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ocumenttasks/documenttask1.xml" ContentType="application/vnd.ms-excel.documenttask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documenttasks/documenttask2.xml" ContentType="application/vnd.ms-excel.documenttask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watershedinstitute.sharepoint.com/sites/Staff/StreamWatch/BACT/Data_BACT/"/>
    </mc:Choice>
  </mc:AlternateContent>
  <xr:revisionPtr revIDLastSave="13914" documentId="8_{88256FD0-8A01-4417-BB05-BA7C0F89B319}" xr6:coauthVersionLast="47" xr6:coauthVersionMax="47" xr10:uidLastSave="{C783025E-CE3C-4E1E-B257-70F32A2D18FA}"/>
  <bookViews>
    <workbookView xWindow="-110" yWindow="-110" windowWidth="25820" windowHeight="15500" firstSheet="1" activeTab="4" xr2:uid="{56AF2115-7C24-4B7D-9D49-C7E6F2902372}"/>
  </bookViews>
  <sheets>
    <sheet name="METADATA" sheetId="1" r:id="rId1"/>
    <sheet name="SURVEY123" sheetId="2" r:id="rId2"/>
    <sheet name="IDEXX" sheetId="3" r:id="rId3"/>
    <sheet name="GALLERY" sheetId="4" r:id="rId4"/>
    <sheet name="TURBIDITY" sheetId="11" r:id="rId5"/>
    <sheet name="PHYCOCYANIN" sheetId="5" r:id="rId6"/>
    <sheet name="Site_GPS-Coordinates" sheetId="10" state="hidden" r:id="rId7"/>
    <sheet name="IDEXX MPN Table" sheetId="9" state="hidden" r:id="rId8"/>
  </sheets>
  <definedNames>
    <definedName name="_xlnm._FilterDatabase" localSheetId="3" hidden="1">GALLERY!$A$1:$AT$2203</definedName>
    <definedName name="_xlnm._FilterDatabase" localSheetId="2" hidden="1">IDEXX!$A$1:$J$532</definedName>
    <definedName name="_xlnm._FilterDatabase" localSheetId="5" hidden="1">PHYCOCYANIN!$A$2:$R$40</definedName>
    <definedName name="_xlnm._FilterDatabase" localSheetId="6" hidden="1">'Site_GPS-Coordinates'!$A$1:$E$1</definedName>
    <definedName name="_xlnm._FilterDatabase" localSheetId="1" hidden="1">SURVEY123!$A$1:$AQ$624</definedName>
    <definedName name="_xlnm._FilterDatabase" localSheetId="4" hidden="1">TURBIDITY!$A$1:$J$371</definedName>
    <definedName name="Sample_Cod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96" i="3" l="1" a="1"/>
  <c r="I696" i="3" s="1"/>
  <c r="I695" i="3" a="1"/>
  <c r="I695" i="3" s="1"/>
  <c r="I694" i="3" a="1"/>
  <c r="I694" i="3"/>
  <c r="I693" i="3" a="1"/>
  <c r="I693" i="3" s="1"/>
  <c r="I692" i="3" a="1"/>
  <c r="I692" i="3" s="1"/>
  <c r="I691" i="3" a="1"/>
  <c r="I691" i="3" s="1"/>
  <c r="F696" i="3" a="1"/>
  <c r="F696" i="3" s="1"/>
  <c r="F695" i="3" a="1"/>
  <c r="F695" i="3"/>
  <c r="F694" i="3" a="1"/>
  <c r="F694" i="3" s="1"/>
  <c r="F693" i="3" a="1"/>
  <c r="F693" i="3" s="1"/>
  <c r="F692" i="3" a="1"/>
  <c r="F692" i="3" s="1"/>
  <c r="F691" i="3" a="1"/>
  <c r="F691" i="3" s="1"/>
  <c r="A696" i="3"/>
  <c r="U4" i="5" a="1"/>
  <c r="U4" i="5" s="1"/>
  <c r="U5" i="5" a="1"/>
  <c r="U5" i="5" s="1"/>
  <c r="U6" i="5" a="1"/>
  <c r="U6" i="5" s="1"/>
  <c r="U7" i="5" a="1"/>
  <c r="U7" i="5" s="1"/>
  <c r="U8" i="5" a="1"/>
  <c r="U8" i="5" s="1"/>
  <c r="U9" i="5" a="1"/>
  <c r="U9" i="5" s="1"/>
  <c r="U10" i="5" a="1"/>
  <c r="U10" i="5" s="1"/>
  <c r="U11" i="5" a="1"/>
  <c r="U11" i="5" s="1"/>
  <c r="U12" i="5" a="1"/>
  <c r="U12" i="5" s="1"/>
  <c r="U13" i="5" a="1"/>
  <c r="U13" i="5" s="1"/>
  <c r="U14" i="5" a="1"/>
  <c r="U14" i="5" s="1"/>
  <c r="U15" i="5" a="1"/>
  <c r="U15" i="5" s="1"/>
  <c r="U16" i="5" a="1"/>
  <c r="U16" i="5" s="1"/>
  <c r="U17" i="5" a="1"/>
  <c r="U17" i="5" s="1"/>
  <c r="U18" i="5" a="1"/>
  <c r="U18" i="5" s="1"/>
  <c r="U19" i="5" a="1"/>
  <c r="U19" i="5" s="1"/>
  <c r="U20" i="5" a="1"/>
  <c r="U20" i="5" s="1"/>
  <c r="U21" i="5" a="1"/>
  <c r="U21" i="5" s="1"/>
  <c r="U22" i="5" a="1"/>
  <c r="U22" i="5" s="1"/>
  <c r="U23" i="5" a="1"/>
  <c r="U23" i="5" s="1"/>
  <c r="U24" i="5" a="1"/>
  <c r="U24" i="5" s="1"/>
  <c r="U25" i="5" a="1"/>
  <c r="U25" i="5" s="1"/>
  <c r="U26" i="5" a="1"/>
  <c r="U26" i="5" s="1"/>
  <c r="U27" i="5" a="1"/>
  <c r="U27" i="5" s="1"/>
  <c r="U28" i="5" a="1"/>
  <c r="U28" i="5" s="1"/>
  <c r="U29" i="5" a="1"/>
  <c r="U29" i="5" s="1"/>
  <c r="U30" i="5" a="1"/>
  <c r="U30" i="5" s="1"/>
  <c r="U31" i="5" a="1"/>
  <c r="U31" i="5" s="1"/>
  <c r="U32" i="5" a="1"/>
  <c r="U32" i="5" s="1"/>
  <c r="U33" i="5" a="1"/>
  <c r="U33" i="5" s="1"/>
  <c r="U34" i="5" a="1"/>
  <c r="U34" i="5" s="1"/>
  <c r="U35" i="5" a="1"/>
  <c r="U35" i="5" s="1"/>
  <c r="U36" i="5" a="1"/>
  <c r="U36" i="5" s="1"/>
  <c r="U37" i="5" a="1"/>
  <c r="U37" i="5" s="1"/>
  <c r="U38" i="5" a="1"/>
  <c r="U38" i="5" s="1"/>
  <c r="U39" i="5" a="1"/>
  <c r="U39" i="5" s="1"/>
  <c r="U40" i="5" a="1"/>
  <c r="U40" i="5" s="1"/>
  <c r="U41" i="5" a="1"/>
  <c r="U41" i="5" s="1"/>
  <c r="U42" i="5" a="1"/>
  <c r="U42" i="5" s="1"/>
  <c r="U43" i="5" a="1"/>
  <c r="U43" i="5" s="1"/>
  <c r="U44" i="5" a="1"/>
  <c r="U44" i="5" s="1"/>
  <c r="U45" i="5" a="1"/>
  <c r="U45" i="5" s="1"/>
  <c r="U46" i="5" a="1"/>
  <c r="U46" i="5" s="1"/>
  <c r="U47" i="5" a="1"/>
  <c r="U47" i="5" s="1"/>
  <c r="U48" i="5" a="1"/>
  <c r="U48" i="5" s="1"/>
  <c r="U49" i="5" a="1"/>
  <c r="U49" i="5" s="1"/>
  <c r="U50" i="5" a="1"/>
  <c r="U50" i="5" s="1"/>
  <c r="U51" i="5" a="1"/>
  <c r="U51" i="5" s="1"/>
  <c r="U52" i="5" a="1"/>
  <c r="U52" i="5" s="1"/>
  <c r="U53" i="5" a="1"/>
  <c r="U53" i="5" s="1"/>
  <c r="U54" i="5" a="1"/>
  <c r="U54" i="5" s="1"/>
  <c r="U55" i="5" a="1"/>
  <c r="U55" i="5" s="1"/>
  <c r="U56" i="5" a="1"/>
  <c r="U56" i="5" s="1"/>
  <c r="U57" i="5" a="1"/>
  <c r="U57" i="5" s="1"/>
  <c r="U58" i="5" a="1"/>
  <c r="U58" i="5" s="1"/>
  <c r="U59" i="5" a="1"/>
  <c r="U59" i="5" s="1"/>
  <c r="U60" i="5" a="1"/>
  <c r="U60" i="5" s="1"/>
  <c r="U61" i="5" a="1"/>
  <c r="U61" i="5" s="1"/>
  <c r="U62" i="5" a="1"/>
  <c r="U62" i="5" s="1"/>
  <c r="U63" i="5" a="1"/>
  <c r="U63" i="5" s="1"/>
  <c r="U64" i="5" a="1"/>
  <c r="U64" i="5" s="1"/>
  <c r="U65" i="5" a="1"/>
  <c r="U65" i="5" s="1"/>
  <c r="U66" i="5" a="1"/>
  <c r="U66" i="5" s="1"/>
  <c r="U67" i="5" a="1"/>
  <c r="U67" i="5" s="1"/>
  <c r="U68" i="5" a="1"/>
  <c r="U68" i="5" s="1"/>
  <c r="U69" i="5" a="1"/>
  <c r="U69" i="5" s="1"/>
  <c r="U70" i="5" a="1"/>
  <c r="U70" i="5" s="1"/>
  <c r="U71" i="5" a="1"/>
  <c r="U71" i="5" s="1"/>
  <c r="U72" i="5" a="1"/>
  <c r="U72" i="5" s="1"/>
  <c r="U73" i="5" a="1"/>
  <c r="U73" i="5" s="1"/>
  <c r="U74" i="5" a="1"/>
  <c r="U74" i="5" s="1"/>
  <c r="U75" i="5" a="1"/>
  <c r="U75" i="5" s="1"/>
  <c r="U76" i="5" a="1"/>
  <c r="U76" i="5" s="1"/>
  <c r="U77" i="5" a="1"/>
  <c r="U77" i="5" s="1"/>
  <c r="U78" i="5" a="1"/>
  <c r="U78" i="5" s="1"/>
  <c r="U79" i="5" a="1"/>
  <c r="U79" i="5" s="1"/>
  <c r="U80" i="5" a="1"/>
  <c r="U80" i="5" s="1"/>
  <c r="U81" i="5" a="1"/>
  <c r="U81" i="5" s="1"/>
  <c r="U82" i="5" a="1"/>
  <c r="U82" i="5" s="1"/>
  <c r="U83" i="5" a="1"/>
  <c r="U83" i="5" s="1"/>
  <c r="U84" i="5" a="1"/>
  <c r="U84" i="5" s="1"/>
  <c r="U85" i="5" a="1"/>
  <c r="U85" i="5" s="1"/>
  <c r="U86" i="5" a="1"/>
  <c r="U86" i="5" s="1"/>
  <c r="U87" i="5" a="1"/>
  <c r="U87" i="5" s="1"/>
  <c r="U88" i="5" a="1"/>
  <c r="U88" i="5" s="1"/>
  <c r="U89" i="5" a="1"/>
  <c r="U89" i="5" s="1"/>
  <c r="U90" i="5" a="1"/>
  <c r="U90" i="5" s="1"/>
  <c r="U91" i="5" a="1"/>
  <c r="U91" i="5" s="1"/>
  <c r="U92" i="5" a="1"/>
  <c r="U92" i="5" s="1"/>
  <c r="U93" i="5" a="1"/>
  <c r="U93" i="5" s="1"/>
  <c r="U94" i="5" a="1"/>
  <c r="U94" i="5" s="1"/>
  <c r="U95" i="5" a="1"/>
  <c r="U95" i="5" s="1"/>
  <c r="U96" i="5" a="1"/>
  <c r="U96" i="5" s="1"/>
  <c r="U97" i="5" a="1"/>
  <c r="U97" i="5" s="1"/>
  <c r="U98" i="5" a="1"/>
  <c r="U98" i="5" s="1"/>
  <c r="U99" i="5" a="1"/>
  <c r="U99" i="5" s="1"/>
  <c r="U100" i="5" a="1"/>
  <c r="U100" i="5" s="1"/>
  <c r="U101" i="5" a="1"/>
  <c r="U101" i="5" s="1"/>
  <c r="U102" i="5" a="1"/>
  <c r="U102" i="5" s="1"/>
  <c r="U103" i="5" a="1"/>
  <c r="U103" i="5" s="1"/>
  <c r="U104" i="5" a="1"/>
  <c r="U104" i="5" s="1"/>
  <c r="U105" i="5" a="1"/>
  <c r="U105" i="5" s="1"/>
  <c r="U106" i="5" a="1"/>
  <c r="U106" i="5" s="1"/>
  <c r="U107" i="5" a="1"/>
  <c r="U107" i="5" s="1"/>
  <c r="U108" i="5" a="1"/>
  <c r="U108" i="5" s="1"/>
  <c r="U109" i="5" a="1"/>
  <c r="U109" i="5" s="1"/>
  <c r="U110" i="5" a="1"/>
  <c r="U110" i="5" s="1"/>
  <c r="U111" i="5" a="1"/>
  <c r="U111" i="5" s="1"/>
  <c r="U112" i="5" a="1"/>
  <c r="U112" i="5" s="1"/>
  <c r="U113" i="5" a="1"/>
  <c r="U113" i="5" s="1"/>
  <c r="U114" i="5" a="1"/>
  <c r="U114" i="5" s="1"/>
  <c r="U115" i="5" a="1"/>
  <c r="U115" i="5" s="1"/>
  <c r="U116" i="5" a="1"/>
  <c r="U116" i="5" s="1"/>
  <c r="U117" i="5" a="1"/>
  <c r="U117" i="5" s="1"/>
  <c r="U118" i="5" a="1"/>
  <c r="U118" i="5" s="1"/>
  <c r="U119" i="5" a="1"/>
  <c r="U119" i="5" s="1"/>
  <c r="U120" i="5" a="1"/>
  <c r="U120" i="5" s="1"/>
  <c r="U121" i="5" a="1"/>
  <c r="U121" i="5" s="1"/>
  <c r="U122" i="5" a="1"/>
  <c r="U122" i="5" s="1"/>
  <c r="U123" i="5" a="1"/>
  <c r="U123" i="5" s="1"/>
  <c r="U124" i="5" a="1"/>
  <c r="U124" i="5" s="1"/>
  <c r="U125" i="5" a="1"/>
  <c r="U125" i="5" s="1"/>
  <c r="U126" i="5" a="1"/>
  <c r="U126" i="5" s="1"/>
  <c r="U127" i="5" a="1"/>
  <c r="U127" i="5" s="1"/>
  <c r="U128" i="5" a="1"/>
  <c r="U128" i="5" s="1"/>
  <c r="U129" i="5" a="1"/>
  <c r="U129" i="5" s="1"/>
  <c r="U130" i="5" a="1"/>
  <c r="U130" i="5" s="1"/>
  <c r="U131" i="5" a="1"/>
  <c r="U131" i="5" s="1"/>
  <c r="U132" i="5" a="1"/>
  <c r="U132" i="5" s="1"/>
  <c r="U133" i="5" a="1"/>
  <c r="U133" i="5" s="1"/>
  <c r="U134" i="5" a="1"/>
  <c r="U134" i="5" s="1"/>
  <c r="U135" i="5" a="1"/>
  <c r="U135" i="5" s="1"/>
  <c r="U136" i="5" a="1"/>
  <c r="U136" i="5" s="1"/>
  <c r="U137" i="5" a="1"/>
  <c r="U137" i="5" s="1"/>
  <c r="U138" i="5" a="1"/>
  <c r="U138" i="5" s="1"/>
  <c r="U139" i="5" a="1"/>
  <c r="U139" i="5" s="1"/>
  <c r="U140" i="5" a="1"/>
  <c r="U140" i="5" s="1"/>
  <c r="U141" i="5" a="1"/>
  <c r="U141" i="5" s="1"/>
  <c r="U142" i="5" a="1"/>
  <c r="U142" i="5" s="1"/>
  <c r="U143" i="5" a="1"/>
  <c r="U143" i="5" s="1"/>
  <c r="U144" i="5" a="1"/>
  <c r="U144" i="5" s="1"/>
  <c r="U145" i="5" a="1"/>
  <c r="U145" i="5" s="1"/>
  <c r="U146" i="5" a="1"/>
  <c r="U146" i="5" s="1"/>
  <c r="U147" i="5" a="1"/>
  <c r="U147" i="5" s="1"/>
  <c r="U148" i="5" a="1"/>
  <c r="U148" i="5" s="1"/>
  <c r="U149" i="5" a="1"/>
  <c r="U149" i="5" s="1"/>
  <c r="U150" i="5" a="1"/>
  <c r="U150" i="5" s="1"/>
  <c r="U151" i="5" a="1"/>
  <c r="U151" i="5" s="1"/>
  <c r="U152" i="5" a="1"/>
  <c r="U152" i="5" s="1"/>
  <c r="U153" i="5" a="1"/>
  <c r="U153" i="5" s="1"/>
  <c r="U154" i="5" a="1"/>
  <c r="U154" i="5" s="1"/>
  <c r="U155" i="5" a="1"/>
  <c r="U155" i="5" s="1"/>
  <c r="U3" i="5" a="1"/>
  <c r="U3" i="5" s="1"/>
  <c r="S141" i="5" a="1"/>
  <c r="S141" i="5" s="1"/>
  <c r="S142" i="5" a="1"/>
  <c r="S142" i="5" s="1"/>
  <c r="S143" i="5" a="1"/>
  <c r="S143" i="5"/>
  <c r="S144" i="5" a="1"/>
  <c r="S144" i="5" s="1"/>
  <c r="S145" i="5" a="1"/>
  <c r="S145" i="5" s="1"/>
  <c r="S146" i="5" a="1"/>
  <c r="S146" i="5"/>
  <c r="S147" i="5" a="1"/>
  <c r="S147" i="5" s="1"/>
  <c r="S148" i="5" a="1"/>
  <c r="S148" i="5" s="1"/>
  <c r="S149" i="5" a="1"/>
  <c r="S149" i="5"/>
  <c r="S150" i="5" a="1"/>
  <c r="S150" i="5" s="1"/>
  <c r="S151" i="5" a="1"/>
  <c r="S151" i="5" s="1"/>
  <c r="S152" i="5" a="1"/>
  <c r="S152" i="5" s="1"/>
  <c r="S153" i="5" a="1"/>
  <c r="S153" i="5" s="1"/>
  <c r="S154" i="5" a="1"/>
  <c r="S154" i="5" s="1"/>
  <c r="S155" i="5" a="1"/>
  <c r="S155" i="5" s="1"/>
  <c r="AJ604" i="2"/>
  <c r="I707" i="11"/>
  <c r="I708" i="11"/>
  <c r="I709" i="11"/>
  <c r="I710" i="11"/>
  <c r="I711" i="11"/>
  <c r="I712" i="11"/>
  <c r="I713" i="11"/>
  <c r="H155" i="5"/>
  <c r="H154" i="5"/>
  <c r="H153" i="5"/>
  <c r="H152" i="5"/>
  <c r="H151" i="5"/>
  <c r="H150" i="5"/>
  <c r="H149" i="5"/>
  <c r="H148" i="5"/>
  <c r="H147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H146" i="5"/>
  <c r="H145" i="5"/>
  <c r="H144" i="5"/>
  <c r="H143" i="5"/>
  <c r="H142" i="5"/>
  <c r="H141" i="5"/>
  <c r="A141" i="5"/>
  <c r="A142" i="5"/>
  <c r="A143" i="5"/>
  <c r="A688" i="3" l="1"/>
  <c r="A636" i="3"/>
  <c r="A691" i="3"/>
  <c r="A692" i="3"/>
  <c r="A693" i="3"/>
  <c r="A694" i="3"/>
  <c r="A695" i="3"/>
  <c r="F636" i="3" a="1"/>
  <c r="F636" i="3" s="1"/>
  <c r="F688" i="3" a="1"/>
  <c r="F688" i="3" s="1"/>
  <c r="F648" i="3" a="1"/>
  <c r="F648" i="3" s="1"/>
  <c r="F657" i="3" a="1"/>
  <c r="F657" i="3" s="1"/>
  <c r="F684" i="3" a="1"/>
  <c r="F684" i="3" s="1"/>
  <c r="F649" i="3" a="1"/>
  <c r="F649" i="3" s="1"/>
  <c r="F651" i="3" a="1"/>
  <c r="F651" i="3" s="1"/>
  <c r="F685" i="3" a="1"/>
  <c r="F685" i="3" s="1"/>
  <c r="F652" i="3" a="1"/>
  <c r="F652" i="3" s="1"/>
  <c r="F647" i="3" a="1"/>
  <c r="F647" i="3" s="1"/>
  <c r="F682" i="3" a="1"/>
  <c r="F682" i="3" s="1"/>
  <c r="F681" i="3" a="1"/>
  <c r="F681" i="3" s="1"/>
  <c r="F683" i="3" a="1"/>
  <c r="F683" i="3" s="1"/>
  <c r="F672" i="3" a="1"/>
  <c r="F672" i="3" s="1"/>
  <c r="F673" i="3" a="1"/>
  <c r="F673" i="3" s="1"/>
  <c r="F631" i="3" a="1"/>
  <c r="F631" i="3" s="1"/>
  <c r="F632" i="3" a="1"/>
  <c r="F632" i="3" s="1"/>
  <c r="F630" i="3" a="1"/>
  <c r="F630" i="3" s="1"/>
  <c r="F629" i="3" a="1"/>
  <c r="F629" i="3" s="1"/>
  <c r="F678" i="3" a="1"/>
  <c r="F678" i="3" s="1"/>
  <c r="F677" i="3" a="1"/>
  <c r="F677" i="3" s="1"/>
  <c r="F676" i="3" a="1"/>
  <c r="F676" i="3" s="1"/>
  <c r="F655" i="3" a="1"/>
  <c r="F655" i="3" s="1"/>
  <c r="F666" i="3" a="1"/>
  <c r="F666" i="3" s="1"/>
  <c r="F663" i="3" a="1"/>
  <c r="F663" i="3" s="1"/>
  <c r="F654" i="3" a="1"/>
  <c r="F654" i="3" s="1"/>
  <c r="F662" i="3" a="1"/>
  <c r="F662" i="3" s="1"/>
  <c r="F644" i="3" a="1"/>
  <c r="F644" i="3" s="1"/>
  <c r="F667" i="3" a="1"/>
  <c r="F667" i="3" s="1"/>
  <c r="F645" i="3" a="1"/>
  <c r="F645" i="3" s="1"/>
  <c r="F665" i="3" a="1"/>
  <c r="F665" i="3" s="1"/>
  <c r="F671" i="3" a="1"/>
  <c r="F671" i="3" s="1"/>
  <c r="F643" i="3" a="1"/>
  <c r="F643" i="3" s="1"/>
  <c r="F642" i="3" a="1"/>
  <c r="F642" i="3" s="1"/>
  <c r="F669" i="3" a="1"/>
  <c r="F669" i="3" s="1"/>
  <c r="F639" i="3" a="1"/>
  <c r="F639" i="3" s="1"/>
  <c r="F664" i="3" a="1"/>
  <c r="F664" i="3" s="1"/>
  <c r="I636" i="3" a="1"/>
  <c r="I636" i="3" s="1"/>
  <c r="I688" i="3" a="1"/>
  <c r="I688" i="3" s="1"/>
  <c r="I648" i="3" a="1"/>
  <c r="I648" i="3" s="1"/>
  <c r="I657" i="3" a="1"/>
  <c r="I657" i="3" s="1"/>
  <c r="I684" i="3" a="1"/>
  <c r="I684" i="3" s="1"/>
  <c r="I649" i="3" a="1"/>
  <c r="I649" i="3" s="1"/>
  <c r="I651" i="3" a="1"/>
  <c r="I651" i="3" s="1"/>
  <c r="I685" i="3" a="1"/>
  <c r="I685" i="3" s="1"/>
  <c r="I652" i="3" a="1"/>
  <c r="I652" i="3" s="1"/>
  <c r="I647" i="3" a="1"/>
  <c r="I647" i="3" s="1"/>
  <c r="I682" i="3" a="1"/>
  <c r="I682" i="3" s="1"/>
  <c r="I681" i="3" a="1"/>
  <c r="I681" i="3" s="1"/>
  <c r="I683" i="3" a="1"/>
  <c r="I683" i="3" s="1"/>
  <c r="I672" i="3" a="1"/>
  <c r="I672" i="3" s="1"/>
  <c r="I673" i="3" a="1"/>
  <c r="I673" i="3" s="1"/>
  <c r="I631" i="3" a="1"/>
  <c r="I631" i="3" s="1"/>
  <c r="I632" i="3" a="1"/>
  <c r="I632" i="3" s="1"/>
  <c r="I630" i="3" a="1"/>
  <c r="I630" i="3" s="1"/>
  <c r="I629" i="3" a="1"/>
  <c r="I629" i="3" s="1"/>
  <c r="I678" i="3" a="1"/>
  <c r="I678" i="3" s="1"/>
  <c r="I677" i="3" a="1"/>
  <c r="I677" i="3" s="1"/>
  <c r="I676" i="3" a="1"/>
  <c r="I676" i="3" s="1"/>
  <c r="A648" i="3"/>
  <c r="A657" i="3"/>
  <c r="A684" i="3"/>
  <c r="A649" i="3"/>
  <c r="A651" i="3"/>
  <c r="A685" i="3"/>
  <c r="A652" i="3"/>
  <c r="A647" i="3"/>
  <c r="A682" i="3"/>
  <c r="A681" i="3"/>
  <c r="A683" i="3"/>
  <c r="A672" i="3"/>
  <c r="A673" i="3"/>
  <c r="A631" i="3"/>
  <c r="A632" i="3"/>
  <c r="A630" i="3"/>
  <c r="A629" i="3"/>
  <c r="A678" i="3"/>
  <c r="A677" i="3"/>
  <c r="I655" i="3" a="1"/>
  <c r="I655" i="3" s="1"/>
  <c r="I666" i="3" a="1"/>
  <c r="I666" i="3" s="1"/>
  <c r="I663" i="3" a="1"/>
  <c r="I663" i="3" s="1"/>
  <c r="I654" i="3" a="1"/>
  <c r="I654" i="3" s="1"/>
  <c r="I662" i="3" a="1"/>
  <c r="I662" i="3" s="1"/>
  <c r="I644" i="3" a="1"/>
  <c r="I644" i="3"/>
  <c r="I667" i="3" a="1"/>
  <c r="I667" i="3" s="1"/>
  <c r="I645" i="3" a="1"/>
  <c r="I645" i="3" s="1"/>
  <c r="I665" i="3" a="1"/>
  <c r="I665" i="3" s="1"/>
  <c r="I671" i="3" a="1"/>
  <c r="I671" i="3" s="1"/>
  <c r="I643" i="3" a="1"/>
  <c r="I643" i="3" s="1"/>
  <c r="I642" i="3" a="1"/>
  <c r="I642" i="3" s="1"/>
  <c r="I669" i="3" a="1"/>
  <c r="I669" i="3" s="1"/>
  <c r="I639" i="3" a="1"/>
  <c r="I639" i="3"/>
  <c r="I664" i="3" a="1"/>
  <c r="I664" i="3" s="1"/>
  <c r="I638" i="3" a="1"/>
  <c r="I638" i="3" s="1"/>
  <c r="I675" i="3" a="1"/>
  <c r="I675" i="3" s="1"/>
  <c r="I670" i="3" a="1"/>
  <c r="I670" i="3" s="1"/>
  <c r="I668" i="3" a="1"/>
  <c r="I668" i="3" s="1"/>
  <c r="I674" i="3" a="1"/>
  <c r="I674" i="3" s="1"/>
  <c r="F638" i="3" a="1"/>
  <c r="F638" i="3" s="1"/>
  <c r="F675" i="3" a="1"/>
  <c r="F675" i="3" s="1"/>
  <c r="F670" i="3" a="1"/>
  <c r="F670" i="3"/>
  <c r="F668" i="3" a="1"/>
  <c r="F668" i="3" s="1"/>
  <c r="A664" i="3"/>
  <c r="A639" i="3"/>
  <c r="A669" i="3"/>
  <c r="A642" i="3"/>
  <c r="A643" i="3"/>
  <c r="A671" i="3"/>
  <c r="A665" i="3"/>
  <c r="A645" i="3"/>
  <c r="A667" i="3"/>
  <c r="A644" i="3"/>
  <c r="A662" i="3"/>
  <c r="A654" i="3"/>
  <c r="A663" i="3"/>
  <c r="A666" i="3"/>
  <c r="A655" i="3"/>
  <c r="A676" i="3"/>
  <c r="A686" i="3"/>
  <c r="A633" i="3"/>
  <c r="A635" i="3"/>
  <c r="A658" i="3"/>
  <c r="A641" i="3"/>
  <c r="A646" i="3"/>
  <c r="A659" i="3"/>
  <c r="A634" i="3"/>
  <c r="A640" i="3"/>
  <c r="A660" i="3"/>
  <c r="A661" i="3"/>
  <c r="A650" i="3"/>
  <c r="A637" i="3"/>
  <c r="A653" i="3"/>
  <c r="A689" i="3"/>
  <c r="A687" i="3"/>
  <c r="A690" i="3"/>
  <c r="A680" i="3"/>
  <c r="A656" i="3"/>
  <c r="A674" i="3"/>
  <c r="AF611" i="2" s="1" a="1"/>
  <c r="AF611" i="2" s="1"/>
  <c r="A668" i="3"/>
  <c r="A670" i="3"/>
  <c r="A675" i="3"/>
  <c r="A638" i="3"/>
  <c r="I656" i="3" a="1"/>
  <c r="I656" i="3" s="1"/>
  <c r="I680" i="3" a="1"/>
  <c r="I680" i="3" s="1"/>
  <c r="I690" i="3" a="1"/>
  <c r="I690" i="3" s="1"/>
  <c r="I687" i="3" a="1"/>
  <c r="I687" i="3" s="1"/>
  <c r="I689" i="3" a="1"/>
  <c r="I689" i="3" s="1"/>
  <c r="I653" i="3" a="1"/>
  <c r="I653" i="3"/>
  <c r="I637" i="3" a="1"/>
  <c r="I637" i="3" s="1"/>
  <c r="I650" i="3" a="1"/>
  <c r="I650" i="3" s="1"/>
  <c r="I661" i="3" a="1"/>
  <c r="I661" i="3" s="1"/>
  <c r="I660" i="3" a="1"/>
  <c r="I660" i="3" s="1"/>
  <c r="I640" i="3" a="1"/>
  <c r="I640" i="3" s="1"/>
  <c r="I634" i="3" a="1"/>
  <c r="I634" i="3" s="1"/>
  <c r="I659" i="3" a="1"/>
  <c r="I659" i="3" s="1"/>
  <c r="I646" i="3" a="1"/>
  <c r="I646" i="3" s="1"/>
  <c r="I641" i="3" a="1"/>
  <c r="I641" i="3"/>
  <c r="I658" i="3" a="1"/>
  <c r="I658" i="3" s="1"/>
  <c r="I635" i="3" a="1"/>
  <c r="I635" i="3" s="1"/>
  <c r="I633" i="3" a="1"/>
  <c r="I633" i="3" s="1"/>
  <c r="I686" i="3" a="1"/>
  <c r="I686" i="3" s="1"/>
  <c r="I679" i="3" a="1"/>
  <c r="I679" i="3" s="1"/>
  <c r="F674" i="3" a="1"/>
  <c r="F674" i="3"/>
  <c r="F656" i="3" a="1"/>
  <c r="F656" i="3" s="1"/>
  <c r="F680" i="3" a="1"/>
  <c r="F680" i="3" s="1"/>
  <c r="F690" i="3" a="1"/>
  <c r="F690" i="3" s="1"/>
  <c r="F687" i="3" a="1"/>
  <c r="F687" i="3" s="1"/>
  <c r="F689" i="3" a="1"/>
  <c r="F689" i="3" s="1"/>
  <c r="F653" i="3" a="1"/>
  <c r="F653" i="3" s="1"/>
  <c r="F637" i="3" a="1"/>
  <c r="F637" i="3" s="1"/>
  <c r="F650" i="3" a="1"/>
  <c r="F650" i="3"/>
  <c r="F661" i="3" a="1"/>
  <c r="F661" i="3" s="1"/>
  <c r="F660" i="3" a="1"/>
  <c r="F660" i="3" s="1"/>
  <c r="F640" i="3" a="1"/>
  <c r="F640" i="3" s="1"/>
  <c r="F634" i="3" a="1"/>
  <c r="F634" i="3" s="1"/>
  <c r="F659" i="3" a="1"/>
  <c r="F659" i="3" s="1"/>
  <c r="F646" i="3" a="1"/>
  <c r="F646" i="3" s="1"/>
  <c r="F641" i="3" a="1"/>
  <c r="F641" i="3"/>
  <c r="F658" i="3" a="1"/>
  <c r="F658" i="3" s="1"/>
  <c r="F635" i="3" a="1"/>
  <c r="F635" i="3" s="1"/>
  <c r="F633" i="3" a="1"/>
  <c r="F633" i="3" s="1"/>
  <c r="F686" i="3" a="1"/>
  <c r="F686" i="3" s="1"/>
  <c r="F679" i="3" a="1"/>
  <c r="F679" i="3" s="1"/>
  <c r="A679" i="3"/>
  <c r="I702" i="11"/>
  <c r="I703" i="11"/>
  <c r="I704" i="11"/>
  <c r="I705" i="11"/>
  <c r="I706" i="11"/>
  <c r="I695" i="11"/>
  <c r="I696" i="11"/>
  <c r="I697" i="11"/>
  <c r="I698" i="11"/>
  <c r="I699" i="11"/>
  <c r="I700" i="11"/>
  <c r="I701" i="11"/>
  <c r="I681" i="11"/>
  <c r="I682" i="11"/>
  <c r="I683" i="11"/>
  <c r="I684" i="11"/>
  <c r="I685" i="11"/>
  <c r="I686" i="11"/>
  <c r="I687" i="11"/>
  <c r="I688" i="11"/>
  <c r="I689" i="11"/>
  <c r="I690" i="11"/>
  <c r="I691" i="11"/>
  <c r="I692" i="11"/>
  <c r="I693" i="11"/>
  <c r="I694" i="11"/>
  <c r="AL592" i="2"/>
  <c r="AM592" i="2"/>
  <c r="AJ592" i="2"/>
  <c r="A592" i="2"/>
  <c r="AH592" i="2" s="1"/>
  <c r="AL580" i="2"/>
  <c r="AM580" i="2"/>
  <c r="AL570" i="2"/>
  <c r="AM570" i="2"/>
  <c r="A580" i="2"/>
  <c r="AI580" i="2" s="1"/>
  <c r="I645" i="11"/>
  <c r="I646" i="11"/>
  <c r="I647" i="11"/>
  <c r="I648" i="11"/>
  <c r="I649" i="11"/>
  <c r="I650" i="11"/>
  <c r="I651" i="11"/>
  <c r="I652" i="11"/>
  <c r="I653" i="11"/>
  <c r="I654" i="11"/>
  <c r="I655" i="11"/>
  <c r="I656" i="11"/>
  <c r="I657" i="11"/>
  <c r="I658" i="11"/>
  <c r="I659" i="11"/>
  <c r="I660" i="11"/>
  <c r="I661" i="11"/>
  <c r="I662" i="11"/>
  <c r="I663" i="11"/>
  <c r="I664" i="11"/>
  <c r="I665" i="11"/>
  <c r="I666" i="11"/>
  <c r="I667" i="11"/>
  <c r="I668" i="11"/>
  <c r="I669" i="11"/>
  <c r="I670" i="11"/>
  <c r="I671" i="11"/>
  <c r="I672" i="11"/>
  <c r="I673" i="11"/>
  <c r="I674" i="11"/>
  <c r="I675" i="11"/>
  <c r="I676" i="11"/>
  <c r="I677" i="11"/>
  <c r="I678" i="11"/>
  <c r="I679" i="11"/>
  <c r="I680" i="11"/>
  <c r="AT2478" i="4"/>
  <c r="AT2479" i="4"/>
  <c r="AT2480" i="4"/>
  <c r="AT2481" i="4"/>
  <c r="AT2482" i="4"/>
  <c r="AT2483" i="4"/>
  <c r="AT2484" i="4"/>
  <c r="AT2485" i="4"/>
  <c r="AT2486" i="4"/>
  <c r="AT2487" i="4"/>
  <c r="AT2488" i="4"/>
  <c r="AT2489" i="4"/>
  <c r="AT2490" i="4"/>
  <c r="AT2491" i="4"/>
  <c r="AT2492" i="4"/>
  <c r="AT2493" i="4"/>
  <c r="AT2494" i="4"/>
  <c r="AT2495" i="4"/>
  <c r="AT2496" i="4"/>
  <c r="AT2497" i="4"/>
  <c r="AT2498" i="4"/>
  <c r="AT2499" i="4"/>
  <c r="AT2500" i="4"/>
  <c r="AT2501" i="4"/>
  <c r="AT2502" i="4"/>
  <c r="AT2503" i="4"/>
  <c r="AT2504" i="4"/>
  <c r="AT2505" i="4"/>
  <c r="AT2506" i="4"/>
  <c r="AT2507" i="4"/>
  <c r="AT2508" i="4"/>
  <c r="AT2509" i="4"/>
  <c r="AT2510" i="4"/>
  <c r="AT2511" i="4"/>
  <c r="AT2512" i="4"/>
  <c r="AT2513" i="4"/>
  <c r="AT2514" i="4"/>
  <c r="AT2515" i="4"/>
  <c r="AT2516" i="4"/>
  <c r="AT2517" i="4"/>
  <c r="AT2518" i="4"/>
  <c r="AT2519" i="4"/>
  <c r="AT2520" i="4"/>
  <c r="AT2521" i="4"/>
  <c r="AT2522" i="4"/>
  <c r="AT2523" i="4"/>
  <c r="AT2524" i="4"/>
  <c r="AT2525" i="4"/>
  <c r="AT2526" i="4"/>
  <c r="AT2527" i="4"/>
  <c r="AT2529" i="4"/>
  <c r="AT2528" i="4"/>
  <c r="AT2530" i="4"/>
  <c r="AT2531" i="4"/>
  <c r="AT2532" i="4"/>
  <c r="AT2533" i="4"/>
  <c r="AT2534" i="4"/>
  <c r="AT2535" i="4"/>
  <c r="AT2536" i="4"/>
  <c r="AT2537" i="4"/>
  <c r="AT2538" i="4"/>
  <c r="AT2539" i="4"/>
  <c r="AT2540" i="4"/>
  <c r="AT2541" i="4"/>
  <c r="AT2542" i="4"/>
  <c r="AT2543" i="4"/>
  <c r="AT2544" i="4"/>
  <c r="AT2545" i="4"/>
  <c r="AT2546" i="4"/>
  <c r="AT2547" i="4"/>
  <c r="AT2548" i="4"/>
  <c r="AT2549" i="4"/>
  <c r="AT2550" i="4"/>
  <c r="AT2551" i="4"/>
  <c r="AT2552" i="4"/>
  <c r="AT2553" i="4"/>
  <c r="AT2554" i="4"/>
  <c r="AT2555" i="4"/>
  <c r="AT2556" i="4"/>
  <c r="AT2557" i="4"/>
  <c r="AT2558" i="4"/>
  <c r="AT2559" i="4"/>
  <c r="AT2560" i="4"/>
  <c r="AT2561" i="4"/>
  <c r="AT2562" i="4"/>
  <c r="AT2563" i="4"/>
  <c r="AT2564" i="4"/>
  <c r="AT2566" i="4"/>
  <c r="AT2565" i="4"/>
  <c r="AT2567" i="4"/>
  <c r="AT2568" i="4"/>
  <c r="AT2569" i="4"/>
  <c r="AT2570" i="4"/>
  <c r="AT2571" i="4"/>
  <c r="AT2572" i="4"/>
  <c r="AT2573" i="4"/>
  <c r="AT2574" i="4"/>
  <c r="AT2575" i="4"/>
  <c r="AT2576" i="4"/>
  <c r="AT2577" i="4"/>
  <c r="AT2578" i="4"/>
  <c r="AT2579" i="4"/>
  <c r="AT2580" i="4"/>
  <c r="AT2581" i="4"/>
  <c r="AT2582" i="4"/>
  <c r="AT2583" i="4"/>
  <c r="AT2584" i="4"/>
  <c r="AT2585" i="4"/>
  <c r="AT2586" i="4"/>
  <c r="AT2587" i="4"/>
  <c r="AT2588" i="4"/>
  <c r="AT2589" i="4"/>
  <c r="AT2590" i="4"/>
  <c r="AT2591" i="4"/>
  <c r="AT2592" i="4"/>
  <c r="AT2593" i="4"/>
  <c r="AT2594" i="4"/>
  <c r="AT2595" i="4"/>
  <c r="AT2596" i="4"/>
  <c r="AT2597" i="4"/>
  <c r="AT2598" i="4"/>
  <c r="AT2599" i="4"/>
  <c r="AT2600" i="4"/>
  <c r="AT2601" i="4"/>
  <c r="AT2602" i="4"/>
  <c r="AT2603" i="4"/>
  <c r="AT2604" i="4"/>
  <c r="AT2605" i="4"/>
  <c r="AT2606" i="4"/>
  <c r="AT2608" i="4"/>
  <c r="AT2607" i="4"/>
  <c r="AT2609" i="4"/>
  <c r="AT2610" i="4"/>
  <c r="AT2611" i="4"/>
  <c r="AT2612" i="4"/>
  <c r="AT2613" i="4"/>
  <c r="AT2614" i="4"/>
  <c r="AT2615" i="4"/>
  <c r="AT2616" i="4"/>
  <c r="AT2617" i="4"/>
  <c r="AT2618" i="4"/>
  <c r="AT2619" i="4"/>
  <c r="AT2620" i="4"/>
  <c r="AT2621" i="4"/>
  <c r="AT2622" i="4"/>
  <c r="AT2623" i="4"/>
  <c r="AT2624" i="4"/>
  <c r="AT2625" i="4"/>
  <c r="AT2626" i="4"/>
  <c r="AT2627" i="4"/>
  <c r="AT2628" i="4"/>
  <c r="AT2629" i="4"/>
  <c r="AT2630" i="4"/>
  <c r="AT2631" i="4"/>
  <c r="AT2632" i="4"/>
  <c r="AT2633" i="4"/>
  <c r="AT2634" i="4"/>
  <c r="AT2635" i="4"/>
  <c r="AT2636" i="4"/>
  <c r="AT2637" i="4"/>
  <c r="AT2638" i="4"/>
  <c r="AT2639" i="4"/>
  <c r="AT2640" i="4"/>
  <c r="AT2641" i="4"/>
  <c r="AT2642" i="4"/>
  <c r="AT2643" i="4"/>
  <c r="AT2644" i="4"/>
  <c r="AT2645" i="4"/>
  <c r="AT2646" i="4"/>
  <c r="AT2647" i="4"/>
  <c r="AT2648" i="4"/>
  <c r="AT2649" i="4"/>
  <c r="AT2650" i="4"/>
  <c r="AT2651" i="4"/>
  <c r="AT2652" i="4"/>
  <c r="AT2653" i="4"/>
  <c r="AT2654" i="4"/>
  <c r="AT2655" i="4"/>
  <c r="AT2656" i="4"/>
  <c r="AT2657" i="4"/>
  <c r="AT2658" i="4"/>
  <c r="AT2659" i="4"/>
  <c r="AT2660" i="4"/>
  <c r="AT2661" i="4"/>
  <c r="AT2662" i="4"/>
  <c r="AT2664" i="4"/>
  <c r="AT2663" i="4"/>
  <c r="AT2665" i="4"/>
  <c r="AT2666" i="4"/>
  <c r="AT2667" i="4"/>
  <c r="AT2668" i="4"/>
  <c r="AT2669" i="4"/>
  <c r="AT2670" i="4"/>
  <c r="AT2671" i="4"/>
  <c r="AT2672" i="4"/>
  <c r="AT2673" i="4"/>
  <c r="AT2674" i="4"/>
  <c r="AT2675" i="4"/>
  <c r="AT2676" i="4"/>
  <c r="AT2677" i="4"/>
  <c r="AT2678" i="4"/>
  <c r="AT2679" i="4"/>
  <c r="AT2680" i="4"/>
  <c r="AT2681" i="4"/>
  <c r="AT2682" i="4"/>
  <c r="AT2683" i="4"/>
  <c r="AT2684" i="4"/>
  <c r="AT2685" i="4"/>
  <c r="AT2686" i="4"/>
  <c r="AT2687" i="4"/>
  <c r="AT2688" i="4"/>
  <c r="AT2689" i="4"/>
  <c r="AT2690" i="4"/>
  <c r="AT2691" i="4"/>
  <c r="AT2692" i="4"/>
  <c r="AT2693" i="4"/>
  <c r="AT2694" i="4"/>
  <c r="AT2695" i="4"/>
  <c r="AT2696" i="4"/>
  <c r="AT2697" i="4"/>
  <c r="AT2698" i="4"/>
  <c r="AT2699" i="4"/>
  <c r="AT2700" i="4"/>
  <c r="AT2701" i="4"/>
  <c r="AT2702" i="4"/>
  <c r="AT2703" i="4"/>
  <c r="AT2704" i="4"/>
  <c r="AT2705" i="4"/>
  <c r="AT2706" i="4"/>
  <c r="AT2707" i="4"/>
  <c r="AT2708" i="4"/>
  <c r="AT2709" i="4"/>
  <c r="AT2710" i="4"/>
  <c r="AT2711" i="4"/>
  <c r="AT2712" i="4"/>
  <c r="AT2713" i="4"/>
  <c r="AT2714" i="4"/>
  <c r="AT2715" i="4"/>
  <c r="AT2716" i="4"/>
  <c r="AT2717" i="4"/>
  <c r="AT2718" i="4"/>
  <c r="AT2719" i="4"/>
  <c r="AT2720" i="4"/>
  <c r="AT2721" i="4"/>
  <c r="AT2722" i="4"/>
  <c r="AT2723" i="4"/>
  <c r="AT2724" i="4"/>
  <c r="AT2725" i="4"/>
  <c r="A645" i="11"/>
  <c r="A646" i="11"/>
  <c r="A647" i="11"/>
  <c r="A648" i="11"/>
  <c r="A649" i="11"/>
  <c r="A650" i="11"/>
  <c r="A651" i="11"/>
  <c r="A652" i="11"/>
  <c r="A653" i="11"/>
  <c r="A654" i="11"/>
  <c r="A655" i="11"/>
  <c r="A656" i="11"/>
  <c r="A657" i="11"/>
  <c r="A658" i="11"/>
  <c r="A659" i="11"/>
  <c r="A660" i="11"/>
  <c r="A661" i="11"/>
  <c r="A662" i="11"/>
  <c r="A663" i="11"/>
  <c r="A664" i="11"/>
  <c r="A665" i="11"/>
  <c r="A666" i="11"/>
  <c r="A667" i="11"/>
  <c r="A668" i="11"/>
  <c r="A669" i="11"/>
  <c r="A670" i="11"/>
  <c r="A671" i="11"/>
  <c r="A672" i="11"/>
  <c r="A673" i="11"/>
  <c r="A674" i="11"/>
  <c r="A675" i="11"/>
  <c r="A676" i="11"/>
  <c r="A677" i="11"/>
  <c r="A678" i="11"/>
  <c r="A679" i="11"/>
  <c r="A680" i="11"/>
  <c r="A681" i="11"/>
  <c r="A682" i="11"/>
  <c r="A683" i="11"/>
  <c r="A684" i="11"/>
  <c r="A685" i="11"/>
  <c r="A686" i="11"/>
  <c r="A687" i="11"/>
  <c r="A688" i="11"/>
  <c r="A689" i="11"/>
  <c r="A690" i="11"/>
  <c r="A691" i="11"/>
  <c r="A692" i="11"/>
  <c r="A693" i="11"/>
  <c r="A694" i="11"/>
  <c r="A695" i="11"/>
  <c r="A696" i="11"/>
  <c r="A697" i="11"/>
  <c r="A698" i="11"/>
  <c r="A699" i="11"/>
  <c r="A700" i="11"/>
  <c r="A701" i="11"/>
  <c r="A702" i="11"/>
  <c r="A703" i="11"/>
  <c r="A704" i="11"/>
  <c r="A705" i="11"/>
  <c r="A706" i="11"/>
  <c r="A707" i="11"/>
  <c r="A708" i="11"/>
  <c r="A709" i="11"/>
  <c r="A710" i="11"/>
  <c r="A711" i="11"/>
  <c r="A712" i="11"/>
  <c r="A713" i="11"/>
  <c r="A714" i="11"/>
  <c r="A715" i="11"/>
  <c r="A716" i="11"/>
  <c r="A717" i="11"/>
  <c r="A718" i="11"/>
  <c r="A719" i="11"/>
  <c r="A720" i="11"/>
  <c r="A721" i="11"/>
  <c r="A722" i="11"/>
  <c r="A723" i="11"/>
  <c r="A724" i="11"/>
  <c r="A725" i="11"/>
  <c r="A726" i="11"/>
  <c r="A727" i="11"/>
  <c r="A728" i="11"/>
  <c r="A729" i="11"/>
  <c r="A730" i="11"/>
  <c r="A731" i="11"/>
  <c r="A732" i="11"/>
  <c r="A733" i="11"/>
  <c r="A734" i="11"/>
  <c r="A735" i="11"/>
  <c r="A736" i="11"/>
  <c r="A737" i="11"/>
  <c r="A738" i="11"/>
  <c r="A739" i="11"/>
  <c r="A740" i="11"/>
  <c r="A741" i="11"/>
  <c r="A742" i="11"/>
  <c r="A743" i="11"/>
  <c r="A744" i="11"/>
  <c r="A745" i="11"/>
  <c r="A746" i="11"/>
  <c r="A747" i="11"/>
  <c r="A748" i="11"/>
  <c r="A749" i="11"/>
  <c r="A750" i="11"/>
  <c r="A751" i="11"/>
  <c r="A752" i="11"/>
  <c r="A753" i="11"/>
  <c r="A754" i="11"/>
  <c r="A755" i="11"/>
  <c r="A756" i="11"/>
  <c r="A757" i="11"/>
  <c r="A758" i="11"/>
  <c r="A759" i="11"/>
  <c r="A760" i="11"/>
  <c r="A761" i="11"/>
  <c r="A762" i="11"/>
  <c r="A763" i="11"/>
  <c r="A764" i="11"/>
  <c r="A765" i="11"/>
  <c r="A766" i="11"/>
  <c r="A767" i="11"/>
  <c r="A768" i="11"/>
  <c r="A769" i="11"/>
  <c r="A770" i="11"/>
  <c r="A771" i="11"/>
  <c r="A772" i="11"/>
  <c r="A773" i="11"/>
  <c r="A774" i="11"/>
  <c r="A775" i="11"/>
  <c r="A776" i="11"/>
  <c r="A777" i="11"/>
  <c r="A778" i="11"/>
  <c r="A779" i="11"/>
  <c r="A780" i="11"/>
  <c r="A781" i="11"/>
  <c r="A782" i="11"/>
  <c r="A783" i="11"/>
  <c r="A784" i="11"/>
  <c r="A785" i="11"/>
  <c r="A786" i="11"/>
  <c r="A787" i="11"/>
  <c r="A788" i="11"/>
  <c r="A789" i="11"/>
  <c r="A790" i="11"/>
  <c r="A791" i="11"/>
  <c r="A792" i="11"/>
  <c r="A793" i="11"/>
  <c r="A794" i="11"/>
  <c r="A795" i="11"/>
  <c r="A796" i="11"/>
  <c r="A797" i="11"/>
  <c r="AL514" i="2"/>
  <c r="AM514" i="2"/>
  <c r="AL515" i="2"/>
  <c r="AM515" i="2"/>
  <c r="AL507" i="2"/>
  <c r="AM507" i="2"/>
  <c r="S119" i="5" a="1"/>
  <c r="S119" i="5" s="1"/>
  <c r="S120" i="5" a="1"/>
  <c r="S120" i="5" s="1"/>
  <c r="S121" i="5" a="1"/>
  <c r="S121" i="5" s="1"/>
  <c r="S122" i="5" a="1"/>
  <c r="S122" i="5" s="1"/>
  <c r="S123" i="5" a="1"/>
  <c r="S123" i="5" s="1"/>
  <c r="S124" i="5" a="1"/>
  <c r="S124" i="5" s="1"/>
  <c r="S125" i="5" a="1"/>
  <c r="S125" i="5" s="1"/>
  <c r="S126" i="5" a="1"/>
  <c r="S126" i="5" s="1"/>
  <c r="S127" i="5" a="1"/>
  <c r="S127" i="5" s="1"/>
  <c r="S128" i="5" a="1"/>
  <c r="S128" i="5" s="1"/>
  <c r="S129" i="5" a="1"/>
  <c r="S129" i="5" s="1"/>
  <c r="S130" i="5" a="1"/>
  <c r="S130" i="5" s="1"/>
  <c r="S131" i="5" a="1"/>
  <c r="S131" i="5" s="1"/>
  <c r="S132" i="5" a="1"/>
  <c r="S132" i="5" s="1"/>
  <c r="S133" i="5" a="1"/>
  <c r="S133" i="5" s="1"/>
  <c r="S134" i="5" a="1"/>
  <c r="S134" i="5" s="1"/>
  <c r="S135" i="5" a="1"/>
  <c r="S135" i="5" s="1"/>
  <c r="S136" i="5" a="1"/>
  <c r="S136" i="5" s="1"/>
  <c r="S137" i="5" a="1"/>
  <c r="S137" i="5" s="1"/>
  <c r="S138" i="5" a="1"/>
  <c r="S138" i="5" s="1"/>
  <c r="S139" i="5" a="1"/>
  <c r="S139" i="5" s="1"/>
  <c r="S140" i="5" a="1"/>
  <c r="S140" i="5" s="1"/>
  <c r="AL607" i="2"/>
  <c r="AM607" i="2"/>
  <c r="AL569" i="2"/>
  <c r="AM569" i="2"/>
  <c r="AL601" i="2"/>
  <c r="AM601" i="2"/>
  <c r="AL595" i="2"/>
  <c r="AM595" i="2"/>
  <c r="AL582" i="2"/>
  <c r="AM582" i="2"/>
  <c r="AL584" i="2"/>
  <c r="AM584" i="2"/>
  <c r="AL613" i="2"/>
  <c r="AM613" i="2"/>
  <c r="AL581" i="2"/>
  <c r="AM581" i="2"/>
  <c r="AL597" i="2"/>
  <c r="AM597" i="2"/>
  <c r="AL598" i="2"/>
  <c r="AM598" i="2"/>
  <c r="AL599" i="2"/>
  <c r="AM599" i="2"/>
  <c r="AL591" i="2"/>
  <c r="AM591" i="2"/>
  <c r="AL624" i="2"/>
  <c r="AM624" i="2"/>
  <c r="AL619" i="2"/>
  <c r="AM619" i="2"/>
  <c r="AL620" i="2"/>
  <c r="AM620" i="2"/>
  <c r="AM600" i="2"/>
  <c r="AL600" i="2"/>
  <c r="AL583" i="2"/>
  <c r="AM583" i="2"/>
  <c r="AM593" i="2"/>
  <c r="AL593" i="2"/>
  <c r="AL568" i="2"/>
  <c r="AM568" i="2"/>
  <c r="AL589" i="2"/>
  <c r="AM589" i="2"/>
  <c r="AM576" i="2"/>
  <c r="AL576" i="2"/>
  <c r="AL614" i="2"/>
  <c r="AM614" i="2"/>
  <c r="AL596" i="2"/>
  <c r="AM596" i="2"/>
  <c r="AL572" i="2"/>
  <c r="AM572" i="2"/>
  <c r="AL575" i="2"/>
  <c r="AM575" i="2"/>
  <c r="AM612" i="2"/>
  <c r="AL612" i="2"/>
  <c r="AL586" i="2"/>
  <c r="AM586" i="2"/>
  <c r="AL616" i="2"/>
  <c r="AM616" i="2"/>
  <c r="AL571" i="2"/>
  <c r="AM571" i="2"/>
  <c r="AL605" i="2"/>
  <c r="AM605" i="2"/>
  <c r="AM622" i="2"/>
  <c r="AL622" i="2"/>
  <c r="AL578" i="2"/>
  <c r="AM578" i="2"/>
  <c r="AL603" i="2"/>
  <c r="AM603" i="2"/>
  <c r="AL585" i="2"/>
  <c r="AM585" i="2"/>
  <c r="AL577" i="2"/>
  <c r="AM577" i="2"/>
  <c r="AL608" i="2"/>
  <c r="AM608" i="2"/>
  <c r="AM623" i="2"/>
  <c r="AL623" i="2"/>
  <c r="AL590" i="2"/>
  <c r="AM590" i="2"/>
  <c r="AL573" i="2"/>
  <c r="AM573" i="2"/>
  <c r="AL602" i="2"/>
  <c r="AM602" i="2"/>
  <c r="AL588" i="2"/>
  <c r="AM588" i="2"/>
  <c r="AL606" i="2"/>
  <c r="AM606" i="2"/>
  <c r="AL621" i="2"/>
  <c r="AM621" i="2"/>
  <c r="AL609" i="2"/>
  <c r="AM609" i="2"/>
  <c r="AL579" i="2"/>
  <c r="AM579" i="2"/>
  <c r="AL574" i="2"/>
  <c r="AM574" i="2"/>
  <c r="A590" i="2"/>
  <c r="AK590" i="2" s="1" a="1"/>
  <c r="AK590" i="2" s="1"/>
  <c r="A573" i="2"/>
  <c r="A602" i="2"/>
  <c r="A588" i="2"/>
  <c r="A606" i="2"/>
  <c r="A621" i="2"/>
  <c r="A609" i="2"/>
  <c r="A579" i="2"/>
  <c r="A574" i="2"/>
  <c r="A611" i="2"/>
  <c r="A587" i="2"/>
  <c r="A623" i="2"/>
  <c r="A578" i="2"/>
  <c r="A603" i="2"/>
  <c r="A585" i="2"/>
  <c r="A577" i="2"/>
  <c r="A608" i="2"/>
  <c r="A604" i="2"/>
  <c r="A622" i="2"/>
  <c r="A586" i="2"/>
  <c r="A616" i="2"/>
  <c r="A571" i="2"/>
  <c r="A605" i="2"/>
  <c r="A610" i="2"/>
  <c r="A612" i="2"/>
  <c r="A614" i="2"/>
  <c r="A596" i="2"/>
  <c r="A572" i="2"/>
  <c r="A575" i="2"/>
  <c r="A617" i="2"/>
  <c r="A576" i="2"/>
  <c r="A568" i="2"/>
  <c r="A589" i="2"/>
  <c r="A615" i="2"/>
  <c r="A618" i="2"/>
  <c r="A570" i="2"/>
  <c r="A593" i="2"/>
  <c r="A583" i="2"/>
  <c r="A594" i="2"/>
  <c r="A600" i="2"/>
  <c r="A607" i="2"/>
  <c r="A569" i="2"/>
  <c r="A601" i="2"/>
  <c r="A595" i="2"/>
  <c r="A582" i="2"/>
  <c r="A584" i="2"/>
  <c r="A613" i="2"/>
  <c r="A581" i="2"/>
  <c r="A597" i="2"/>
  <c r="A598" i="2"/>
  <c r="A599" i="2"/>
  <c r="A591" i="2"/>
  <c r="A624" i="2"/>
  <c r="A619" i="2"/>
  <c r="A620" i="2"/>
  <c r="A507" i="2"/>
  <c r="A514" i="2"/>
  <c r="A515" i="2"/>
  <c r="AJ601" i="2" l="1"/>
  <c r="AG592" i="2"/>
  <c r="AK592" i="2" a="1"/>
  <c r="AK592" i="2" s="1"/>
  <c r="AI592" i="2"/>
  <c r="AH580" i="2"/>
  <c r="AG580" i="2"/>
  <c r="AJ580" i="2"/>
  <c r="AJ602" i="2"/>
  <c r="AG581" i="2"/>
  <c r="AH581" i="2"/>
  <c r="AI581" i="2"/>
  <c r="AJ581" i="2"/>
  <c r="AJ613" i="2"/>
  <c r="AJ605" i="2"/>
  <c r="AJ593" i="2"/>
  <c r="AJ589" i="2"/>
  <c r="AJ616" i="2"/>
  <c r="AJ599" i="2"/>
  <c r="AJ582" i="2"/>
  <c r="AJ574" i="2"/>
  <c r="AJ609" i="2"/>
  <c r="AJ576" i="2"/>
  <c r="AJ622" i="2"/>
  <c r="AJ624" i="2"/>
  <c r="AJ575" i="2"/>
  <c r="AJ606" i="2"/>
  <c r="AJ607" i="2"/>
  <c r="AJ608" i="2"/>
  <c r="AJ594" i="2"/>
  <c r="AJ596" i="2"/>
  <c r="AJ585" i="2"/>
  <c r="AJ620" i="2"/>
  <c r="AJ612" i="2"/>
  <c r="AJ578" i="2"/>
  <c r="AJ597" i="2"/>
  <c r="AJ618" i="2"/>
  <c r="AJ587" i="2"/>
  <c r="AJ590" i="2"/>
  <c r="AK619" i="2" a="1"/>
  <c r="AK619" i="2" s="1"/>
  <c r="AK591" i="2" a="1"/>
  <c r="AK591" i="2" s="1"/>
  <c r="AK598" i="2" a="1"/>
  <c r="AK598" i="2" s="1"/>
  <c r="AK581" i="2" a="1"/>
  <c r="AK581" i="2" s="1"/>
  <c r="AK584" i="2" a="1"/>
  <c r="AK584" i="2" s="1"/>
  <c r="AK569" i="2" a="1"/>
  <c r="AK569" i="2" s="1"/>
  <c r="AK600" i="2" a="1"/>
  <c r="AK600" i="2" s="1"/>
  <c r="AK583" i="2" a="1"/>
  <c r="AK583" i="2" s="1"/>
  <c r="AK570" i="2" a="1"/>
  <c r="AK570" i="2" s="1"/>
  <c r="AK615" i="2" a="1"/>
  <c r="AK615" i="2" s="1"/>
  <c r="AK568" i="2" a="1"/>
  <c r="AK568" i="2" s="1"/>
  <c r="AK617" i="2" a="1"/>
  <c r="AK617" i="2" s="1"/>
  <c r="AK572" i="2" a="1"/>
  <c r="AK572" i="2" s="1"/>
  <c r="AK610" i="2" a="1"/>
  <c r="AK610" i="2" s="1"/>
  <c r="AK586" i="2" a="1"/>
  <c r="AK586" i="2" s="1"/>
  <c r="AK604" i="2" a="1"/>
  <c r="AK604" i="2" s="1"/>
  <c r="AK577" i="2" a="1"/>
  <c r="AK577" i="2" s="1"/>
  <c r="AK603" i="2" a="1"/>
  <c r="AK603" i="2" s="1"/>
  <c r="AK623" i="2" a="1"/>
  <c r="AK623" i="2" s="1"/>
  <c r="AK611" i="2" a="1"/>
  <c r="AK611" i="2" s="1"/>
  <c r="AK579" i="2" a="1"/>
  <c r="AK579" i="2" s="1"/>
  <c r="AK621" i="2" a="1"/>
  <c r="AK621" i="2" s="1"/>
  <c r="AK588" i="2" a="1"/>
  <c r="AK588" i="2" s="1"/>
  <c r="AK573" i="2" a="1"/>
  <c r="AK573" i="2" s="1"/>
  <c r="AJ619" i="2"/>
  <c r="AJ591" i="2"/>
  <c r="AJ598" i="2"/>
  <c r="AJ584" i="2"/>
  <c r="AJ595" i="2"/>
  <c r="AJ569" i="2"/>
  <c r="AJ600" i="2"/>
  <c r="AJ583" i="2"/>
  <c r="AJ570" i="2"/>
  <c r="AJ615" i="2"/>
  <c r="AJ568" i="2"/>
  <c r="AJ617" i="2"/>
  <c r="AJ572" i="2"/>
  <c r="AJ614" i="2"/>
  <c r="AJ610" i="2"/>
  <c r="AJ571" i="2"/>
  <c r="AJ586" i="2"/>
  <c r="AJ577" i="2"/>
  <c r="AJ603" i="2"/>
  <c r="AJ623" i="2"/>
  <c r="AJ611" i="2"/>
  <c r="AJ579" i="2"/>
  <c r="AJ621" i="2"/>
  <c r="AJ588" i="2"/>
  <c r="AJ573" i="2"/>
  <c r="AK620" i="2" a="1"/>
  <c r="AK620" i="2" s="1"/>
  <c r="AK599" i="2" a="1"/>
  <c r="AK599" i="2" s="1"/>
  <c r="AK597" i="2" a="1"/>
  <c r="AK597" i="2" s="1"/>
  <c r="AK613" i="2" a="1"/>
  <c r="AK613" i="2" s="1"/>
  <c r="AK601" i="2" a="1"/>
  <c r="AK601" i="2" s="1"/>
  <c r="AK607" i="2" a="1"/>
  <c r="AK607" i="2" s="1"/>
  <c r="AK594" i="2" a="1"/>
  <c r="AK594" i="2" s="1"/>
  <c r="AK593" i="2" a="1"/>
  <c r="AK593" i="2" s="1"/>
  <c r="AK618" i="2" a="1"/>
  <c r="AK618" i="2" s="1"/>
  <c r="AK589" i="2" a="1"/>
  <c r="AK589" i="2" s="1"/>
  <c r="AK576" i="2" a="1"/>
  <c r="AK576" i="2" s="1"/>
  <c r="AK575" i="2" a="1"/>
  <c r="AK575" i="2" s="1"/>
  <c r="AK596" i="2" a="1"/>
  <c r="AK596" i="2" s="1"/>
  <c r="AK612" i="2" a="1"/>
  <c r="AK612" i="2" s="1"/>
  <c r="AK605" i="2" a="1"/>
  <c r="AK605" i="2" s="1"/>
  <c r="AK616" i="2" a="1"/>
  <c r="AK616" i="2" s="1"/>
  <c r="AK622" i="2" a="1"/>
  <c r="AK622" i="2" s="1"/>
  <c r="AK608" i="2" a="1"/>
  <c r="AK608" i="2" s="1"/>
  <c r="AK585" i="2" a="1"/>
  <c r="AK585" i="2" s="1"/>
  <c r="AK578" i="2" a="1"/>
  <c r="AK578" i="2" s="1"/>
  <c r="AK587" i="2" a="1"/>
  <c r="AK587" i="2" s="1"/>
  <c r="AK574" i="2" a="1"/>
  <c r="AK574" i="2" s="1"/>
  <c r="AK609" i="2" a="1"/>
  <c r="AK609" i="2" s="1"/>
  <c r="AK606" i="2" a="1"/>
  <c r="AK606" i="2" s="1"/>
  <c r="AK602" i="2" a="1"/>
  <c r="AK602" i="2" s="1"/>
  <c r="A560" i="2"/>
  <c r="A134" i="5"/>
  <c r="A135" i="5"/>
  <c r="A136" i="5"/>
  <c r="A137" i="5"/>
  <c r="A138" i="5"/>
  <c r="A139" i="5"/>
  <c r="A140" i="5"/>
  <c r="A587" i="11"/>
  <c r="A588" i="11"/>
  <c r="A589" i="11"/>
  <c r="A590" i="11"/>
  <c r="A591" i="11"/>
  <c r="A592" i="11"/>
  <c r="A593" i="11"/>
  <c r="A594" i="11"/>
  <c r="A595" i="11"/>
  <c r="A596" i="11"/>
  <c r="A597" i="11"/>
  <c r="A598" i="11"/>
  <c r="A599" i="11"/>
  <c r="A600" i="11"/>
  <c r="A601" i="11"/>
  <c r="A602" i="11"/>
  <c r="A603" i="11"/>
  <c r="A604" i="11"/>
  <c r="A605" i="11"/>
  <c r="A606" i="11"/>
  <c r="A607" i="11"/>
  <c r="A608" i="11"/>
  <c r="A609" i="11"/>
  <c r="A610" i="11"/>
  <c r="A611" i="11"/>
  <c r="A612" i="11"/>
  <c r="A613" i="11"/>
  <c r="A614" i="11"/>
  <c r="A615" i="11"/>
  <c r="A616" i="11"/>
  <c r="A617" i="11"/>
  <c r="A618" i="11"/>
  <c r="A619" i="11"/>
  <c r="A620" i="11"/>
  <c r="A621" i="11"/>
  <c r="A622" i="11"/>
  <c r="A623" i="11"/>
  <c r="A624" i="11"/>
  <c r="A625" i="11"/>
  <c r="A626" i="11"/>
  <c r="A627" i="11"/>
  <c r="A628" i="11"/>
  <c r="A629" i="11"/>
  <c r="A630" i="11"/>
  <c r="A631" i="11"/>
  <c r="A632" i="11"/>
  <c r="A633" i="11"/>
  <c r="A634" i="11"/>
  <c r="A635" i="11"/>
  <c r="A636" i="11"/>
  <c r="A637" i="11"/>
  <c r="A638" i="11"/>
  <c r="A639" i="11"/>
  <c r="A640" i="11"/>
  <c r="A641" i="11"/>
  <c r="A642" i="11"/>
  <c r="A643" i="11"/>
  <c r="A644" i="11"/>
  <c r="A624" i="3"/>
  <c r="A625" i="3"/>
  <c r="A626" i="3"/>
  <c r="A627" i="3"/>
  <c r="A628" i="3"/>
  <c r="AT2454" i="4"/>
  <c r="AT2455" i="4"/>
  <c r="AT2456" i="4"/>
  <c r="AT2457" i="4"/>
  <c r="AT2458" i="4"/>
  <c r="AT2459" i="4"/>
  <c r="AT2460" i="4"/>
  <c r="AT2461" i="4"/>
  <c r="AT2462" i="4"/>
  <c r="AT2463" i="4"/>
  <c r="AT2464" i="4"/>
  <c r="AT2465" i="4"/>
  <c r="AT2466" i="4"/>
  <c r="AT2467" i="4"/>
  <c r="AT2468" i="4"/>
  <c r="AT2469" i="4"/>
  <c r="AT2470" i="4"/>
  <c r="AT2471" i="4"/>
  <c r="AT2472" i="4"/>
  <c r="AT2473" i="4"/>
  <c r="AT2474" i="4"/>
  <c r="AT2475" i="4"/>
  <c r="AT2476" i="4"/>
  <c r="AT2477" i="4"/>
  <c r="I628" i="3" a="1"/>
  <c r="I628" i="3" s="1"/>
  <c r="I627" i="3" a="1"/>
  <c r="I627" i="3" s="1"/>
  <c r="I626" i="3" a="1"/>
  <c r="I626" i="3" s="1"/>
  <c r="I625" i="3" a="1"/>
  <c r="I625" i="3" s="1"/>
  <c r="I624" i="3" a="1"/>
  <c r="I624" i="3" s="1"/>
  <c r="I623" i="3" a="1"/>
  <c r="I623" i="3" s="1"/>
  <c r="F628" i="3" a="1"/>
  <c r="F628" i="3" s="1"/>
  <c r="F627" i="3" a="1"/>
  <c r="F627" i="3" s="1"/>
  <c r="F626" i="3" a="1"/>
  <c r="F626" i="3" s="1"/>
  <c r="F625" i="3" a="1"/>
  <c r="F625" i="3" s="1"/>
  <c r="F624" i="3" a="1"/>
  <c r="F624" i="3" s="1"/>
  <c r="F623" i="3" a="1"/>
  <c r="F623" i="3" s="1"/>
  <c r="A623" i="3"/>
  <c r="H140" i="5"/>
  <c r="R140" i="5" s="1" a="1"/>
  <c r="R140" i="5" s="1"/>
  <c r="H139" i="5"/>
  <c r="R132" i="5" a="1"/>
  <c r="R132" i="5"/>
  <c r="R133" i="5" a="1"/>
  <c r="R133" i="5"/>
  <c r="R134" i="5" a="1"/>
  <c r="R134" i="5" s="1"/>
  <c r="R135" i="5" a="1"/>
  <c r="R135" i="5" s="1"/>
  <c r="R136" i="5" a="1"/>
  <c r="R136" i="5" s="1"/>
  <c r="R137" i="5" a="1"/>
  <c r="R137" i="5"/>
  <c r="R138" i="5" a="1"/>
  <c r="R138" i="5"/>
  <c r="H138" i="5"/>
  <c r="H137" i="5"/>
  <c r="H136" i="5"/>
  <c r="H135" i="5"/>
  <c r="H134" i="5"/>
  <c r="H133" i="5"/>
  <c r="A133" i="5"/>
  <c r="I644" i="11"/>
  <c r="I643" i="11"/>
  <c r="I642" i="11"/>
  <c r="I641" i="11"/>
  <c r="I640" i="11"/>
  <c r="I639" i="11"/>
  <c r="I580" i="3" a="1"/>
  <c r="I580" i="3" s="1"/>
  <c r="F580" i="3" a="1"/>
  <c r="F580" i="3"/>
  <c r="A580" i="3"/>
  <c r="A581" i="3"/>
  <c r="AT2269" i="4"/>
  <c r="AT2272" i="4"/>
  <c r="AT2279" i="4"/>
  <c r="AT2335" i="4"/>
  <c r="AT2321" i="4"/>
  <c r="AT2430" i="4"/>
  <c r="AT2431" i="4"/>
  <c r="AT2442" i="4"/>
  <c r="AT2309" i="4"/>
  <c r="AT2312" i="4"/>
  <c r="AT2324" i="4"/>
  <c r="AT2432" i="4"/>
  <c r="AT2338" i="4"/>
  <c r="AT2347" i="4"/>
  <c r="AT2350" i="4"/>
  <c r="AT2351" i="4"/>
  <c r="AT2307" i="4"/>
  <c r="AT2310" i="4"/>
  <c r="AT2314" i="4"/>
  <c r="AT2315" i="4"/>
  <c r="AT2318" i="4"/>
  <c r="AT2334" i="4"/>
  <c r="AT2428" i="4"/>
  <c r="AT2444" i="4"/>
  <c r="AT2361" i="4"/>
  <c r="AT2367" i="4"/>
  <c r="AT2425" i="4"/>
  <c r="AT2452" i="4"/>
  <c r="AT2357" i="4"/>
  <c r="AT2360" i="4"/>
  <c r="AT2364" i="4"/>
  <c r="AT2365" i="4"/>
  <c r="AT2295" i="4"/>
  <c r="AT2300" i="4"/>
  <c r="AT2301" i="4"/>
  <c r="AT2354" i="4"/>
  <c r="AT2297" i="4"/>
  <c r="AT2304" i="4"/>
  <c r="AT2308" i="4"/>
  <c r="AT2353" i="4"/>
  <c r="AT2323" i="4"/>
  <c r="AT2330" i="4"/>
  <c r="AT2340" i="4"/>
  <c r="AT2346" i="4"/>
  <c r="AT2298" i="4"/>
  <c r="AT2302" i="4"/>
  <c r="AT2349" i="4"/>
  <c r="AT2356" i="4"/>
  <c r="AT2355" i="4"/>
  <c r="AT2368" i="4"/>
  <c r="AT2421" i="4"/>
  <c r="AT2427" i="4"/>
  <c r="AT2311" i="4"/>
  <c r="AT2316" i="4"/>
  <c r="AT2327" i="4"/>
  <c r="AT2433" i="4"/>
  <c r="AT2276" i="4"/>
  <c r="AT2282" i="4"/>
  <c r="AT2284" i="4"/>
  <c r="AT2288" i="4"/>
  <c r="AT2273" i="4"/>
  <c r="AT2277" i="4"/>
  <c r="AT2283" i="4"/>
  <c r="AT2289" i="4"/>
  <c r="AT2398" i="4"/>
  <c r="AT2405" i="4"/>
  <c r="AT2406" i="4"/>
  <c r="AT2413" i="4"/>
  <c r="AT2366" i="4"/>
  <c r="AT2445" i="4"/>
  <c r="AT2448" i="4"/>
  <c r="AT2453" i="4"/>
  <c r="AT2396" i="4"/>
  <c r="AT2401" i="4"/>
  <c r="AT2408" i="4"/>
  <c r="AT2447" i="4"/>
  <c r="AT2407" i="4"/>
  <c r="AT2414" i="4"/>
  <c r="AT2422" i="4"/>
  <c r="AT2426" i="4"/>
  <c r="AT2410" i="4"/>
  <c r="AT2415" i="4"/>
  <c r="AT2417" i="4"/>
  <c r="AT2436" i="4"/>
  <c r="AT2412" i="4"/>
  <c r="AT2420" i="4"/>
  <c r="AT2423" i="4"/>
  <c r="AT2449" i="4"/>
  <c r="AT2397" i="4"/>
  <c r="AT2399" i="4"/>
  <c r="AT2403" i="4"/>
  <c r="AT2411" i="4"/>
  <c r="AT2261" i="4"/>
  <c r="AT2263" i="4"/>
  <c r="AT2266" i="4"/>
  <c r="AT2274" i="4"/>
  <c r="AT2400" i="4"/>
  <c r="AT2404" i="4"/>
  <c r="AT2416" i="4"/>
  <c r="AT2424" i="4"/>
  <c r="AT2375" i="4"/>
  <c r="AT2379" i="4"/>
  <c r="AT2383" i="4"/>
  <c r="AT2438" i="4"/>
  <c r="AT2247" i="4"/>
  <c r="AT2253" i="4"/>
  <c r="AT2257" i="4"/>
  <c r="AT2268" i="4"/>
  <c r="AT2251" i="4"/>
  <c r="AT2255" i="4"/>
  <c r="AT2260" i="4"/>
  <c r="AT2264" i="4"/>
  <c r="AT2359" i="4"/>
  <c r="AT2362" i="4"/>
  <c r="AT2369" i="4"/>
  <c r="AT2451" i="4"/>
  <c r="AT2306" i="4"/>
  <c r="AT2313" i="4"/>
  <c r="AT2325" i="4"/>
  <c r="AT2326" i="4"/>
  <c r="AT2291" i="4"/>
  <c r="AT2293" i="4"/>
  <c r="AT2303" i="4"/>
  <c r="AT2331" i="4"/>
  <c r="AT2286" i="4"/>
  <c r="AT2292" i="4"/>
  <c r="AT2294" i="4"/>
  <c r="AT2299" i="4"/>
  <c r="AT2371" i="4"/>
  <c r="AT2373" i="4"/>
  <c r="AT2387" i="4"/>
  <c r="AT2392" i="4"/>
  <c r="AT2317" i="4"/>
  <c r="AT2319" i="4"/>
  <c r="AT2394" i="4"/>
  <c r="AT2434" i="4"/>
  <c r="AT2258" i="4"/>
  <c r="AT2262" i="4"/>
  <c r="AT2271" i="4"/>
  <c r="AT2305" i="4"/>
  <c r="AT2374" i="4"/>
  <c r="AT2380" i="4"/>
  <c r="AT2381" i="4"/>
  <c r="AT2440" i="4"/>
  <c r="AT2320" i="4"/>
  <c r="AT2429" i="4"/>
  <c r="AT2437" i="4"/>
  <c r="AT2446" i="4"/>
  <c r="AT2267" i="4"/>
  <c r="AT2270" i="4"/>
  <c r="AT2280" i="4"/>
  <c r="AT2285" i="4"/>
  <c r="AT2265" i="4"/>
  <c r="AT2275" i="4"/>
  <c r="AT2278" i="4"/>
  <c r="AT2296" i="4"/>
  <c r="AT2382" i="4"/>
  <c r="AT2386" i="4"/>
  <c r="AT2389" i="4"/>
  <c r="AT2435" i="4"/>
  <c r="AT2370" i="4"/>
  <c r="AT2376" i="4"/>
  <c r="AT2384" i="4"/>
  <c r="AT2385" i="4"/>
  <c r="AT2391" i="4"/>
  <c r="AT2395" i="4"/>
  <c r="AT2439" i="4"/>
  <c r="AT2441" i="4"/>
  <c r="AT2372" i="4"/>
  <c r="AT2377" i="4"/>
  <c r="AT2378" i="4"/>
  <c r="AT2388" i="4"/>
  <c r="AT2336" i="4"/>
  <c r="AT2341" i="4"/>
  <c r="AT2344" i="4"/>
  <c r="AT2348" i="4"/>
  <c r="AT2342" i="4"/>
  <c r="AT2352" i="4"/>
  <c r="AT2358" i="4"/>
  <c r="AT2363" i="4"/>
  <c r="AT2332" i="4"/>
  <c r="AT2337" i="4"/>
  <c r="AT2343" i="4"/>
  <c r="AT2345" i="4"/>
  <c r="AT2322" i="4"/>
  <c r="AT2328" i="4"/>
  <c r="AT2329" i="4"/>
  <c r="AT2339" i="4"/>
  <c r="AT2390" i="4"/>
  <c r="AT2393" i="4"/>
  <c r="AT2443" i="4"/>
  <c r="AT2450" i="4"/>
  <c r="AT2402" i="4"/>
  <c r="AT2409" i="4"/>
  <c r="AT2418" i="4"/>
  <c r="AT2419" i="4"/>
  <c r="AT2281" i="4"/>
  <c r="AT2287" i="4"/>
  <c r="AT2290" i="4"/>
  <c r="AT2333" i="4"/>
  <c r="AT2238" i="4"/>
  <c r="AT2242" i="4"/>
  <c r="AT2243" i="4"/>
  <c r="AT2256" i="4"/>
  <c r="AT2239" i="4"/>
  <c r="AT2244" i="4"/>
  <c r="AT2245" i="4"/>
  <c r="AT2259" i="4"/>
  <c r="AT2240" i="4"/>
  <c r="AT2246" i="4"/>
  <c r="AT2248" i="4"/>
  <c r="AT2250" i="4"/>
  <c r="AT2241" i="4"/>
  <c r="AT2249" i="4"/>
  <c r="AT2252" i="4"/>
  <c r="AT2254" i="4"/>
  <c r="H132" i="5"/>
  <c r="H131" i="5"/>
  <c r="R131" i="5" s="1" a="1"/>
  <c r="R131" i="5" s="1"/>
  <c r="A131" i="5"/>
  <c r="A132" i="5"/>
  <c r="A126" i="5"/>
  <c r="A127" i="5"/>
  <c r="A128" i="5"/>
  <c r="A129" i="5"/>
  <c r="A130" i="5"/>
  <c r="I595" i="3" a="1"/>
  <c r="I595" i="3" s="1"/>
  <c r="I596" i="3" a="1"/>
  <c r="I596" i="3" s="1"/>
  <c r="F595" i="3" a="1"/>
  <c r="F595" i="3" s="1"/>
  <c r="F596" i="3" a="1"/>
  <c r="F596" i="3" s="1"/>
  <c r="A595" i="3"/>
  <c r="A596" i="3"/>
  <c r="A597" i="3"/>
  <c r="I621" i="3" a="1"/>
  <c r="I621" i="3" s="1"/>
  <c r="I622" i="3" a="1"/>
  <c r="I622" i="3" s="1"/>
  <c r="F621" i="3" a="1"/>
  <c r="F621" i="3"/>
  <c r="F622" i="3" a="1"/>
  <c r="F622" i="3" s="1"/>
  <c r="A621" i="3"/>
  <c r="A622" i="3"/>
  <c r="I616" i="3" a="1"/>
  <c r="I616" i="3" s="1"/>
  <c r="I617" i="3" a="1"/>
  <c r="I617" i="3" s="1"/>
  <c r="I618" i="3" a="1"/>
  <c r="I618" i="3"/>
  <c r="I619" i="3" a="1"/>
  <c r="I619" i="3" s="1"/>
  <c r="I620" i="3" a="1"/>
  <c r="I620" i="3" s="1"/>
  <c r="F616" i="3" a="1"/>
  <c r="F616" i="3" s="1"/>
  <c r="F617" i="3" a="1"/>
  <c r="F617" i="3" s="1"/>
  <c r="F618" i="3" a="1"/>
  <c r="F618" i="3" s="1"/>
  <c r="F619" i="3" a="1"/>
  <c r="F619" i="3" s="1"/>
  <c r="F620" i="3" a="1"/>
  <c r="F620" i="3" s="1"/>
  <c r="F591" i="3" a="1"/>
  <c r="F591" i="3" s="1"/>
  <c r="I569" i="3" a="1"/>
  <c r="I569" i="3" s="1"/>
  <c r="I570" i="3" a="1"/>
  <c r="I570" i="3" s="1"/>
  <c r="I571" i="3" a="1"/>
  <c r="I571" i="3"/>
  <c r="I572" i="3" a="1"/>
  <c r="I572" i="3" s="1"/>
  <c r="I573" i="3" a="1"/>
  <c r="I573" i="3" s="1"/>
  <c r="I574" i="3" a="1"/>
  <c r="I574" i="3" s="1"/>
  <c r="I575" i="3" a="1"/>
  <c r="I575" i="3" s="1"/>
  <c r="I576" i="3" a="1"/>
  <c r="I576" i="3" s="1"/>
  <c r="I577" i="3" a="1"/>
  <c r="I577" i="3" s="1"/>
  <c r="I578" i="3" a="1"/>
  <c r="I578" i="3"/>
  <c r="I579" i="3" a="1"/>
  <c r="I579" i="3" s="1"/>
  <c r="I581" i="3" a="1"/>
  <c r="I581" i="3" s="1"/>
  <c r="I582" i="3" a="1"/>
  <c r="I582" i="3" s="1"/>
  <c r="I583" i="3" a="1"/>
  <c r="I583" i="3" s="1"/>
  <c r="I584" i="3" a="1"/>
  <c r="I584" i="3" s="1"/>
  <c r="I585" i="3" a="1"/>
  <c r="I585" i="3" s="1"/>
  <c r="I586" i="3" a="1"/>
  <c r="I586" i="3" s="1"/>
  <c r="I587" i="3" a="1"/>
  <c r="I587" i="3"/>
  <c r="I588" i="3" a="1"/>
  <c r="I588" i="3" s="1"/>
  <c r="I589" i="3" a="1"/>
  <c r="I589" i="3" s="1"/>
  <c r="I590" i="3" a="1"/>
  <c r="I590" i="3" s="1"/>
  <c r="I591" i="3" a="1"/>
  <c r="I591" i="3" s="1"/>
  <c r="I592" i="3" a="1"/>
  <c r="I592" i="3" s="1"/>
  <c r="I593" i="3" a="1"/>
  <c r="I593" i="3" s="1"/>
  <c r="I594" i="3" a="1"/>
  <c r="I594" i="3" s="1"/>
  <c r="I597" i="3" a="1"/>
  <c r="I597" i="3" s="1"/>
  <c r="I598" i="3" a="1"/>
  <c r="I598" i="3" s="1"/>
  <c r="I599" i="3" a="1"/>
  <c r="I599" i="3" s="1"/>
  <c r="I600" i="3" a="1"/>
  <c r="I600" i="3" s="1"/>
  <c r="I601" i="3" a="1"/>
  <c r="I601" i="3" s="1"/>
  <c r="I602" i="3" a="1"/>
  <c r="I602" i="3" s="1"/>
  <c r="I603" i="3" a="1"/>
  <c r="I603" i="3" s="1"/>
  <c r="I604" i="3" a="1"/>
  <c r="I604" i="3"/>
  <c r="I605" i="3" a="1"/>
  <c r="I605" i="3"/>
  <c r="I606" i="3" a="1"/>
  <c r="I606" i="3" s="1"/>
  <c r="I607" i="3" a="1"/>
  <c r="I607" i="3" s="1"/>
  <c r="I608" i="3" a="1"/>
  <c r="I608" i="3" s="1"/>
  <c r="I609" i="3" a="1"/>
  <c r="I609" i="3" s="1"/>
  <c r="I610" i="3" a="1"/>
  <c r="I610" i="3" s="1"/>
  <c r="I611" i="3" a="1"/>
  <c r="I611" i="3" s="1"/>
  <c r="I612" i="3" a="1"/>
  <c r="I612" i="3" s="1"/>
  <c r="I613" i="3" a="1"/>
  <c r="I613" i="3" s="1"/>
  <c r="I614" i="3" a="1"/>
  <c r="I614" i="3" s="1"/>
  <c r="I615" i="3" a="1"/>
  <c r="I615" i="3" s="1"/>
  <c r="F569" i="3" a="1"/>
  <c r="F569" i="3"/>
  <c r="F570" i="3" a="1"/>
  <c r="F570" i="3" s="1"/>
  <c r="F571" i="3" a="1"/>
  <c r="F571" i="3" s="1"/>
  <c r="F572" i="3" a="1"/>
  <c r="F572" i="3" s="1"/>
  <c r="F573" i="3" a="1"/>
  <c r="F573" i="3" s="1"/>
  <c r="F574" i="3" a="1"/>
  <c r="F574" i="3" s="1"/>
  <c r="F575" i="3" a="1"/>
  <c r="F575" i="3" s="1"/>
  <c r="F576" i="3" a="1"/>
  <c r="F576" i="3" s="1"/>
  <c r="F577" i="3" a="1"/>
  <c r="F577" i="3" s="1"/>
  <c r="F578" i="3" a="1"/>
  <c r="F578" i="3" s="1"/>
  <c r="F579" i="3" a="1"/>
  <c r="F579" i="3" s="1"/>
  <c r="F581" i="3" a="1"/>
  <c r="F581" i="3" s="1"/>
  <c r="F582" i="3" a="1"/>
  <c r="F582" i="3"/>
  <c r="F583" i="3" a="1"/>
  <c r="F583" i="3" s="1"/>
  <c r="F584" i="3" a="1"/>
  <c r="F584" i="3" s="1"/>
  <c r="F585" i="3" a="1"/>
  <c r="F585" i="3" s="1"/>
  <c r="F586" i="3" a="1"/>
  <c r="F586" i="3" s="1"/>
  <c r="F587" i="3" a="1"/>
  <c r="F587" i="3" s="1"/>
  <c r="F588" i="3" a="1"/>
  <c r="F588" i="3"/>
  <c r="F589" i="3" a="1"/>
  <c r="F589" i="3" s="1"/>
  <c r="F590" i="3" a="1"/>
  <c r="F590" i="3" s="1"/>
  <c r="F592" i="3" a="1"/>
  <c r="F592" i="3" s="1"/>
  <c r="F593" i="3" a="1"/>
  <c r="F593" i="3" s="1"/>
  <c r="F594" i="3" a="1"/>
  <c r="F594" i="3" s="1"/>
  <c r="F597" i="3" a="1"/>
  <c r="F597" i="3"/>
  <c r="F598" i="3" a="1"/>
  <c r="F598" i="3" s="1"/>
  <c r="F599" i="3" a="1"/>
  <c r="F599" i="3" s="1"/>
  <c r="F600" i="3" a="1"/>
  <c r="F600" i="3" s="1"/>
  <c r="F601" i="3" a="1"/>
  <c r="F601" i="3" s="1"/>
  <c r="F602" i="3" a="1"/>
  <c r="F602" i="3" s="1"/>
  <c r="F603" i="3" a="1"/>
  <c r="F603" i="3" s="1"/>
  <c r="F604" i="3" a="1"/>
  <c r="F604" i="3" s="1"/>
  <c r="F605" i="3" a="1"/>
  <c r="F605" i="3" s="1"/>
  <c r="F606" i="3" a="1"/>
  <c r="F606" i="3" s="1"/>
  <c r="F607" i="3" a="1"/>
  <c r="F607" i="3" s="1"/>
  <c r="F608" i="3" a="1"/>
  <c r="F608" i="3" s="1"/>
  <c r="F609" i="3" a="1"/>
  <c r="F609" i="3"/>
  <c r="F610" i="3" a="1"/>
  <c r="F610" i="3" s="1"/>
  <c r="F611" i="3" a="1"/>
  <c r="F611" i="3" s="1"/>
  <c r="F612" i="3" a="1"/>
  <c r="F612" i="3" s="1"/>
  <c r="F613" i="3" a="1"/>
  <c r="F613" i="3" s="1"/>
  <c r="F614" i="3" a="1"/>
  <c r="F614" i="3" s="1"/>
  <c r="F615" i="3" a="1"/>
  <c r="F615" i="3" s="1"/>
  <c r="A569" i="3"/>
  <c r="A570" i="3"/>
  <c r="A571" i="3"/>
  <c r="A572" i="3"/>
  <c r="A573" i="3"/>
  <c r="A574" i="3"/>
  <c r="A575" i="3"/>
  <c r="A576" i="3"/>
  <c r="A577" i="3"/>
  <c r="A578" i="3"/>
  <c r="A579" i="3"/>
  <c r="A582" i="3"/>
  <c r="A583" i="3"/>
  <c r="A584" i="3"/>
  <c r="A585" i="3"/>
  <c r="A586" i="3"/>
  <c r="A587" i="3"/>
  <c r="A588" i="3"/>
  <c r="A589" i="3"/>
  <c r="A590" i="3"/>
  <c r="A591" i="3"/>
  <c r="A592" i="3"/>
  <c r="A593" i="3"/>
  <c r="A594" i="3"/>
  <c r="A598" i="3"/>
  <c r="A599" i="3"/>
  <c r="A600" i="3"/>
  <c r="A601" i="3"/>
  <c r="A602" i="3"/>
  <c r="A603" i="3"/>
  <c r="A604" i="3"/>
  <c r="A605" i="3"/>
  <c r="A606" i="3"/>
  <c r="A607" i="3"/>
  <c r="A608" i="3"/>
  <c r="A609" i="3"/>
  <c r="A610" i="3"/>
  <c r="A611" i="3"/>
  <c r="A612" i="3"/>
  <c r="A613" i="3"/>
  <c r="A614" i="3"/>
  <c r="A615" i="3"/>
  <c r="A616" i="3"/>
  <c r="A617" i="3"/>
  <c r="A618" i="3"/>
  <c r="A619" i="3"/>
  <c r="A620" i="3"/>
  <c r="H130" i="5"/>
  <c r="H129" i="5"/>
  <c r="H128" i="5"/>
  <c r="H127" i="5"/>
  <c r="H126" i="5"/>
  <c r="H125" i="5"/>
  <c r="A125" i="5"/>
  <c r="I638" i="11"/>
  <c r="I637" i="11"/>
  <c r="I636" i="11"/>
  <c r="I635" i="11"/>
  <c r="I634" i="11"/>
  <c r="I633" i="11"/>
  <c r="I632" i="11"/>
  <c r="I631" i="11"/>
  <c r="I630" i="11"/>
  <c r="I629" i="11"/>
  <c r="I628" i="11"/>
  <c r="I627" i="11"/>
  <c r="I626" i="11"/>
  <c r="I625" i="11"/>
  <c r="I624" i="11"/>
  <c r="I623" i="11"/>
  <c r="I622" i="11"/>
  <c r="I621" i="11"/>
  <c r="I620" i="11"/>
  <c r="I619" i="11"/>
  <c r="I618" i="11"/>
  <c r="I617" i="11"/>
  <c r="I616" i="11"/>
  <c r="I615" i="11"/>
  <c r="I614" i="11"/>
  <c r="I613" i="11"/>
  <c r="I612" i="11"/>
  <c r="I611" i="11"/>
  <c r="I610" i="11"/>
  <c r="I609" i="11"/>
  <c r="I608" i="11"/>
  <c r="I607" i="11"/>
  <c r="I606" i="11"/>
  <c r="I605" i="11"/>
  <c r="I604" i="11"/>
  <c r="I603" i="11"/>
  <c r="I602" i="11"/>
  <c r="I601" i="11"/>
  <c r="I600" i="11"/>
  <c r="I599" i="11"/>
  <c r="I598" i="11"/>
  <c r="I597" i="11"/>
  <c r="AL567" i="2"/>
  <c r="AM566" i="2"/>
  <c r="AM567" i="2"/>
  <c r="AL566" i="2"/>
  <c r="AM562" i="2"/>
  <c r="AL563" i="2"/>
  <c r="AM563" i="2"/>
  <c r="AL562" i="2"/>
  <c r="AL559" i="2"/>
  <c r="AM559" i="2"/>
  <c r="AL556" i="2"/>
  <c r="AM556" i="2"/>
  <c r="AL554" i="2"/>
  <c r="AM554" i="2"/>
  <c r="AL553" i="2"/>
  <c r="AM553" i="2"/>
  <c r="AL548" i="2"/>
  <c r="AM548" i="2"/>
  <c r="AL549" i="2"/>
  <c r="AM549" i="2"/>
  <c r="AL550" i="2"/>
  <c r="AM550" i="2"/>
  <c r="AL547" i="2"/>
  <c r="AM547" i="2"/>
  <c r="AL544" i="2"/>
  <c r="AL543" i="2"/>
  <c r="AM543" i="2"/>
  <c r="AM544" i="2"/>
  <c r="AL542" i="2"/>
  <c r="AM542" i="2"/>
  <c r="AL539" i="2"/>
  <c r="AM539" i="2"/>
  <c r="AL537" i="2"/>
  <c r="AM537" i="2"/>
  <c r="AL536" i="2"/>
  <c r="AM536" i="2"/>
  <c r="AL531" i="2"/>
  <c r="AL530" i="2"/>
  <c r="AM531" i="2"/>
  <c r="AL532" i="2"/>
  <c r="AM532" i="2"/>
  <c r="AM530" i="2"/>
  <c r="AM525" i="2"/>
  <c r="AL525" i="2"/>
  <c r="AM518" i="2"/>
  <c r="AL511" i="2"/>
  <c r="I596" i="11"/>
  <c r="I595" i="11"/>
  <c r="I594" i="11"/>
  <c r="I593" i="11"/>
  <c r="I592" i="11"/>
  <c r="I591" i="11"/>
  <c r="I590" i="11"/>
  <c r="I589" i="11"/>
  <c r="I588" i="11"/>
  <c r="I587" i="11"/>
  <c r="I586" i="11"/>
  <c r="I585" i="11"/>
  <c r="A550" i="2"/>
  <c r="A536" i="2"/>
  <c r="A543" i="2"/>
  <c r="A524" i="2"/>
  <c r="A539" i="2"/>
  <c r="A556" i="2"/>
  <c r="A530" i="2"/>
  <c r="A525" i="2"/>
  <c r="A549" i="2"/>
  <c r="A553" i="2"/>
  <c r="A552" i="2"/>
  <c r="A537" i="2"/>
  <c r="A535" i="2"/>
  <c r="A558" i="2"/>
  <c r="A564" i="2"/>
  <c r="A555" i="2"/>
  <c r="A565" i="2"/>
  <c r="A538" i="2"/>
  <c r="A561" i="2"/>
  <c r="A522" i="2"/>
  <c r="A521" i="2"/>
  <c r="A519" i="2"/>
  <c r="A527" i="2"/>
  <c r="A526" i="2"/>
  <c r="AJ526" i="2" s="1"/>
  <c r="A557" i="2"/>
  <c r="A529" i="2"/>
  <c r="A528" i="2"/>
  <c r="A523" i="2"/>
  <c r="A541" i="2"/>
  <c r="A545" i="2"/>
  <c r="A547" i="2"/>
  <c r="A554" i="2"/>
  <c r="A566" i="2"/>
  <c r="A548" i="2"/>
  <c r="A546" i="2"/>
  <c r="A540" i="2"/>
  <c r="A533" i="2"/>
  <c r="A520" i="2"/>
  <c r="A544" i="2"/>
  <c r="A534" i="2"/>
  <c r="A563" i="2"/>
  <c r="A551" i="2"/>
  <c r="A562" i="2"/>
  <c r="A559" i="2"/>
  <c r="A567" i="2"/>
  <c r="A542" i="2"/>
  <c r="A532" i="2"/>
  <c r="A531" i="2"/>
  <c r="A119" i="5"/>
  <c r="A120" i="5"/>
  <c r="A121" i="5"/>
  <c r="A122" i="5"/>
  <c r="A123" i="5"/>
  <c r="A124" i="5"/>
  <c r="H124" i="5"/>
  <c r="H123" i="5"/>
  <c r="H122" i="5"/>
  <c r="H121" i="5"/>
  <c r="R121" i="5" s="1" a="1"/>
  <c r="R121" i="5" s="1"/>
  <c r="H120" i="5"/>
  <c r="R120" i="5" s="1" a="1"/>
  <c r="R120" i="5" s="1"/>
  <c r="H119" i="5"/>
  <c r="R119" i="5" s="1" a="1"/>
  <c r="R119" i="5" s="1"/>
  <c r="S118" i="5" a="1"/>
  <c r="S118" i="5" s="1"/>
  <c r="S117" i="5" a="1"/>
  <c r="S117" i="5" s="1"/>
  <c r="S116" i="5" a="1"/>
  <c r="S116" i="5" s="1"/>
  <c r="S115" i="5" a="1"/>
  <c r="S115" i="5" s="1"/>
  <c r="S114" i="5" a="1"/>
  <c r="S114" i="5" s="1"/>
  <c r="S113" i="5" a="1"/>
  <c r="S113" i="5" s="1"/>
  <c r="S112" i="5" a="1"/>
  <c r="S112" i="5" s="1"/>
  <c r="S111" i="5" a="1"/>
  <c r="S111" i="5" s="1"/>
  <c r="S110" i="5" a="1"/>
  <c r="S110" i="5" s="1"/>
  <c r="S109" i="5" a="1"/>
  <c r="S109" i="5" s="1"/>
  <c r="S108" i="5" a="1"/>
  <c r="S108" i="5" s="1"/>
  <c r="S107" i="5" a="1"/>
  <c r="S107" i="5" s="1"/>
  <c r="S106" i="5" a="1"/>
  <c r="S106" i="5" s="1"/>
  <c r="S105" i="5" a="1"/>
  <c r="S105" i="5" s="1"/>
  <c r="S104" i="5" a="1"/>
  <c r="S104" i="5" s="1"/>
  <c r="S103" i="5" a="1"/>
  <c r="S103" i="5" s="1"/>
  <c r="S102" i="5" a="1"/>
  <c r="S102" i="5" s="1"/>
  <c r="S101" i="5" a="1"/>
  <c r="S101" i="5" s="1"/>
  <c r="S100" i="5" a="1"/>
  <c r="S100" i="5" s="1"/>
  <c r="S99" i="5" a="1"/>
  <c r="S99" i="5" s="1"/>
  <c r="S98" i="5" a="1"/>
  <c r="S98" i="5" s="1"/>
  <c r="S97" i="5" a="1"/>
  <c r="S97" i="5" s="1"/>
  <c r="S96" i="5" a="1"/>
  <c r="S96" i="5" s="1"/>
  <c r="S95" i="5" a="1"/>
  <c r="S95" i="5" s="1"/>
  <c r="S94" i="5" a="1"/>
  <c r="S94" i="5" s="1"/>
  <c r="S93" i="5" a="1"/>
  <c r="S93" i="5" s="1"/>
  <c r="S92" i="5" a="1"/>
  <c r="S92" i="5" s="1"/>
  <c r="S91" i="5" a="1"/>
  <c r="S91" i="5" s="1"/>
  <c r="S90" i="5" a="1"/>
  <c r="S90" i="5" s="1"/>
  <c r="S89" i="5" a="1"/>
  <c r="S89" i="5" s="1"/>
  <c r="S88" i="5" a="1"/>
  <c r="S88" i="5" s="1"/>
  <c r="S87" i="5" a="1"/>
  <c r="S87" i="5" s="1"/>
  <c r="S86" i="5" a="1"/>
  <c r="S86" i="5" s="1"/>
  <c r="S85" i="5" a="1"/>
  <c r="S85" i="5" s="1"/>
  <c r="S84" i="5" a="1"/>
  <c r="S84" i="5" s="1"/>
  <c r="S83" i="5" a="1"/>
  <c r="S83" i="5" s="1"/>
  <c r="S82" i="5" a="1"/>
  <c r="S82" i="5" s="1"/>
  <c r="S81" i="5" a="1"/>
  <c r="S81" i="5" s="1"/>
  <c r="S80" i="5" a="1"/>
  <c r="S80" i="5" s="1"/>
  <c r="S79" i="5" a="1"/>
  <c r="S79" i="5" s="1"/>
  <c r="S78" i="5" a="1"/>
  <c r="S78" i="5" s="1"/>
  <c r="S77" i="5" a="1"/>
  <c r="S77" i="5" s="1"/>
  <c r="S76" i="5" a="1"/>
  <c r="S76" i="5" s="1"/>
  <c r="S75" i="5" a="1"/>
  <c r="S75" i="5" s="1"/>
  <c r="S74" i="5" a="1"/>
  <c r="S74" i="5" s="1"/>
  <c r="S73" i="5" a="1"/>
  <c r="S73" i="5" s="1"/>
  <c r="S72" i="5" a="1"/>
  <c r="S72" i="5" s="1"/>
  <c r="S71" i="5" a="1"/>
  <c r="S71" i="5" s="1"/>
  <c r="S70" i="5" a="1"/>
  <c r="S70" i="5" s="1"/>
  <c r="S69" i="5" a="1"/>
  <c r="S69" i="5" s="1"/>
  <c r="S68" i="5" a="1"/>
  <c r="S68" i="5" s="1"/>
  <c r="S67" i="5" a="1"/>
  <c r="S67" i="5" s="1"/>
  <c r="S66" i="5" a="1"/>
  <c r="S66" i="5" s="1"/>
  <c r="S65" i="5" a="1"/>
  <c r="S65" i="5" s="1"/>
  <c r="S64" i="5" a="1"/>
  <c r="S64" i="5" s="1"/>
  <c r="S63" i="5" a="1"/>
  <c r="S63" i="5" s="1"/>
  <c r="S62" i="5" a="1"/>
  <c r="S62" i="5" s="1"/>
  <c r="S61" i="5" a="1"/>
  <c r="S61" i="5" s="1"/>
  <c r="S60" i="5" a="1"/>
  <c r="S60" i="5" s="1"/>
  <c r="S59" i="5" a="1"/>
  <c r="S59" i="5" s="1"/>
  <c r="S58" i="5" a="1"/>
  <c r="S58" i="5" s="1"/>
  <c r="S57" i="5" a="1"/>
  <c r="S57" i="5" s="1"/>
  <c r="S56" i="5" a="1"/>
  <c r="S56" i="5" s="1"/>
  <c r="S55" i="5" a="1"/>
  <c r="S55" i="5" s="1"/>
  <c r="S54" i="5" a="1"/>
  <c r="S54" i="5" s="1"/>
  <c r="S53" i="5" a="1"/>
  <c r="S53" i="5" s="1"/>
  <c r="S52" i="5" a="1"/>
  <c r="S52" i="5" s="1"/>
  <c r="S51" i="5" a="1"/>
  <c r="S51" i="5" s="1"/>
  <c r="S50" i="5" a="1"/>
  <c r="S50" i="5" s="1"/>
  <c r="S49" i="5" a="1"/>
  <c r="S49" i="5" s="1"/>
  <c r="S48" i="5" a="1"/>
  <c r="S48" i="5" s="1"/>
  <c r="S47" i="5" a="1"/>
  <c r="S47" i="5" s="1"/>
  <c r="S46" i="5" a="1"/>
  <c r="S46" i="5" s="1"/>
  <c r="S45" i="5" a="1"/>
  <c r="S45" i="5" s="1"/>
  <c r="S44" i="5" a="1"/>
  <c r="S44" i="5" s="1"/>
  <c r="S43" i="5" a="1"/>
  <c r="S43" i="5" s="1"/>
  <c r="S42" i="5" a="1"/>
  <c r="S42" i="5" s="1"/>
  <c r="S41" i="5" a="1"/>
  <c r="S41" i="5" s="1"/>
  <c r="S40" i="5" a="1"/>
  <c r="S40" i="5" s="1"/>
  <c r="S39" i="5" a="1"/>
  <c r="S39" i="5" s="1"/>
  <c r="S38" i="5" a="1"/>
  <c r="S38" i="5" s="1"/>
  <c r="S37" i="5" a="1"/>
  <c r="S37" i="5" s="1"/>
  <c r="S36" i="5" a="1"/>
  <c r="S36" i="5" s="1"/>
  <c r="S35" i="5" a="1"/>
  <c r="S35" i="5" s="1"/>
  <c r="S34" i="5" a="1"/>
  <c r="S34" i="5" s="1"/>
  <c r="S33" i="5" a="1"/>
  <c r="S33" i="5" s="1"/>
  <c r="S32" i="5" a="1"/>
  <c r="S32" i="5" s="1"/>
  <c r="S31" i="5" a="1"/>
  <c r="S31" i="5" s="1"/>
  <c r="S30" i="5" a="1"/>
  <c r="S30" i="5" s="1"/>
  <c r="S29" i="5" a="1"/>
  <c r="S29" i="5" s="1"/>
  <c r="S28" i="5" a="1"/>
  <c r="S28" i="5" s="1"/>
  <c r="S27" i="5" a="1"/>
  <c r="S27" i="5" s="1"/>
  <c r="S26" i="5" a="1"/>
  <c r="S26" i="5" s="1"/>
  <c r="S25" i="5" a="1"/>
  <c r="S25" i="5" s="1"/>
  <c r="S24" i="5" a="1"/>
  <c r="S24" i="5" s="1"/>
  <c r="S23" i="5" a="1"/>
  <c r="S23" i="5" s="1"/>
  <c r="S22" i="5" a="1"/>
  <c r="S22" i="5" s="1"/>
  <c r="S21" i="5" a="1"/>
  <c r="S21" i="5" s="1"/>
  <c r="S20" i="5" a="1"/>
  <c r="S20" i="5" s="1"/>
  <c r="S19" i="5" a="1"/>
  <c r="S19" i="5" s="1"/>
  <c r="S18" i="5" a="1"/>
  <c r="S18" i="5" s="1"/>
  <c r="S17" i="5" a="1"/>
  <c r="S17" i="5" s="1"/>
  <c r="S16" i="5" a="1"/>
  <c r="S16" i="5" s="1"/>
  <c r="S15" i="5" a="1"/>
  <c r="S15" i="5" s="1"/>
  <c r="S14" i="5" a="1"/>
  <c r="S14" i="5" s="1"/>
  <c r="S13" i="5" a="1"/>
  <c r="S13" i="5" s="1"/>
  <c r="S12" i="5" a="1"/>
  <c r="S12" i="5" s="1"/>
  <c r="S11" i="5" a="1"/>
  <c r="S11" i="5" s="1"/>
  <c r="S10" i="5" a="1"/>
  <c r="S10" i="5" s="1"/>
  <c r="S9" i="5" a="1"/>
  <c r="S9" i="5" s="1"/>
  <c r="S8" i="5" a="1"/>
  <c r="S8" i="5" s="1"/>
  <c r="S7" i="5" a="1"/>
  <c r="S7" i="5" s="1"/>
  <c r="S6" i="5" a="1"/>
  <c r="S6" i="5" s="1"/>
  <c r="S5" i="5" a="1"/>
  <c r="S5" i="5" s="1"/>
  <c r="S4" i="5" a="1"/>
  <c r="S4" i="5" s="1"/>
  <c r="S3" i="5" a="1"/>
  <c r="S3" i="5" s="1"/>
  <c r="R151" i="5" a="1"/>
  <c r="R151" i="5" s="1"/>
  <c r="R152" i="5" a="1"/>
  <c r="R152" i="5"/>
  <c r="R153" i="5" a="1"/>
  <c r="R153" i="5" s="1"/>
  <c r="R154" i="5" a="1"/>
  <c r="R154" i="5" s="1"/>
  <c r="R155" i="5" a="1"/>
  <c r="R155" i="5" s="1"/>
  <c r="R156" i="5" a="1"/>
  <c r="R156" i="5" s="1"/>
  <c r="R157" i="5" a="1"/>
  <c r="R157" i="5" s="1"/>
  <c r="R158" i="5" a="1"/>
  <c r="R158" i="5" s="1"/>
  <c r="R159" i="5" a="1"/>
  <c r="R159" i="5" s="1"/>
  <c r="R160" i="5" a="1"/>
  <c r="R160" i="5" s="1"/>
  <c r="R161" i="5" a="1"/>
  <c r="R161" i="5" s="1"/>
  <c r="R162" i="5" a="1"/>
  <c r="R162" i="5"/>
  <c r="R163" i="5" a="1"/>
  <c r="R163" i="5" s="1"/>
  <c r="R164" i="5" a="1"/>
  <c r="R164" i="5" s="1"/>
  <c r="R165" i="5" a="1"/>
  <c r="R165" i="5" s="1"/>
  <c r="R166" i="5" a="1"/>
  <c r="R166" i="5" s="1"/>
  <c r="R167" i="5" a="1"/>
  <c r="R167" i="5" s="1"/>
  <c r="R168" i="5" a="1"/>
  <c r="R168" i="5"/>
  <c r="R169" i="5" a="1"/>
  <c r="R169" i="5" s="1"/>
  <c r="R170" i="5" a="1"/>
  <c r="R170" i="5" s="1"/>
  <c r="R171" i="5" a="1"/>
  <c r="R171" i="5" s="1"/>
  <c r="R172" i="5" a="1"/>
  <c r="R172" i="5" s="1"/>
  <c r="R173" i="5" a="1"/>
  <c r="R173" i="5" s="1"/>
  <c r="R174" i="5" a="1"/>
  <c r="R174" i="5" s="1"/>
  <c r="R175" i="5" a="1"/>
  <c r="R175" i="5" s="1"/>
  <c r="R176" i="5" a="1"/>
  <c r="R176" i="5"/>
  <c r="R177" i="5" a="1"/>
  <c r="R177" i="5"/>
  <c r="R178" i="5" a="1"/>
  <c r="R178" i="5" s="1"/>
  <c r="R179" i="5" a="1"/>
  <c r="R179" i="5" s="1"/>
  <c r="R180" i="5" a="1"/>
  <c r="R180" i="5" s="1"/>
  <c r="R181" i="5" a="1"/>
  <c r="R181" i="5" s="1"/>
  <c r="R182" i="5" a="1"/>
  <c r="R182" i="5" s="1"/>
  <c r="R183" i="5" a="1"/>
  <c r="R183" i="5" s="1"/>
  <c r="R184" i="5" a="1"/>
  <c r="R184" i="5"/>
  <c r="R185" i="5" a="1"/>
  <c r="R185" i="5" s="1"/>
  <c r="R186" i="5" a="1"/>
  <c r="R186" i="5"/>
  <c r="R187" i="5" a="1"/>
  <c r="R187" i="5" s="1"/>
  <c r="R188" i="5" a="1"/>
  <c r="R188" i="5" s="1"/>
  <c r="R189" i="5" a="1"/>
  <c r="R189" i="5" s="1"/>
  <c r="R190" i="5" a="1"/>
  <c r="R190" i="5" s="1"/>
  <c r="R191" i="5" a="1"/>
  <c r="R191" i="5" s="1"/>
  <c r="R192" i="5" a="1"/>
  <c r="R192" i="5"/>
  <c r="R193" i="5" a="1"/>
  <c r="R193" i="5"/>
  <c r="R194" i="5" a="1"/>
  <c r="R194" i="5"/>
  <c r="R195" i="5" a="1"/>
  <c r="R195" i="5" s="1"/>
  <c r="R196" i="5" a="1"/>
  <c r="R196" i="5" s="1"/>
  <c r="R197" i="5" a="1"/>
  <c r="R197" i="5" s="1"/>
  <c r="R198" i="5" a="1"/>
  <c r="R198" i="5" s="1"/>
  <c r="R199" i="5" a="1"/>
  <c r="R199" i="5" s="1"/>
  <c r="R200" i="5" a="1"/>
  <c r="R200" i="5"/>
  <c r="R201" i="5" a="1"/>
  <c r="R201" i="5" s="1"/>
  <c r="R202" i="5" a="1"/>
  <c r="R202" i="5" s="1"/>
  <c r="R203" i="5" a="1"/>
  <c r="R203" i="5" s="1"/>
  <c r="R204" i="5" a="1"/>
  <c r="R204" i="5" s="1"/>
  <c r="R205" i="5" a="1"/>
  <c r="R205" i="5"/>
  <c r="R206" i="5" a="1"/>
  <c r="R206" i="5"/>
  <c r="R207" i="5" a="1"/>
  <c r="R207" i="5" s="1"/>
  <c r="R208" i="5" a="1"/>
  <c r="R208" i="5" s="1"/>
  <c r="R209" i="5" a="1"/>
  <c r="R209" i="5"/>
  <c r="R210" i="5" a="1"/>
  <c r="R210" i="5"/>
  <c r="R211" i="5" a="1"/>
  <c r="R211" i="5" s="1"/>
  <c r="R212" i="5" a="1"/>
  <c r="R212" i="5" s="1"/>
  <c r="R213" i="5" a="1"/>
  <c r="R213" i="5"/>
  <c r="R214" i="5" a="1"/>
  <c r="R214" i="5" s="1"/>
  <c r="R215" i="5" a="1"/>
  <c r="R215" i="5" s="1"/>
  <c r="R216" i="5" a="1"/>
  <c r="R216" i="5" s="1"/>
  <c r="R217" i="5" a="1"/>
  <c r="R217" i="5" s="1"/>
  <c r="R218" i="5" a="1"/>
  <c r="R218" i="5" s="1"/>
  <c r="R219" i="5" a="1"/>
  <c r="R219" i="5" s="1"/>
  <c r="R220" i="5" a="1"/>
  <c r="R220" i="5" s="1"/>
  <c r="R221" i="5" a="1"/>
  <c r="R221" i="5"/>
  <c r="R222" i="5" a="1"/>
  <c r="R222" i="5" s="1"/>
  <c r="R223" i="5" a="1"/>
  <c r="R223" i="5" s="1"/>
  <c r="R224" i="5" a="1"/>
  <c r="R224" i="5" s="1"/>
  <c r="R225" i="5" a="1"/>
  <c r="R225" i="5" s="1"/>
  <c r="R226" i="5" a="1"/>
  <c r="R226" i="5"/>
  <c r="R227" i="5" a="1"/>
  <c r="R227" i="5" s="1"/>
  <c r="R228" i="5" a="1"/>
  <c r="R228" i="5" s="1"/>
  <c r="R229" i="5" a="1"/>
  <c r="R229" i="5" s="1"/>
  <c r="R230" i="5" a="1"/>
  <c r="R230" i="5"/>
  <c r="R231" i="5" a="1"/>
  <c r="R231" i="5" s="1"/>
  <c r="R232" i="5" a="1"/>
  <c r="R232" i="5" s="1"/>
  <c r="R233" i="5" a="1"/>
  <c r="R233" i="5" s="1"/>
  <c r="R234" i="5" a="1"/>
  <c r="R234" i="5"/>
  <c r="R235" i="5" a="1"/>
  <c r="R235" i="5" s="1"/>
  <c r="R236" i="5" a="1"/>
  <c r="R236" i="5" s="1"/>
  <c r="R237" i="5" a="1"/>
  <c r="R237" i="5"/>
  <c r="R238" i="5" a="1"/>
  <c r="R238" i="5" s="1"/>
  <c r="R239" i="5" a="1"/>
  <c r="R239" i="5" s="1"/>
  <c r="R240" i="5" a="1"/>
  <c r="R240" i="5" s="1"/>
  <c r="R241" i="5" a="1"/>
  <c r="R241" i="5" s="1"/>
  <c r="R242" i="5" a="1"/>
  <c r="R242" i="5" s="1"/>
  <c r="R243" i="5" a="1"/>
  <c r="R243" i="5" s="1"/>
  <c r="R244" i="5" a="1"/>
  <c r="R244" i="5" s="1"/>
  <c r="R245" i="5" a="1"/>
  <c r="R245" i="5" s="1"/>
  <c r="R246" i="5" a="1"/>
  <c r="R246" i="5" s="1"/>
  <c r="R247" i="5" a="1"/>
  <c r="R247" i="5" s="1"/>
  <c r="R248" i="5" a="1"/>
  <c r="R248" i="5" s="1"/>
  <c r="R249" i="5" a="1"/>
  <c r="R249" i="5"/>
  <c r="R250" i="5" a="1"/>
  <c r="R250" i="5" s="1"/>
  <c r="R251" i="5" a="1"/>
  <c r="R251" i="5" s="1"/>
  <c r="R252" i="5" a="1"/>
  <c r="R252" i="5" s="1"/>
  <c r="R253" i="5" a="1"/>
  <c r="R253" i="5"/>
  <c r="R254" i="5" a="1"/>
  <c r="R254" i="5" s="1"/>
  <c r="R255" i="5" a="1"/>
  <c r="R255" i="5" s="1"/>
  <c r="R256" i="5" a="1"/>
  <c r="R256" i="5" s="1"/>
  <c r="R257" i="5" a="1"/>
  <c r="R257" i="5"/>
  <c r="R258" i="5" a="1"/>
  <c r="R258" i="5"/>
  <c r="R259" i="5" a="1"/>
  <c r="R259" i="5" s="1"/>
  <c r="R260" i="5" a="1"/>
  <c r="R260" i="5" s="1"/>
  <c r="R261" i="5" a="1"/>
  <c r="R261" i="5"/>
  <c r="R262" i="5" a="1"/>
  <c r="R262" i="5" s="1"/>
  <c r="R263" i="5" a="1"/>
  <c r="R263" i="5" s="1"/>
  <c r="R264" i="5" a="1"/>
  <c r="R264" i="5" s="1"/>
  <c r="R265" i="5" a="1"/>
  <c r="R265" i="5" s="1"/>
  <c r="R266" i="5" a="1"/>
  <c r="R266" i="5" s="1"/>
  <c r="R267" i="5" a="1"/>
  <c r="R267" i="5" s="1"/>
  <c r="R268" i="5" a="1"/>
  <c r="R268" i="5" s="1"/>
  <c r="R269" i="5" a="1"/>
  <c r="R269" i="5"/>
  <c r="R270" i="5" a="1"/>
  <c r="R270" i="5"/>
  <c r="R271" i="5" a="1"/>
  <c r="R271" i="5" s="1"/>
  <c r="R272" i="5" a="1"/>
  <c r="R272" i="5" s="1"/>
  <c r="R273" i="5" a="1"/>
  <c r="R273" i="5"/>
  <c r="R274" i="5" a="1"/>
  <c r="R274" i="5"/>
  <c r="R275" i="5" a="1"/>
  <c r="R275" i="5" s="1"/>
  <c r="R276" i="5" a="1"/>
  <c r="R276" i="5" s="1"/>
  <c r="R122" i="5" a="1"/>
  <c r="R122" i="5" s="1"/>
  <c r="R123" i="5" a="1"/>
  <c r="R123" i="5" s="1"/>
  <c r="R124" i="5" a="1"/>
  <c r="R124" i="5" s="1"/>
  <c r="R125" i="5" a="1"/>
  <c r="R125" i="5" s="1"/>
  <c r="R126" i="5" a="1"/>
  <c r="R126" i="5" s="1"/>
  <c r="R127" i="5" a="1"/>
  <c r="R127" i="5"/>
  <c r="R128" i="5" a="1"/>
  <c r="R128" i="5" s="1"/>
  <c r="R129" i="5" a="1"/>
  <c r="R129" i="5" s="1"/>
  <c r="R130" i="5" a="1"/>
  <c r="R130" i="5" s="1"/>
  <c r="R139" i="5" a="1"/>
  <c r="R139" i="5" s="1"/>
  <c r="R141" i="5" a="1"/>
  <c r="R141" i="5" s="1"/>
  <c r="R142" i="5" a="1"/>
  <c r="R142" i="5" s="1"/>
  <c r="R143" i="5" a="1"/>
  <c r="R143" i="5" s="1"/>
  <c r="R144" i="5" a="1"/>
  <c r="R144" i="5"/>
  <c r="R145" i="5" a="1"/>
  <c r="R145" i="5" s="1"/>
  <c r="R146" i="5" a="1"/>
  <c r="R146" i="5" s="1"/>
  <c r="R147" i="5" a="1"/>
  <c r="R147" i="5"/>
  <c r="R148" i="5" a="1"/>
  <c r="R148" i="5" s="1"/>
  <c r="R149" i="5" a="1"/>
  <c r="R149" i="5" s="1"/>
  <c r="R150" i="5" a="1"/>
  <c r="R150" i="5" s="1"/>
  <c r="H118" i="5"/>
  <c r="R118" i="5" s="1" a="1"/>
  <c r="R118" i="5" s="1"/>
  <c r="H117" i="5"/>
  <c r="R117" i="5" s="1" a="1"/>
  <c r="R117" i="5" s="1"/>
  <c r="A111" i="5"/>
  <c r="A112" i="5"/>
  <c r="A113" i="5"/>
  <c r="A114" i="5"/>
  <c r="A115" i="5"/>
  <c r="A116" i="5"/>
  <c r="A117" i="5"/>
  <c r="A118" i="5"/>
  <c r="H116" i="5"/>
  <c r="R116" i="5" s="1" a="1"/>
  <c r="R116" i="5" s="1"/>
  <c r="AT2062" i="4"/>
  <c r="AT2033" i="4"/>
  <c r="AT2039" i="4"/>
  <c r="AT2049" i="4"/>
  <c r="AT2069" i="4"/>
  <c r="AT2022" i="4"/>
  <c r="AT2027" i="4"/>
  <c r="AT2030" i="4"/>
  <c r="AT2072" i="4"/>
  <c r="AT1995" i="4"/>
  <c r="AT1999" i="4"/>
  <c r="AT2000" i="4"/>
  <c r="AT2073" i="4"/>
  <c r="AT2091" i="4"/>
  <c r="AT2099" i="4"/>
  <c r="AT2100" i="4"/>
  <c r="AT2108" i="4"/>
  <c r="AT2095" i="4"/>
  <c r="AT2102" i="4"/>
  <c r="AT2104" i="4"/>
  <c r="AT2106" i="4"/>
  <c r="AT2124" i="4"/>
  <c r="AT2128" i="4"/>
  <c r="AT2129" i="4"/>
  <c r="AT2131" i="4"/>
  <c r="AT2134" i="4"/>
  <c r="AT2179" i="4"/>
  <c r="AT2184" i="4"/>
  <c r="AT2227" i="4"/>
  <c r="AT2003" i="4"/>
  <c r="AT2005" i="4"/>
  <c r="AT2012" i="4"/>
  <c r="AT2119" i="4"/>
  <c r="AT2146" i="4"/>
  <c r="AT2151" i="4"/>
  <c r="AT2158" i="4"/>
  <c r="AT2169" i="4"/>
  <c r="AT2210" i="4"/>
  <c r="AT2214" i="4"/>
  <c r="AT2216" i="4"/>
  <c r="AT2222" i="4"/>
  <c r="AT2201" i="4"/>
  <c r="AT2205" i="4"/>
  <c r="AT2215" i="4"/>
  <c r="AT2232" i="4"/>
  <c r="AT2190" i="4"/>
  <c r="AT2198" i="4"/>
  <c r="AT2200" i="4"/>
  <c r="AT2209" i="4"/>
  <c r="AT2089" i="4"/>
  <c r="AT2096" i="4"/>
  <c r="AT2098" i="4"/>
  <c r="AT2105" i="4"/>
  <c r="AT2018" i="4"/>
  <c r="AT2025" i="4"/>
  <c r="AT2029" i="4"/>
  <c r="AT2084" i="4"/>
  <c r="AT2008" i="4"/>
  <c r="AT2015" i="4"/>
  <c r="AT2036" i="4"/>
  <c r="AT2120" i="4"/>
  <c r="AT2055" i="4"/>
  <c r="AT2063" i="4"/>
  <c r="AT2067" i="4"/>
  <c r="AT2165" i="4"/>
  <c r="AT2040" i="4"/>
  <c r="AT2046" i="4"/>
  <c r="AT2051" i="4"/>
  <c r="AT2114" i="4"/>
  <c r="AT2147" i="4"/>
  <c r="AT2150" i="4"/>
  <c r="AT2157" i="4"/>
  <c r="AT2180" i="4"/>
  <c r="AT2152" i="4"/>
  <c r="AT2159" i="4"/>
  <c r="AT2161" i="4"/>
  <c r="AT2171" i="4"/>
  <c r="AT2188" i="4"/>
  <c r="AT2191" i="4"/>
  <c r="AT2194" i="4"/>
  <c r="AT2196" i="4"/>
  <c r="AT2017" i="4"/>
  <c r="AT2024" i="4"/>
  <c r="AT2028" i="4"/>
  <c r="AT2071" i="4"/>
  <c r="AT2109" i="4"/>
  <c r="AT2112" i="4"/>
  <c r="AT2121" i="4"/>
  <c r="AT2148" i="4"/>
  <c r="AT1994" i="4"/>
  <c r="AT1998" i="4"/>
  <c r="AT2002" i="4"/>
  <c r="AT2068" i="4"/>
  <c r="AT1996" i="4"/>
  <c r="AT2004" i="4"/>
  <c r="AT2009" i="4"/>
  <c r="AT2074" i="4"/>
  <c r="AT2127" i="4"/>
  <c r="AT2133" i="4"/>
  <c r="AT2136" i="4"/>
  <c r="AT2137" i="4"/>
  <c r="AT2048" i="4"/>
  <c r="AT2050" i="4"/>
  <c r="AT2053" i="4"/>
  <c r="AT2173" i="4"/>
  <c r="AT2107" i="4"/>
  <c r="AT2110" i="4"/>
  <c r="AT2111" i="4"/>
  <c r="AT2123" i="4"/>
  <c r="AT2045" i="4"/>
  <c r="AT2061" i="4"/>
  <c r="AT2065" i="4"/>
  <c r="AT2143" i="4"/>
  <c r="AT2138" i="4"/>
  <c r="AT2141" i="4"/>
  <c r="AT2144" i="4"/>
  <c r="AT2189" i="4"/>
  <c r="AT2149" i="4"/>
  <c r="AT2153" i="4"/>
  <c r="AT2155" i="4"/>
  <c r="AT2160" i="4"/>
  <c r="AT1970" i="4"/>
  <c r="AT1971" i="4"/>
  <c r="AT1972" i="4"/>
  <c r="AT1982" i="4"/>
  <c r="AT1973" i="4"/>
  <c r="AT1974" i="4"/>
  <c r="AT1984" i="4"/>
  <c r="AT2075" i="4"/>
  <c r="AT2217" i="4"/>
  <c r="AT2219" i="4"/>
  <c r="AT2223" i="4"/>
  <c r="AT2229" i="4"/>
  <c r="AT2221" i="4"/>
  <c r="AT2230" i="4"/>
  <c r="AT2234" i="4"/>
  <c r="AT2237" i="4"/>
  <c r="AT2010" i="4"/>
  <c r="AT2020" i="4"/>
  <c r="AT2026" i="4"/>
  <c r="AT2082" i="4"/>
  <c r="AT2193" i="4"/>
  <c r="AT2199" i="4"/>
  <c r="AT2203" i="4"/>
  <c r="AT2213" i="4"/>
  <c r="AT2016" i="4"/>
  <c r="AT2032" i="4"/>
  <c r="AT2037" i="4"/>
  <c r="AT2083" i="4"/>
  <c r="AT2125" i="4"/>
  <c r="AT2132" i="4"/>
  <c r="AT2135" i="4"/>
  <c r="AT2139" i="4"/>
  <c r="AT2130" i="4"/>
  <c r="AT2176" i="4"/>
  <c r="AT2181" i="4"/>
  <c r="AT2186" i="4"/>
  <c r="AT2170" i="4"/>
  <c r="AT2172" i="4"/>
  <c r="AT2183" i="4"/>
  <c r="AT2187" i="4"/>
  <c r="AT1983" i="4"/>
  <c r="AT1992" i="4"/>
  <c r="AT2011" i="4"/>
  <c r="AT2077" i="4"/>
  <c r="AT1985" i="4"/>
  <c r="AT1990" i="4"/>
  <c r="AT1997" i="4"/>
  <c r="AT2118" i="4"/>
  <c r="AT2088" i="4"/>
  <c r="AT2090" i="4"/>
  <c r="AT2093" i="4"/>
  <c r="AT2094" i="4"/>
  <c r="AT2031" i="4"/>
  <c r="AT2035" i="4"/>
  <c r="AT2042" i="4"/>
  <c r="AT2081" i="4"/>
  <c r="AT2006" i="4"/>
  <c r="AT2013" i="4"/>
  <c r="AT2014" i="4"/>
  <c r="AT2078" i="4"/>
  <c r="AT2007" i="4"/>
  <c r="AT2019" i="4"/>
  <c r="AT2023" i="4"/>
  <c r="AT2079" i="4"/>
  <c r="AT1993" i="4"/>
  <c r="AT2001" i="4"/>
  <c r="AT2021" i="4"/>
  <c r="AT2087" i="4"/>
  <c r="AT2207" i="4"/>
  <c r="AT2212" i="4"/>
  <c r="AT2218" i="4"/>
  <c r="AT2236" i="4"/>
  <c r="AT2101" i="4"/>
  <c r="AT2103" i="4"/>
  <c r="AT2113" i="4"/>
  <c r="AT2126" i="4"/>
  <c r="AT2197" i="4"/>
  <c r="AT2204" i="4"/>
  <c r="AT2206" i="4"/>
  <c r="AT2208" i="4"/>
  <c r="AT2043" i="4"/>
  <c r="AT2052" i="4"/>
  <c r="AT2057" i="4"/>
  <c r="AT2070" i="4"/>
  <c r="AT2142" i="4"/>
  <c r="AT2225" i="4"/>
  <c r="AT2228" i="4"/>
  <c r="AT2235" i="4"/>
  <c r="AT2034" i="4"/>
  <c r="AT2038" i="4"/>
  <c r="AT2041" i="4"/>
  <c r="AT2086" i="4"/>
  <c r="AT2092" i="4"/>
  <c r="AT2097" i="4"/>
  <c r="AT2117" i="4"/>
  <c r="AT2122" i="4"/>
  <c r="AT2154" i="4"/>
  <c r="AT2156" i="4"/>
  <c r="AT2166" i="4"/>
  <c r="AT2167" i="4"/>
  <c r="AT2140" i="4"/>
  <c r="AT2145" i="4"/>
  <c r="AT2185" i="4"/>
  <c r="AT2231" i="4"/>
  <c r="AT2168" i="4"/>
  <c r="AT2174" i="4"/>
  <c r="AT2177" i="4"/>
  <c r="AT2182" i="4"/>
  <c r="AT2192" i="4"/>
  <c r="AT2195" i="4"/>
  <c r="AT2202" i="4"/>
  <c r="AT2211" i="4"/>
  <c r="AT2220" i="4"/>
  <c r="AT2224" i="4"/>
  <c r="AT2226" i="4"/>
  <c r="AT2233" i="4"/>
  <c r="AT1975" i="4"/>
  <c r="AT1976" i="4"/>
  <c r="AT1986" i="4"/>
  <c r="AT2080" i="4"/>
  <c r="AT1977" i="4"/>
  <c r="AT1978" i="4"/>
  <c r="AT1987" i="4"/>
  <c r="AT2076" i="4"/>
  <c r="AT1979" i="4"/>
  <c r="AT1980" i="4"/>
  <c r="AT1988" i="4"/>
  <c r="AT2115" i="4"/>
  <c r="AT1981" i="4"/>
  <c r="AT1989" i="4"/>
  <c r="AT1991" i="4"/>
  <c r="AT2116" i="4"/>
  <c r="F503" i="3" a="1"/>
  <c r="F503" i="3" s="1"/>
  <c r="F504" i="3" a="1"/>
  <c r="F504" i="3" s="1"/>
  <c r="F505" i="3" a="1"/>
  <c r="F505" i="3" s="1"/>
  <c r="F506" i="3" a="1"/>
  <c r="F506" i="3" s="1"/>
  <c r="F507" i="3" a="1"/>
  <c r="F507" i="3" s="1"/>
  <c r="F508" i="3" a="1"/>
  <c r="F508" i="3" s="1"/>
  <c r="F509" i="3" a="1"/>
  <c r="F509" i="3" s="1"/>
  <c r="F510" i="3" a="1"/>
  <c r="F510" i="3" s="1"/>
  <c r="F511" i="3" a="1"/>
  <c r="F511" i="3" s="1"/>
  <c r="F512" i="3" a="1"/>
  <c r="F512" i="3" s="1"/>
  <c r="F513" i="3" a="1"/>
  <c r="F513" i="3" s="1"/>
  <c r="F514" i="3" a="1"/>
  <c r="F514" i="3" s="1"/>
  <c r="F515" i="3" a="1"/>
  <c r="F515" i="3" s="1"/>
  <c r="F516" i="3" a="1"/>
  <c r="F516" i="3" s="1"/>
  <c r="F517" i="3" a="1"/>
  <c r="F517" i="3" s="1"/>
  <c r="F518" i="3" a="1"/>
  <c r="F518" i="3" s="1"/>
  <c r="F519" i="3" a="1"/>
  <c r="F519" i="3" s="1"/>
  <c r="F520" i="3" a="1"/>
  <c r="F520" i="3" s="1"/>
  <c r="F521" i="3" a="1"/>
  <c r="F521" i="3" s="1"/>
  <c r="F522" i="3" a="1"/>
  <c r="F522" i="3" s="1"/>
  <c r="F523" i="3" a="1"/>
  <c r="F523" i="3" s="1"/>
  <c r="F524" i="3" a="1"/>
  <c r="F524" i="3" s="1"/>
  <c r="F525" i="3" a="1"/>
  <c r="F525" i="3" s="1"/>
  <c r="F526" i="3" a="1"/>
  <c r="F526" i="3" s="1"/>
  <c r="F527" i="3" a="1"/>
  <c r="F527" i="3" s="1"/>
  <c r="F528" i="3" a="1"/>
  <c r="F528" i="3" s="1"/>
  <c r="F529" i="3" a="1"/>
  <c r="F529" i="3" s="1"/>
  <c r="F530" i="3" a="1"/>
  <c r="F530" i="3" s="1"/>
  <c r="F531" i="3" a="1"/>
  <c r="F531" i="3" s="1"/>
  <c r="F532" i="3" a="1"/>
  <c r="F532" i="3" s="1"/>
  <c r="F533" i="3" a="1"/>
  <c r="F533" i="3" s="1"/>
  <c r="F534" i="3" a="1"/>
  <c r="F534" i="3" s="1"/>
  <c r="F535" i="3" a="1"/>
  <c r="F535" i="3" s="1"/>
  <c r="F536" i="3" a="1"/>
  <c r="F536" i="3" s="1"/>
  <c r="F537" i="3" a="1"/>
  <c r="F537" i="3" s="1"/>
  <c r="F538" i="3" a="1"/>
  <c r="F538" i="3" s="1"/>
  <c r="F539" i="3" a="1"/>
  <c r="F539" i="3" s="1"/>
  <c r="F540" i="3" a="1"/>
  <c r="F540" i="3" s="1"/>
  <c r="F541" i="3" a="1"/>
  <c r="F541" i="3" s="1"/>
  <c r="F542" i="3" a="1"/>
  <c r="F542" i="3" s="1"/>
  <c r="F543" i="3" a="1"/>
  <c r="F543" i="3" s="1"/>
  <c r="F544" i="3" a="1"/>
  <c r="F544" i="3" s="1"/>
  <c r="F545" i="3" a="1"/>
  <c r="F545" i="3" s="1"/>
  <c r="F546" i="3" a="1"/>
  <c r="F546" i="3" s="1"/>
  <c r="F547" i="3" a="1"/>
  <c r="F547" i="3" s="1"/>
  <c r="F548" i="3" a="1"/>
  <c r="F548" i="3" s="1"/>
  <c r="F549" i="3" a="1"/>
  <c r="F549" i="3" s="1"/>
  <c r="F550" i="3" a="1"/>
  <c r="F550" i="3" s="1"/>
  <c r="F551" i="3" a="1"/>
  <c r="F551" i="3" s="1"/>
  <c r="F552" i="3" a="1"/>
  <c r="F552" i="3" s="1"/>
  <c r="F553" i="3" a="1"/>
  <c r="F553" i="3" s="1"/>
  <c r="F554" i="3" a="1"/>
  <c r="F554" i="3" s="1"/>
  <c r="F555" i="3" a="1"/>
  <c r="F555" i="3" s="1"/>
  <c r="F556" i="3" a="1"/>
  <c r="F556" i="3" s="1"/>
  <c r="F557" i="3" a="1"/>
  <c r="F557" i="3" s="1"/>
  <c r="F558" i="3" a="1"/>
  <c r="F558" i="3" s="1"/>
  <c r="F559" i="3" a="1"/>
  <c r="F559" i="3" s="1"/>
  <c r="F560" i="3" a="1"/>
  <c r="F560" i="3" s="1"/>
  <c r="F561" i="3" a="1"/>
  <c r="F561" i="3" s="1"/>
  <c r="F562" i="3" a="1"/>
  <c r="F562" i="3" s="1"/>
  <c r="F563" i="3" a="1"/>
  <c r="F563" i="3" s="1"/>
  <c r="F564" i="3" a="1"/>
  <c r="F564" i="3" s="1"/>
  <c r="F565" i="3" a="1"/>
  <c r="F565" i="3" s="1"/>
  <c r="F566" i="3" a="1"/>
  <c r="F566" i="3" s="1"/>
  <c r="F567" i="3" a="1"/>
  <c r="F567" i="3" s="1"/>
  <c r="F568" i="3" a="1"/>
  <c r="F568" i="3" s="1"/>
  <c r="AM469" i="2"/>
  <c r="AL469" i="2"/>
  <c r="AJ553" i="2" l="1"/>
  <c r="AJ542" i="2"/>
  <c r="AJ541" i="2"/>
  <c r="AJ530" i="2"/>
  <c r="AJ529" i="2"/>
  <c r="AJ560" i="2"/>
  <c r="AJ566" i="2"/>
  <c r="AJ554" i="2"/>
  <c r="AJ565" i="2"/>
  <c r="AJ552" i="2"/>
  <c r="AJ540" i="2"/>
  <c r="AJ528" i="2"/>
  <c r="AJ564" i="2"/>
  <c r="AJ551" i="2"/>
  <c r="AJ539" i="2"/>
  <c r="AJ527" i="2"/>
  <c r="AJ563" i="2"/>
  <c r="AJ550" i="2"/>
  <c r="AJ538" i="2"/>
  <c r="AJ562" i="2"/>
  <c r="AJ549" i="2"/>
  <c r="AJ537" i="2"/>
  <c r="AJ525" i="2"/>
  <c r="AJ567" i="2"/>
  <c r="AJ561" i="2"/>
  <c r="AJ548" i="2"/>
  <c r="AJ536" i="2"/>
  <c r="AJ524" i="2"/>
  <c r="AJ559" i="2"/>
  <c r="AJ547" i="2"/>
  <c r="AJ535" i="2"/>
  <c r="AJ523" i="2"/>
  <c r="AJ558" i="2"/>
  <c r="AJ546" i="2"/>
  <c r="AJ534" i="2"/>
  <c r="AJ522" i="2"/>
  <c r="AJ557" i="2"/>
  <c r="AJ545" i="2"/>
  <c r="AJ533" i="2"/>
  <c r="AJ521" i="2"/>
  <c r="AJ556" i="2"/>
  <c r="AJ544" i="2"/>
  <c r="AJ532" i="2"/>
  <c r="AJ520" i="2"/>
  <c r="AJ555" i="2"/>
  <c r="AJ543" i="2"/>
  <c r="AJ531" i="2"/>
  <c r="AJ519" i="2"/>
  <c r="A564" i="3"/>
  <c r="AT2162" i="4"/>
  <c r="AT2163" i="4"/>
  <c r="AT2164" i="4"/>
  <c r="AT2175" i="4"/>
  <c r="AT2178" i="4"/>
  <c r="A541" i="3"/>
  <c r="A527" i="3"/>
  <c r="A514" i="3"/>
  <c r="A538" i="3"/>
  <c r="A539" i="3"/>
  <c r="A545" i="3"/>
  <c r="I564" i="3" a="1"/>
  <c r="I564" i="3" s="1"/>
  <c r="I545" i="3" a="1"/>
  <c r="I545" i="3" s="1"/>
  <c r="I539" i="3" a="1"/>
  <c r="I539" i="3" s="1"/>
  <c r="I538" i="3" a="1"/>
  <c r="I538" i="3" s="1"/>
  <c r="I514" i="3" a="1"/>
  <c r="I514" i="3" s="1"/>
  <c r="I527" i="3" a="1"/>
  <c r="I527" i="3" s="1"/>
  <c r="I541" i="3" a="1"/>
  <c r="I541" i="3" s="1"/>
  <c r="F502" i="3" a="1"/>
  <c r="F502" i="3" s="1"/>
  <c r="I515" i="3" a="1"/>
  <c r="I515" i="3" s="1"/>
  <c r="I512" i="3" a="1"/>
  <c r="I512" i="3" s="1"/>
  <c r="I511" i="3" a="1"/>
  <c r="I511" i="3" s="1"/>
  <c r="I559" i="3" a="1"/>
  <c r="I559" i="3" s="1"/>
  <c r="I555" i="3" a="1"/>
  <c r="I555" i="3" s="1"/>
  <c r="I518" i="3" a="1"/>
  <c r="I518" i="3" s="1"/>
  <c r="I532" i="3" a="1"/>
  <c r="I532" i="3" s="1"/>
  <c r="I543" i="3" a="1"/>
  <c r="I543" i="3" s="1"/>
  <c r="I562" i="3" a="1"/>
  <c r="I562" i="3" s="1"/>
  <c r="I530" i="3" a="1"/>
  <c r="I530" i="3" s="1"/>
  <c r="I535" i="3" a="1"/>
  <c r="I535" i="3" s="1"/>
  <c r="I548" i="3" a="1"/>
  <c r="I548" i="3" s="1"/>
  <c r="I525" i="3" a="1"/>
  <c r="I525" i="3" s="1"/>
  <c r="I554" i="3" a="1"/>
  <c r="I554" i="3" s="1"/>
  <c r="I509" i="3" a="1"/>
  <c r="I509" i="3" s="1"/>
  <c r="I516" i="3" a="1"/>
  <c r="I516" i="3" s="1"/>
  <c r="I503" i="3" a="1"/>
  <c r="I503" i="3" s="1"/>
  <c r="I517" i="3" a="1"/>
  <c r="I517" i="3" s="1"/>
  <c r="I510" i="3" a="1"/>
  <c r="I510" i="3" s="1"/>
  <c r="I531" i="3" a="1"/>
  <c r="I531" i="3" s="1"/>
  <c r="I544" i="3" a="1"/>
  <c r="I544" i="3" s="1"/>
  <c r="I523" i="3" a="1"/>
  <c r="I523" i="3" s="1"/>
  <c r="I561" i="3" a="1"/>
  <c r="I561" i="3" s="1"/>
  <c r="I560" i="3" a="1"/>
  <c r="I560" i="3" s="1"/>
  <c r="I534" i="3" a="1"/>
  <c r="I534" i="3" s="1"/>
  <c r="I557" i="3" a="1"/>
  <c r="I557" i="3" s="1"/>
  <c r="I524" i="3" a="1"/>
  <c r="I524" i="3" s="1"/>
  <c r="I553" i="3" a="1"/>
  <c r="I553" i="3" s="1"/>
  <c r="I502" i="3" a="1"/>
  <c r="I502" i="3" s="1"/>
  <c r="I549" i="3" a="1"/>
  <c r="I549" i="3" s="1"/>
  <c r="I526" i="3" a="1"/>
  <c r="I526" i="3" s="1"/>
  <c r="I546" i="3" a="1"/>
  <c r="I546" i="3" s="1"/>
  <c r="I542" i="3" a="1"/>
  <c r="I542" i="3" s="1"/>
  <c r="I507" i="3" a="1"/>
  <c r="I507" i="3" s="1"/>
  <c r="I537" i="3" a="1"/>
  <c r="I537" i="3" s="1"/>
  <c r="I536" i="3" a="1"/>
  <c r="I536" i="3" s="1"/>
  <c r="I568" i="3" a="1"/>
  <c r="I568" i="3" s="1"/>
  <c r="I567" i="3" a="1"/>
  <c r="I567" i="3" s="1"/>
  <c r="I566" i="3" a="1"/>
  <c r="I566" i="3" s="1"/>
  <c r="I565" i="3" a="1"/>
  <c r="I565" i="3" s="1"/>
  <c r="I556" i="3" a="1"/>
  <c r="I556" i="3" s="1"/>
  <c r="I504" i="3" a="1"/>
  <c r="I504" i="3" s="1"/>
  <c r="I533" i="3" a="1"/>
  <c r="I533" i="3" s="1"/>
  <c r="I540" i="3" a="1"/>
  <c r="I540" i="3" s="1"/>
  <c r="I558" i="3" a="1"/>
  <c r="I558" i="3" s="1"/>
  <c r="I521" i="3" a="1"/>
  <c r="I521" i="3" s="1"/>
  <c r="I522" i="3" a="1"/>
  <c r="I522" i="3" s="1"/>
  <c r="I505" i="3" a="1"/>
  <c r="I505" i="3" s="1"/>
  <c r="I563" i="3" a="1"/>
  <c r="I563" i="3" s="1"/>
  <c r="I547" i="3" a="1"/>
  <c r="I547" i="3" s="1"/>
  <c r="I520" i="3" a="1"/>
  <c r="I520" i="3" s="1"/>
  <c r="A511" i="3"/>
  <c r="A565" i="3"/>
  <c r="A566" i="3"/>
  <c r="A567" i="3"/>
  <c r="A568" i="3"/>
  <c r="A536" i="3"/>
  <c r="A537" i="3"/>
  <c r="A502" i="3"/>
  <c r="A553" i="3"/>
  <c r="A524" i="3"/>
  <c r="A557" i="3"/>
  <c r="A534" i="3"/>
  <c r="A560" i="3"/>
  <c r="A561" i="3"/>
  <c r="A523" i="3"/>
  <c r="A544" i="3"/>
  <c r="A531" i="3"/>
  <c r="A510" i="3"/>
  <c r="A517" i="3"/>
  <c r="A503" i="3"/>
  <c r="A516" i="3"/>
  <c r="A509" i="3"/>
  <c r="A554" i="3"/>
  <c r="A525" i="3"/>
  <c r="A548" i="3"/>
  <c r="A535" i="3"/>
  <c r="A530" i="3"/>
  <c r="A562" i="3"/>
  <c r="A543" i="3"/>
  <c r="A532" i="3"/>
  <c r="A518" i="3"/>
  <c r="A555" i="3"/>
  <c r="A559" i="3"/>
  <c r="A512" i="3"/>
  <c r="A515" i="3"/>
  <c r="A104" i="5"/>
  <c r="A105" i="5"/>
  <c r="A106" i="5"/>
  <c r="A107" i="5"/>
  <c r="A108" i="5"/>
  <c r="A109" i="5"/>
  <c r="A110" i="5"/>
  <c r="H115" i="5"/>
  <c r="R115" i="5" s="1" a="1"/>
  <c r="R115" i="5" s="1"/>
  <c r="H114" i="5"/>
  <c r="R114" i="5" s="1" a="1"/>
  <c r="R114" i="5" s="1"/>
  <c r="H113" i="5"/>
  <c r="R113" i="5" s="1" a="1"/>
  <c r="R113" i="5" s="1"/>
  <c r="H112" i="5"/>
  <c r="R112" i="5" s="1" a="1"/>
  <c r="R112" i="5" s="1"/>
  <c r="H111" i="5"/>
  <c r="R111" i="5" s="1" a="1"/>
  <c r="R111" i="5" s="1"/>
  <c r="H110" i="5"/>
  <c r="R110" i="5" s="1" a="1"/>
  <c r="R110" i="5" s="1"/>
  <c r="H109" i="5"/>
  <c r="R109" i="5" s="1" a="1"/>
  <c r="R109" i="5" s="1"/>
  <c r="H108" i="5"/>
  <c r="R108" i="5" s="1" a="1"/>
  <c r="R108" i="5" s="1"/>
  <c r="H107" i="5"/>
  <c r="R107" i="5" s="1" a="1"/>
  <c r="R107" i="5" s="1"/>
  <c r="H106" i="5"/>
  <c r="R106" i="5" s="1" a="1"/>
  <c r="R106" i="5" s="1"/>
  <c r="H105" i="5"/>
  <c r="R105" i="5" s="1" a="1"/>
  <c r="R105" i="5" s="1"/>
  <c r="H104" i="5"/>
  <c r="R104" i="5" s="1" a="1"/>
  <c r="R104" i="5" s="1"/>
  <c r="H103" i="5"/>
  <c r="R103" i="5" s="1" a="1"/>
  <c r="R103" i="5" s="1"/>
  <c r="A103" i="5"/>
  <c r="A87" i="5"/>
  <c r="AK497" i="2"/>
  <c r="AM498" i="2"/>
  <c r="AM499" i="2"/>
  <c r="AL498" i="2"/>
  <c r="AL499" i="2"/>
  <c r="A498" i="2"/>
  <c r="AJ498" i="2" s="1"/>
  <c r="A499" i="2"/>
  <c r="AJ499" i="2" s="1"/>
  <c r="AJ507" i="2"/>
  <c r="AM508" i="2"/>
  <c r="AM516" i="2"/>
  <c r="A469" i="2"/>
  <c r="AM457" i="2"/>
  <c r="AM458" i="2"/>
  <c r="AM459" i="2"/>
  <c r="AM460" i="2"/>
  <c r="AM461" i="2"/>
  <c r="AM462" i="2"/>
  <c r="AM463" i="2"/>
  <c r="AM464" i="2"/>
  <c r="AM465" i="2"/>
  <c r="AM466" i="2"/>
  <c r="AM467" i="2"/>
  <c r="AM468" i="2"/>
  <c r="AM470" i="2"/>
  <c r="AM471" i="2"/>
  <c r="AM472" i="2"/>
  <c r="AM473" i="2"/>
  <c r="AM474" i="2"/>
  <c r="AM475" i="2"/>
  <c r="AM476" i="2"/>
  <c r="AM477" i="2"/>
  <c r="AM478" i="2"/>
  <c r="AM479" i="2"/>
  <c r="AM480" i="2"/>
  <c r="AM481" i="2"/>
  <c r="AM482" i="2"/>
  <c r="AM483" i="2"/>
  <c r="AM484" i="2"/>
  <c r="AM485" i="2"/>
  <c r="AM486" i="2"/>
  <c r="AM487" i="2"/>
  <c r="AM488" i="2"/>
  <c r="AM489" i="2"/>
  <c r="AM490" i="2"/>
  <c r="AM491" i="2"/>
  <c r="AM492" i="2"/>
  <c r="AM493" i="2"/>
  <c r="AM494" i="2"/>
  <c r="AM500" i="2"/>
  <c r="AM495" i="2"/>
  <c r="AM496" i="2"/>
  <c r="AM497" i="2"/>
  <c r="AM501" i="2"/>
  <c r="AM502" i="2"/>
  <c r="AM503" i="2"/>
  <c r="AM504" i="2"/>
  <c r="AM505" i="2"/>
  <c r="AM506" i="2"/>
  <c r="AM509" i="2"/>
  <c r="AM510" i="2"/>
  <c r="AM511" i="2"/>
  <c r="AM512" i="2"/>
  <c r="AM513" i="2"/>
  <c r="AM517" i="2"/>
  <c r="AM456" i="2"/>
  <c r="AL457" i="2"/>
  <c r="AL458" i="2"/>
  <c r="AL459" i="2"/>
  <c r="AL460" i="2"/>
  <c r="AL461" i="2"/>
  <c r="AL462" i="2"/>
  <c r="AL463" i="2"/>
  <c r="AL464" i="2"/>
  <c r="AL465" i="2"/>
  <c r="AL466" i="2"/>
  <c r="AL467" i="2"/>
  <c r="AL468" i="2"/>
  <c r="AL470" i="2"/>
  <c r="AL471" i="2"/>
  <c r="AL472" i="2"/>
  <c r="AL473" i="2"/>
  <c r="AL474" i="2"/>
  <c r="AL475" i="2"/>
  <c r="AL476" i="2"/>
  <c r="AL477" i="2"/>
  <c r="AL478" i="2"/>
  <c r="AL479" i="2"/>
  <c r="AL480" i="2"/>
  <c r="AL481" i="2"/>
  <c r="AL482" i="2"/>
  <c r="AL483" i="2"/>
  <c r="AL484" i="2"/>
  <c r="AL485" i="2"/>
  <c r="AL486" i="2"/>
  <c r="AL487" i="2"/>
  <c r="AL488" i="2"/>
  <c r="AL489" i="2"/>
  <c r="AL490" i="2"/>
  <c r="AL491" i="2"/>
  <c r="AL492" i="2"/>
  <c r="AL493" i="2"/>
  <c r="AL494" i="2"/>
  <c r="AL500" i="2"/>
  <c r="AL495" i="2"/>
  <c r="AL496" i="2"/>
  <c r="AL497" i="2"/>
  <c r="AL501" i="2"/>
  <c r="AL502" i="2"/>
  <c r="AL503" i="2"/>
  <c r="AL504" i="2"/>
  <c r="AL505" i="2"/>
  <c r="AL506" i="2"/>
  <c r="AL508" i="2"/>
  <c r="AL509" i="2"/>
  <c r="AL510" i="2"/>
  <c r="AL512" i="2"/>
  <c r="AL513" i="2"/>
  <c r="AL516" i="2"/>
  <c r="AL517" i="2"/>
  <c r="AL518" i="2"/>
  <c r="AL456" i="2"/>
  <c r="A485" i="2"/>
  <c r="AJ485" i="2" s="1"/>
  <c r="A500" i="2"/>
  <c r="A513" i="11"/>
  <c r="A514" i="11"/>
  <c r="A515" i="11"/>
  <c r="A516" i="11"/>
  <c r="A517" i="11"/>
  <c r="A518" i="11"/>
  <c r="A581" i="11"/>
  <c r="A582" i="11"/>
  <c r="A583" i="11"/>
  <c r="A584" i="11"/>
  <c r="A553" i="11"/>
  <c r="A554" i="11"/>
  <c r="A568" i="11"/>
  <c r="A563" i="11"/>
  <c r="A564" i="11"/>
  <c r="A525" i="11"/>
  <c r="A530" i="11"/>
  <c r="A543" i="11"/>
  <c r="A522" i="11"/>
  <c r="A520" i="11"/>
  <c r="A527" i="11"/>
  <c r="A534" i="11"/>
  <c r="A570" i="11"/>
  <c r="A535" i="11"/>
  <c r="A526" i="11"/>
  <c r="A549" i="11"/>
  <c r="A548" i="11"/>
  <c r="A542" i="11"/>
  <c r="A571" i="11"/>
  <c r="A528" i="11"/>
  <c r="A532" i="11"/>
  <c r="A579" i="11"/>
  <c r="A558" i="11"/>
  <c r="A552" i="11"/>
  <c r="A575" i="11"/>
  <c r="A544" i="11"/>
  <c r="A533" i="11"/>
  <c r="A529" i="11"/>
  <c r="A565" i="11"/>
  <c r="A573" i="11"/>
  <c r="A551" i="11"/>
  <c r="A561" i="11"/>
  <c r="A541" i="11"/>
  <c r="A540" i="11"/>
  <c r="A577" i="11"/>
  <c r="A576" i="11"/>
  <c r="A545" i="11"/>
  <c r="A566" i="11"/>
  <c r="A567" i="11"/>
  <c r="A523" i="11"/>
  <c r="A546" i="11"/>
  <c r="A537" i="11"/>
  <c r="A557" i="11"/>
  <c r="A524" i="11"/>
  <c r="A536" i="11"/>
  <c r="A559" i="11"/>
  <c r="A539" i="11"/>
  <c r="A574" i="11"/>
  <c r="A538" i="11"/>
  <c r="A572" i="11"/>
  <c r="A550" i="11"/>
  <c r="A521" i="11"/>
  <c r="A519" i="11"/>
  <c r="A569" i="11"/>
  <c r="A560" i="11"/>
  <c r="A578" i="11"/>
  <c r="A547" i="11"/>
  <c r="A556" i="11"/>
  <c r="A555" i="11"/>
  <c r="A531" i="11"/>
  <c r="A580" i="11"/>
  <c r="A562" i="11"/>
  <c r="A585" i="11"/>
  <c r="A586" i="11"/>
  <c r="I569" i="11"/>
  <c r="I560" i="11"/>
  <c r="I578" i="11"/>
  <c r="I547" i="11"/>
  <c r="I556" i="11"/>
  <c r="I555" i="11"/>
  <c r="I531" i="11"/>
  <c r="I580" i="11"/>
  <c r="I562" i="11"/>
  <c r="A456" i="2"/>
  <c r="A501" i="2"/>
  <c r="A506" i="2"/>
  <c r="A505" i="2"/>
  <c r="A484" i="2"/>
  <c r="A463" i="2"/>
  <c r="A462" i="2"/>
  <c r="A504" i="2"/>
  <c r="A495" i="2"/>
  <c r="A503" i="2"/>
  <c r="A474" i="2"/>
  <c r="A468" i="2"/>
  <c r="A461" i="2"/>
  <c r="A481" i="2"/>
  <c r="A475" i="2"/>
  <c r="A493" i="2"/>
  <c r="A483" i="2"/>
  <c r="A512" i="2"/>
  <c r="A464" i="2"/>
  <c r="A476" i="2"/>
  <c r="A510" i="2"/>
  <c r="A458" i="2"/>
  <c r="A487" i="2"/>
  <c r="A477" i="2"/>
  <c r="A465" i="2"/>
  <c r="A459" i="2"/>
  <c r="A470" i="2"/>
  <c r="A472" i="2"/>
  <c r="A460" i="2"/>
  <c r="A467" i="2"/>
  <c r="A508" i="2"/>
  <c r="A473" i="2"/>
  <c r="A502" i="2"/>
  <c r="A486" i="2"/>
  <c r="A471" i="2"/>
  <c r="A466" i="2"/>
  <c r="A457" i="2"/>
  <c r="A511" i="2"/>
  <c r="A490" i="2"/>
  <c r="A494" i="2"/>
  <c r="A482" i="2"/>
  <c r="A497" i="2"/>
  <c r="A513" i="2"/>
  <c r="A517" i="2"/>
  <c r="A480" i="2"/>
  <c r="A478" i="2"/>
  <c r="A489" i="2"/>
  <c r="A509" i="2"/>
  <c r="A488" i="2"/>
  <c r="A479" i="2"/>
  <c r="A492" i="2"/>
  <c r="A491" i="2"/>
  <c r="A516" i="2"/>
  <c r="A518" i="2"/>
  <c r="A496" i="2"/>
  <c r="I519" i="11"/>
  <c r="I521" i="11"/>
  <c r="I550" i="11"/>
  <c r="I572" i="11"/>
  <c r="I538" i="11"/>
  <c r="I574" i="11"/>
  <c r="I539" i="11"/>
  <c r="I559" i="11"/>
  <c r="I536" i="11"/>
  <c r="I524" i="11"/>
  <c r="I557" i="11"/>
  <c r="I537" i="11"/>
  <c r="I546" i="11"/>
  <c r="I523" i="11"/>
  <c r="I567" i="11"/>
  <c r="I566" i="11"/>
  <c r="I545" i="11"/>
  <c r="I576" i="11"/>
  <c r="I577" i="11"/>
  <c r="I540" i="11"/>
  <c r="I541" i="11"/>
  <c r="I561" i="11"/>
  <c r="I551" i="11"/>
  <c r="I573" i="11"/>
  <c r="I565" i="11"/>
  <c r="I529" i="11"/>
  <c r="I533" i="11"/>
  <c r="I544" i="11"/>
  <c r="I575" i="11"/>
  <c r="I552" i="11"/>
  <c r="I558" i="11"/>
  <c r="I579" i="11"/>
  <c r="I532" i="11"/>
  <c r="I528" i="11"/>
  <c r="I571" i="11"/>
  <c r="I542" i="11"/>
  <c r="I548" i="11"/>
  <c r="I549" i="11"/>
  <c r="I526" i="11"/>
  <c r="I535" i="11"/>
  <c r="I570" i="11"/>
  <c r="I534" i="11"/>
  <c r="I527" i="11"/>
  <c r="I520" i="11"/>
  <c r="I522" i="11"/>
  <c r="I543" i="11"/>
  <c r="I530" i="11"/>
  <c r="I525" i="11"/>
  <c r="I564" i="11"/>
  <c r="I563" i="11"/>
  <c r="I568" i="11"/>
  <c r="I554" i="11"/>
  <c r="I553" i="11"/>
  <c r="I584" i="11"/>
  <c r="I583" i="11"/>
  <c r="I582" i="11"/>
  <c r="I581" i="11"/>
  <c r="I518" i="11"/>
  <c r="I517" i="11"/>
  <c r="I516" i="11"/>
  <c r="I515" i="11"/>
  <c r="I514" i="11"/>
  <c r="I513" i="11"/>
  <c r="I512" i="11"/>
  <c r="A59" i="2"/>
  <c r="H102" i="5"/>
  <c r="R102" i="5" s="1" a="1"/>
  <c r="R102" i="5" s="1"/>
  <c r="H101" i="5"/>
  <c r="R101" i="5" s="1" a="1"/>
  <c r="R101" i="5" s="1"/>
  <c r="A101" i="5"/>
  <c r="A102" i="5"/>
  <c r="H87" i="5"/>
  <c r="R87" i="5" s="1" a="1"/>
  <c r="R87" i="5" s="1"/>
  <c r="AT1499" i="4"/>
  <c r="AT1872" i="4"/>
  <c r="AJ467" i="2" l="1"/>
  <c r="AJ488" i="2"/>
  <c r="AJ494" i="2"/>
  <c r="AJ456" i="2"/>
  <c r="AJ457" i="2"/>
  <c r="AJ475" i="2"/>
  <c r="AJ466" i="2"/>
  <c r="AJ458" i="2"/>
  <c r="AJ479" i="2"/>
  <c r="AJ481" i="2"/>
  <c r="AJ489" i="2"/>
  <c r="AJ487" i="2"/>
  <c r="AJ478" i="2"/>
  <c r="AJ471" i="2"/>
  <c r="AJ459" i="2"/>
  <c r="AJ502" i="2"/>
  <c r="AJ493" i="2"/>
  <c r="AJ513" i="2"/>
  <c r="AJ482" i="2"/>
  <c r="AJ501" i="2"/>
  <c r="AJ463" i="2"/>
  <c r="AJ503" i="2"/>
  <c r="AJ468" i="2"/>
  <c r="AJ505" i="2"/>
  <c r="AJ461" i="2"/>
  <c r="AJ472" i="2"/>
  <c r="AJ462" i="2"/>
  <c r="AJ464" i="2"/>
  <c r="AJ477" i="2"/>
  <c r="AJ486" i="2"/>
  <c r="AJ512" i="2"/>
  <c r="AJ476" i="2"/>
  <c r="AJ460" i="2"/>
  <c r="AJ484" i="2"/>
  <c r="AJ465" i="2"/>
  <c r="AJ474" i="2"/>
  <c r="AJ473" i="2"/>
  <c r="AJ495" i="2"/>
  <c r="AJ480" i="2"/>
  <c r="AJ510" i="2"/>
  <c r="AJ511" i="2"/>
  <c r="AJ497" i="2"/>
  <c r="AJ517" i="2"/>
  <c r="AJ500" i="2"/>
  <c r="AJ509" i="2"/>
  <c r="AJ508" i="2"/>
  <c r="AJ506" i="2"/>
  <c r="AJ516" i="2"/>
  <c r="AJ515" i="2"/>
  <c r="AJ514" i="2"/>
  <c r="AJ470" i="2"/>
  <c r="AJ469" i="2"/>
  <c r="AJ496" i="2"/>
  <c r="AJ518" i="2"/>
  <c r="AJ491" i="2"/>
  <c r="AJ492" i="2"/>
  <c r="AJ490" i="2"/>
  <c r="AJ483" i="2"/>
  <c r="AJ504" i="2"/>
  <c r="I463" i="3" a="1"/>
  <c r="I463" i="3" s="1"/>
  <c r="I464" i="3" a="1"/>
  <c r="I464" i="3" s="1"/>
  <c r="I465" i="3" a="1"/>
  <c r="I465" i="3" s="1"/>
  <c r="I466" i="3" a="1"/>
  <c r="I466" i="3" s="1"/>
  <c r="I467" i="3" a="1"/>
  <c r="I467" i="3" s="1"/>
  <c r="I468" i="3" a="1"/>
  <c r="I468" i="3" s="1"/>
  <c r="I469" i="3" a="1"/>
  <c r="I469" i="3" s="1"/>
  <c r="I470" i="3" a="1"/>
  <c r="I470" i="3" s="1"/>
  <c r="I471" i="3" a="1"/>
  <c r="I471" i="3" s="1"/>
  <c r="I472" i="3" a="1"/>
  <c r="I472" i="3" s="1"/>
  <c r="I473" i="3" a="1"/>
  <c r="I473" i="3" s="1"/>
  <c r="I474" i="3" a="1"/>
  <c r="I474" i="3" s="1"/>
  <c r="I475" i="3" a="1"/>
  <c r="I475" i="3" s="1"/>
  <c r="I476" i="3" a="1"/>
  <c r="I476" i="3" s="1"/>
  <c r="I477" i="3" a="1"/>
  <c r="I477" i="3" s="1"/>
  <c r="I478" i="3" a="1"/>
  <c r="I478" i="3" s="1"/>
  <c r="I479" i="3" a="1"/>
  <c r="I479" i="3" s="1"/>
  <c r="I480" i="3" a="1"/>
  <c r="I480" i="3" s="1"/>
  <c r="I481" i="3" a="1"/>
  <c r="I481" i="3" s="1"/>
  <c r="I482" i="3" a="1"/>
  <c r="I482" i="3" s="1"/>
  <c r="I483" i="3" a="1"/>
  <c r="I483" i="3" s="1"/>
  <c r="I484" i="3" a="1"/>
  <c r="I484" i="3" s="1"/>
  <c r="I485" i="3" a="1"/>
  <c r="I485" i="3" s="1"/>
  <c r="I486" i="3" a="1"/>
  <c r="I486" i="3" s="1"/>
  <c r="I487" i="3" a="1"/>
  <c r="I487" i="3" s="1"/>
  <c r="I488" i="3" a="1"/>
  <c r="I488" i="3" s="1"/>
  <c r="I489" i="3" a="1"/>
  <c r="I489" i="3" s="1"/>
  <c r="I490" i="3" a="1"/>
  <c r="I490" i="3" s="1"/>
  <c r="I491" i="3" a="1"/>
  <c r="I491" i="3" s="1"/>
  <c r="I492" i="3" a="1"/>
  <c r="I492" i="3" s="1"/>
  <c r="I493" i="3" a="1"/>
  <c r="I493" i="3" s="1"/>
  <c r="I494" i="3" a="1"/>
  <c r="I494" i="3" s="1"/>
  <c r="F463" i="3" a="1"/>
  <c r="F463" i="3" s="1"/>
  <c r="F464" i="3" a="1"/>
  <c r="F464" i="3" s="1"/>
  <c r="F465" i="3" a="1"/>
  <c r="F465" i="3" s="1"/>
  <c r="F466" i="3" a="1"/>
  <c r="F466" i="3" s="1"/>
  <c r="F467" i="3" a="1"/>
  <c r="F467" i="3" s="1"/>
  <c r="F468" i="3" a="1"/>
  <c r="F468" i="3" s="1"/>
  <c r="F469" i="3" a="1"/>
  <c r="F469" i="3" s="1"/>
  <c r="F470" i="3" a="1"/>
  <c r="F470" i="3" s="1"/>
  <c r="F471" i="3" a="1"/>
  <c r="F471" i="3" s="1"/>
  <c r="F472" i="3" a="1"/>
  <c r="F472" i="3" s="1"/>
  <c r="F473" i="3" a="1"/>
  <c r="F473" i="3" s="1"/>
  <c r="F474" i="3" a="1"/>
  <c r="F474" i="3" s="1"/>
  <c r="F475" i="3" a="1"/>
  <c r="F475" i="3" s="1"/>
  <c r="F476" i="3" a="1"/>
  <c r="F476" i="3" s="1"/>
  <c r="F477" i="3" a="1"/>
  <c r="F477" i="3" s="1"/>
  <c r="F478" i="3" a="1"/>
  <c r="F478" i="3" s="1"/>
  <c r="F479" i="3" a="1"/>
  <c r="F479" i="3" s="1"/>
  <c r="F480" i="3" a="1"/>
  <c r="F480" i="3" s="1"/>
  <c r="F481" i="3" a="1"/>
  <c r="F481" i="3" s="1"/>
  <c r="F482" i="3" a="1"/>
  <c r="F482" i="3" s="1"/>
  <c r="F483" i="3" a="1"/>
  <c r="F483" i="3" s="1"/>
  <c r="F484" i="3" a="1"/>
  <c r="F484" i="3" s="1"/>
  <c r="F485" i="3" a="1"/>
  <c r="F485" i="3" s="1"/>
  <c r="F486" i="3" a="1"/>
  <c r="F486" i="3" s="1"/>
  <c r="F487" i="3" a="1"/>
  <c r="F487" i="3" s="1"/>
  <c r="F488" i="3" a="1"/>
  <c r="F488" i="3" s="1"/>
  <c r="F489" i="3" a="1"/>
  <c r="F489" i="3" s="1"/>
  <c r="F490" i="3" a="1"/>
  <c r="F490" i="3" s="1"/>
  <c r="F491" i="3" a="1"/>
  <c r="F491" i="3" s="1"/>
  <c r="F492" i="3" a="1"/>
  <c r="F492" i="3" s="1"/>
  <c r="F493" i="3" a="1"/>
  <c r="F493" i="3" s="1"/>
  <c r="F494" i="3" a="1"/>
  <c r="F494" i="3" s="1"/>
  <c r="AL433" i="2"/>
  <c r="AM433" i="2"/>
  <c r="AL424" i="2"/>
  <c r="AM424" i="2"/>
  <c r="A476" i="3"/>
  <c r="A480" i="3"/>
  <c r="A481" i="3"/>
  <c r="A482" i="3"/>
  <c r="A483" i="3"/>
  <c r="A447" i="3"/>
  <c r="A448" i="3"/>
  <c r="A449" i="3"/>
  <c r="A450" i="3"/>
  <c r="A451" i="3"/>
  <c r="A452" i="3"/>
  <c r="A453" i="3"/>
  <c r="A454" i="3"/>
  <c r="A455" i="3"/>
  <c r="A456" i="3"/>
  <c r="A457" i="3"/>
  <c r="A458" i="3"/>
  <c r="A459" i="3"/>
  <c r="A460" i="3"/>
  <c r="A461" i="3"/>
  <c r="A462" i="3"/>
  <c r="A463" i="3"/>
  <c r="A464" i="3"/>
  <c r="A465" i="3"/>
  <c r="A466" i="3"/>
  <c r="A467" i="3"/>
  <c r="A468" i="3"/>
  <c r="A469" i="3"/>
  <c r="A470" i="3"/>
  <c r="A471" i="3"/>
  <c r="A472" i="3"/>
  <c r="A473" i="3"/>
  <c r="A474" i="3"/>
  <c r="A475" i="3"/>
  <c r="A477" i="3"/>
  <c r="A478" i="3"/>
  <c r="A479" i="3"/>
  <c r="A484" i="3"/>
  <c r="A485" i="3"/>
  <c r="A486" i="3"/>
  <c r="A487" i="3"/>
  <c r="A488" i="3"/>
  <c r="A489" i="3"/>
  <c r="A490" i="3"/>
  <c r="A491" i="3"/>
  <c r="A492" i="3"/>
  <c r="A493" i="3"/>
  <c r="A494" i="3"/>
  <c r="A498" i="3"/>
  <c r="A499" i="3"/>
  <c r="A500" i="3"/>
  <c r="A501" i="3"/>
  <c r="A495" i="3"/>
  <c r="A496" i="3"/>
  <c r="A497" i="3"/>
  <c r="A528" i="3"/>
  <c r="A529" i="3"/>
  <c r="A550" i="3"/>
  <c r="A506" i="3"/>
  <c r="A508" i="3"/>
  <c r="A513" i="3"/>
  <c r="A551" i="3"/>
  <c r="A552" i="3"/>
  <c r="A519" i="3"/>
  <c r="A520" i="3"/>
  <c r="A547" i="3"/>
  <c r="A563" i="3"/>
  <c r="A505" i="3"/>
  <c r="A522" i="3"/>
  <c r="A521" i="3"/>
  <c r="A558" i="3"/>
  <c r="A540" i="3"/>
  <c r="A533" i="3"/>
  <c r="A504" i="3"/>
  <c r="A556" i="3"/>
  <c r="A507" i="3"/>
  <c r="A542" i="3"/>
  <c r="A546" i="3"/>
  <c r="A526" i="3"/>
  <c r="A549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08" i="2"/>
  <c r="A382" i="3"/>
  <c r="A383" i="3"/>
  <c r="A384" i="3"/>
  <c r="A385" i="3"/>
  <c r="A386" i="3"/>
  <c r="A387" i="3"/>
  <c r="A388" i="3"/>
  <c r="A389" i="3"/>
  <c r="A390" i="3"/>
  <c r="A392" i="3"/>
  <c r="A393" i="3"/>
  <c r="A394" i="3"/>
  <c r="A391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10" i="3"/>
  <c r="A411" i="3"/>
  <c r="A412" i="3"/>
  <c r="A413" i="3"/>
  <c r="A414" i="3"/>
  <c r="A409" i="3"/>
  <c r="A415" i="3"/>
  <c r="A416" i="3"/>
  <c r="A417" i="3"/>
  <c r="A418" i="3"/>
  <c r="A422" i="3"/>
  <c r="A423" i="3"/>
  <c r="A424" i="3"/>
  <c r="A425" i="3"/>
  <c r="A419" i="3"/>
  <c r="A420" i="3"/>
  <c r="A421" i="3"/>
  <c r="A424" i="2"/>
  <c r="A433" i="2"/>
  <c r="A96" i="5"/>
  <c r="A97" i="5"/>
  <c r="A98" i="5"/>
  <c r="A99" i="5"/>
  <c r="A100" i="5"/>
  <c r="A74" i="5"/>
  <c r="A73" i="5"/>
  <c r="A72" i="5"/>
  <c r="A71" i="5"/>
  <c r="H100" i="5"/>
  <c r="R100" i="5" s="1" a="1"/>
  <c r="R100" i="5" s="1"/>
  <c r="H99" i="5"/>
  <c r="R99" i="5" s="1" a="1"/>
  <c r="R99" i="5" s="1"/>
  <c r="H98" i="5"/>
  <c r="R98" i="5" s="1" a="1"/>
  <c r="R98" i="5" s="1"/>
  <c r="H97" i="5"/>
  <c r="R97" i="5" s="1" a="1"/>
  <c r="R97" i="5" s="1"/>
  <c r="H96" i="5"/>
  <c r="R96" i="5" s="1" a="1"/>
  <c r="R96" i="5" s="1"/>
  <c r="H95" i="5"/>
  <c r="R95" i="5" s="1" a="1"/>
  <c r="R95" i="5" s="1"/>
  <c r="A95" i="5"/>
  <c r="A435" i="2"/>
  <c r="A437" i="2"/>
  <c r="A442" i="2"/>
  <c r="A403" i="2"/>
  <c r="A409" i="2"/>
  <c r="A436" i="2"/>
  <c r="A439" i="2"/>
  <c r="A397" i="2"/>
  <c r="A398" i="2"/>
  <c r="A396" i="2"/>
  <c r="A429" i="2"/>
  <c r="A407" i="2"/>
  <c r="A418" i="2"/>
  <c r="A441" i="2"/>
  <c r="A449" i="2"/>
  <c r="A421" i="2"/>
  <c r="A419" i="2"/>
  <c r="A453" i="2"/>
  <c r="A428" i="2"/>
  <c r="A399" i="2"/>
  <c r="A447" i="2"/>
  <c r="A415" i="2"/>
  <c r="A431" i="2"/>
  <c r="A440" i="2"/>
  <c r="A427" i="2"/>
  <c r="A444" i="2"/>
  <c r="A400" i="2"/>
  <c r="A416" i="2"/>
  <c r="A402" i="2"/>
  <c r="A410" i="2"/>
  <c r="A438" i="2"/>
  <c r="A422" i="2"/>
  <c r="A401" i="2"/>
  <c r="A451" i="2"/>
  <c r="A452" i="2"/>
  <c r="A450" i="2"/>
  <c r="A454" i="2"/>
  <c r="A392" i="2"/>
  <c r="A417" i="2"/>
  <c r="A430" i="2"/>
  <c r="A426" i="2"/>
  <c r="A393" i="2"/>
  <c r="A394" i="2"/>
  <c r="A443" i="2"/>
  <c r="A432" i="2"/>
  <c r="A404" i="2"/>
  <c r="A395" i="2"/>
  <c r="A425" i="2"/>
  <c r="A413" i="2"/>
  <c r="A423" i="2"/>
  <c r="A412" i="2"/>
  <c r="A411" i="2"/>
  <c r="A434" i="2"/>
  <c r="A405" i="2"/>
  <c r="A406" i="2"/>
  <c r="A445" i="2"/>
  <c r="A414" i="2"/>
  <c r="A420" i="2"/>
  <c r="A455" i="2"/>
  <c r="A448" i="2"/>
  <c r="A446" i="2"/>
  <c r="AM447" i="2"/>
  <c r="AM415" i="2"/>
  <c r="AM431" i="2"/>
  <c r="AM440" i="2"/>
  <c r="AM427" i="2"/>
  <c r="AM444" i="2"/>
  <c r="AM400" i="2"/>
  <c r="AM416" i="2"/>
  <c r="AM402" i="2"/>
  <c r="AM410" i="2"/>
  <c r="AM438" i="2"/>
  <c r="AM422" i="2"/>
  <c r="AM401" i="2"/>
  <c r="AM451" i="2"/>
  <c r="AM452" i="2"/>
  <c r="AM450" i="2"/>
  <c r="AM454" i="2"/>
  <c r="AM392" i="2"/>
  <c r="AM417" i="2"/>
  <c r="AM430" i="2"/>
  <c r="AM426" i="2"/>
  <c r="AM393" i="2"/>
  <c r="AM394" i="2"/>
  <c r="AM443" i="2"/>
  <c r="AM432" i="2"/>
  <c r="AM404" i="2"/>
  <c r="AM395" i="2"/>
  <c r="AM425" i="2"/>
  <c r="AM413" i="2"/>
  <c r="AM423" i="2"/>
  <c r="AM412" i="2"/>
  <c r="AM411" i="2"/>
  <c r="AM434" i="2"/>
  <c r="AM405" i="2"/>
  <c r="AM406" i="2"/>
  <c r="AM445" i="2"/>
  <c r="AM414" i="2"/>
  <c r="AM420" i="2"/>
  <c r="AM455" i="2"/>
  <c r="AM448" i="2"/>
  <c r="AM446" i="2"/>
  <c r="AM399" i="2"/>
  <c r="AL415" i="2"/>
  <c r="AL431" i="2"/>
  <c r="AL440" i="2"/>
  <c r="AL427" i="2"/>
  <c r="AL444" i="2"/>
  <c r="AL400" i="2"/>
  <c r="AL416" i="2"/>
  <c r="AL402" i="2"/>
  <c r="AL410" i="2"/>
  <c r="AL438" i="2"/>
  <c r="AL422" i="2"/>
  <c r="AL401" i="2"/>
  <c r="AL451" i="2"/>
  <c r="AL452" i="2"/>
  <c r="AL450" i="2"/>
  <c r="AL454" i="2"/>
  <c r="AL392" i="2"/>
  <c r="AL417" i="2"/>
  <c r="AL430" i="2"/>
  <c r="AL426" i="2"/>
  <c r="AL393" i="2"/>
  <c r="AL394" i="2"/>
  <c r="AL443" i="2"/>
  <c r="AL432" i="2"/>
  <c r="AL404" i="2"/>
  <c r="AL395" i="2"/>
  <c r="AL425" i="2"/>
  <c r="AL413" i="2"/>
  <c r="AL423" i="2"/>
  <c r="AL412" i="2"/>
  <c r="AL411" i="2"/>
  <c r="AL434" i="2"/>
  <c r="AL405" i="2"/>
  <c r="AL406" i="2"/>
  <c r="AL445" i="2"/>
  <c r="AL414" i="2"/>
  <c r="AL420" i="2"/>
  <c r="AL455" i="2"/>
  <c r="AL448" i="2"/>
  <c r="AL446" i="2"/>
  <c r="AL399" i="2"/>
  <c r="AL447" i="2"/>
  <c r="AM435" i="2"/>
  <c r="AM437" i="2"/>
  <c r="AM442" i="2"/>
  <c r="AM403" i="2"/>
  <c r="AM409" i="2"/>
  <c r="AM436" i="2"/>
  <c r="AM439" i="2"/>
  <c r="AM397" i="2"/>
  <c r="AM398" i="2"/>
  <c r="AM396" i="2"/>
  <c r="AM429" i="2"/>
  <c r="AM407" i="2"/>
  <c r="AM408" i="2"/>
  <c r="AM418" i="2"/>
  <c r="AM441" i="2"/>
  <c r="AM449" i="2"/>
  <c r="AM421" i="2"/>
  <c r="AM419" i="2"/>
  <c r="AM453" i="2"/>
  <c r="AL435" i="2"/>
  <c r="AL437" i="2"/>
  <c r="AL442" i="2"/>
  <c r="AL403" i="2"/>
  <c r="AL409" i="2"/>
  <c r="AL436" i="2"/>
  <c r="AL439" i="2"/>
  <c r="AL397" i="2"/>
  <c r="AL398" i="2"/>
  <c r="AL396" i="2"/>
  <c r="AL429" i="2"/>
  <c r="AL407" i="2"/>
  <c r="AL408" i="2"/>
  <c r="AL418" i="2"/>
  <c r="AL441" i="2"/>
  <c r="AL449" i="2"/>
  <c r="AL421" i="2"/>
  <c r="AL419" i="2"/>
  <c r="AL453" i="2"/>
  <c r="I511" i="11"/>
  <c r="I510" i="11"/>
  <c r="I509" i="11"/>
  <c r="I508" i="11"/>
  <c r="I507" i="11"/>
  <c r="I506" i="11"/>
  <c r="I505" i="11"/>
  <c r="I504" i="11"/>
  <c r="I503" i="11"/>
  <c r="I502" i="11"/>
  <c r="I501" i="11"/>
  <c r="I500" i="11"/>
  <c r="I499" i="11"/>
  <c r="I498" i="11"/>
  <c r="I497" i="11"/>
  <c r="I496" i="11"/>
  <c r="I495" i="11"/>
  <c r="I494" i="11"/>
  <c r="I493" i="11"/>
  <c r="I492" i="11"/>
  <c r="I491" i="11"/>
  <c r="I490" i="11"/>
  <c r="I489" i="11"/>
  <c r="I488" i="11"/>
  <c r="I487" i="11"/>
  <c r="I486" i="11"/>
  <c r="I485" i="11"/>
  <c r="I484" i="11"/>
  <c r="I483" i="11"/>
  <c r="I482" i="11"/>
  <c r="I481" i="11"/>
  <c r="I480" i="11"/>
  <c r="I479" i="11"/>
  <c r="I478" i="11"/>
  <c r="I477" i="11"/>
  <c r="I476" i="11"/>
  <c r="I475" i="11"/>
  <c r="I474" i="11"/>
  <c r="I473" i="11"/>
  <c r="I472" i="11"/>
  <c r="I471" i="11"/>
  <c r="I470" i="11"/>
  <c r="I469" i="11"/>
  <c r="I468" i="11"/>
  <c r="I467" i="11"/>
  <c r="I466" i="11"/>
  <c r="I465" i="11"/>
  <c r="I464" i="11"/>
  <c r="I463" i="11"/>
  <c r="I462" i="11"/>
  <c r="I461" i="11"/>
  <c r="I460" i="11"/>
  <c r="I459" i="11"/>
  <c r="I458" i="11"/>
  <c r="I457" i="11"/>
  <c r="I456" i="11"/>
  <c r="I455" i="11"/>
  <c r="I454" i="11"/>
  <c r="I453" i="11"/>
  <c r="I452" i="11"/>
  <c r="I451" i="11"/>
  <c r="I450" i="11"/>
  <c r="I449" i="11"/>
  <c r="I448" i="11"/>
  <c r="I447" i="11"/>
  <c r="I446" i="11"/>
  <c r="I445" i="11"/>
  <c r="I444" i="11"/>
  <c r="I443" i="11"/>
  <c r="A89" i="5"/>
  <c r="A90" i="5"/>
  <c r="A91" i="5"/>
  <c r="A92" i="5"/>
  <c r="A93" i="5"/>
  <c r="A94" i="5"/>
  <c r="H89" i="5"/>
  <c r="R89" i="5" s="1" a="1"/>
  <c r="R89" i="5" s="1"/>
  <c r="H90" i="5"/>
  <c r="R90" i="5" s="1" a="1"/>
  <c r="R90" i="5" s="1"/>
  <c r="H91" i="5"/>
  <c r="R91" i="5" s="1" a="1"/>
  <c r="R91" i="5" s="1"/>
  <c r="H92" i="5"/>
  <c r="R92" i="5" s="1" a="1"/>
  <c r="R92" i="5" s="1"/>
  <c r="H93" i="5"/>
  <c r="R93" i="5" s="1" a="1"/>
  <c r="R93" i="5" s="1"/>
  <c r="H94" i="5"/>
  <c r="R94" i="5" s="1" a="1"/>
  <c r="R94" i="5" s="1"/>
  <c r="H88" i="5"/>
  <c r="R88" i="5" s="1" a="1"/>
  <c r="R88" i="5" s="1"/>
  <c r="A88" i="5"/>
  <c r="I436" i="11"/>
  <c r="I437" i="11"/>
  <c r="I438" i="11"/>
  <c r="I439" i="11"/>
  <c r="I440" i="11"/>
  <c r="I441" i="11"/>
  <c r="I442" i="11"/>
  <c r="A317" i="2"/>
  <c r="AL334" i="2"/>
  <c r="AM334" i="2"/>
  <c r="A334" i="2"/>
  <c r="AL333" i="2"/>
  <c r="AM333" i="2"/>
  <c r="A333" i="2"/>
  <c r="I425" i="3" l="1" a="1"/>
  <c r="I425" i="3" s="1"/>
  <c r="I424" i="3" a="1"/>
  <c r="I424" i="3" s="1"/>
  <c r="I423" i="3" a="1"/>
  <c r="I423" i="3" s="1"/>
  <c r="I422" i="3" a="1"/>
  <c r="I422" i="3" s="1"/>
  <c r="I418" i="3" a="1"/>
  <c r="I418" i="3" s="1"/>
  <c r="I417" i="3" a="1"/>
  <c r="I417" i="3" s="1"/>
  <c r="I416" i="3" a="1"/>
  <c r="I416" i="3" s="1"/>
  <c r="I415" i="3" a="1"/>
  <c r="I415" i="3" s="1"/>
  <c r="I409" i="3" a="1"/>
  <c r="I409" i="3" s="1"/>
  <c r="I414" i="3" a="1"/>
  <c r="I414" i="3" s="1"/>
  <c r="I413" i="3" a="1"/>
  <c r="I413" i="3" s="1"/>
  <c r="I412" i="3" a="1"/>
  <c r="I412" i="3" s="1"/>
  <c r="I411" i="3" a="1"/>
  <c r="I411" i="3" s="1"/>
  <c r="I410" i="3" a="1"/>
  <c r="I410" i="3" s="1"/>
  <c r="I408" i="3" a="1"/>
  <c r="I408" i="3" s="1"/>
  <c r="I407" i="3" a="1"/>
  <c r="I407" i="3" s="1"/>
  <c r="I406" i="3" a="1"/>
  <c r="I406" i="3" s="1"/>
  <c r="I405" i="3" a="1"/>
  <c r="I405" i="3" s="1"/>
  <c r="I404" i="3" a="1"/>
  <c r="I404" i="3" s="1"/>
  <c r="I403" i="3" a="1"/>
  <c r="I403" i="3" s="1"/>
  <c r="I402" i="3" a="1"/>
  <c r="I402" i="3" s="1"/>
  <c r="I401" i="3" a="1"/>
  <c r="I401" i="3" s="1"/>
  <c r="I400" i="3" a="1"/>
  <c r="I400" i="3" s="1"/>
  <c r="I398" i="3" a="1"/>
  <c r="I398" i="3" s="1"/>
  <c r="F398" i="3" a="1"/>
  <c r="F398" i="3" s="1"/>
  <c r="I399" i="3" a="1"/>
  <c r="I399" i="3" s="1"/>
  <c r="I376" i="3" l="1" a="1"/>
  <c r="I376" i="3" s="1"/>
  <c r="I375" i="3" a="1"/>
  <c r="I375" i="3" s="1"/>
  <c r="I374" i="3" a="1"/>
  <c r="I374" i="3" s="1"/>
  <c r="I373" i="3" a="1"/>
  <c r="I373" i="3" s="1"/>
  <c r="I372" i="3" a="1"/>
  <c r="I372" i="3" s="1"/>
  <c r="I371" i="3" a="1"/>
  <c r="I371" i="3" s="1"/>
  <c r="I370" i="3" a="1"/>
  <c r="I370" i="3" s="1"/>
  <c r="I369" i="3" a="1"/>
  <c r="I369" i="3" s="1"/>
  <c r="I368" i="3" a="1"/>
  <c r="I368" i="3" s="1"/>
  <c r="I367" i="3" a="1"/>
  <c r="I367" i="3" s="1"/>
  <c r="I366" i="3" a="1"/>
  <c r="I366" i="3" s="1"/>
  <c r="I365" i="3" a="1"/>
  <c r="I365" i="3" s="1"/>
  <c r="I364" i="3" a="1"/>
  <c r="I364" i="3" s="1"/>
  <c r="I363" i="3" a="1"/>
  <c r="I363" i="3" s="1"/>
  <c r="I362" i="3" a="1"/>
  <c r="I362" i="3" s="1"/>
  <c r="I361" i="3" a="1"/>
  <c r="I361" i="3" s="1"/>
  <c r="I360" i="3" a="1"/>
  <c r="I360" i="3" s="1"/>
  <c r="I359" i="3" a="1"/>
  <c r="I359" i="3" s="1"/>
  <c r="I358" i="3" a="1"/>
  <c r="I358" i="3" s="1"/>
  <c r="I357" i="3" a="1"/>
  <c r="I357" i="3" s="1"/>
  <c r="A363" i="3"/>
  <c r="A384" i="11" l="1"/>
  <c r="H86" i="5" l="1"/>
  <c r="R86" i="5" s="1" a="1"/>
  <c r="R86" i="5" s="1"/>
  <c r="H85" i="5"/>
  <c r="R85" i="5" s="1" a="1"/>
  <c r="R85" i="5" s="1"/>
  <c r="H84" i="5"/>
  <c r="R84" i="5" s="1" a="1"/>
  <c r="R84" i="5" s="1"/>
  <c r="H83" i="5"/>
  <c r="R83" i="5" s="1" a="1"/>
  <c r="R83" i="5" s="1"/>
  <c r="H82" i="5"/>
  <c r="R82" i="5" s="1" a="1"/>
  <c r="R82" i="5" s="1"/>
  <c r="H81" i="5"/>
  <c r="R81" i="5" s="1" a="1"/>
  <c r="R81" i="5" s="1"/>
  <c r="H80" i="5"/>
  <c r="R80" i="5" s="1" a="1"/>
  <c r="R80" i="5" s="1"/>
  <c r="A86" i="5"/>
  <c r="A85" i="5"/>
  <c r="A84" i="5"/>
  <c r="A83" i="5"/>
  <c r="A82" i="5"/>
  <c r="A81" i="5"/>
  <c r="A80" i="5"/>
  <c r="I435" i="11"/>
  <c r="I434" i="11"/>
  <c r="I433" i="11"/>
  <c r="I432" i="11"/>
  <c r="I431" i="11"/>
  <c r="I430" i="11"/>
  <c r="I429" i="11"/>
  <c r="I428" i="11"/>
  <c r="I427" i="11"/>
  <c r="I426" i="11"/>
  <c r="I425" i="11"/>
  <c r="I424" i="11"/>
  <c r="I423" i="11"/>
  <c r="I422" i="11"/>
  <c r="I421" i="11"/>
  <c r="I420" i="11"/>
  <c r="I419" i="11"/>
  <c r="I418" i="11"/>
  <c r="I417" i="11"/>
  <c r="I416" i="11"/>
  <c r="I415" i="11"/>
  <c r="I414" i="11"/>
  <c r="I413" i="11"/>
  <c r="I412" i="11"/>
  <c r="I411" i="11"/>
  <c r="I410" i="11"/>
  <c r="I409" i="11"/>
  <c r="I408" i="11"/>
  <c r="I407" i="11"/>
  <c r="I406" i="11"/>
  <c r="I405" i="11"/>
  <c r="I404" i="11"/>
  <c r="I403" i="11"/>
  <c r="I402" i="11"/>
  <c r="I401" i="11"/>
  <c r="I400" i="11"/>
  <c r="A408" i="11"/>
  <c r="A409" i="11"/>
  <c r="A410" i="11"/>
  <c r="A411" i="11"/>
  <c r="A412" i="11"/>
  <c r="A413" i="11"/>
  <c r="A414" i="11"/>
  <c r="A415" i="11"/>
  <c r="A416" i="11"/>
  <c r="A417" i="11"/>
  <c r="A418" i="11"/>
  <c r="A419" i="11"/>
  <c r="A420" i="11"/>
  <c r="A421" i="11"/>
  <c r="A422" i="11"/>
  <c r="A423" i="11"/>
  <c r="A424" i="11"/>
  <c r="A425" i="11"/>
  <c r="A426" i="11"/>
  <c r="A427" i="11"/>
  <c r="A428" i="11"/>
  <c r="A429" i="11"/>
  <c r="A430" i="11"/>
  <c r="A431" i="11"/>
  <c r="A432" i="11"/>
  <c r="A433" i="11"/>
  <c r="A434" i="11"/>
  <c r="A435" i="11"/>
  <c r="A436" i="11"/>
  <c r="A437" i="11"/>
  <c r="A438" i="11"/>
  <c r="A439" i="11"/>
  <c r="A440" i="11"/>
  <c r="A441" i="11"/>
  <c r="A442" i="11"/>
  <c r="A443" i="11"/>
  <c r="A444" i="11"/>
  <c r="A445" i="11"/>
  <c r="A446" i="11"/>
  <c r="A447" i="11"/>
  <c r="A448" i="11"/>
  <c r="A449" i="11"/>
  <c r="A450" i="11"/>
  <c r="A451" i="11"/>
  <c r="A452" i="11"/>
  <c r="A453" i="11"/>
  <c r="A454" i="11"/>
  <c r="A455" i="11"/>
  <c r="A456" i="11"/>
  <c r="A457" i="11"/>
  <c r="A458" i="11"/>
  <c r="A459" i="11"/>
  <c r="A460" i="11"/>
  <c r="A461" i="11"/>
  <c r="A462" i="11"/>
  <c r="A463" i="11"/>
  <c r="A464" i="11"/>
  <c r="A465" i="11"/>
  <c r="A466" i="11"/>
  <c r="A467" i="11"/>
  <c r="A468" i="11"/>
  <c r="A469" i="11"/>
  <c r="A470" i="11"/>
  <c r="A471" i="11"/>
  <c r="A472" i="11"/>
  <c r="A473" i="11"/>
  <c r="A474" i="11"/>
  <c r="A475" i="11"/>
  <c r="A476" i="11"/>
  <c r="A477" i="11"/>
  <c r="A478" i="11"/>
  <c r="A479" i="11"/>
  <c r="A480" i="11"/>
  <c r="A481" i="11"/>
  <c r="A482" i="11"/>
  <c r="A483" i="11"/>
  <c r="A484" i="11"/>
  <c r="A485" i="11"/>
  <c r="A486" i="11"/>
  <c r="A487" i="11"/>
  <c r="A488" i="11"/>
  <c r="A489" i="11"/>
  <c r="A490" i="11"/>
  <c r="A491" i="11"/>
  <c r="A492" i="11"/>
  <c r="A493" i="11"/>
  <c r="A494" i="11"/>
  <c r="A495" i="11"/>
  <c r="A496" i="11"/>
  <c r="A497" i="11"/>
  <c r="A498" i="11"/>
  <c r="A499" i="11"/>
  <c r="A500" i="11"/>
  <c r="A501" i="11"/>
  <c r="A502" i="11"/>
  <c r="A503" i="11"/>
  <c r="A504" i="11"/>
  <c r="A505" i="11"/>
  <c r="A506" i="11"/>
  <c r="A507" i="11"/>
  <c r="A508" i="11"/>
  <c r="A509" i="11"/>
  <c r="A510" i="11"/>
  <c r="A511" i="11"/>
  <c r="A512" i="11"/>
  <c r="A407" i="11"/>
  <c r="A406" i="11"/>
  <c r="A405" i="11"/>
  <c r="A404" i="11"/>
  <c r="A403" i="11"/>
  <c r="A402" i="11"/>
  <c r="A401" i="11"/>
  <c r="A400" i="11"/>
  <c r="I399" i="11"/>
  <c r="I398" i="11"/>
  <c r="I397" i="11"/>
  <c r="I396" i="11"/>
  <c r="I395" i="11"/>
  <c r="I394" i="11"/>
  <c r="I393" i="11"/>
  <c r="I392" i="11"/>
  <c r="I391" i="11"/>
  <c r="I390" i="11"/>
  <c r="I389" i="11"/>
  <c r="I388" i="11"/>
  <c r="I387" i="11"/>
  <c r="I386" i="11"/>
  <c r="I385" i="11"/>
  <c r="I384" i="11"/>
  <c r="A399" i="11"/>
  <c r="A398" i="11"/>
  <c r="A397" i="11"/>
  <c r="A396" i="11"/>
  <c r="A395" i="11"/>
  <c r="A394" i="11"/>
  <c r="A393" i="11"/>
  <c r="A392" i="11"/>
  <c r="A391" i="11"/>
  <c r="A390" i="11"/>
  <c r="A389" i="11"/>
  <c r="A388" i="11"/>
  <c r="A387" i="11"/>
  <c r="A386" i="11"/>
  <c r="A385" i="11"/>
  <c r="A373" i="11"/>
  <c r="A374" i="11"/>
  <c r="A375" i="11"/>
  <c r="A376" i="11"/>
  <c r="A377" i="11"/>
  <c r="A378" i="11"/>
  <c r="A379" i="11"/>
  <c r="A380" i="11"/>
  <c r="A381" i="11"/>
  <c r="A382" i="11"/>
  <c r="A383" i="11"/>
  <c r="I383" i="11"/>
  <c r="I382" i="11"/>
  <c r="I381" i="11"/>
  <c r="I380" i="11"/>
  <c r="I379" i="11"/>
  <c r="I378" i="11"/>
  <c r="I377" i="11"/>
  <c r="I376" i="11"/>
  <c r="I375" i="11"/>
  <c r="I374" i="11"/>
  <c r="I373" i="11"/>
  <c r="I372" i="11"/>
  <c r="A372" i="11"/>
  <c r="AT1529" i="4"/>
  <c r="AT1530" i="4"/>
  <c r="AT1535" i="4"/>
  <c r="AT1542" i="4"/>
  <c r="AT1434" i="4"/>
  <c r="AT1449" i="4"/>
  <c r="AT1490" i="4"/>
  <c r="AT1520" i="4"/>
  <c r="AT1459" i="4"/>
  <c r="AT1467" i="4"/>
  <c r="AT1471" i="4"/>
  <c r="AT1480" i="4"/>
  <c r="AT1463" i="4"/>
  <c r="AT1468" i="4"/>
  <c r="AT1469" i="4"/>
  <c r="AT1476" i="4"/>
  <c r="AT1470" i="4"/>
  <c r="AT1474" i="4"/>
  <c r="AT1478" i="4"/>
  <c r="AT1491" i="4"/>
  <c r="AT1528" i="4"/>
  <c r="AT1532" i="4"/>
  <c r="AT1541" i="4"/>
  <c r="AT1545" i="4"/>
  <c r="AT1638" i="4"/>
  <c r="AT1640" i="4"/>
  <c r="AT1644" i="4"/>
  <c r="AT1666" i="4"/>
  <c r="AT1479" i="4"/>
  <c r="AT1484" i="4"/>
  <c r="AT1485" i="4"/>
  <c r="AT1494" i="4"/>
  <c r="AT1670" i="4"/>
  <c r="AT1675" i="4"/>
  <c r="AT1677" i="4"/>
  <c r="AT1679" i="4"/>
  <c r="AT1506" i="4"/>
  <c r="AT1511" i="4"/>
  <c r="AT1514" i="4"/>
  <c r="AT1523" i="4"/>
  <c r="AT1464" i="4"/>
  <c r="AT1465" i="4"/>
  <c r="AT1477" i="4"/>
  <c r="AT1489" i="4"/>
  <c r="AT1585" i="4"/>
  <c r="AT1591" i="4"/>
  <c r="AT1594" i="4"/>
  <c r="AT1605" i="4"/>
  <c r="AT1486" i="4"/>
  <c r="AT1492" i="4"/>
  <c r="AT1495" i="4"/>
  <c r="AT1517" i="4"/>
  <c r="AT1566" i="4"/>
  <c r="AT1569" i="4"/>
  <c r="AT1573" i="4"/>
  <c r="AT1590" i="4"/>
  <c r="AT1618" i="4"/>
  <c r="AT1633" i="4"/>
  <c r="AT1639" i="4"/>
  <c r="AT1643" i="4"/>
  <c r="AT1533" i="4"/>
  <c r="AT1537" i="4"/>
  <c r="AT1538" i="4"/>
  <c r="AT1547" i="4"/>
  <c r="AT1543" i="4"/>
  <c r="AT1555" i="4"/>
  <c r="AT1556" i="4"/>
  <c r="AT1562" i="4"/>
  <c r="AT1531" i="4"/>
  <c r="AT1534" i="4"/>
  <c r="AT1548" i="4"/>
  <c r="AT1552" i="4"/>
  <c r="AT1512" i="4"/>
  <c r="AT1516" i="4"/>
  <c r="AT1521" i="4"/>
  <c r="AT1526" i="4"/>
  <c r="AT1623" i="4"/>
  <c r="AT1628" i="4"/>
  <c r="AT1632" i="4"/>
  <c r="AT1641" i="4"/>
  <c r="AT1634" i="4"/>
  <c r="AT1660" i="4"/>
  <c r="AT1663" i="4"/>
  <c r="AT1664" i="4"/>
  <c r="AT1560" i="4"/>
  <c r="AT1565" i="4"/>
  <c r="AT1624" i="4"/>
  <c r="AT1635" i="4"/>
  <c r="AT1557" i="4"/>
  <c r="AT1563" i="4"/>
  <c r="AT1612" i="4"/>
  <c r="AT1615" i="4"/>
  <c r="AT1575" i="4"/>
  <c r="AT1582" i="4"/>
  <c r="AT1592" i="4"/>
  <c r="AT1603" i="4"/>
  <c r="AT1626" i="4"/>
  <c r="AT1631" i="4"/>
  <c r="AT1642" i="4"/>
  <c r="AT1646" i="4"/>
  <c r="AT1599" i="4"/>
  <c r="AT1608" i="4"/>
  <c r="AT1654" i="4"/>
  <c r="AT1667" i="4"/>
  <c r="AT1645" i="4"/>
  <c r="AT1648" i="4"/>
  <c r="AT1651" i="4"/>
  <c r="AT1659" i="4"/>
  <c r="AT1598" i="4"/>
  <c r="AT1606" i="4"/>
  <c r="AT1652" i="4"/>
  <c r="AT1688" i="4"/>
  <c r="AT1550" i="4"/>
  <c r="AT1551" i="4"/>
  <c r="AT1553" i="4"/>
  <c r="AT1554" i="4"/>
  <c r="AT1668" i="4"/>
  <c r="AT1674" i="4"/>
  <c r="AT1676" i="4"/>
  <c r="AT1678" i="4"/>
  <c r="AT1622" i="4"/>
  <c r="AT1627" i="4"/>
  <c r="AT1629" i="4"/>
  <c r="AT1630" i="4"/>
  <c r="AT1496" i="4"/>
  <c r="AT1498" i="4"/>
  <c r="AT1501" i="4"/>
  <c r="AT1507" i="4"/>
  <c r="AT1439" i="4"/>
  <c r="AT1452" i="4"/>
  <c r="AT1454" i="4"/>
  <c r="AT1522" i="4"/>
  <c r="AT1441" i="4"/>
  <c r="AT1455" i="4"/>
  <c r="AT1460" i="4"/>
  <c r="AT1539" i="4"/>
  <c r="AT1446" i="4"/>
  <c r="AT1447" i="4"/>
  <c r="AT1456" i="4"/>
  <c r="AT1461" i="4"/>
  <c r="AT1649" i="4"/>
  <c r="AT1655" i="4"/>
  <c r="AT1658" i="4"/>
  <c r="AT1661" i="4"/>
  <c r="AT1561" i="4"/>
  <c r="AT1616" i="4"/>
  <c r="AT1619" i="4"/>
  <c r="AT1636" i="4"/>
  <c r="AT1508" i="4"/>
  <c r="AT1513" i="4"/>
  <c r="AT1515" i="4"/>
  <c r="AT1536" i="4"/>
  <c r="AT1662" i="4"/>
  <c r="AT1665" i="4"/>
  <c r="AT1669" i="4"/>
  <c r="AT1693" i="4"/>
  <c r="AT1500" i="4"/>
  <c r="AT1502" i="4"/>
  <c r="AT1509" i="4"/>
  <c r="AT1525" i="4"/>
  <c r="AT1583" i="4"/>
  <c r="AT1587" i="4"/>
  <c r="AT1597" i="4"/>
  <c r="AT1620" i="4"/>
  <c r="AT1574" i="4"/>
  <c r="AT1578" i="4"/>
  <c r="AT1580" i="4"/>
  <c r="AT1588" i="4"/>
  <c r="AT1673" i="4"/>
  <c r="AT1685" i="4"/>
  <c r="AT1686" i="4"/>
  <c r="AT1691" i="4"/>
  <c r="AT1568" i="4"/>
  <c r="AT1571" i="4"/>
  <c r="AT1576" i="4"/>
  <c r="AT1577" i="4"/>
  <c r="AT1450" i="4"/>
  <c r="AT1462" i="4"/>
  <c r="AT1466" i="4"/>
  <c r="AT1472" i="4"/>
  <c r="AT1647" i="4"/>
  <c r="AT1650" i="4"/>
  <c r="AT1657" i="4"/>
  <c r="AT1683" i="4"/>
  <c r="AT1493" i="4"/>
  <c r="AT1497" i="4"/>
  <c r="AT1505" i="4"/>
  <c r="AT1475" i="4"/>
  <c r="AT1481" i="4"/>
  <c r="AT1483" i="4"/>
  <c r="AT1510" i="4"/>
  <c r="AT1473" i="4"/>
  <c r="AT1482" i="4"/>
  <c r="AT1487" i="4"/>
  <c r="AT1488" i="4"/>
  <c r="AT1579" i="4"/>
  <c r="AT1584" i="4"/>
  <c r="AT1586" i="4"/>
  <c r="AT1593" i="4"/>
  <c r="AT1684" i="4"/>
  <c r="AT1687" i="4"/>
  <c r="AT1690" i="4"/>
  <c r="AT1692" i="4"/>
  <c r="AT1680" i="4"/>
  <c r="AT1681" i="4"/>
  <c r="AT1682" i="4"/>
  <c r="AT1689" i="4"/>
  <c r="AT1540" i="4"/>
  <c r="AT1549" i="4"/>
  <c r="AT1558" i="4"/>
  <c r="AT1564" i="4"/>
  <c r="AT1503" i="4"/>
  <c r="AT1518" i="4"/>
  <c r="AT1519" i="4"/>
  <c r="AT1524" i="4"/>
  <c r="AT1609" i="4"/>
  <c r="AT1611" i="4"/>
  <c r="AT1614" i="4"/>
  <c r="AT1656" i="4"/>
  <c r="AT1596" i="4"/>
  <c r="AT1602" i="4"/>
  <c r="AT1604" i="4"/>
  <c r="AT1653" i="4"/>
  <c r="AT1610" i="4"/>
  <c r="AT1613" i="4"/>
  <c r="AT1671" i="4"/>
  <c r="AT1672" i="4"/>
  <c r="AT1570" i="4"/>
  <c r="AT1572" i="4"/>
  <c r="AT1581" i="4"/>
  <c r="AT1589" i="4"/>
  <c r="AT1617" i="4"/>
  <c r="AT1621" i="4"/>
  <c r="AT1625" i="4"/>
  <c r="AT1637" i="4"/>
  <c r="AT1595" i="4"/>
  <c r="AT1600" i="4"/>
  <c r="AT1601" i="4"/>
  <c r="AT1607" i="4"/>
  <c r="AT1544" i="4"/>
  <c r="AT1546" i="4"/>
  <c r="AT1559" i="4"/>
  <c r="AT1567" i="4"/>
  <c r="AT1435" i="4"/>
  <c r="AT1442" i="4"/>
  <c r="AT1448" i="4"/>
  <c r="AT1457" i="4"/>
  <c r="AT1436" i="4"/>
  <c r="AT1440" i="4"/>
  <c r="AT1443" i="4"/>
  <c r="AT1458" i="4"/>
  <c r="AT1437" i="4"/>
  <c r="AT1444" i="4"/>
  <c r="AT1451" i="4"/>
  <c r="AT1527" i="4"/>
  <c r="AT1438" i="4"/>
  <c r="AT1445" i="4"/>
  <c r="AT1453" i="4"/>
  <c r="AT1504" i="4"/>
  <c r="AM382" i="2"/>
  <c r="AM383" i="2"/>
  <c r="AM384" i="2"/>
  <c r="AM385" i="2"/>
  <c r="AM386" i="2"/>
  <c r="AM387" i="2"/>
  <c r="AM388" i="2"/>
  <c r="AM389" i="2"/>
  <c r="AM390" i="2"/>
  <c r="AM391" i="2"/>
  <c r="AM381" i="2"/>
  <c r="AM379" i="2"/>
  <c r="AM374" i="2"/>
  <c r="AM375" i="2"/>
  <c r="AM376" i="2"/>
  <c r="AM377" i="2"/>
  <c r="AM373" i="2"/>
  <c r="AM371" i="2"/>
  <c r="AM370" i="2"/>
  <c r="AM364" i="2"/>
  <c r="AM365" i="2"/>
  <c r="AM366" i="2"/>
  <c r="AM367" i="2"/>
  <c r="AM368" i="2"/>
  <c r="AM363" i="2"/>
  <c r="AM343" i="2"/>
  <c r="AM344" i="2"/>
  <c r="AM345" i="2"/>
  <c r="AM346" i="2"/>
  <c r="AM348" i="2"/>
  <c r="AM349" i="2"/>
  <c r="AM347" i="2"/>
  <c r="AM350" i="2"/>
  <c r="AM351" i="2"/>
  <c r="AM352" i="2"/>
  <c r="AM353" i="2"/>
  <c r="AM354" i="2"/>
  <c r="AM355" i="2"/>
  <c r="AM356" i="2"/>
  <c r="AM357" i="2"/>
  <c r="AM358" i="2"/>
  <c r="AM359" i="2"/>
  <c r="AM360" i="2"/>
  <c r="AM361" i="2"/>
  <c r="AM342" i="2"/>
  <c r="AM337" i="2"/>
  <c r="AM338" i="2"/>
  <c r="AM339" i="2"/>
  <c r="AM340" i="2"/>
  <c r="AM336" i="2"/>
  <c r="AM335" i="2"/>
  <c r="AL382" i="2"/>
  <c r="AL383" i="2"/>
  <c r="AL384" i="2"/>
  <c r="AL385" i="2"/>
  <c r="AL386" i="2"/>
  <c r="AL387" i="2"/>
  <c r="AL388" i="2"/>
  <c r="AL389" i="2"/>
  <c r="AL390" i="2"/>
  <c r="AL391" i="2"/>
  <c r="AL381" i="2"/>
  <c r="AL379" i="2"/>
  <c r="AL374" i="2"/>
  <c r="AL375" i="2"/>
  <c r="AL376" i="2"/>
  <c r="AL377" i="2"/>
  <c r="AL373" i="2"/>
  <c r="AL371" i="2"/>
  <c r="AL370" i="2"/>
  <c r="AL364" i="2"/>
  <c r="AL365" i="2"/>
  <c r="AL366" i="2"/>
  <c r="AL367" i="2"/>
  <c r="AL368" i="2"/>
  <c r="AL363" i="2"/>
  <c r="AL343" i="2"/>
  <c r="AL344" i="2"/>
  <c r="AL345" i="2"/>
  <c r="AL346" i="2"/>
  <c r="AL348" i="2"/>
  <c r="AL349" i="2"/>
  <c r="AL347" i="2"/>
  <c r="AL350" i="2"/>
  <c r="AL351" i="2"/>
  <c r="AL352" i="2"/>
  <c r="AL353" i="2"/>
  <c r="AL354" i="2"/>
  <c r="AL355" i="2"/>
  <c r="AL356" i="2"/>
  <c r="AL357" i="2"/>
  <c r="AL358" i="2"/>
  <c r="AL359" i="2"/>
  <c r="AL360" i="2"/>
  <c r="AL361" i="2"/>
  <c r="AL342" i="2"/>
  <c r="AL336" i="2"/>
  <c r="AL337" i="2"/>
  <c r="AL338" i="2"/>
  <c r="AL339" i="2"/>
  <c r="AL340" i="2"/>
  <c r="AL335" i="2"/>
  <c r="A391" i="2"/>
  <c r="A381" i="2"/>
  <c r="A352" i="2"/>
  <c r="A377" i="2"/>
  <c r="A341" i="2"/>
  <c r="A340" i="2"/>
  <c r="A346" i="2"/>
  <c r="A379" i="2"/>
  <c r="A384" i="2"/>
  <c r="A339" i="2"/>
  <c r="A378" i="2"/>
  <c r="A371" i="2"/>
  <c r="A383" i="2"/>
  <c r="A362" i="2"/>
  <c r="A363" i="2"/>
  <c r="A336" i="2"/>
  <c r="A337" i="2"/>
  <c r="A387" i="2"/>
  <c r="A338" i="2"/>
  <c r="A382" i="2"/>
  <c r="A351" i="2"/>
  <c r="A342" i="2"/>
  <c r="A350" i="2"/>
  <c r="A359" i="2"/>
  <c r="A386" i="2"/>
  <c r="A367" i="2"/>
  <c r="A353" i="2"/>
  <c r="A354" i="2"/>
  <c r="A348" i="2"/>
  <c r="A355" i="2"/>
  <c r="A365" i="2"/>
  <c r="A345" i="2"/>
  <c r="A335" i="2"/>
  <c r="A343" i="2"/>
  <c r="A388" i="2"/>
  <c r="A349" i="2"/>
  <c r="A344" i="2"/>
  <c r="A361" i="2"/>
  <c r="A366" i="2"/>
  <c r="A347" i="2"/>
  <c r="A385" i="2"/>
  <c r="A390" i="2"/>
  <c r="A375" i="2"/>
  <c r="A360" i="2"/>
  <c r="A356" i="2"/>
  <c r="A358" i="2"/>
  <c r="A376" i="2"/>
  <c r="A372" i="2"/>
  <c r="A380" i="2"/>
  <c r="A357" i="2"/>
  <c r="A389" i="2"/>
  <c r="A374" i="2"/>
  <c r="A368" i="2"/>
  <c r="A370" i="2"/>
  <c r="A364" i="2"/>
  <c r="A369" i="2"/>
  <c r="A373" i="2"/>
  <c r="I371" i="11"/>
  <c r="I370" i="11"/>
  <c r="I369" i="11"/>
  <c r="I368" i="11"/>
  <c r="I367" i="11"/>
  <c r="I366" i="11"/>
  <c r="I365" i="11"/>
  <c r="A371" i="11"/>
  <c r="A370" i="11"/>
  <c r="A369" i="11"/>
  <c r="A368" i="11"/>
  <c r="A367" i="11"/>
  <c r="A366" i="11"/>
  <c r="A365" i="11"/>
  <c r="AL270" i="2"/>
  <c r="AM270" i="2"/>
  <c r="A270" i="2"/>
  <c r="H73" i="5"/>
  <c r="R73" i="5" s="1" a="1"/>
  <c r="R73" i="5" s="1"/>
  <c r="H74" i="5"/>
  <c r="R74" i="5" s="1" a="1"/>
  <c r="R74" i="5" s="1"/>
  <c r="H75" i="5"/>
  <c r="R75" i="5" s="1" a="1"/>
  <c r="R75" i="5" s="1"/>
  <c r="H76" i="5"/>
  <c r="R76" i="5" s="1" a="1"/>
  <c r="R76" i="5" s="1"/>
  <c r="H77" i="5"/>
  <c r="R77" i="5" s="1" a="1"/>
  <c r="R77" i="5" s="1"/>
  <c r="H78" i="5"/>
  <c r="R78" i="5" s="1" a="1"/>
  <c r="R78" i="5" s="1"/>
  <c r="H79" i="5"/>
  <c r="R79" i="5" s="1" a="1"/>
  <c r="R79" i="5" s="1"/>
  <c r="A75" i="5"/>
  <c r="A76" i="5"/>
  <c r="A77" i="5"/>
  <c r="A78" i="5"/>
  <c r="A79" i="5"/>
  <c r="H68" i="5"/>
  <c r="R68" i="5" s="1" a="1"/>
  <c r="R68" i="5" s="1"/>
  <c r="H69" i="5"/>
  <c r="R69" i="5" s="1" a="1"/>
  <c r="R69" i="5" s="1"/>
  <c r="H70" i="5"/>
  <c r="R70" i="5" s="1" a="1"/>
  <c r="R70" i="5" s="1"/>
  <c r="H71" i="5"/>
  <c r="R71" i="5" s="1" a="1"/>
  <c r="R71" i="5" s="1"/>
  <c r="H72" i="5"/>
  <c r="R72" i="5" s="1" a="1"/>
  <c r="R72" i="5" s="1"/>
  <c r="A68" i="5"/>
  <c r="A69" i="5"/>
  <c r="A70" i="5"/>
  <c r="F325" i="3" a="1"/>
  <c r="F325" i="3" s="1"/>
  <c r="I309" i="3" a="1"/>
  <c r="I309" i="3" s="1"/>
  <c r="A309" i="3"/>
  <c r="AT1292" i="4"/>
  <c r="AT1295" i="4"/>
  <c r="AT1340" i="4"/>
  <c r="AT1432" i="4"/>
  <c r="AT1269" i="4"/>
  <c r="AT1270" i="4"/>
  <c r="AT1317" i="4"/>
  <c r="AT1324" i="4"/>
  <c r="AT1362" i="4"/>
  <c r="AT1367" i="4"/>
  <c r="AT1409" i="4"/>
  <c r="AT1414" i="4"/>
  <c r="AT1224" i="4"/>
  <c r="AT1225" i="4"/>
  <c r="AT1234" i="4"/>
  <c r="AT1235" i="4"/>
  <c r="AT1194" i="4"/>
  <c r="AT1195" i="4"/>
  <c r="AT1213" i="4"/>
  <c r="AT1232" i="4"/>
  <c r="AT1216" i="4"/>
  <c r="AT1220" i="4"/>
  <c r="AT1227" i="4"/>
  <c r="AT1233" i="4"/>
  <c r="AT1360" i="4"/>
  <c r="AT1366" i="4"/>
  <c r="AT1369" i="4"/>
  <c r="AT1372" i="4"/>
  <c r="AT1338" i="4"/>
  <c r="AT1344" i="4"/>
  <c r="AT1349" i="4"/>
  <c r="AT1352" i="4"/>
  <c r="AT1180" i="4"/>
  <c r="AT1191" i="4"/>
  <c r="AT1204" i="4"/>
  <c r="AT1214" i="4"/>
  <c r="AT1296" i="4"/>
  <c r="AT1307" i="4"/>
  <c r="AT1308" i="4"/>
  <c r="AT1389" i="4"/>
  <c r="AT1357" i="4"/>
  <c r="AT1361" i="4"/>
  <c r="AT1407" i="4"/>
  <c r="AT1412" i="4"/>
  <c r="AT1298" i="4"/>
  <c r="AT1302" i="4"/>
  <c r="AT1305" i="4"/>
  <c r="AT1312" i="4"/>
  <c r="AT1320" i="4"/>
  <c r="AT1378" i="4"/>
  <c r="AT1381" i="4"/>
  <c r="AT1391" i="4"/>
  <c r="AT1353" i="4"/>
  <c r="AT1408" i="4"/>
  <c r="AT1425" i="4"/>
  <c r="AT1433" i="4"/>
  <c r="AT1303" i="4"/>
  <c r="AT1306" i="4"/>
  <c r="AT1313" i="4"/>
  <c r="AT1375" i="4"/>
  <c r="AT1411" i="4"/>
  <c r="AT1415" i="4"/>
  <c r="AT1419" i="4"/>
  <c r="AT1429" i="4"/>
  <c r="AT1178" i="4"/>
  <c r="AT1181" i="4"/>
  <c r="AT1189" i="4"/>
  <c r="AT1193" i="4"/>
  <c r="AT1291" i="4"/>
  <c r="AT1294" i="4"/>
  <c r="AT1329" i="4"/>
  <c r="AT1339" i="4"/>
  <c r="AT1246" i="4"/>
  <c r="AT1251" i="4"/>
  <c r="AT1252" i="4"/>
  <c r="AT1266" i="4"/>
  <c r="AT1335" i="4"/>
  <c r="AT1342" i="4"/>
  <c r="AT1348" i="4"/>
  <c r="AT1404" i="4"/>
  <c r="AT1186" i="4"/>
  <c r="AT1188" i="4"/>
  <c r="AT1197" i="4"/>
  <c r="AT1211" i="4"/>
  <c r="AT1272" i="4"/>
  <c r="AT1274" i="4"/>
  <c r="AT1318" i="4"/>
  <c r="AT1402" i="4"/>
  <c r="AT1240" i="4"/>
  <c r="AT1243" i="4"/>
  <c r="AT1249" i="4"/>
  <c r="AT1250" i="4"/>
  <c r="AT1345" i="4"/>
  <c r="AT1351" i="4"/>
  <c r="AT1400" i="4"/>
  <c r="AT1406" i="4"/>
  <c r="AT1184" i="4"/>
  <c r="AT1198" i="4"/>
  <c r="AT1205" i="4"/>
  <c r="AT1209" i="4"/>
  <c r="AT1387" i="4"/>
  <c r="AT1393" i="4"/>
  <c r="AT1399" i="4"/>
  <c r="AT1405" i="4"/>
  <c r="AT1280" i="4"/>
  <c r="AT1283" i="4"/>
  <c r="AT1323" i="4"/>
  <c r="AT1326" i="4"/>
  <c r="AT1311" i="4"/>
  <c r="AT1379" i="4"/>
  <c r="AT1385" i="4"/>
  <c r="AT1388" i="4"/>
  <c r="AT1309" i="4"/>
  <c r="AT1310" i="4"/>
  <c r="AT1315" i="4"/>
  <c r="AT1377" i="4"/>
  <c r="AT1282" i="4"/>
  <c r="AT1289" i="4"/>
  <c r="AT1322" i="4"/>
  <c r="AT1347" i="4"/>
  <c r="AT1237" i="4"/>
  <c r="AT1247" i="4"/>
  <c r="AT1256" i="4"/>
  <c r="AT1275" i="4"/>
  <c r="AT1304" i="4"/>
  <c r="AT1316" i="4"/>
  <c r="AT1376" i="4"/>
  <c r="AT1384" i="4"/>
  <c r="AT1373" i="4"/>
  <c r="AT1382" i="4"/>
  <c r="AT1390" i="4"/>
  <c r="AT1398" i="4"/>
  <c r="AT1226" i="4"/>
  <c r="AT1230" i="4"/>
  <c r="AT1231" i="4"/>
  <c r="AT1245" i="4"/>
  <c r="AT1300" i="4"/>
  <c r="AT1314" i="4"/>
  <c r="AT1374" i="4"/>
  <c r="AT1395" i="4"/>
  <c r="AT1420" i="4"/>
  <c r="AT1426" i="4"/>
  <c r="AT1430" i="4"/>
  <c r="AT1431" i="4"/>
  <c r="AT1413" i="4"/>
  <c r="AT1416" i="4"/>
  <c r="AT1421" i="4"/>
  <c r="AT1423" i="4"/>
  <c r="AT1396" i="4"/>
  <c r="AT1397" i="4"/>
  <c r="AT1401" i="4"/>
  <c r="AT1417" i="4"/>
  <c r="AT1370" i="4"/>
  <c r="AT1371" i="4"/>
  <c r="AT1410" i="4"/>
  <c r="AT1424" i="4"/>
  <c r="AT1257" i="4"/>
  <c r="AT1263" i="4"/>
  <c r="AT1297" i="4"/>
  <c r="AT1299" i="4"/>
  <c r="AT1255" i="4"/>
  <c r="AT1258" i="4"/>
  <c r="AT1261" i="4"/>
  <c r="AT1276" i="4"/>
  <c r="AT1259" i="4"/>
  <c r="AT1264" i="4"/>
  <c r="AT1271" i="4"/>
  <c r="AT1301" i="4"/>
  <c r="AT1210" i="4"/>
  <c r="AT1217" i="4"/>
  <c r="AT1221" i="4"/>
  <c r="AT1238" i="4"/>
  <c r="AT1343" i="4"/>
  <c r="AT1346" i="4"/>
  <c r="AT1350" i="4"/>
  <c r="AT1354" i="4"/>
  <c r="AT1207" i="4"/>
  <c r="AT1208" i="4"/>
  <c r="AT1223" i="4"/>
  <c r="AT1260" i="4"/>
  <c r="AT1196" i="4"/>
  <c r="AT1200" i="4"/>
  <c r="AT1201" i="4"/>
  <c r="AT1215" i="4"/>
  <c r="AT1273" i="4"/>
  <c r="AT1277" i="4"/>
  <c r="AT1319" i="4"/>
  <c r="AT1380" i="4"/>
  <c r="AT1281" i="4"/>
  <c r="AT1284" i="4"/>
  <c r="AT1287" i="4"/>
  <c r="AT1321" i="4"/>
  <c r="AT1222" i="4"/>
  <c r="AT1228" i="4"/>
  <c r="AT1236" i="4"/>
  <c r="AT1239" i="4"/>
  <c r="AT1293" i="4"/>
  <c r="AT1334" i="4"/>
  <c r="AT1336" i="4"/>
  <c r="AT1341" i="4"/>
  <c r="AT1187" i="4"/>
  <c r="AT1190" i="4"/>
  <c r="AT1199" i="4"/>
  <c r="AT1212" i="4"/>
  <c r="AT1218" i="4"/>
  <c r="AT1219" i="4"/>
  <c r="AT1229" i="4"/>
  <c r="AT1242" i="4"/>
  <c r="AT1241" i="4"/>
  <c r="AT1244" i="4"/>
  <c r="AT1248" i="4"/>
  <c r="AT1262" i="4"/>
  <c r="AT1183" i="4"/>
  <c r="AT1192" i="4"/>
  <c r="AT1202" i="4"/>
  <c r="AT1203" i="4"/>
  <c r="AT1253" i="4"/>
  <c r="AT1254" i="4"/>
  <c r="AT1265" i="4"/>
  <c r="AT1267" i="4"/>
  <c r="AT1286" i="4"/>
  <c r="AT1327" i="4"/>
  <c r="AT1330" i="4"/>
  <c r="AT1332" i="4"/>
  <c r="AT1285" i="4"/>
  <c r="AT1290" i="4"/>
  <c r="AT1325" i="4"/>
  <c r="AT1331" i="4"/>
  <c r="AT1268" i="4"/>
  <c r="AT1278" i="4"/>
  <c r="AT1279" i="4"/>
  <c r="AT1383" i="4"/>
  <c r="AT1386" i="4"/>
  <c r="AT1392" i="4"/>
  <c r="AT1394" i="4"/>
  <c r="AT1403" i="4"/>
  <c r="AT1179" i="4"/>
  <c r="AT1182" i="4"/>
  <c r="AT1185" i="4"/>
  <c r="AT1206" i="4"/>
  <c r="AT1418" i="4"/>
  <c r="AT1422" i="4"/>
  <c r="AT1427" i="4"/>
  <c r="AT1428" i="4"/>
  <c r="AT1356" i="4"/>
  <c r="AT1358" i="4"/>
  <c r="AT1363" i="4"/>
  <c r="AT1364" i="4"/>
  <c r="AT1355" i="4"/>
  <c r="AT1359" i="4"/>
  <c r="AT1365" i="4"/>
  <c r="AT1368" i="4"/>
  <c r="AT1288" i="4"/>
  <c r="AT1328" i="4"/>
  <c r="AT1333" i="4"/>
  <c r="AT1337" i="4"/>
  <c r="F303" i="3" a="1"/>
  <c r="F303" i="3" s="1"/>
  <c r="I302" i="3" a="1"/>
  <c r="I302" i="3" s="1"/>
  <c r="I301" i="3" a="1"/>
  <c r="I301" i="3" s="1"/>
  <c r="I300" i="3" a="1"/>
  <c r="I300" i="3" s="1"/>
  <c r="I299" i="3" a="1"/>
  <c r="I299" i="3" s="1"/>
  <c r="I298" i="3" a="1"/>
  <c r="I298" i="3" s="1"/>
  <c r="F309" i="3" a="1"/>
  <c r="F309" i="3" s="1"/>
  <c r="I290" i="3" a="1"/>
  <c r="I290" i="3" s="1"/>
  <c r="I293" i="3" a="1"/>
  <c r="I293" i="3" s="1"/>
  <c r="I292" i="3" a="1"/>
  <c r="I292" i="3" s="1"/>
  <c r="I294" i="3" a="1"/>
  <c r="I294" i="3" s="1"/>
  <c r="I295" i="3" a="1"/>
  <c r="I295" i="3" s="1"/>
  <c r="I296" i="3" a="1"/>
  <c r="I296" i="3" s="1"/>
  <c r="I297" i="3" a="1"/>
  <c r="I297" i="3" s="1"/>
  <c r="F341" i="3" a="1"/>
  <c r="F341" i="3" s="1"/>
  <c r="F342" i="3" a="1"/>
  <c r="F342" i="3" s="1"/>
  <c r="F287" i="3" a="1"/>
  <c r="F287" i="3" s="1"/>
  <c r="A332" i="11"/>
  <c r="A282" i="2"/>
  <c r="A329" i="11"/>
  <c r="A306" i="2"/>
  <c r="A302" i="11"/>
  <c r="A303" i="11"/>
  <c r="A304" i="11"/>
  <c r="A305" i="11"/>
  <c r="A306" i="11"/>
  <c r="A307" i="11"/>
  <c r="A308" i="11"/>
  <c r="A309" i="11"/>
  <c r="A310" i="11"/>
  <c r="A311" i="11"/>
  <c r="A312" i="11"/>
  <c r="A313" i="11"/>
  <c r="A314" i="11"/>
  <c r="A315" i="11"/>
  <c r="A316" i="11"/>
  <c r="A317" i="11"/>
  <c r="A318" i="11"/>
  <c r="A319" i="11"/>
  <c r="A320" i="11"/>
  <c r="A321" i="11"/>
  <c r="A322" i="11"/>
  <c r="A323" i="11"/>
  <c r="A324" i="11"/>
  <c r="A325" i="11"/>
  <c r="A326" i="11"/>
  <c r="A327" i="11"/>
  <c r="A328" i="11"/>
  <c r="A330" i="11"/>
  <c r="A331" i="11"/>
  <c r="A333" i="11"/>
  <c r="A334" i="11"/>
  <c r="A335" i="11"/>
  <c r="A336" i="11"/>
  <c r="A337" i="11"/>
  <c r="A338" i="11"/>
  <c r="A339" i="11"/>
  <c r="A340" i="11"/>
  <c r="A341" i="11"/>
  <c r="A342" i="11"/>
  <c r="A343" i="11"/>
  <c r="A344" i="11"/>
  <c r="A345" i="11"/>
  <c r="A346" i="11"/>
  <c r="A347" i="11"/>
  <c r="A348" i="11"/>
  <c r="A349" i="11"/>
  <c r="A350" i="11"/>
  <c r="A351" i="11"/>
  <c r="A352" i="11"/>
  <c r="A353" i="11"/>
  <c r="A354" i="11"/>
  <c r="A355" i="11"/>
  <c r="A356" i="11"/>
  <c r="A357" i="11"/>
  <c r="A358" i="11"/>
  <c r="A359" i="11"/>
  <c r="A360" i="11"/>
  <c r="A361" i="11"/>
  <c r="A362" i="11"/>
  <c r="A363" i="11"/>
  <c r="A364" i="11"/>
  <c r="I364" i="11"/>
  <c r="I363" i="11"/>
  <c r="I362" i="11"/>
  <c r="I361" i="11"/>
  <c r="I360" i="11"/>
  <c r="I359" i="11"/>
  <c r="I358" i="11"/>
  <c r="I357" i="11"/>
  <c r="I356" i="11"/>
  <c r="I355" i="11"/>
  <c r="I354" i="11"/>
  <c r="I353" i="11"/>
  <c r="I352" i="11"/>
  <c r="I351" i="11"/>
  <c r="I350" i="11"/>
  <c r="I349" i="11"/>
  <c r="I348" i="11"/>
  <c r="I347" i="11"/>
  <c r="I346" i="11"/>
  <c r="I345" i="11"/>
  <c r="I344" i="11"/>
  <c r="I343" i="11"/>
  <c r="I342" i="11"/>
  <c r="I341" i="11"/>
  <c r="I340" i="11"/>
  <c r="I339" i="11"/>
  <c r="I338" i="11"/>
  <c r="I337" i="11"/>
  <c r="I336" i="11"/>
  <c r="I335" i="11"/>
  <c r="I334" i="11"/>
  <c r="I333" i="11"/>
  <c r="I332" i="11"/>
  <c r="I331" i="11"/>
  <c r="I330" i="11"/>
  <c r="I329" i="11"/>
  <c r="I328" i="11"/>
  <c r="I327" i="11"/>
  <c r="I326" i="11"/>
  <c r="I325" i="11"/>
  <c r="I324" i="11"/>
  <c r="I323" i="11"/>
  <c r="I322" i="11"/>
  <c r="I321" i="11"/>
  <c r="I320" i="11"/>
  <c r="I319" i="11"/>
  <c r="I318" i="11"/>
  <c r="I317" i="11"/>
  <c r="I316" i="11"/>
  <c r="I315" i="11"/>
  <c r="I314" i="11"/>
  <c r="I313" i="11"/>
  <c r="I312" i="11"/>
  <c r="I311" i="11"/>
  <c r="I310" i="11"/>
  <c r="I309" i="11"/>
  <c r="I308" i="11"/>
  <c r="I307" i="11"/>
  <c r="I306" i="11"/>
  <c r="I305" i="11"/>
  <c r="I304" i="11"/>
  <c r="I303" i="11"/>
  <c r="I302" i="11"/>
  <c r="I301" i="11"/>
  <c r="A301" i="11"/>
  <c r="AM332" i="2"/>
  <c r="AM314" i="2"/>
  <c r="AM304" i="2"/>
  <c r="AM326" i="2"/>
  <c r="AM291" i="2"/>
  <c r="AM292" i="2"/>
  <c r="AM294" i="2"/>
  <c r="AM303" i="2"/>
  <c r="AM312" i="2"/>
  <c r="AM295" i="2"/>
  <c r="AM282" i="2"/>
  <c r="AM330" i="2"/>
  <c r="AM311" i="2"/>
  <c r="AM293" i="2"/>
  <c r="AM325" i="2"/>
  <c r="AM299" i="2"/>
  <c r="AM298" i="2"/>
  <c r="AM283" i="2"/>
  <c r="AM328" i="2"/>
  <c r="AM284" i="2"/>
  <c r="AM327" i="2"/>
  <c r="AM301" i="2"/>
  <c r="AM321" i="2"/>
  <c r="AM280" i="2"/>
  <c r="AM271" i="2"/>
  <c r="AM331" i="2"/>
  <c r="AM279" i="2"/>
  <c r="AM305" i="2"/>
  <c r="AM285" i="2"/>
  <c r="AM290" i="2"/>
  <c r="AM296" i="2"/>
  <c r="AM286" i="2"/>
  <c r="AL320" i="2"/>
  <c r="AM310" i="2"/>
  <c r="AM302" i="2"/>
  <c r="AM320" i="2"/>
  <c r="AM309" i="2"/>
  <c r="AM323" i="2"/>
  <c r="AM319" i="2"/>
  <c r="AM287" i="2"/>
  <c r="AM277" i="2"/>
  <c r="AM288" i="2"/>
  <c r="AM289" i="2"/>
  <c r="AM278" i="2"/>
  <c r="AM318" i="2"/>
  <c r="AM317" i="2"/>
  <c r="AM316" i="2"/>
  <c r="AL316" i="2"/>
  <c r="AL332" i="2"/>
  <c r="AL314" i="2"/>
  <c r="AL304" i="2"/>
  <c r="AL326" i="2"/>
  <c r="AL291" i="2"/>
  <c r="AL292" i="2"/>
  <c r="AL294" i="2"/>
  <c r="AL303" i="2"/>
  <c r="AL312" i="2"/>
  <c r="AL295" i="2"/>
  <c r="AL282" i="2"/>
  <c r="AL330" i="2"/>
  <c r="AL311" i="2"/>
  <c r="AL293" i="2"/>
  <c r="AL325" i="2"/>
  <c r="AL299" i="2"/>
  <c r="AL298" i="2"/>
  <c r="AL283" i="2"/>
  <c r="AL328" i="2"/>
  <c r="AL284" i="2"/>
  <c r="AL327" i="2"/>
  <c r="AL301" i="2"/>
  <c r="AL321" i="2"/>
  <c r="AL280" i="2"/>
  <c r="AL271" i="2"/>
  <c r="AL331" i="2"/>
  <c r="AL279" i="2"/>
  <c r="AL305" i="2"/>
  <c r="AL285" i="2"/>
  <c r="AL290" i="2"/>
  <c r="AL296" i="2"/>
  <c r="AL286" i="2"/>
  <c r="AL310" i="2"/>
  <c r="AL302" i="2"/>
  <c r="AL323" i="2"/>
  <c r="AL319" i="2"/>
  <c r="AL287" i="2"/>
  <c r="AL277" i="2"/>
  <c r="AL288" i="2"/>
  <c r="AL289" i="2"/>
  <c r="AL278" i="2"/>
  <c r="AL318" i="2"/>
  <c r="AL317" i="2"/>
  <c r="AL309" i="2"/>
  <c r="AM275" i="2"/>
  <c r="AM276" i="2"/>
  <c r="AM315" i="2"/>
  <c r="AL315" i="2"/>
  <c r="AL275" i="2"/>
  <c r="AL276" i="2"/>
  <c r="A316" i="2"/>
  <c r="A322" i="2"/>
  <c r="A276" i="2"/>
  <c r="A315" i="2"/>
  <c r="A275" i="2"/>
  <c r="A281" i="2"/>
  <c r="A309" i="2"/>
  <c r="A323" i="2"/>
  <c r="A319" i="2"/>
  <c r="A287" i="2"/>
  <c r="A277" i="2"/>
  <c r="A288" i="2"/>
  <c r="A289" i="2"/>
  <c r="A278" i="2"/>
  <c r="A318" i="2"/>
  <c r="A320" i="2"/>
  <c r="A310" i="2"/>
  <c r="A302" i="2"/>
  <c r="A313" i="2"/>
  <c r="A286" i="2"/>
  <c r="A296" i="2"/>
  <c r="A324" i="2"/>
  <c r="A290" i="2"/>
  <c r="A272" i="2"/>
  <c r="A285" i="2"/>
  <c r="A280" i="2"/>
  <c r="A271" i="2"/>
  <c r="A331" i="2"/>
  <c r="A279" i="2"/>
  <c r="A305" i="2"/>
  <c r="A273" i="2"/>
  <c r="A321" i="2"/>
  <c r="A301" i="2"/>
  <c r="A329" i="2"/>
  <c r="A327" i="2"/>
  <c r="A283" i="2"/>
  <c r="A328" i="2"/>
  <c r="A284" i="2"/>
  <c r="A274" i="2"/>
  <c r="A298" i="2"/>
  <c r="A325" i="2"/>
  <c r="A299" i="2"/>
  <c r="A307" i="2"/>
  <c r="A293" i="2"/>
  <c r="A330" i="2"/>
  <c r="A311" i="2"/>
  <c r="A297" i="2"/>
  <c r="A312" i="2"/>
  <c r="A295" i="2"/>
  <c r="A308" i="2"/>
  <c r="A303" i="2"/>
  <c r="A314" i="2"/>
  <c r="A304" i="2"/>
  <c r="A326" i="2"/>
  <c r="A291" i="2"/>
  <c r="A292" i="2"/>
  <c r="A294" i="2"/>
  <c r="A300" i="2"/>
  <c r="A332" i="2"/>
  <c r="H62" i="5"/>
  <c r="R62" i="5" s="1" a="1"/>
  <c r="R62" i="5" s="1"/>
  <c r="H63" i="5"/>
  <c r="R63" i="5" s="1" a="1"/>
  <c r="R63" i="5" s="1"/>
  <c r="H64" i="5"/>
  <c r="R64" i="5" s="1" a="1"/>
  <c r="R64" i="5" s="1"/>
  <c r="H65" i="5"/>
  <c r="R65" i="5" s="1" a="1"/>
  <c r="R65" i="5" s="1"/>
  <c r="H66" i="5"/>
  <c r="R66" i="5" s="1" a="1"/>
  <c r="R66" i="5" s="1"/>
  <c r="H67" i="5"/>
  <c r="R67" i="5" s="1" a="1"/>
  <c r="R67" i="5" s="1"/>
  <c r="A62" i="5"/>
  <c r="A63" i="5"/>
  <c r="A64" i="5"/>
  <c r="A65" i="5"/>
  <c r="A66" i="5"/>
  <c r="A67" i="5"/>
  <c r="AT1109" i="4"/>
  <c r="AL227" i="2"/>
  <c r="AM227" i="2"/>
  <c r="AL226" i="2"/>
  <c r="AM226" i="2"/>
  <c r="AL225" i="2"/>
  <c r="AM225" i="2"/>
  <c r="A225" i="2"/>
  <c r="A226" i="2"/>
  <c r="A227" i="2"/>
  <c r="I290" i="11"/>
  <c r="I291" i="11"/>
  <c r="I292" i="11"/>
  <c r="I293" i="11"/>
  <c r="A293" i="11"/>
  <c r="A292" i="11"/>
  <c r="A291" i="11"/>
  <c r="A290" i="11"/>
  <c r="AT1150" i="4"/>
  <c r="AT1158" i="4"/>
  <c r="AT1168" i="4"/>
  <c r="AT1175" i="4"/>
  <c r="AT1151" i="4"/>
  <c r="AT1159" i="4"/>
  <c r="AT1169" i="4"/>
  <c r="AT1173" i="4"/>
  <c r="AT1152" i="4"/>
  <c r="AT1154" i="4"/>
  <c r="AT1160" i="4"/>
  <c r="AT1166" i="4"/>
  <c r="AT1153" i="4"/>
  <c r="AT1161" i="4"/>
  <c r="AT1170" i="4"/>
  <c r="AT1174" i="4"/>
  <c r="AT1155" i="4"/>
  <c r="AT1163" i="4"/>
  <c r="AT1167" i="4"/>
  <c r="AT1171" i="4"/>
  <c r="AT1156" i="4"/>
  <c r="AT1164" i="4"/>
  <c r="AT1172" i="4"/>
  <c r="AT1176" i="4"/>
  <c r="AT1157" i="4"/>
  <c r="AT1162" i="4"/>
  <c r="AT1165" i="4"/>
  <c r="AT1177" i="4"/>
  <c r="I294" i="11"/>
  <c r="I295" i="11"/>
  <c r="I296" i="11"/>
  <c r="I297" i="11"/>
  <c r="I298" i="11"/>
  <c r="I299" i="11"/>
  <c r="I300" i="11"/>
  <c r="A294" i="11"/>
  <c r="A295" i="11"/>
  <c r="A296" i="11"/>
  <c r="A297" i="11"/>
  <c r="A298" i="11"/>
  <c r="A299" i="11"/>
  <c r="A300" i="11"/>
  <c r="H55" i="5"/>
  <c r="R55" i="5" s="1" a="1"/>
  <c r="R55" i="5" s="1"/>
  <c r="H59" i="5"/>
  <c r="R59" i="5" s="1" a="1"/>
  <c r="R59" i="5" s="1"/>
  <c r="H61" i="5"/>
  <c r="R61" i="5" s="1" a="1"/>
  <c r="R61" i="5" s="1"/>
  <c r="H60" i="5"/>
  <c r="R60" i="5" s="1" a="1"/>
  <c r="R60" i="5" s="1"/>
  <c r="H58" i="5"/>
  <c r="R58" i="5" s="1" a="1"/>
  <c r="R58" i="5" s="1"/>
  <c r="H56" i="5"/>
  <c r="R56" i="5" s="1" a="1"/>
  <c r="R56" i="5" s="1"/>
  <c r="H57" i="5"/>
  <c r="R57" i="5" s="1" a="1"/>
  <c r="R57" i="5" s="1"/>
  <c r="A55" i="5"/>
  <c r="A59" i="5"/>
  <c r="A61" i="5"/>
  <c r="A60" i="5"/>
  <c r="A58" i="5"/>
  <c r="A56" i="5"/>
  <c r="A57" i="5"/>
  <c r="AT1139" i="4"/>
  <c r="AT1142" i="4"/>
  <c r="AT1146" i="4"/>
  <c r="AT1148" i="4"/>
  <c r="AT1134" i="4"/>
  <c r="AT1135" i="4"/>
  <c r="AT1136" i="4"/>
  <c r="AT1138" i="4"/>
  <c r="AT1140" i="4"/>
  <c r="AT1143" i="4"/>
  <c r="AT1147" i="4"/>
  <c r="AT1149" i="4"/>
  <c r="AT1137" i="4"/>
  <c r="AT1141" i="4"/>
  <c r="AT1144" i="4"/>
  <c r="AT1145" i="4"/>
  <c r="A283" i="3"/>
  <c r="A282" i="3"/>
  <c r="A279" i="3"/>
  <c r="A277" i="3"/>
  <c r="A278" i="3"/>
  <c r="A280" i="3"/>
  <c r="I248" i="3" a="1"/>
  <c r="I248" i="3" s="1"/>
  <c r="I249" i="3" a="1"/>
  <c r="I249" i="3" s="1"/>
  <c r="I250" i="3" a="1"/>
  <c r="I250" i="3" s="1"/>
  <c r="I251" i="3" a="1"/>
  <c r="I251" i="3" s="1"/>
  <c r="A242" i="3"/>
  <c r="A243" i="3"/>
  <c r="A244" i="3"/>
  <c r="A245" i="3"/>
  <c r="A247" i="3"/>
  <c r="A246" i="3"/>
  <c r="A248" i="3"/>
  <c r="A249" i="3"/>
  <c r="A250" i="3"/>
  <c r="A251" i="3"/>
  <c r="A253" i="3"/>
  <c r="A254" i="3"/>
  <c r="A256" i="3"/>
  <c r="A255" i="3"/>
  <c r="A257" i="3"/>
  <c r="A258" i="3"/>
  <c r="A259" i="3"/>
  <c r="A260" i="3"/>
  <c r="A261" i="3"/>
  <c r="A252" i="3"/>
  <c r="A265" i="3"/>
  <c r="A262" i="3"/>
  <c r="A264" i="3"/>
  <c r="A263" i="3"/>
  <c r="A268" i="3"/>
  <c r="A267" i="3"/>
  <c r="A273" i="3"/>
  <c r="A269" i="3"/>
  <c r="A270" i="3"/>
  <c r="A266" i="3"/>
  <c r="A272" i="3"/>
  <c r="A271" i="3"/>
  <c r="A275" i="3"/>
  <c r="A274" i="3"/>
  <c r="A281" i="3"/>
  <c r="A284" i="3"/>
  <c r="A286" i="3"/>
  <c r="A285" i="3"/>
  <c r="A276" i="3"/>
  <c r="A287" i="3"/>
  <c r="A291" i="3"/>
  <c r="A290" i="3"/>
  <c r="A289" i="3"/>
  <c r="A288" i="3"/>
  <c r="A307" i="3"/>
  <c r="A304" i="3"/>
  <c r="A306" i="3"/>
  <c r="A305" i="3"/>
  <c r="A293" i="3"/>
  <c r="A292" i="3"/>
  <c r="A294" i="3"/>
  <c r="A295" i="3"/>
  <c r="A296" i="3"/>
  <c r="A297" i="3"/>
  <c r="A298" i="3"/>
  <c r="A299" i="3"/>
  <c r="A300" i="3"/>
  <c r="A301" i="3"/>
  <c r="A302" i="3"/>
  <c r="A303" i="3"/>
  <c r="A308" i="3"/>
  <c r="A310" i="3"/>
  <c r="A311" i="3"/>
  <c r="A312" i="3"/>
  <c r="A313" i="3"/>
  <c r="A314" i="3"/>
  <c r="A315" i="3"/>
  <c r="A320" i="3"/>
  <c r="A321" i="3"/>
  <c r="A322" i="3"/>
  <c r="A323" i="3"/>
  <c r="A324" i="3"/>
  <c r="A316" i="3"/>
  <c r="A317" i="3"/>
  <c r="A318" i="3"/>
  <c r="A325" i="3"/>
  <c r="A326" i="3"/>
  <c r="A327" i="3"/>
  <c r="A332" i="3"/>
  <c r="A330" i="3"/>
  <c r="A331" i="3"/>
  <c r="A319" i="3"/>
  <c r="A333" i="3"/>
  <c r="A335" i="3"/>
  <c r="A336" i="3"/>
  <c r="A334" i="3"/>
  <c r="A337" i="3"/>
  <c r="A341" i="3"/>
  <c r="A342" i="3"/>
  <c r="A343" i="3"/>
  <c r="A339" i="3"/>
  <c r="A344" i="3"/>
  <c r="A338" i="3"/>
  <c r="A345" i="3"/>
  <c r="A346" i="3"/>
  <c r="A340" i="3"/>
  <c r="A347" i="3"/>
  <c r="A329" i="3"/>
  <c r="A328" i="3"/>
  <c r="A353" i="3"/>
  <c r="A349" i="3"/>
  <c r="A354" i="3"/>
  <c r="A348" i="3"/>
  <c r="A351" i="3"/>
  <c r="A352" i="3"/>
  <c r="A350" i="3"/>
  <c r="A355" i="3"/>
  <c r="A356" i="3"/>
  <c r="A357" i="3"/>
  <c r="A358" i="3"/>
  <c r="A359" i="3"/>
  <c r="A360" i="3"/>
  <c r="A361" i="3"/>
  <c r="A362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H51" i="5"/>
  <c r="R51" i="5" s="1" a="1"/>
  <c r="R51" i="5" s="1"/>
  <c r="H52" i="5"/>
  <c r="R52" i="5" s="1" a="1"/>
  <c r="R52" i="5" s="1"/>
  <c r="H53" i="5"/>
  <c r="R53" i="5" s="1" a="1"/>
  <c r="R53" i="5" s="1"/>
  <c r="H54" i="5"/>
  <c r="R54" i="5" s="1" a="1"/>
  <c r="R54" i="5" s="1"/>
  <c r="A51" i="5"/>
  <c r="A52" i="5"/>
  <c r="A53" i="5"/>
  <c r="A54" i="5"/>
  <c r="AO228" i="2"/>
  <c r="AO229" i="2"/>
  <c r="AO230" i="2"/>
  <c r="AO231" i="2"/>
  <c r="AO232" i="2"/>
  <c r="AT934" i="4"/>
  <c r="AT937" i="4"/>
  <c r="AT940" i="4"/>
  <c r="AT944" i="4"/>
  <c r="AT939" i="4"/>
  <c r="AT943" i="4"/>
  <c r="AT945" i="4"/>
  <c r="AT952" i="4"/>
  <c r="AT941" i="4"/>
  <c r="AT942" i="4"/>
  <c r="AT949" i="4"/>
  <c r="AT953" i="4"/>
  <c r="AT926" i="4"/>
  <c r="AT931" i="4"/>
  <c r="AT935" i="4"/>
  <c r="AT947" i="4"/>
  <c r="AT927" i="4"/>
  <c r="AT928" i="4"/>
  <c r="AT946" i="4"/>
  <c r="AT948" i="4"/>
  <c r="AT929" i="4"/>
  <c r="AT930" i="4"/>
  <c r="AT936" i="4"/>
  <c r="AT950" i="4"/>
  <c r="AT932" i="4"/>
  <c r="AT933" i="4"/>
  <c r="AT938" i="4"/>
  <c r="AT951" i="4"/>
  <c r="AT962" i="4"/>
  <c r="AT970" i="4"/>
  <c r="AT975" i="4"/>
  <c r="AT984" i="4"/>
  <c r="AT961" i="4"/>
  <c r="AT965" i="4"/>
  <c r="AT968" i="4"/>
  <c r="AT974" i="4"/>
  <c r="AT986" i="4"/>
  <c r="AT991" i="4"/>
  <c r="AT995" i="4"/>
  <c r="AT1031" i="4"/>
  <c r="AT983" i="4"/>
  <c r="AT988" i="4"/>
  <c r="AT989" i="4"/>
  <c r="AT998" i="4"/>
  <c r="AT963" i="4"/>
  <c r="AT971" i="4"/>
  <c r="AT976" i="4"/>
  <c r="AT985" i="4"/>
  <c r="AT959" i="4"/>
  <c r="AT960" i="4"/>
  <c r="AT964" i="4"/>
  <c r="AT973" i="4"/>
  <c r="AT969" i="4"/>
  <c r="AT977" i="4"/>
  <c r="AT978" i="4"/>
  <c r="AT987" i="4"/>
  <c r="AT955" i="4"/>
  <c r="AT957" i="4"/>
  <c r="AT979" i="4"/>
  <c r="AT981" i="4"/>
  <c r="AT954" i="4"/>
  <c r="AT956" i="4"/>
  <c r="AT967" i="4"/>
  <c r="AT996" i="4"/>
  <c r="AT958" i="4"/>
  <c r="AT966" i="4"/>
  <c r="AT972" i="4"/>
  <c r="AT982" i="4"/>
  <c r="AT980" i="4"/>
  <c r="AT990" i="4"/>
  <c r="AT992" i="4"/>
  <c r="AT997" i="4"/>
  <c r="AT1046" i="4"/>
  <c r="AT1052" i="4"/>
  <c r="AT1059" i="4"/>
  <c r="AT1066" i="4"/>
  <c r="AT1062" i="4"/>
  <c r="AT1065" i="4"/>
  <c r="AT1071" i="4"/>
  <c r="AT1072" i="4"/>
  <c r="AT1050" i="4"/>
  <c r="AT1056" i="4"/>
  <c r="AT1060" i="4"/>
  <c r="AT1069" i="4"/>
  <c r="AT1094" i="4"/>
  <c r="AT1098" i="4"/>
  <c r="AT1103" i="4"/>
  <c r="AT1122" i="4"/>
  <c r="AT1013" i="4"/>
  <c r="AT1015" i="4"/>
  <c r="AT1020" i="4"/>
  <c r="AT1022" i="4"/>
  <c r="AT1028" i="4"/>
  <c r="AT1029" i="4"/>
  <c r="AT1038" i="4"/>
  <c r="AT1049" i="4"/>
  <c r="AT1099" i="4"/>
  <c r="AT1105" i="4"/>
  <c r="AT1106" i="4"/>
  <c r="AT1111" i="4"/>
  <c r="AT1054" i="4"/>
  <c r="AT1057" i="4"/>
  <c r="AT1063" i="4"/>
  <c r="AT1091" i="4"/>
  <c r="AT1107" i="4"/>
  <c r="AT1113" i="4"/>
  <c r="AT1120" i="4"/>
  <c r="AT1130" i="4"/>
  <c r="AT1089" i="4"/>
  <c r="AT1096" i="4"/>
  <c r="AT1100" i="4"/>
  <c r="AT1102" i="4"/>
  <c r="AT1123" i="4"/>
  <c r="AT1126" i="4"/>
  <c r="AT1127" i="4"/>
  <c r="AT1133" i="4"/>
  <c r="AT1104" i="4"/>
  <c r="AT1108" i="4"/>
  <c r="AT1115" i="4"/>
  <c r="AT1124" i="4"/>
  <c r="AT1019" i="4"/>
  <c r="AT1024" i="4"/>
  <c r="AT1033" i="4"/>
  <c r="AT1040" i="4"/>
  <c r="AT1032" i="4"/>
  <c r="AT1034" i="4"/>
  <c r="AT1039" i="4"/>
  <c r="AT1051" i="4"/>
  <c r="AT1044" i="4"/>
  <c r="AT1048" i="4"/>
  <c r="AT1053" i="4"/>
  <c r="AT1055" i="4"/>
  <c r="AT1083" i="4"/>
  <c r="AT1084" i="4"/>
  <c r="AT1087" i="4"/>
  <c r="AT1097" i="4"/>
  <c r="AT1116" i="4"/>
  <c r="AT1119" i="4"/>
  <c r="AT1128" i="4"/>
  <c r="AT1132" i="4"/>
  <c r="AT1110" i="4"/>
  <c r="AT1112" i="4"/>
  <c r="AT1118" i="4"/>
  <c r="AT1129" i="4"/>
  <c r="AT1030" i="4"/>
  <c r="AT1041" i="4"/>
  <c r="AT1042" i="4"/>
  <c r="AT1067" i="4"/>
  <c r="AT1023" i="4"/>
  <c r="AT1027" i="4"/>
  <c r="AT1037" i="4"/>
  <c r="AT1047" i="4"/>
  <c r="AT994" i="4"/>
  <c r="AT1008" i="4"/>
  <c r="AT1009" i="4"/>
  <c r="AT1017" i="4"/>
  <c r="AT1004" i="4"/>
  <c r="AT1007" i="4"/>
  <c r="AT1010" i="4"/>
  <c r="AT1018" i="4"/>
  <c r="AT1001" i="4"/>
  <c r="AT1005" i="4"/>
  <c r="AT1016" i="4"/>
  <c r="AT1036" i="4"/>
  <c r="AT1064" i="4"/>
  <c r="AT1070" i="4"/>
  <c r="AT1073" i="4"/>
  <c r="AT1058" i="4"/>
  <c r="AT1061" i="4"/>
  <c r="AT1077" i="4"/>
  <c r="AT1081" i="4"/>
  <c r="AT1068" i="4"/>
  <c r="AT1074" i="4"/>
  <c r="AT1075" i="4"/>
  <c r="AT1076" i="4"/>
  <c r="AT1085" i="4"/>
  <c r="AT1092" i="4"/>
  <c r="AT1101" i="4"/>
  <c r="AT1121" i="4"/>
  <c r="AT1114" i="4"/>
  <c r="AT1117" i="4"/>
  <c r="AT1125" i="4"/>
  <c r="AT1131" i="4"/>
  <c r="AT1000" i="4"/>
  <c r="AT1003" i="4"/>
  <c r="AT1006" i="4"/>
  <c r="AT1011" i="4"/>
  <c r="AT1035" i="4"/>
  <c r="AT1043" i="4"/>
  <c r="AT1045" i="4"/>
  <c r="AT1090" i="4"/>
  <c r="AT993" i="4"/>
  <c r="AT999" i="4"/>
  <c r="AT1002" i="4"/>
  <c r="AT1012" i="4"/>
  <c r="AT1014" i="4"/>
  <c r="AT1021" i="4"/>
  <c r="AT1025" i="4"/>
  <c r="AT1026" i="4"/>
  <c r="AT1078" i="4"/>
  <c r="AT1079" i="4"/>
  <c r="AT1088" i="4"/>
  <c r="AT1093" i="4"/>
  <c r="AT1080" i="4"/>
  <c r="AT1082" i="4"/>
  <c r="AT1086" i="4"/>
  <c r="AT1095" i="4"/>
  <c r="I259" i="11"/>
  <c r="A259" i="11"/>
  <c r="A253" i="2"/>
  <c r="I254" i="11"/>
  <c r="A254" i="11"/>
  <c r="I255" i="11"/>
  <c r="A255" i="11"/>
  <c r="I287" i="11"/>
  <c r="A287" i="11"/>
  <c r="I285" i="11"/>
  <c r="A285" i="11"/>
  <c r="I286" i="11"/>
  <c r="A286" i="11"/>
  <c r="I283" i="11"/>
  <c r="A283" i="11"/>
  <c r="I284" i="11"/>
  <c r="A284" i="11"/>
  <c r="I282" i="11"/>
  <c r="A282" i="11"/>
  <c r="I281" i="11"/>
  <c r="A281" i="11"/>
  <c r="I280" i="11"/>
  <c r="A280" i="11"/>
  <c r="I279" i="11"/>
  <c r="A279" i="11"/>
  <c r="I278" i="11"/>
  <c r="A278" i="11"/>
  <c r="I277" i="11"/>
  <c r="A277" i="11"/>
  <c r="I276" i="11"/>
  <c r="A276" i="11"/>
  <c r="I275" i="11"/>
  <c r="A275" i="11"/>
  <c r="I274" i="11"/>
  <c r="A274" i="11"/>
  <c r="I273" i="11"/>
  <c r="A273" i="11"/>
  <c r="I271" i="11"/>
  <c r="A271" i="11"/>
  <c r="I270" i="11"/>
  <c r="A270" i="11"/>
  <c r="I269" i="11"/>
  <c r="A269" i="11"/>
  <c r="I268" i="11"/>
  <c r="A268" i="11"/>
  <c r="I267" i="11"/>
  <c r="A267" i="11"/>
  <c r="I266" i="11"/>
  <c r="A266" i="11"/>
  <c r="I265" i="11"/>
  <c r="A265" i="11"/>
  <c r="I264" i="11"/>
  <c r="A264" i="11"/>
  <c r="I263" i="11"/>
  <c r="A263" i="11"/>
  <c r="I262" i="11"/>
  <c r="A262" i="11"/>
  <c r="I261" i="11"/>
  <c r="A261" i="11"/>
  <c r="I260" i="11"/>
  <c r="A260" i="11"/>
  <c r="I258" i="11"/>
  <c r="A258" i="11"/>
  <c r="I257" i="11"/>
  <c r="A257" i="11"/>
  <c r="I256" i="11"/>
  <c r="A256" i="11"/>
  <c r="I253" i="11"/>
  <c r="A253" i="11"/>
  <c r="I252" i="11"/>
  <c r="A252" i="11"/>
  <c r="A251" i="11"/>
  <c r="I251" i="11"/>
  <c r="I250" i="11"/>
  <c r="A250" i="11"/>
  <c r="I249" i="11"/>
  <c r="A249" i="11"/>
  <c r="I248" i="11"/>
  <c r="A248" i="11"/>
  <c r="I247" i="11"/>
  <c r="A247" i="11"/>
  <c r="I246" i="11"/>
  <c r="A246" i="11"/>
  <c r="I289" i="11"/>
  <c r="I288" i="11"/>
  <c r="I272" i="11"/>
  <c r="A289" i="11"/>
  <c r="A288" i="11"/>
  <c r="A272" i="11"/>
  <c r="AM258" i="2"/>
  <c r="AL258" i="2"/>
  <c r="AM252" i="2"/>
  <c r="AM253" i="2"/>
  <c r="AL253" i="2"/>
  <c r="AM229" i="2"/>
  <c r="AM230" i="2"/>
  <c r="AL229" i="2"/>
  <c r="AL230" i="2"/>
  <c r="A262" i="2"/>
  <c r="A242" i="2"/>
  <c r="A236" i="2"/>
  <c r="A264" i="2"/>
  <c r="A259" i="2"/>
  <c r="A249" i="2"/>
  <c r="A260" i="2"/>
  <c r="A257" i="2"/>
  <c r="A265" i="2"/>
  <c r="A232" i="2"/>
  <c r="A239" i="2"/>
  <c r="A241" i="2"/>
  <c r="A231" i="2"/>
  <c r="A240" i="2"/>
  <c r="A255" i="2"/>
  <c r="A233" i="2"/>
  <c r="A252" i="2"/>
  <c r="A244" i="2"/>
  <c r="A263" i="2"/>
  <c r="A250" i="2"/>
  <c r="A245" i="2"/>
  <c r="A237" i="2"/>
  <c r="A268" i="2"/>
  <c r="A261" i="2"/>
  <c r="A251" i="2"/>
  <c r="A235" i="2"/>
  <c r="A246" i="2"/>
  <c r="A256" i="2"/>
  <c r="A234" i="2"/>
  <c r="A243" i="2"/>
  <c r="A248" i="2"/>
  <c r="A238" i="2"/>
  <c r="A254" i="2"/>
  <c r="A247" i="2"/>
  <c r="A267" i="2"/>
  <c r="A228" i="2"/>
  <c r="A269" i="2"/>
  <c r="A266" i="2"/>
  <c r="A229" i="2"/>
  <c r="A258" i="2"/>
  <c r="A230" i="2"/>
  <c r="AM269" i="2"/>
  <c r="AM266" i="2"/>
  <c r="AM228" i="2"/>
  <c r="AL269" i="2"/>
  <c r="AL266" i="2"/>
  <c r="AL228" i="2"/>
  <c r="AM251" i="2"/>
  <c r="AM235" i="2"/>
  <c r="AM246" i="2"/>
  <c r="AM256" i="2"/>
  <c r="AM234" i="2"/>
  <c r="AM243" i="2"/>
  <c r="AM248" i="2"/>
  <c r="AM238" i="2"/>
  <c r="AM254" i="2"/>
  <c r="AM247" i="2"/>
  <c r="AM261" i="2"/>
  <c r="AL251" i="2"/>
  <c r="AL235" i="2"/>
  <c r="AL246" i="2"/>
  <c r="AL256" i="2"/>
  <c r="AL234" i="2"/>
  <c r="AL243" i="2"/>
  <c r="AL248" i="2"/>
  <c r="AL238" i="2"/>
  <c r="AL254" i="2"/>
  <c r="AL247" i="2"/>
  <c r="AL261" i="2"/>
  <c r="AM244" i="2"/>
  <c r="AM263" i="2"/>
  <c r="AM250" i="2"/>
  <c r="AM245" i="2"/>
  <c r="AM237" i="2"/>
  <c r="AM233" i="2"/>
  <c r="AM241" i="2"/>
  <c r="AM240" i="2"/>
  <c r="AM239" i="2"/>
  <c r="AM260" i="2"/>
  <c r="AM265" i="2"/>
  <c r="AM259" i="2"/>
  <c r="AM262" i="2"/>
  <c r="AM242" i="2"/>
  <c r="AM236" i="2"/>
  <c r="AL252" i="2"/>
  <c r="AL244" i="2"/>
  <c r="AL263" i="2"/>
  <c r="AL250" i="2"/>
  <c r="AL245" i="2"/>
  <c r="AL237" i="2"/>
  <c r="AL233" i="2"/>
  <c r="AL240" i="2"/>
  <c r="AL241" i="2"/>
  <c r="AL239" i="2"/>
  <c r="AL265" i="2"/>
  <c r="AL260" i="2"/>
  <c r="AL259" i="2"/>
  <c r="AL262" i="2"/>
  <c r="AL242" i="2"/>
  <c r="AL236" i="2"/>
  <c r="A238" i="3"/>
  <c r="A239" i="3"/>
  <c r="A240" i="3"/>
  <c r="A241" i="3"/>
  <c r="A237" i="3"/>
  <c r="H48" i="5"/>
  <c r="R48" i="5" s="1" a="1"/>
  <c r="R48" i="5" s="1"/>
  <c r="H49" i="5"/>
  <c r="R49" i="5" s="1" a="1"/>
  <c r="R49" i="5" s="1"/>
  <c r="H50" i="5"/>
  <c r="R50" i="5" s="1" a="1"/>
  <c r="R50" i="5" s="1"/>
  <c r="A48" i="5"/>
  <c r="A49" i="5"/>
  <c r="A50" i="5"/>
  <c r="A239" i="11"/>
  <c r="A240" i="11"/>
  <c r="A241" i="11"/>
  <c r="A242" i="11"/>
  <c r="A243" i="11"/>
  <c r="A244" i="11"/>
  <c r="A245" i="11"/>
  <c r="I239" i="11"/>
  <c r="I240" i="11"/>
  <c r="I241" i="11"/>
  <c r="I242" i="11"/>
  <c r="I243" i="11"/>
  <c r="I244" i="11"/>
  <c r="I245" i="11"/>
  <c r="H41" i="5"/>
  <c r="R41" i="5" s="1" a="1"/>
  <c r="R41" i="5" s="1"/>
  <c r="H45" i="5"/>
  <c r="R45" i="5" s="1" a="1"/>
  <c r="R45" i="5" s="1"/>
  <c r="H47" i="5"/>
  <c r="R47" i="5" s="1" a="1"/>
  <c r="R47" i="5" s="1"/>
  <c r="H46" i="5"/>
  <c r="R46" i="5" s="1" a="1"/>
  <c r="R46" i="5" s="1"/>
  <c r="H44" i="5"/>
  <c r="R44" i="5" s="1" a="1"/>
  <c r="R44" i="5" s="1"/>
  <c r="H42" i="5"/>
  <c r="R42" i="5" s="1" a="1"/>
  <c r="R42" i="5" s="1"/>
  <c r="H43" i="5"/>
  <c r="R43" i="5" s="1" a="1"/>
  <c r="R43" i="5" s="1"/>
  <c r="A41" i="5"/>
  <c r="A45" i="5"/>
  <c r="A47" i="5"/>
  <c r="A46" i="5"/>
  <c r="A44" i="5"/>
  <c r="A42" i="5"/>
  <c r="A43" i="5"/>
  <c r="A213" i="2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F204" i="3" a="1"/>
  <c r="F204" i="3" s="1"/>
  <c r="I234" i="3" a="1"/>
  <c r="I234" i="3" s="1"/>
  <c r="I136" i="3" a="1"/>
  <c r="I136" i="3" s="1"/>
  <c r="I194" i="3" a="1"/>
  <c r="I194" i="3" s="1"/>
  <c r="AN148" i="2"/>
  <c r="AO148" i="2" s="1"/>
  <c r="A187" i="11"/>
  <c r="I173" i="11"/>
  <c r="I167" i="11"/>
  <c r="I164" i="11"/>
  <c r="I163" i="11"/>
  <c r="I171" i="11"/>
  <c r="I170" i="11"/>
  <c r="I156" i="11"/>
  <c r="I165" i="11"/>
  <c r="I137" i="11"/>
  <c r="I134" i="11"/>
  <c r="I133" i="11"/>
  <c r="I142" i="11"/>
  <c r="I159" i="11"/>
  <c r="I175" i="11"/>
  <c r="I158" i="11"/>
  <c r="I146" i="11"/>
  <c r="I161" i="11"/>
  <c r="I162" i="11"/>
  <c r="I143" i="11"/>
  <c r="I138" i="11"/>
  <c r="I152" i="11"/>
  <c r="I147" i="11"/>
  <c r="I129" i="11"/>
  <c r="I174" i="11"/>
  <c r="I169" i="11"/>
  <c r="I172" i="11"/>
  <c r="I168" i="11"/>
  <c r="I154" i="11"/>
  <c r="I166" i="11"/>
  <c r="I144" i="11"/>
  <c r="I155" i="11"/>
  <c r="I153" i="11"/>
  <c r="I150" i="11"/>
  <c r="I135" i="11"/>
  <c r="I157" i="11"/>
  <c r="I136" i="11"/>
  <c r="I130" i="11"/>
  <c r="I149" i="11"/>
  <c r="I131" i="11"/>
  <c r="I127" i="11"/>
  <c r="I160" i="11"/>
  <c r="I128" i="11"/>
  <c r="I151" i="11"/>
  <c r="I126" i="11"/>
  <c r="I148" i="11"/>
  <c r="I140" i="11"/>
  <c r="I132" i="11"/>
  <c r="I145" i="11"/>
  <c r="I139" i="11"/>
  <c r="I141" i="11"/>
  <c r="I182" i="3" a="1"/>
  <c r="I182" i="3" s="1"/>
  <c r="I180" i="11"/>
  <c r="I181" i="11"/>
  <c r="I182" i="11"/>
  <c r="I183" i="11"/>
  <c r="I184" i="11"/>
  <c r="I185" i="11"/>
  <c r="I186" i="11"/>
  <c r="A180" i="11"/>
  <c r="A181" i="11"/>
  <c r="A182" i="11"/>
  <c r="A183" i="11"/>
  <c r="A184" i="11"/>
  <c r="A185" i="11"/>
  <c r="A186" i="11"/>
  <c r="I187" i="11"/>
  <c r="I189" i="11"/>
  <c r="I192" i="11"/>
  <c r="I193" i="11"/>
  <c r="I200" i="11"/>
  <c r="I204" i="11"/>
  <c r="A189" i="11"/>
  <c r="A192" i="11"/>
  <c r="A193" i="11"/>
  <c r="A200" i="11"/>
  <c r="A204" i="11"/>
  <c r="I196" i="11"/>
  <c r="I198" i="11"/>
  <c r="I224" i="11"/>
  <c r="I206" i="11"/>
  <c r="I207" i="11"/>
  <c r="I223" i="11"/>
  <c r="I195" i="11"/>
  <c r="I194" i="11"/>
  <c r="I217" i="11"/>
  <c r="I205" i="11"/>
  <c r="I209" i="11"/>
  <c r="I199" i="11"/>
  <c r="I190" i="11"/>
  <c r="I191" i="11"/>
  <c r="I188" i="11"/>
  <c r="A196" i="11"/>
  <c r="A198" i="11"/>
  <c r="A224" i="11"/>
  <c r="A206" i="11"/>
  <c r="A207" i="11"/>
  <c r="A223" i="11"/>
  <c r="A195" i="11"/>
  <c r="A194" i="11"/>
  <c r="A217" i="11"/>
  <c r="A205" i="11"/>
  <c r="A209" i="11"/>
  <c r="A199" i="11"/>
  <c r="A190" i="11"/>
  <c r="A191" i="11"/>
  <c r="A188" i="11"/>
  <c r="I203" i="11"/>
  <c r="I218" i="11"/>
  <c r="I216" i="11"/>
  <c r="I210" i="11"/>
  <c r="I211" i="11"/>
  <c r="I197" i="11"/>
  <c r="I230" i="11"/>
  <c r="I208" i="11"/>
  <c r="I226" i="11"/>
  <c r="I227" i="11"/>
  <c r="I225" i="11"/>
  <c r="I222" i="11"/>
  <c r="A203" i="11"/>
  <c r="A218" i="11"/>
  <c r="A216" i="11"/>
  <c r="A210" i="11"/>
  <c r="A211" i="11"/>
  <c r="A197" i="11"/>
  <c r="A230" i="11"/>
  <c r="A208" i="11"/>
  <c r="A226" i="11"/>
  <c r="A227" i="11"/>
  <c r="A225" i="11"/>
  <c r="A222" i="11"/>
  <c r="AN182" i="2"/>
  <c r="AO182" i="2" s="1"/>
  <c r="AN183" i="2"/>
  <c r="AO183" i="2" s="1"/>
  <c r="AN184" i="2"/>
  <c r="AO184" i="2" s="1"/>
  <c r="AN185" i="2"/>
  <c r="AO185" i="2" s="1"/>
  <c r="AN186" i="2"/>
  <c r="AO186" i="2" s="1"/>
  <c r="AN187" i="2"/>
  <c r="AO187" i="2" s="1"/>
  <c r="AN188" i="2"/>
  <c r="AO188" i="2" s="1"/>
  <c r="AN189" i="2"/>
  <c r="AO189" i="2" s="1"/>
  <c r="AN190" i="2"/>
  <c r="AO190" i="2" s="1"/>
  <c r="AN191" i="2"/>
  <c r="AO191" i="2" s="1"/>
  <c r="AN192" i="2"/>
  <c r="AO192" i="2" s="1"/>
  <c r="AN193" i="2"/>
  <c r="AO193" i="2" s="1"/>
  <c r="AN194" i="2"/>
  <c r="AO194" i="2" s="1"/>
  <c r="AN195" i="2"/>
  <c r="AO195" i="2" s="1"/>
  <c r="AN196" i="2"/>
  <c r="AO196" i="2" s="1"/>
  <c r="AN197" i="2"/>
  <c r="AO197" i="2" s="1"/>
  <c r="AN198" i="2"/>
  <c r="AO198" i="2" s="1"/>
  <c r="AN199" i="2"/>
  <c r="AO199" i="2" s="1"/>
  <c r="AN200" i="2"/>
  <c r="AO200" i="2" s="1"/>
  <c r="AN201" i="2"/>
  <c r="AO201" i="2" s="1"/>
  <c r="AN202" i="2"/>
  <c r="AO202" i="2" s="1"/>
  <c r="AN203" i="2"/>
  <c r="AO203" i="2" s="1"/>
  <c r="AN204" i="2"/>
  <c r="AO204" i="2" s="1"/>
  <c r="AN205" i="2"/>
  <c r="AO205" i="2" s="1"/>
  <c r="AN206" i="2"/>
  <c r="AO206" i="2" s="1"/>
  <c r="AN207" i="2"/>
  <c r="AO207" i="2" s="1"/>
  <c r="AN208" i="2"/>
  <c r="AO208" i="2" s="1"/>
  <c r="AN209" i="2"/>
  <c r="AO209" i="2" s="1"/>
  <c r="AN210" i="2"/>
  <c r="AO210" i="2" s="1"/>
  <c r="AN211" i="2"/>
  <c r="AO211" i="2" s="1"/>
  <c r="AN212" i="2"/>
  <c r="AO212" i="2" s="1"/>
  <c r="AN213" i="2"/>
  <c r="AO213" i="2" s="1"/>
  <c r="AN214" i="2"/>
  <c r="AO214" i="2" s="1"/>
  <c r="AN215" i="2"/>
  <c r="AO215" i="2" s="1"/>
  <c r="AN216" i="2"/>
  <c r="AO216" i="2" s="1"/>
  <c r="AN217" i="2"/>
  <c r="AO217" i="2" s="1"/>
  <c r="AN218" i="2"/>
  <c r="AO218" i="2" s="1"/>
  <c r="AN219" i="2"/>
  <c r="AO219" i="2" s="1"/>
  <c r="AN220" i="2"/>
  <c r="AO220" i="2" s="1"/>
  <c r="AN221" i="2"/>
  <c r="AO221" i="2" s="1"/>
  <c r="AN222" i="2"/>
  <c r="AO222" i="2" s="1"/>
  <c r="AN223" i="2"/>
  <c r="AO223" i="2" s="1"/>
  <c r="AN224" i="2"/>
  <c r="AO224" i="2" s="1"/>
  <c r="AN181" i="2"/>
  <c r="AO181" i="2" s="1"/>
  <c r="I213" i="11"/>
  <c r="I214" i="11"/>
  <c r="I215" i="11"/>
  <c r="I234" i="11"/>
  <c r="I221" i="11"/>
  <c r="I219" i="11"/>
  <c r="I220" i="11"/>
  <c r="I201" i="11"/>
  <c r="I231" i="11"/>
  <c r="I232" i="11"/>
  <c r="I228" i="11"/>
  <c r="I229" i="11"/>
  <c r="I202" i="11"/>
  <c r="I212" i="11"/>
  <c r="I233" i="11"/>
  <c r="A221" i="11"/>
  <c r="A219" i="11"/>
  <c r="A220" i="11"/>
  <c r="A201" i="11"/>
  <c r="A231" i="11"/>
  <c r="A232" i="11"/>
  <c r="A228" i="11"/>
  <c r="A229" i="11"/>
  <c r="A202" i="11"/>
  <c r="A212" i="11"/>
  <c r="A233" i="11"/>
  <c r="AM181" i="2"/>
  <c r="AL181" i="2"/>
  <c r="A181" i="2"/>
  <c r="A220" i="2"/>
  <c r="AM210" i="2"/>
  <c r="AM217" i="2"/>
  <c r="AM214" i="2"/>
  <c r="AM215" i="2"/>
  <c r="AM191" i="2"/>
  <c r="AM188" i="2"/>
  <c r="AM187" i="2"/>
  <c r="AM198" i="2"/>
  <c r="AM192" i="2"/>
  <c r="AM209" i="2"/>
  <c r="AM224" i="2"/>
  <c r="AM182" i="2"/>
  <c r="AM184" i="2"/>
  <c r="AM220" i="2"/>
  <c r="AM202" i="2"/>
  <c r="AM213" i="2"/>
  <c r="AM183" i="2"/>
  <c r="AM219" i="2"/>
  <c r="AM194" i="2"/>
  <c r="AM186" i="2"/>
  <c r="AM200" i="2"/>
  <c r="AM203" i="2"/>
  <c r="AM190" i="2"/>
  <c r="AM185" i="2"/>
  <c r="AM196" i="2"/>
  <c r="AM212" i="2"/>
  <c r="AM193" i="2"/>
  <c r="AM189" i="2"/>
  <c r="AM199" i="2"/>
  <c r="AM223" i="2"/>
  <c r="AM206" i="2"/>
  <c r="AM222" i="2"/>
  <c r="AM207" i="2"/>
  <c r="AM201" i="2"/>
  <c r="AM197" i="2"/>
  <c r="AM221" i="2"/>
  <c r="AM205" i="2"/>
  <c r="AM208" i="2"/>
  <c r="AM211" i="2"/>
  <c r="AM216" i="2"/>
  <c r="AM218" i="2"/>
  <c r="AM148" i="2"/>
  <c r="AM195" i="2"/>
  <c r="AL210" i="2"/>
  <c r="AL217" i="2"/>
  <c r="AL214" i="2"/>
  <c r="AL215" i="2"/>
  <c r="AL191" i="2"/>
  <c r="AL188" i="2"/>
  <c r="AL187" i="2"/>
  <c r="AL198" i="2"/>
  <c r="AL192" i="2"/>
  <c r="AL209" i="2"/>
  <c r="AL224" i="2"/>
  <c r="AL182" i="2"/>
  <c r="AL184" i="2"/>
  <c r="AL220" i="2"/>
  <c r="AL202" i="2"/>
  <c r="AL213" i="2"/>
  <c r="AL183" i="2"/>
  <c r="AL219" i="2"/>
  <c r="AL194" i="2"/>
  <c r="AL186" i="2"/>
  <c r="AL200" i="2"/>
  <c r="AL203" i="2"/>
  <c r="AL190" i="2"/>
  <c r="AL185" i="2"/>
  <c r="AL196" i="2"/>
  <c r="AL212" i="2"/>
  <c r="AL193" i="2"/>
  <c r="AL189" i="2"/>
  <c r="AL199" i="2"/>
  <c r="AL223" i="2"/>
  <c r="AL206" i="2"/>
  <c r="AL222" i="2"/>
  <c r="AL207" i="2"/>
  <c r="AL201" i="2"/>
  <c r="AL197" i="2"/>
  <c r="AL221" i="2"/>
  <c r="AL205" i="2"/>
  <c r="AL208" i="2"/>
  <c r="AL211" i="2"/>
  <c r="AL216" i="2"/>
  <c r="AL218" i="2"/>
  <c r="AL148" i="2"/>
  <c r="AL195" i="2"/>
  <c r="AM204" i="2"/>
  <c r="AL204" i="2"/>
  <c r="A204" i="2"/>
  <c r="A210" i="2"/>
  <c r="A217" i="2"/>
  <c r="A214" i="2"/>
  <c r="A215" i="2"/>
  <c r="A191" i="2"/>
  <c r="A188" i="2"/>
  <c r="A187" i="2"/>
  <c r="A198" i="2"/>
  <c r="A192" i="2"/>
  <c r="A209" i="2"/>
  <c r="A224" i="2"/>
  <c r="A182" i="2"/>
  <c r="A184" i="2"/>
  <c r="A202" i="2"/>
  <c r="A183" i="2"/>
  <c r="A219" i="2"/>
  <c r="A194" i="2"/>
  <c r="A186" i="2"/>
  <c r="A200" i="2"/>
  <c r="A203" i="2"/>
  <c r="A190" i="2"/>
  <c r="A185" i="2"/>
  <c r="A196" i="2"/>
  <c r="A212" i="2"/>
  <c r="A193" i="2"/>
  <c r="A189" i="2"/>
  <c r="A199" i="2"/>
  <c r="A223" i="2"/>
  <c r="A206" i="2"/>
  <c r="A222" i="2"/>
  <c r="A207" i="2"/>
  <c r="A201" i="2"/>
  <c r="A197" i="2"/>
  <c r="A221" i="2"/>
  <c r="A205" i="2"/>
  <c r="A208" i="2"/>
  <c r="A211" i="2"/>
  <c r="A216" i="2"/>
  <c r="A218" i="2"/>
  <c r="A148" i="2"/>
  <c r="A195" i="2"/>
  <c r="H34" i="5"/>
  <c r="R34" i="5" s="1" a="1"/>
  <c r="R34" i="5" s="1"/>
  <c r="A34" i="5"/>
  <c r="H38" i="5"/>
  <c r="R38" i="5" s="1" a="1"/>
  <c r="R38" i="5" s="1"/>
  <c r="H40" i="5"/>
  <c r="R40" i="5" s="1" a="1"/>
  <c r="R40" i="5" s="1"/>
  <c r="H39" i="5"/>
  <c r="R39" i="5" s="1" a="1"/>
  <c r="R39" i="5" s="1"/>
  <c r="H37" i="5"/>
  <c r="R37" i="5" s="1" a="1"/>
  <c r="R37" i="5" s="1"/>
  <c r="H35" i="5"/>
  <c r="R35" i="5" s="1" a="1"/>
  <c r="R35" i="5" s="1"/>
  <c r="H36" i="5"/>
  <c r="R36" i="5" s="1" a="1"/>
  <c r="R36" i="5" s="1"/>
  <c r="AN93" i="2"/>
  <c r="AO93" i="2" s="1"/>
  <c r="AN99" i="2"/>
  <c r="AO99" i="2" s="1"/>
  <c r="AN121" i="2"/>
  <c r="AO121" i="2" s="1"/>
  <c r="AN87" i="2"/>
  <c r="AO87" i="2" s="1"/>
  <c r="AN88" i="2"/>
  <c r="AO88" i="2" s="1"/>
  <c r="AN89" i="2"/>
  <c r="AO89" i="2" s="1"/>
  <c r="AN90" i="2"/>
  <c r="AO90" i="2" s="1"/>
  <c r="AN91" i="2"/>
  <c r="AO91" i="2" s="1"/>
  <c r="AN92" i="2"/>
  <c r="AO92" i="2" s="1"/>
  <c r="AN94" i="2"/>
  <c r="AO94" i="2" s="1"/>
  <c r="AN95" i="2"/>
  <c r="AO95" i="2" s="1"/>
  <c r="AN96" i="2"/>
  <c r="AO96" i="2" s="1"/>
  <c r="AN97" i="2"/>
  <c r="AO97" i="2" s="1"/>
  <c r="AN98" i="2"/>
  <c r="AO98" i="2" s="1"/>
  <c r="AN100" i="2"/>
  <c r="AO100" i="2" s="1"/>
  <c r="AN101" i="2"/>
  <c r="AO101" i="2" s="1"/>
  <c r="AN102" i="2"/>
  <c r="AO102" i="2" s="1"/>
  <c r="AN103" i="2"/>
  <c r="AO103" i="2" s="1"/>
  <c r="AN104" i="2"/>
  <c r="AO104" i="2" s="1"/>
  <c r="AN105" i="2"/>
  <c r="AO105" i="2" s="1"/>
  <c r="AN106" i="2"/>
  <c r="AO106" i="2" s="1"/>
  <c r="AN107" i="2"/>
  <c r="AO107" i="2" s="1"/>
  <c r="AN108" i="2"/>
  <c r="AO108" i="2" s="1"/>
  <c r="AN109" i="2"/>
  <c r="AO109" i="2" s="1"/>
  <c r="AN110" i="2"/>
  <c r="AO110" i="2" s="1"/>
  <c r="AN111" i="2"/>
  <c r="AO111" i="2" s="1"/>
  <c r="AN112" i="2"/>
  <c r="AO112" i="2" s="1"/>
  <c r="AN113" i="2"/>
  <c r="AO113" i="2" s="1"/>
  <c r="AN114" i="2"/>
  <c r="AO114" i="2" s="1"/>
  <c r="AN115" i="2"/>
  <c r="AO115" i="2" s="1"/>
  <c r="AN116" i="2"/>
  <c r="AO116" i="2" s="1"/>
  <c r="AN117" i="2"/>
  <c r="AO117" i="2" s="1"/>
  <c r="AN118" i="2"/>
  <c r="AO118" i="2" s="1"/>
  <c r="AN119" i="2"/>
  <c r="AO119" i="2" s="1"/>
  <c r="AN120" i="2"/>
  <c r="AO120" i="2" s="1"/>
  <c r="AN122" i="2"/>
  <c r="AO122" i="2" s="1"/>
  <c r="AN123" i="2"/>
  <c r="AO123" i="2" s="1"/>
  <c r="AN124" i="2"/>
  <c r="AO124" i="2" s="1"/>
  <c r="AN125" i="2"/>
  <c r="AO125" i="2" s="1"/>
  <c r="AN126" i="2"/>
  <c r="AO126" i="2" s="1"/>
  <c r="AN127" i="2"/>
  <c r="AO127" i="2" s="1"/>
  <c r="AN128" i="2"/>
  <c r="AO128" i="2" s="1"/>
  <c r="AN129" i="2"/>
  <c r="AO129" i="2" s="1"/>
  <c r="AN130" i="2"/>
  <c r="AO130" i="2" s="1"/>
  <c r="AN131" i="2"/>
  <c r="AO131" i="2" s="1"/>
  <c r="AN132" i="2"/>
  <c r="AO132" i="2" s="1"/>
  <c r="AN133" i="2"/>
  <c r="AO133" i="2" s="1"/>
  <c r="AN134" i="2"/>
  <c r="AO134" i="2" s="1"/>
  <c r="AN135" i="2"/>
  <c r="AO135" i="2" s="1"/>
  <c r="AN136" i="2"/>
  <c r="AO136" i="2" s="1"/>
  <c r="AN137" i="2"/>
  <c r="AO137" i="2" s="1"/>
  <c r="AN138" i="2"/>
  <c r="AO138" i="2" s="1"/>
  <c r="AN139" i="2"/>
  <c r="AO139" i="2" s="1"/>
  <c r="AN140" i="2"/>
  <c r="AO140" i="2" s="1"/>
  <c r="AN141" i="2"/>
  <c r="AO141" i="2" s="1"/>
  <c r="AN142" i="2"/>
  <c r="AO142" i="2" s="1"/>
  <c r="AN143" i="2"/>
  <c r="AO143" i="2" s="1"/>
  <c r="AN144" i="2"/>
  <c r="AO144" i="2" s="1"/>
  <c r="AN145" i="2"/>
  <c r="AO145" i="2" s="1"/>
  <c r="AN146" i="2"/>
  <c r="AO146" i="2" s="1"/>
  <c r="AN147" i="2"/>
  <c r="AO147" i="2" s="1"/>
  <c r="AN149" i="2"/>
  <c r="AO149" i="2" s="1"/>
  <c r="AN150" i="2"/>
  <c r="AO150" i="2" s="1"/>
  <c r="AN151" i="2"/>
  <c r="AO151" i="2" s="1"/>
  <c r="AN152" i="2"/>
  <c r="AO152" i="2" s="1"/>
  <c r="AN153" i="2"/>
  <c r="AO153" i="2" s="1"/>
  <c r="AN154" i="2"/>
  <c r="AO154" i="2" s="1"/>
  <c r="AN155" i="2"/>
  <c r="AO155" i="2" s="1"/>
  <c r="AN156" i="2"/>
  <c r="AO156" i="2" s="1"/>
  <c r="AN157" i="2"/>
  <c r="AO157" i="2" s="1"/>
  <c r="AN158" i="2"/>
  <c r="AO158" i="2" s="1"/>
  <c r="AN159" i="2"/>
  <c r="AO159" i="2" s="1"/>
  <c r="AN160" i="2"/>
  <c r="AO160" i="2" s="1"/>
  <c r="AN161" i="2"/>
  <c r="AO161" i="2" s="1"/>
  <c r="AN162" i="2"/>
  <c r="AO162" i="2" s="1"/>
  <c r="AN163" i="2"/>
  <c r="AO163" i="2" s="1"/>
  <c r="AN164" i="2"/>
  <c r="AO164" i="2" s="1"/>
  <c r="AN165" i="2"/>
  <c r="AO165" i="2" s="1"/>
  <c r="AN166" i="2"/>
  <c r="AO166" i="2" s="1"/>
  <c r="AN167" i="2"/>
  <c r="AO167" i="2" s="1"/>
  <c r="AN168" i="2"/>
  <c r="AO168" i="2" s="1"/>
  <c r="AN169" i="2"/>
  <c r="AO169" i="2" s="1"/>
  <c r="AN170" i="2"/>
  <c r="AO170" i="2" s="1"/>
  <c r="AN171" i="2"/>
  <c r="AO171" i="2" s="1"/>
  <c r="AN172" i="2"/>
  <c r="AO172" i="2" s="1"/>
  <c r="AN173" i="2"/>
  <c r="AO173" i="2" s="1"/>
  <c r="AN174" i="2"/>
  <c r="AO174" i="2" s="1"/>
  <c r="AN175" i="2"/>
  <c r="AO175" i="2" s="1"/>
  <c r="AN176" i="2"/>
  <c r="AO176" i="2" s="1"/>
  <c r="AN177" i="2"/>
  <c r="AO177" i="2" s="1"/>
  <c r="AN178" i="2"/>
  <c r="AO178" i="2" s="1"/>
  <c r="AN179" i="2"/>
  <c r="AO179" i="2" s="1"/>
  <c r="AN180" i="2"/>
  <c r="AO180" i="2" s="1"/>
  <c r="I92" i="11"/>
  <c r="H26" i="5"/>
  <c r="R26" i="5" s="1" a="1"/>
  <c r="R26" i="5" s="1"/>
  <c r="H27" i="5"/>
  <c r="R27" i="5" s="1" a="1"/>
  <c r="R27" i="5" s="1"/>
  <c r="H31" i="5"/>
  <c r="R31" i="5" s="1" a="1"/>
  <c r="R31" i="5" s="1"/>
  <c r="H33" i="5"/>
  <c r="R33" i="5" s="1" a="1"/>
  <c r="R33" i="5" s="1"/>
  <c r="H32" i="5"/>
  <c r="R32" i="5" s="1" a="1"/>
  <c r="R32" i="5" s="1"/>
  <c r="H30" i="5"/>
  <c r="R30" i="5" s="1" a="1"/>
  <c r="R30" i="5" s="1"/>
  <c r="H28" i="5"/>
  <c r="R28" i="5" s="1" a="1"/>
  <c r="R28" i="5" s="1"/>
  <c r="H29" i="5"/>
  <c r="R29" i="5" s="1" a="1"/>
  <c r="R29" i="5" s="1"/>
  <c r="A113" i="11"/>
  <c r="A2" i="11"/>
  <c r="I72" i="11"/>
  <c r="I57" i="11"/>
  <c r="A72" i="11"/>
  <c r="A57" i="11"/>
  <c r="H23" i="5"/>
  <c r="R23" i="5" s="1" a="1"/>
  <c r="R23" i="5" s="1"/>
  <c r="H24" i="5"/>
  <c r="R24" i="5" s="1" a="1"/>
  <c r="R24" i="5" s="1"/>
  <c r="H25" i="5"/>
  <c r="R25" i="5" s="1" a="1"/>
  <c r="R25" i="5" s="1"/>
  <c r="A23" i="5"/>
  <c r="A24" i="5"/>
  <c r="A25" i="5"/>
  <c r="A27" i="5"/>
  <c r="A31" i="5"/>
  <c r="A33" i="5"/>
  <c r="A32" i="5"/>
  <c r="A30" i="5"/>
  <c r="A28" i="5"/>
  <c r="A29" i="5"/>
  <c r="A26" i="5"/>
  <c r="A38" i="5"/>
  <c r="A40" i="5"/>
  <c r="A39" i="5"/>
  <c r="A37" i="5"/>
  <c r="A35" i="5"/>
  <c r="A36" i="5"/>
  <c r="A171" i="3"/>
  <c r="A172" i="3"/>
  <c r="A173" i="3"/>
  <c r="A174" i="3"/>
  <c r="A175" i="3"/>
  <c r="A176" i="3"/>
  <c r="A170" i="3"/>
  <c r="F160" i="3" a="1"/>
  <c r="F160" i="3" s="1"/>
  <c r="F174" i="3" a="1"/>
  <c r="F174" i="3" s="1"/>
  <c r="F166" i="3" a="1"/>
  <c r="F166" i="3" s="1"/>
  <c r="F162" i="3" a="1"/>
  <c r="F162" i="3" s="1"/>
  <c r="F161" i="3" a="1"/>
  <c r="F161" i="3" s="1"/>
  <c r="F159" i="3" a="1"/>
  <c r="F159" i="3" s="1"/>
  <c r="F158" i="3" a="1"/>
  <c r="F158" i="3" s="1"/>
  <c r="F157" i="3" a="1"/>
  <c r="F157" i="3" s="1"/>
  <c r="F154" i="3" a="1"/>
  <c r="F154" i="3" s="1"/>
  <c r="F156" i="3" a="1"/>
  <c r="F156" i="3" s="1"/>
  <c r="F155" i="3" a="1"/>
  <c r="F155" i="3" s="1"/>
  <c r="F153" i="3" a="1"/>
  <c r="F153" i="3" s="1"/>
  <c r="F152" i="3" a="1"/>
  <c r="F152" i="3" s="1"/>
  <c r="F151" i="3" a="1"/>
  <c r="F151" i="3" s="1"/>
  <c r="F150" i="3" a="1"/>
  <c r="F150" i="3" s="1"/>
  <c r="F148" i="3" a="1"/>
  <c r="F148" i="3" s="1"/>
  <c r="F147" i="3" a="1"/>
  <c r="F147" i="3" s="1"/>
  <c r="F149" i="3" a="1"/>
  <c r="F149" i="3" s="1"/>
  <c r="F144" i="3" a="1"/>
  <c r="F144" i="3" s="1"/>
  <c r="F146" i="3" a="1"/>
  <c r="F146" i="3" s="1"/>
  <c r="F145" i="3" a="1"/>
  <c r="F145" i="3" s="1"/>
  <c r="F143" i="3" a="1"/>
  <c r="F143" i="3" s="1"/>
  <c r="A124" i="3"/>
  <c r="AT502" i="4"/>
  <c r="AT506" i="4"/>
  <c r="AT510" i="4"/>
  <c r="AT503" i="4"/>
  <c r="AT514" i="4"/>
  <c r="AT518" i="4"/>
  <c r="AT504" i="4"/>
  <c r="AT511" i="4"/>
  <c r="AT507" i="4"/>
  <c r="AT508" i="4"/>
  <c r="AT515" i="4"/>
  <c r="AT512" i="4"/>
  <c r="AT513" i="4"/>
  <c r="AT522" i="4"/>
  <c r="AT516" i="4"/>
  <c r="AT519" i="4"/>
  <c r="AT517" i="4"/>
  <c r="AT520" i="4"/>
  <c r="AT526" i="4"/>
  <c r="AT521" i="4"/>
  <c r="AT523" i="4"/>
  <c r="AT524" i="4"/>
  <c r="AT527" i="4"/>
  <c r="AT530" i="4"/>
  <c r="AT509" i="4"/>
  <c r="AT505" i="4"/>
  <c r="AT528" i="4"/>
  <c r="AT534" i="4"/>
  <c r="AT531" i="4"/>
  <c r="AT532" i="4"/>
  <c r="AT538" i="4"/>
  <c r="AT535" i="4"/>
  <c r="AT542" i="4"/>
  <c r="AT539" i="4"/>
  <c r="AT536" i="4"/>
  <c r="AT537" i="4"/>
  <c r="AT546" i="4"/>
  <c r="AT525" i="4"/>
  <c r="AT529" i="4"/>
  <c r="AT543" i="4"/>
  <c r="AT540" i="4"/>
  <c r="AT547" i="4"/>
  <c r="AT550" i="4"/>
  <c r="AT544" i="4"/>
  <c r="AT554" i="4"/>
  <c r="AT551" i="4"/>
  <c r="AT548" i="4"/>
  <c r="AT558" i="4"/>
  <c r="AT555" i="4"/>
  <c r="AT552" i="4"/>
  <c r="AT533" i="4"/>
  <c r="AT566" i="4"/>
  <c r="AT559" i="4"/>
  <c r="AT556" i="4"/>
  <c r="AT557" i="4"/>
  <c r="AT560" i="4"/>
  <c r="AT567" i="4"/>
  <c r="AT541" i="4"/>
  <c r="AT545" i="4"/>
  <c r="AT549" i="4"/>
  <c r="AT570" i="4"/>
  <c r="AT568" i="4"/>
  <c r="AT574" i="4"/>
  <c r="AT571" i="4"/>
  <c r="AT578" i="4"/>
  <c r="AT575" i="4"/>
  <c r="AT561" i="4"/>
  <c r="AT569" i="4"/>
  <c r="AT576" i="4"/>
  <c r="AT572" i="4"/>
  <c r="AT582" i="4"/>
  <c r="AT579" i="4"/>
  <c r="AT580" i="4"/>
  <c r="AT586" i="4"/>
  <c r="AT553" i="4"/>
  <c r="AT583" i="4"/>
  <c r="AT573" i="4"/>
  <c r="AT590" i="4"/>
  <c r="AT577" i="4"/>
  <c r="AT587" i="4"/>
  <c r="AT584" i="4"/>
  <c r="AT594" i="4"/>
  <c r="AT591" i="4"/>
  <c r="AT585" i="4"/>
  <c r="AT588" i="4"/>
  <c r="AT606" i="4"/>
  <c r="AT595" i="4"/>
  <c r="AT592" i="4"/>
  <c r="AT607" i="4"/>
  <c r="AT608" i="4"/>
  <c r="AT602" i="4"/>
  <c r="AT598" i="4"/>
  <c r="AT581" i="4"/>
  <c r="AT589" i="4"/>
  <c r="AT593" i="4"/>
  <c r="AT603" i="4"/>
  <c r="AT596" i="4"/>
  <c r="AT604" i="4"/>
  <c r="AT605" i="4"/>
  <c r="AT599" i="4"/>
  <c r="AT610" i="4"/>
  <c r="AT600" i="4"/>
  <c r="AT626" i="4"/>
  <c r="AT601" i="4"/>
  <c r="AT618" i="4"/>
  <c r="AT611" i="4"/>
  <c r="AT612" i="4"/>
  <c r="AT597" i="4"/>
  <c r="AT627" i="4"/>
  <c r="AT609" i="4"/>
  <c r="AT682" i="4"/>
  <c r="AT619" i="4"/>
  <c r="AT628" i="4"/>
  <c r="AT629" i="4"/>
  <c r="AT683" i="4"/>
  <c r="AT686" i="4"/>
  <c r="AT620" i="4"/>
  <c r="AT613" i="4"/>
  <c r="AT678" i="4"/>
  <c r="AT687" i="4"/>
  <c r="AT679" i="4"/>
  <c r="AT688" i="4"/>
  <c r="AT680" i="4"/>
  <c r="AT689" i="4"/>
  <c r="AT681" i="4"/>
  <c r="AT646" i="4"/>
  <c r="AT621" i="4"/>
  <c r="AT647" i="4"/>
  <c r="AT642" i="4"/>
  <c r="AT684" i="4"/>
  <c r="AT685" i="4"/>
  <c r="AT638" i="4"/>
  <c r="AT643" i="4"/>
  <c r="AT648" i="4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3" i="5"/>
  <c r="I3" i="1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6" i="11"/>
  <c r="I77" i="11"/>
  <c r="I73" i="11"/>
  <c r="I74" i="11"/>
  <c r="I75" i="11"/>
  <c r="I78" i="11"/>
  <c r="I79" i="11"/>
  <c r="I80" i="11"/>
  <c r="I81" i="11"/>
  <c r="I82" i="11"/>
  <c r="I83" i="11"/>
  <c r="I112" i="11"/>
  <c r="I84" i="11"/>
  <c r="I89" i="11"/>
  <c r="I90" i="11"/>
  <c r="I85" i="11"/>
  <c r="I101" i="11"/>
  <c r="I87" i="11"/>
  <c r="I108" i="11"/>
  <c r="I93" i="11"/>
  <c r="I91" i="11"/>
  <c r="I100" i="11"/>
  <c r="I86" i="11"/>
  <c r="I121" i="11"/>
  <c r="I98" i="11"/>
  <c r="I96" i="11"/>
  <c r="I106" i="11"/>
  <c r="I110" i="11"/>
  <c r="I99" i="11"/>
  <c r="I102" i="11"/>
  <c r="I107" i="11"/>
  <c r="I95" i="11"/>
  <c r="I97" i="11"/>
  <c r="I103" i="11"/>
  <c r="I88" i="11"/>
  <c r="I104" i="11"/>
  <c r="I111" i="11"/>
  <c r="I94" i="11"/>
  <c r="I105" i="11"/>
  <c r="I115" i="11"/>
  <c r="I125" i="11"/>
  <c r="I118" i="11"/>
  <c r="I114" i="11"/>
  <c r="I124" i="11"/>
  <c r="I116" i="11"/>
  <c r="I117" i="11"/>
  <c r="I123" i="11"/>
  <c r="I109" i="11"/>
  <c r="I122" i="11"/>
  <c r="I120" i="11"/>
  <c r="I119" i="11"/>
  <c r="I113" i="11"/>
  <c r="I176" i="11"/>
  <c r="I179" i="11"/>
  <c r="I177" i="11"/>
  <c r="I178" i="11"/>
  <c r="I238" i="11"/>
  <c r="I237" i="11"/>
  <c r="I236" i="11"/>
  <c r="I235" i="11"/>
  <c r="I2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6" i="11"/>
  <c r="A77" i="11"/>
  <c r="A73" i="11"/>
  <c r="A74" i="11"/>
  <c r="A75" i="11"/>
  <c r="A78" i="11"/>
  <c r="A79" i="11"/>
  <c r="A80" i="11"/>
  <c r="A81" i="11"/>
  <c r="A82" i="11"/>
  <c r="A83" i="11"/>
  <c r="A92" i="11"/>
  <c r="A112" i="11"/>
  <c r="A84" i="11"/>
  <c r="A89" i="11"/>
  <c r="A90" i="11"/>
  <c r="A85" i="11"/>
  <c r="A101" i="11"/>
  <c r="A87" i="11"/>
  <c r="A108" i="11"/>
  <c r="A93" i="11"/>
  <c r="A91" i="11"/>
  <c r="A100" i="11"/>
  <c r="A86" i="11"/>
  <c r="A121" i="11"/>
  <c r="A98" i="11"/>
  <c r="A96" i="11"/>
  <c r="A106" i="11"/>
  <c r="A110" i="11"/>
  <c r="A99" i="11"/>
  <c r="A102" i="11"/>
  <c r="A107" i="11"/>
  <c r="A95" i="11"/>
  <c r="A97" i="11"/>
  <c r="A103" i="11"/>
  <c r="A88" i="11"/>
  <c r="A104" i="11"/>
  <c r="A111" i="11"/>
  <c r="A94" i="11"/>
  <c r="A105" i="11"/>
  <c r="A115" i="11"/>
  <c r="A125" i="11"/>
  <c r="A118" i="11"/>
  <c r="A114" i="11"/>
  <c r="A124" i="11"/>
  <c r="A116" i="11"/>
  <c r="A117" i="11"/>
  <c r="A123" i="11"/>
  <c r="A109" i="11"/>
  <c r="A122" i="11"/>
  <c r="A120" i="11"/>
  <c r="A119" i="11"/>
  <c r="A238" i="11"/>
  <c r="A237" i="11"/>
  <c r="A236" i="11"/>
  <c r="A235" i="11"/>
  <c r="A213" i="11"/>
  <c r="A214" i="11"/>
  <c r="A215" i="11"/>
  <c r="A234" i="11"/>
  <c r="A3" i="11"/>
  <c r="A4" i="11"/>
  <c r="A85" i="2"/>
  <c r="AL179" i="2"/>
  <c r="AM179" i="2"/>
  <c r="A175" i="2"/>
  <c r="A159" i="2"/>
  <c r="A140" i="2"/>
  <c r="AM172" i="2"/>
  <c r="AL172" i="2"/>
  <c r="AM145" i="2"/>
  <c r="AL145" i="2"/>
  <c r="AM146" i="2"/>
  <c r="AL146" i="2"/>
  <c r="AM151" i="2"/>
  <c r="AL151" i="2"/>
  <c r="AM150" i="2"/>
  <c r="AL150" i="2"/>
  <c r="AM176" i="2"/>
  <c r="AL176" i="2"/>
  <c r="AM152" i="2"/>
  <c r="AL152" i="2"/>
  <c r="AM156" i="2"/>
  <c r="AL156" i="2"/>
  <c r="AM178" i="2"/>
  <c r="AL178" i="2"/>
  <c r="AM159" i="2"/>
  <c r="AL159" i="2"/>
  <c r="AM162" i="2"/>
  <c r="AL162" i="2"/>
  <c r="AM177" i="2"/>
  <c r="AL177" i="2"/>
  <c r="AM170" i="2"/>
  <c r="AL170" i="2"/>
  <c r="AM147" i="2"/>
  <c r="AL147" i="2"/>
  <c r="AM165" i="2"/>
  <c r="AL165" i="2"/>
  <c r="AM137" i="2"/>
  <c r="AL137" i="2"/>
  <c r="AM161" i="2"/>
  <c r="AL161" i="2"/>
  <c r="AM153" i="2"/>
  <c r="AL153" i="2"/>
  <c r="AM149" i="2"/>
  <c r="AL149" i="2"/>
  <c r="AM138" i="2"/>
  <c r="AL138" i="2"/>
  <c r="AM140" i="2"/>
  <c r="AL140" i="2"/>
  <c r="AM158" i="2"/>
  <c r="AL158" i="2"/>
  <c r="AM160" i="2"/>
  <c r="AL160" i="2"/>
  <c r="AM169" i="2"/>
  <c r="AL169" i="2"/>
  <c r="AM166" i="2"/>
  <c r="AL166" i="2"/>
  <c r="AM164" i="2"/>
  <c r="AL164" i="2"/>
  <c r="AM167" i="2"/>
  <c r="AL167" i="2"/>
  <c r="AM134" i="2"/>
  <c r="AL134" i="2"/>
  <c r="AM135" i="2"/>
  <c r="AL135" i="2"/>
  <c r="AM174" i="2"/>
  <c r="AL174" i="2"/>
  <c r="AM155" i="2"/>
  <c r="AL155" i="2"/>
  <c r="AM136" i="2"/>
  <c r="AL136" i="2"/>
  <c r="AM133" i="2"/>
  <c r="AL133" i="2"/>
  <c r="AM175" i="2"/>
  <c r="AL175" i="2"/>
  <c r="AM173" i="2"/>
  <c r="AL173" i="2"/>
  <c r="AM141" i="2"/>
  <c r="AL141" i="2"/>
  <c r="AM154" i="2"/>
  <c r="AL154" i="2"/>
  <c r="AM142" i="2"/>
  <c r="AL142" i="2"/>
  <c r="AM171" i="2"/>
  <c r="AL171" i="2"/>
  <c r="AM139" i="2"/>
  <c r="AL139" i="2"/>
  <c r="AM144" i="2"/>
  <c r="AL144" i="2"/>
  <c r="AM168" i="2"/>
  <c r="AL168" i="2"/>
  <c r="AM143" i="2"/>
  <c r="AL143" i="2"/>
  <c r="AM163" i="2"/>
  <c r="AL163" i="2"/>
  <c r="AM157" i="2"/>
  <c r="AL157" i="2"/>
  <c r="A180" i="2"/>
  <c r="A172" i="2"/>
  <c r="A145" i="2"/>
  <c r="A146" i="2"/>
  <c r="A179" i="2"/>
  <c r="A151" i="2"/>
  <c r="A150" i="2"/>
  <c r="A176" i="2"/>
  <c r="A152" i="2"/>
  <c r="A156" i="2"/>
  <c r="A178" i="2"/>
  <c r="A162" i="2"/>
  <c r="A177" i="2"/>
  <c r="A170" i="2"/>
  <c r="A147" i="2"/>
  <c r="A165" i="2"/>
  <c r="A137" i="2"/>
  <c r="A161" i="2"/>
  <c r="A153" i="2"/>
  <c r="A149" i="2"/>
  <c r="A138" i="2"/>
  <c r="A158" i="2"/>
  <c r="A160" i="2"/>
  <c r="A169" i="2"/>
  <c r="A166" i="2"/>
  <c r="A164" i="2"/>
  <c r="A167" i="2"/>
  <c r="A134" i="2"/>
  <c r="A135" i="2"/>
  <c r="A174" i="2"/>
  <c r="A155" i="2"/>
  <c r="A136" i="2"/>
  <c r="A133" i="2"/>
  <c r="A173" i="2"/>
  <c r="A141" i="2"/>
  <c r="A154" i="2"/>
  <c r="A142" i="2"/>
  <c r="A171" i="2"/>
  <c r="A139" i="2"/>
  <c r="A144" i="2"/>
  <c r="A168" i="2"/>
  <c r="A143" i="2"/>
  <c r="A163" i="2"/>
  <c r="A157" i="2"/>
  <c r="F88" i="3" a="1"/>
  <c r="F88" i="3" s="1"/>
  <c r="AL121" i="2"/>
  <c r="AM121" i="2"/>
  <c r="AL99" i="2"/>
  <c r="AM99" i="2"/>
  <c r="AL93" i="2"/>
  <c r="AM93" i="2"/>
  <c r="AL95" i="2"/>
  <c r="AM95" i="2"/>
  <c r="AL115" i="2"/>
  <c r="AM115" i="2"/>
  <c r="AL90" i="2"/>
  <c r="AM90" i="2"/>
  <c r="AL132" i="2"/>
  <c r="AM132" i="2"/>
  <c r="AL128" i="2"/>
  <c r="AM128" i="2"/>
  <c r="AL126" i="2"/>
  <c r="AM126" i="2"/>
  <c r="AL122" i="2"/>
  <c r="AM122" i="2"/>
  <c r="AL100" i="2"/>
  <c r="AM100" i="2"/>
  <c r="AL94" i="2"/>
  <c r="AM94" i="2"/>
  <c r="AL127" i="2"/>
  <c r="AM127" i="2"/>
  <c r="AL96" i="2"/>
  <c r="AM96" i="2"/>
  <c r="AL89" i="2"/>
  <c r="AM89" i="2"/>
  <c r="AL114" i="2"/>
  <c r="AM114" i="2"/>
  <c r="AL87" i="2"/>
  <c r="AM87" i="2"/>
  <c r="AL118" i="2"/>
  <c r="AM118" i="2"/>
  <c r="AL123" i="2"/>
  <c r="AM123" i="2"/>
  <c r="AL112" i="2"/>
  <c r="AM112" i="2"/>
  <c r="AL120" i="2"/>
  <c r="AM120" i="2"/>
  <c r="AL108" i="2"/>
  <c r="AM108" i="2"/>
  <c r="AL110" i="2"/>
  <c r="AM110" i="2"/>
  <c r="AL98" i="2"/>
  <c r="AM98" i="2"/>
  <c r="AL106" i="2"/>
  <c r="AM106" i="2"/>
  <c r="AL129" i="2"/>
  <c r="AM129" i="2"/>
  <c r="AL103" i="2"/>
  <c r="AM103" i="2"/>
  <c r="AL88" i="2"/>
  <c r="AM88" i="2"/>
  <c r="AL97" i="2"/>
  <c r="AM97" i="2"/>
  <c r="AL130" i="2"/>
  <c r="AM130" i="2"/>
  <c r="AL116" i="2"/>
  <c r="AM116" i="2"/>
  <c r="AL92" i="2"/>
  <c r="AM92" i="2"/>
  <c r="AL131" i="2"/>
  <c r="AM131" i="2"/>
  <c r="AL107" i="2"/>
  <c r="AM107" i="2"/>
  <c r="AL125" i="2"/>
  <c r="AM125" i="2"/>
  <c r="AL104" i="2"/>
  <c r="AM104" i="2"/>
  <c r="AL124" i="2"/>
  <c r="AM124" i="2"/>
  <c r="AL91" i="2"/>
  <c r="AM91" i="2"/>
  <c r="AL119" i="2"/>
  <c r="AM119" i="2"/>
  <c r="AL105" i="2"/>
  <c r="AM105" i="2"/>
  <c r="AL113" i="2"/>
  <c r="AM113" i="2"/>
  <c r="AL102" i="2"/>
  <c r="AM102" i="2"/>
  <c r="AL109" i="2"/>
  <c r="AM109" i="2"/>
  <c r="AL111" i="2"/>
  <c r="AM111" i="2"/>
  <c r="AL101" i="2"/>
  <c r="AM101" i="2"/>
  <c r="AL117" i="2"/>
  <c r="AM117" i="2"/>
  <c r="A121" i="2"/>
  <c r="A99" i="2"/>
  <c r="A93" i="2"/>
  <c r="A95" i="2"/>
  <c r="A115" i="2"/>
  <c r="A90" i="2"/>
  <c r="A132" i="2"/>
  <c r="A128" i="2"/>
  <c r="A126" i="2"/>
  <c r="A122" i="2"/>
  <c r="A100" i="2"/>
  <c r="A94" i="2"/>
  <c r="A127" i="2"/>
  <c r="A96" i="2"/>
  <c r="A89" i="2"/>
  <c r="A114" i="2"/>
  <c r="A87" i="2"/>
  <c r="A118" i="2"/>
  <c r="A123" i="2"/>
  <c r="A112" i="2"/>
  <c r="A120" i="2"/>
  <c r="A108" i="2"/>
  <c r="A110" i="2"/>
  <c r="A98" i="2"/>
  <c r="A106" i="2"/>
  <c r="A129" i="2"/>
  <c r="A103" i="2"/>
  <c r="A88" i="2"/>
  <c r="A97" i="2"/>
  <c r="A130" i="2"/>
  <c r="A116" i="2"/>
  <c r="A92" i="2"/>
  <c r="A131" i="2"/>
  <c r="A107" i="2"/>
  <c r="A125" i="2"/>
  <c r="A104" i="2"/>
  <c r="A124" i="2"/>
  <c r="A91" i="2"/>
  <c r="A119" i="2"/>
  <c r="A105" i="2"/>
  <c r="A113" i="2"/>
  <c r="A102" i="2"/>
  <c r="A109" i="2"/>
  <c r="A111" i="2"/>
  <c r="A101" i="2"/>
  <c r="A117" i="2"/>
  <c r="H7" i="5"/>
  <c r="R7" i="5" s="1" a="1"/>
  <c r="R7" i="5" s="1"/>
  <c r="H5" i="5"/>
  <c r="R5" i="5" s="1" a="1"/>
  <c r="R5" i="5" s="1"/>
  <c r="H4" i="5"/>
  <c r="R4" i="5" s="1" a="1"/>
  <c r="R4" i="5" s="1"/>
  <c r="H8" i="5"/>
  <c r="R8" i="5" s="1" a="1"/>
  <c r="R8" i="5" s="1"/>
  <c r="H6" i="5"/>
  <c r="R6" i="5" s="1" a="1"/>
  <c r="R6" i="5" s="1"/>
  <c r="H9" i="5"/>
  <c r="R9" i="5" s="1" a="1"/>
  <c r="R9" i="5" s="1"/>
  <c r="H13" i="5"/>
  <c r="R13" i="5" s="1" a="1"/>
  <c r="R13" i="5" s="1"/>
  <c r="H11" i="5"/>
  <c r="R11" i="5" s="1" a="1"/>
  <c r="R11" i="5" s="1"/>
  <c r="H10" i="5"/>
  <c r="R10" i="5" s="1" a="1"/>
  <c r="R10" i="5" s="1"/>
  <c r="H15" i="5"/>
  <c r="R15" i="5" s="1" a="1"/>
  <c r="R15" i="5" s="1"/>
  <c r="H14" i="5"/>
  <c r="R14" i="5" s="1" a="1"/>
  <c r="R14" i="5" s="1"/>
  <c r="H12" i="5"/>
  <c r="R12" i="5" s="1" a="1"/>
  <c r="R12" i="5" s="1"/>
  <c r="H16" i="5"/>
  <c r="R16" i="5" s="1" a="1"/>
  <c r="R16" i="5" s="1"/>
  <c r="H22" i="5"/>
  <c r="R22" i="5" s="1" a="1"/>
  <c r="R22" i="5" s="1"/>
  <c r="H21" i="5"/>
  <c r="R21" i="5" s="1" a="1"/>
  <c r="R21" i="5" s="1"/>
  <c r="H19" i="5"/>
  <c r="R19" i="5" s="1" a="1"/>
  <c r="R19" i="5" s="1"/>
  <c r="H17" i="5"/>
  <c r="R17" i="5" s="1" a="1"/>
  <c r="R17" i="5" s="1"/>
  <c r="H18" i="5"/>
  <c r="R18" i="5" s="1" a="1"/>
  <c r="R18" i="5" s="1"/>
  <c r="H20" i="5"/>
  <c r="R20" i="5" s="1" a="1"/>
  <c r="R20" i="5" s="1"/>
  <c r="H3" i="5"/>
  <c r="R3" i="5" s="1" a="1"/>
  <c r="R3" i="5" s="1"/>
  <c r="F57" i="3" a="1"/>
  <c r="F57" i="3" s="1"/>
  <c r="F38" i="3" a="1"/>
  <c r="F38" i="3" s="1"/>
  <c r="F20" i="3" a="1"/>
  <c r="F20" i="3" s="1"/>
  <c r="AN22" i="2"/>
  <c r="AO22" i="2" s="1"/>
  <c r="AN40" i="2"/>
  <c r="AO40" i="2" s="1"/>
  <c r="AN15" i="2"/>
  <c r="AO15" i="2" s="1"/>
  <c r="AN24" i="2"/>
  <c r="AO24" i="2" s="1"/>
  <c r="AN13" i="2"/>
  <c r="AO13" i="2" s="1"/>
  <c r="AN41" i="2"/>
  <c r="AO41" i="2" s="1"/>
  <c r="AN20" i="2"/>
  <c r="AO20" i="2" s="1"/>
  <c r="AN35" i="2"/>
  <c r="AO35" i="2" s="1"/>
  <c r="AN6" i="2"/>
  <c r="AO6" i="2" s="1"/>
  <c r="AN29" i="2"/>
  <c r="AO29" i="2" s="1"/>
  <c r="AN12" i="2"/>
  <c r="AO12" i="2" s="1"/>
  <c r="AN26" i="2"/>
  <c r="AO26" i="2" s="1"/>
  <c r="AN25" i="2"/>
  <c r="AO25" i="2" s="1"/>
  <c r="AN42" i="2"/>
  <c r="AO42" i="2" s="1"/>
  <c r="AN28" i="2"/>
  <c r="AO28" i="2" s="1"/>
  <c r="AN33" i="2"/>
  <c r="AO33" i="2" s="1"/>
  <c r="AN77" i="2"/>
  <c r="AO77" i="2" s="1"/>
  <c r="AN53" i="2"/>
  <c r="AO53" i="2" s="1"/>
  <c r="AN49" i="2"/>
  <c r="AO49" i="2" s="1"/>
  <c r="AN48" i="2"/>
  <c r="AO48" i="2" s="1"/>
  <c r="AN71" i="2"/>
  <c r="AO71" i="2" s="1"/>
  <c r="AN84" i="2"/>
  <c r="AO84" i="2" s="1"/>
  <c r="AN45" i="2"/>
  <c r="AO45" i="2" s="1"/>
  <c r="AN50" i="2"/>
  <c r="AO50" i="2" s="1"/>
  <c r="AN82" i="2"/>
  <c r="AO82" i="2" s="1"/>
  <c r="AN81" i="2"/>
  <c r="AO81" i="2" s="1"/>
  <c r="AN66" i="2"/>
  <c r="AO66" i="2" s="1"/>
  <c r="AN52" i="2"/>
  <c r="AO52" i="2" s="1"/>
  <c r="AN58" i="2"/>
  <c r="AO58" i="2" s="1"/>
  <c r="AN86" i="2"/>
  <c r="AO86" i="2" s="1"/>
  <c r="AN85" i="2"/>
  <c r="AO85" i="2" s="1"/>
  <c r="AN72" i="2"/>
  <c r="AO72" i="2" s="1"/>
  <c r="AN51" i="2"/>
  <c r="AO51" i="2" s="1"/>
  <c r="AN76" i="2"/>
  <c r="AO76" i="2" s="1"/>
  <c r="AN83" i="2"/>
  <c r="AO83" i="2" s="1"/>
  <c r="AN63" i="2"/>
  <c r="AO63" i="2" s="1"/>
  <c r="AN80" i="2"/>
  <c r="AO80" i="2" s="1"/>
  <c r="AN59" i="2"/>
  <c r="AO59" i="2" s="1"/>
  <c r="AN64" i="2"/>
  <c r="AO64" i="2" s="1"/>
  <c r="AN62" i="2"/>
  <c r="AO62" i="2" s="1"/>
  <c r="AN78" i="2"/>
  <c r="AO78" i="2" s="1"/>
  <c r="AN56" i="2"/>
  <c r="AO56" i="2" s="1"/>
  <c r="AN75" i="2"/>
  <c r="AO75" i="2" s="1"/>
  <c r="AN68" i="2"/>
  <c r="AO68" i="2" s="1"/>
  <c r="AN47" i="2"/>
  <c r="AO47" i="2" s="1"/>
  <c r="AN44" i="2"/>
  <c r="AO44" i="2" s="1"/>
  <c r="AN65" i="2"/>
  <c r="AO65" i="2" s="1"/>
  <c r="AN46" i="2"/>
  <c r="AO46" i="2" s="1"/>
  <c r="AN69" i="2"/>
  <c r="AO69" i="2" s="1"/>
  <c r="AN60" i="2"/>
  <c r="AO60" i="2" s="1"/>
  <c r="AN55" i="2"/>
  <c r="AO55" i="2" s="1"/>
  <c r="AN54" i="2"/>
  <c r="AO54" i="2" s="1"/>
  <c r="AN61" i="2"/>
  <c r="AO61" i="2" s="1"/>
  <c r="AN67" i="2"/>
  <c r="AO67" i="2" s="1"/>
  <c r="AN70" i="2"/>
  <c r="AO70" i="2" s="1"/>
  <c r="AN74" i="2"/>
  <c r="AO74" i="2" s="1"/>
  <c r="AN79" i="2"/>
  <c r="AO79" i="2" s="1"/>
  <c r="AN73" i="2"/>
  <c r="AO73" i="2" s="1"/>
  <c r="AN57" i="2"/>
  <c r="AO57" i="2" s="1"/>
  <c r="AM57" i="2"/>
  <c r="AL57" i="2"/>
  <c r="AM73" i="2"/>
  <c r="AL73" i="2"/>
  <c r="AM79" i="2"/>
  <c r="AL79" i="2"/>
  <c r="AM74" i="2"/>
  <c r="AL74" i="2"/>
  <c r="AM70" i="2"/>
  <c r="AL70" i="2"/>
  <c r="AM67" i="2"/>
  <c r="AL67" i="2"/>
  <c r="AM61" i="2"/>
  <c r="AL61" i="2"/>
  <c r="AM54" i="2"/>
  <c r="AL54" i="2"/>
  <c r="AM55" i="2"/>
  <c r="AL55" i="2"/>
  <c r="AM60" i="2"/>
  <c r="AL60" i="2"/>
  <c r="AM69" i="2"/>
  <c r="AL69" i="2"/>
  <c r="AM46" i="2"/>
  <c r="AL46" i="2"/>
  <c r="AM65" i="2"/>
  <c r="AL65" i="2"/>
  <c r="AM44" i="2"/>
  <c r="AL44" i="2"/>
  <c r="AM47" i="2"/>
  <c r="AL47" i="2"/>
  <c r="AM68" i="2"/>
  <c r="AL68" i="2"/>
  <c r="AM75" i="2"/>
  <c r="AL75" i="2"/>
  <c r="AM78" i="2"/>
  <c r="AL78" i="2"/>
  <c r="AM62" i="2"/>
  <c r="AL62" i="2"/>
  <c r="AM64" i="2"/>
  <c r="AL64" i="2"/>
  <c r="AM59" i="2"/>
  <c r="AL59" i="2"/>
  <c r="AM80" i="2"/>
  <c r="AL80" i="2"/>
  <c r="AM63" i="2"/>
  <c r="AL63" i="2"/>
  <c r="AM83" i="2"/>
  <c r="AL83" i="2"/>
  <c r="AM76" i="2"/>
  <c r="AL76" i="2"/>
  <c r="AM51" i="2"/>
  <c r="AL51" i="2"/>
  <c r="AM72" i="2"/>
  <c r="AL72" i="2"/>
  <c r="AM85" i="2"/>
  <c r="AL85" i="2"/>
  <c r="AM86" i="2"/>
  <c r="AL86" i="2"/>
  <c r="AM58" i="2"/>
  <c r="AL58" i="2"/>
  <c r="AM52" i="2"/>
  <c r="AL52" i="2"/>
  <c r="AM66" i="2"/>
  <c r="AL66" i="2"/>
  <c r="AM81" i="2"/>
  <c r="AL81" i="2"/>
  <c r="AM82" i="2"/>
  <c r="AL82" i="2"/>
  <c r="AM50" i="2"/>
  <c r="AL50" i="2"/>
  <c r="AM45" i="2"/>
  <c r="AL45" i="2"/>
  <c r="AM84" i="2"/>
  <c r="AL84" i="2"/>
  <c r="AM71" i="2"/>
  <c r="AL71" i="2"/>
  <c r="AM48" i="2"/>
  <c r="AL48" i="2"/>
  <c r="AM49" i="2"/>
  <c r="AL49" i="2"/>
  <c r="AM53" i="2"/>
  <c r="AL53" i="2"/>
  <c r="AM77" i="2"/>
  <c r="AL77" i="2"/>
  <c r="AM29" i="2"/>
  <c r="AL29" i="2"/>
  <c r="AM35" i="2"/>
  <c r="AL35" i="2"/>
  <c r="AM41" i="2"/>
  <c r="AL41" i="2"/>
  <c r="AM13" i="2"/>
  <c r="AL13" i="2"/>
  <c r="AM24" i="2"/>
  <c r="AL24" i="2"/>
  <c r="AM15" i="2"/>
  <c r="AL15" i="2"/>
  <c r="AM40" i="2"/>
  <c r="AL40" i="2"/>
  <c r="AM18" i="2"/>
  <c r="AL18" i="2"/>
  <c r="AM14" i="2"/>
  <c r="AL14" i="2"/>
  <c r="AM39" i="2"/>
  <c r="AL39" i="2"/>
  <c r="AM19" i="2"/>
  <c r="AL19" i="2"/>
  <c r="AM23" i="2"/>
  <c r="AL23" i="2"/>
  <c r="AM30" i="2"/>
  <c r="AL30" i="2"/>
  <c r="AM8" i="2"/>
  <c r="AL8" i="2"/>
  <c r="AM7" i="2"/>
  <c r="AL7" i="2"/>
  <c r="AM37" i="2"/>
  <c r="AL37" i="2"/>
  <c r="AM5" i="2"/>
  <c r="AL5" i="2"/>
  <c r="AM43" i="2"/>
  <c r="AL43" i="2"/>
  <c r="AM11" i="2"/>
  <c r="AL11" i="2"/>
  <c r="AM16" i="2"/>
  <c r="AL16" i="2"/>
  <c r="AM9" i="2"/>
  <c r="AL9" i="2"/>
  <c r="AM10" i="2"/>
  <c r="AL10" i="2"/>
  <c r="AM36" i="2"/>
  <c r="AL36" i="2"/>
  <c r="AM38" i="2"/>
  <c r="AL38" i="2"/>
  <c r="AM32" i="2"/>
  <c r="AL32" i="2"/>
  <c r="AM2" i="2"/>
  <c r="AL2" i="2"/>
  <c r="AM31" i="2"/>
  <c r="AL31" i="2"/>
  <c r="A22" i="2"/>
  <c r="A40" i="2"/>
  <c r="A15" i="2"/>
  <c r="A24" i="2"/>
  <c r="A13" i="2"/>
  <c r="A41" i="2"/>
  <c r="A20" i="2"/>
  <c r="A35" i="2"/>
  <c r="A6" i="2"/>
  <c r="A29" i="2"/>
  <c r="A12" i="2"/>
  <c r="A26" i="2"/>
  <c r="A25" i="2"/>
  <c r="A42" i="2"/>
  <c r="A28" i="2"/>
  <c r="A33" i="2"/>
  <c r="A77" i="2"/>
  <c r="A53" i="2"/>
  <c r="A49" i="2"/>
  <c r="A48" i="2"/>
  <c r="A71" i="2"/>
  <c r="A84" i="2"/>
  <c r="A45" i="2"/>
  <c r="A50" i="2"/>
  <c r="A82" i="2"/>
  <c r="A81" i="2"/>
  <c r="A66" i="2"/>
  <c r="A52" i="2"/>
  <c r="A58" i="2"/>
  <c r="A86" i="2"/>
  <c r="A72" i="2"/>
  <c r="A51" i="2"/>
  <c r="A76" i="2"/>
  <c r="A83" i="2"/>
  <c r="A63" i="2"/>
  <c r="A80" i="2"/>
  <c r="A64" i="2"/>
  <c r="A62" i="2"/>
  <c r="A78" i="2"/>
  <c r="A56" i="2"/>
  <c r="A75" i="2"/>
  <c r="A68" i="2"/>
  <c r="A47" i="2"/>
  <c r="A44" i="2"/>
  <c r="A65" i="2"/>
  <c r="A46" i="2"/>
  <c r="A69" i="2"/>
  <c r="A60" i="2"/>
  <c r="A55" i="2"/>
  <c r="A54" i="2"/>
  <c r="A61" i="2"/>
  <c r="A67" i="2"/>
  <c r="A70" i="2"/>
  <c r="A74" i="2"/>
  <c r="A79" i="2"/>
  <c r="A73" i="2"/>
  <c r="A57" i="2"/>
  <c r="AN21" i="2"/>
  <c r="AO21" i="2" s="1"/>
  <c r="AN27" i="2"/>
  <c r="AO27" i="2" s="1"/>
  <c r="AN31" i="2"/>
  <c r="AO31" i="2" s="1"/>
  <c r="AN34" i="2"/>
  <c r="AO34" i="2" s="1"/>
  <c r="AN2" i="2"/>
  <c r="AO2" i="2" s="1"/>
  <c r="AN32" i="2"/>
  <c r="AO32" i="2" s="1"/>
  <c r="AN4" i="2"/>
  <c r="AO4" i="2" s="1"/>
  <c r="AN38" i="2"/>
  <c r="AO38" i="2" s="1"/>
  <c r="AN36" i="2"/>
  <c r="AO36" i="2" s="1"/>
  <c r="AN10" i="2"/>
  <c r="AO10" i="2" s="1"/>
  <c r="AN9" i="2"/>
  <c r="AO9" i="2" s="1"/>
  <c r="AN16" i="2"/>
  <c r="AO16" i="2" s="1"/>
  <c r="AN11" i="2"/>
  <c r="AO11" i="2" s="1"/>
  <c r="AN43" i="2"/>
  <c r="AO43" i="2" s="1"/>
  <c r="AN5" i="2"/>
  <c r="AO5" i="2" s="1"/>
  <c r="AN3" i="2"/>
  <c r="AO3" i="2" s="1"/>
  <c r="AN37" i="2"/>
  <c r="AO37" i="2" s="1"/>
  <c r="AN7" i="2"/>
  <c r="AO7" i="2" s="1"/>
  <c r="AN8" i="2"/>
  <c r="AO8" i="2" s="1"/>
  <c r="AN17" i="2"/>
  <c r="AO17" i="2" s="1"/>
  <c r="AN30" i="2"/>
  <c r="AO30" i="2" s="1"/>
  <c r="AN23" i="2"/>
  <c r="AO23" i="2" s="1"/>
  <c r="AN19" i="2"/>
  <c r="AO19" i="2" s="1"/>
  <c r="AN39" i="2"/>
  <c r="AO39" i="2" s="1"/>
  <c r="AN14" i="2"/>
  <c r="AO14" i="2" s="1"/>
  <c r="AN18" i="2"/>
  <c r="AO18" i="2" s="1"/>
  <c r="I519" i="3" a="1"/>
  <c r="I519" i="3" s="1"/>
  <c r="I552" i="3" a="1"/>
  <c r="I552" i="3" s="1"/>
  <c r="I551" i="3" a="1"/>
  <c r="I551" i="3" s="1"/>
  <c r="I513" i="3" a="1"/>
  <c r="I513" i="3" s="1"/>
  <c r="I508" i="3" a="1"/>
  <c r="I508" i="3" s="1"/>
  <c r="I506" i="3" a="1"/>
  <c r="I506" i="3" s="1"/>
  <c r="I550" i="3" a="1"/>
  <c r="I550" i="3" s="1"/>
  <c r="I529" i="3" a="1"/>
  <c r="I529" i="3" s="1"/>
  <c r="I528" i="3" a="1"/>
  <c r="I528" i="3" s="1"/>
  <c r="I497" i="3" a="1"/>
  <c r="I497" i="3" s="1"/>
  <c r="F497" i="3" a="1"/>
  <c r="F497" i="3" s="1"/>
  <c r="I496" i="3" a="1"/>
  <c r="I496" i="3" s="1"/>
  <c r="F496" i="3" a="1"/>
  <c r="F496" i="3" s="1"/>
  <c r="I495" i="3" a="1"/>
  <c r="I495" i="3" s="1"/>
  <c r="F495" i="3" a="1"/>
  <c r="F495" i="3" s="1"/>
  <c r="I501" i="3" a="1"/>
  <c r="I501" i="3" s="1"/>
  <c r="F501" i="3" a="1"/>
  <c r="F501" i="3" s="1"/>
  <c r="I500" i="3" a="1"/>
  <c r="I500" i="3" s="1"/>
  <c r="F500" i="3" a="1"/>
  <c r="F500" i="3" s="1"/>
  <c r="I499" i="3" a="1"/>
  <c r="I499" i="3" s="1"/>
  <c r="F499" i="3" a="1"/>
  <c r="F499" i="3" s="1"/>
  <c r="I498" i="3" a="1"/>
  <c r="I498" i="3" s="1"/>
  <c r="F498" i="3" a="1"/>
  <c r="F498" i="3" s="1"/>
  <c r="AT2044" i="4"/>
  <c r="AT2047" i="4"/>
  <c r="AT2054" i="4"/>
  <c r="AT2058" i="4"/>
  <c r="AT2059" i="4"/>
  <c r="AT2066" i="4"/>
  <c r="AT2060" i="4"/>
  <c r="AT2064" i="4"/>
  <c r="AT2056" i="4"/>
  <c r="AT2085" i="4"/>
  <c r="AT1808" i="4"/>
  <c r="AT1809" i="4"/>
  <c r="AT1810" i="4"/>
  <c r="AT1811" i="4"/>
  <c r="AT1812" i="4"/>
  <c r="AT1813" i="4"/>
  <c r="AT1814" i="4"/>
  <c r="AT1815" i="4"/>
  <c r="AT1816" i="4"/>
  <c r="AT1817" i="4"/>
  <c r="AT1818" i="4"/>
  <c r="AT1819" i="4"/>
  <c r="AT1820" i="4"/>
  <c r="AT1821" i="4"/>
  <c r="AT1822" i="4"/>
  <c r="AT1823" i="4"/>
  <c r="AT1824" i="4"/>
  <c r="AT1825" i="4"/>
  <c r="AT1826" i="4"/>
  <c r="AT1827" i="4"/>
  <c r="AT1828" i="4"/>
  <c r="AT1829" i="4"/>
  <c r="AT1830" i="4"/>
  <c r="AT1831" i="4"/>
  <c r="AT1832" i="4"/>
  <c r="AT1833" i="4"/>
  <c r="AT1834" i="4"/>
  <c r="AT1835" i="4"/>
  <c r="AT1836" i="4"/>
  <c r="AT1837" i="4"/>
  <c r="AT1838" i="4"/>
  <c r="AT1839" i="4"/>
  <c r="AT1840" i="4"/>
  <c r="AT1841" i="4"/>
  <c r="AT1842" i="4"/>
  <c r="AT1843" i="4"/>
  <c r="AT1844" i="4"/>
  <c r="AT1845" i="4"/>
  <c r="AT1846" i="4"/>
  <c r="AT1847" i="4"/>
  <c r="AT1848" i="4"/>
  <c r="AT1849" i="4"/>
  <c r="AT1850" i="4"/>
  <c r="AT1851" i="4"/>
  <c r="AT1852" i="4"/>
  <c r="AT1853" i="4"/>
  <c r="AT1854" i="4"/>
  <c r="AT1855" i="4"/>
  <c r="AT1856" i="4"/>
  <c r="AT1857" i="4"/>
  <c r="AT1858" i="4"/>
  <c r="AT1859" i="4"/>
  <c r="AT1860" i="4"/>
  <c r="AT1861" i="4"/>
  <c r="AT1862" i="4"/>
  <c r="AT1863" i="4"/>
  <c r="AT1864" i="4"/>
  <c r="AT1865" i="4"/>
  <c r="AT1866" i="4"/>
  <c r="AT1867" i="4"/>
  <c r="AT1868" i="4"/>
  <c r="AT1869" i="4"/>
  <c r="AT1870" i="4"/>
  <c r="AT1871" i="4"/>
  <c r="AT1873" i="4"/>
  <c r="AT1874" i="4"/>
  <c r="AT1875" i="4"/>
  <c r="AT1876" i="4"/>
  <c r="AT1877" i="4"/>
  <c r="AT1878" i="4"/>
  <c r="AT1879" i="4"/>
  <c r="AT1880" i="4"/>
  <c r="AT1881" i="4"/>
  <c r="AT1882" i="4"/>
  <c r="AT1883" i="4"/>
  <c r="AT1884" i="4"/>
  <c r="AT1885" i="4"/>
  <c r="AT1886" i="4"/>
  <c r="AT1887" i="4"/>
  <c r="AT1888" i="4"/>
  <c r="AT1889" i="4"/>
  <c r="AT1890" i="4"/>
  <c r="AT1891" i="4"/>
  <c r="AT1892" i="4"/>
  <c r="AT1893" i="4"/>
  <c r="AT1894" i="4"/>
  <c r="AT1895" i="4"/>
  <c r="AT1896" i="4"/>
  <c r="AT1897" i="4"/>
  <c r="AT1898" i="4"/>
  <c r="AT1899" i="4"/>
  <c r="AT1900" i="4"/>
  <c r="AT1901" i="4"/>
  <c r="AT1902" i="4"/>
  <c r="AT1903" i="4"/>
  <c r="AT1904" i="4"/>
  <c r="AT1905" i="4"/>
  <c r="AT1906" i="4"/>
  <c r="AT1907" i="4"/>
  <c r="AT1908" i="4"/>
  <c r="AT1909" i="4"/>
  <c r="AT1910" i="4"/>
  <c r="AT1911" i="4"/>
  <c r="AT1912" i="4"/>
  <c r="AT1913" i="4"/>
  <c r="AT1914" i="4"/>
  <c r="AT1915" i="4"/>
  <c r="AT1916" i="4"/>
  <c r="AT1917" i="4"/>
  <c r="AT1918" i="4"/>
  <c r="AT1919" i="4"/>
  <c r="AT1920" i="4"/>
  <c r="AT1921" i="4"/>
  <c r="AT1922" i="4"/>
  <c r="AT1923" i="4"/>
  <c r="AT1924" i="4"/>
  <c r="AT1925" i="4"/>
  <c r="AT1926" i="4"/>
  <c r="AT1927" i="4"/>
  <c r="AT1928" i="4"/>
  <c r="AT1929" i="4"/>
  <c r="AT1930" i="4"/>
  <c r="AT1931" i="4"/>
  <c r="AT1932" i="4"/>
  <c r="AT1933" i="4"/>
  <c r="AT1934" i="4"/>
  <c r="AT1935" i="4"/>
  <c r="AT1937" i="4"/>
  <c r="AT1936" i="4"/>
  <c r="AT1938" i="4"/>
  <c r="AT1939" i="4"/>
  <c r="AT1940" i="4"/>
  <c r="AT1941" i="4"/>
  <c r="AT1942" i="4"/>
  <c r="AT1943" i="4"/>
  <c r="AT1944" i="4"/>
  <c r="AT1945" i="4"/>
  <c r="AT1946" i="4"/>
  <c r="AT1947" i="4"/>
  <c r="AT1948" i="4"/>
  <c r="AT1949" i="4"/>
  <c r="AT1950" i="4"/>
  <c r="AT1951" i="4"/>
  <c r="AT1952" i="4"/>
  <c r="AT1953" i="4"/>
  <c r="AT1954" i="4"/>
  <c r="AT1955" i="4"/>
  <c r="AT1956" i="4"/>
  <c r="AT1957" i="4"/>
  <c r="AT1958" i="4"/>
  <c r="AT1959" i="4"/>
  <c r="AT1960" i="4"/>
  <c r="AT1961" i="4"/>
  <c r="AT1962" i="4"/>
  <c r="AT1963" i="4"/>
  <c r="AT1964" i="4"/>
  <c r="AT1965" i="4"/>
  <c r="AT1966" i="4"/>
  <c r="AT1967" i="4"/>
  <c r="AT1968" i="4"/>
  <c r="AT1969" i="4"/>
  <c r="I462" i="3" a="1"/>
  <c r="I462" i="3" s="1"/>
  <c r="F462" i="3" a="1"/>
  <c r="F462" i="3" s="1"/>
  <c r="I461" i="3" a="1"/>
  <c r="I461" i="3" s="1"/>
  <c r="F461" i="3" a="1"/>
  <c r="F461" i="3" s="1"/>
  <c r="I460" i="3" a="1"/>
  <c r="I460" i="3" s="1"/>
  <c r="F460" i="3" a="1"/>
  <c r="F460" i="3" s="1"/>
  <c r="I459" i="3" a="1"/>
  <c r="I459" i="3" s="1"/>
  <c r="F459" i="3" a="1"/>
  <c r="F459" i="3" s="1"/>
  <c r="I458" i="3" a="1"/>
  <c r="I458" i="3" s="1"/>
  <c r="F458" i="3" a="1"/>
  <c r="F458" i="3" s="1"/>
  <c r="I457" i="3" a="1"/>
  <c r="I457" i="3" s="1"/>
  <c r="F457" i="3" a="1"/>
  <c r="F457" i="3" s="1"/>
  <c r="I456" i="3" a="1"/>
  <c r="I456" i="3" s="1"/>
  <c r="F456" i="3" a="1"/>
  <c r="F456" i="3" s="1"/>
  <c r="I455" i="3" a="1"/>
  <c r="I455" i="3" s="1"/>
  <c r="F455" i="3" a="1"/>
  <c r="F455" i="3" s="1"/>
  <c r="I454" i="3" a="1"/>
  <c r="I454" i="3" s="1"/>
  <c r="F454" i="3" a="1"/>
  <c r="F454" i="3" s="1"/>
  <c r="I453" i="3" a="1"/>
  <c r="I453" i="3" s="1"/>
  <c r="F453" i="3" a="1"/>
  <c r="F453" i="3" s="1"/>
  <c r="I452" i="3" a="1"/>
  <c r="I452" i="3" s="1"/>
  <c r="F452" i="3" a="1"/>
  <c r="F452" i="3" s="1"/>
  <c r="I451" i="3" a="1"/>
  <c r="I451" i="3" s="1"/>
  <c r="F451" i="3" a="1"/>
  <c r="F451" i="3" s="1"/>
  <c r="I450" i="3" a="1"/>
  <c r="I450" i="3" s="1"/>
  <c r="F450" i="3" a="1"/>
  <c r="F450" i="3" s="1"/>
  <c r="I449" i="3" a="1"/>
  <c r="I449" i="3" s="1"/>
  <c r="F449" i="3" a="1"/>
  <c r="F449" i="3" s="1"/>
  <c r="I448" i="3" a="1"/>
  <c r="I448" i="3" s="1"/>
  <c r="F448" i="3" a="1"/>
  <c r="F448" i="3" s="1"/>
  <c r="I447" i="3" a="1"/>
  <c r="I447" i="3" s="1"/>
  <c r="F447" i="3" a="1"/>
  <c r="F447" i="3" s="1"/>
  <c r="I446" i="3" a="1"/>
  <c r="I446" i="3" s="1"/>
  <c r="F446" i="3" a="1"/>
  <c r="F446" i="3" s="1"/>
  <c r="I445" i="3" a="1"/>
  <c r="I445" i="3" s="1"/>
  <c r="F445" i="3" a="1"/>
  <c r="F445" i="3" s="1"/>
  <c r="I444" i="3" a="1"/>
  <c r="I444" i="3" s="1"/>
  <c r="F444" i="3" a="1"/>
  <c r="F444" i="3" s="1"/>
  <c r="I443" i="3" a="1"/>
  <c r="I443" i="3" s="1"/>
  <c r="F443" i="3" a="1"/>
  <c r="F443" i="3" s="1"/>
  <c r="I442" i="3" a="1"/>
  <c r="I442" i="3" s="1"/>
  <c r="F442" i="3" a="1"/>
  <c r="F442" i="3" s="1"/>
  <c r="I441" i="3" a="1"/>
  <c r="I441" i="3" s="1"/>
  <c r="F441" i="3" a="1"/>
  <c r="F441" i="3" s="1"/>
  <c r="I440" i="3" a="1"/>
  <c r="I440" i="3" s="1"/>
  <c r="F440" i="3" a="1"/>
  <c r="F440" i="3" s="1"/>
  <c r="I439" i="3" a="1"/>
  <c r="I439" i="3" s="1"/>
  <c r="F439" i="3" a="1"/>
  <c r="F439" i="3" s="1"/>
  <c r="I438" i="3" a="1"/>
  <c r="I438" i="3" s="1"/>
  <c r="F438" i="3" a="1"/>
  <c r="F438" i="3" s="1"/>
  <c r="I437" i="3" a="1"/>
  <c r="I437" i="3" s="1"/>
  <c r="F437" i="3" a="1"/>
  <c r="F437" i="3" s="1"/>
  <c r="I436" i="3" a="1"/>
  <c r="I436" i="3" s="1"/>
  <c r="F436" i="3" a="1"/>
  <c r="F436" i="3" s="1"/>
  <c r="I435" i="3" a="1"/>
  <c r="I435" i="3" s="1"/>
  <c r="F435" i="3" a="1"/>
  <c r="F435" i="3" s="1"/>
  <c r="I434" i="3" a="1"/>
  <c r="I434" i="3" s="1"/>
  <c r="F434" i="3" a="1"/>
  <c r="F434" i="3" s="1"/>
  <c r="I433" i="3" a="1"/>
  <c r="I433" i="3" s="1"/>
  <c r="F433" i="3" a="1"/>
  <c r="F433" i="3" s="1"/>
  <c r="I432" i="3" a="1"/>
  <c r="I432" i="3" s="1"/>
  <c r="F432" i="3" a="1"/>
  <c r="F432" i="3" s="1"/>
  <c r="I431" i="3" a="1"/>
  <c r="I431" i="3" s="1"/>
  <c r="F431" i="3" a="1"/>
  <c r="F431" i="3" s="1"/>
  <c r="I430" i="3" a="1"/>
  <c r="I430" i="3" s="1"/>
  <c r="F430" i="3" a="1"/>
  <c r="F430" i="3" s="1"/>
  <c r="I429" i="3" a="1"/>
  <c r="I429" i="3" s="1"/>
  <c r="F429" i="3" a="1"/>
  <c r="F429" i="3" s="1"/>
  <c r="I428" i="3" a="1"/>
  <c r="I428" i="3" s="1"/>
  <c r="F428" i="3" a="1"/>
  <c r="F428" i="3" s="1"/>
  <c r="I427" i="3" a="1"/>
  <c r="I427" i="3" s="1"/>
  <c r="F427" i="3" a="1"/>
  <c r="F427" i="3" s="1"/>
  <c r="I426" i="3" a="1"/>
  <c r="I426" i="3" s="1"/>
  <c r="F426" i="3" a="1"/>
  <c r="F426" i="3" s="1"/>
  <c r="I421" i="3" a="1"/>
  <c r="I421" i="3" s="1"/>
  <c r="F421" i="3" a="1"/>
  <c r="F421" i="3" s="1"/>
  <c r="I420" i="3" a="1"/>
  <c r="I420" i="3" s="1"/>
  <c r="F420" i="3" a="1"/>
  <c r="F420" i="3" s="1"/>
  <c r="AT1798" i="4"/>
  <c r="I380" i="3" a="1"/>
  <c r="I380" i="3" s="1"/>
  <c r="I381" i="3" a="1"/>
  <c r="I381" i="3" s="1"/>
  <c r="I382" i="3" a="1"/>
  <c r="I382" i="3" s="1"/>
  <c r="I383" i="3" a="1"/>
  <c r="I383" i="3" s="1"/>
  <c r="I384" i="3" a="1"/>
  <c r="I384" i="3" s="1"/>
  <c r="I385" i="3" a="1"/>
  <c r="I385" i="3" s="1"/>
  <c r="I386" i="3" a="1"/>
  <c r="I386" i="3" s="1"/>
  <c r="I387" i="3" a="1"/>
  <c r="I387" i="3" s="1"/>
  <c r="I388" i="3" a="1"/>
  <c r="I388" i="3" s="1"/>
  <c r="I389" i="3" a="1"/>
  <c r="I389" i="3" s="1"/>
  <c r="I390" i="3" a="1"/>
  <c r="I390" i="3" s="1"/>
  <c r="I392" i="3" a="1"/>
  <c r="I392" i="3" s="1"/>
  <c r="I393" i="3" a="1"/>
  <c r="I393" i="3" s="1"/>
  <c r="I394" i="3" a="1"/>
  <c r="I394" i="3" s="1"/>
  <c r="I391" i="3" a="1"/>
  <c r="I391" i="3" s="1"/>
  <c r="I395" i="3" a="1"/>
  <c r="I395" i="3" s="1"/>
  <c r="I396" i="3" a="1"/>
  <c r="I396" i="3" s="1"/>
  <c r="I397" i="3" a="1"/>
  <c r="I397" i="3" s="1"/>
  <c r="I419" i="3" a="1"/>
  <c r="I419" i="3" s="1"/>
  <c r="F380" i="3" a="1"/>
  <c r="F380" i="3" s="1"/>
  <c r="F381" i="3" a="1"/>
  <c r="F381" i="3" s="1"/>
  <c r="F382" i="3" a="1"/>
  <c r="F382" i="3" s="1"/>
  <c r="F383" i="3" a="1"/>
  <c r="F383" i="3" s="1"/>
  <c r="F384" i="3" a="1"/>
  <c r="F384" i="3" s="1"/>
  <c r="F385" i="3" a="1"/>
  <c r="F385" i="3" s="1"/>
  <c r="F386" i="3" a="1"/>
  <c r="F386" i="3" s="1"/>
  <c r="F387" i="3" a="1"/>
  <c r="F387" i="3" s="1"/>
  <c r="F388" i="3" a="1"/>
  <c r="F388" i="3" s="1"/>
  <c r="F389" i="3" a="1"/>
  <c r="F389" i="3" s="1"/>
  <c r="F390" i="3" a="1"/>
  <c r="F390" i="3" s="1"/>
  <c r="F392" i="3" a="1"/>
  <c r="F392" i="3" s="1"/>
  <c r="F393" i="3" a="1"/>
  <c r="F393" i="3" s="1"/>
  <c r="F394" i="3" a="1"/>
  <c r="F394" i="3" s="1"/>
  <c r="F391" i="3" a="1"/>
  <c r="F391" i="3" s="1"/>
  <c r="F395" i="3" a="1"/>
  <c r="F395" i="3" s="1"/>
  <c r="F396" i="3" a="1"/>
  <c r="F396" i="3" s="1"/>
  <c r="F397" i="3" a="1"/>
  <c r="F397" i="3" s="1"/>
  <c r="F399" i="3" a="1"/>
  <c r="F399" i="3" s="1"/>
  <c r="F400" i="3" a="1"/>
  <c r="F400" i="3" s="1"/>
  <c r="F401" i="3" a="1"/>
  <c r="F401" i="3" s="1"/>
  <c r="F402" i="3" a="1"/>
  <c r="F402" i="3" s="1"/>
  <c r="F403" i="3" a="1"/>
  <c r="F403" i="3" s="1"/>
  <c r="F404" i="3" a="1"/>
  <c r="F404" i="3" s="1"/>
  <c r="F405" i="3" a="1"/>
  <c r="F405" i="3" s="1"/>
  <c r="F406" i="3" a="1"/>
  <c r="F406" i="3" s="1"/>
  <c r="F407" i="3" a="1"/>
  <c r="F407" i="3" s="1"/>
  <c r="F408" i="3" a="1"/>
  <c r="F408" i="3" s="1"/>
  <c r="F410" i="3" a="1"/>
  <c r="F410" i="3" s="1"/>
  <c r="F411" i="3" a="1"/>
  <c r="F411" i="3" s="1"/>
  <c r="F412" i="3" a="1"/>
  <c r="F412" i="3" s="1"/>
  <c r="F413" i="3" a="1"/>
  <c r="F413" i="3" s="1"/>
  <c r="F414" i="3" a="1"/>
  <c r="F414" i="3" s="1"/>
  <c r="F409" i="3" a="1"/>
  <c r="F409" i="3" s="1"/>
  <c r="F415" i="3" a="1"/>
  <c r="F415" i="3" s="1"/>
  <c r="F416" i="3" a="1"/>
  <c r="F416" i="3" s="1"/>
  <c r="F417" i="3" a="1"/>
  <c r="F417" i="3" s="1"/>
  <c r="F418" i="3" a="1"/>
  <c r="F418" i="3" s="1"/>
  <c r="F422" i="3" a="1"/>
  <c r="F422" i="3" s="1"/>
  <c r="F423" i="3" a="1"/>
  <c r="F423" i="3" s="1"/>
  <c r="F424" i="3" a="1"/>
  <c r="F424" i="3" s="1"/>
  <c r="F425" i="3" a="1"/>
  <c r="F425" i="3" s="1"/>
  <c r="F419" i="3" a="1"/>
  <c r="F419" i="3" s="1"/>
  <c r="AT1716" i="4"/>
  <c r="AT1720" i="4"/>
  <c r="AT1708" i="4"/>
  <c r="AT1712" i="4"/>
  <c r="AT1717" i="4"/>
  <c r="AT1721" i="4"/>
  <c r="AT1709" i="4"/>
  <c r="AT1718" i="4"/>
  <c r="AT1722" i="4"/>
  <c r="AT1710" i="4"/>
  <c r="AT1704" i="4"/>
  <c r="AT1713" i="4"/>
  <c r="AT1714" i="4"/>
  <c r="AT1705" i="4"/>
  <c r="AT1706" i="4"/>
  <c r="AT1719" i="4"/>
  <c r="AT1723" i="4"/>
  <c r="AT1715" i="4"/>
  <c r="AT1711" i="4"/>
  <c r="AT1707" i="4"/>
  <c r="AT1740" i="4"/>
  <c r="AT1741" i="4"/>
  <c r="AT1728" i="4"/>
  <c r="AT1742" i="4"/>
  <c r="AT1729" i="4"/>
  <c r="AT1743" i="4"/>
  <c r="AT1752" i="4"/>
  <c r="AT1753" i="4"/>
  <c r="AT1754" i="4"/>
  <c r="AT1730" i="4"/>
  <c r="AT1755" i="4"/>
  <c r="AT1788" i="4"/>
  <c r="AT1789" i="4"/>
  <c r="AT1790" i="4"/>
  <c r="AT1791" i="4"/>
  <c r="AT1736" i="4"/>
  <c r="AT1748" i="4"/>
  <c r="AT1737" i="4"/>
  <c r="AT1764" i="4"/>
  <c r="AT1749" i="4"/>
  <c r="AT1776" i="4"/>
  <c r="AT1777" i="4"/>
  <c r="AT1738" i="4"/>
  <c r="AT1750" i="4"/>
  <c r="AT1765" i="4"/>
  <c r="AT1766" i="4"/>
  <c r="AT1751" i="4"/>
  <c r="AT1760" i="4"/>
  <c r="AT1778" i="4"/>
  <c r="AT1767" i="4"/>
  <c r="AT1779" i="4"/>
  <c r="AT1761" i="4"/>
  <c r="AT1731" i="4"/>
  <c r="AT1762" i="4"/>
  <c r="AT1763" i="4"/>
  <c r="AT1724" i="4"/>
  <c r="AT1725" i="4"/>
  <c r="AT1726" i="4"/>
  <c r="AT1739" i="4"/>
  <c r="AT1696" i="4"/>
  <c r="AT1697" i="4"/>
  <c r="AT1700" i="4"/>
  <c r="AT1727" i="4"/>
  <c r="AT1694" i="4"/>
  <c r="AT1698" i="4"/>
  <c r="AT1701" i="4"/>
  <c r="AT1702" i="4"/>
  <c r="AT1695" i="4"/>
  <c r="AT1792" i="4"/>
  <c r="AT1703" i="4"/>
  <c r="AT1800" i="4"/>
  <c r="AT1793" i="4"/>
  <c r="AT1794" i="4"/>
  <c r="AT1795" i="4"/>
  <c r="AT1772" i="4"/>
  <c r="AT1801" i="4"/>
  <c r="AT1804" i="4"/>
  <c r="AT1802" i="4"/>
  <c r="AT1773" i="4"/>
  <c r="AT1803" i="4"/>
  <c r="AT1796" i="4"/>
  <c r="AT1774" i="4"/>
  <c r="AT1805" i="4"/>
  <c r="AT1784" i="4"/>
  <c r="AT1797" i="4"/>
  <c r="AT1806" i="4"/>
  <c r="AT1807" i="4"/>
  <c r="AT1785" i="4"/>
  <c r="AT1799" i="4"/>
  <c r="AT1699" i="4"/>
  <c r="AT1786" i="4"/>
  <c r="AT1787" i="4"/>
  <c r="AT1732" i="4"/>
  <c r="AT1733" i="4"/>
  <c r="AT1756" i="4"/>
  <c r="AT1768" i="4"/>
  <c r="AT1775" i="4"/>
  <c r="AT1757" i="4"/>
  <c r="AT1744" i="4"/>
  <c r="AT1769" i="4"/>
  <c r="AT1758" i="4"/>
  <c r="AT1734" i="4"/>
  <c r="AT1780" i="4"/>
  <c r="AT1759" i="4"/>
  <c r="AT1770" i="4"/>
  <c r="AT1745" i="4"/>
  <c r="AT1781" i="4"/>
  <c r="AT1746" i="4"/>
  <c r="AT1782" i="4"/>
  <c r="AT1783" i="4"/>
  <c r="AT1735" i="4"/>
  <c r="AT1747" i="4"/>
  <c r="AT1771" i="4"/>
  <c r="I337" i="3" a="1"/>
  <c r="I337" i="3" s="1"/>
  <c r="I341" i="3" a="1"/>
  <c r="I341" i="3" s="1"/>
  <c r="I342" i="3" a="1"/>
  <c r="I342" i="3" s="1"/>
  <c r="I343" i="3" a="1"/>
  <c r="I343" i="3" s="1"/>
  <c r="I339" i="3" a="1"/>
  <c r="I339" i="3" s="1"/>
  <c r="I344" i="3" a="1"/>
  <c r="I344" i="3" s="1"/>
  <c r="I338" i="3" a="1"/>
  <c r="I338" i="3" s="1"/>
  <c r="I345" i="3" a="1"/>
  <c r="I345" i="3" s="1"/>
  <c r="I346" i="3" a="1"/>
  <c r="I346" i="3" s="1"/>
  <c r="I340" i="3" a="1"/>
  <c r="I340" i="3" s="1"/>
  <c r="I347" i="3" a="1"/>
  <c r="I347" i="3" s="1"/>
  <c r="I329" i="3" a="1"/>
  <c r="I329" i="3" s="1"/>
  <c r="I328" i="3" a="1"/>
  <c r="I328" i="3" s="1"/>
  <c r="I353" i="3" a="1"/>
  <c r="I353" i="3" s="1"/>
  <c r="I349" i="3" a="1"/>
  <c r="I349" i="3" s="1"/>
  <c r="I354" i="3" a="1"/>
  <c r="I354" i="3" s="1"/>
  <c r="I348" i="3" a="1"/>
  <c r="I348" i="3" s="1"/>
  <c r="I351" i="3" a="1"/>
  <c r="I351" i="3" s="1"/>
  <c r="I352" i="3" a="1"/>
  <c r="I352" i="3" s="1"/>
  <c r="I350" i="3" a="1"/>
  <c r="I350" i="3" s="1"/>
  <c r="I355" i="3" a="1"/>
  <c r="I355" i="3" s="1"/>
  <c r="I356" i="3" a="1"/>
  <c r="I356" i="3" s="1"/>
  <c r="I377" i="3" a="1"/>
  <c r="I377" i="3" s="1"/>
  <c r="I378" i="3" a="1"/>
  <c r="I378" i="3" s="1"/>
  <c r="I379" i="3" a="1"/>
  <c r="I379" i="3" s="1"/>
  <c r="F337" i="3" a="1"/>
  <c r="F337" i="3" s="1"/>
  <c r="F343" i="3" a="1"/>
  <c r="F343" i="3" s="1"/>
  <c r="F339" i="3" a="1"/>
  <c r="F339" i="3" s="1"/>
  <c r="F344" i="3" a="1"/>
  <c r="F344" i="3" s="1"/>
  <c r="F338" i="3" a="1"/>
  <c r="F338" i="3" s="1"/>
  <c r="F345" i="3" a="1"/>
  <c r="F345" i="3" s="1"/>
  <c r="F346" i="3" a="1"/>
  <c r="F346" i="3" s="1"/>
  <c r="F340" i="3" a="1"/>
  <c r="F340" i="3" s="1"/>
  <c r="F347" i="3" a="1"/>
  <c r="F347" i="3" s="1"/>
  <c r="F329" i="3" a="1"/>
  <c r="F329" i="3" s="1"/>
  <c r="F328" i="3" a="1"/>
  <c r="F328" i="3" s="1"/>
  <c r="F353" i="3" a="1"/>
  <c r="F353" i="3" s="1"/>
  <c r="F349" i="3" a="1"/>
  <c r="F349" i="3" s="1"/>
  <c r="F354" i="3" a="1"/>
  <c r="F354" i="3" s="1"/>
  <c r="F348" i="3" a="1"/>
  <c r="F348" i="3" s="1"/>
  <c r="F351" i="3" a="1"/>
  <c r="F351" i="3" s="1"/>
  <c r="F352" i="3" a="1"/>
  <c r="F352" i="3" s="1"/>
  <c r="F350" i="3" a="1"/>
  <c r="F350" i="3" s="1"/>
  <c r="F355" i="3" a="1"/>
  <c r="F355" i="3" s="1"/>
  <c r="F356" i="3" a="1"/>
  <c r="F356" i="3" s="1"/>
  <c r="F357" i="3" a="1"/>
  <c r="F357" i="3" s="1"/>
  <c r="F358" i="3" a="1"/>
  <c r="F358" i="3" s="1"/>
  <c r="F359" i="3" a="1"/>
  <c r="F359" i="3" s="1"/>
  <c r="F360" i="3" a="1"/>
  <c r="F360" i="3" s="1"/>
  <c r="F361" i="3" a="1"/>
  <c r="F361" i="3" s="1"/>
  <c r="F362" i="3" a="1"/>
  <c r="F362" i="3" s="1"/>
  <c r="F363" i="3" a="1"/>
  <c r="F363" i="3" s="1"/>
  <c r="F364" i="3" a="1"/>
  <c r="F364" i="3" s="1"/>
  <c r="F365" i="3" a="1"/>
  <c r="F365" i="3" s="1"/>
  <c r="F366" i="3" a="1"/>
  <c r="F366" i="3" s="1"/>
  <c r="F367" i="3" a="1"/>
  <c r="F367" i="3" s="1"/>
  <c r="F368" i="3" a="1"/>
  <c r="F368" i="3" s="1"/>
  <c r="F369" i="3" a="1"/>
  <c r="F369" i="3" s="1"/>
  <c r="F370" i="3" a="1"/>
  <c r="F370" i="3" s="1"/>
  <c r="F371" i="3" a="1"/>
  <c r="F371" i="3" s="1"/>
  <c r="F372" i="3" a="1"/>
  <c r="F372" i="3" s="1"/>
  <c r="F373" i="3" a="1"/>
  <c r="F373" i="3" s="1"/>
  <c r="F374" i="3" a="1"/>
  <c r="F374" i="3" s="1"/>
  <c r="F375" i="3" a="1"/>
  <c r="F375" i="3" s="1"/>
  <c r="F376" i="3" a="1"/>
  <c r="F376" i="3" s="1"/>
  <c r="F377" i="3" a="1"/>
  <c r="F377" i="3" s="1"/>
  <c r="F378" i="3" a="1"/>
  <c r="F378" i="3" s="1"/>
  <c r="F379" i="3" a="1"/>
  <c r="F379" i="3" s="1"/>
  <c r="I315" i="3" a="1"/>
  <c r="I315" i="3" s="1"/>
  <c r="I320" i="3" a="1"/>
  <c r="I320" i="3" s="1"/>
  <c r="I321" i="3" a="1"/>
  <c r="I321" i="3" s="1"/>
  <c r="I322" i="3" a="1"/>
  <c r="I322" i="3" s="1"/>
  <c r="I323" i="3" a="1"/>
  <c r="I323" i="3" s="1"/>
  <c r="I324" i="3" a="1"/>
  <c r="I324" i="3" s="1"/>
  <c r="I316" i="3" a="1"/>
  <c r="I316" i="3" s="1"/>
  <c r="I317" i="3" a="1"/>
  <c r="I317" i="3" s="1"/>
  <c r="I318" i="3" a="1"/>
  <c r="I318" i="3" s="1"/>
  <c r="I325" i="3" a="1"/>
  <c r="I325" i="3" s="1"/>
  <c r="I326" i="3" a="1"/>
  <c r="I326" i="3" s="1"/>
  <c r="I327" i="3" a="1"/>
  <c r="I327" i="3" s="1"/>
  <c r="I332" i="3" a="1"/>
  <c r="I332" i="3" s="1"/>
  <c r="I330" i="3" a="1"/>
  <c r="I330" i="3" s="1"/>
  <c r="I331" i="3" a="1"/>
  <c r="I331" i="3" s="1"/>
  <c r="I319" i="3" a="1"/>
  <c r="I319" i="3" s="1"/>
  <c r="I333" i="3" a="1"/>
  <c r="I333" i="3" s="1"/>
  <c r="I335" i="3" a="1"/>
  <c r="I335" i="3" s="1"/>
  <c r="I336" i="3" a="1"/>
  <c r="I336" i="3" s="1"/>
  <c r="I334" i="3" a="1"/>
  <c r="I334" i="3" s="1"/>
  <c r="I314" i="3" a="1"/>
  <c r="I314" i="3" s="1"/>
  <c r="I313" i="3" a="1"/>
  <c r="I313" i="3" s="1"/>
  <c r="I312" i="3" a="1"/>
  <c r="I312" i="3" s="1"/>
  <c r="I311" i="3" a="1"/>
  <c r="I311" i="3" s="1"/>
  <c r="I310" i="3" a="1"/>
  <c r="I310" i="3" s="1"/>
  <c r="I308" i="3" a="1"/>
  <c r="I308" i="3" s="1"/>
  <c r="I303" i="3" a="1"/>
  <c r="I303" i="3" s="1"/>
  <c r="F294" i="3" a="1"/>
  <c r="F294" i="3" s="1"/>
  <c r="F295" i="3" a="1"/>
  <c r="F295" i="3" s="1"/>
  <c r="F296" i="3" a="1"/>
  <c r="F296" i="3" s="1"/>
  <c r="F297" i="3" a="1"/>
  <c r="F297" i="3" s="1"/>
  <c r="F298" i="3" a="1"/>
  <c r="F298" i="3" s="1"/>
  <c r="F299" i="3" a="1"/>
  <c r="F299" i="3" s="1"/>
  <c r="F300" i="3" a="1"/>
  <c r="F300" i="3" s="1"/>
  <c r="F301" i="3" a="1"/>
  <c r="F301" i="3" s="1"/>
  <c r="F302" i="3" a="1"/>
  <c r="F302" i="3" s="1"/>
  <c r="F308" i="3" a="1"/>
  <c r="F308" i="3" s="1"/>
  <c r="F310" i="3" a="1"/>
  <c r="F310" i="3" s="1"/>
  <c r="F311" i="3" a="1"/>
  <c r="F311" i="3" s="1"/>
  <c r="F312" i="3" a="1"/>
  <c r="F312" i="3" s="1"/>
  <c r="F313" i="3" a="1"/>
  <c r="F313" i="3" s="1"/>
  <c r="F314" i="3" a="1"/>
  <c r="F314" i="3" s="1"/>
  <c r="F315" i="3" a="1"/>
  <c r="F315" i="3" s="1"/>
  <c r="F320" i="3" a="1"/>
  <c r="F320" i="3" s="1"/>
  <c r="F321" i="3" a="1"/>
  <c r="F321" i="3" s="1"/>
  <c r="F322" i="3" a="1"/>
  <c r="F322" i="3" s="1"/>
  <c r="F323" i="3" a="1"/>
  <c r="F323" i="3" s="1"/>
  <c r="F324" i="3" a="1"/>
  <c r="F324" i="3" s="1"/>
  <c r="F316" i="3" a="1"/>
  <c r="F316" i="3" s="1"/>
  <c r="F317" i="3" a="1"/>
  <c r="F317" i="3" s="1"/>
  <c r="F318" i="3" a="1"/>
  <c r="F318" i="3" s="1"/>
  <c r="F326" i="3" a="1"/>
  <c r="F326" i="3" s="1"/>
  <c r="F327" i="3" a="1"/>
  <c r="F327" i="3" s="1"/>
  <c r="F332" i="3" a="1"/>
  <c r="F332" i="3" s="1"/>
  <c r="F330" i="3" a="1"/>
  <c r="F330" i="3" s="1"/>
  <c r="F331" i="3" a="1"/>
  <c r="F331" i="3" s="1"/>
  <c r="F319" i="3" a="1"/>
  <c r="F319" i="3" s="1"/>
  <c r="F333" i="3" a="1"/>
  <c r="F333" i="3" s="1"/>
  <c r="F335" i="3" a="1"/>
  <c r="F335" i="3" s="1"/>
  <c r="F336" i="3" a="1"/>
  <c r="F336" i="3" s="1"/>
  <c r="F334" i="3" a="1"/>
  <c r="F334" i="3" s="1"/>
  <c r="F292" i="3" a="1"/>
  <c r="F292" i="3" s="1"/>
  <c r="I305" i="3" a="1"/>
  <c r="I305" i="3" s="1"/>
  <c r="I307" i="3" a="1"/>
  <c r="I307" i="3" s="1"/>
  <c r="I289" i="3" a="1"/>
  <c r="I289" i="3" s="1"/>
  <c r="I288" i="3" a="1"/>
  <c r="I288" i="3" s="1"/>
  <c r="I276" i="3" a="1"/>
  <c r="I276" i="3" s="1"/>
  <c r="I304" i="3" a="1"/>
  <c r="I304" i="3" s="1"/>
  <c r="I306" i="3" a="1"/>
  <c r="I306" i="3" s="1"/>
  <c r="I291" i="3" a="1"/>
  <c r="I291" i="3" s="1"/>
  <c r="I287" i="3" a="1"/>
  <c r="I287" i="3" s="1"/>
  <c r="I285" i="3" a="1"/>
  <c r="I285" i="3" s="1"/>
  <c r="I284" i="3" a="1"/>
  <c r="I284" i="3" s="1"/>
  <c r="I286" i="3" a="1"/>
  <c r="I286" i="3" s="1"/>
  <c r="I281" i="3" a="1"/>
  <c r="I281" i="3" s="1"/>
  <c r="I283" i="3" a="1"/>
  <c r="I283" i="3" s="1"/>
  <c r="I279" i="3" a="1"/>
  <c r="I279" i="3" s="1"/>
  <c r="I282" i="3" a="1"/>
  <c r="I282" i="3" s="1"/>
  <c r="I277" i="3" a="1"/>
  <c r="I277" i="3" s="1"/>
  <c r="I278" i="3" a="1"/>
  <c r="I278" i="3" s="1"/>
  <c r="I280" i="3" a="1"/>
  <c r="I280" i="3" s="1"/>
  <c r="I274" i="3" a="1"/>
  <c r="I274" i="3" s="1"/>
  <c r="I271" i="3" a="1"/>
  <c r="I271" i="3" s="1"/>
  <c r="I275" i="3" a="1"/>
  <c r="I275" i="3" s="1"/>
  <c r="I272" i="3" a="1"/>
  <c r="I272" i="3" s="1"/>
  <c r="I266" i="3" a="1"/>
  <c r="I266" i="3" s="1"/>
  <c r="I270" i="3" a="1"/>
  <c r="I270" i="3" s="1"/>
  <c r="I269" i="3" a="1"/>
  <c r="I269" i="3" s="1"/>
  <c r="I273" i="3" a="1"/>
  <c r="I273" i="3" s="1"/>
  <c r="I267" i="3" a="1"/>
  <c r="I267" i="3" s="1"/>
  <c r="I268" i="3" a="1"/>
  <c r="I268" i="3" s="1"/>
  <c r="I263" i="3" a="1"/>
  <c r="I263" i="3" s="1"/>
  <c r="I262" i="3" a="1"/>
  <c r="I262" i="3" s="1"/>
  <c r="I264" i="3" a="1"/>
  <c r="I264" i="3" s="1"/>
  <c r="F305" i="3" a="1"/>
  <c r="F305" i="3" s="1"/>
  <c r="F293" i="3" a="1"/>
  <c r="F293" i="3" s="1"/>
  <c r="F307" i="3" a="1"/>
  <c r="F307" i="3" s="1"/>
  <c r="F289" i="3" a="1"/>
  <c r="F289" i="3" s="1"/>
  <c r="F288" i="3" a="1"/>
  <c r="F288" i="3" s="1"/>
  <c r="F276" i="3" a="1"/>
  <c r="F276" i="3" s="1"/>
  <c r="F304" i="3" a="1"/>
  <c r="F304" i="3" s="1"/>
  <c r="F306" i="3" a="1"/>
  <c r="F306" i="3" s="1"/>
  <c r="F291" i="3" a="1"/>
  <c r="F291" i="3" s="1"/>
  <c r="F290" i="3" a="1"/>
  <c r="F290" i="3" s="1"/>
  <c r="F285" i="3" a="1"/>
  <c r="F285" i="3" s="1"/>
  <c r="F284" i="3" a="1"/>
  <c r="F284" i="3" s="1"/>
  <c r="F286" i="3" a="1"/>
  <c r="F286" i="3" s="1"/>
  <c r="F281" i="3" a="1"/>
  <c r="F281" i="3" s="1"/>
  <c r="F283" i="3" a="1"/>
  <c r="F283" i="3" s="1"/>
  <c r="F279" i="3" a="1"/>
  <c r="F279" i="3" s="1"/>
  <c r="F282" i="3" a="1"/>
  <c r="F282" i="3" s="1"/>
  <c r="F277" i="3" a="1"/>
  <c r="F277" i="3" s="1"/>
  <c r="F278" i="3" a="1"/>
  <c r="F278" i="3" s="1"/>
  <c r="F280" i="3" a="1"/>
  <c r="F280" i="3" s="1"/>
  <c r="F274" i="3" a="1"/>
  <c r="F274" i="3" s="1"/>
  <c r="F271" i="3" a="1"/>
  <c r="F271" i="3" s="1"/>
  <c r="F275" i="3" a="1"/>
  <c r="F275" i="3" s="1"/>
  <c r="F272" i="3" a="1"/>
  <c r="F272" i="3" s="1"/>
  <c r="F266" i="3" a="1"/>
  <c r="F266" i="3" s="1"/>
  <c r="F270" i="3" a="1"/>
  <c r="F270" i="3" s="1"/>
  <c r="F269" i="3" a="1"/>
  <c r="F269" i="3" s="1"/>
  <c r="F273" i="3" a="1"/>
  <c r="F273" i="3" s="1"/>
  <c r="F267" i="3" a="1"/>
  <c r="F267" i="3" s="1"/>
  <c r="F268" i="3" a="1"/>
  <c r="F268" i="3" s="1"/>
  <c r="F263" i="3" a="1"/>
  <c r="F263" i="3" s="1"/>
  <c r="F262" i="3" a="1"/>
  <c r="F262" i="3" s="1"/>
  <c r="F264" i="3" a="1"/>
  <c r="F264" i="3" s="1"/>
  <c r="F248" i="3" a="1"/>
  <c r="F248" i="3" s="1"/>
  <c r="I220" i="3" a="1"/>
  <c r="I220" i="3" s="1"/>
  <c r="I221" i="3" a="1"/>
  <c r="I221" i="3" s="1"/>
  <c r="I222" i="3" a="1"/>
  <c r="I222" i="3" s="1"/>
  <c r="I223" i="3" a="1"/>
  <c r="I223" i="3" s="1"/>
  <c r="I224" i="3" a="1"/>
  <c r="I224" i="3" s="1"/>
  <c r="I225" i="3" a="1"/>
  <c r="I225" i="3" s="1"/>
  <c r="I226" i="3" a="1"/>
  <c r="I226" i="3" s="1"/>
  <c r="I227" i="3" a="1"/>
  <c r="I227" i="3" s="1"/>
  <c r="I228" i="3" a="1"/>
  <c r="I228" i="3" s="1"/>
  <c r="I229" i="3" a="1"/>
  <c r="I229" i="3" s="1"/>
  <c r="I230" i="3" a="1"/>
  <c r="I230" i="3" s="1"/>
  <c r="I231" i="3" a="1"/>
  <c r="I231" i="3" s="1"/>
  <c r="I232" i="3" a="1"/>
  <c r="I232" i="3" s="1"/>
  <c r="I233" i="3" a="1"/>
  <c r="I233" i="3" s="1"/>
  <c r="I235" i="3" a="1"/>
  <c r="I235" i="3" s="1"/>
  <c r="I236" i="3" a="1"/>
  <c r="I236" i="3" s="1"/>
  <c r="I237" i="3" a="1"/>
  <c r="I237" i="3" s="1"/>
  <c r="I238" i="3" a="1"/>
  <c r="I238" i="3" s="1"/>
  <c r="I239" i="3" a="1"/>
  <c r="I239" i="3" s="1"/>
  <c r="I240" i="3" a="1"/>
  <c r="I240" i="3" s="1"/>
  <c r="I241" i="3" a="1"/>
  <c r="I241" i="3" s="1"/>
  <c r="I242" i="3" a="1"/>
  <c r="I242" i="3" s="1"/>
  <c r="I243" i="3" a="1"/>
  <c r="I243" i="3" s="1"/>
  <c r="I244" i="3" a="1"/>
  <c r="I244" i="3" s="1"/>
  <c r="I245" i="3" a="1"/>
  <c r="I245" i="3" s="1"/>
  <c r="I247" i="3" a="1"/>
  <c r="I247" i="3" s="1"/>
  <c r="I246" i="3" a="1"/>
  <c r="I246" i="3" s="1"/>
  <c r="I253" i="3" a="1"/>
  <c r="I253" i="3" s="1"/>
  <c r="I254" i="3" a="1"/>
  <c r="I254" i="3" s="1"/>
  <c r="I256" i="3" a="1"/>
  <c r="I256" i="3" s="1"/>
  <c r="I255" i="3" a="1"/>
  <c r="I255" i="3" s="1"/>
  <c r="I257" i="3" a="1"/>
  <c r="I257" i="3" s="1"/>
  <c r="I258" i="3" a="1"/>
  <c r="I258" i="3" s="1"/>
  <c r="I259" i="3" a="1"/>
  <c r="I259" i="3" s="1"/>
  <c r="I260" i="3" a="1"/>
  <c r="I260" i="3" s="1"/>
  <c r="I261" i="3" a="1"/>
  <c r="I261" i="3" s="1"/>
  <c r="I252" i="3" a="1"/>
  <c r="I252" i="3" s="1"/>
  <c r="I265" i="3" a="1"/>
  <c r="I265" i="3" s="1"/>
  <c r="F220" i="3" a="1"/>
  <c r="F220" i="3" s="1"/>
  <c r="F221" i="3" a="1"/>
  <c r="F221" i="3" s="1"/>
  <c r="F222" i="3" a="1"/>
  <c r="F222" i="3" s="1"/>
  <c r="F223" i="3" a="1"/>
  <c r="F223" i="3" s="1"/>
  <c r="F224" i="3" a="1"/>
  <c r="F224" i="3" s="1"/>
  <c r="F225" i="3" a="1"/>
  <c r="F225" i="3" s="1"/>
  <c r="F226" i="3" a="1"/>
  <c r="F226" i="3" s="1"/>
  <c r="F227" i="3" a="1"/>
  <c r="F227" i="3" s="1"/>
  <c r="F228" i="3" a="1"/>
  <c r="F228" i="3" s="1"/>
  <c r="F229" i="3" a="1"/>
  <c r="F229" i="3" s="1"/>
  <c r="F230" i="3" a="1"/>
  <c r="F230" i="3" s="1"/>
  <c r="F231" i="3" a="1"/>
  <c r="F231" i="3" s="1"/>
  <c r="F232" i="3" a="1"/>
  <c r="F232" i="3" s="1"/>
  <c r="F233" i="3" a="1"/>
  <c r="F233" i="3" s="1"/>
  <c r="F234" i="3" a="1"/>
  <c r="F234" i="3" s="1"/>
  <c r="F235" i="3" a="1"/>
  <c r="F235" i="3" s="1"/>
  <c r="F236" i="3" a="1"/>
  <c r="F236" i="3" s="1"/>
  <c r="F237" i="3" a="1"/>
  <c r="F237" i="3" s="1"/>
  <c r="F238" i="3" a="1"/>
  <c r="F238" i="3" s="1"/>
  <c r="F239" i="3" a="1"/>
  <c r="F239" i="3" s="1"/>
  <c r="F240" i="3" a="1"/>
  <c r="F240" i="3" s="1"/>
  <c r="F241" i="3" a="1"/>
  <c r="F241" i="3" s="1"/>
  <c r="F242" i="3" a="1"/>
  <c r="F242" i="3" s="1"/>
  <c r="F243" i="3" a="1"/>
  <c r="F243" i="3" s="1"/>
  <c r="F244" i="3" a="1"/>
  <c r="F244" i="3" s="1"/>
  <c r="F245" i="3" a="1"/>
  <c r="F245" i="3" s="1"/>
  <c r="F247" i="3" a="1"/>
  <c r="F247" i="3" s="1"/>
  <c r="F246" i="3" a="1"/>
  <c r="F246" i="3" s="1"/>
  <c r="F249" i="3" a="1"/>
  <c r="F249" i="3" s="1"/>
  <c r="F250" i="3" a="1"/>
  <c r="F250" i="3" s="1"/>
  <c r="F251" i="3" a="1"/>
  <c r="F251" i="3" s="1"/>
  <c r="F253" i="3" a="1"/>
  <c r="F253" i="3" s="1"/>
  <c r="F254" i="3" a="1"/>
  <c r="F254" i="3" s="1"/>
  <c r="F256" i="3" a="1"/>
  <c r="F256" i="3" s="1"/>
  <c r="F255" i="3" a="1"/>
  <c r="F255" i="3" s="1"/>
  <c r="F257" i="3" a="1"/>
  <c r="F257" i="3" s="1"/>
  <c r="F258" i="3" a="1"/>
  <c r="F258" i="3" s="1"/>
  <c r="F259" i="3" a="1"/>
  <c r="F259" i="3" s="1"/>
  <c r="F260" i="3" a="1"/>
  <c r="F260" i="3" s="1"/>
  <c r="F261" i="3" a="1"/>
  <c r="F261" i="3" s="1"/>
  <c r="F252" i="3" a="1"/>
  <c r="F252" i="3" s="1"/>
  <c r="F265" i="3" a="1"/>
  <c r="F265" i="3" s="1"/>
  <c r="AT695" i="4"/>
  <c r="AT915" i="4"/>
  <c r="AT857" i="4"/>
  <c r="AT821" i="4"/>
  <c r="AT916" i="4"/>
  <c r="AT923" i="4"/>
  <c r="AT773" i="4"/>
  <c r="AT922" i="4"/>
  <c r="AT912" i="4"/>
  <c r="AT919" i="4"/>
  <c r="AT918" i="4"/>
  <c r="AT913" i="4"/>
  <c r="AT920" i="4"/>
  <c r="AT917" i="4"/>
  <c r="AT921" i="4"/>
  <c r="AT924" i="4"/>
  <c r="AT925" i="4"/>
  <c r="AT808" i="4"/>
  <c r="AT877" i="4"/>
  <c r="AT813" i="4"/>
  <c r="AT761" i="4"/>
  <c r="AT725" i="4"/>
  <c r="AT809" i="4"/>
  <c r="AT721" i="4"/>
  <c r="AT702" i="4"/>
  <c r="AT706" i="4"/>
  <c r="AT703" i="4"/>
  <c r="AT710" i="4"/>
  <c r="AT707" i="4"/>
  <c r="AT711" i="4"/>
  <c r="AT714" i="4"/>
  <c r="AT715" i="4"/>
  <c r="AT690" i="4"/>
  <c r="AT691" i="4"/>
  <c r="AT694" i="4"/>
  <c r="AT698" i="4"/>
  <c r="AT699" i="4"/>
  <c r="AT696" i="4"/>
  <c r="AT708" i="4"/>
  <c r="AT700" i="4"/>
  <c r="AT712" i="4"/>
  <c r="AT704" i="4"/>
  <c r="AT713" i="4"/>
  <c r="AT705" i="4"/>
  <c r="AT697" i="4"/>
  <c r="AT709" i="4"/>
  <c r="AT716" i="4"/>
  <c r="AT692" i="4"/>
  <c r="AT701" i="4"/>
  <c r="AT717" i="4"/>
  <c r="AT693" i="4"/>
  <c r="I219" i="3" a="1"/>
  <c r="I219" i="3" s="1"/>
  <c r="F219" i="3" a="1"/>
  <c r="F219" i="3" s="1"/>
  <c r="I218" i="3" a="1"/>
  <c r="I218" i="3" s="1"/>
  <c r="F218" i="3" a="1"/>
  <c r="F218" i="3" s="1"/>
  <c r="I217" i="3" a="1"/>
  <c r="I217" i="3" s="1"/>
  <c r="F217" i="3" a="1"/>
  <c r="F217" i="3" s="1"/>
  <c r="I216" i="3" a="1"/>
  <c r="I216" i="3" s="1"/>
  <c r="F216" i="3" a="1"/>
  <c r="F216" i="3" s="1"/>
  <c r="I215" i="3" a="1"/>
  <c r="I215" i="3" s="1"/>
  <c r="F215" i="3" a="1"/>
  <c r="F215" i="3" s="1"/>
  <c r="I214" i="3" a="1"/>
  <c r="I214" i="3" s="1"/>
  <c r="F214" i="3" a="1"/>
  <c r="F214" i="3" s="1"/>
  <c r="I213" i="3" a="1"/>
  <c r="I213" i="3" s="1"/>
  <c r="F213" i="3" a="1"/>
  <c r="F213" i="3" s="1"/>
  <c r="I212" i="3" a="1"/>
  <c r="I212" i="3" s="1"/>
  <c r="F212" i="3" a="1"/>
  <c r="F212" i="3" s="1"/>
  <c r="I211" i="3" a="1"/>
  <c r="I211" i="3" s="1"/>
  <c r="F211" i="3" a="1"/>
  <c r="F211" i="3" s="1"/>
  <c r="I210" i="3" a="1"/>
  <c r="I210" i="3" s="1"/>
  <c r="F210" i="3" a="1"/>
  <c r="F210" i="3" s="1"/>
  <c r="I209" i="3" a="1"/>
  <c r="I209" i="3" s="1"/>
  <c r="F209" i="3" a="1"/>
  <c r="F209" i="3" s="1"/>
  <c r="I208" i="3" a="1"/>
  <c r="I208" i="3" s="1"/>
  <c r="F208" i="3" a="1"/>
  <c r="F208" i="3" s="1"/>
  <c r="I207" i="3" a="1"/>
  <c r="I207" i="3" s="1"/>
  <c r="F207" i="3" a="1"/>
  <c r="F207" i="3" s="1"/>
  <c r="I206" i="3" a="1"/>
  <c r="I206" i="3" s="1"/>
  <c r="F206" i="3" a="1"/>
  <c r="F206" i="3" s="1"/>
  <c r="F205" i="3" a="1"/>
  <c r="F205" i="3" s="1"/>
  <c r="I205" i="3" a="1"/>
  <c r="I205" i="3" s="1"/>
  <c r="I204" i="3" a="1"/>
  <c r="I204" i="3" s="1"/>
  <c r="I203" i="3" a="1"/>
  <c r="I203" i="3" s="1"/>
  <c r="F203" i="3" a="1"/>
  <c r="F203" i="3" s="1"/>
  <c r="I202" i="3" a="1"/>
  <c r="I202" i="3" s="1"/>
  <c r="F202" i="3" a="1"/>
  <c r="F202" i="3" s="1"/>
  <c r="I201" i="3" a="1"/>
  <c r="I201" i="3" s="1"/>
  <c r="F201" i="3" a="1"/>
  <c r="F201" i="3" s="1"/>
  <c r="F200" i="3" a="1"/>
  <c r="F200" i="3" s="1"/>
  <c r="I200" i="3" a="1"/>
  <c r="I200" i="3" s="1"/>
  <c r="I199" i="3" a="1"/>
  <c r="I199" i="3" s="1"/>
  <c r="F199" i="3" a="1"/>
  <c r="F199" i="3" s="1"/>
  <c r="I198" i="3" a="1"/>
  <c r="I198" i="3" s="1"/>
  <c r="F198" i="3" a="1"/>
  <c r="F198" i="3" s="1"/>
  <c r="I197" i="3" a="1"/>
  <c r="I197" i="3" s="1"/>
  <c r="F197" i="3" a="1"/>
  <c r="F197" i="3" s="1"/>
  <c r="I196" i="3" a="1"/>
  <c r="I196" i="3" s="1"/>
  <c r="F196" i="3" a="1"/>
  <c r="F196" i="3" s="1"/>
  <c r="I195" i="3" a="1"/>
  <c r="I195" i="3" s="1"/>
  <c r="F195" i="3" a="1"/>
  <c r="F195" i="3" s="1"/>
  <c r="F194" i="3" a="1"/>
  <c r="F194" i="3" s="1"/>
  <c r="I193" i="3" a="1"/>
  <c r="I193" i="3" s="1"/>
  <c r="F193" i="3" a="1"/>
  <c r="F193" i="3" s="1"/>
  <c r="I192" i="3" a="1"/>
  <c r="I192" i="3" s="1"/>
  <c r="F192" i="3" a="1"/>
  <c r="F192" i="3" s="1"/>
  <c r="I191" i="3" a="1"/>
  <c r="I191" i="3" s="1"/>
  <c r="F191" i="3" a="1"/>
  <c r="F191" i="3" s="1"/>
  <c r="I190" i="3" a="1"/>
  <c r="I190" i="3" s="1"/>
  <c r="F190" i="3" a="1"/>
  <c r="F190" i="3" s="1"/>
  <c r="I189" i="3" a="1"/>
  <c r="I189" i="3" s="1"/>
  <c r="F189" i="3" a="1"/>
  <c r="F189" i="3" s="1"/>
  <c r="I188" i="3" a="1"/>
  <c r="I188" i="3" s="1"/>
  <c r="F188" i="3" a="1"/>
  <c r="F188" i="3" s="1"/>
  <c r="I187" i="3" a="1"/>
  <c r="I187" i="3" s="1"/>
  <c r="F187" i="3" a="1"/>
  <c r="F187" i="3" s="1"/>
  <c r="I186" i="3" a="1"/>
  <c r="I186" i="3" s="1"/>
  <c r="F186" i="3" a="1"/>
  <c r="F186" i="3" s="1"/>
  <c r="I185" i="3" a="1"/>
  <c r="I185" i="3" s="1"/>
  <c r="F185" i="3" a="1"/>
  <c r="F185" i="3" s="1"/>
  <c r="I184" i="3" a="1"/>
  <c r="I184" i="3" s="1"/>
  <c r="F184" i="3" a="1"/>
  <c r="F184" i="3" s="1"/>
  <c r="I183" i="3" a="1"/>
  <c r="I183" i="3" s="1"/>
  <c r="F183" i="3" a="1"/>
  <c r="F183" i="3" s="1"/>
  <c r="F182" i="3" a="1"/>
  <c r="F182" i="3" s="1"/>
  <c r="I181" i="3" a="1"/>
  <c r="I181" i="3" s="1"/>
  <c r="F181" i="3" a="1"/>
  <c r="F181" i="3" s="1"/>
  <c r="I180" i="3" a="1"/>
  <c r="I180" i="3" s="1"/>
  <c r="F180" i="3" a="1"/>
  <c r="F180" i="3" s="1"/>
  <c r="F179" i="3" a="1"/>
  <c r="F179" i="3" s="1"/>
  <c r="AT803" i="4"/>
  <c r="AT852" i="4"/>
  <c r="AT853" i="4"/>
  <c r="AT887" i="4"/>
  <c r="AT868" i="4"/>
  <c r="AT888" i="4"/>
  <c r="AT804" i="4"/>
  <c r="AT845" i="4"/>
  <c r="AT902" i="4"/>
  <c r="AT805" i="4"/>
  <c r="AT903" i="4"/>
  <c r="AT839" i="4"/>
  <c r="AT878" i="4"/>
  <c r="AT840" i="4"/>
  <c r="AT879" i="4"/>
  <c r="AT898" i="4"/>
  <c r="AT880" i="4"/>
  <c r="AT881" i="4"/>
  <c r="AT906" i="4"/>
  <c r="AT899" i="4"/>
  <c r="AT904" i="4"/>
  <c r="AT894" i="4"/>
  <c r="AT905" i="4"/>
  <c r="AT900" i="4"/>
  <c r="AT901" i="4"/>
  <c r="AT746" i="4"/>
  <c r="AT882" i="4"/>
  <c r="AT907" i="4"/>
  <c r="AT908" i="4"/>
  <c r="AT747" i="4"/>
  <c r="AT895" i="4"/>
  <c r="AT748" i="4"/>
  <c r="AT909" i="4"/>
  <c r="AT883" i="4"/>
  <c r="AT790" i="4"/>
  <c r="AT791" i="4"/>
  <c r="AT794" i="4"/>
  <c r="AT795" i="4"/>
  <c r="AT884" i="4"/>
  <c r="AT796" i="4"/>
  <c r="AT792" i="4"/>
  <c r="AT896" i="4"/>
  <c r="AT841" i="4"/>
  <c r="AT897" i="4"/>
  <c r="AT869" i="4"/>
  <c r="AT889" i="4"/>
  <c r="AT786" i="4"/>
  <c r="AT793" i="4"/>
  <c r="AT749" i="4"/>
  <c r="AT787" i="4"/>
  <c r="AT885" i="4"/>
  <c r="AT774" i="4"/>
  <c r="AT758" i="4"/>
  <c r="AT797" i="4"/>
  <c r="AT722" i="4"/>
  <c r="AT788" i="4"/>
  <c r="AT814" i="4"/>
  <c r="AT723" i="4"/>
  <c r="AT724" i="4"/>
  <c r="AT775" i="4"/>
  <c r="AT815" i="4"/>
  <c r="AT759" i="4"/>
  <c r="AT810" i="4"/>
  <c r="AT760" i="4"/>
  <c r="AT776" i="4"/>
  <c r="AT806" i="4"/>
  <c r="AT777" i="4"/>
  <c r="AT816" i="4"/>
  <c r="AT811" i="4"/>
  <c r="AT817" i="4"/>
  <c r="AT812" i="4"/>
  <c r="AT742" i="4"/>
  <c r="AT807" i="4"/>
  <c r="AT846" i="4"/>
  <c r="AT750" i="4"/>
  <c r="AT743" i="4"/>
  <c r="AT847" i="4"/>
  <c r="AT744" i="4"/>
  <c r="AT738" i="4"/>
  <c r="AT754" i="4"/>
  <c r="AT745" i="4"/>
  <c r="AT739" i="4"/>
  <c r="AT751" i="4"/>
  <c r="AT862" i="4"/>
  <c r="AT755" i="4"/>
  <c r="AT740" i="4"/>
  <c r="AT863" i="4"/>
  <c r="AT848" i="4"/>
  <c r="AT752" i="4"/>
  <c r="AT864" i="4"/>
  <c r="AT753" i="4"/>
  <c r="AT756" i="4"/>
  <c r="AT762" i="4"/>
  <c r="AT763" i="4"/>
  <c r="AT849" i="4"/>
  <c r="AT730" i="4"/>
  <c r="AT741" i="4"/>
  <c r="AT718" i="4"/>
  <c r="AT719" i="4"/>
  <c r="AT778" i="4"/>
  <c r="AT731" i="4"/>
  <c r="AT870" i="4"/>
  <c r="AT779" i="4"/>
  <c r="AT726" i="4"/>
  <c r="AT720" i="4"/>
  <c r="AT766" i="4"/>
  <c r="AT871" i="4"/>
  <c r="AT727" i="4"/>
  <c r="AT732" i="4"/>
  <c r="AT858" i="4"/>
  <c r="AT728" i="4"/>
  <c r="AT874" i="4"/>
  <c r="AT729" i="4"/>
  <c r="AT767" i="4"/>
  <c r="AT859" i="4"/>
  <c r="AT780" i="4"/>
  <c r="AT733" i="4"/>
  <c r="AT768" i="4"/>
  <c r="AT860" i="4"/>
  <c r="AT861" i="4"/>
  <c r="AT872" i="4"/>
  <c r="AT781" i="4"/>
  <c r="AT873" i="4"/>
  <c r="AT875" i="4"/>
  <c r="AT789" i="4"/>
  <c r="AT854" i="4"/>
  <c r="AT876" i="4"/>
  <c r="AT734" i="4"/>
  <c r="AT855" i="4"/>
  <c r="AT798" i="4"/>
  <c r="AT799" i="4"/>
  <c r="AT782" i="4"/>
  <c r="AT735" i="4"/>
  <c r="AT769" i="4"/>
  <c r="AT770" i="4"/>
  <c r="AT800" i="4"/>
  <c r="AT801" i="4"/>
  <c r="AT771" i="4"/>
  <c r="AT856" i="4"/>
  <c r="AT736" i="4"/>
  <c r="AT783" i="4"/>
  <c r="AT822" i="4"/>
  <c r="AT784" i="4"/>
  <c r="AT823" i="4"/>
  <c r="AT824" i="4"/>
  <c r="AT826" i="4"/>
  <c r="AT785" i="4"/>
  <c r="AT830" i="4"/>
  <c r="AT831" i="4"/>
  <c r="AT832" i="4"/>
  <c r="AT737" i="4"/>
  <c r="AT764" i="4"/>
  <c r="AT825" i="4"/>
  <c r="AT772" i="4"/>
  <c r="AT827" i="4"/>
  <c r="AT818" i="4"/>
  <c r="AT833" i="4"/>
  <c r="AT757" i="4"/>
  <c r="AT865" i="4"/>
  <c r="AT765" i="4"/>
  <c r="AT819" i="4"/>
  <c r="AT828" i="4"/>
  <c r="AT910" i="4"/>
  <c r="AT911" i="4"/>
  <c r="AT829" i="4"/>
  <c r="AT820" i="4"/>
  <c r="AT914" i="4"/>
  <c r="AT666" i="4"/>
  <c r="AT674" i="4"/>
  <c r="AT634" i="4"/>
  <c r="AT649" i="4"/>
  <c r="AT644" i="4"/>
  <c r="AT639" i="4"/>
  <c r="AT640" i="4"/>
  <c r="AT635" i="4"/>
  <c r="AT630" i="4"/>
  <c r="AT675" i="4"/>
  <c r="AT676" i="4"/>
  <c r="AT614" i="4"/>
  <c r="AT631" i="4"/>
  <c r="AT645" i="4"/>
  <c r="AT615" i="4"/>
  <c r="AT636" i="4"/>
  <c r="AT622" i="4"/>
  <c r="AT616" i="4"/>
  <c r="AT623" i="4"/>
  <c r="AT637" i="4"/>
  <c r="AT624" i="4"/>
  <c r="AT654" i="4"/>
  <c r="AT641" i="4"/>
  <c r="AT655" i="4"/>
  <c r="AT632" i="4"/>
  <c r="AT617" i="4"/>
  <c r="AT650" i="4"/>
  <c r="AT651" i="4"/>
  <c r="AT656" i="4"/>
  <c r="AT657" i="4"/>
  <c r="AT625" i="4"/>
  <c r="AT633" i="4"/>
  <c r="AT670" i="4"/>
  <c r="AT677" i="4"/>
  <c r="AT658" i="4"/>
  <c r="AT671" i="4"/>
  <c r="AT662" i="4"/>
  <c r="AT652" i="4"/>
  <c r="AT672" i="4"/>
  <c r="AT663" i="4"/>
  <c r="AT562" i="4"/>
  <c r="AT664" i="4"/>
  <c r="AT667" i="4"/>
  <c r="AT665" i="4"/>
  <c r="AT668" i="4"/>
  <c r="AT563" i="4"/>
  <c r="AT659" i="4"/>
  <c r="AT669" i="4"/>
  <c r="AT564" i="4"/>
  <c r="AT653" i="4"/>
  <c r="AT565" i="4"/>
  <c r="AT660" i="4"/>
  <c r="AT661" i="4"/>
  <c r="AT673" i="4"/>
  <c r="AT834" i="4"/>
  <c r="AT890" i="4"/>
  <c r="AT842" i="4"/>
  <c r="AT835" i="4"/>
  <c r="AT866" i="4"/>
  <c r="AT891" i="4"/>
  <c r="AT836" i="4"/>
  <c r="AT837" i="4"/>
  <c r="AT843" i="4"/>
  <c r="AT892" i="4"/>
  <c r="AT850" i="4"/>
  <c r="AT893" i="4"/>
  <c r="AT844" i="4"/>
  <c r="AT867" i="4"/>
  <c r="AT851" i="4"/>
  <c r="AT802" i="4"/>
  <c r="AT886" i="4"/>
  <c r="AT838" i="4"/>
  <c r="I151" i="3" a="1"/>
  <c r="I151" i="3" s="1"/>
  <c r="I152" i="3" a="1"/>
  <c r="I152" i="3" s="1"/>
  <c r="I153" i="3" a="1"/>
  <c r="I153" i="3" s="1"/>
  <c r="I155" i="3" a="1"/>
  <c r="I155" i="3" s="1"/>
  <c r="I156" i="3" a="1"/>
  <c r="I156" i="3" s="1"/>
  <c r="I154" i="3" a="1"/>
  <c r="I154" i="3" s="1"/>
  <c r="I157" i="3" a="1"/>
  <c r="I157" i="3" s="1"/>
  <c r="I158" i="3" a="1"/>
  <c r="I158" i="3" s="1"/>
  <c r="I159" i="3" a="1"/>
  <c r="I159" i="3" s="1"/>
  <c r="I161" i="3" a="1"/>
  <c r="I161" i="3" s="1"/>
  <c r="I162" i="3" a="1"/>
  <c r="I162" i="3" s="1"/>
  <c r="I166" i="3" a="1"/>
  <c r="I166" i="3" s="1"/>
  <c r="I160" i="3" a="1"/>
  <c r="I160" i="3" s="1"/>
  <c r="I163" i="3" a="1"/>
  <c r="I163" i="3" s="1"/>
  <c r="I164" i="3" a="1"/>
  <c r="I164" i="3" s="1"/>
  <c r="I167" i="3" a="1"/>
  <c r="I167" i="3" s="1"/>
  <c r="I169" i="3" a="1"/>
  <c r="I169" i="3" s="1"/>
  <c r="I168" i="3" a="1"/>
  <c r="I168" i="3" s="1"/>
  <c r="I165" i="3" a="1"/>
  <c r="I165" i="3" s="1"/>
  <c r="I170" i="3" a="1"/>
  <c r="I170" i="3" s="1"/>
  <c r="I171" i="3" a="1"/>
  <c r="I171" i="3" s="1"/>
  <c r="I172" i="3" a="1"/>
  <c r="I172" i="3" s="1"/>
  <c r="I173" i="3" a="1"/>
  <c r="I173" i="3" s="1"/>
  <c r="I174" i="3" a="1"/>
  <c r="I174" i="3" s="1"/>
  <c r="I175" i="3" a="1"/>
  <c r="I175" i="3" s="1"/>
  <c r="I176" i="3" a="1"/>
  <c r="I176" i="3" s="1"/>
  <c r="I177" i="3" a="1"/>
  <c r="I177" i="3" s="1"/>
  <c r="I178" i="3" a="1"/>
  <c r="I178" i="3" s="1"/>
  <c r="I179" i="3" a="1"/>
  <c r="I179" i="3" s="1"/>
  <c r="A142" i="3"/>
  <c r="A140" i="3"/>
  <c r="A141" i="3"/>
  <c r="A143" i="3"/>
  <c r="A145" i="3"/>
  <c r="A146" i="3"/>
  <c r="A144" i="3"/>
  <c r="A149" i="3"/>
  <c r="A147" i="3"/>
  <c r="A148" i="3"/>
  <c r="A150" i="3"/>
  <c r="A151" i="3"/>
  <c r="A152" i="3"/>
  <c r="A153" i="3"/>
  <c r="A155" i="3"/>
  <c r="A156" i="3"/>
  <c r="A154" i="3"/>
  <c r="A157" i="3"/>
  <c r="A158" i="3"/>
  <c r="A159" i="3"/>
  <c r="A161" i="3"/>
  <c r="A162" i="3"/>
  <c r="A166" i="3"/>
  <c r="A160" i="3"/>
  <c r="A163" i="3"/>
  <c r="A164" i="3"/>
  <c r="A167" i="3"/>
  <c r="A169" i="3"/>
  <c r="A168" i="3"/>
  <c r="A165" i="3"/>
  <c r="F141" i="3" a="1"/>
  <c r="F141" i="3" s="1"/>
  <c r="F163" i="3" a="1"/>
  <c r="F163" i="3" s="1"/>
  <c r="F164" i="3" a="1"/>
  <c r="F164" i="3" s="1"/>
  <c r="F167" i="3" a="1"/>
  <c r="F167" i="3" s="1"/>
  <c r="F169" i="3" a="1"/>
  <c r="F169" i="3" s="1"/>
  <c r="F168" i="3" a="1"/>
  <c r="F168" i="3" s="1"/>
  <c r="F165" i="3" a="1"/>
  <c r="F165" i="3" s="1"/>
  <c r="F170" i="3" a="1"/>
  <c r="F170" i="3" s="1"/>
  <c r="F171" i="3" a="1"/>
  <c r="F171" i="3" s="1"/>
  <c r="F172" i="3" a="1"/>
  <c r="F172" i="3" s="1"/>
  <c r="F173" i="3" a="1"/>
  <c r="F173" i="3" s="1"/>
  <c r="F175" i="3" a="1"/>
  <c r="F175" i="3" s="1"/>
  <c r="F176" i="3" a="1"/>
  <c r="F176" i="3" s="1"/>
  <c r="F177" i="3" a="1"/>
  <c r="F177" i="3" s="1"/>
  <c r="F178" i="3" a="1"/>
  <c r="F178" i="3" s="1"/>
  <c r="F138" i="3" a="1"/>
  <c r="F138" i="3" s="1"/>
  <c r="F139" i="3" a="1"/>
  <c r="F139" i="3" s="1"/>
  <c r="F142" i="3" a="1"/>
  <c r="F142" i="3" s="1"/>
  <c r="F140" i="3" a="1"/>
  <c r="F140" i="3" s="1"/>
  <c r="F136" i="3" a="1"/>
  <c r="F136" i="3" s="1"/>
  <c r="F137" i="3" a="1"/>
  <c r="F137" i="3" s="1"/>
  <c r="I137" i="3" a="1"/>
  <c r="I137" i="3" s="1"/>
  <c r="I138" i="3" a="1"/>
  <c r="I138" i="3" s="1"/>
  <c r="I139" i="3" a="1"/>
  <c r="I139" i="3" s="1"/>
  <c r="I142" i="3" a="1"/>
  <c r="I142" i="3" s="1"/>
  <c r="I140" i="3" a="1"/>
  <c r="I140" i="3" s="1"/>
  <c r="I141" i="3" a="1"/>
  <c r="I141" i="3" s="1"/>
  <c r="I134" i="3" a="1"/>
  <c r="I134" i="3" s="1"/>
  <c r="I143" i="3" a="1"/>
  <c r="I143" i="3" s="1"/>
  <c r="I145" i="3" a="1"/>
  <c r="I145" i="3" s="1"/>
  <c r="I146" i="3" a="1"/>
  <c r="I146" i="3" s="1"/>
  <c r="I144" i="3" a="1"/>
  <c r="I144" i="3" s="1"/>
  <c r="I149" i="3" a="1"/>
  <c r="I149" i="3" s="1"/>
  <c r="I147" i="3" a="1"/>
  <c r="I147" i="3" s="1"/>
  <c r="I148" i="3" a="1"/>
  <c r="I148" i="3" s="1"/>
  <c r="I150" i="3" a="1"/>
  <c r="I150" i="3" s="1"/>
  <c r="AT416" i="4"/>
  <c r="AT419" i="4"/>
  <c r="AT431" i="4"/>
  <c r="AT438" i="4"/>
  <c r="AT473" i="4"/>
  <c r="AT482" i="4"/>
  <c r="AT483" i="4"/>
  <c r="AT500" i="4"/>
  <c r="AT430" i="4"/>
  <c r="AT432" i="4"/>
  <c r="AT437" i="4"/>
  <c r="AT454" i="4"/>
  <c r="AT467" i="4"/>
  <c r="AT471" i="4"/>
  <c r="AT474" i="4"/>
  <c r="AT485" i="4"/>
  <c r="AT488" i="4"/>
  <c r="AT497" i="4"/>
  <c r="AT433" i="4"/>
  <c r="AT434" i="4"/>
  <c r="AT461" i="4"/>
  <c r="AT475" i="4"/>
  <c r="AT490" i="4"/>
  <c r="AT492" i="4"/>
  <c r="AT495" i="4"/>
  <c r="AT444" i="4"/>
  <c r="AT446" i="4"/>
  <c r="AT451" i="4"/>
  <c r="AT463" i="4"/>
  <c r="AT465" i="4"/>
  <c r="AT466" i="4"/>
  <c r="AT469" i="4"/>
  <c r="AT486" i="4"/>
  <c r="AT403" i="4"/>
  <c r="AT409" i="4"/>
  <c r="AT420" i="4"/>
  <c r="AT421" i="4"/>
  <c r="AT489" i="4"/>
  <c r="AT491" i="4"/>
  <c r="AT493" i="4"/>
  <c r="AT470" i="4"/>
  <c r="AT472" i="4"/>
  <c r="AT478" i="4"/>
  <c r="AT479" i="4"/>
  <c r="AT494" i="4"/>
  <c r="AT499" i="4"/>
  <c r="AT422" i="4"/>
  <c r="AT428" i="4"/>
  <c r="AT435" i="4"/>
  <c r="AT462" i="4"/>
  <c r="AT459" i="4"/>
  <c r="AT464" i="4"/>
  <c r="AT468" i="4"/>
  <c r="AT477" i="4"/>
  <c r="AT400" i="4"/>
  <c r="AT405" i="4"/>
  <c r="AT406" i="4"/>
  <c r="AT412" i="4"/>
  <c r="AT501" i="4"/>
  <c r="AT401" i="4"/>
  <c r="AT413" i="4"/>
  <c r="AT423" i="4"/>
  <c r="AT439" i="4"/>
  <c r="AT480" i="4"/>
  <c r="AT487" i="4"/>
  <c r="AT498" i="4"/>
  <c r="AT407" i="4"/>
  <c r="AT425" i="4"/>
  <c r="AT440" i="4"/>
  <c r="AT443" i="4"/>
  <c r="AT415" i="4"/>
  <c r="AT417" i="4"/>
  <c r="AT426" i="4"/>
  <c r="AT452" i="4"/>
  <c r="AT476" i="4"/>
  <c r="AT481" i="4"/>
  <c r="AT484" i="4"/>
  <c r="AT496" i="4"/>
  <c r="AT404" i="4"/>
  <c r="AT410" i="4"/>
  <c r="AT411" i="4"/>
  <c r="AT436" i="4"/>
  <c r="AT402" i="4"/>
  <c r="AT408" i="4"/>
  <c r="AT414" i="4"/>
  <c r="AT442" i="4"/>
  <c r="AT450" i="4"/>
  <c r="AT456" i="4"/>
  <c r="AT458" i="4"/>
  <c r="AT460" i="4"/>
  <c r="AT441" i="4"/>
  <c r="AT445" i="4"/>
  <c r="AT447" i="4"/>
  <c r="AT448" i="4"/>
  <c r="AT449" i="4"/>
  <c r="AT453" i="4"/>
  <c r="AT455" i="4"/>
  <c r="AT457" i="4"/>
  <c r="AT418" i="4"/>
  <c r="AT424" i="4"/>
  <c r="AT427" i="4"/>
  <c r="AT429" i="4"/>
  <c r="I130" i="3" a="1"/>
  <c r="I130" i="3" s="1"/>
  <c r="F130" i="3" a="1"/>
  <c r="F130" i="3" s="1"/>
  <c r="A130" i="3"/>
  <c r="I106" i="3" a="1"/>
  <c r="I106" i="3" s="1"/>
  <c r="I109" i="3" a="1"/>
  <c r="I109" i="3" s="1"/>
  <c r="I108" i="3" a="1"/>
  <c r="I108" i="3" s="1"/>
  <c r="I111" i="3" a="1"/>
  <c r="I111" i="3" s="1"/>
  <c r="I113" i="3" a="1"/>
  <c r="I113" i="3" s="1"/>
  <c r="I110" i="3" a="1"/>
  <c r="I110" i="3" s="1"/>
  <c r="I112" i="3" a="1"/>
  <c r="I112" i="3" s="1"/>
  <c r="I114" i="3" a="1"/>
  <c r="I114" i="3" s="1"/>
  <c r="I115" i="3" a="1"/>
  <c r="I115" i="3" s="1"/>
  <c r="I116" i="3" a="1"/>
  <c r="I116" i="3" s="1"/>
  <c r="I117" i="3" a="1"/>
  <c r="I117" i="3" s="1"/>
  <c r="I118" i="3" a="1"/>
  <c r="I118" i="3" s="1"/>
  <c r="I119" i="3" a="1"/>
  <c r="I119" i="3" s="1"/>
  <c r="I120" i="3" a="1"/>
  <c r="I120" i="3" s="1"/>
  <c r="I122" i="3" a="1"/>
  <c r="I122" i="3" s="1"/>
  <c r="I121" i="3" a="1"/>
  <c r="I121" i="3" s="1"/>
  <c r="I107" i="3" a="1"/>
  <c r="I107" i="3" s="1"/>
  <c r="I123" i="3" a="1"/>
  <c r="I123" i="3" s="1"/>
  <c r="I124" i="3" a="1"/>
  <c r="I124" i="3" s="1"/>
  <c r="I125" i="3" a="1"/>
  <c r="I125" i="3" s="1"/>
  <c r="I126" i="3" a="1"/>
  <c r="I126" i="3" s="1"/>
  <c r="I127" i="3" a="1"/>
  <c r="I127" i="3" s="1"/>
  <c r="I128" i="3" a="1"/>
  <c r="I128" i="3" s="1"/>
  <c r="I129" i="3" a="1"/>
  <c r="I129" i="3" s="1"/>
  <c r="I133" i="3" a="1"/>
  <c r="I133" i="3" s="1"/>
  <c r="I131" i="3" a="1"/>
  <c r="I131" i="3" s="1"/>
  <c r="I132" i="3" a="1"/>
  <c r="I132" i="3" s="1"/>
  <c r="I135" i="3" a="1"/>
  <c r="I135" i="3" s="1"/>
  <c r="F106" i="3" a="1"/>
  <c r="F106" i="3" s="1"/>
  <c r="F109" i="3" a="1"/>
  <c r="F109" i="3" s="1"/>
  <c r="F108" i="3" a="1"/>
  <c r="F108" i="3" s="1"/>
  <c r="F111" i="3" a="1"/>
  <c r="F111" i="3" s="1"/>
  <c r="F113" i="3" a="1"/>
  <c r="F113" i="3" s="1"/>
  <c r="F110" i="3" a="1"/>
  <c r="F110" i="3" s="1"/>
  <c r="F112" i="3" a="1"/>
  <c r="F112" i="3" s="1"/>
  <c r="F114" i="3" a="1"/>
  <c r="F114" i="3" s="1"/>
  <c r="F115" i="3" a="1"/>
  <c r="F115" i="3" s="1"/>
  <c r="F116" i="3" a="1"/>
  <c r="F116" i="3" s="1"/>
  <c r="F117" i="3" a="1"/>
  <c r="F117" i="3" s="1"/>
  <c r="F118" i="3" a="1"/>
  <c r="F118" i="3" s="1"/>
  <c r="F119" i="3" a="1"/>
  <c r="F119" i="3" s="1"/>
  <c r="F120" i="3" a="1"/>
  <c r="F120" i="3" s="1"/>
  <c r="F122" i="3" a="1"/>
  <c r="F122" i="3" s="1"/>
  <c r="F121" i="3" a="1"/>
  <c r="F121" i="3" s="1"/>
  <c r="F107" i="3" a="1"/>
  <c r="F107" i="3" s="1"/>
  <c r="F123" i="3" a="1"/>
  <c r="F123" i="3" s="1"/>
  <c r="F124" i="3" a="1"/>
  <c r="F124" i="3" s="1"/>
  <c r="F125" i="3" a="1"/>
  <c r="F125" i="3" s="1"/>
  <c r="F126" i="3" a="1"/>
  <c r="F126" i="3" s="1"/>
  <c r="F127" i="3" a="1"/>
  <c r="F127" i="3" s="1"/>
  <c r="F128" i="3" a="1"/>
  <c r="F128" i="3" s="1"/>
  <c r="F129" i="3" a="1"/>
  <c r="F129" i="3" s="1"/>
  <c r="F133" i="3" a="1"/>
  <c r="F133" i="3" s="1"/>
  <c r="F131" i="3" a="1"/>
  <c r="F131" i="3" s="1"/>
  <c r="F132" i="3" a="1"/>
  <c r="F132" i="3" s="1"/>
  <c r="F134" i="3" a="1"/>
  <c r="F134" i="3" s="1"/>
  <c r="F135" i="3" a="1"/>
  <c r="F135" i="3" s="1"/>
  <c r="A118" i="3"/>
  <c r="A119" i="3"/>
  <c r="A120" i="3"/>
  <c r="A122" i="3"/>
  <c r="A121" i="3"/>
  <c r="A107" i="3"/>
  <c r="A123" i="3"/>
  <c r="A125" i="3"/>
  <c r="A126" i="3"/>
  <c r="A127" i="3"/>
  <c r="A128" i="3"/>
  <c r="A129" i="3"/>
  <c r="A133" i="3"/>
  <c r="A131" i="3"/>
  <c r="A132" i="3"/>
  <c r="A134" i="3"/>
  <c r="A135" i="3"/>
  <c r="A136" i="3"/>
  <c r="A137" i="3"/>
  <c r="A138" i="3"/>
  <c r="A139" i="3"/>
  <c r="AT309" i="4"/>
  <c r="AT308" i="4"/>
  <c r="AT310" i="4"/>
  <c r="AT311" i="4"/>
  <c r="AT312" i="4"/>
  <c r="AT313" i="4"/>
  <c r="AT314" i="4"/>
  <c r="AT315" i="4"/>
  <c r="AT316" i="4"/>
  <c r="AT317" i="4"/>
  <c r="AT318" i="4"/>
  <c r="AT319" i="4"/>
  <c r="AT320" i="4"/>
  <c r="AT321" i="4"/>
  <c r="AT322" i="4"/>
  <c r="AT323" i="4"/>
  <c r="AT324" i="4"/>
  <c r="AT325" i="4"/>
  <c r="AT326" i="4"/>
  <c r="AT327" i="4"/>
  <c r="AT328" i="4"/>
  <c r="AT329" i="4"/>
  <c r="AT330" i="4"/>
  <c r="AT331" i="4"/>
  <c r="AT332" i="4"/>
  <c r="AT333" i="4"/>
  <c r="AT334" i="4"/>
  <c r="AT335" i="4"/>
  <c r="AT336" i="4"/>
  <c r="AT337" i="4"/>
  <c r="AT338" i="4"/>
  <c r="AT339" i="4"/>
  <c r="AT340" i="4"/>
  <c r="AT341" i="4"/>
  <c r="AT342" i="4"/>
  <c r="AT343" i="4"/>
  <c r="AT344" i="4"/>
  <c r="AT345" i="4"/>
  <c r="AT346" i="4"/>
  <c r="AT347" i="4"/>
  <c r="AT348" i="4"/>
  <c r="AT349" i="4"/>
  <c r="AT350" i="4"/>
  <c r="AT351" i="4"/>
  <c r="AT352" i="4"/>
  <c r="AT353" i="4"/>
  <c r="AT354" i="4"/>
  <c r="AT355" i="4"/>
  <c r="AT356" i="4"/>
  <c r="AT357" i="4"/>
  <c r="AT358" i="4"/>
  <c r="AT359" i="4"/>
  <c r="AT360" i="4"/>
  <c r="AT361" i="4"/>
  <c r="AT362" i="4"/>
  <c r="AT363" i="4"/>
  <c r="AT365" i="4"/>
  <c r="AT364" i="4"/>
  <c r="AT366" i="4"/>
  <c r="AT367" i="4"/>
  <c r="AT368" i="4"/>
  <c r="AT369" i="4"/>
  <c r="AT370" i="4"/>
  <c r="AT371" i="4"/>
  <c r="AT372" i="4"/>
  <c r="AT373" i="4"/>
  <c r="AT374" i="4"/>
  <c r="AT375" i="4"/>
  <c r="AT376" i="4"/>
  <c r="AT377" i="4"/>
  <c r="AT378" i="4"/>
  <c r="AT379" i="4"/>
  <c r="AT380" i="4"/>
  <c r="AT381" i="4"/>
  <c r="AT382" i="4"/>
  <c r="AT383" i="4"/>
  <c r="AT384" i="4"/>
  <c r="AT385" i="4"/>
  <c r="AT386" i="4"/>
  <c r="AT387" i="4"/>
  <c r="AT388" i="4"/>
  <c r="AT389" i="4"/>
  <c r="AT390" i="4"/>
  <c r="AT391" i="4"/>
  <c r="AT392" i="4"/>
  <c r="AT393" i="4"/>
  <c r="AT394" i="4"/>
  <c r="AT395" i="4"/>
  <c r="AT396" i="4"/>
  <c r="AT397" i="4"/>
  <c r="AT398" i="4"/>
  <c r="AT399" i="4"/>
  <c r="F105" i="3" a="1"/>
  <c r="F105" i="3" s="1"/>
  <c r="F104" i="3" a="1"/>
  <c r="F104" i="3" s="1"/>
  <c r="I105" i="3" a="1"/>
  <c r="I105" i="3" s="1"/>
  <c r="I104" i="3" a="1"/>
  <c r="I104" i="3" s="1"/>
  <c r="I103" i="3" a="1"/>
  <c r="I103" i="3" s="1"/>
  <c r="I102" i="3" a="1"/>
  <c r="I102" i="3" s="1"/>
  <c r="I101" i="3" a="1"/>
  <c r="I101" i="3" s="1"/>
  <c r="I100" i="3" a="1"/>
  <c r="I100" i="3" s="1"/>
  <c r="I99" i="3" a="1"/>
  <c r="I99" i="3" s="1"/>
  <c r="I98" i="3" a="1"/>
  <c r="I98" i="3" s="1"/>
  <c r="I97" i="3" a="1"/>
  <c r="I97" i="3" s="1"/>
  <c r="I96" i="3" a="1"/>
  <c r="I96" i="3" s="1"/>
  <c r="I95" i="3" a="1"/>
  <c r="I95" i="3" s="1"/>
  <c r="I94" i="3" a="1"/>
  <c r="I94" i="3" s="1"/>
  <c r="I93" i="3" a="1"/>
  <c r="I93" i="3" s="1"/>
  <c r="I92" i="3" a="1"/>
  <c r="I92" i="3" s="1"/>
  <c r="I91" i="3" a="1"/>
  <c r="I91" i="3" s="1"/>
  <c r="I88" i="3" a="1"/>
  <c r="I88" i="3" s="1"/>
  <c r="I90" i="3" a="1"/>
  <c r="I90" i="3" s="1"/>
  <c r="I89" i="3" a="1"/>
  <c r="I89" i="3" s="1"/>
  <c r="F103" i="3" a="1"/>
  <c r="F103" i="3" s="1"/>
  <c r="F102" i="3" a="1"/>
  <c r="F102" i="3" s="1"/>
  <c r="F101" i="3" a="1"/>
  <c r="F101" i="3" s="1"/>
  <c r="F100" i="3" a="1"/>
  <c r="F100" i="3" s="1"/>
  <c r="F99" i="3" a="1"/>
  <c r="F99" i="3" s="1"/>
  <c r="F98" i="3" a="1"/>
  <c r="F98" i="3" s="1"/>
  <c r="F97" i="3" a="1"/>
  <c r="F97" i="3" s="1"/>
  <c r="F96" i="3" a="1"/>
  <c r="F96" i="3" s="1"/>
  <c r="F95" i="3" a="1"/>
  <c r="F95" i="3" s="1"/>
  <c r="F94" i="3" a="1"/>
  <c r="F94" i="3" s="1"/>
  <c r="F93" i="3" a="1"/>
  <c r="F93" i="3" s="1"/>
  <c r="F92" i="3" a="1"/>
  <c r="F92" i="3" s="1"/>
  <c r="F91" i="3" a="1"/>
  <c r="F91" i="3" s="1"/>
  <c r="F90" i="3" a="1"/>
  <c r="F90" i="3" s="1"/>
  <c r="F89" i="3" a="1"/>
  <c r="F89" i="3" s="1"/>
  <c r="F87" i="3" a="1"/>
  <c r="F87" i="3" s="1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9" i="3"/>
  <c r="A108" i="3"/>
  <c r="A111" i="3"/>
  <c r="A113" i="3"/>
  <c r="A110" i="3"/>
  <c r="A112" i="3"/>
  <c r="A114" i="3"/>
  <c r="A115" i="3"/>
  <c r="A116" i="3"/>
  <c r="A117" i="3"/>
  <c r="A81" i="3"/>
  <c r="A82" i="3"/>
  <c r="A85" i="3"/>
  <c r="A86" i="3"/>
  <c r="A87" i="3"/>
  <c r="A89" i="3"/>
  <c r="A90" i="3"/>
  <c r="A88" i="3"/>
  <c r="AT220" i="4"/>
  <c r="AT221" i="4"/>
  <c r="AT222" i="4"/>
  <c r="AT223" i="4"/>
  <c r="AT224" i="4"/>
  <c r="AT225" i="4"/>
  <c r="AT226" i="4"/>
  <c r="AT227" i="4"/>
  <c r="AT228" i="4"/>
  <c r="AT229" i="4"/>
  <c r="AT230" i="4"/>
  <c r="AT231" i="4"/>
  <c r="AT232" i="4"/>
  <c r="AT233" i="4"/>
  <c r="AT234" i="4"/>
  <c r="AT235" i="4"/>
  <c r="AT236" i="4"/>
  <c r="AT237" i="4"/>
  <c r="AT238" i="4"/>
  <c r="AT239" i="4"/>
  <c r="AT240" i="4"/>
  <c r="AT241" i="4"/>
  <c r="AT242" i="4"/>
  <c r="AT243" i="4"/>
  <c r="AT244" i="4"/>
  <c r="AT245" i="4"/>
  <c r="AT246" i="4"/>
  <c r="AT247" i="4"/>
  <c r="AT248" i="4"/>
  <c r="AT249" i="4"/>
  <c r="AT250" i="4"/>
  <c r="AT251" i="4"/>
  <c r="AT252" i="4"/>
  <c r="AT253" i="4"/>
  <c r="AT254" i="4"/>
  <c r="AT255" i="4"/>
  <c r="AT256" i="4"/>
  <c r="AT257" i="4"/>
  <c r="AT258" i="4"/>
  <c r="AT259" i="4"/>
  <c r="AT260" i="4"/>
  <c r="AT261" i="4"/>
  <c r="AT262" i="4"/>
  <c r="AT263" i="4"/>
  <c r="AT264" i="4"/>
  <c r="AT265" i="4"/>
  <c r="AT266" i="4"/>
  <c r="AT267" i="4"/>
  <c r="AT268" i="4"/>
  <c r="AT269" i="4"/>
  <c r="AT270" i="4"/>
  <c r="AT271" i="4"/>
  <c r="AT272" i="4"/>
  <c r="AT273" i="4"/>
  <c r="AT274" i="4"/>
  <c r="AT275" i="4"/>
  <c r="AT276" i="4"/>
  <c r="AT277" i="4"/>
  <c r="AT278" i="4"/>
  <c r="AT279" i="4"/>
  <c r="AT280" i="4"/>
  <c r="AT281" i="4"/>
  <c r="AT282" i="4"/>
  <c r="AT283" i="4"/>
  <c r="AT284" i="4"/>
  <c r="AT285" i="4"/>
  <c r="AT286" i="4"/>
  <c r="AT287" i="4"/>
  <c r="AT288" i="4"/>
  <c r="AT289" i="4"/>
  <c r="AT290" i="4"/>
  <c r="AT291" i="4"/>
  <c r="AT292" i="4"/>
  <c r="AT293" i="4"/>
  <c r="AT294" i="4"/>
  <c r="AT295" i="4"/>
  <c r="AT296" i="4"/>
  <c r="AT297" i="4"/>
  <c r="AT298" i="4"/>
  <c r="AT299" i="4"/>
  <c r="AT300" i="4"/>
  <c r="AT301" i="4"/>
  <c r="AT302" i="4"/>
  <c r="AT303" i="4"/>
  <c r="AT304" i="4"/>
  <c r="AT305" i="4"/>
  <c r="AT306" i="4"/>
  <c r="AT307" i="4"/>
  <c r="F85" i="3" a="1"/>
  <c r="F85" i="3" s="1"/>
  <c r="F82" i="3" a="1"/>
  <c r="F82" i="3" s="1"/>
  <c r="F81" i="3" a="1"/>
  <c r="F81" i="3" s="1"/>
  <c r="F83" i="3" a="1"/>
  <c r="F83" i="3" s="1"/>
  <c r="F84" i="3" a="1"/>
  <c r="F84" i="3" s="1"/>
  <c r="F80" i="3" a="1"/>
  <c r="F80" i="3" s="1"/>
  <c r="F79" i="3" a="1"/>
  <c r="F79" i="3" s="1"/>
  <c r="F78" i="3" a="1"/>
  <c r="F78" i="3" s="1"/>
  <c r="F77" i="3" a="1"/>
  <c r="F77" i="3" s="1"/>
  <c r="F76" i="3" a="1"/>
  <c r="F76" i="3" s="1"/>
  <c r="F75" i="3" a="1"/>
  <c r="F75" i="3" s="1"/>
  <c r="F72" i="3" a="1"/>
  <c r="F72" i="3" s="1"/>
  <c r="F71" i="3" a="1"/>
  <c r="F71" i="3" s="1"/>
  <c r="F70" i="3" a="1"/>
  <c r="F70" i="3" s="1"/>
  <c r="F74" i="3" a="1"/>
  <c r="F74" i="3" s="1"/>
  <c r="F73" i="3" a="1"/>
  <c r="F73" i="3" s="1"/>
  <c r="F69" i="3" a="1"/>
  <c r="F69" i="3" s="1"/>
  <c r="F68" i="3" a="1"/>
  <c r="F68" i="3" s="1"/>
  <c r="F67" i="3" a="1"/>
  <c r="F67" i="3" s="1"/>
  <c r="F66" i="3" a="1"/>
  <c r="F66" i="3" s="1"/>
  <c r="F65" i="3" a="1"/>
  <c r="F65" i="3" s="1"/>
  <c r="F64" i="3" a="1"/>
  <c r="F64" i="3" s="1"/>
  <c r="F63" i="3" a="1"/>
  <c r="F63" i="3" s="1"/>
  <c r="I87" i="3" a="1"/>
  <c r="I87" i="3" s="1"/>
  <c r="I86" i="3" a="1"/>
  <c r="I86" i="3" s="1"/>
  <c r="I85" i="3" a="1"/>
  <c r="I85" i="3" s="1"/>
  <c r="I82" i="3" a="1"/>
  <c r="I82" i="3" s="1"/>
  <c r="I81" i="3" a="1"/>
  <c r="I81" i="3" s="1"/>
  <c r="I83" i="3" a="1"/>
  <c r="I83" i="3" s="1"/>
  <c r="I84" i="3" a="1"/>
  <c r="I84" i="3" s="1"/>
  <c r="I80" i="3" a="1"/>
  <c r="I80" i="3" s="1"/>
  <c r="I79" i="3" a="1"/>
  <c r="I79" i="3" s="1"/>
  <c r="I78" i="3" a="1"/>
  <c r="I78" i="3" s="1"/>
  <c r="I77" i="3" a="1"/>
  <c r="I77" i="3" s="1"/>
  <c r="I76" i="3" a="1"/>
  <c r="I76" i="3" s="1"/>
  <c r="I75" i="3" a="1"/>
  <c r="I75" i="3" s="1"/>
  <c r="I72" i="3" a="1"/>
  <c r="I72" i="3" s="1"/>
  <c r="I71" i="3" a="1"/>
  <c r="I71" i="3" s="1"/>
  <c r="I70" i="3" a="1"/>
  <c r="I70" i="3" s="1"/>
  <c r="I74" i="3" a="1"/>
  <c r="I74" i="3" s="1"/>
  <c r="I73" i="3" a="1"/>
  <c r="I73" i="3" s="1"/>
  <c r="I69" i="3" a="1"/>
  <c r="I69" i="3" s="1"/>
  <c r="I68" i="3" a="1"/>
  <c r="I68" i="3" s="1"/>
  <c r="I67" i="3" a="1"/>
  <c r="I67" i="3" s="1"/>
  <c r="I66" i="3" a="1"/>
  <c r="I66" i="3" s="1"/>
  <c r="I65" i="3" a="1"/>
  <c r="I65" i="3" s="1"/>
  <c r="I64" i="3" a="1"/>
  <c r="I64" i="3" s="1"/>
  <c r="I63" i="3" a="1"/>
  <c r="I63" i="3" s="1"/>
  <c r="I62" i="3" a="1"/>
  <c r="I62" i="3" s="1"/>
  <c r="F62" i="3" a="1"/>
  <c r="F62" i="3" s="1"/>
  <c r="I60" i="3" a="1"/>
  <c r="I60" i="3" s="1"/>
  <c r="F60" i="3" a="1"/>
  <c r="F60" i="3" s="1"/>
  <c r="F86" i="3" a="1"/>
  <c r="F86" i="3" s="1"/>
  <c r="A60" i="3"/>
  <c r="A62" i="3"/>
  <c r="A63" i="3"/>
  <c r="A64" i="3"/>
  <c r="A65" i="3"/>
  <c r="A66" i="3"/>
  <c r="A67" i="3"/>
  <c r="A68" i="3"/>
  <c r="A69" i="3"/>
  <c r="A73" i="3"/>
  <c r="A74" i="3"/>
  <c r="A70" i="3"/>
  <c r="A71" i="3"/>
  <c r="A72" i="3"/>
  <c r="A75" i="3"/>
  <c r="A76" i="3"/>
  <c r="A77" i="3"/>
  <c r="A78" i="3"/>
  <c r="A79" i="3"/>
  <c r="A80" i="3"/>
  <c r="A84" i="3"/>
  <c r="A83" i="3"/>
  <c r="I61" i="3" a="1"/>
  <c r="I61" i="3" s="1"/>
  <c r="F61" i="3" a="1"/>
  <c r="F61" i="3" s="1"/>
  <c r="A61" i="3"/>
  <c r="I59" i="3" a="1"/>
  <c r="I59" i="3" s="1"/>
  <c r="F59" i="3" a="1"/>
  <c r="F59" i="3" s="1"/>
  <c r="A59" i="3"/>
  <c r="I58" i="3" a="1"/>
  <c r="I58" i="3" s="1"/>
  <c r="F58" i="3" a="1"/>
  <c r="F58" i="3" s="1"/>
  <c r="A58" i="3"/>
  <c r="I57" i="3" a="1"/>
  <c r="I57" i="3" s="1"/>
  <c r="A57" i="3"/>
  <c r="I56" i="3" a="1"/>
  <c r="I56" i="3" s="1"/>
  <c r="F56" i="3" a="1"/>
  <c r="F56" i="3" s="1"/>
  <c r="A56" i="3"/>
  <c r="F55" i="3" a="1"/>
  <c r="F55" i="3" s="1"/>
  <c r="I55" i="3" a="1"/>
  <c r="I55" i="3" s="1"/>
  <c r="A55" i="3"/>
  <c r="I54" i="3" a="1"/>
  <c r="I54" i="3" s="1"/>
  <c r="F54" i="3" a="1"/>
  <c r="F54" i="3" s="1"/>
  <c r="A54" i="3"/>
  <c r="I53" i="3" a="1"/>
  <c r="I53" i="3" s="1"/>
  <c r="F53" i="3" a="1"/>
  <c r="F53" i="3" s="1"/>
  <c r="A53" i="3"/>
  <c r="I52" i="3" a="1"/>
  <c r="I52" i="3" s="1"/>
  <c r="F52" i="3" a="1"/>
  <c r="F52" i="3" s="1"/>
  <c r="A52" i="3"/>
  <c r="I51" i="3" a="1"/>
  <c r="I51" i="3" s="1"/>
  <c r="F51" i="3" a="1"/>
  <c r="F51" i="3" s="1"/>
  <c r="A51" i="3"/>
  <c r="I50" i="3" a="1"/>
  <c r="I50" i="3" s="1"/>
  <c r="F50" i="3" a="1"/>
  <c r="F50" i="3" s="1"/>
  <c r="A50" i="3"/>
  <c r="I48" i="3" a="1"/>
  <c r="I48" i="3" s="1"/>
  <c r="F48" i="3" a="1"/>
  <c r="F48" i="3" s="1"/>
  <c r="A48" i="3"/>
  <c r="I49" i="3" a="1"/>
  <c r="I49" i="3" s="1"/>
  <c r="F49" i="3" a="1"/>
  <c r="F49" i="3" s="1"/>
  <c r="A49" i="3"/>
  <c r="I47" i="3" a="1"/>
  <c r="I47" i="3" s="1"/>
  <c r="F47" i="3" a="1"/>
  <c r="F47" i="3" s="1"/>
  <c r="A47" i="3"/>
  <c r="I46" i="3" a="1"/>
  <c r="I46" i="3" s="1"/>
  <c r="F46" i="3" a="1"/>
  <c r="F46" i="3" s="1"/>
  <c r="A46" i="3"/>
  <c r="I45" i="3" a="1"/>
  <c r="I45" i="3" s="1"/>
  <c r="F45" i="3" a="1"/>
  <c r="F45" i="3" s="1"/>
  <c r="A45" i="3"/>
  <c r="I44" i="3" a="1"/>
  <c r="I44" i="3" s="1"/>
  <c r="F44" i="3" a="1"/>
  <c r="F44" i="3" s="1"/>
  <c r="A44" i="3"/>
  <c r="I42" i="3" a="1"/>
  <c r="I42" i="3" s="1"/>
  <c r="F42" i="3" a="1"/>
  <c r="F42" i="3" s="1"/>
  <c r="A42" i="3"/>
  <c r="I43" i="3" a="1"/>
  <c r="I43" i="3" s="1"/>
  <c r="F43" i="3" a="1"/>
  <c r="F43" i="3" s="1"/>
  <c r="A43" i="3"/>
  <c r="I41" i="3" a="1"/>
  <c r="I41" i="3" s="1"/>
  <c r="F41" i="3" a="1"/>
  <c r="F41" i="3" s="1"/>
  <c r="A41" i="3"/>
  <c r="I36" i="3" a="1"/>
  <c r="I36" i="3" s="1"/>
  <c r="F36" i="3" a="1"/>
  <c r="F36" i="3" s="1"/>
  <c r="A36" i="3"/>
  <c r="I40" i="3" a="1"/>
  <c r="I40" i="3" s="1"/>
  <c r="F40" i="3" a="1"/>
  <c r="F40" i="3" s="1"/>
  <c r="A40" i="3"/>
  <c r="AT148" i="4"/>
  <c r="AT149" i="4"/>
  <c r="AT150" i="4"/>
  <c r="AT151" i="4"/>
  <c r="AT152" i="4"/>
  <c r="AT153" i="4"/>
  <c r="AT154" i="4"/>
  <c r="AT155" i="4"/>
  <c r="AT156" i="4"/>
  <c r="AT157" i="4"/>
  <c r="AT158" i="4"/>
  <c r="AT159" i="4"/>
  <c r="AT160" i="4"/>
  <c r="AT161" i="4"/>
  <c r="AT162" i="4"/>
  <c r="AT163" i="4"/>
  <c r="AT164" i="4"/>
  <c r="AT165" i="4"/>
  <c r="AT166" i="4"/>
  <c r="AT167" i="4"/>
  <c r="AT168" i="4"/>
  <c r="AT169" i="4"/>
  <c r="AT170" i="4"/>
  <c r="AT171" i="4"/>
  <c r="AT172" i="4"/>
  <c r="AT173" i="4"/>
  <c r="AT174" i="4"/>
  <c r="AT175" i="4"/>
  <c r="AT176" i="4"/>
  <c r="AT177" i="4"/>
  <c r="AT178" i="4"/>
  <c r="AT179" i="4"/>
  <c r="AT180" i="4"/>
  <c r="AT181" i="4"/>
  <c r="AT182" i="4"/>
  <c r="AT183" i="4"/>
  <c r="AT184" i="4"/>
  <c r="AT185" i="4"/>
  <c r="AT186" i="4"/>
  <c r="AT187" i="4"/>
  <c r="AT188" i="4"/>
  <c r="AT189" i="4"/>
  <c r="AT190" i="4"/>
  <c r="AT191" i="4"/>
  <c r="AT192" i="4"/>
  <c r="AT193" i="4"/>
  <c r="AT194" i="4"/>
  <c r="AT195" i="4"/>
  <c r="AT196" i="4"/>
  <c r="AT197" i="4"/>
  <c r="AT198" i="4"/>
  <c r="AT199" i="4"/>
  <c r="AT200" i="4"/>
  <c r="AT201" i="4"/>
  <c r="AT202" i="4"/>
  <c r="AT203" i="4"/>
  <c r="AT204" i="4"/>
  <c r="AT205" i="4"/>
  <c r="AT206" i="4"/>
  <c r="AT207" i="4"/>
  <c r="AT208" i="4"/>
  <c r="AT209" i="4"/>
  <c r="AT210" i="4"/>
  <c r="AT211" i="4"/>
  <c r="AT212" i="4"/>
  <c r="AT213" i="4"/>
  <c r="AT214" i="4"/>
  <c r="AT215" i="4"/>
  <c r="AT216" i="4"/>
  <c r="AT217" i="4"/>
  <c r="AT218" i="4"/>
  <c r="AT219" i="4"/>
  <c r="I39" i="3" a="1"/>
  <c r="I39" i="3" s="1"/>
  <c r="F39" i="3" a="1"/>
  <c r="F39" i="3" s="1"/>
  <c r="A39" i="3"/>
  <c r="I38" i="3" a="1"/>
  <c r="I38" i="3" s="1"/>
  <c r="A38" i="3"/>
  <c r="I37" i="3" a="1"/>
  <c r="I37" i="3" s="1"/>
  <c r="F37" i="3" a="1"/>
  <c r="F37" i="3" s="1"/>
  <c r="A37" i="3"/>
  <c r="I35" i="3" a="1"/>
  <c r="I35" i="3" s="1"/>
  <c r="F35" i="3" a="1"/>
  <c r="F35" i="3" s="1"/>
  <c r="A35" i="3"/>
  <c r="I34" i="3" a="1"/>
  <c r="I34" i="3" s="1"/>
  <c r="F34" i="3" a="1"/>
  <c r="F34" i="3" s="1"/>
  <c r="A34" i="3"/>
  <c r="I33" i="3" a="1"/>
  <c r="I33" i="3" s="1"/>
  <c r="F33" i="3" a="1"/>
  <c r="F33" i="3" s="1"/>
  <c r="A33" i="3"/>
  <c r="I32" i="3" a="1"/>
  <c r="I32" i="3" s="1"/>
  <c r="F32" i="3" a="1"/>
  <c r="F32" i="3" s="1"/>
  <c r="A32" i="3"/>
  <c r="I31" i="3" a="1"/>
  <c r="I31" i="3" s="1"/>
  <c r="F31" i="3" a="1"/>
  <c r="F31" i="3" s="1"/>
  <c r="A31" i="3"/>
  <c r="I30" i="3" a="1"/>
  <c r="I30" i="3" s="1"/>
  <c r="F30" i="3" a="1"/>
  <c r="F30" i="3" s="1"/>
  <c r="A30" i="3"/>
  <c r="I29" i="3" a="1"/>
  <c r="I29" i="3" s="1"/>
  <c r="F29" i="3" a="1"/>
  <c r="F29" i="3" s="1"/>
  <c r="A29" i="3"/>
  <c r="F28" i="3" a="1"/>
  <c r="F28" i="3" s="1"/>
  <c r="AT75" i="4"/>
  <c r="AT76" i="4"/>
  <c r="AT77" i="4"/>
  <c r="AT78" i="4"/>
  <c r="AT79" i="4"/>
  <c r="AT80" i="4"/>
  <c r="AT81" i="4"/>
  <c r="AT82" i="4"/>
  <c r="AT83" i="4"/>
  <c r="AT84" i="4"/>
  <c r="AT85" i="4"/>
  <c r="AT86" i="4"/>
  <c r="AT87" i="4"/>
  <c r="AT88" i="4"/>
  <c r="AT89" i="4"/>
  <c r="AT90" i="4"/>
  <c r="AT91" i="4"/>
  <c r="AT92" i="4"/>
  <c r="AT93" i="4"/>
  <c r="AT94" i="4"/>
  <c r="AT95" i="4"/>
  <c r="AT96" i="4"/>
  <c r="AT97" i="4"/>
  <c r="AT98" i="4"/>
  <c r="AT99" i="4"/>
  <c r="AT100" i="4"/>
  <c r="AT101" i="4"/>
  <c r="AT102" i="4"/>
  <c r="AT103" i="4"/>
  <c r="AT104" i="4"/>
  <c r="AT105" i="4"/>
  <c r="AT106" i="4"/>
  <c r="AT107" i="4"/>
  <c r="AT109" i="4"/>
  <c r="AT108" i="4"/>
  <c r="AT110" i="4"/>
  <c r="AT111" i="4"/>
  <c r="AT112" i="4"/>
  <c r="AT113" i="4"/>
  <c r="AT114" i="4"/>
  <c r="AT115" i="4"/>
  <c r="AT116" i="4"/>
  <c r="AT117" i="4"/>
  <c r="AT118" i="4"/>
  <c r="AT119" i="4"/>
  <c r="AT120" i="4"/>
  <c r="AT121" i="4"/>
  <c r="AT123" i="4"/>
  <c r="AT122" i="4"/>
  <c r="AT124" i="4"/>
  <c r="AT125" i="4"/>
  <c r="AT126" i="4"/>
  <c r="AT127" i="4"/>
  <c r="AT128" i="4"/>
  <c r="AT129" i="4"/>
  <c r="AT130" i="4"/>
  <c r="AT131" i="4"/>
  <c r="AT133" i="4"/>
  <c r="AT132" i="4"/>
  <c r="AT134" i="4"/>
  <c r="AT135" i="4"/>
  <c r="AT136" i="4"/>
  <c r="AT137" i="4"/>
  <c r="AT138" i="4"/>
  <c r="AT139" i="4"/>
  <c r="AT140" i="4"/>
  <c r="AT141" i="4"/>
  <c r="AT142" i="4"/>
  <c r="AT143" i="4"/>
  <c r="AT144" i="4"/>
  <c r="AT145" i="4"/>
  <c r="AT146" i="4"/>
  <c r="AT147" i="4"/>
  <c r="A8" i="2"/>
  <c r="A39" i="2"/>
  <c r="A18" i="2"/>
  <c r="AT58" i="4"/>
  <c r="AT61" i="4"/>
  <c r="AT66" i="4"/>
  <c r="AT52" i="4"/>
  <c r="AT55" i="4"/>
  <c r="AT59" i="4"/>
  <c r="AT60" i="4"/>
  <c r="AT42" i="4"/>
  <c r="AT50" i="4"/>
  <c r="AT54" i="4"/>
  <c r="AT65" i="4"/>
  <c r="AT41" i="4"/>
  <c r="AT44" i="4"/>
  <c r="AT64" i="4"/>
  <c r="AT40" i="4"/>
  <c r="AT43" i="4"/>
  <c r="AT49" i="4"/>
  <c r="AT56" i="4"/>
  <c r="AT36" i="4"/>
  <c r="AT38" i="4"/>
  <c r="AT63" i="4"/>
  <c r="AT67" i="4"/>
  <c r="AT32" i="4"/>
  <c r="AT37" i="4"/>
  <c r="AT39" i="4"/>
  <c r="AT62" i="4"/>
  <c r="AT30" i="4"/>
  <c r="AT34" i="4"/>
  <c r="AT48" i="4"/>
  <c r="AT53" i="4"/>
  <c r="AT28" i="4"/>
  <c r="AT31" i="4"/>
  <c r="AT47" i="4"/>
  <c r="AT51" i="4"/>
  <c r="AT26" i="4"/>
  <c r="AT27" i="4"/>
  <c r="AT33" i="4"/>
  <c r="AT73" i="4"/>
  <c r="AT24" i="4"/>
  <c r="AT29" i="4"/>
  <c r="AT69" i="4"/>
  <c r="AT70" i="4"/>
  <c r="AT19" i="4"/>
  <c r="AT23" i="4"/>
  <c r="AT25" i="4"/>
  <c r="AT46" i="4"/>
  <c r="AT9" i="4"/>
  <c r="AT22" i="4"/>
  <c r="AT45" i="4"/>
  <c r="AT8" i="4"/>
  <c r="AT17" i="4"/>
  <c r="AT20" i="4"/>
  <c r="AT35" i="4"/>
  <c r="AT6" i="4"/>
  <c r="AT14" i="4"/>
  <c r="AT18" i="4"/>
  <c r="AT71" i="4"/>
  <c r="AT5" i="4"/>
  <c r="AT13" i="4"/>
  <c r="AT72" i="4"/>
  <c r="AT74" i="4"/>
  <c r="AT4" i="4"/>
  <c r="AT12" i="4"/>
  <c r="AT21" i="4"/>
  <c r="AT3" i="4"/>
  <c r="AT11" i="4"/>
  <c r="AT16" i="4"/>
  <c r="AT68" i="4"/>
  <c r="AT2" i="4"/>
  <c r="AT7" i="4"/>
  <c r="AT10" i="4"/>
  <c r="AT15" i="4"/>
  <c r="AT57" i="4"/>
  <c r="A17" i="2"/>
  <c r="A23" i="2"/>
  <c r="A14" i="2"/>
  <c r="A30" i="2"/>
  <c r="A19" i="2"/>
  <c r="I3" i="3" a="1"/>
  <c r="I3" i="3" s="1"/>
  <c r="I4" i="3" a="1"/>
  <c r="I4" i="3" s="1"/>
  <c r="I5" i="3" a="1"/>
  <c r="I5" i="3" s="1"/>
  <c r="I6" i="3" a="1"/>
  <c r="I6" i="3" s="1"/>
  <c r="I7" i="3" a="1"/>
  <c r="I7" i="3" s="1"/>
  <c r="I8" i="3" a="1"/>
  <c r="I8" i="3" s="1"/>
  <c r="I9" i="3" a="1"/>
  <c r="I9" i="3" s="1"/>
  <c r="I10" i="3" a="1"/>
  <c r="I10" i="3" s="1"/>
  <c r="I11" i="3" a="1"/>
  <c r="I11" i="3" s="1"/>
  <c r="I12" i="3" a="1"/>
  <c r="I12" i="3" s="1"/>
  <c r="I13" i="3" a="1"/>
  <c r="I13" i="3" s="1"/>
  <c r="I14" i="3" a="1"/>
  <c r="I14" i="3" s="1"/>
  <c r="I15" i="3" a="1"/>
  <c r="I15" i="3" s="1"/>
  <c r="I16" i="3" a="1"/>
  <c r="I16" i="3" s="1"/>
  <c r="I17" i="3" a="1"/>
  <c r="I17" i="3" s="1"/>
  <c r="I18" i="3" a="1"/>
  <c r="I18" i="3" s="1"/>
  <c r="I19" i="3" a="1"/>
  <c r="I19" i="3" s="1"/>
  <c r="I20" i="3" a="1"/>
  <c r="I20" i="3" s="1"/>
  <c r="I21" i="3" a="1"/>
  <c r="I21" i="3" s="1"/>
  <c r="I22" i="3" a="1"/>
  <c r="I22" i="3" s="1"/>
  <c r="I23" i="3" a="1"/>
  <c r="I23" i="3" s="1"/>
  <c r="I24" i="3" a="1"/>
  <c r="I24" i="3" s="1"/>
  <c r="I25" i="3" a="1"/>
  <c r="I25" i="3" s="1"/>
  <c r="I26" i="3" a="1"/>
  <c r="I26" i="3" s="1"/>
  <c r="I27" i="3" a="1"/>
  <c r="I27" i="3" s="1"/>
  <c r="I28" i="3" a="1"/>
  <c r="I28" i="3" s="1"/>
  <c r="F3" i="3" a="1"/>
  <c r="F3" i="3" s="1"/>
  <c r="F4" i="3" a="1"/>
  <c r="F4" i="3" s="1"/>
  <c r="F5" i="3" a="1"/>
  <c r="F5" i="3" s="1"/>
  <c r="F6" i="3" a="1"/>
  <c r="F6" i="3" s="1"/>
  <c r="F7" i="3" a="1"/>
  <c r="F7" i="3" s="1"/>
  <c r="F8" i="3" a="1"/>
  <c r="F8" i="3" s="1"/>
  <c r="F9" i="3" a="1"/>
  <c r="F9" i="3" s="1"/>
  <c r="F10" i="3" a="1"/>
  <c r="F10" i="3" s="1"/>
  <c r="F11" i="3" a="1"/>
  <c r="F11" i="3" s="1"/>
  <c r="F12" i="3" a="1"/>
  <c r="F12" i="3" s="1"/>
  <c r="F13" i="3" a="1"/>
  <c r="F13" i="3" s="1"/>
  <c r="F14" i="3" a="1"/>
  <c r="F14" i="3" s="1"/>
  <c r="F15" i="3" a="1"/>
  <c r="F15" i="3" s="1"/>
  <c r="F16" i="3" a="1"/>
  <c r="F16" i="3" s="1"/>
  <c r="F17" i="3" a="1"/>
  <c r="F17" i="3" s="1"/>
  <c r="F18" i="3" a="1"/>
  <c r="F18" i="3" s="1"/>
  <c r="F19" i="3" a="1"/>
  <c r="F19" i="3" s="1"/>
  <c r="F21" i="3" a="1"/>
  <c r="F21" i="3" s="1"/>
  <c r="F22" i="3" a="1"/>
  <c r="F22" i="3" s="1"/>
  <c r="F23" i="3" a="1"/>
  <c r="F23" i="3" s="1"/>
  <c r="F24" i="3" a="1"/>
  <c r="F24" i="3" s="1"/>
  <c r="F25" i="3" a="1"/>
  <c r="F25" i="3" s="1"/>
  <c r="F26" i="3" a="1"/>
  <c r="F26" i="3" s="1"/>
  <c r="F27" i="3" a="1"/>
  <c r="F27" i="3" s="1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10" i="2"/>
  <c r="A3" i="2"/>
  <c r="A5" i="2"/>
  <c r="A37" i="2"/>
  <c r="A43" i="2"/>
  <c r="A2" i="2"/>
  <c r="A34" i="2"/>
  <c r="A4" i="2"/>
  <c r="A36" i="2"/>
  <c r="A11" i="2"/>
  <c r="A9" i="2"/>
  <c r="A7" i="2"/>
  <c r="A31" i="2"/>
  <c r="A32" i="2"/>
  <c r="A16" i="2"/>
  <c r="A38" i="2"/>
  <c r="A27" i="2"/>
  <c r="A21" i="2"/>
  <c r="AF580" i="2" l="1" a="1"/>
  <c r="AF580" i="2" s="1"/>
  <c r="AF598" i="2" a="1"/>
  <c r="AF598" i="2" s="1"/>
  <c r="AF610" i="2" a="1"/>
  <c r="AF610" i="2" s="1"/>
  <c r="AF600" i="2" a="1"/>
  <c r="AF600" i="2" s="1"/>
  <c r="AF624" i="2" a="1"/>
  <c r="AF624" i="2" s="1"/>
  <c r="AF575" i="2" a="1"/>
  <c r="AF575" i="2" s="1"/>
  <c r="AF606" i="2" a="1"/>
  <c r="AF606" i="2" s="1"/>
  <c r="AF583" i="2" a="1"/>
  <c r="AF583" i="2" s="1"/>
  <c r="AF595" i="2" a="1"/>
  <c r="AF595" i="2" s="1"/>
  <c r="AF572" i="2" a="1"/>
  <c r="AF572" i="2" s="1"/>
  <c r="AF599" i="2" a="1"/>
  <c r="AF599" i="2" s="1"/>
  <c r="AF596" i="2" a="1"/>
  <c r="AF596" i="2" s="1"/>
  <c r="AF602" i="2" a="1"/>
  <c r="AF602" i="2" s="1"/>
  <c r="AF592" i="2" a="1"/>
  <c r="AF592" i="2" s="1"/>
  <c r="AF568" i="2" a="1"/>
  <c r="AF568" i="2" s="1"/>
  <c r="AF577" i="2" a="1"/>
  <c r="AF577" i="2" s="1"/>
  <c r="AF597" i="2" a="1"/>
  <c r="AF597" i="2" s="1"/>
  <c r="AF612" i="2" a="1"/>
  <c r="AF612" i="2" s="1"/>
  <c r="AF614" i="2" a="1"/>
  <c r="AF614" i="2" s="1"/>
  <c r="AF586" i="2" a="1"/>
  <c r="AF586" i="2" s="1"/>
  <c r="AF613" i="2" a="1"/>
  <c r="AF613" i="2" s="1"/>
  <c r="AF605" i="2" a="1"/>
  <c r="AF605" i="2" s="1"/>
  <c r="AF603" i="2" a="1"/>
  <c r="AF603" i="2" s="1"/>
  <c r="AF579" i="2" a="1"/>
  <c r="AF579" i="2" s="1"/>
  <c r="AF581" i="2" a="1"/>
  <c r="AF581" i="2" s="1"/>
  <c r="AF582" i="2" a="1"/>
  <c r="AF582" i="2" s="1"/>
  <c r="AF616" i="2" a="1"/>
  <c r="AF616" i="2" s="1"/>
  <c r="AF573" i="2" a="1"/>
  <c r="AF573" i="2" s="1"/>
  <c r="AF617" i="2" a="1"/>
  <c r="AF617" i="2" s="1"/>
  <c r="AF601" i="2" a="1"/>
  <c r="AF601" i="2" s="1"/>
  <c r="AF622" i="2" a="1"/>
  <c r="AF622" i="2" s="1"/>
  <c r="AF623" i="2" a="1"/>
  <c r="AF623" i="2" s="1"/>
  <c r="AF621" i="2" a="1"/>
  <c r="AF621" i="2" s="1"/>
  <c r="AF607" i="2" a="1"/>
  <c r="AF607" i="2" s="1"/>
  <c r="AF608" i="2" a="1"/>
  <c r="AF608" i="2" s="1"/>
  <c r="AF615" i="2" a="1"/>
  <c r="AF615" i="2" s="1"/>
  <c r="AF591" i="2" a="1"/>
  <c r="AF591" i="2" s="1"/>
  <c r="AF594" i="2" a="1"/>
  <c r="AF594" i="2" s="1"/>
  <c r="AF585" i="2" a="1"/>
  <c r="AF585" i="2" s="1"/>
  <c r="AF570" i="2" a="1"/>
  <c r="AF570" i="2" s="1"/>
  <c r="AF619" i="2" a="1"/>
  <c r="AF619" i="2" s="1"/>
  <c r="AF593" i="2" a="1"/>
  <c r="AF593" i="2" s="1"/>
  <c r="AF578" i="2" a="1"/>
  <c r="AF578" i="2" s="1"/>
  <c r="AF590" i="2" a="1"/>
  <c r="AF590" i="2" s="1"/>
  <c r="AF584" i="2" a="1"/>
  <c r="AF584" i="2" s="1"/>
  <c r="AF569" i="2" a="1"/>
  <c r="AF569" i="2" s="1"/>
  <c r="AF618" i="2" a="1"/>
  <c r="AF618" i="2" s="1"/>
  <c r="AF587" i="2" a="1"/>
  <c r="AF587" i="2" s="1"/>
  <c r="AF571" i="2" a="1"/>
  <c r="AF571" i="2" s="1"/>
  <c r="AF604" i="2" a="1"/>
  <c r="AF604" i="2" s="1"/>
  <c r="AF589" i="2" a="1"/>
  <c r="AF589" i="2" s="1"/>
  <c r="AF574" i="2" a="1"/>
  <c r="AF574" i="2" s="1"/>
  <c r="AF588" i="2" a="1"/>
  <c r="AF588" i="2" s="1"/>
  <c r="AF620" i="2" a="1"/>
  <c r="AF620" i="2" s="1"/>
  <c r="AF576" i="2" a="1"/>
  <c r="AF576" i="2" s="1"/>
  <c r="AF609" i="2" a="1"/>
  <c r="AF609" i="2" s="1"/>
  <c r="AF560" i="2" a="1"/>
  <c r="AF560" i="2" s="1"/>
  <c r="AH10" i="2"/>
  <c r="AI618" i="2"/>
  <c r="AI602" i="2"/>
  <c r="AH607" i="2"/>
  <c r="AH608" i="2"/>
  <c r="AG613" i="2"/>
  <c r="AG605" i="2"/>
  <c r="AI591" i="2"/>
  <c r="AI572" i="2"/>
  <c r="AI588" i="2"/>
  <c r="AH570" i="2"/>
  <c r="AH623" i="2"/>
  <c r="AG595" i="2"/>
  <c r="AG586" i="2"/>
  <c r="AI587" i="2"/>
  <c r="AI597" i="2"/>
  <c r="AH594" i="2"/>
  <c r="AH585" i="2"/>
  <c r="AG582" i="2"/>
  <c r="AG616" i="2"/>
  <c r="AI598" i="2"/>
  <c r="AI614" i="2"/>
  <c r="AI573" i="2"/>
  <c r="AH615" i="2"/>
  <c r="AH611" i="2"/>
  <c r="AG569" i="2"/>
  <c r="AG604" i="2"/>
  <c r="AI582" i="2"/>
  <c r="AI589" i="2"/>
  <c r="AI612" i="2"/>
  <c r="AH593" i="2"/>
  <c r="AH578" i="2"/>
  <c r="AG601" i="2"/>
  <c r="AG622" i="2"/>
  <c r="AI610" i="2"/>
  <c r="AG590" i="2"/>
  <c r="AH568" i="2"/>
  <c r="AH579" i="2"/>
  <c r="AG600" i="2"/>
  <c r="AG577" i="2"/>
  <c r="AI616" i="2"/>
  <c r="AI574" i="2"/>
  <c r="AI613" i="2"/>
  <c r="AH618" i="2"/>
  <c r="AH587" i="2"/>
  <c r="AG607" i="2"/>
  <c r="AG608" i="2"/>
  <c r="AI584" i="2"/>
  <c r="AI571" i="2"/>
  <c r="AH619" i="2"/>
  <c r="AH617" i="2"/>
  <c r="AH621" i="2"/>
  <c r="AG583" i="2"/>
  <c r="AG603" i="2"/>
  <c r="AI601" i="2"/>
  <c r="AI620" i="2"/>
  <c r="AI605" i="2"/>
  <c r="AH589" i="2"/>
  <c r="AH574" i="2"/>
  <c r="AG594" i="2"/>
  <c r="AG585" i="2"/>
  <c r="AI595" i="2"/>
  <c r="AI586" i="2"/>
  <c r="AH591" i="2"/>
  <c r="AH572" i="2"/>
  <c r="AH588" i="2"/>
  <c r="AG570" i="2"/>
  <c r="AG623" i="2"/>
  <c r="AI622" i="2"/>
  <c r="AI576" i="2"/>
  <c r="AH620" i="2"/>
  <c r="AH576" i="2"/>
  <c r="AH609" i="2"/>
  <c r="AG593" i="2"/>
  <c r="AG578" i="2"/>
  <c r="AI569" i="2"/>
  <c r="AI604" i="2"/>
  <c r="AH598" i="2"/>
  <c r="AH614" i="2"/>
  <c r="AH573" i="2"/>
  <c r="AG615" i="2"/>
  <c r="AG611" i="2"/>
  <c r="AI607" i="2"/>
  <c r="AI609" i="2"/>
  <c r="AH624" i="2"/>
  <c r="AH575" i="2"/>
  <c r="AH606" i="2"/>
  <c r="AG618" i="2"/>
  <c r="AG587" i="2"/>
  <c r="AI590" i="2"/>
  <c r="AI600" i="2"/>
  <c r="AI577" i="2"/>
  <c r="AH610" i="2"/>
  <c r="AG568" i="2"/>
  <c r="AG579" i="2"/>
  <c r="AI608" i="2"/>
  <c r="AI624" i="2"/>
  <c r="AH599" i="2"/>
  <c r="AH596" i="2"/>
  <c r="AH602" i="2"/>
  <c r="AG589" i="2"/>
  <c r="AG574" i="2"/>
  <c r="AI583" i="2"/>
  <c r="AI603" i="2"/>
  <c r="AH584" i="2"/>
  <c r="AH571" i="2"/>
  <c r="AG619" i="2"/>
  <c r="AG617" i="2"/>
  <c r="AG621" i="2"/>
  <c r="AI594" i="2"/>
  <c r="AI575" i="2"/>
  <c r="AH597" i="2"/>
  <c r="AH612" i="2"/>
  <c r="AG620" i="2"/>
  <c r="AG576" i="2"/>
  <c r="AG609" i="2"/>
  <c r="AI570" i="2"/>
  <c r="AI623" i="2"/>
  <c r="AH595" i="2"/>
  <c r="AH586" i="2"/>
  <c r="AG591" i="2"/>
  <c r="AG572" i="2"/>
  <c r="AG588" i="2"/>
  <c r="AI585" i="2"/>
  <c r="AI606" i="2"/>
  <c r="AH613" i="2"/>
  <c r="AH605" i="2"/>
  <c r="AG624" i="2"/>
  <c r="AG575" i="2"/>
  <c r="AG606" i="2"/>
  <c r="AI615" i="2"/>
  <c r="AI611" i="2"/>
  <c r="AH569" i="2"/>
  <c r="AH604" i="2"/>
  <c r="AG598" i="2"/>
  <c r="AG614" i="2"/>
  <c r="AG573" i="2"/>
  <c r="AI593" i="2"/>
  <c r="AI599" i="2"/>
  <c r="AH582" i="2"/>
  <c r="AH616" i="2"/>
  <c r="AG599" i="2"/>
  <c r="AG596" i="2"/>
  <c r="AG602" i="2"/>
  <c r="AH590" i="2"/>
  <c r="AI568" i="2"/>
  <c r="AI579" i="2"/>
  <c r="AH600" i="2"/>
  <c r="AH577" i="2"/>
  <c r="AG610" i="2"/>
  <c r="AI578" i="2"/>
  <c r="AI596" i="2"/>
  <c r="AH601" i="2"/>
  <c r="AH622" i="2"/>
  <c r="AG597" i="2"/>
  <c r="AG612" i="2"/>
  <c r="AI619" i="2"/>
  <c r="AI617" i="2"/>
  <c r="AI621" i="2"/>
  <c r="AH583" i="2"/>
  <c r="AH603" i="2"/>
  <c r="AG584" i="2"/>
  <c r="AG571" i="2"/>
  <c r="AH546" i="2"/>
  <c r="AG559" i="2"/>
  <c r="AI556" i="2"/>
  <c r="AG564" i="2"/>
  <c r="AG524" i="2"/>
  <c r="AI542" i="2"/>
  <c r="AG539" i="2"/>
  <c r="AH519" i="2"/>
  <c r="AH562" i="2"/>
  <c r="AI540" i="2"/>
  <c r="AI566" i="2"/>
  <c r="AI559" i="2"/>
  <c r="AI552" i="2"/>
  <c r="AI554" i="2"/>
  <c r="AG531" i="2"/>
  <c r="AH543" i="2"/>
  <c r="AG547" i="2"/>
  <c r="AG555" i="2"/>
  <c r="AG527" i="2"/>
  <c r="AI546" i="2"/>
  <c r="AH561" i="2"/>
  <c r="AH527" i="2"/>
  <c r="AH534" i="2"/>
  <c r="AH548" i="2"/>
  <c r="AG529" i="2"/>
  <c r="AH521" i="2"/>
  <c r="AH522" i="2"/>
  <c r="AH550" i="2"/>
  <c r="AI532" i="2"/>
  <c r="AH560" i="2"/>
  <c r="AI537" i="2"/>
  <c r="AI561" i="2"/>
  <c r="AG553" i="2"/>
  <c r="AG542" i="2"/>
  <c r="AI522" i="2"/>
  <c r="AG563" i="2"/>
  <c r="AI520" i="2"/>
  <c r="AG558" i="2"/>
  <c r="AG522" i="2"/>
  <c r="AG543" i="2"/>
  <c r="AG525" i="2"/>
  <c r="AI543" i="2"/>
  <c r="AH559" i="2"/>
  <c r="AI536" i="2"/>
  <c r="AH553" i="2"/>
  <c r="AI563" i="2"/>
  <c r="AH541" i="2"/>
  <c r="AI526" i="2"/>
  <c r="AG521" i="2"/>
  <c r="AH538" i="2"/>
  <c r="AI539" i="2"/>
  <c r="AG519" i="2"/>
  <c r="AG532" i="2"/>
  <c r="AH539" i="2"/>
  <c r="AH558" i="2"/>
  <c r="AG556" i="2"/>
  <c r="AG546" i="2"/>
  <c r="AG567" i="2"/>
  <c r="AG526" i="2"/>
  <c r="AI538" i="2"/>
  <c r="AI550" i="2"/>
  <c r="AH525" i="2"/>
  <c r="AI565" i="2"/>
  <c r="AI553" i="2"/>
  <c r="AI562" i="2"/>
  <c r="AG565" i="2"/>
  <c r="AG536" i="2"/>
  <c r="AG548" i="2"/>
  <c r="AI519" i="2"/>
  <c r="AG544" i="2"/>
  <c r="AI528" i="2"/>
  <c r="AH540" i="2"/>
  <c r="AH547" i="2"/>
  <c r="AG534" i="2"/>
  <c r="AI549" i="2"/>
  <c r="AI527" i="2"/>
  <c r="AI567" i="2"/>
  <c r="AI530" i="2"/>
  <c r="AI555" i="2"/>
  <c r="AG535" i="2"/>
  <c r="AG560" i="2"/>
  <c r="AH533" i="2"/>
  <c r="AG557" i="2"/>
  <c r="AG541" i="2"/>
  <c r="AH529" i="2"/>
  <c r="AH567" i="2"/>
  <c r="AI548" i="2"/>
  <c r="AI534" i="2"/>
  <c r="AI531" i="2"/>
  <c r="AG540" i="2"/>
  <c r="AH523" i="2"/>
  <c r="AH532" i="2"/>
  <c r="AI523" i="2"/>
  <c r="AG566" i="2"/>
  <c r="AI551" i="2"/>
  <c r="AI524" i="2"/>
  <c r="AG550" i="2"/>
  <c r="AH555" i="2"/>
  <c r="AG545" i="2"/>
  <c r="AG552" i="2"/>
  <c r="AI557" i="2"/>
  <c r="AH566" i="2"/>
  <c r="AH536" i="2"/>
  <c r="AH554" i="2"/>
  <c r="AH551" i="2"/>
  <c r="AH528" i="2"/>
  <c r="AH565" i="2"/>
  <c r="AH520" i="2"/>
  <c r="AI529" i="2"/>
  <c r="AG554" i="2"/>
  <c r="AH526" i="2"/>
  <c r="AI558" i="2"/>
  <c r="AH524" i="2"/>
  <c r="AG523" i="2"/>
  <c r="AH542" i="2"/>
  <c r="AI564" i="2"/>
  <c r="AI521" i="2"/>
  <c r="AH545" i="2"/>
  <c r="AH544" i="2"/>
  <c r="AG537" i="2"/>
  <c r="AG562" i="2"/>
  <c r="AG520" i="2"/>
  <c r="AH563" i="2"/>
  <c r="AH556" i="2"/>
  <c r="AG533" i="2"/>
  <c r="AH535" i="2"/>
  <c r="AH549" i="2"/>
  <c r="AG538" i="2"/>
  <c r="AG528" i="2"/>
  <c r="AG549" i="2"/>
  <c r="AI545" i="2"/>
  <c r="AG551" i="2"/>
  <c r="AI547" i="2"/>
  <c r="AH564" i="2"/>
  <c r="AH530" i="2"/>
  <c r="AI535" i="2"/>
  <c r="AI544" i="2"/>
  <c r="AI533" i="2"/>
  <c r="AI525" i="2"/>
  <c r="AG561" i="2"/>
  <c r="AI541" i="2"/>
  <c r="AI560" i="2"/>
  <c r="AG530" i="2"/>
  <c r="AH552" i="2"/>
  <c r="AH557" i="2"/>
  <c r="AH531" i="2"/>
  <c r="AH537" i="2"/>
  <c r="AK555" i="2" a="1"/>
  <c r="AK555" i="2" s="1"/>
  <c r="AK531" i="2" a="1"/>
  <c r="AK531" i="2" s="1"/>
  <c r="AK534" i="2" a="1"/>
  <c r="AK534" i="2" s="1"/>
  <c r="AK533" i="2" a="1"/>
  <c r="AK533" i="2" s="1"/>
  <c r="AK523" i="2" a="1"/>
  <c r="AK523" i="2" s="1"/>
  <c r="AK529" i="2" a="1"/>
  <c r="AK529" i="2" s="1"/>
  <c r="AK519" i="2" a="1"/>
  <c r="AK519" i="2" s="1"/>
  <c r="AK561" i="2" a="1"/>
  <c r="AK561" i="2" s="1"/>
  <c r="AK538" i="2" a="1"/>
  <c r="AK538" i="2" s="1"/>
  <c r="AK564" i="2" a="1"/>
  <c r="AK564" i="2" s="1"/>
  <c r="AK558" i="2" a="1"/>
  <c r="AK558" i="2" s="1"/>
  <c r="AK535" i="2" a="1"/>
  <c r="AK535" i="2" s="1"/>
  <c r="AK536" i="2" a="1"/>
  <c r="AK536" i="2" s="1"/>
  <c r="AK550" i="2" a="1"/>
  <c r="AK550" i="2" s="1"/>
  <c r="AK563" i="2" a="1"/>
  <c r="AK563" i="2" s="1"/>
  <c r="AK557" i="2" a="1"/>
  <c r="AK557" i="2" s="1"/>
  <c r="AK521" i="2" a="1"/>
  <c r="AK521" i="2" s="1"/>
  <c r="AK528" i="2" a="1"/>
  <c r="AK528" i="2" s="1"/>
  <c r="AK539" i="2" a="1"/>
  <c r="AK539" i="2" s="1"/>
  <c r="AK541" i="2" a="1"/>
  <c r="AK541" i="2" s="1"/>
  <c r="AK537" i="2" a="1"/>
  <c r="AK537" i="2" s="1"/>
  <c r="AK565" i="2" a="1"/>
  <c r="AK565" i="2" s="1"/>
  <c r="AK566" i="2" a="1"/>
  <c r="AK566" i="2" s="1"/>
  <c r="AK540" i="2" a="1"/>
  <c r="AK540" i="2" s="1"/>
  <c r="AK543" i="2" a="1"/>
  <c r="AK543" i="2" s="1"/>
  <c r="AK544" i="2" a="1"/>
  <c r="AK544" i="2" s="1"/>
  <c r="AK545" i="2" a="1"/>
  <c r="AK545" i="2" s="1"/>
  <c r="AK546" i="2" a="1"/>
  <c r="AK546" i="2" s="1"/>
  <c r="AK520" i="2" a="1"/>
  <c r="AK520" i="2" s="1"/>
  <c r="AK547" i="2" a="1"/>
  <c r="AK547" i="2" s="1"/>
  <c r="AK549" i="2" a="1"/>
  <c r="AK549" i="2" s="1"/>
  <c r="AK548" i="2" a="1"/>
  <c r="AK548" i="2" s="1"/>
  <c r="AK524" i="2" a="1"/>
  <c r="AK524" i="2" s="1"/>
  <c r="AK551" i="2" a="1"/>
  <c r="AK551" i="2" s="1"/>
  <c r="AK525" i="2" a="1"/>
  <c r="AK525" i="2" s="1"/>
  <c r="AK552" i="2" a="1"/>
  <c r="AK552" i="2" s="1"/>
  <c r="AK526" i="2" a="1"/>
  <c r="AK526" i="2" s="1"/>
  <c r="AK553" i="2" a="1"/>
  <c r="AK553" i="2" s="1"/>
  <c r="AK527" i="2" a="1"/>
  <c r="AK527" i="2" s="1"/>
  <c r="AK554" i="2" a="1"/>
  <c r="AK554" i="2" s="1"/>
  <c r="AK556" i="2" a="1"/>
  <c r="AK556" i="2" s="1"/>
  <c r="AK530" i="2" a="1"/>
  <c r="AK530" i="2" s="1"/>
  <c r="AK559" i="2" a="1"/>
  <c r="AK559" i="2" s="1"/>
  <c r="AK562" i="2" a="1"/>
  <c r="AK562" i="2" s="1"/>
  <c r="AF558" i="2" a="1"/>
  <c r="AF558" i="2" s="1"/>
  <c r="AF552" i="2" a="1"/>
  <c r="AF552" i="2" s="1"/>
  <c r="AF551" i="2" a="1"/>
  <c r="AF551" i="2" s="1"/>
  <c r="AF542" i="2" a="1"/>
  <c r="AF542" i="2" s="1"/>
  <c r="AF532" i="2" a="1"/>
  <c r="AF532" i="2" s="1"/>
  <c r="AF567" i="2" a="1"/>
  <c r="AF567" i="2" s="1"/>
  <c r="AF566" i="2" a="1"/>
  <c r="AF566" i="2" s="1"/>
  <c r="AF557" i="2" a="1"/>
  <c r="AF557" i="2" s="1"/>
  <c r="AF565" i="2" a="1"/>
  <c r="AF565" i="2" s="1"/>
  <c r="AF537" i="2" a="1"/>
  <c r="AF537" i="2" s="1"/>
  <c r="AF521" i="2" a="1"/>
  <c r="AF521" i="2" s="1"/>
  <c r="AF528" i="2" a="1"/>
  <c r="AF528" i="2" s="1"/>
  <c r="AF538" i="2" a="1"/>
  <c r="AF538" i="2" s="1"/>
  <c r="AF541" i="2" a="1"/>
  <c r="AF541" i="2" s="1"/>
  <c r="AF545" i="2" a="1"/>
  <c r="AF545" i="2" s="1"/>
  <c r="AF561" i="2" a="1"/>
  <c r="AF561" i="2" s="1"/>
  <c r="AF529" i="2" a="1"/>
  <c r="AF529" i="2" s="1"/>
  <c r="AF539" i="2" a="1"/>
  <c r="AF539" i="2" s="1"/>
  <c r="AF540" i="2" a="1"/>
  <c r="AF540" i="2" s="1"/>
  <c r="AF543" i="2" a="1"/>
  <c r="AF543" i="2" s="1"/>
  <c r="AF544" i="2" a="1"/>
  <c r="AF544" i="2" s="1"/>
  <c r="AF546" i="2" a="1"/>
  <c r="AF546" i="2" s="1"/>
  <c r="AF547" i="2" a="1"/>
  <c r="AF547" i="2" s="1"/>
  <c r="AF548" i="2" a="1"/>
  <c r="AF548" i="2" s="1"/>
  <c r="AF549" i="2" a="1"/>
  <c r="AF549" i="2" s="1"/>
  <c r="AF519" i="2" a="1"/>
  <c r="AF519" i="2" s="1"/>
  <c r="AF550" i="2" a="1"/>
  <c r="AF550" i="2" s="1"/>
  <c r="AF520" i="2" a="1"/>
  <c r="AF520" i="2" s="1"/>
  <c r="AF522" i="2" a="1"/>
  <c r="AF522" i="2" s="1"/>
  <c r="AF553" i="2" a="1"/>
  <c r="AF553" i="2" s="1"/>
  <c r="AF523" i="2" a="1"/>
  <c r="AF523" i="2" s="1"/>
  <c r="AF554" i="2" a="1"/>
  <c r="AF554" i="2" s="1"/>
  <c r="AF524" i="2" a="1"/>
  <c r="AF524" i="2" s="1"/>
  <c r="AF555" i="2" a="1"/>
  <c r="AF555" i="2" s="1"/>
  <c r="AF525" i="2" a="1"/>
  <c r="AF525" i="2" s="1"/>
  <c r="AF556" i="2" a="1"/>
  <c r="AF556" i="2" s="1"/>
  <c r="AF526" i="2" a="1"/>
  <c r="AF526" i="2" s="1"/>
  <c r="AF527" i="2" a="1"/>
  <c r="AF527" i="2" s="1"/>
  <c r="AF559" i="2" a="1"/>
  <c r="AF559" i="2" s="1"/>
  <c r="AF530" i="2" a="1"/>
  <c r="AF530" i="2" s="1"/>
  <c r="AF562" i="2" a="1"/>
  <c r="AF562" i="2" s="1"/>
  <c r="AF531" i="2" a="1"/>
  <c r="AF531" i="2" s="1"/>
  <c r="AF563" i="2" a="1"/>
  <c r="AF563" i="2" s="1"/>
  <c r="AF564" i="2" a="1"/>
  <c r="AF564" i="2" s="1"/>
  <c r="AF533" i="2" a="1"/>
  <c r="AF533" i="2" s="1"/>
  <c r="AF534" i="2" a="1"/>
  <c r="AF534" i="2" s="1"/>
  <c r="AF535" i="2" a="1"/>
  <c r="AF535" i="2" s="1"/>
  <c r="AF536" i="2" a="1"/>
  <c r="AF536" i="2" s="1"/>
  <c r="AK469" i="2" a="1"/>
  <c r="AK469" i="2" s="1"/>
  <c r="AK502" i="2" a="1"/>
  <c r="AK502" i="2" s="1"/>
  <c r="AK471" i="2" a="1"/>
  <c r="AK471" i="2" s="1"/>
  <c r="AK506" i="2" a="1"/>
  <c r="AK506" i="2" s="1"/>
  <c r="AK486" i="2" a="1"/>
  <c r="AK486" i="2" s="1"/>
  <c r="AK501" i="2" a="1"/>
  <c r="AK501" i="2" s="1"/>
  <c r="AK473" i="2" a="1"/>
  <c r="AK473" i="2" s="1"/>
  <c r="AK456" i="2" a="1"/>
  <c r="AK456" i="2" s="1"/>
  <c r="AK467" i="2" a="1"/>
  <c r="AK467" i="2" s="1"/>
  <c r="AK500" i="2" a="1"/>
  <c r="AK500" i="2" s="1"/>
  <c r="AK472" i="2" a="1"/>
  <c r="AK472" i="2" s="1"/>
  <c r="AK517" i="2" a="1"/>
  <c r="AK517" i="2" s="1"/>
  <c r="AK460" i="2" a="1"/>
  <c r="AK460" i="2" s="1"/>
  <c r="AK485" i="2" a="1"/>
  <c r="AK485" i="2" s="1"/>
  <c r="AK503" i="2" a="1"/>
  <c r="AK503" i="2" s="1"/>
  <c r="AK511" i="2" a="1"/>
  <c r="AK511" i="2" s="1"/>
  <c r="AK470" i="2" a="1"/>
  <c r="AK470" i="2" s="1"/>
  <c r="AK496" i="2" a="1"/>
  <c r="AK496" i="2" s="1"/>
  <c r="AK459" i="2" a="1"/>
  <c r="AK459" i="2" s="1"/>
  <c r="AK465" i="2" a="1"/>
  <c r="AK465" i="2" s="1"/>
  <c r="AK495" i="2" a="1"/>
  <c r="AK495" i="2" s="1"/>
  <c r="AK490" i="2" a="1"/>
  <c r="AK490" i="2" s="1"/>
  <c r="AK518" i="2" a="1"/>
  <c r="AK518" i="2" s="1"/>
  <c r="AK477" i="2" a="1"/>
  <c r="AK477" i="2" s="1"/>
  <c r="AK487" i="2" a="1"/>
  <c r="AK487" i="2" s="1"/>
  <c r="AK476" i="2" a="1"/>
  <c r="AK476" i="2" s="1"/>
  <c r="AK463" i="2" a="1"/>
  <c r="AK463" i="2" s="1"/>
  <c r="AK516" i="2" a="1"/>
  <c r="AK516" i="2" s="1"/>
  <c r="AK458" i="2" a="1"/>
  <c r="AK458" i="2" s="1"/>
  <c r="AK481" i="2" a="1"/>
  <c r="AK481" i="2" s="1"/>
  <c r="AK482" i="2" a="1"/>
  <c r="AK482" i="2" s="1"/>
  <c r="AK491" i="2" a="1"/>
  <c r="AK491" i="2" s="1"/>
  <c r="AK510" i="2" a="1"/>
  <c r="AK510" i="2" s="1"/>
  <c r="AK480" i="2" a="1"/>
  <c r="AK480" i="2" s="1"/>
  <c r="AK504" i="2" a="1"/>
  <c r="AK504" i="2" s="1"/>
  <c r="AK462" i="2" a="1"/>
  <c r="AK462" i="2" s="1"/>
  <c r="AK492" i="2" a="1"/>
  <c r="AK492" i="2" s="1"/>
  <c r="AK464" i="2" a="1"/>
  <c r="AK464" i="2" s="1"/>
  <c r="AK512" i="2" a="1"/>
  <c r="AK512" i="2" s="1"/>
  <c r="AK468" i="2" a="1"/>
  <c r="AK468" i="2" s="1"/>
  <c r="AK494" i="2" a="1"/>
  <c r="AK494" i="2" s="1"/>
  <c r="AK479" i="2" a="1"/>
  <c r="AK479" i="2" s="1"/>
  <c r="AK493" i="2" a="1"/>
  <c r="AK493" i="2" s="1"/>
  <c r="AK475" i="2" a="1"/>
  <c r="AK475" i="2" s="1"/>
  <c r="AK461" i="2" a="1"/>
  <c r="AK461" i="2" s="1"/>
  <c r="AK488" i="2" a="1"/>
  <c r="AK488" i="2" s="1"/>
  <c r="AK483" i="2" a="1"/>
  <c r="AK483" i="2" s="1"/>
  <c r="AK509" i="2" a="1"/>
  <c r="AK509" i="2" s="1"/>
  <c r="AK489" i="2" a="1"/>
  <c r="AK489" i="2" s="1"/>
  <c r="AK478" i="2" a="1"/>
  <c r="AK478" i="2" s="1"/>
  <c r="AK513" i="2" a="1"/>
  <c r="AK513" i="2" s="1"/>
  <c r="AK474" i="2" a="1"/>
  <c r="AK474" i="2" s="1"/>
  <c r="AK457" i="2" a="1"/>
  <c r="AK457" i="2" s="1"/>
  <c r="AK484" i="2" a="1"/>
  <c r="AK484" i="2" s="1"/>
  <c r="AK499" i="2" a="1"/>
  <c r="AK499" i="2" s="1"/>
  <c r="AK508" i="2" a="1"/>
  <c r="AK508" i="2" s="1"/>
  <c r="AK466" i="2" a="1"/>
  <c r="AK466" i="2" s="1"/>
  <c r="AK505" i="2" a="1"/>
  <c r="AK505" i="2" s="1"/>
  <c r="AG454" i="2"/>
  <c r="AH4" i="2"/>
  <c r="AH5" i="2"/>
  <c r="AH9" i="2"/>
  <c r="AI457" i="2"/>
  <c r="AI458" i="2"/>
  <c r="AI459" i="2"/>
  <c r="AI460" i="2"/>
  <c r="AI461" i="2"/>
  <c r="AI462" i="2"/>
  <c r="AI463" i="2"/>
  <c r="AI464" i="2"/>
  <c r="AI465" i="2"/>
  <c r="AI466" i="2"/>
  <c r="AI467" i="2"/>
  <c r="AI468" i="2"/>
  <c r="AI469" i="2"/>
  <c r="AI470" i="2"/>
  <c r="AI471" i="2"/>
  <c r="AI472" i="2"/>
  <c r="AI473" i="2"/>
  <c r="AI474" i="2"/>
  <c r="AI475" i="2"/>
  <c r="AI476" i="2"/>
  <c r="AI477" i="2"/>
  <c r="AI478" i="2"/>
  <c r="AI479" i="2"/>
  <c r="AI480" i="2"/>
  <c r="AI481" i="2"/>
  <c r="AI482" i="2"/>
  <c r="AI483" i="2"/>
  <c r="AI484" i="2"/>
  <c r="AI485" i="2"/>
  <c r="AI486" i="2"/>
  <c r="AI487" i="2"/>
  <c r="AI488" i="2"/>
  <c r="AI489" i="2"/>
  <c r="AI490" i="2"/>
  <c r="AI491" i="2"/>
  <c r="AI492" i="2"/>
  <c r="AI493" i="2"/>
  <c r="AI494" i="2"/>
  <c r="AI500" i="2"/>
  <c r="AI495" i="2"/>
  <c r="AI496" i="2"/>
  <c r="AI497" i="2"/>
  <c r="AI498" i="2"/>
  <c r="AI499" i="2"/>
  <c r="AI501" i="2"/>
  <c r="AI502" i="2"/>
  <c r="AI503" i="2"/>
  <c r="AI504" i="2"/>
  <c r="AI505" i="2"/>
  <c r="AI506" i="2"/>
  <c r="AI507" i="2"/>
  <c r="AI508" i="2"/>
  <c r="AI509" i="2"/>
  <c r="AI510" i="2"/>
  <c r="AI511" i="2"/>
  <c r="AI512" i="2"/>
  <c r="AI513" i="2"/>
  <c r="AI514" i="2"/>
  <c r="AI515" i="2"/>
  <c r="AI516" i="2"/>
  <c r="AI517" i="2"/>
  <c r="AI518" i="2"/>
  <c r="AI456" i="2"/>
  <c r="AH457" i="2"/>
  <c r="AH458" i="2"/>
  <c r="AH459" i="2"/>
  <c r="AH460" i="2"/>
  <c r="AH461" i="2"/>
  <c r="AH462" i="2"/>
  <c r="AH463" i="2"/>
  <c r="AH464" i="2"/>
  <c r="AH465" i="2"/>
  <c r="AH466" i="2"/>
  <c r="AH467" i="2"/>
  <c r="AH468" i="2"/>
  <c r="AH469" i="2"/>
  <c r="AH470" i="2"/>
  <c r="AH471" i="2"/>
  <c r="AH472" i="2"/>
  <c r="AH473" i="2"/>
  <c r="AH474" i="2"/>
  <c r="AH475" i="2"/>
  <c r="AH476" i="2"/>
  <c r="AH477" i="2"/>
  <c r="AH478" i="2"/>
  <c r="AH479" i="2"/>
  <c r="AH480" i="2"/>
  <c r="AH481" i="2"/>
  <c r="AH482" i="2"/>
  <c r="AH483" i="2"/>
  <c r="AH484" i="2"/>
  <c r="AH485" i="2"/>
  <c r="AH486" i="2"/>
  <c r="AH487" i="2"/>
  <c r="AH488" i="2"/>
  <c r="AH489" i="2"/>
  <c r="AH490" i="2"/>
  <c r="AH491" i="2"/>
  <c r="AH492" i="2"/>
  <c r="AH493" i="2"/>
  <c r="AH494" i="2"/>
  <c r="AH500" i="2"/>
  <c r="AH495" i="2"/>
  <c r="AH496" i="2"/>
  <c r="AH497" i="2"/>
  <c r="AH498" i="2"/>
  <c r="AH499" i="2"/>
  <c r="AH501" i="2"/>
  <c r="AH502" i="2"/>
  <c r="AH503" i="2"/>
  <c r="AH504" i="2"/>
  <c r="AH505" i="2"/>
  <c r="AH506" i="2"/>
  <c r="AH507" i="2"/>
  <c r="AH508" i="2"/>
  <c r="AH509" i="2"/>
  <c r="AH510" i="2"/>
  <c r="AH511" i="2"/>
  <c r="AH512" i="2"/>
  <c r="AH513" i="2"/>
  <c r="AH514" i="2"/>
  <c r="AH515" i="2"/>
  <c r="AH516" i="2"/>
  <c r="AH517" i="2"/>
  <c r="AH518" i="2"/>
  <c r="AH456" i="2"/>
  <c r="AG457" i="2"/>
  <c r="AG458" i="2"/>
  <c r="AG459" i="2"/>
  <c r="AG460" i="2"/>
  <c r="AG461" i="2"/>
  <c r="AG462" i="2"/>
  <c r="AG463" i="2"/>
  <c r="AG464" i="2"/>
  <c r="AG465" i="2"/>
  <c r="AG466" i="2"/>
  <c r="AG467" i="2"/>
  <c r="AG468" i="2"/>
  <c r="AG469" i="2"/>
  <c r="AG470" i="2"/>
  <c r="AG471" i="2"/>
  <c r="AG472" i="2"/>
  <c r="AG473" i="2"/>
  <c r="AG474" i="2"/>
  <c r="AG475" i="2"/>
  <c r="AG476" i="2"/>
  <c r="AG477" i="2"/>
  <c r="AG478" i="2"/>
  <c r="AG479" i="2"/>
  <c r="AG480" i="2"/>
  <c r="AG481" i="2"/>
  <c r="AG482" i="2"/>
  <c r="AG483" i="2"/>
  <c r="AG484" i="2"/>
  <c r="AG485" i="2"/>
  <c r="AG486" i="2"/>
  <c r="AG487" i="2"/>
  <c r="AG488" i="2"/>
  <c r="AG489" i="2"/>
  <c r="AG490" i="2"/>
  <c r="AG491" i="2"/>
  <c r="AG492" i="2"/>
  <c r="AG493" i="2"/>
  <c r="AG494" i="2"/>
  <c r="AG500" i="2"/>
  <c r="AG495" i="2"/>
  <c r="AG496" i="2"/>
  <c r="AG497" i="2"/>
  <c r="AG498" i="2"/>
  <c r="AG499" i="2"/>
  <c r="AG501" i="2"/>
  <c r="AG502" i="2"/>
  <c r="AG503" i="2"/>
  <c r="AG504" i="2"/>
  <c r="AG505" i="2"/>
  <c r="AG506" i="2"/>
  <c r="AG507" i="2"/>
  <c r="AG508" i="2"/>
  <c r="AG509" i="2"/>
  <c r="AG510" i="2"/>
  <c r="AG511" i="2"/>
  <c r="AG512" i="2"/>
  <c r="AG513" i="2"/>
  <c r="AG514" i="2"/>
  <c r="AG515" i="2"/>
  <c r="AG516" i="2"/>
  <c r="AG517" i="2"/>
  <c r="AG518" i="2"/>
  <c r="AG456" i="2"/>
  <c r="AF457" i="2" a="1"/>
  <c r="AF457" i="2" s="1"/>
  <c r="AF458" i="2" a="1"/>
  <c r="AF458" i="2" s="1"/>
  <c r="AF459" i="2" a="1"/>
  <c r="AF459" i="2" s="1"/>
  <c r="AF460" i="2" a="1"/>
  <c r="AF460" i="2" s="1"/>
  <c r="AF461" i="2" a="1"/>
  <c r="AF461" i="2" s="1"/>
  <c r="AF462" i="2" a="1"/>
  <c r="AF462" i="2" s="1"/>
  <c r="AF463" i="2" a="1"/>
  <c r="AF463" i="2" s="1"/>
  <c r="AF464" i="2" a="1"/>
  <c r="AF464" i="2" s="1"/>
  <c r="AF465" i="2" a="1"/>
  <c r="AF465" i="2" s="1"/>
  <c r="AF466" i="2" a="1"/>
  <c r="AF466" i="2" s="1"/>
  <c r="AF467" i="2" a="1"/>
  <c r="AF467" i="2" s="1"/>
  <c r="AF468" i="2" a="1"/>
  <c r="AF468" i="2" s="1"/>
  <c r="AF469" i="2" a="1"/>
  <c r="AF469" i="2" s="1"/>
  <c r="AF470" i="2" a="1"/>
  <c r="AF470" i="2" s="1"/>
  <c r="AF471" i="2" a="1"/>
  <c r="AF471" i="2" s="1"/>
  <c r="AF472" i="2" a="1"/>
  <c r="AF472" i="2" s="1"/>
  <c r="AF473" i="2" a="1"/>
  <c r="AF473" i="2" s="1"/>
  <c r="AF474" i="2" a="1"/>
  <c r="AF474" i="2" s="1"/>
  <c r="AF475" i="2" a="1"/>
  <c r="AF475" i="2" s="1"/>
  <c r="AF476" i="2" a="1"/>
  <c r="AF476" i="2" s="1"/>
  <c r="AF477" i="2" a="1"/>
  <c r="AF477" i="2" s="1"/>
  <c r="AF478" i="2" a="1"/>
  <c r="AF478" i="2" s="1"/>
  <c r="AF479" i="2" a="1"/>
  <c r="AF479" i="2" s="1"/>
  <c r="AF480" i="2" a="1"/>
  <c r="AF480" i="2" s="1"/>
  <c r="AF481" i="2" a="1"/>
  <c r="AF481" i="2" s="1"/>
  <c r="AF482" i="2" a="1"/>
  <c r="AF482" i="2" s="1"/>
  <c r="AF483" i="2" a="1"/>
  <c r="AF483" i="2" s="1"/>
  <c r="AF484" i="2" a="1"/>
  <c r="AF484" i="2" s="1"/>
  <c r="AF485" i="2" a="1"/>
  <c r="AF485" i="2" s="1"/>
  <c r="AF486" i="2" a="1"/>
  <c r="AF486" i="2" s="1"/>
  <c r="AF487" i="2" a="1"/>
  <c r="AF487" i="2" s="1"/>
  <c r="AF488" i="2" a="1"/>
  <c r="AF488" i="2" s="1"/>
  <c r="AF489" i="2" a="1"/>
  <c r="AF489" i="2" s="1"/>
  <c r="AF490" i="2" a="1"/>
  <c r="AF490" i="2" s="1"/>
  <c r="AF491" i="2" a="1"/>
  <c r="AF491" i="2" s="1"/>
  <c r="AF492" i="2" a="1"/>
  <c r="AF492" i="2" s="1"/>
  <c r="AF493" i="2" a="1"/>
  <c r="AF493" i="2" s="1"/>
  <c r="AF494" i="2" a="1"/>
  <c r="AF494" i="2" s="1"/>
  <c r="AF500" i="2" a="1"/>
  <c r="AF500" i="2" s="1"/>
  <c r="AF495" i="2" a="1"/>
  <c r="AF495" i="2" s="1"/>
  <c r="AF496" i="2" a="1"/>
  <c r="AF496" i="2" s="1"/>
  <c r="AF497" i="2" a="1"/>
  <c r="AF497" i="2" s="1"/>
  <c r="AF498" i="2" a="1"/>
  <c r="AF498" i="2" s="1"/>
  <c r="AF499" i="2" a="1"/>
  <c r="AF499" i="2" s="1"/>
  <c r="AF501" i="2" a="1"/>
  <c r="AF501" i="2" s="1"/>
  <c r="AF502" i="2" a="1"/>
  <c r="AF502" i="2" s="1"/>
  <c r="AF503" i="2" a="1"/>
  <c r="AF503" i="2" s="1"/>
  <c r="AF504" i="2" a="1"/>
  <c r="AF504" i="2" s="1"/>
  <c r="AF505" i="2" a="1"/>
  <c r="AF505" i="2" s="1"/>
  <c r="AF506" i="2" a="1"/>
  <c r="AF506" i="2" s="1"/>
  <c r="AF507" i="2" a="1"/>
  <c r="AF507" i="2" s="1"/>
  <c r="AF508" i="2" a="1"/>
  <c r="AF508" i="2" s="1"/>
  <c r="AF509" i="2" a="1"/>
  <c r="AF509" i="2" s="1"/>
  <c r="AF510" i="2" a="1"/>
  <c r="AF510" i="2" s="1"/>
  <c r="AF511" i="2" a="1"/>
  <c r="AF511" i="2" s="1"/>
  <c r="AF512" i="2" a="1"/>
  <c r="AF512" i="2" s="1"/>
  <c r="AF513" i="2" a="1"/>
  <c r="AF513" i="2" s="1"/>
  <c r="AF514" i="2" a="1"/>
  <c r="AF514" i="2" s="1"/>
  <c r="AF515" i="2" a="1"/>
  <c r="AF515" i="2" s="1"/>
  <c r="AF516" i="2" a="1"/>
  <c r="AF516" i="2" s="1"/>
  <c r="AF517" i="2" a="1"/>
  <c r="AF517" i="2" s="1"/>
  <c r="AF518" i="2" a="1"/>
  <c r="AF518" i="2" s="1"/>
  <c r="AF456" i="2" a="1"/>
  <c r="AF456" i="2" s="1"/>
  <c r="AH7" i="2"/>
  <c r="AG7" i="2"/>
  <c r="AG8" i="2"/>
  <c r="AH8" i="2"/>
  <c r="AH6" i="2"/>
  <c r="AG6" i="2"/>
  <c r="AJ93" i="2"/>
  <c r="AJ99" i="2"/>
  <c r="AJ121" i="2"/>
  <c r="AK433" i="2" a="1"/>
  <c r="AK433" i="2" s="1"/>
  <c r="AK424" i="2" a="1"/>
  <c r="AK424" i="2" s="1"/>
  <c r="AK333" i="2" a="1"/>
  <c r="AK333" i="2" s="1"/>
  <c r="AK317" i="2" a="1"/>
  <c r="AK317" i="2" s="1"/>
  <c r="AK401" i="2" a="1"/>
  <c r="AK401" i="2" s="1"/>
  <c r="AK438" i="2" a="1"/>
  <c r="AK438" i="2" s="1"/>
  <c r="AK410" i="2" a="1"/>
  <c r="AK410" i="2" s="1"/>
  <c r="AK402" i="2" a="1"/>
  <c r="AK402" i="2" s="1"/>
  <c r="AK400" i="2" a="1"/>
  <c r="AK400" i="2" s="1"/>
  <c r="AK439" i="2" a="1"/>
  <c r="AK439" i="2" s="1"/>
  <c r="AK418" i="2" a="1"/>
  <c r="AK418" i="2" s="1"/>
  <c r="AK453" i="2" a="1"/>
  <c r="AK453" i="2" s="1"/>
  <c r="AK436" i="2" a="1"/>
  <c r="AK436" i="2" s="1"/>
  <c r="AK397" i="2" a="1"/>
  <c r="AK397" i="2" s="1"/>
  <c r="AK396" i="2" a="1"/>
  <c r="AK396" i="2" s="1"/>
  <c r="AK423" i="2" a="1"/>
  <c r="AK423" i="2" s="1"/>
  <c r="AK429" i="2" a="1"/>
  <c r="AK429" i="2" s="1"/>
  <c r="AK334" i="2" a="1"/>
  <c r="AK334" i="2" s="1"/>
  <c r="AK419" i="2" a="1"/>
  <c r="AK419" i="2" s="1"/>
  <c r="AK455" i="2" a="1"/>
  <c r="AK455" i="2" s="1"/>
  <c r="AK451" i="2" a="1"/>
  <c r="AK451" i="2" s="1"/>
  <c r="AK437" i="2" a="1"/>
  <c r="AK437" i="2" s="1"/>
  <c r="AK452" i="2" a="1"/>
  <c r="AK452" i="2" s="1"/>
  <c r="AK403" i="2" a="1"/>
  <c r="AK403" i="2" s="1"/>
  <c r="AK392" i="2" a="1"/>
  <c r="AK392" i="2" s="1"/>
  <c r="AK409" i="2" a="1"/>
  <c r="AK409" i="2" s="1"/>
  <c r="AK435" i="2" a="1"/>
  <c r="AK435" i="2" s="1"/>
  <c r="AK398" i="2" a="1"/>
  <c r="AK398" i="2" s="1"/>
  <c r="AK441" i="2" a="1"/>
  <c r="AK441" i="2" s="1"/>
  <c r="AK417" i="2" a="1"/>
  <c r="AK417" i="2" s="1"/>
  <c r="AK430" i="2" a="1"/>
  <c r="AK430" i="2" s="1"/>
  <c r="AK426" i="2" a="1"/>
  <c r="AK426" i="2" s="1"/>
  <c r="AK450" i="2" a="1"/>
  <c r="AK450" i="2" s="1"/>
  <c r="AK393" i="2" a="1"/>
  <c r="AK393" i="2" s="1"/>
  <c r="AK454" i="2" a="1"/>
  <c r="AK454" i="2" s="1"/>
  <c r="AK432" i="2" a="1"/>
  <c r="AK432" i="2" s="1"/>
  <c r="AK404" i="2" a="1"/>
  <c r="AK404" i="2" s="1"/>
  <c r="AK413" i="2" a="1"/>
  <c r="AK413" i="2" s="1"/>
  <c r="AK442" i="2" a="1"/>
  <c r="AK442" i="2" s="1"/>
  <c r="AK407" i="2" a="1"/>
  <c r="AK407" i="2" s="1"/>
  <c r="AK394" i="2" a="1"/>
  <c r="AK394" i="2" s="1"/>
  <c r="AK408" i="2" a="1"/>
  <c r="AK408" i="2" s="1"/>
  <c r="AK443" i="2" a="1"/>
  <c r="AK443" i="2" s="1"/>
  <c r="AK427" i="2" a="1"/>
  <c r="AK427" i="2" s="1"/>
  <c r="AK445" i="2" a="1"/>
  <c r="AK445" i="2" s="1"/>
  <c r="AK449" i="2" a="1"/>
  <c r="AK449" i="2" s="1"/>
  <c r="AK395" i="2" a="1"/>
  <c r="AK395" i="2" s="1"/>
  <c r="AK406" i="2" a="1"/>
  <c r="AK406" i="2" s="1"/>
  <c r="AK414" i="2" a="1"/>
  <c r="AK414" i="2" s="1"/>
  <c r="AK411" i="2" a="1"/>
  <c r="AK411" i="2" s="1"/>
  <c r="AK434" i="2" a="1"/>
  <c r="AK434" i="2" s="1"/>
  <c r="AK440" i="2" a="1"/>
  <c r="AK440" i="2" s="1"/>
  <c r="AK421" i="2" a="1"/>
  <c r="AK421" i="2" s="1"/>
  <c r="AK428" i="2" a="1"/>
  <c r="AK428" i="2" s="1"/>
  <c r="AK416" i="2" a="1"/>
  <c r="AK416" i="2" s="1"/>
  <c r="AK420" i="2" a="1"/>
  <c r="AK420" i="2" s="1"/>
  <c r="AK412" i="2" a="1"/>
  <c r="AK412" i="2" s="1"/>
  <c r="AK431" i="2" a="1"/>
  <c r="AK431" i="2" s="1"/>
  <c r="AK425" i="2" a="1"/>
  <c r="AK425" i="2" s="1"/>
  <c r="AK448" i="2" a="1"/>
  <c r="AK448" i="2" s="1"/>
  <c r="AK447" i="2" a="1"/>
  <c r="AK447" i="2" s="1"/>
  <c r="AK405" i="2" a="1"/>
  <c r="AK405" i="2" s="1"/>
  <c r="AK446" i="2" a="1"/>
  <c r="AK446" i="2" s="1"/>
  <c r="AK227" i="2" a="1"/>
  <c r="AK227" i="2" s="1"/>
  <c r="AK300" i="2" a="1"/>
  <c r="AK300" i="2" s="1"/>
  <c r="AK294" i="2" a="1"/>
  <c r="AK294" i="2" s="1"/>
  <c r="AK292" i="2" a="1"/>
  <c r="AK292" i="2" s="1"/>
  <c r="AK291" i="2" a="1"/>
  <c r="AK291" i="2" s="1"/>
  <c r="AK326" i="2" a="1"/>
  <c r="AK326" i="2" s="1"/>
  <c r="AK304" i="2" a="1"/>
  <c r="AK304" i="2" s="1"/>
  <c r="AK314" i="2" a="1"/>
  <c r="AK314" i="2" s="1"/>
  <c r="AK308" i="2" a="1"/>
  <c r="AK308" i="2" s="1"/>
  <c r="AK312" i="2" a="1"/>
  <c r="AK312" i="2" s="1"/>
  <c r="AK297" i="2" a="1"/>
  <c r="AK297" i="2" s="1"/>
  <c r="AK311" i="2" a="1"/>
  <c r="AK311" i="2" s="1"/>
  <c r="AK330" i="2" a="1"/>
  <c r="AK330" i="2" s="1"/>
  <c r="AK293" i="2" a="1"/>
  <c r="AK293" i="2" s="1"/>
  <c r="AK307" i="2" a="1"/>
  <c r="AK307" i="2" s="1"/>
  <c r="AK299" i="2" a="1"/>
  <c r="AK299" i="2" s="1"/>
  <c r="AK325" i="2" a="1"/>
  <c r="AK325" i="2" s="1"/>
  <c r="AK298" i="2" a="1"/>
  <c r="AK298" i="2" s="1"/>
  <c r="AK274" i="2" a="1"/>
  <c r="AK274" i="2" s="1"/>
  <c r="AK284" i="2" a="1"/>
  <c r="AK284" i="2" s="1"/>
  <c r="AK328" i="2" a="1"/>
  <c r="AK328" i="2" s="1"/>
  <c r="AK283" i="2" a="1"/>
  <c r="AK283" i="2" s="1"/>
  <c r="AK327" i="2" a="1"/>
  <c r="AK327" i="2" s="1"/>
  <c r="AK329" i="2" a="1"/>
  <c r="AK329" i="2" s="1"/>
  <c r="AK301" i="2" a="1"/>
  <c r="AK301" i="2" s="1"/>
  <c r="AK321" i="2" a="1"/>
  <c r="AK321" i="2" s="1"/>
  <c r="AK273" i="2" a="1"/>
  <c r="AK273" i="2" s="1"/>
  <c r="AK305" i="2" a="1"/>
  <c r="AK305" i="2" s="1"/>
  <c r="AK279" i="2" a="1"/>
  <c r="AK279" i="2" s="1"/>
  <c r="AK331" i="2" a="1"/>
  <c r="AK331" i="2" s="1"/>
  <c r="AK271" i="2" a="1"/>
  <c r="AK271" i="2" s="1"/>
  <c r="AK280" i="2" a="1"/>
  <c r="AK280" i="2" s="1"/>
  <c r="AK285" i="2" a="1"/>
  <c r="AK285" i="2" s="1"/>
  <c r="AK272" i="2" a="1"/>
  <c r="AK272" i="2" s="1"/>
  <c r="AK290" i="2" a="1"/>
  <c r="AK290" i="2" s="1"/>
  <c r="AK324" i="2" a="1"/>
  <c r="AK324" i="2" s="1"/>
  <c r="AK296" i="2" a="1"/>
  <c r="AK296" i="2" s="1"/>
  <c r="AK286" i="2" a="1"/>
  <c r="AK286" i="2" s="1"/>
  <c r="AK313" i="2" a="1"/>
  <c r="AK313" i="2" s="1"/>
  <c r="AK302" i="2" a="1"/>
  <c r="AK302" i="2" s="1"/>
  <c r="AK310" i="2" a="1"/>
  <c r="AK310" i="2" s="1"/>
  <c r="AK320" i="2" a="1"/>
  <c r="AK320" i="2" s="1"/>
  <c r="AK318" i="2" a="1"/>
  <c r="AK318" i="2" s="1"/>
  <c r="AK278" i="2" a="1"/>
  <c r="AK278" i="2" s="1"/>
  <c r="AK289" i="2" a="1"/>
  <c r="AK289" i="2" s="1"/>
  <c r="AK288" i="2" a="1"/>
  <c r="AK288" i="2" s="1"/>
  <c r="AK287" i="2" a="1"/>
  <c r="AK287" i="2" s="1"/>
  <c r="AK319" i="2" a="1"/>
  <c r="AK319" i="2" s="1"/>
  <c r="AK323" i="2" a="1"/>
  <c r="AK323" i="2" s="1"/>
  <c r="AK309" i="2" a="1"/>
  <c r="AK309" i="2" s="1"/>
  <c r="AK281" i="2" a="1"/>
  <c r="AK281" i="2" s="1"/>
  <c r="AK275" i="2" a="1"/>
  <c r="AK275" i="2" s="1"/>
  <c r="AK315" i="2" a="1"/>
  <c r="AK315" i="2" s="1"/>
  <c r="AK276" i="2" a="1"/>
  <c r="AK276" i="2" s="1"/>
  <c r="AK322" i="2" a="1"/>
  <c r="AK322" i="2" s="1"/>
  <c r="AK316" i="2" a="1"/>
  <c r="AK316" i="2" s="1"/>
  <c r="AK306" i="2" a="1"/>
  <c r="AK306" i="2" s="1"/>
  <c r="AK282" i="2" a="1"/>
  <c r="AK282" i="2" s="1"/>
  <c r="AK270" i="2" a="1"/>
  <c r="AK270" i="2" s="1"/>
  <c r="AK373" i="2" a="1"/>
  <c r="AK373" i="2" s="1"/>
  <c r="AK369" i="2" a="1"/>
  <c r="AK369" i="2" s="1"/>
  <c r="AK364" i="2" a="1"/>
  <c r="AK364" i="2" s="1"/>
  <c r="AK370" i="2" a="1"/>
  <c r="AK370" i="2" s="1"/>
  <c r="AK368" i="2" a="1"/>
  <c r="AK368" i="2" s="1"/>
  <c r="AK374" i="2" a="1"/>
  <c r="AK374" i="2" s="1"/>
  <c r="AK389" i="2" a="1"/>
  <c r="AK389" i="2" s="1"/>
  <c r="AK357" i="2" a="1"/>
  <c r="AK357" i="2" s="1"/>
  <c r="AK380" i="2" a="1"/>
  <c r="AK380" i="2" s="1"/>
  <c r="AK372" i="2" a="1"/>
  <c r="AK372" i="2" s="1"/>
  <c r="AK376" i="2" a="1"/>
  <c r="AK376" i="2" s="1"/>
  <c r="AK356" i="2" a="1"/>
  <c r="AK356" i="2" s="1"/>
  <c r="AK360" i="2" a="1"/>
  <c r="AK360" i="2" s="1"/>
  <c r="AK375" i="2" a="1"/>
  <c r="AK375" i="2" s="1"/>
  <c r="AK390" i="2" a="1"/>
  <c r="AK390" i="2" s="1"/>
  <c r="AK385" i="2" a="1"/>
  <c r="AK385" i="2" s="1"/>
  <c r="AK347" i="2" a="1"/>
  <c r="AK347" i="2" s="1"/>
  <c r="AK366" i="2" a="1"/>
  <c r="AK366" i="2" s="1"/>
  <c r="AK361" i="2" a="1"/>
  <c r="AK361" i="2" s="1"/>
  <c r="AK344" i="2" a="1"/>
  <c r="AK344" i="2" s="1"/>
  <c r="AK349" i="2" a="1"/>
  <c r="AK349" i="2" s="1"/>
  <c r="AK388" i="2" a="1"/>
  <c r="AK388" i="2" s="1"/>
  <c r="AK343" i="2" a="1"/>
  <c r="AK343" i="2" s="1"/>
  <c r="AK335" i="2" a="1"/>
  <c r="AK335" i="2" s="1"/>
  <c r="AK345" i="2" a="1"/>
  <c r="AK345" i="2" s="1"/>
  <c r="AK365" i="2" a="1"/>
  <c r="AK365" i="2" s="1"/>
  <c r="AK355" i="2" a="1"/>
  <c r="AK355" i="2" s="1"/>
  <c r="AK348" i="2" a="1"/>
  <c r="AK348" i="2" s="1"/>
  <c r="AK354" i="2" a="1"/>
  <c r="AK354" i="2" s="1"/>
  <c r="AK353" i="2" a="1"/>
  <c r="AK353" i="2" s="1"/>
  <c r="AK386" i="2" a="1"/>
  <c r="AK386" i="2" s="1"/>
  <c r="AK359" i="2" a="1"/>
  <c r="AK359" i="2" s="1"/>
  <c r="AK350" i="2" a="1"/>
  <c r="AK350" i="2" s="1"/>
  <c r="AK351" i="2" a="1"/>
  <c r="AK351" i="2" s="1"/>
  <c r="AK382" i="2" a="1"/>
  <c r="AK382" i="2" s="1"/>
  <c r="AK338" i="2" a="1"/>
  <c r="AK338" i="2" s="1"/>
  <c r="AK387" i="2" a="1"/>
  <c r="AK387" i="2" s="1"/>
  <c r="AK337" i="2" a="1"/>
  <c r="AK337" i="2" s="1"/>
  <c r="AK336" i="2" a="1"/>
  <c r="AK336" i="2" s="1"/>
  <c r="AK363" i="2" a="1"/>
  <c r="AK363" i="2" s="1"/>
  <c r="AK362" i="2" a="1"/>
  <c r="AK362" i="2" s="1"/>
  <c r="AK383" i="2" a="1"/>
  <c r="AK383" i="2" s="1"/>
  <c r="AK371" i="2" a="1"/>
  <c r="AK371" i="2" s="1"/>
  <c r="AK378" i="2" a="1"/>
  <c r="AK378" i="2" s="1"/>
  <c r="AK339" i="2" a="1"/>
  <c r="AK339" i="2" s="1"/>
  <c r="AK384" i="2" a="1"/>
  <c r="AK384" i="2" s="1"/>
  <c r="AK379" i="2" a="1"/>
  <c r="AK379" i="2" s="1"/>
  <c r="AK346" i="2" a="1"/>
  <c r="AK346" i="2" s="1"/>
  <c r="AK340" i="2" a="1"/>
  <c r="AK340" i="2" s="1"/>
  <c r="AK341" i="2" a="1"/>
  <c r="AK341" i="2" s="1"/>
  <c r="AK377" i="2" a="1"/>
  <c r="AK377" i="2" s="1"/>
  <c r="AK352" i="2" a="1"/>
  <c r="AK352" i="2" s="1"/>
  <c r="AK381" i="2" a="1"/>
  <c r="AK381" i="2" s="1"/>
  <c r="AK391" i="2" a="1"/>
  <c r="AK391" i="2" s="1"/>
  <c r="AF424" i="2" a="1"/>
  <c r="AF424" i="2" s="1"/>
  <c r="AF433" i="2" a="1"/>
  <c r="AF433" i="2" s="1"/>
  <c r="AG424" i="2"/>
  <c r="AH424" i="2"/>
  <c r="AI424" i="2"/>
  <c r="AG433" i="2"/>
  <c r="AH433" i="2"/>
  <c r="AI433" i="2"/>
  <c r="AG435" i="2"/>
  <c r="AH451" i="2"/>
  <c r="AG429" i="2"/>
  <c r="AI435" i="2"/>
  <c r="AG428" i="2"/>
  <c r="AH410" i="2"/>
  <c r="AI394" i="2"/>
  <c r="AG431" i="2"/>
  <c r="AH452" i="2"/>
  <c r="AH396" i="2"/>
  <c r="AH455" i="2"/>
  <c r="AI416" i="2"/>
  <c r="AI454" i="2"/>
  <c r="AH419" i="2"/>
  <c r="AI409" i="2"/>
  <c r="AG403" i="2"/>
  <c r="AH435" i="2"/>
  <c r="AG401" i="2"/>
  <c r="AI403" i="2"/>
  <c r="AH430" i="2"/>
  <c r="AI426" i="2"/>
  <c r="AG446" i="2"/>
  <c r="AH428" i="2"/>
  <c r="AI449" i="2"/>
  <c r="AG418" i="2"/>
  <c r="AG455" i="2"/>
  <c r="AG452" i="2"/>
  <c r="AH421" i="2"/>
  <c r="AI455" i="2"/>
  <c r="AH395" i="2"/>
  <c r="AH444" i="2"/>
  <c r="AH417" i="2"/>
  <c r="AI413" i="2"/>
  <c r="AG434" i="2"/>
  <c r="AH415" i="2"/>
  <c r="AI437" i="2"/>
  <c r="AG406" i="2"/>
  <c r="AG420" i="2"/>
  <c r="AH403" i="2"/>
  <c r="AI423" i="2"/>
  <c r="AG394" i="2"/>
  <c r="AI398" i="2"/>
  <c r="AG395" i="2"/>
  <c r="AH407" i="2"/>
  <c r="AH445" i="2"/>
  <c r="AG425" i="2"/>
  <c r="AI397" i="2"/>
  <c r="AG419" i="2"/>
  <c r="AH426" i="2"/>
  <c r="AG426" i="2"/>
  <c r="AH408" i="2"/>
  <c r="AI428" i="2"/>
  <c r="AI402" i="2"/>
  <c r="AI451" i="2"/>
  <c r="AH453" i="2"/>
  <c r="AG407" i="2"/>
  <c r="AG444" i="2"/>
  <c r="AH413" i="2"/>
  <c r="AG450" i="2"/>
  <c r="AI421" i="2"/>
  <c r="AH447" i="2"/>
  <c r="AI415" i="2"/>
  <c r="AH441" i="2"/>
  <c r="AG416" i="2"/>
  <c r="AI408" i="2"/>
  <c r="AI420" i="2"/>
  <c r="AH450" i="2"/>
  <c r="AI445" i="2"/>
  <c r="AG440" i="2"/>
  <c r="AH409" i="2"/>
  <c r="AI443" i="2"/>
  <c r="AH431" i="2"/>
  <c r="AH405" i="2"/>
  <c r="AI401" i="2"/>
  <c r="AH399" i="2"/>
  <c r="AG448" i="2"/>
  <c r="AH438" i="2"/>
  <c r="AI432" i="2"/>
  <c r="AG427" i="2"/>
  <c r="AH397" i="2"/>
  <c r="AI430" i="2"/>
  <c r="AG449" i="2"/>
  <c r="AH418" i="2"/>
  <c r="AH393" i="2"/>
  <c r="AH454" i="2"/>
  <c r="AG408" i="2"/>
  <c r="AG412" i="2"/>
  <c r="AI411" i="2"/>
  <c r="AI448" i="2"/>
  <c r="AI436" i="2"/>
  <c r="AI393" i="2"/>
  <c r="AG422" i="2"/>
  <c r="AI429" i="2"/>
  <c r="AG415" i="2"/>
  <c r="AH398" i="2"/>
  <c r="AG413" i="2"/>
  <c r="AH443" i="2"/>
  <c r="AI439" i="2"/>
  <c r="AH401" i="2"/>
  <c r="AG442" i="2"/>
  <c r="AG410" i="2"/>
  <c r="AI446" i="2"/>
  <c r="AG443" i="2"/>
  <c r="AH425" i="2"/>
  <c r="AI419" i="2"/>
  <c r="AG414" i="2"/>
  <c r="AI417" i="2"/>
  <c r="AG437" i="2"/>
  <c r="AH406" i="2"/>
  <c r="AH442" i="2"/>
  <c r="AG396" i="2"/>
  <c r="AG400" i="2"/>
  <c r="AI399" i="2"/>
  <c r="AI404" i="2"/>
  <c r="AH437" i="2"/>
  <c r="AG430" i="2"/>
  <c r="AH412" i="2"/>
  <c r="AI407" i="2"/>
  <c r="AG402" i="2"/>
  <c r="AH449" i="2"/>
  <c r="AI405" i="2"/>
  <c r="AG423" i="2"/>
  <c r="AH394" i="2"/>
  <c r="AH429" i="2"/>
  <c r="AI450" i="2"/>
  <c r="AH440" i="2"/>
  <c r="AI422" i="2"/>
  <c r="AI444" i="2"/>
  <c r="AG411" i="2"/>
  <c r="AI452" i="2"/>
  <c r="AG447" i="2"/>
  <c r="AH416" i="2"/>
  <c r="AI438" i="2"/>
  <c r="AH427" i="2"/>
  <c r="AI410" i="2"/>
  <c r="AI434" i="2"/>
  <c r="AG405" i="2"/>
  <c r="AH448" i="2"/>
  <c r="AI431" i="2"/>
  <c r="AH446" i="2"/>
  <c r="AG399" i="2"/>
  <c r="AI440" i="2"/>
  <c r="AG421" i="2"/>
  <c r="AH404" i="2"/>
  <c r="AI425" i="2"/>
  <c r="AG445" i="2"/>
  <c r="AH414" i="2"/>
  <c r="AI447" i="2"/>
  <c r="AG441" i="2"/>
  <c r="AH422" i="2"/>
  <c r="AI406" i="2"/>
  <c r="AG439" i="2"/>
  <c r="AH420" i="2"/>
  <c r="AI441" i="2"/>
  <c r="AI414" i="2"/>
  <c r="AG397" i="2"/>
  <c r="AG438" i="2"/>
  <c r="AI400" i="2"/>
  <c r="AG392" i="2"/>
  <c r="AG404" i="2"/>
  <c r="AG436" i="2"/>
  <c r="AG417" i="2"/>
  <c r="AH400" i="2"/>
  <c r="AI395" i="2"/>
  <c r="AI442" i="2"/>
  <c r="AI396" i="2"/>
  <c r="AH432" i="2"/>
  <c r="AG398" i="2"/>
  <c r="AH423" i="2"/>
  <c r="AG393" i="2"/>
  <c r="AG453" i="2"/>
  <c r="AH436" i="2"/>
  <c r="AI418" i="2"/>
  <c r="AG451" i="2"/>
  <c r="AH434" i="2"/>
  <c r="AI453" i="2"/>
  <c r="AI427" i="2"/>
  <c r="AG409" i="2"/>
  <c r="AH392" i="2"/>
  <c r="AI412" i="2"/>
  <c r="AG432" i="2"/>
  <c r="AH402" i="2"/>
  <c r="AH439" i="2"/>
  <c r="AH411" i="2"/>
  <c r="AI392" i="2"/>
  <c r="AF339" i="2" a="1"/>
  <c r="AF339" i="2" s="1"/>
  <c r="AF322" i="2" a="1"/>
  <c r="AF322" i="2" s="1"/>
  <c r="AF306" i="2" a="1"/>
  <c r="AF306" i="2" s="1"/>
  <c r="AF290" i="2" a="1"/>
  <c r="AF290" i="2" s="1"/>
  <c r="AF275" i="2" a="1"/>
  <c r="AF275" i="2" s="1"/>
  <c r="AF71" i="2" a="1"/>
  <c r="AF71" i="2" s="1"/>
  <c r="AF55" i="2" a="1"/>
  <c r="AF55" i="2" s="1"/>
  <c r="AF39" i="2" a="1"/>
  <c r="AF39" i="2" s="1"/>
  <c r="AF333" i="2" a="1"/>
  <c r="AF333" i="2" s="1"/>
  <c r="AF355" i="2" a="1"/>
  <c r="AF355" i="2" s="1"/>
  <c r="AF153" i="2" a="1"/>
  <c r="AF153" i="2" s="1"/>
  <c r="AF157" i="2" a="1"/>
  <c r="AF157" i="2" s="1"/>
  <c r="AF257" i="2" a="1"/>
  <c r="AF257" i="2" s="1"/>
  <c r="AF246" i="2" a="1"/>
  <c r="AF246" i="2" s="1"/>
  <c r="AF264" i="2" a="1"/>
  <c r="AF264" i="2" s="1"/>
  <c r="AF248" i="2" a="1"/>
  <c r="AF248" i="2" s="1"/>
  <c r="AF454" i="2" a="1"/>
  <c r="AF454" i="2" s="1"/>
  <c r="AF409" i="2" a="1"/>
  <c r="AF409" i="2" s="1"/>
  <c r="AF446" i="2" a="1"/>
  <c r="AF446" i="2" s="1"/>
  <c r="AF455" i="2" a="1"/>
  <c r="AF455" i="2" s="1"/>
  <c r="AF115" i="2" a="1"/>
  <c r="AF115" i="2" s="1"/>
  <c r="AF110" i="2" a="1"/>
  <c r="AF110" i="2" s="1"/>
  <c r="AF102" i="2" a="1"/>
  <c r="AF102" i="2" s="1"/>
  <c r="AF216" i="2" a="1"/>
  <c r="AF216" i="2" s="1"/>
  <c r="AF95" i="2" a="1"/>
  <c r="AF95" i="2" s="1"/>
  <c r="AF199" i="2" a="1"/>
  <c r="AF199" i="2" s="1"/>
  <c r="AF91" i="2" a="1"/>
  <c r="AF91" i="2" s="1"/>
  <c r="AF24" i="2" a="1"/>
  <c r="AF24" i="2" s="1"/>
  <c r="AF2" i="2" a="1"/>
  <c r="AF2" i="2" s="1"/>
  <c r="AF101" i="2" a="1"/>
  <c r="AF101" i="2" s="1"/>
  <c r="AF14" i="2" a="1"/>
  <c r="AF14" i="2" s="1"/>
  <c r="AF90" i="2" a="1"/>
  <c r="AF90" i="2" s="1"/>
  <c r="AF335" i="2" a="1"/>
  <c r="AF335" i="2" s="1"/>
  <c r="AF67" i="2" a="1"/>
  <c r="AF67" i="2" s="1"/>
  <c r="AF51" i="2" a="1"/>
  <c r="AF51" i="2" s="1"/>
  <c r="AF367" i="2" a="1"/>
  <c r="AF367" i="2" s="1"/>
  <c r="AF148" i="2" a="1"/>
  <c r="AF148" i="2" s="1"/>
  <c r="AF271" i="2" a="1"/>
  <c r="AF271" i="2" s="1"/>
  <c r="AF414" i="2" a="1"/>
  <c r="AF414" i="2" s="1"/>
  <c r="AF85" i="2" a="1"/>
  <c r="AF85" i="2" s="1"/>
  <c r="AF204" i="2" a="1"/>
  <c r="AF204" i="2" s="1"/>
  <c r="AF301" i="2" a="1"/>
  <c r="AF301" i="2" s="1"/>
  <c r="AF366" i="2" a="1"/>
  <c r="AF366" i="2" s="1"/>
  <c r="AF178" i="2" a="1"/>
  <c r="AF178" i="2" s="1"/>
  <c r="AF83" i="2" a="1"/>
  <c r="AF83" i="2" s="1"/>
  <c r="AF394" i="2" a="1"/>
  <c r="AF394" i="2" s="1"/>
  <c r="AF401" i="2" a="1"/>
  <c r="AF401" i="2" s="1"/>
  <c r="AF6" i="2" a="1"/>
  <c r="AF6" i="2" s="1"/>
  <c r="AF340" i="2" a="1"/>
  <c r="AF340" i="2" s="1"/>
  <c r="AF66" i="2" a="1"/>
  <c r="AF66" i="2" s="1"/>
  <c r="AF50" i="2" a="1"/>
  <c r="AF50" i="2" s="1"/>
  <c r="AF350" i="2" a="1"/>
  <c r="AF350" i="2" s="1"/>
  <c r="AF239" i="2" a="1"/>
  <c r="AF239" i="2" s="1"/>
  <c r="AF338" i="2" a="1"/>
  <c r="AF338" i="2" s="1"/>
  <c r="AF321" i="2" a="1"/>
  <c r="AF321" i="2" s="1"/>
  <c r="AF305" i="2" a="1"/>
  <c r="AF305" i="2" s="1"/>
  <c r="AF289" i="2" a="1"/>
  <c r="AF289" i="2" s="1"/>
  <c r="AF274" i="2" a="1"/>
  <c r="AF274" i="2" s="1"/>
  <c r="AF70" i="2" a="1"/>
  <c r="AF70" i="2" s="1"/>
  <c r="AF54" i="2" a="1"/>
  <c r="AF54" i="2" s="1"/>
  <c r="AF385" i="2" a="1"/>
  <c r="AF385" i="2" s="1"/>
  <c r="AF370" i="2" a="1"/>
  <c r="AF370" i="2" s="1"/>
  <c r="AF354" i="2" a="1"/>
  <c r="AF354" i="2" s="1"/>
  <c r="AF155" i="2" a="1"/>
  <c r="AF155" i="2" s="1"/>
  <c r="AF159" i="2" a="1"/>
  <c r="AF159" i="2" s="1"/>
  <c r="AF258" i="2" a="1"/>
  <c r="AF258" i="2" s="1"/>
  <c r="AF393" i="2" a="1"/>
  <c r="AF393" i="2" s="1"/>
  <c r="AF228" i="2" a="1"/>
  <c r="AF228" i="2" s="1"/>
  <c r="AF227" i="2" a="1"/>
  <c r="AF227" i="2" s="1"/>
  <c r="AF449" i="2" a="1"/>
  <c r="AF449" i="2" s="1"/>
  <c r="AF415" i="2" a="1"/>
  <c r="AF415" i="2" s="1"/>
  <c r="AF440" i="2" a="1"/>
  <c r="AF440" i="2" s="1"/>
  <c r="AF441" i="2" a="1"/>
  <c r="AF441" i="2" s="1"/>
  <c r="AF113" i="2" a="1"/>
  <c r="AF113" i="2" s="1"/>
  <c r="AF27" i="2" a="1"/>
  <c r="AF27" i="2" s="1"/>
  <c r="AF103" i="2" a="1"/>
  <c r="AF103" i="2" s="1"/>
  <c r="AF97" i="2" a="1"/>
  <c r="AF97" i="2" s="1"/>
  <c r="AF198" i="2" a="1"/>
  <c r="AF198" i="2" s="1"/>
  <c r="AF126" i="2" a="1"/>
  <c r="AF126" i="2" s="1"/>
  <c r="AF19" i="2" a="1"/>
  <c r="AF19" i="2" s="1"/>
  <c r="AF286" i="2" a="1"/>
  <c r="AF286" i="2" s="1"/>
  <c r="AF245" i="2" a="1"/>
  <c r="AF245" i="2" s="1"/>
  <c r="AF114" i="2" a="1"/>
  <c r="AF114" i="2" s="1"/>
  <c r="AF201" i="2" a="1"/>
  <c r="AF201" i="2" s="1"/>
  <c r="AF82" i="2" a="1"/>
  <c r="AF82" i="2" s="1"/>
  <c r="AF337" i="2" a="1"/>
  <c r="AF337" i="2" s="1"/>
  <c r="AF320" i="2" a="1"/>
  <c r="AF320" i="2" s="1"/>
  <c r="AF304" i="2" a="1"/>
  <c r="AF304" i="2" s="1"/>
  <c r="AF288" i="2" a="1"/>
  <c r="AF288" i="2" s="1"/>
  <c r="AF273" i="2" a="1"/>
  <c r="AF273" i="2" s="1"/>
  <c r="AF69" i="2" a="1"/>
  <c r="AF69" i="2" s="1"/>
  <c r="AF53" i="2" a="1"/>
  <c r="AF53" i="2" s="1"/>
  <c r="AF384" i="2" a="1"/>
  <c r="AF384" i="2" s="1"/>
  <c r="AF369" i="2" a="1"/>
  <c r="AF369" i="2" s="1"/>
  <c r="AF353" i="2" a="1"/>
  <c r="AF353" i="2" s="1"/>
  <c r="AF158" i="2" a="1"/>
  <c r="AF158" i="2" s="1"/>
  <c r="AF147" i="2" a="1"/>
  <c r="AF147" i="2" s="1"/>
  <c r="AF253" i="2" a="1"/>
  <c r="AF253" i="2" s="1"/>
  <c r="AF396" i="2" a="1"/>
  <c r="AF396" i="2" s="1"/>
  <c r="AF247" i="2" a="1"/>
  <c r="AF247" i="2" s="1"/>
  <c r="AF259" i="2" a="1"/>
  <c r="AF259" i="2" s="1"/>
  <c r="AF438" i="2" a="1"/>
  <c r="AF438" i="2" s="1"/>
  <c r="AF444" i="2" a="1"/>
  <c r="AF444" i="2" s="1"/>
  <c r="AF402" i="2" a="1"/>
  <c r="AF402" i="2" s="1"/>
  <c r="AF447" i="2" a="1"/>
  <c r="AF447" i="2" s="1"/>
  <c r="AF118" i="2" a="1"/>
  <c r="AF118" i="2" s="1"/>
  <c r="AF215" i="2" a="1"/>
  <c r="AF215" i="2" s="1"/>
  <c r="AF96" i="2" a="1"/>
  <c r="AF96" i="2" s="1"/>
  <c r="AF213" i="2" a="1"/>
  <c r="AF213" i="2" s="1"/>
  <c r="AF92" i="2" a="1"/>
  <c r="AF92" i="2" s="1"/>
  <c r="AF210" i="2" a="1"/>
  <c r="AF210" i="2" s="1"/>
  <c r="AF20" i="2" a="1"/>
  <c r="AF20" i="2" s="1"/>
  <c r="AF302" i="2" a="1"/>
  <c r="AF302" i="2" s="1"/>
  <c r="AF133" i="2" a="1"/>
  <c r="AF133" i="2" s="1"/>
  <c r="AF423" i="2" a="1"/>
  <c r="AF423" i="2" s="1"/>
  <c r="AF98" i="2" a="1"/>
  <c r="AF98" i="2" s="1"/>
  <c r="AF22" i="2" a="1"/>
  <c r="AF22" i="2" s="1"/>
  <c r="AF317" i="2" a="1"/>
  <c r="AF317" i="2" s="1"/>
  <c r="AF381" i="2" a="1"/>
  <c r="AF381" i="2" s="1"/>
  <c r="AF132" i="2" a="1"/>
  <c r="AF132" i="2" s="1"/>
  <c r="AF336" i="2" a="1"/>
  <c r="AF336" i="2" s="1"/>
  <c r="AF319" i="2" a="1"/>
  <c r="AF319" i="2" s="1"/>
  <c r="AF303" i="2" a="1"/>
  <c r="AF303" i="2" s="1"/>
  <c r="AF287" i="2" a="1"/>
  <c r="AF287" i="2" s="1"/>
  <c r="AF272" i="2" a="1"/>
  <c r="AF272" i="2" s="1"/>
  <c r="AF68" i="2" a="1"/>
  <c r="AF68" i="2" s="1"/>
  <c r="AF52" i="2" a="1"/>
  <c r="AF52" i="2" s="1"/>
  <c r="AF383" i="2" a="1"/>
  <c r="AF383" i="2" s="1"/>
  <c r="AF368" i="2" a="1"/>
  <c r="AF368" i="2" s="1"/>
  <c r="AF352" i="2" a="1"/>
  <c r="AF352" i="2" s="1"/>
  <c r="AF146" i="2" a="1"/>
  <c r="AF146" i="2" s="1"/>
  <c r="AF131" i="2" a="1"/>
  <c r="AF131" i="2" s="1"/>
  <c r="AF244" i="2" a="1"/>
  <c r="AF244" i="2" s="1"/>
  <c r="AF249" i="2" a="1"/>
  <c r="AF249" i="2" s="1"/>
  <c r="AF392" i="2" a="1"/>
  <c r="AF392" i="2" s="1"/>
  <c r="AF390" i="2" a="1"/>
  <c r="AF390" i="2" s="1"/>
  <c r="AF450" i="2" a="1"/>
  <c r="AF450" i="2" s="1"/>
  <c r="AF406" i="2" a="1"/>
  <c r="AF406" i="2" s="1"/>
  <c r="AF408" i="2" a="1"/>
  <c r="AF408" i="2" s="1"/>
  <c r="AF89" i="2" a="1"/>
  <c r="AF89" i="2" s="1"/>
  <c r="AF119" i="2" a="1"/>
  <c r="AF119" i="2" s="1"/>
  <c r="AF111" i="2" a="1"/>
  <c r="AF111" i="2" s="1"/>
  <c r="AF176" i="2" a="1"/>
  <c r="AF176" i="2" s="1"/>
  <c r="AF168" i="2" a="1"/>
  <c r="AF168" i="2" s="1"/>
  <c r="AF177" i="2" a="1"/>
  <c r="AF177" i="2" s="1"/>
  <c r="AF167" i="2" a="1"/>
  <c r="AF167" i="2" s="1"/>
  <c r="AF203" i="2" a="1"/>
  <c r="AF203" i="2" s="1"/>
  <c r="AF15" i="2" a="1"/>
  <c r="AF15" i="2" s="1"/>
  <c r="AF17" i="2" a="1"/>
  <c r="AF17" i="2" s="1"/>
  <c r="AF318" i="2" a="1"/>
  <c r="AF318" i="2" s="1"/>
  <c r="AF382" i="2" a="1"/>
  <c r="AF382" i="2" s="1"/>
  <c r="AF351" i="2" a="1"/>
  <c r="AF351" i="2" s="1"/>
  <c r="AF235" i="2" a="1"/>
  <c r="AF235" i="2" s="1"/>
  <c r="AF422" i="2" a="1"/>
  <c r="AF422" i="2" s="1"/>
  <c r="AF125" i="2" a="1"/>
  <c r="AF125" i="2" s="1"/>
  <c r="AF220" i="2" a="1"/>
  <c r="AF220" i="2" s="1"/>
  <c r="AF285" i="2" a="1"/>
  <c r="AF285" i="2" s="1"/>
  <c r="AF330" i="2" a="1"/>
  <c r="AF330" i="2" s="1"/>
  <c r="AF314" i="2" a="1"/>
  <c r="AF314" i="2" s="1"/>
  <c r="AF298" i="2" a="1"/>
  <c r="AF298" i="2" s="1"/>
  <c r="AF282" i="2" a="1"/>
  <c r="AF282" i="2" s="1"/>
  <c r="AF324" i="2" a="1"/>
  <c r="AF324" i="2" s="1"/>
  <c r="AF308" i="2" a="1"/>
  <c r="AF308" i="2" s="1"/>
  <c r="AF292" i="2" a="1"/>
  <c r="AF292" i="2" s="1"/>
  <c r="AF277" i="2" a="1"/>
  <c r="AF277" i="2" s="1"/>
  <c r="AF73" i="2" a="1"/>
  <c r="AF73" i="2" s="1"/>
  <c r="AF57" i="2" a="1"/>
  <c r="AF57" i="2" s="1"/>
  <c r="AF41" i="2" a="1"/>
  <c r="AF41" i="2" s="1"/>
  <c r="AF372" i="2" a="1"/>
  <c r="AF372" i="2" s="1"/>
  <c r="AF357" i="2" a="1"/>
  <c r="AF357" i="2" s="1"/>
  <c r="AF341" i="2" a="1"/>
  <c r="AF341" i="2" s="1"/>
  <c r="AF142" i="2" a="1"/>
  <c r="AF142" i="2" s="1"/>
  <c r="AF389" i="2" a="1"/>
  <c r="AF389" i="2" s="1"/>
  <c r="AF334" i="2" a="1"/>
  <c r="AF334" i="2" s="1"/>
  <c r="AF269" i="2" a="1"/>
  <c r="AF269" i="2" s="1"/>
  <c r="AF243" i="2" a="1"/>
  <c r="AF243" i="2" s="1"/>
  <c r="AF453" i="2" a="1"/>
  <c r="AF453" i="2" s="1"/>
  <c r="AF452" i="2" a="1"/>
  <c r="AF452" i="2" s="1"/>
  <c r="AF419" i="2" a="1"/>
  <c r="AF419" i="2" s="1"/>
  <c r="AF427" i="2" a="1"/>
  <c r="AF427" i="2" s="1"/>
  <c r="AF33" i="2" a="1"/>
  <c r="AF33" i="2" s="1"/>
  <c r="AF112" i="2" a="1"/>
  <c r="AF112" i="2" s="1"/>
  <c r="AF29" i="2" a="1"/>
  <c r="AF29" i="2" s="1"/>
  <c r="AF214" i="2" a="1"/>
  <c r="AF214" i="2" s="1"/>
  <c r="AF179" i="2" a="1"/>
  <c r="AF179" i="2" s="1"/>
  <c r="AF183" i="2" a="1"/>
  <c r="AF183" i="2" s="1"/>
  <c r="AF190" i="2" a="1"/>
  <c r="AF190" i="2" s="1"/>
  <c r="AF4" i="2" a="1"/>
  <c r="AF4" i="2" s="1"/>
  <c r="AF21" i="2" a="1"/>
  <c r="AF21" i="2" s="1"/>
  <c r="AF323" i="2" a="1"/>
  <c r="AF323" i="2" s="1"/>
  <c r="AF300" i="2" a="1"/>
  <c r="AF300" i="2" s="1"/>
  <c r="AF81" i="2" a="1"/>
  <c r="AF81" i="2" s="1"/>
  <c r="AF137" i="2" a="1"/>
  <c r="AF137" i="2" s="1"/>
  <c r="AF267" i="2" a="1"/>
  <c r="AF267" i="2" s="1"/>
  <c r="AF163" i="2" a="1"/>
  <c r="AF163" i="2" s="1"/>
  <c r="AF75" i="2" a="1"/>
  <c r="AF75" i="2" s="1"/>
  <c r="AF451" i="2" a="1"/>
  <c r="AF451" i="2" s="1"/>
  <c r="AF74" i="2" a="1"/>
  <c r="AF74" i="2" s="1"/>
  <c r="AF291" i="2" a="1"/>
  <c r="AF291" i="2" s="1"/>
  <c r="AF93" i="2" a="1"/>
  <c r="AF93" i="2" s="1"/>
  <c r="AF42" i="2" a="1"/>
  <c r="AF42" i="2" s="1"/>
  <c r="AF413" i="2" a="1"/>
  <c r="AF413" i="2" s="1"/>
  <c r="AF104" i="2" a="1"/>
  <c r="AF104" i="2" s="1"/>
  <c r="AF358" i="2" a="1"/>
  <c r="AF358" i="2" s="1"/>
  <c r="AF182" i="2" a="1"/>
  <c r="AF182" i="2" s="1"/>
  <c r="AF315" i="2" a="1"/>
  <c r="AF315" i="2" s="1"/>
  <c r="AF230" i="2" a="1"/>
  <c r="AF230" i="2" s="1"/>
  <c r="AF237" i="2" a="1"/>
  <c r="AF237" i="2" s="1"/>
  <c r="AF379" i="2" a="1"/>
  <c r="AF379" i="2" s="1"/>
  <c r="AF109" i="2" a="1"/>
  <c r="AF109" i="2" s="1"/>
  <c r="AF280" i="2" a="1"/>
  <c r="AF280" i="2" s="1"/>
  <c r="AF388" i="2" a="1"/>
  <c r="AF388" i="2" s="1"/>
  <c r="AF425" i="2" a="1"/>
  <c r="AF425" i="2" s="1"/>
  <c r="AF11" i="2" a="1"/>
  <c r="AF11" i="2" s="1"/>
  <c r="AF135" i="2" a="1"/>
  <c r="AF135" i="2" s="1"/>
  <c r="AF448" i="2" a="1"/>
  <c r="AF448" i="2" s="1"/>
  <c r="AF186" i="2" a="1"/>
  <c r="AF186" i="2" s="1"/>
  <c r="AF332" i="2" a="1"/>
  <c r="AF332" i="2" s="1"/>
  <c r="AF371" i="2" a="1"/>
  <c r="AF371" i="2" s="1"/>
  <c r="AF342" i="2" a="1"/>
  <c r="AF342" i="2" s="1"/>
  <c r="AF386" i="2" a="1"/>
  <c r="AF386" i="2" s="1"/>
  <c r="AF233" i="2" a="1"/>
  <c r="AF233" i="2" s="1"/>
  <c r="AF420" i="2" a="1"/>
  <c r="AF420" i="2" s="1"/>
  <c r="AF428" i="2" a="1"/>
  <c r="AF428" i="2" s="1"/>
  <c r="AF25" i="2" a="1"/>
  <c r="AF25" i="2" s="1"/>
  <c r="AF184" i="2" a="1"/>
  <c r="AF184" i="2" s="1"/>
  <c r="AF173" i="2" a="1"/>
  <c r="AF173" i="2" s="1"/>
  <c r="AF12" i="2" a="1"/>
  <c r="AF12" i="2" s="1"/>
  <c r="AF326" i="2" a="1"/>
  <c r="AF326" i="2" s="1"/>
  <c r="AF130" i="2" a="1"/>
  <c r="AF130" i="2" s="1"/>
  <c r="AF231" i="2" a="1"/>
  <c r="AF231" i="2" s="1"/>
  <c r="AF162" i="2" a="1"/>
  <c r="AF162" i="2" s="1"/>
  <c r="AF43" i="2" a="1"/>
  <c r="AF43" i="2" s="1"/>
  <c r="AF241" i="2" a="1"/>
  <c r="AF241" i="2" s="1"/>
  <c r="AF195" i="2" a="1"/>
  <c r="AF195" i="2" s="1"/>
  <c r="AF72" i="2" a="1"/>
  <c r="AF72" i="2" s="1"/>
  <c r="AF144" i="2" a="1"/>
  <c r="AF144" i="2" s="1"/>
  <c r="AF316" i="2" a="1"/>
  <c r="AF316" i="2" s="1"/>
  <c r="AF391" i="2" a="1"/>
  <c r="AF391" i="2" s="1"/>
  <c r="AF38" i="2" a="1"/>
  <c r="AF38" i="2" s="1"/>
  <c r="AF283" i="2" a="1"/>
  <c r="AF283" i="2" s="1"/>
  <c r="AF169" i="2" a="1"/>
  <c r="AF169" i="2" s="1"/>
  <c r="AF181" i="2" a="1"/>
  <c r="AF181" i="2" s="1"/>
  <c r="AF62" i="2" a="1"/>
  <c r="AF62" i="2" s="1"/>
  <c r="AF180" i="2" a="1"/>
  <c r="AF180" i="2" s="1"/>
  <c r="AF265" i="2" a="1"/>
  <c r="AF265" i="2" s="1"/>
  <c r="AF299" i="2" a="1"/>
  <c r="AF299" i="2" s="1"/>
  <c r="AF80" i="2" a="1"/>
  <c r="AF80" i="2" s="1"/>
  <c r="AF49" i="2" a="1"/>
  <c r="AF49" i="2" s="1"/>
  <c r="AF140" i="2" a="1"/>
  <c r="AF140" i="2" s="1"/>
  <c r="AF398" i="2" a="1"/>
  <c r="AF398" i="2" s="1"/>
  <c r="AF185" i="2" a="1"/>
  <c r="AF185" i="2" s="1"/>
  <c r="AF45" i="2" a="1"/>
  <c r="AF45" i="2" s="1"/>
  <c r="AF44" i="2" a="1"/>
  <c r="AF44" i="2" s="1"/>
  <c r="AF172" i="2" a="1"/>
  <c r="AF172" i="2" s="1"/>
  <c r="AF325" i="2" a="1"/>
  <c r="AF325" i="2" s="1"/>
  <c r="AF226" i="2" a="1"/>
  <c r="AF226" i="2" s="1"/>
  <c r="AF87" i="2" a="1"/>
  <c r="AF87" i="2" s="1"/>
  <c r="AF407" i="2" a="1"/>
  <c r="AF407" i="2" s="1"/>
  <c r="AF284" i="2" a="1"/>
  <c r="AF284" i="2" s="1"/>
  <c r="AF152" i="2" a="1"/>
  <c r="AF152" i="2" s="1"/>
  <c r="AF88" i="2" a="1"/>
  <c r="AF88" i="2" s="1"/>
  <c r="AF63" i="2" a="1"/>
  <c r="AF63" i="2" s="1"/>
  <c r="AF225" i="2" a="1"/>
  <c r="AF225" i="2" s="1"/>
  <c r="AF170" i="2" a="1"/>
  <c r="AF170" i="2" s="1"/>
  <c r="AF145" i="2" a="1"/>
  <c r="AF145" i="2" s="1"/>
  <c r="AF254" i="2" a="1"/>
  <c r="AF254" i="2" s="1"/>
  <c r="AF349" i="2" a="1"/>
  <c r="AF349" i="2" s="1"/>
  <c r="AF117" i="2" a="1"/>
  <c r="AF117" i="2" s="1"/>
  <c r="AF331" i="2" a="1"/>
  <c r="AF331" i="2" s="1"/>
  <c r="AF79" i="2" a="1"/>
  <c r="AF79" i="2" s="1"/>
  <c r="AF150" i="2" a="1"/>
  <c r="AF150" i="2" s="1"/>
  <c r="AF400" i="2" a="1"/>
  <c r="AF400" i="2" s="1"/>
  <c r="AF431" i="2" a="1"/>
  <c r="AF431" i="2" s="1"/>
  <c r="AF404" i="2" a="1"/>
  <c r="AF404" i="2" s="1"/>
  <c r="AF116" i="2" a="1"/>
  <c r="AF116" i="2" s="1"/>
  <c r="AF105" i="2" a="1"/>
  <c r="AF105" i="2" s="1"/>
  <c r="AF189" i="2" a="1"/>
  <c r="AF189" i="2" s="1"/>
  <c r="AF165" i="2" a="1"/>
  <c r="AF165" i="2" s="1"/>
  <c r="AF16" i="2" a="1"/>
  <c r="AF16" i="2" s="1"/>
  <c r="AF222" i="2" a="1"/>
  <c r="AF222" i="2" s="1"/>
  <c r="AF242" i="2" a="1"/>
  <c r="AF242" i="2" s="1"/>
  <c r="AF294" i="2" a="1"/>
  <c r="AF294" i="2" s="1"/>
  <c r="AF266" i="2" a="1"/>
  <c r="AF266" i="2" s="1"/>
  <c r="AF32" i="2" a="1"/>
  <c r="AF32" i="2" s="1"/>
  <c r="AF151" i="2" a="1"/>
  <c r="AF151" i="2" s="1"/>
  <c r="AF435" i="2" a="1"/>
  <c r="AF435" i="2" s="1"/>
  <c r="AF188" i="2" a="1"/>
  <c r="AF188" i="2" s="1"/>
  <c r="AF360" i="2" a="1"/>
  <c r="AF360" i="2" s="1"/>
  <c r="AF149" i="2" a="1"/>
  <c r="AF149" i="2" s="1"/>
  <c r="AF108" i="2" a="1"/>
  <c r="AF108" i="2" s="1"/>
  <c r="AF174" i="2" a="1"/>
  <c r="AF174" i="2" s="1"/>
  <c r="AF128" i="2" a="1"/>
  <c r="AF128" i="2" s="1"/>
  <c r="AF205" i="2" a="1"/>
  <c r="AF205" i="2" s="1"/>
  <c r="AF211" i="2" a="1"/>
  <c r="AF211" i="2" s="1"/>
  <c r="AF356" i="2" a="1"/>
  <c r="AF356" i="2" s="1"/>
  <c r="AF281" i="2" a="1"/>
  <c r="AF281" i="2" s="1"/>
  <c r="AF403" i="2" a="1"/>
  <c r="AF403" i="2" s="1"/>
  <c r="AF347" i="2" a="1"/>
  <c r="AF347" i="2" s="1"/>
  <c r="AF209" i="2" a="1"/>
  <c r="AF209" i="2" s="1"/>
  <c r="AF378" i="2" a="1"/>
  <c r="AF378" i="2" s="1"/>
  <c r="AF161" i="2" a="1"/>
  <c r="AF161" i="2" s="1"/>
  <c r="AF61" i="2" a="1"/>
  <c r="AF61" i="2" s="1"/>
  <c r="AF297" i="2" a="1"/>
  <c r="AF297" i="2" s="1"/>
  <c r="AF48" i="2" a="1"/>
  <c r="AF48" i="2" s="1"/>
  <c r="AF365" i="2" a="1"/>
  <c r="AF365" i="2" s="1"/>
  <c r="AF238" i="2" a="1"/>
  <c r="AF238" i="2" s="1"/>
  <c r="AF256" i="2" a="1"/>
  <c r="AF256" i="2" s="1"/>
  <c r="AF206" i="2" a="1"/>
  <c r="AF206" i="2" s="1"/>
  <c r="AF154" i="2" a="1"/>
  <c r="AF154" i="2" s="1"/>
  <c r="AF251" i="2" a="1"/>
  <c r="AF251" i="2" s="1"/>
  <c r="AF86" i="2" a="1"/>
  <c r="AF86" i="2" s="1"/>
  <c r="AF31" i="2" a="1"/>
  <c r="AF31" i="2" s="1"/>
  <c r="AF200" i="2" a="1"/>
  <c r="AF200" i="2" s="1"/>
  <c r="AF23" i="2" a="1"/>
  <c r="AF23" i="2" s="1"/>
  <c r="AF328" i="2" a="1"/>
  <c r="AF328" i="2" s="1"/>
  <c r="AF77" i="2" a="1"/>
  <c r="AF77" i="2" s="1"/>
  <c r="AF364" i="2" a="1"/>
  <c r="AF364" i="2" s="1"/>
  <c r="AF445" i="2" a="1"/>
  <c r="AF445" i="2" s="1"/>
  <c r="AF295" i="2" a="1"/>
  <c r="AF295" i="2" s="1"/>
  <c r="AF46" i="2" a="1"/>
  <c r="AF46" i="2" s="1"/>
  <c r="AF156" i="2" a="1"/>
  <c r="AF156" i="2" s="1"/>
  <c r="AF240" i="2" a="1"/>
  <c r="AF240" i="2" s="1"/>
  <c r="AF35" i="2" a="1"/>
  <c r="AF35" i="2" s="1"/>
  <c r="AF106" i="2" a="1"/>
  <c r="AF106" i="2" s="1"/>
  <c r="AF197" i="2" a="1"/>
  <c r="AF197" i="2" s="1"/>
  <c r="AF3" i="2" a="1"/>
  <c r="AF3" i="2" s="1"/>
  <c r="AF327" i="2" a="1"/>
  <c r="AF327" i="2" s="1"/>
  <c r="AF76" i="2" a="1"/>
  <c r="AF76" i="2" s="1"/>
  <c r="AF432" i="2" a="1"/>
  <c r="AF432" i="2" s="1"/>
  <c r="AF107" i="2" a="1"/>
  <c r="AF107" i="2" s="1"/>
  <c r="AF229" i="2" a="1"/>
  <c r="AF229" i="2" s="1"/>
  <c r="AF99" i="2" a="1"/>
  <c r="AF99" i="2" s="1"/>
  <c r="AF212" i="2" a="1"/>
  <c r="AF212" i="2" s="1"/>
  <c r="AF387" i="2" a="1"/>
  <c r="AF387" i="2" s="1"/>
  <c r="AF196" i="2" a="1"/>
  <c r="AF196" i="2" s="1"/>
  <c r="AF223" i="2" a="1"/>
  <c r="AF223" i="2" s="1"/>
  <c r="AF359" i="2" a="1"/>
  <c r="AF359" i="2" s="1"/>
  <c r="AF260" i="2" a="1"/>
  <c r="AF260" i="2" s="1"/>
  <c r="AF418" i="2" a="1"/>
  <c r="AF418" i="2" s="1"/>
  <c r="AF26" i="2" a="1"/>
  <c r="AF26" i="2" s="1"/>
  <c r="AF270" i="2" a="1"/>
  <c r="AF270" i="2" s="1"/>
  <c r="AF120" i="2" a="1"/>
  <c r="AF120" i="2" s="1"/>
  <c r="AF437" i="2" a="1"/>
  <c r="AF437" i="2" s="1"/>
  <c r="AF129" i="2" a="1"/>
  <c r="AF129" i="2" s="1"/>
  <c r="AF348" i="2" a="1"/>
  <c r="AF348" i="2" s="1"/>
  <c r="AF329" i="2" a="1"/>
  <c r="AF329" i="2" s="1"/>
  <c r="AF296" i="2" a="1"/>
  <c r="AF296" i="2" s="1"/>
  <c r="AF78" i="2" a="1"/>
  <c r="AF78" i="2" s="1"/>
  <c r="AF47" i="2" a="1"/>
  <c r="AF47" i="2" s="1"/>
  <c r="AF252" i="2" a="1"/>
  <c r="AF252" i="2" s="1"/>
  <c r="AF443" i="2" a="1"/>
  <c r="AF443" i="2" s="1"/>
  <c r="AF100" i="2" a="1"/>
  <c r="AF100" i="2" s="1"/>
  <c r="AF261" i="2" a="1"/>
  <c r="AF261" i="2" s="1"/>
  <c r="AF221" i="2" a="1"/>
  <c r="AF221" i="2" s="1"/>
  <c r="AF363" i="2" a="1"/>
  <c r="AF363" i="2" s="1"/>
  <c r="AF250" i="2" a="1"/>
  <c r="AF250" i="2" s="1"/>
  <c r="AF84" i="2" a="1"/>
  <c r="AF84" i="2" s="1"/>
  <c r="AF362" i="2" a="1"/>
  <c r="AF362" i="2" s="1"/>
  <c r="AF143" i="2" a="1"/>
  <c r="AF143" i="2" s="1"/>
  <c r="AF411" i="2" a="1"/>
  <c r="AF411" i="2" s="1"/>
  <c r="AF166" i="2" a="1"/>
  <c r="AF166" i="2" s="1"/>
  <c r="AF361" i="2" a="1"/>
  <c r="AF361" i="2" s="1"/>
  <c r="AF293" i="2" a="1"/>
  <c r="AF293" i="2" s="1"/>
  <c r="AF36" i="2" a="1"/>
  <c r="AF36" i="2" s="1"/>
  <c r="AF141" i="2" a="1"/>
  <c r="AF141" i="2" s="1"/>
  <c r="AF410" i="2" a="1"/>
  <c r="AF410" i="2" s="1"/>
  <c r="AF207" i="2" a="1"/>
  <c r="AF207" i="2" s="1"/>
  <c r="AF397" i="2" a="1"/>
  <c r="AF397" i="2" s="1"/>
  <c r="AF262" i="2" a="1"/>
  <c r="AF262" i="2" s="1"/>
  <c r="AF421" i="2" a="1"/>
  <c r="AF421" i="2" s="1"/>
  <c r="AF121" i="2" a="1"/>
  <c r="AF121" i="2" s="1"/>
  <c r="AF187" i="2" a="1"/>
  <c r="AF187" i="2" s="1"/>
  <c r="AF40" i="2" a="1"/>
  <c r="AF40" i="2" s="1"/>
  <c r="AF65" i="2" a="1"/>
  <c r="AF65" i="2" s="1"/>
  <c r="AF436" i="2" a="1"/>
  <c r="AF436" i="2" s="1"/>
  <c r="AF164" i="2" a="1"/>
  <c r="AF164" i="2" s="1"/>
  <c r="AF232" i="2" a="1"/>
  <c r="AF232" i="2" s="1"/>
  <c r="AF439" i="2" a="1"/>
  <c r="AF439" i="2" s="1"/>
  <c r="AF18" i="2" a="1"/>
  <c r="AF18" i="2" s="1"/>
  <c r="AF64" i="2" a="1"/>
  <c r="AF64" i="2" s="1"/>
  <c r="AF380" i="2" a="1"/>
  <c r="AF380" i="2" s="1"/>
  <c r="AF160" i="2" a="1"/>
  <c r="AF160" i="2" s="1"/>
  <c r="AF224" i="2" a="1"/>
  <c r="AF224" i="2" s="1"/>
  <c r="AF405" i="2" a="1"/>
  <c r="AF405" i="2" s="1"/>
  <c r="AF430" i="2" a="1"/>
  <c r="AF430" i="2" s="1"/>
  <c r="AF34" i="2" a="1"/>
  <c r="AF34" i="2" s="1"/>
  <c r="AF30" i="2" a="1"/>
  <c r="AF30" i="2" s="1"/>
  <c r="AF191" i="2" a="1"/>
  <c r="AF191" i="2" s="1"/>
  <c r="AF10" i="2" a="1"/>
  <c r="AF10" i="2" s="1"/>
  <c r="AF313" i="2" a="1"/>
  <c r="AF313" i="2" s="1"/>
  <c r="AF28" i="2" a="1"/>
  <c r="AF28" i="2" s="1"/>
  <c r="AF7" i="2" a="1"/>
  <c r="AF7" i="2" s="1"/>
  <c r="AF307" i="2" a="1"/>
  <c r="AF307" i="2" s="1"/>
  <c r="AF374" i="2" a="1"/>
  <c r="AF374" i="2" s="1"/>
  <c r="AF138" i="2" a="1"/>
  <c r="AF138" i="2" s="1"/>
  <c r="AF268" i="2" a="1"/>
  <c r="AF268" i="2" s="1"/>
  <c r="AF442" i="2" a="1"/>
  <c r="AF442" i="2" s="1"/>
  <c r="AF94" i="2" a="1"/>
  <c r="AF94" i="2" s="1"/>
  <c r="AF8" i="2" a="1"/>
  <c r="AF8" i="2" s="1"/>
  <c r="AF139" i="2" a="1"/>
  <c r="AF139" i="2" s="1"/>
  <c r="AF56" i="2" a="1"/>
  <c r="AF56" i="2" s="1"/>
  <c r="AF343" i="2" a="1"/>
  <c r="AF343" i="2" s="1"/>
  <c r="AF412" i="2" a="1"/>
  <c r="AF412" i="2" s="1"/>
  <c r="AF122" i="2" a="1"/>
  <c r="AF122" i="2" s="1"/>
  <c r="AF194" i="2" a="1"/>
  <c r="AF194" i="2" s="1"/>
  <c r="AF13" i="2" a="1"/>
  <c r="AF13" i="2" s="1"/>
  <c r="AF312" i="2" a="1"/>
  <c r="AF312" i="2" s="1"/>
  <c r="AF377" i="2" a="1"/>
  <c r="AF377" i="2" s="1"/>
  <c r="AF276" i="2" a="1"/>
  <c r="AF276" i="2" s="1"/>
  <c r="AF58" i="2" a="1"/>
  <c r="AF58" i="2" s="1"/>
  <c r="AF344" i="2" a="1"/>
  <c r="AF344" i="2" s="1"/>
  <c r="AF236" i="2" a="1"/>
  <c r="AF236" i="2" s="1"/>
  <c r="AF434" i="2" a="1"/>
  <c r="AF434" i="2" s="1"/>
  <c r="AF171" i="2" a="1"/>
  <c r="AF171" i="2" s="1"/>
  <c r="AF219" i="2" a="1"/>
  <c r="AF219" i="2" s="1"/>
  <c r="AF234" i="2" a="1"/>
  <c r="AF234" i="2" s="1"/>
  <c r="AF124" i="2" a="1"/>
  <c r="AF124" i="2" s="1"/>
  <c r="AF373" i="2" a="1"/>
  <c r="AF373" i="2" s="1"/>
  <c r="AF399" i="2" a="1"/>
  <c r="AF399" i="2" s="1"/>
  <c r="AF416" i="2" a="1"/>
  <c r="AF416" i="2" s="1"/>
  <c r="AF192" i="2" a="1"/>
  <c r="AF192" i="2" s="1"/>
  <c r="AF175" i="2" a="1"/>
  <c r="AF175" i="2" s="1"/>
  <c r="AF311" i="2" a="1"/>
  <c r="AF311" i="2" s="1"/>
  <c r="AF310" i="2" a="1"/>
  <c r="AF310" i="2" s="1"/>
  <c r="AF127" i="2" a="1"/>
  <c r="AF127" i="2" s="1"/>
  <c r="AF37" i="2" a="1"/>
  <c r="AF37" i="2" s="1"/>
  <c r="AF309" i="2" a="1"/>
  <c r="AF309" i="2" s="1"/>
  <c r="AF218" i="2" a="1"/>
  <c r="AF218" i="2" s="1"/>
  <c r="AF202" i="2" a="1"/>
  <c r="AF202" i="2" s="1"/>
  <c r="AF278" i="2" a="1"/>
  <c r="AF278" i="2" s="1"/>
  <c r="AF60" i="2" a="1"/>
  <c r="AF60" i="2" s="1"/>
  <c r="AF217" i="2" a="1"/>
  <c r="AF217" i="2" s="1"/>
  <c r="AF208" i="2" a="1"/>
  <c r="AF208" i="2" s="1"/>
  <c r="AF59" i="2" a="1"/>
  <c r="AF59" i="2" s="1"/>
  <c r="AF376" i="2" a="1"/>
  <c r="AF376" i="2" s="1"/>
  <c r="AF9" i="2" a="1"/>
  <c r="AF9" i="2" s="1"/>
  <c r="AF375" i="2" a="1"/>
  <c r="AF375" i="2" s="1"/>
  <c r="AF345" i="2" a="1"/>
  <c r="AF345" i="2" s="1"/>
  <c r="AF426" i="2" a="1"/>
  <c r="AF426" i="2" s="1"/>
  <c r="AF417" i="2" a="1"/>
  <c r="AF417" i="2" s="1"/>
  <c r="AF279" i="2" a="1"/>
  <c r="AF279" i="2" s="1"/>
  <c r="AF193" i="2" a="1"/>
  <c r="AF193" i="2" s="1"/>
  <c r="AF5" i="2" a="1"/>
  <c r="AF5" i="2" s="1"/>
  <c r="AF346" i="2" a="1"/>
  <c r="AF346" i="2" s="1"/>
  <c r="AF429" i="2" a="1"/>
  <c r="AF429" i="2" s="1"/>
  <c r="AF123" i="2" a="1"/>
  <c r="AF123" i="2" s="1"/>
  <c r="AF134" i="2" a="1"/>
  <c r="AF134" i="2" s="1"/>
  <c r="AF136" i="2" a="1"/>
  <c r="AF136" i="2" s="1"/>
  <c r="AF395" i="2" a="1"/>
  <c r="AF395" i="2" s="1"/>
  <c r="AF263" i="2" a="1"/>
  <c r="AF263" i="2" s="1"/>
  <c r="AF255" i="2" a="1"/>
  <c r="AF255" i="2" s="1"/>
  <c r="AK181" i="2" a="1"/>
  <c r="AK181" i="2" s="1"/>
  <c r="AI334" i="2"/>
  <c r="AH334" i="2"/>
  <c r="AG334" i="2"/>
  <c r="AI333" i="2"/>
  <c r="AH333" i="2"/>
  <c r="AG333" i="2"/>
  <c r="AG391" i="2"/>
  <c r="AI373" i="2"/>
  <c r="AH373" i="2"/>
  <c r="AG373" i="2"/>
  <c r="AI369" i="2"/>
  <c r="AH369" i="2"/>
  <c r="AG369" i="2"/>
  <c r="AI364" i="2"/>
  <c r="AH364" i="2"/>
  <c r="AG364" i="2"/>
  <c r="AI370" i="2"/>
  <c r="AH370" i="2"/>
  <c r="AG370" i="2"/>
  <c r="AI368" i="2"/>
  <c r="AH368" i="2"/>
  <c r="AG368" i="2"/>
  <c r="AI374" i="2"/>
  <c r="AH374" i="2"/>
  <c r="AG374" i="2"/>
  <c r="AI389" i="2"/>
  <c r="AH389" i="2"/>
  <c r="AG389" i="2"/>
  <c r="AI357" i="2"/>
  <c r="AH357" i="2"/>
  <c r="AG357" i="2"/>
  <c r="AI380" i="2"/>
  <c r="AH380" i="2"/>
  <c r="AG380" i="2"/>
  <c r="AI372" i="2"/>
  <c r="AH372" i="2"/>
  <c r="AG372" i="2"/>
  <c r="AI376" i="2"/>
  <c r="AH376" i="2"/>
  <c r="AG376" i="2"/>
  <c r="AI358" i="2"/>
  <c r="AH358" i="2"/>
  <c r="AG358" i="2"/>
  <c r="AI356" i="2"/>
  <c r="AH356" i="2"/>
  <c r="AG356" i="2"/>
  <c r="AI360" i="2"/>
  <c r="AH360" i="2"/>
  <c r="AG360" i="2"/>
  <c r="AI375" i="2"/>
  <c r="AH375" i="2"/>
  <c r="AG375" i="2"/>
  <c r="AI390" i="2"/>
  <c r="AH390" i="2"/>
  <c r="AG390" i="2"/>
  <c r="AI385" i="2"/>
  <c r="AH385" i="2"/>
  <c r="AG385" i="2"/>
  <c r="AI347" i="2"/>
  <c r="AH347" i="2"/>
  <c r="AG347" i="2"/>
  <c r="AI366" i="2"/>
  <c r="AH366" i="2"/>
  <c r="AG366" i="2"/>
  <c r="AI361" i="2"/>
  <c r="AH361" i="2"/>
  <c r="AG361" i="2"/>
  <c r="AI344" i="2"/>
  <c r="AH344" i="2"/>
  <c r="AG344" i="2"/>
  <c r="AI349" i="2"/>
  <c r="AH349" i="2"/>
  <c r="AG349" i="2"/>
  <c r="AI388" i="2"/>
  <c r="AH388" i="2"/>
  <c r="AG388" i="2"/>
  <c r="AI343" i="2"/>
  <c r="AH343" i="2"/>
  <c r="AG343" i="2"/>
  <c r="AI391" i="2"/>
  <c r="AH391" i="2"/>
  <c r="AI335" i="2"/>
  <c r="AH335" i="2"/>
  <c r="AG335" i="2"/>
  <c r="AI345" i="2"/>
  <c r="AH345" i="2"/>
  <c r="AG345" i="2"/>
  <c r="AI365" i="2"/>
  <c r="AH365" i="2"/>
  <c r="AG365" i="2"/>
  <c r="AI355" i="2"/>
  <c r="AH355" i="2"/>
  <c r="AG355" i="2"/>
  <c r="AI348" i="2"/>
  <c r="AH348" i="2"/>
  <c r="AG348" i="2"/>
  <c r="AI354" i="2"/>
  <c r="AH354" i="2"/>
  <c r="AG354" i="2"/>
  <c r="AI353" i="2"/>
  <c r="AH353" i="2"/>
  <c r="AG353" i="2"/>
  <c r="AI367" i="2"/>
  <c r="AH367" i="2"/>
  <c r="AG367" i="2"/>
  <c r="AI386" i="2"/>
  <c r="AH386" i="2"/>
  <c r="AG386" i="2"/>
  <c r="AI359" i="2"/>
  <c r="AH359" i="2"/>
  <c r="AG359" i="2"/>
  <c r="AI350" i="2"/>
  <c r="AH350" i="2"/>
  <c r="AG350" i="2"/>
  <c r="AI342" i="2"/>
  <c r="AH342" i="2"/>
  <c r="AG342" i="2"/>
  <c r="AI351" i="2"/>
  <c r="AH351" i="2"/>
  <c r="AG351" i="2"/>
  <c r="AI382" i="2"/>
  <c r="AH382" i="2"/>
  <c r="AG382" i="2"/>
  <c r="AI338" i="2"/>
  <c r="AH338" i="2"/>
  <c r="AG338" i="2"/>
  <c r="AI387" i="2"/>
  <c r="AH387" i="2"/>
  <c r="AG387" i="2"/>
  <c r="AI337" i="2"/>
  <c r="AH337" i="2"/>
  <c r="AG337" i="2"/>
  <c r="AI336" i="2"/>
  <c r="AH336" i="2"/>
  <c r="AG336" i="2"/>
  <c r="AI363" i="2"/>
  <c r="AH363" i="2"/>
  <c r="AG363" i="2"/>
  <c r="AI362" i="2"/>
  <c r="AH362" i="2"/>
  <c r="AG362" i="2"/>
  <c r="AI383" i="2"/>
  <c r="AH383" i="2"/>
  <c r="AG383" i="2"/>
  <c r="AI371" i="2"/>
  <c r="AH371" i="2"/>
  <c r="AG371" i="2"/>
  <c r="AI378" i="2"/>
  <c r="AH378" i="2"/>
  <c r="AG378" i="2"/>
  <c r="AI339" i="2"/>
  <c r="AH339" i="2"/>
  <c r="AG339" i="2"/>
  <c r="AI384" i="2"/>
  <c r="AH384" i="2"/>
  <c r="AG384" i="2"/>
  <c r="AI379" i="2"/>
  <c r="AH379" i="2"/>
  <c r="AG379" i="2"/>
  <c r="AI346" i="2"/>
  <c r="AH346" i="2"/>
  <c r="AG346" i="2"/>
  <c r="AI340" i="2"/>
  <c r="AH340" i="2"/>
  <c r="AG340" i="2"/>
  <c r="AI341" i="2"/>
  <c r="AH341" i="2"/>
  <c r="AG341" i="2"/>
  <c r="AI377" i="2"/>
  <c r="AH377" i="2"/>
  <c r="AG377" i="2"/>
  <c r="AI352" i="2"/>
  <c r="AH352" i="2"/>
  <c r="AG352" i="2"/>
  <c r="AI381" i="2"/>
  <c r="AH381" i="2"/>
  <c r="AG381" i="2"/>
  <c r="AG270" i="2"/>
  <c r="AH270" i="2"/>
  <c r="AI270" i="2"/>
  <c r="AK195" i="2" a="1"/>
  <c r="AK195" i="2" s="1"/>
  <c r="AK218" i="2" a="1"/>
  <c r="AK218" i="2" s="1"/>
  <c r="AK216" i="2" a="1"/>
  <c r="AK216" i="2" s="1"/>
  <c r="AK208" i="2" a="1"/>
  <c r="AK208" i="2" s="1"/>
  <c r="AK205" i="2" a="1"/>
  <c r="AK205" i="2" s="1"/>
  <c r="AK221" i="2" a="1"/>
  <c r="AK221" i="2" s="1"/>
  <c r="AK201" i="2" a="1"/>
  <c r="AK201" i="2" s="1"/>
  <c r="AK207" i="2" a="1"/>
  <c r="AK207" i="2" s="1"/>
  <c r="AK222" i="2" a="1"/>
  <c r="AK222" i="2" s="1"/>
  <c r="AK206" i="2" a="1"/>
  <c r="AK206" i="2" s="1"/>
  <c r="AK223" i="2" a="1"/>
  <c r="AK223" i="2" s="1"/>
  <c r="AK199" i="2" a="1"/>
  <c r="AK199" i="2" s="1"/>
  <c r="AK189" i="2" a="1"/>
  <c r="AK189" i="2" s="1"/>
  <c r="AK193" i="2" a="1"/>
  <c r="AK193" i="2" s="1"/>
  <c r="AK212" i="2" a="1"/>
  <c r="AK212" i="2" s="1"/>
  <c r="AK196" i="2" a="1"/>
  <c r="AK196" i="2" s="1"/>
  <c r="AK185" i="2" a="1"/>
  <c r="AK185" i="2" s="1"/>
  <c r="AK190" i="2" a="1"/>
  <c r="AK190" i="2" s="1"/>
  <c r="AK200" i="2" a="1"/>
  <c r="AK200" i="2" s="1"/>
  <c r="AK186" i="2" a="1"/>
  <c r="AK186" i="2" s="1"/>
  <c r="AK194" i="2" a="1"/>
  <c r="AK194" i="2" s="1"/>
  <c r="AK219" i="2" a="1"/>
  <c r="AK219" i="2" s="1"/>
  <c r="AK183" i="2" a="1"/>
  <c r="AK183" i="2" s="1"/>
  <c r="AK202" i="2" a="1"/>
  <c r="AK202" i="2" s="1"/>
  <c r="AK184" i="2" a="1"/>
  <c r="AK184" i="2" s="1"/>
  <c r="AK182" i="2" a="1"/>
  <c r="AK182" i="2" s="1"/>
  <c r="AK224" i="2" a="1"/>
  <c r="AK224" i="2" s="1"/>
  <c r="AK198" i="2" a="1"/>
  <c r="AK198" i="2" s="1"/>
  <c r="AK187" i="2" a="1"/>
  <c r="AK187" i="2" s="1"/>
  <c r="AK188" i="2" a="1"/>
  <c r="AK188" i="2" s="1"/>
  <c r="AK191" i="2" a="1"/>
  <c r="AK191" i="2" s="1"/>
  <c r="AK215" i="2" a="1"/>
  <c r="AK215" i="2" s="1"/>
  <c r="AK214" i="2" a="1"/>
  <c r="AK214" i="2" s="1"/>
  <c r="AK217" i="2" a="1"/>
  <c r="AK217" i="2" s="1"/>
  <c r="AK210" i="2" a="1"/>
  <c r="AK210" i="2" s="1"/>
  <c r="AK204" i="2" a="1"/>
  <c r="AK204" i="2" s="1"/>
  <c r="AK220" i="2" a="1"/>
  <c r="AK220" i="2" s="1"/>
  <c r="AK213" i="2" a="1"/>
  <c r="AK213" i="2" s="1"/>
  <c r="AK230" i="2" a="1"/>
  <c r="AK230" i="2" s="1"/>
  <c r="AK258" i="2" a="1"/>
  <c r="AK258" i="2" s="1"/>
  <c r="AK266" i="2" a="1"/>
  <c r="AK266" i="2" s="1"/>
  <c r="AK267" i="2" a="1"/>
  <c r="AK267" i="2" s="1"/>
  <c r="AK247" i="2" a="1"/>
  <c r="AK247" i="2" s="1"/>
  <c r="AK238" i="2" a="1"/>
  <c r="AK238" i="2" s="1"/>
  <c r="AK248" i="2" a="1"/>
  <c r="AK248" i="2" s="1"/>
  <c r="AK234" i="2" a="1"/>
  <c r="AK234" i="2" s="1"/>
  <c r="AK256" i="2" a="1"/>
  <c r="AK256" i="2" s="1"/>
  <c r="AK235" i="2" a="1"/>
  <c r="AK235" i="2" s="1"/>
  <c r="AK251" i="2" a="1"/>
  <c r="AK251" i="2" s="1"/>
  <c r="AK268" i="2" a="1"/>
  <c r="AK268" i="2" s="1"/>
  <c r="AK237" i="2" a="1"/>
  <c r="AK237" i="2" s="1"/>
  <c r="AK250" i="2" a="1"/>
  <c r="AK250" i="2" s="1"/>
  <c r="AK244" i="2" a="1"/>
  <c r="AK244" i="2" s="1"/>
  <c r="AK233" i="2" a="1"/>
  <c r="AK233" i="2" s="1"/>
  <c r="AK255" i="2" a="1"/>
  <c r="AK255" i="2" s="1"/>
  <c r="AK240" i="2" a="1"/>
  <c r="AK240" i="2" s="1"/>
  <c r="AK231" i="2" a="1"/>
  <c r="AK231" i="2" s="1"/>
  <c r="AK241" i="2" a="1"/>
  <c r="AK241" i="2" s="1"/>
  <c r="AK239" i="2" a="1"/>
  <c r="AK239" i="2" s="1"/>
  <c r="AK259" i="2" a="1"/>
  <c r="AK259" i="2" s="1"/>
  <c r="AK264" i="2" a="1"/>
  <c r="AK264" i="2" s="1"/>
  <c r="AK236" i="2" a="1"/>
  <c r="AK236" i="2" s="1"/>
  <c r="AK242" i="2" a="1"/>
  <c r="AK242" i="2" s="1"/>
  <c r="AK262" i="2" a="1"/>
  <c r="AK262" i="2" s="1"/>
  <c r="AK253" i="2" a="1"/>
  <c r="AK253" i="2" s="1"/>
  <c r="AK209" i="2" a="1"/>
  <c r="AK209" i="2" s="1"/>
  <c r="AK243" i="2" a="1"/>
  <c r="AK243" i="2" s="1"/>
  <c r="AK260" i="2" a="1"/>
  <c r="AK260" i="2" s="1"/>
  <c r="AK261" i="2" a="1"/>
  <c r="AK261" i="2" s="1"/>
  <c r="AK246" i="2" a="1"/>
  <c r="AK246" i="2" s="1"/>
  <c r="AK232" i="2" a="1"/>
  <c r="AK232" i="2" s="1"/>
  <c r="AK254" i="2" a="1"/>
  <c r="AK254" i="2" s="1"/>
  <c r="AK265" i="2" a="1"/>
  <c r="AK265" i="2" s="1"/>
  <c r="AK257" i="2" a="1"/>
  <c r="AK257" i="2" s="1"/>
  <c r="AK263" i="2" a="1"/>
  <c r="AK263" i="2" s="1"/>
  <c r="AK249" i="2" a="1"/>
  <c r="AK249" i="2" s="1"/>
  <c r="AK192" i="2" a="1"/>
  <c r="AK192" i="2" s="1"/>
  <c r="AG324" i="2"/>
  <c r="AG272" i="2"/>
  <c r="AG306" i="2"/>
  <c r="AH228" i="2"/>
  <c r="AG282" i="2"/>
  <c r="AI326" i="2"/>
  <c r="AI303" i="2"/>
  <c r="AG308" i="2"/>
  <c r="AH295" i="2"/>
  <c r="AI290" i="2"/>
  <c r="AH296" i="2"/>
  <c r="AI286" i="2"/>
  <c r="AG313" i="2"/>
  <c r="AH302" i="2"/>
  <c r="AG320" i="2"/>
  <c r="AK245" i="2" a="1"/>
  <c r="AK245" i="2" s="1"/>
  <c r="AI295" i="2"/>
  <c r="AI302" i="2"/>
  <c r="AH282" i="2"/>
  <c r="AH320" i="2"/>
  <c r="AG311" i="2"/>
  <c r="AG318" i="2"/>
  <c r="AI314" i="2"/>
  <c r="AI296" i="2"/>
  <c r="AH308" i="2"/>
  <c r="AH313" i="2"/>
  <c r="AG310" i="2"/>
  <c r="AI282" i="2"/>
  <c r="AI320" i="2"/>
  <c r="AH311" i="2"/>
  <c r="AH318" i="2"/>
  <c r="AG293" i="2"/>
  <c r="AG289" i="2"/>
  <c r="AK85" i="2" a="1"/>
  <c r="AK85" i="2" s="1"/>
  <c r="AI297" i="2"/>
  <c r="AI306" i="2"/>
  <c r="AH330" i="2"/>
  <c r="AH278" i="2"/>
  <c r="AG307" i="2"/>
  <c r="AG288" i="2"/>
  <c r="AI311" i="2"/>
  <c r="AI318" i="2"/>
  <c r="AH293" i="2"/>
  <c r="AH289" i="2"/>
  <c r="AG299" i="2"/>
  <c r="AG277" i="2"/>
  <c r="AI312" i="2"/>
  <c r="AI310" i="2"/>
  <c r="AH297" i="2"/>
  <c r="AH306" i="2"/>
  <c r="AG330" i="2"/>
  <c r="AG278" i="2"/>
  <c r="AI330" i="2"/>
  <c r="AI278" i="2"/>
  <c r="AH307" i="2"/>
  <c r="AH288" i="2"/>
  <c r="AG325" i="2"/>
  <c r="AG287" i="2"/>
  <c r="AI293" i="2"/>
  <c r="AI289" i="2"/>
  <c r="AH299" i="2"/>
  <c r="AH277" i="2"/>
  <c r="AG298" i="2"/>
  <c r="AG319" i="2"/>
  <c r="AI307" i="2"/>
  <c r="AI288" i="2"/>
  <c r="AH325" i="2"/>
  <c r="AH287" i="2"/>
  <c r="AG274" i="2"/>
  <c r="AG323" i="2"/>
  <c r="AI299" i="2"/>
  <c r="AI277" i="2"/>
  <c r="AH298" i="2"/>
  <c r="AH319" i="2"/>
  <c r="AG284" i="2"/>
  <c r="AG309" i="2"/>
  <c r="AI325" i="2"/>
  <c r="AI287" i="2"/>
  <c r="AH274" i="2"/>
  <c r="AH323" i="2"/>
  <c r="AG328" i="2"/>
  <c r="AG317" i="2"/>
  <c r="AI298" i="2"/>
  <c r="AI319" i="2"/>
  <c r="AH284" i="2"/>
  <c r="AH309" i="2"/>
  <c r="AG283" i="2"/>
  <c r="AG281" i="2"/>
  <c r="AI274" i="2"/>
  <c r="AI323" i="2"/>
  <c r="AH328" i="2"/>
  <c r="AH317" i="2"/>
  <c r="AG327" i="2"/>
  <c r="AG275" i="2"/>
  <c r="AK228" i="2" a="1"/>
  <c r="AK228" i="2" s="1"/>
  <c r="AK229" i="2" a="1"/>
  <c r="AK229" i="2" s="1"/>
  <c r="AI284" i="2"/>
  <c r="AI309" i="2"/>
  <c r="AH283" i="2"/>
  <c r="AH281" i="2"/>
  <c r="AG329" i="2"/>
  <c r="AG315" i="2"/>
  <c r="AK211" i="2" a="1"/>
  <c r="AK211" i="2" s="1"/>
  <c r="AI328" i="2"/>
  <c r="AI317" i="2"/>
  <c r="AH327" i="2"/>
  <c r="AH275" i="2"/>
  <c r="AG301" i="2"/>
  <c r="AG276" i="2"/>
  <c r="AI283" i="2"/>
  <c r="AI281" i="2"/>
  <c r="AH329" i="2"/>
  <c r="AH315" i="2"/>
  <c r="AG321" i="2"/>
  <c r="AG322" i="2"/>
  <c r="AI327" i="2"/>
  <c r="AI275" i="2"/>
  <c r="AH301" i="2"/>
  <c r="AH276" i="2"/>
  <c r="AG273" i="2"/>
  <c r="AG316" i="2"/>
  <c r="AI329" i="2"/>
  <c r="AI315" i="2"/>
  <c r="AH321" i="2"/>
  <c r="AH322" i="2"/>
  <c r="AG305" i="2"/>
  <c r="AG312" i="2"/>
  <c r="AI308" i="2"/>
  <c r="AH312" i="2"/>
  <c r="AG297" i="2"/>
  <c r="AI321" i="2"/>
  <c r="AI322" i="2"/>
  <c r="AH305" i="2"/>
  <c r="AG332" i="2"/>
  <c r="AG331" i="2"/>
  <c r="AI301" i="2"/>
  <c r="AI276" i="2"/>
  <c r="AH273" i="2"/>
  <c r="AH316" i="2"/>
  <c r="AG279" i="2"/>
  <c r="AI273" i="2"/>
  <c r="AI316" i="2"/>
  <c r="AH279" i="2"/>
  <c r="AG300" i="2"/>
  <c r="AG271" i="2"/>
  <c r="AI305" i="2"/>
  <c r="AH332" i="2"/>
  <c r="AH331" i="2"/>
  <c r="AG294" i="2"/>
  <c r="AG280" i="2"/>
  <c r="AG225" i="2"/>
  <c r="AI279" i="2"/>
  <c r="AH300" i="2"/>
  <c r="AH271" i="2"/>
  <c r="AG292" i="2"/>
  <c r="AG285" i="2"/>
  <c r="AG226" i="2"/>
  <c r="AI313" i="2"/>
  <c r="AH310" i="2"/>
  <c r="AI332" i="2"/>
  <c r="AI331" i="2"/>
  <c r="AH294" i="2"/>
  <c r="AH280" i="2"/>
  <c r="AG291" i="2"/>
  <c r="AG227" i="2"/>
  <c r="AI300" i="2"/>
  <c r="AI271" i="2"/>
  <c r="AH292" i="2"/>
  <c r="AH285" i="2"/>
  <c r="AG326" i="2"/>
  <c r="AG290" i="2"/>
  <c r="AH225" i="2"/>
  <c r="AI294" i="2"/>
  <c r="AI280" i="2"/>
  <c r="AH291" i="2"/>
  <c r="AH272" i="2"/>
  <c r="AG304" i="2"/>
  <c r="AH226" i="2"/>
  <c r="AI292" i="2"/>
  <c r="AI285" i="2"/>
  <c r="AH326" i="2"/>
  <c r="AH290" i="2"/>
  <c r="AG314" i="2"/>
  <c r="AG296" i="2"/>
  <c r="AH227" i="2"/>
  <c r="AI291" i="2"/>
  <c r="AI272" i="2"/>
  <c r="AH304" i="2"/>
  <c r="AH324" i="2"/>
  <c r="AG303" i="2"/>
  <c r="AG286" i="2"/>
  <c r="AI225" i="2"/>
  <c r="AH314" i="2"/>
  <c r="AI226" i="2"/>
  <c r="AI304" i="2"/>
  <c r="AI324" i="2"/>
  <c r="AH303" i="2"/>
  <c r="AH286" i="2"/>
  <c r="AG295" i="2"/>
  <c r="AG302" i="2"/>
  <c r="AI227" i="2"/>
  <c r="AH2" i="2"/>
  <c r="AI3" i="2"/>
  <c r="AG125" i="2"/>
  <c r="AI230" i="2"/>
  <c r="AH230" i="2"/>
  <c r="AG230" i="2"/>
  <c r="AI253" i="2"/>
  <c r="AH253" i="2"/>
  <c r="AG253" i="2"/>
  <c r="AI258" i="2"/>
  <c r="AH258" i="2"/>
  <c r="AG258" i="2"/>
  <c r="AI229" i="2"/>
  <c r="AH229" i="2"/>
  <c r="AG229" i="2"/>
  <c r="AI266" i="2"/>
  <c r="AH266" i="2"/>
  <c r="AG266" i="2"/>
  <c r="AI269" i="2"/>
  <c r="AH269" i="2"/>
  <c r="AG269" i="2"/>
  <c r="AI228" i="2"/>
  <c r="AG228" i="2"/>
  <c r="AI267" i="2"/>
  <c r="AH267" i="2"/>
  <c r="AG267" i="2"/>
  <c r="AI247" i="2"/>
  <c r="AH247" i="2"/>
  <c r="AG247" i="2"/>
  <c r="AI254" i="2"/>
  <c r="AH254" i="2"/>
  <c r="AG254" i="2"/>
  <c r="AI238" i="2"/>
  <c r="AH238" i="2"/>
  <c r="AG238" i="2"/>
  <c r="AI248" i="2"/>
  <c r="AH248" i="2"/>
  <c r="AG248" i="2"/>
  <c r="AI243" i="2"/>
  <c r="AH243" i="2"/>
  <c r="AG243" i="2"/>
  <c r="AI234" i="2"/>
  <c r="AH234" i="2"/>
  <c r="AG234" i="2"/>
  <c r="AI256" i="2"/>
  <c r="AH256" i="2"/>
  <c r="AG256" i="2"/>
  <c r="AI246" i="2"/>
  <c r="AH246" i="2"/>
  <c r="AG246" i="2"/>
  <c r="AI235" i="2"/>
  <c r="AH235" i="2"/>
  <c r="AG235" i="2"/>
  <c r="AI251" i="2"/>
  <c r="AH251" i="2"/>
  <c r="AG251" i="2"/>
  <c r="AI261" i="2"/>
  <c r="AH261" i="2"/>
  <c r="AG261" i="2"/>
  <c r="AI268" i="2"/>
  <c r="AH268" i="2"/>
  <c r="AG268" i="2"/>
  <c r="AI245" i="2"/>
  <c r="AH245" i="2"/>
  <c r="AG245" i="2"/>
  <c r="AI250" i="2"/>
  <c r="AH250" i="2"/>
  <c r="AG250" i="2"/>
  <c r="AI263" i="2"/>
  <c r="AH263" i="2"/>
  <c r="AG263" i="2"/>
  <c r="AI244" i="2"/>
  <c r="AH244" i="2"/>
  <c r="AG244" i="2"/>
  <c r="AI252" i="2"/>
  <c r="AH252" i="2"/>
  <c r="AG252" i="2"/>
  <c r="AI233" i="2"/>
  <c r="AH233" i="2"/>
  <c r="AG233" i="2"/>
  <c r="AI255" i="2"/>
  <c r="AH255" i="2"/>
  <c r="AG255" i="2"/>
  <c r="AI240" i="2"/>
  <c r="AH240" i="2"/>
  <c r="AG240" i="2"/>
  <c r="AI231" i="2"/>
  <c r="AH231" i="2"/>
  <c r="AG231" i="2"/>
  <c r="AI241" i="2"/>
  <c r="AH241" i="2"/>
  <c r="AG241" i="2"/>
  <c r="AI239" i="2"/>
  <c r="AH239" i="2"/>
  <c r="AG239" i="2"/>
  <c r="AI232" i="2"/>
  <c r="AH232" i="2"/>
  <c r="AG232" i="2"/>
  <c r="AI265" i="2"/>
  <c r="AH265" i="2"/>
  <c r="AG265" i="2"/>
  <c r="AI257" i="2"/>
  <c r="AH257" i="2"/>
  <c r="AG257" i="2"/>
  <c r="AI260" i="2"/>
  <c r="AH260" i="2"/>
  <c r="AG260" i="2"/>
  <c r="AI249" i="2"/>
  <c r="AH249" i="2"/>
  <c r="AG249" i="2"/>
  <c r="AI259" i="2"/>
  <c r="AH259" i="2"/>
  <c r="AG259" i="2"/>
  <c r="AI264" i="2"/>
  <c r="AH264" i="2"/>
  <c r="AG264" i="2"/>
  <c r="AI236" i="2"/>
  <c r="AH236" i="2"/>
  <c r="AG236" i="2"/>
  <c r="AI242" i="2"/>
  <c r="AH242" i="2"/>
  <c r="AG242" i="2"/>
  <c r="AI262" i="2"/>
  <c r="AH262" i="2"/>
  <c r="AG262" i="2"/>
  <c r="AI237" i="2"/>
  <c r="AH237" i="2"/>
  <c r="AG237" i="2"/>
  <c r="AH163" i="2"/>
  <c r="AG163" i="2"/>
  <c r="AI163" i="2"/>
  <c r="AI153" i="2"/>
  <c r="AH153" i="2"/>
  <c r="AG153" i="2"/>
  <c r="AI221" i="2"/>
  <c r="AH221" i="2"/>
  <c r="AG221" i="2"/>
  <c r="AI189" i="2"/>
  <c r="AH189" i="2"/>
  <c r="AG189" i="2"/>
  <c r="AI186" i="2"/>
  <c r="AH186" i="2"/>
  <c r="AG186" i="2"/>
  <c r="AI224" i="2"/>
  <c r="AH224" i="2"/>
  <c r="AG224" i="2"/>
  <c r="AI214" i="2"/>
  <c r="AH214" i="2"/>
  <c r="AG214" i="2"/>
  <c r="AI157" i="2"/>
  <c r="AH157" i="2"/>
  <c r="AG157" i="2"/>
  <c r="AI154" i="2"/>
  <c r="AH154" i="2"/>
  <c r="AG154" i="2"/>
  <c r="AG134" i="2"/>
  <c r="AI134" i="2"/>
  <c r="AH134" i="2"/>
  <c r="AI149" i="2"/>
  <c r="AH149" i="2"/>
  <c r="AG149" i="2"/>
  <c r="AI162" i="2"/>
  <c r="AH162" i="2"/>
  <c r="AG162" i="2"/>
  <c r="AI146" i="2"/>
  <c r="AH146" i="2"/>
  <c r="AG146" i="2"/>
  <c r="AI175" i="2"/>
  <c r="AH175" i="2"/>
  <c r="AG175" i="2"/>
  <c r="AI205" i="2"/>
  <c r="AH205" i="2"/>
  <c r="AG205" i="2"/>
  <c r="AG199" i="2"/>
  <c r="AI199" i="2"/>
  <c r="AH199" i="2"/>
  <c r="AI200" i="2"/>
  <c r="AH200" i="2"/>
  <c r="AG200" i="2"/>
  <c r="AI182" i="2"/>
  <c r="AH182" i="2"/>
  <c r="AG182" i="2"/>
  <c r="AG215" i="2"/>
  <c r="AI215" i="2"/>
  <c r="AH215" i="2"/>
  <c r="AG5" i="2"/>
  <c r="AI11" i="2"/>
  <c r="AH22" i="2"/>
  <c r="AG33" i="2"/>
  <c r="AI43" i="2"/>
  <c r="AH54" i="2"/>
  <c r="AG65" i="2"/>
  <c r="AI75" i="2"/>
  <c r="AH86" i="2"/>
  <c r="AG95" i="2"/>
  <c r="AI106" i="2"/>
  <c r="AH117" i="2"/>
  <c r="AG2" i="2"/>
  <c r="AG13" i="2"/>
  <c r="AI23" i="2"/>
  <c r="AH34" i="2"/>
  <c r="AG45" i="2"/>
  <c r="AI55" i="2"/>
  <c r="AH66" i="2"/>
  <c r="AG77" i="2"/>
  <c r="AI93" i="2"/>
  <c r="AH96" i="2"/>
  <c r="AG108" i="2"/>
  <c r="AI118" i="2"/>
  <c r="AI6" i="2"/>
  <c r="AH14" i="2"/>
  <c r="AG25" i="2"/>
  <c r="AI35" i="2"/>
  <c r="AH46" i="2"/>
  <c r="AG57" i="2"/>
  <c r="AI67" i="2"/>
  <c r="AH78" i="2"/>
  <c r="AG121" i="2"/>
  <c r="AI97" i="2"/>
  <c r="AH109" i="2"/>
  <c r="AG120" i="2"/>
  <c r="AI172" i="2"/>
  <c r="AH172" i="2"/>
  <c r="AG172" i="2"/>
  <c r="AI195" i="2"/>
  <c r="AH195" i="2"/>
  <c r="AG195" i="2"/>
  <c r="AI197" i="2"/>
  <c r="AH197" i="2"/>
  <c r="AG197" i="2"/>
  <c r="AI193" i="2"/>
  <c r="AH193" i="2"/>
  <c r="AG193" i="2"/>
  <c r="AI194" i="2"/>
  <c r="AH194" i="2"/>
  <c r="AG194" i="2"/>
  <c r="AI209" i="2"/>
  <c r="AH209" i="2"/>
  <c r="AG209" i="2"/>
  <c r="AI217" i="2"/>
  <c r="AH217" i="2"/>
  <c r="AG217" i="2"/>
  <c r="AI168" i="2"/>
  <c r="AH168" i="2"/>
  <c r="AG168" i="2"/>
  <c r="AK133" i="2" a="1"/>
  <c r="AK133" i="2" s="1"/>
  <c r="AI133" i="2"/>
  <c r="AH133" i="2"/>
  <c r="AG133" i="2"/>
  <c r="AG166" i="2"/>
  <c r="AI166" i="2"/>
  <c r="AH166" i="2"/>
  <c r="AI137" i="2"/>
  <c r="AH137" i="2"/>
  <c r="AG137" i="2"/>
  <c r="AI152" i="2"/>
  <c r="AH152" i="2"/>
  <c r="AG152" i="2"/>
  <c r="AI180" i="2"/>
  <c r="AH180" i="2"/>
  <c r="AG180" i="2"/>
  <c r="AI148" i="2"/>
  <c r="AH148" i="2"/>
  <c r="AG148" i="2"/>
  <c r="AI201" i="2"/>
  <c r="AH201" i="2"/>
  <c r="AG201" i="2"/>
  <c r="AH212" i="2"/>
  <c r="AG212" i="2"/>
  <c r="AI212" i="2"/>
  <c r="AI219" i="2"/>
  <c r="AH219" i="2"/>
  <c r="AG219" i="2"/>
  <c r="AI192" i="2"/>
  <c r="AH192" i="2"/>
  <c r="AG192" i="2"/>
  <c r="AI210" i="2"/>
  <c r="AH210" i="2"/>
  <c r="AG210" i="2"/>
  <c r="AI2" i="2"/>
  <c r="AI15" i="2"/>
  <c r="AH26" i="2"/>
  <c r="AG37" i="2"/>
  <c r="AI47" i="2"/>
  <c r="AH58" i="2"/>
  <c r="AG69" i="2"/>
  <c r="AI79" i="2"/>
  <c r="AH87" i="2"/>
  <c r="AG100" i="2"/>
  <c r="AI110" i="2"/>
  <c r="AH122" i="2"/>
  <c r="AI7" i="2"/>
  <c r="AG17" i="2"/>
  <c r="AI27" i="2"/>
  <c r="AH38" i="2"/>
  <c r="AG49" i="2"/>
  <c r="AI59" i="2"/>
  <c r="AH70" i="2"/>
  <c r="AG81" i="2"/>
  <c r="AI88" i="2"/>
  <c r="AH101" i="2"/>
  <c r="AG112" i="2"/>
  <c r="AI123" i="2"/>
  <c r="AI144" i="2"/>
  <c r="AH144" i="2"/>
  <c r="AG144" i="2"/>
  <c r="AH139" i="2"/>
  <c r="AG139" i="2"/>
  <c r="AI139" i="2"/>
  <c r="AH155" i="2"/>
  <c r="AG155" i="2"/>
  <c r="AI155" i="2"/>
  <c r="AI160" i="2"/>
  <c r="AH160" i="2"/>
  <c r="AG160" i="2"/>
  <c r="AH147" i="2"/>
  <c r="AG147" i="2"/>
  <c r="AI147" i="2"/>
  <c r="AG150" i="2"/>
  <c r="AI150" i="2"/>
  <c r="AH150" i="2"/>
  <c r="AI216" i="2"/>
  <c r="AH216" i="2"/>
  <c r="AG216" i="2"/>
  <c r="AI222" i="2"/>
  <c r="AH222" i="2"/>
  <c r="AG222" i="2"/>
  <c r="AI185" i="2"/>
  <c r="AH185" i="2"/>
  <c r="AG185" i="2"/>
  <c r="AI213" i="2"/>
  <c r="AH213" i="2"/>
  <c r="AG213" i="2"/>
  <c r="AI187" i="2"/>
  <c r="AH187" i="2"/>
  <c r="AG187" i="2"/>
  <c r="AH220" i="2"/>
  <c r="AG220" i="2"/>
  <c r="AI220" i="2"/>
  <c r="AG4" i="2"/>
  <c r="AG9" i="2"/>
  <c r="AH18" i="2"/>
  <c r="AG29" i="2"/>
  <c r="AI39" i="2"/>
  <c r="AH50" i="2"/>
  <c r="AG61" i="2"/>
  <c r="AI71" i="2"/>
  <c r="AH82" i="2"/>
  <c r="AG90" i="2"/>
  <c r="AI102" i="2"/>
  <c r="AH113" i="2"/>
  <c r="AI218" i="2"/>
  <c r="AH218" i="2"/>
  <c r="AG218" i="2"/>
  <c r="AG207" i="2"/>
  <c r="AI207" i="2"/>
  <c r="AH207" i="2"/>
  <c r="AH196" i="2"/>
  <c r="AG196" i="2"/>
  <c r="AI196" i="2"/>
  <c r="AG183" i="2"/>
  <c r="AI183" i="2"/>
  <c r="AH183" i="2"/>
  <c r="AI198" i="2"/>
  <c r="AH198" i="2"/>
  <c r="AG198" i="2"/>
  <c r="AH204" i="2"/>
  <c r="AG204" i="2"/>
  <c r="AI204" i="2"/>
  <c r="AH131" i="2"/>
  <c r="AI128" i="2"/>
  <c r="AG126" i="2"/>
  <c r="AH123" i="2"/>
  <c r="AI119" i="2"/>
  <c r="AG117" i="2"/>
  <c r="AH114" i="2"/>
  <c r="AI111" i="2"/>
  <c r="AG109" i="2"/>
  <c r="AH106" i="2"/>
  <c r="AI103" i="2"/>
  <c r="AG101" i="2"/>
  <c r="AH97" i="2"/>
  <c r="AI94" i="2"/>
  <c r="AG91" i="2"/>
  <c r="AH88" i="2"/>
  <c r="AI99" i="2"/>
  <c r="AG86" i="2"/>
  <c r="AH83" i="2"/>
  <c r="AI80" i="2"/>
  <c r="AG78" i="2"/>
  <c r="AH75" i="2"/>
  <c r="AI72" i="2"/>
  <c r="AG70" i="2"/>
  <c r="AH67" i="2"/>
  <c r="AI64" i="2"/>
  <c r="AG62" i="2"/>
  <c r="AH59" i="2"/>
  <c r="AI56" i="2"/>
  <c r="AG54" i="2"/>
  <c r="AH51" i="2"/>
  <c r="AI48" i="2"/>
  <c r="AG46" i="2"/>
  <c r="AH43" i="2"/>
  <c r="AI40" i="2"/>
  <c r="AG38" i="2"/>
  <c r="AH35" i="2"/>
  <c r="AI32" i="2"/>
  <c r="AG30" i="2"/>
  <c r="AH27" i="2"/>
  <c r="AI24" i="2"/>
  <c r="AG22" i="2"/>
  <c r="AH19" i="2"/>
  <c r="AI16" i="2"/>
  <c r="AG14" i="2"/>
  <c r="AH11" i="2"/>
  <c r="AI8" i="2"/>
  <c r="AH3" i="2"/>
  <c r="AG131" i="2"/>
  <c r="AH128" i="2"/>
  <c r="AI125" i="2"/>
  <c r="AG123" i="2"/>
  <c r="AH119" i="2"/>
  <c r="AI116" i="2"/>
  <c r="AG114" i="2"/>
  <c r="AH111" i="2"/>
  <c r="AI108" i="2"/>
  <c r="AG106" i="2"/>
  <c r="AH103" i="2"/>
  <c r="AI100" i="2"/>
  <c r="AG97" i="2"/>
  <c r="AH94" i="2"/>
  <c r="AI90" i="2"/>
  <c r="AG88" i="2"/>
  <c r="AH99" i="2"/>
  <c r="AI85" i="2"/>
  <c r="AG83" i="2"/>
  <c r="AH80" i="2"/>
  <c r="AI77" i="2"/>
  <c r="AG75" i="2"/>
  <c r="AH72" i="2"/>
  <c r="AI69" i="2"/>
  <c r="AG67" i="2"/>
  <c r="AH64" i="2"/>
  <c r="AI61" i="2"/>
  <c r="AG59" i="2"/>
  <c r="AH56" i="2"/>
  <c r="AI53" i="2"/>
  <c r="AG51" i="2"/>
  <c r="AH48" i="2"/>
  <c r="AI45" i="2"/>
  <c r="AG43" i="2"/>
  <c r="AH40" i="2"/>
  <c r="AI37" i="2"/>
  <c r="AG35" i="2"/>
  <c r="AH32" i="2"/>
  <c r="AI29" i="2"/>
  <c r="AG27" i="2"/>
  <c r="AH24" i="2"/>
  <c r="AI21" i="2"/>
  <c r="AG19" i="2"/>
  <c r="AH16" i="2"/>
  <c r="AI13" i="2"/>
  <c r="AG11" i="2"/>
  <c r="AI5" i="2"/>
  <c r="AG3" i="2"/>
  <c r="AI130" i="2"/>
  <c r="AG128" i="2"/>
  <c r="AH125" i="2"/>
  <c r="AI122" i="2"/>
  <c r="AG119" i="2"/>
  <c r="AH116" i="2"/>
  <c r="AI113" i="2"/>
  <c r="AG111" i="2"/>
  <c r="AH108" i="2"/>
  <c r="AI105" i="2"/>
  <c r="AG103" i="2"/>
  <c r="AH100" i="2"/>
  <c r="AI96" i="2"/>
  <c r="AG94" i="2"/>
  <c r="AH90" i="2"/>
  <c r="AI87" i="2"/>
  <c r="AG99" i="2"/>
  <c r="AH85" i="2"/>
  <c r="AI82" i="2"/>
  <c r="AG80" i="2"/>
  <c r="AH77" i="2"/>
  <c r="AI74" i="2"/>
  <c r="AG72" i="2"/>
  <c r="AH69" i="2"/>
  <c r="AI66" i="2"/>
  <c r="AG64" i="2"/>
  <c r="AH61" i="2"/>
  <c r="AI58" i="2"/>
  <c r="AG56" i="2"/>
  <c r="AH53" i="2"/>
  <c r="AI50" i="2"/>
  <c r="AG48" i="2"/>
  <c r="AH45" i="2"/>
  <c r="AI42" i="2"/>
  <c r="AG40" i="2"/>
  <c r="AH37" i="2"/>
  <c r="AI34" i="2"/>
  <c r="AG32" i="2"/>
  <c r="AH29" i="2"/>
  <c r="AI26" i="2"/>
  <c r="AG24" i="2"/>
  <c r="AH21" i="2"/>
  <c r="AI18" i="2"/>
  <c r="AG16" i="2"/>
  <c r="AH13" i="2"/>
  <c r="AI10" i="2"/>
  <c r="AH130" i="2"/>
  <c r="AI127" i="2"/>
  <c r="AI132" i="2"/>
  <c r="AG130" i="2"/>
  <c r="AH127" i="2"/>
  <c r="AI124" i="2"/>
  <c r="AG122" i="2"/>
  <c r="AH118" i="2"/>
  <c r="AI115" i="2"/>
  <c r="AG113" i="2"/>
  <c r="AH110" i="2"/>
  <c r="AI107" i="2"/>
  <c r="AG105" i="2"/>
  <c r="AH102" i="2"/>
  <c r="AI98" i="2"/>
  <c r="AG96" i="2"/>
  <c r="AH92" i="2"/>
  <c r="AI89" i="2"/>
  <c r="AG87" i="2"/>
  <c r="AH93" i="2"/>
  <c r="AI84" i="2"/>
  <c r="AG82" i="2"/>
  <c r="AH79" i="2"/>
  <c r="AI76" i="2"/>
  <c r="AG74" i="2"/>
  <c r="AH71" i="2"/>
  <c r="AI68" i="2"/>
  <c r="AG66" i="2"/>
  <c r="AH63" i="2"/>
  <c r="AI60" i="2"/>
  <c r="AG58" i="2"/>
  <c r="AH55" i="2"/>
  <c r="AI52" i="2"/>
  <c r="AG50" i="2"/>
  <c r="AH47" i="2"/>
  <c r="AI44" i="2"/>
  <c r="AG42" i="2"/>
  <c r="AH39" i="2"/>
  <c r="AI36" i="2"/>
  <c r="AG34" i="2"/>
  <c r="AH31" i="2"/>
  <c r="AI28" i="2"/>
  <c r="AG26" i="2"/>
  <c r="AH23" i="2"/>
  <c r="AI20" i="2"/>
  <c r="AG18" i="2"/>
  <c r="AH15" i="2"/>
  <c r="AI12" i="2"/>
  <c r="AG10" i="2"/>
  <c r="AH132" i="2"/>
  <c r="AI129" i="2"/>
  <c r="AG127" i="2"/>
  <c r="AH124" i="2"/>
  <c r="AI120" i="2"/>
  <c r="AG118" i="2"/>
  <c r="AH115" i="2"/>
  <c r="AI112" i="2"/>
  <c r="AG110" i="2"/>
  <c r="AH107" i="2"/>
  <c r="AI104" i="2"/>
  <c r="AG102" i="2"/>
  <c r="AH98" i="2"/>
  <c r="AI95" i="2"/>
  <c r="AG92" i="2"/>
  <c r="AH89" i="2"/>
  <c r="AI121" i="2"/>
  <c r="AG93" i="2"/>
  <c r="AH84" i="2"/>
  <c r="AI81" i="2"/>
  <c r="AG79" i="2"/>
  <c r="AH76" i="2"/>
  <c r="AI73" i="2"/>
  <c r="AG71" i="2"/>
  <c r="AH68" i="2"/>
  <c r="AI65" i="2"/>
  <c r="AG63" i="2"/>
  <c r="AH60" i="2"/>
  <c r="AI57" i="2"/>
  <c r="AG55" i="2"/>
  <c r="AH52" i="2"/>
  <c r="AI49" i="2"/>
  <c r="AG47" i="2"/>
  <c r="AH44" i="2"/>
  <c r="AI41" i="2"/>
  <c r="AG39" i="2"/>
  <c r="AH36" i="2"/>
  <c r="AI33" i="2"/>
  <c r="AG31" i="2"/>
  <c r="AH28" i="2"/>
  <c r="AI25" i="2"/>
  <c r="AG23" i="2"/>
  <c r="AH20" i="2"/>
  <c r="AI17" i="2"/>
  <c r="AG15" i="2"/>
  <c r="AH12" i="2"/>
  <c r="AI9" i="2"/>
  <c r="AG132" i="2"/>
  <c r="AH129" i="2"/>
  <c r="AI126" i="2"/>
  <c r="AG124" i="2"/>
  <c r="AH120" i="2"/>
  <c r="AI117" i="2"/>
  <c r="AG115" i="2"/>
  <c r="AH112" i="2"/>
  <c r="AI109" i="2"/>
  <c r="AG107" i="2"/>
  <c r="AH104" i="2"/>
  <c r="AI101" i="2"/>
  <c r="AG98" i="2"/>
  <c r="AH95" i="2"/>
  <c r="AI91" i="2"/>
  <c r="AG89" i="2"/>
  <c r="AH121" i="2"/>
  <c r="AI86" i="2"/>
  <c r="AG84" i="2"/>
  <c r="AH81" i="2"/>
  <c r="AI78" i="2"/>
  <c r="AG76" i="2"/>
  <c r="AH73" i="2"/>
  <c r="AI70" i="2"/>
  <c r="AG68" i="2"/>
  <c r="AH65" i="2"/>
  <c r="AI62" i="2"/>
  <c r="AG60" i="2"/>
  <c r="AH57" i="2"/>
  <c r="AI54" i="2"/>
  <c r="AG52" i="2"/>
  <c r="AH49" i="2"/>
  <c r="AI46" i="2"/>
  <c r="AG44" i="2"/>
  <c r="AH41" i="2"/>
  <c r="AI38" i="2"/>
  <c r="AG36" i="2"/>
  <c r="AH33" i="2"/>
  <c r="AI30" i="2"/>
  <c r="AG28" i="2"/>
  <c r="AH25" i="2"/>
  <c r="AI22" i="2"/>
  <c r="AG20" i="2"/>
  <c r="AH17" i="2"/>
  <c r="AI14" i="2"/>
  <c r="AG12" i="2"/>
  <c r="AI131" i="2"/>
  <c r="AH171" i="2"/>
  <c r="AG171" i="2"/>
  <c r="AI171" i="2"/>
  <c r="AG174" i="2"/>
  <c r="AI174" i="2"/>
  <c r="AH174" i="2"/>
  <c r="AG158" i="2"/>
  <c r="AI158" i="2"/>
  <c r="AH158" i="2"/>
  <c r="AI170" i="2"/>
  <c r="AH170" i="2"/>
  <c r="AG170" i="2"/>
  <c r="AI151" i="2"/>
  <c r="AH151" i="2"/>
  <c r="AG151" i="2"/>
  <c r="AI140" i="2"/>
  <c r="AH140" i="2"/>
  <c r="AG140" i="2"/>
  <c r="AI211" i="2"/>
  <c r="AH211" i="2"/>
  <c r="AG211" i="2"/>
  <c r="AI206" i="2"/>
  <c r="AH206" i="2"/>
  <c r="AG206" i="2"/>
  <c r="AI190" i="2"/>
  <c r="AH190" i="2"/>
  <c r="AG190" i="2"/>
  <c r="AI202" i="2"/>
  <c r="AH202" i="2"/>
  <c r="AG202" i="2"/>
  <c r="AH188" i="2"/>
  <c r="AG188" i="2"/>
  <c r="AI188" i="2"/>
  <c r="AI181" i="2"/>
  <c r="AH181" i="2"/>
  <c r="AG181" i="2"/>
  <c r="AI19" i="2"/>
  <c r="AH30" i="2"/>
  <c r="AG41" i="2"/>
  <c r="AI51" i="2"/>
  <c r="AH62" i="2"/>
  <c r="AG73" i="2"/>
  <c r="AI83" i="2"/>
  <c r="AH91" i="2"/>
  <c r="AG104" i="2"/>
  <c r="AI114" i="2"/>
  <c r="AH126" i="2"/>
  <c r="AI141" i="2"/>
  <c r="AH141" i="2"/>
  <c r="AG141" i="2"/>
  <c r="AI167" i="2"/>
  <c r="AH167" i="2"/>
  <c r="AG167" i="2"/>
  <c r="AI178" i="2"/>
  <c r="AH178" i="2"/>
  <c r="AG178" i="2"/>
  <c r="AI145" i="2"/>
  <c r="AH145" i="2"/>
  <c r="AG145" i="2"/>
  <c r="AI143" i="2"/>
  <c r="AH143" i="2"/>
  <c r="AG143" i="2"/>
  <c r="AI173" i="2"/>
  <c r="AH173" i="2"/>
  <c r="AG173" i="2"/>
  <c r="AI164" i="2"/>
  <c r="AH164" i="2"/>
  <c r="AG164" i="2"/>
  <c r="AI161" i="2"/>
  <c r="AH161" i="2"/>
  <c r="AG161" i="2"/>
  <c r="AI156" i="2"/>
  <c r="AH156" i="2"/>
  <c r="AG156" i="2"/>
  <c r="AI136" i="2"/>
  <c r="AH136" i="2"/>
  <c r="AG136" i="2"/>
  <c r="AI169" i="2"/>
  <c r="AH169" i="2"/>
  <c r="AG169" i="2"/>
  <c r="AI165" i="2"/>
  <c r="AH165" i="2"/>
  <c r="AG165" i="2"/>
  <c r="AI176" i="2"/>
  <c r="AH176" i="2"/>
  <c r="AG176" i="2"/>
  <c r="AG142" i="2"/>
  <c r="AI142" i="2"/>
  <c r="AH142" i="2"/>
  <c r="AI135" i="2"/>
  <c r="AH135" i="2"/>
  <c r="AG135" i="2"/>
  <c r="AI138" i="2"/>
  <c r="AH138" i="2"/>
  <c r="AG138" i="2"/>
  <c r="AI177" i="2"/>
  <c r="AH177" i="2"/>
  <c r="AG177" i="2"/>
  <c r="AH179" i="2"/>
  <c r="AG179" i="2"/>
  <c r="AI179" i="2"/>
  <c r="AI159" i="2"/>
  <c r="AH159" i="2"/>
  <c r="AG159" i="2"/>
  <c r="AI208" i="2"/>
  <c r="AH208" i="2"/>
  <c r="AG208" i="2"/>
  <c r="AG223" i="2"/>
  <c r="AI223" i="2"/>
  <c r="AH223" i="2"/>
  <c r="AI203" i="2"/>
  <c r="AH203" i="2"/>
  <c r="AG203" i="2"/>
  <c r="AI184" i="2"/>
  <c r="AH184" i="2"/>
  <c r="AG184" i="2"/>
  <c r="AG191" i="2"/>
  <c r="AI191" i="2"/>
  <c r="AH191" i="2"/>
  <c r="AI4" i="2"/>
  <c r="AG21" i="2"/>
  <c r="AI31" i="2"/>
  <c r="AH42" i="2"/>
  <c r="AG53" i="2"/>
  <c r="AI63" i="2"/>
  <c r="AH74" i="2"/>
  <c r="AG85" i="2"/>
  <c r="AI92" i="2"/>
  <c r="AH105" i="2"/>
  <c r="AG116" i="2"/>
  <c r="AG129" i="2"/>
  <c r="AK108" i="2" a="1"/>
  <c r="AK108" i="2" s="1"/>
  <c r="AK90" i="2" a="1"/>
  <c r="AK90" i="2" s="1"/>
  <c r="AK136" i="2" a="1"/>
  <c r="AK136" i="2" s="1"/>
  <c r="AK111" i="2" a="1"/>
  <c r="AK111" i="2" s="1"/>
  <c r="AK170" i="2" a="1"/>
  <c r="AK170" i="2" s="1"/>
  <c r="AK177" i="2" a="1"/>
  <c r="AK177" i="2" s="1"/>
  <c r="AK44" i="2" a="1"/>
  <c r="AK44" i="2" s="1"/>
  <c r="AK167" i="2" a="1"/>
  <c r="AK167" i="2" s="1"/>
  <c r="AK114" i="2" a="1"/>
  <c r="AK114" i="2" s="1"/>
  <c r="AK164" i="2" a="1"/>
  <c r="AK164" i="2" s="1"/>
  <c r="AK180" i="2" a="1"/>
  <c r="AK180" i="2" s="1"/>
  <c r="AK130" i="2" a="1"/>
  <c r="AK130" i="2" s="1"/>
  <c r="AK173" i="2" a="1"/>
  <c r="AK173" i="2" s="1"/>
  <c r="AK123" i="2" a="1"/>
  <c r="AK123" i="2" s="1"/>
  <c r="AK120" i="2" a="1"/>
  <c r="AK120" i="2" s="1"/>
  <c r="AK117" i="2" a="1"/>
  <c r="AK117" i="2" s="1"/>
  <c r="AK70" i="2" a="1"/>
  <c r="AK70" i="2" s="1"/>
  <c r="AK67" i="2" a="1"/>
  <c r="AK67" i="2" s="1"/>
  <c r="AK64" i="2" a="1"/>
  <c r="AK64" i="2" s="1"/>
  <c r="AK17" i="2" a="1"/>
  <c r="AK17" i="2" s="1"/>
  <c r="AK57" i="2" a="1"/>
  <c r="AK57" i="2" s="1"/>
  <c r="AK144" i="2" a="1"/>
  <c r="AK144" i="2" s="1"/>
  <c r="AK8" i="2" a="1"/>
  <c r="AK8" i="2" s="1"/>
  <c r="AK48" i="2" a="1"/>
  <c r="AK48" i="2" s="1"/>
  <c r="AK45" i="2" a="1"/>
  <c r="AK45" i="2" s="1"/>
  <c r="AK40" i="2" a="1"/>
  <c r="AK40" i="2" s="1"/>
  <c r="AK126" i="2" a="1"/>
  <c r="AK126" i="2" s="1"/>
  <c r="AK79" i="2" a="1"/>
  <c r="AK79" i="2" s="1"/>
  <c r="AK76" i="2" a="1"/>
  <c r="AK76" i="2" s="1"/>
  <c r="AK73" i="2" a="1"/>
  <c r="AK73" i="2" s="1"/>
  <c r="AK25" i="2" a="1"/>
  <c r="AK25" i="2" s="1"/>
  <c r="AK22" i="2" a="1"/>
  <c r="AK22" i="2" s="1"/>
  <c r="AK154" i="2" a="1"/>
  <c r="AK154" i="2" s="1"/>
  <c r="AK151" i="2" a="1"/>
  <c r="AK151" i="2" s="1"/>
  <c r="AK147" i="2" a="1"/>
  <c r="AK147" i="2" s="1"/>
  <c r="AK100" i="2" a="1"/>
  <c r="AK100" i="2" s="1"/>
  <c r="AK141" i="2" a="1"/>
  <c r="AK141" i="2" s="1"/>
  <c r="AK5" i="2" a="1"/>
  <c r="AK5" i="2" s="1"/>
  <c r="AK2" i="2" a="1"/>
  <c r="AK2" i="2" s="1"/>
  <c r="AK176" i="2" a="1"/>
  <c r="AK176" i="2" s="1"/>
  <c r="AK81" i="2" a="1"/>
  <c r="AK81" i="2" s="1"/>
  <c r="AK33" i="2" a="1"/>
  <c r="AK33" i="2" s="1"/>
  <c r="AK30" i="2" a="1"/>
  <c r="AK30" i="2" s="1"/>
  <c r="AK163" i="2" a="1"/>
  <c r="AK163" i="2" s="1"/>
  <c r="AK160" i="2" a="1"/>
  <c r="AK160" i="2" s="1"/>
  <c r="AK157" i="2" a="1"/>
  <c r="AK157" i="2" s="1"/>
  <c r="AK107" i="2" a="1"/>
  <c r="AK107" i="2" s="1"/>
  <c r="AK60" i="2" a="1"/>
  <c r="AK60" i="2" s="1"/>
  <c r="AK102" i="2" a="1"/>
  <c r="AK102" i="2" s="1"/>
  <c r="AK99" i="2" a="1"/>
  <c r="AK99" i="2" s="1"/>
  <c r="AK96" i="2" a="1"/>
  <c r="AK96" i="2" s="1"/>
  <c r="AK138" i="2" a="1"/>
  <c r="AK138" i="2" s="1"/>
  <c r="AK135" i="2" a="1"/>
  <c r="AK135" i="2" s="1"/>
  <c r="AK179" i="2" a="1"/>
  <c r="AK179" i="2" s="1"/>
  <c r="AK129" i="2" a="1"/>
  <c r="AK129" i="2" s="1"/>
  <c r="AK36" i="2" a="1"/>
  <c r="AK36" i="2" s="1"/>
  <c r="AK166" i="2" a="1"/>
  <c r="AK166" i="2" s="1"/>
  <c r="AK116" i="2" a="1"/>
  <c r="AK116" i="2" s="1"/>
  <c r="AK113" i="2" a="1"/>
  <c r="AK113" i="2" s="1"/>
  <c r="AK110" i="2" a="1"/>
  <c r="AK110" i="2" s="1"/>
  <c r="AK63" i="2" a="1"/>
  <c r="AK63" i="2" s="1"/>
  <c r="AK16" i="2" a="1"/>
  <c r="AK16" i="2" s="1"/>
  <c r="AK56" i="2" a="1"/>
  <c r="AK56" i="2" s="1"/>
  <c r="AK53" i="2" a="1"/>
  <c r="AK53" i="2" s="1"/>
  <c r="AK50" i="2" a="1"/>
  <c r="AK50" i="2" s="1"/>
  <c r="AK92" i="2" a="1"/>
  <c r="AK92" i="2" s="1"/>
  <c r="AK89" i="2" a="1"/>
  <c r="AK89" i="2" s="1"/>
  <c r="AK132" i="2" a="1"/>
  <c r="AK132" i="2" s="1"/>
  <c r="AK39" i="2" a="1"/>
  <c r="AK39" i="2" s="1"/>
  <c r="AK172" i="2" a="1"/>
  <c r="AK172" i="2" s="1"/>
  <c r="AK78" i="2" a="1"/>
  <c r="AK78" i="2" s="1"/>
  <c r="AK119" i="2" a="1"/>
  <c r="AK119" i="2" s="1"/>
  <c r="AK72" i="2" a="1"/>
  <c r="AK72" i="2" s="1"/>
  <c r="AK69" i="2" a="1"/>
  <c r="AK69" i="2" s="1"/>
  <c r="AK66" i="2" a="1"/>
  <c r="AK66" i="2" s="1"/>
  <c r="AK19" i="2" a="1"/>
  <c r="AK19" i="2" s="1"/>
  <c r="AK150" i="2" a="1"/>
  <c r="AK150" i="2" s="1"/>
  <c r="AK13" i="2" a="1"/>
  <c r="AK13" i="2" s="1"/>
  <c r="AK10" i="2" a="1"/>
  <c r="AK10" i="2" s="1"/>
  <c r="AK7" i="2" a="1"/>
  <c r="AK7" i="2" s="1"/>
  <c r="AK47" i="2" a="1"/>
  <c r="AK47" i="2" s="1"/>
  <c r="AK86" i="2" a="1"/>
  <c r="AK86" i="2" s="1"/>
  <c r="AK84" i="2" a="1"/>
  <c r="AK84" i="2" s="1"/>
  <c r="AK175" i="2" a="1"/>
  <c r="AK175" i="2" s="1"/>
  <c r="AK125" i="2" a="1"/>
  <c r="AK125" i="2" s="1"/>
  <c r="AK32" i="2" a="1"/>
  <c r="AK32" i="2" s="1"/>
  <c r="AK75" i="2" a="1"/>
  <c r="AK75" i="2" s="1"/>
  <c r="AK27" i="2" a="1"/>
  <c r="AK27" i="2" s="1"/>
  <c r="AK24" i="2" a="1"/>
  <c r="AK24" i="2" s="1"/>
  <c r="AK21" i="2" a="1"/>
  <c r="AK21" i="2" s="1"/>
  <c r="AK153" i="2" a="1"/>
  <c r="AK153" i="2" s="1"/>
  <c r="AK104" i="2" a="1"/>
  <c r="AK104" i="2" s="1"/>
  <c r="AK146" i="2" a="1"/>
  <c r="AK146" i="2" s="1"/>
  <c r="AK143" i="2" a="1"/>
  <c r="AK143" i="2" s="1"/>
  <c r="AK140" i="2" a="1"/>
  <c r="AK140" i="2" s="1"/>
  <c r="AK4" i="2" a="1"/>
  <c r="AK4" i="2" s="1"/>
  <c r="AK43" i="2" a="1"/>
  <c r="AK43" i="2" s="1"/>
  <c r="AK42" i="2" a="1"/>
  <c r="AK42" i="2" s="1"/>
  <c r="AK128" i="2" a="1"/>
  <c r="AK128" i="2" s="1"/>
  <c r="AK35" i="2" a="1"/>
  <c r="AK35" i="2" s="1"/>
  <c r="AK168" i="2" a="1"/>
  <c r="AK168" i="2" s="1"/>
  <c r="AK29" i="2" a="1"/>
  <c r="AK29" i="2" s="1"/>
  <c r="AK162" i="2" a="1"/>
  <c r="AK162" i="2" s="1"/>
  <c r="AK159" i="2" a="1"/>
  <c r="AK159" i="2" s="1"/>
  <c r="AK156" i="2" a="1"/>
  <c r="AK156" i="2" s="1"/>
  <c r="AK106" i="2" a="1"/>
  <c r="AK106" i="2" s="1"/>
  <c r="AK59" i="2" a="1"/>
  <c r="AK59" i="2" s="1"/>
  <c r="AK101" i="2" a="1"/>
  <c r="AK101" i="2" s="1"/>
  <c r="AK98" i="2" a="1"/>
  <c r="AK98" i="2" s="1"/>
  <c r="AK95" i="2" a="1"/>
  <c r="AK95" i="2" s="1"/>
  <c r="AK137" i="2" a="1"/>
  <c r="AK137" i="2" s="1"/>
  <c r="AK134" i="2" a="1"/>
  <c r="AK134" i="2" s="1"/>
  <c r="AK178" i="2" a="1"/>
  <c r="AK178" i="2" s="1"/>
  <c r="AK82" i="2" a="1"/>
  <c r="AK82" i="2" s="1"/>
  <c r="AK171" i="2" a="1"/>
  <c r="AK171" i="2" s="1"/>
  <c r="AK122" i="2" a="1"/>
  <c r="AK122" i="2" s="1"/>
  <c r="AK165" i="2" a="1"/>
  <c r="AK165" i="2" s="1"/>
  <c r="AK115" i="2" a="1"/>
  <c r="AK115" i="2" s="1"/>
  <c r="AK112" i="2" a="1"/>
  <c r="AK112" i="2" s="1"/>
  <c r="AK109" i="2" a="1"/>
  <c r="AK109" i="2" s="1"/>
  <c r="AK62" i="2" a="1"/>
  <c r="AK62" i="2" s="1"/>
  <c r="AK15" i="2" a="1"/>
  <c r="AK15" i="2" s="1"/>
  <c r="AK55" i="2" a="1"/>
  <c r="AK55" i="2" s="1"/>
  <c r="AK52" i="2" a="1"/>
  <c r="AK52" i="2" s="1"/>
  <c r="AK49" i="2" a="1"/>
  <c r="AK49" i="2" s="1"/>
  <c r="AK91" i="2" a="1"/>
  <c r="AK91" i="2" s="1"/>
  <c r="AK88" i="2" a="1"/>
  <c r="AK88" i="2" s="1"/>
  <c r="AK131" i="2" a="1"/>
  <c r="AK131" i="2" s="1"/>
  <c r="AK38" i="2" a="1"/>
  <c r="AK38" i="2" s="1"/>
  <c r="AK124" i="2" a="1"/>
  <c r="AK124" i="2" s="1"/>
  <c r="AK121" i="2" a="1"/>
  <c r="AK121" i="2" s="1"/>
  <c r="AK118" i="2" a="1"/>
  <c r="AK118" i="2" s="1"/>
  <c r="AK71" i="2" a="1"/>
  <c r="AK71" i="2" s="1"/>
  <c r="AK68" i="2" a="1"/>
  <c r="AK68" i="2" s="1"/>
  <c r="AK65" i="2" a="1"/>
  <c r="AK65" i="2" s="1"/>
  <c r="AK18" i="2" a="1"/>
  <c r="AK18" i="2" s="1"/>
  <c r="AK149" i="2" a="1"/>
  <c r="AK149" i="2" s="1"/>
  <c r="AK12" i="2" a="1"/>
  <c r="AK12" i="2" s="1"/>
  <c r="AK9" i="2" a="1"/>
  <c r="AK9" i="2" s="1"/>
  <c r="AK6" i="2" a="1"/>
  <c r="AK6" i="2" s="1"/>
  <c r="AK46" i="2" a="1"/>
  <c r="AK46" i="2" s="1"/>
  <c r="AK83" i="2" a="1"/>
  <c r="AK83" i="2" s="1"/>
  <c r="AK174" i="2" a="1"/>
  <c r="AK174" i="2" s="1"/>
  <c r="AK80" i="2" a="1"/>
  <c r="AK80" i="2" s="1"/>
  <c r="AK77" i="2" a="1"/>
  <c r="AK77" i="2" s="1"/>
  <c r="AK74" i="2" a="1"/>
  <c r="AK74" i="2" s="1"/>
  <c r="AK26" i="2" a="1"/>
  <c r="AK26" i="2" s="1"/>
  <c r="AK23" i="2" a="1"/>
  <c r="AK23" i="2" s="1"/>
  <c r="AK20" i="2" a="1"/>
  <c r="AK20" i="2" s="1"/>
  <c r="AK152" i="2" a="1"/>
  <c r="AK152" i="2" s="1"/>
  <c r="AK103" i="2" a="1"/>
  <c r="AK103" i="2" s="1"/>
  <c r="AK145" i="2" a="1"/>
  <c r="AK145" i="2" s="1"/>
  <c r="AK142" i="2" a="1"/>
  <c r="AK142" i="2" s="1"/>
  <c r="AK139" i="2" a="1"/>
  <c r="AK139" i="2" s="1"/>
  <c r="AK3" i="2" a="1"/>
  <c r="AK3" i="2" s="1"/>
  <c r="AK41" i="2" a="1"/>
  <c r="AK41" i="2" s="1"/>
  <c r="AK127" i="2" a="1"/>
  <c r="AK127" i="2" s="1"/>
  <c r="AK34" i="2" a="1"/>
  <c r="AK34" i="2" s="1"/>
  <c r="AK31" i="2" a="1"/>
  <c r="AK31" i="2" s="1"/>
  <c r="AK28" i="2" a="1"/>
  <c r="AK28" i="2" s="1"/>
  <c r="AK161" i="2" a="1"/>
  <c r="AK161" i="2" s="1"/>
  <c r="AK158" i="2" a="1"/>
  <c r="AK158" i="2" s="1"/>
  <c r="AK155" i="2" a="1"/>
  <c r="AK155" i="2" s="1"/>
  <c r="AK105" i="2" a="1"/>
  <c r="AK105" i="2" s="1"/>
  <c r="AK58" i="2" a="1"/>
  <c r="AK58" i="2" s="1"/>
  <c r="AK54" i="2" a="1"/>
  <c r="AK54" i="2" s="1"/>
  <c r="AK97" i="2" a="1"/>
  <c r="AK97" i="2" s="1"/>
  <c r="AK94" i="2" a="1"/>
  <c r="AK94" i="2" s="1"/>
  <c r="AK87" i="2" a="1"/>
  <c r="AK87" i="2" s="1"/>
  <c r="AK37" i="2" a="1"/>
  <c r="AK37" i="2" s="1"/>
  <c r="AK61" i="2" a="1"/>
  <c r="AK61" i="2" s="1"/>
  <c r="AK14" i="2" a="1"/>
  <c r="AK14" i="2" s="1"/>
  <c r="AK11" i="2" a="1"/>
  <c r="AK11" i="2" s="1"/>
  <c r="AK51" i="2" a="1"/>
  <c r="AK51" i="2" s="1"/>
  <c r="AK93" i="2" a="1"/>
  <c r="AK93" i="2" s="1"/>
  <c r="A179" i="11"/>
  <c r="C177" i="11"/>
  <c r="A176" i="11"/>
  <c r="A177" i="11" l="1"/>
  <c r="C178" i="11"/>
  <c r="A178" i="11" l="1"/>
  <c r="C127" i="11" l="1"/>
  <c r="A127" i="11" l="1"/>
  <c r="C128" i="11"/>
  <c r="A126" i="11"/>
  <c r="C129" i="11" l="1"/>
  <c r="A128" i="11"/>
  <c r="A129" i="11" l="1"/>
  <c r="C130" i="11"/>
  <c r="A130" i="11" l="1"/>
  <c r="C131" i="11"/>
  <c r="A131" i="11" l="1"/>
  <c r="C132" i="11"/>
  <c r="C133" i="11" l="1"/>
  <c r="A132" i="11"/>
  <c r="C134" i="11" l="1"/>
  <c r="A133" i="11"/>
  <c r="A134" i="11" l="1"/>
  <c r="C135" i="11"/>
  <c r="A135" i="11" l="1"/>
  <c r="C136" i="11"/>
  <c r="C137" i="11" l="1"/>
  <c r="A136" i="11"/>
  <c r="A137" i="11" l="1"/>
  <c r="C138" i="11"/>
  <c r="A138" i="11" l="1"/>
  <c r="C139" i="11"/>
  <c r="C140" i="11" l="1"/>
  <c r="A139" i="11"/>
  <c r="A140" i="11" l="1"/>
  <c r="C141" i="11"/>
  <c r="A141" i="11" l="1"/>
  <c r="C142" i="11"/>
  <c r="A142" i="11" l="1"/>
  <c r="C143" i="11"/>
  <c r="A143" i="11" l="1"/>
  <c r="C144" i="11"/>
  <c r="A144" i="11" l="1"/>
  <c r="C145" i="11"/>
  <c r="C146" i="11" l="1"/>
  <c r="A145" i="11"/>
  <c r="A146" i="11" l="1"/>
  <c r="C147" i="11"/>
  <c r="A147" i="11" l="1"/>
  <c r="C148" i="11"/>
  <c r="C149" i="11" l="1"/>
  <c r="A148" i="11"/>
  <c r="C150" i="11" l="1"/>
  <c r="A149" i="11"/>
  <c r="A150" i="11" l="1"/>
  <c r="C151" i="11"/>
  <c r="C152" i="11" l="1"/>
  <c r="A151" i="11"/>
  <c r="A152" i="11" l="1"/>
  <c r="C153" i="11"/>
  <c r="C154" i="11" l="1"/>
  <c r="A153" i="11"/>
  <c r="A154" i="11" l="1"/>
  <c r="C155" i="11"/>
  <c r="C156" i="11" l="1"/>
  <c r="A155" i="11"/>
  <c r="A156" i="11" l="1"/>
  <c r="C157" i="11"/>
  <c r="C158" i="11" l="1"/>
  <c r="A157" i="11"/>
  <c r="C159" i="11" l="1"/>
  <c r="A158" i="11"/>
  <c r="A159" i="11" l="1"/>
  <c r="C160" i="11"/>
  <c r="C161" i="11" l="1"/>
  <c r="A160" i="11"/>
  <c r="A161" i="11" l="1"/>
  <c r="C162" i="11"/>
  <c r="A162" i="11" s="1"/>
  <c r="C163" i="11" l="1"/>
  <c r="A163" i="11" l="1"/>
  <c r="C164" i="11"/>
  <c r="C165" i="11" l="1"/>
  <c r="A164" i="11"/>
  <c r="C166" i="11" l="1"/>
  <c r="A165" i="11"/>
  <c r="A166" i="11" l="1"/>
  <c r="C167" i="11"/>
  <c r="A167" i="11" l="1"/>
  <c r="C168" i="11"/>
  <c r="C169" i="11" l="1"/>
  <c r="A168" i="11"/>
  <c r="C170" i="11" l="1"/>
  <c r="A169" i="11"/>
  <c r="A170" i="11" l="1"/>
  <c r="C171" i="11"/>
  <c r="A171" i="11" l="1"/>
  <c r="C172" i="11"/>
  <c r="A172" i="11" l="1"/>
  <c r="C173" i="11"/>
  <c r="C174" i="11" l="1"/>
  <c r="A173" i="11"/>
  <c r="C175" i="11" l="1"/>
  <c r="A175" i="11" s="1"/>
  <c r="AJ271" i="2" s="1"/>
  <c r="A174" i="11"/>
  <c r="AJ266" i="2"/>
  <c r="AJ291" i="2"/>
  <c r="AJ205" i="2"/>
  <c r="AJ259" i="2"/>
  <c r="AJ283" i="2"/>
  <c r="AJ212" i="2"/>
  <c r="AJ240" i="2"/>
  <c r="AJ214" i="2"/>
  <c r="AJ331" i="2"/>
  <c r="AJ250" i="2"/>
  <c r="AJ312" i="2"/>
  <c r="AJ296" i="2"/>
  <c r="AJ321" i="2"/>
  <c r="AJ326" i="2"/>
  <c r="AJ260" i="2"/>
  <c r="AJ222" i="2"/>
  <c r="AJ203" i="2"/>
  <c r="AJ276" i="2"/>
  <c r="AJ304" i="2"/>
  <c r="AJ330" i="2"/>
  <c r="AJ227" i="2"/>
  <c r="AJ269" i="2"/>
  <c r="AJ207" i="2"/>
  <c r="AJ193" i="2"/>
  <c r="AJ317" i="2"/>
  <c r="AJ319" i="2"/>
  <c r="AJ308" i="2"/>
  <c r="AJ301" i="2"/>
  <c r="AJ199" i="2"/>
  <c r="AJ265" i="2"/>
  <c r="AJ290" i="2"/>
  <c r="AJ234" i="2"/>
  <c r="AJ241" i="2"/>
  <c r="AJ324" i="2"/>
  <c r="AJ292" i="2"/>
  <c r="AJ310" i="2"/>
  <c r="AJ322" i="2"/>
  <c r="AJ200" i="2"/>
  <c r="AJ213" i="2"/>
  <c r="AJ246" i="2"/>
  <c r="AJ305" i="2"/>
  <c r="AJ273" i="2"/>
  <c r="AJ247" i="2"/>
  <c r="AJ262" i="2"/>
  <c r="AJ221" i="2"/>
  <c r="AJ299" i="2"/>
  <c r="AJ189" i="2"/>
  <c r="AJ194" i="2"/>
  <c r="AJ289" i="2"/>
  <c r="AJ284" i="2"/>
  <c r="AJ195" i="2"/>
  <c r="AJ313" i="2"/>
  <c r="AJ232" i="2"/>
  <c r="AJ288" i="2"/>
  <c r="AJ278" i="2"/>
  <c r="AJ297" i="2"/>
  <c r="AJ258" i="2"/>
  <c r="AJ188" i="2"/>
  <c r="AJ272" i="2"/>
  <c r="AJ256" i="2"/>
  <c r="AJ328" i="2"/>
  <c r="AJ225" i="2"/>
  <c r="AJ198" i="2"/>
  <c r="AJ182" i="2"/>
  <c r="AJ202" i="2"/>
  <c r="AJ294" i="2"/>
  <c r="AJ252" i="2"/>
  <c r="AJ192" i="2"/>
  <c r="AJ311" i="2"/>
  <c r="AJ190" i="2"/>
  <c r="AJ302" i="2"/>
  <c r="AJ239" i="2"/>
  <c r="AJ204" i="2"/>
  <c r="AJ218" i="2"/>
  <c r="AJ298" i="2"/>
  <c r="AJ300" i="2"/>
  <c r="AJ257" i="2"/>
  <c r="AJ217" i="2"/>
  <c r="AJ208" i="2"/>
  <c r="AJ282" i="2"/>
  <c r="AJ236" i="2"/>
  <c r="AJ216" i="2"/>
  <c r="AJ219" i="2"/>
  <c r="AJ211" i="2"/>
  <c r="AJ249" i="2"/>
  <c r="AJ285" i="2"/>
  <c r="AJ316" i="2"/>
  <c r="AJ264" i="2"/>
  <c r="AJ318" i="2"/>
  <c r="AJ181" i="2"/>
  <c r="AJ309" i="2"/>
  <c r="AJ187" i="2" l="1"/>
  <c r="AJ295" i="2"/>
  <c r="AJ237" i="2"/>
  <c r="AJ303" i="2"/>
  <c r="AJ242" i="2"/>
  <c r="AJ275" i="2"/>
  <c r="AJ254" i="2"/>
  <c r="AJ201" i="2"/>
  <c r="AJ255" i="2"/>
  <c r="AJ325" i="2"/>
  <c r="AJ280" i="2"/>
  <c r="AJ215" i="2"/>
  <c r="AJ233" i="2"/>
  <c r="AJ281" i="2"/>
  <c r="AJ220" i="2"/>
  <c r="AJ333" i="2"/>
  <c r="AJ401" i="2"/>
  <c r="AJ432" i="2"/>
  <c r="AJ398" i="2"/>
  <c r="AJ394" i="2"/>
  <c r="AJ415" i="2"/>
  <c r="AJ429" i="2"/>
  <c r="AJ428" i="2"/>
  <c r="AJ447" i="2"/>
  <c r="AJ434" i="2"/>
  <c r="AJ422" i="2"/>
  <c r="AJ445" i="2"/>
  <c r="AJ450" i="2"/>
  <c r="AJ406" i="2"/>
  <c r="AJ417" i="2"/>
  <c r="AJ419" i="2"/>
  <c r="AJ414" i="2"/>
  <c r="AJ439" i="2"/>
  <c r="AJ436" i="2"/>
  <c r="AJ403" i="2"/>
  <c r="AJ392" i="2"/>
  <c r="AJ393" i="2"/>
  <c r="AJ420" i="2"/>
  <c r="AJ395" i="2"/>
  <c r="AJ412" i="2"/>
  <c r="AJ334" i="2"/>
  <c r="AJ421" i="2"/>
  <c r="AJ404" i="2"/>
  <c r="AJ418" i="2"/>
  <c r="AJ444" i="2"/>
  <c r="AJ397" i="2"/>
  <c r="AJ426" i="2"/>
  <c r="AJ427" i="2"/>
  <c r="AJ413" i="2"/>
  <c r="AJ441" i="2"/>
  <c r="AJ446" i="2"/>
  <c r="AJ433" i="2"/>
  <c r="AJ438" i="2"/>
  <c r="AJ430" i="2"/>
  <c r="AJ440" i="2"/>
  <c r="AJ449" i="2"/>
  <c r="AJ423" i="2"/>
  <c r="AJ443" i="2"/>
  <c r="AJ405" i="2"/>
  <c r="AJ425" i="2"/>
  <c r="AJ396" i="2"/>
  <c r="AJ437" i="2"/>
  <c r="AJ453" i="2"/>
  <c r="AJ407" i="2"/>
  <c r="AJ411" i="2"/>
  <c r="AJ454" i="2"/>
  <c r="AJ431" i="2"/>
  <c r="AJ448" i="2"/>
  <c r="AJ409" i="2"/>
  <c r="AJ400" i="2"/>
  <c r="AJ451" i="2"/>
  <c r="AJ408" i="2"/>
  <c r="AJ402" i="2"/>
  <c r="AJ455" i="2"/>
  <c r="AJ424" i="2"/>
  <c r="AJ452" i="2"/>
  <c r="AJ399" i="2"/>
  <c r="AJ410" i="2"/>
  <c r="AJ442" i="2"/>
  <c r="AJ416" i="2"/>
  <c r="AJ435" i="2"/>
  <c r="AJ243" i="2"/>
  <c r="AJ286" i="2"/>
  <c r="AJ253" i="2"/>
  <c r="AJ320" i="2"/>
  <c r="AJ327" i="2"/>
  <c r="AJ228" i="2"/>
  <c r="AJ267" i="2"/>
  <c r="AJ183" i="2"/>
  <c r="AJ307" i="2"/>
  <c r="AJ185" i="2"/>
  <c r="AJ323" i="2"/>
  <c r="AJ238" i="2"/>
  <c r="AJ315" i="2"/>
  <c r="AJ263" i="2"/>
  <c r="AJ223" i="2"/>
  <c r="AJ196" i="2"/>
  <c r="AJ244" i="2"/>
  <c r="AJ235" i="2"/>
  <c r="AJ209" i="2"/>
  <c r="AJ186" i="2"/>
  <c r="AJ191" i="2"/>
  <c r="AJ329" i="2"/>
  <c r="AJ231" i="2"/>
  <c r="AJ251" i="2"/>
  <c r="AJ248" i="2"/>
  <c r="AJ314" i="2"/>
  <c r="AJ332" i="2"/>
  <c r="AJ279" i="2"/>
  <c r="AJ245" i="2"/>
  <c r="AJ206" i="2"/>
  <c r="AJ293" i="2"/>
  <c r="AJ287" i="2"/>
  <c r="AJ277" i="2"/>
  <c r="AJ210" i="2"/>
  <c r="AJ274" i="2"/>
  <c r="AJ364" i="2"/>
  <c r="AJ343" i="2"/>
  <c r="AJ360" i="2"/>
  <c r="AJ359" i="2"/>
  <c r="AJ357" i="2"/>
  <c r="AJ346" i="2"/>
  <c r="AJ348" i="2"/>
  <c r="AJ378" i="2"/>
  <c r="AJ347" i="2"/>
  <c r="AJ361" i="2"/>
  <c r="AJ365" i="2"/>
  <c r="AJ369" i="2"/>
  <c r="AJ268" i="2"/>
  <c r="AJ371" i="2"/>
  <c r="AJ379" i="2"/>
  <c r="AJ376" i="2"/>
  <c r="AJ370" i="2"/>
  <c r="AJ358" i="2"/>
  <c r="AJ338" i="2"/>
  <c r="AJ366" i="2"/>
  <c r="AJ373" i="2"/>
  <c r="AJ377" i="2"/>
  <c r="AJ353" i="2"/>
  <c r="AJ368" i="2"/>
  <c r="AJ349" i="2"/>
  <c r="AJ339" i="2"/>
  <c r="AJ335" i="2"/>
  <c r="AJ351" i="2"/>
  <c r="AJ355" i="2"/>
  <c r="AJ342" i="2"/>
  <c r="AJ375" i="2"/>
  <c r="AJ341" i="2"/>
  <c r="AJ354" i="2"/>
  <c r="AJ345" i="2"/>
  <c r="AJ337" i="2"/>
  <c r="AJ374" i="2"/>
  <c r="AJ350" i="2"/>
  <c r="AJ336" i="2"/>
  <c r="AJ391" i="2"/>
  <c r="AJ372" i="2"/>
  <c r="AJ383" i="2"/>
  <c r="AJ384" i="2"/>
  <c r="AJ382" i="2"/>
  <c r="AJ380" i="2"/>
  <c r="AJ367" i="2"/>
  <c r="AJ390" i="2"/>
  <c r="AJ363" i="2"/>
  <c r="AJ352" i="2"/>
  <c r="AJ340" i="2"/>
  <c r="AJ381" i="2"/>
  <c r="AJ270" i="2"/>
  <c r="AJ306" i="2"/>
  <c r="AJ344" i="2"/>
  <c r="AJ356" i="2"/>
  <c r="AJ389" i="2"/>
  <c r="AJ386" i="2"/>
  <c r="AJ362" i="2"/>
  <c r="AJ388" i="2"/>
  <c r="AJ387" i="2"/>
  <c r="AJ385" i="2"/>
  <c r="AJ197" i="2"/>
  <c r="AJ224" i="2"/>
  <c r="AJ261" i="2"/>
  <c r="AJ184" i="2"/>
  <c r="AJ22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tc={AD9976ED-8318-4D8E-B763-71D47DAE5DFA}</author>
  </authors>
  <commentList>
    <comment ref="D77" authorId="0" shapeId="0" xr:uid="{AD9976ED-8318-4D8E-B763-71D47DAE5DFA}">
      <text>
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@Riley Samples I believe you did the turbidity and entered the data on the 27th. Can you please double check these site codes?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tc={8F113E48-413C-48FD-AC0B-D625168B9654}</author>
    <author>tc={C424A68B-07DE-4DDE-AF27-D5AF7E59C2EF}</author>
    <author>tc={7A90F81E-DB73-4E54-9A16-8AC51192F426}</author>
    <author>tc={BEFA4461-32DE-43F7-8471-1FBC9FCD6D7E}</author>
    <author>tc={B36B5092-D85C-4941-88B8-0238B12D74B3}</author>
    <author>tc={62489C74-A018-42E5-A202-C620C865AFBD}</author>
    <author>tc={E9969C80-610D-428E-8D3A-AE9DC1DCD1D2}</author>
    <author>tc={AD5F391C-CB45-41F7-B8DB-A20EEF19CDE8}</author>
    <author>tc={63C39C43-01B6-41E0-A9D4-6E34B4FEAF50}</author>
    <author>tc={B0C6360A-1CE6-4590-8704-F0AA40AD9268}</author>
    <author>tc={2A77FC2B-42DF-4431-9987-13FB2250EBB5}</author>
    <author>tc={06CFA70D-7D73-4CFD-868D-CDB9B3A396DE}</author>
    <author>tc={0D19EF35-920A-4A97-A119-9B61487D07B2}</author>
    <author>tc={06505A1B-7451-49E6-BA64-38BEBDB78410}</author>
  </authors>
  <commentList>
    <comment ref="AF25" authorId="0" shapeId="0" xr:uid="{8F113E48-413C-48FD-AC0B-D625168B9654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missing?</t>
      </text>
    </comment>
    <comment ref="AF28" authorId="1" shapeId="0" xr:uid="{C424A68B-07DE-4DDE-AF27-D5AF7E59C2EF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missing?</t>
      </text>
    </comment>
    <comment ref="AF33" authorId="2" shapeId="0" xr:uid="{7A90F81E-DB73-4E54-9A16-8AC51192F426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missing?</t>
      </text>
    </comment>
    <comment ref="AF57" authorId="3" shapeId="0" xr:uid="{BEFA4461-32DE-43F7-8471-1FBC9FCD6D7E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missing?</t>
      </text>
    </comment>
    <comment ref="AJ64" authorId="4" shapeId="0" xr:uid="{B36B5092-D85C-4941-88B8-0238B12D74B3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missing?</t>
      </text>
    </comment>
    <comment ref="AF73" authorId="5" shapeId="0" xr:uid="{62489C74-A018-42E5-A202-C620C865AFBD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missing?</t>
      </text>
    </comment>
    <comment ref="AF93" authorId="6" shapeId="0" xr:uid="{E9969C80-610D-428E-8D3A-AE9DC1DCD1D2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red?</t>
      </text>
    </comment>
    <comment ref="AF99" authorId="7" shapeId="0" xr:uid="{AD5F391C-CB45-41F7-B8DB-A20EEF19CDE8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red?</t>
      </text>
    </comment>
    <comment ref="AF121" authorId="8" shapeId="0" xr:uid="{63C39C43-01B6-41E0-A9D4-6E34B4FEAF50}">
      <text>
        <t>[Threaded comment]
Your version of Excel allows you to read this threaded comment; however, any edits to it will get removed if the file is opened in a newer version of Excel. Learn more: https://go.microsoft.com/fwlink/?linkid=870924
Comment:
    Any idea why this is red?</t>
      </text>
    </comment>
    <comment ref="AG180" authorId="9" shapeId="0" xr:uid="{B0C6360A-1CE6-4590-8704-F0AA40AD9268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are these missing?</t>
      </text>
    </comment>
    <comment ref="AF271" authorId="10" shapeId="0" xr:uid="{2A77FC2B-42DF-4431-9987-13FB2250EBB5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is this missing?</t>
      </text>
    </comment>
    <comment ref="AF319" authorId="11" shapeId="0" xr:uid="{06CFA70D-7D73-4CFD-868D-CDB9B3A396DE}">
      <text>
        <t>[Threaded comment]
Your version of Excel allows you to read this threaded comment; however, any edits to it will get removed if the file is opened in a newer version of Excel. Learn more: https://go.microsoft.com/fwlink/?linkid=870924
Comment:
    Any idea why this is missing?</t>
      </text>
    </comment>
    <comment ref="AJ601" authorId="12" shapeId="0" xr:uid="{0D19EF35-920A-4A97-A119-9B61487D07B2}">
      <text>
        <t>[Threaded comment]
Your version of Excel allows you to read this threaded comment; however, any edits to it will get removed if the file is opened in a newer version of Excel. Learn more: https://go.microsoft.com/fwlink/?linkid=870924
Comment:
    Turbidity data was not taken</t>
      </text>
    </comment>
    <comment ref="AF611" authorId="13" shapeId="0" xr:uid="{06505A1B-7451-49E6-BA64-38BEBDB78410}">
      <text>
        <t>[Threaded comment]
Your version of Excel allows you to read this threaded comment; however, any edits to it will get removed if the file is opened in a newer version of Excel. Learn more: https://go.microsoft.com/fwlink/?linkid=870924
Comment:
    Probably mis-entered as RB1?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tc={0BA6A3DD-ED4E-4A44-8620-0B1E2AEBB10E}</author>
  </authors>
  <commentList>
    <comment ref="B674" authorId="0" shapeId="0" xr:uid="{0BA6A3DD-ED4E-4A44-8620-0B1E2AEBB10E}">
      <text>
        <t>[Threaded comment]
Your version of Excel allows you to read this threaded comment; however, any edits to it will get removed if the file is opened in a newer version of Excel. Learn more: https://go.microsoft.com/fwlink/?linkid=870924
Comment:
    There were no RB1 samples. Should this be RBA?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tc={1753E2F0-DBFA-47C0-9A01-64FEBA5D8912}</author>
  </authors>
  <commentList>
    <comment ref="B633" authorId="0" shapeId="0" xr:uid="{1753E2F0-DBFA-47C0-9A01-64FEBA5D8912}">
      <text>
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@Riley Samples  Can you double check these and confirm they should be WP sites?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<sst xmlns="http://schemas.openxmlformats.org/spreadsheetml/2006/main" count="32434" uniqueCount="2369">
  <si>
    <t>Date</t>
  </si>
  <si>
    <t>Sheet</t>
  </si>
  <si>
    <t>User</t>
  </si>
  <si>
    <t>Note</t>
  </si>
  <si>
    <t>all</t>
  </si>
  <si>
    <t>J.Smith</t>
  </si>
  <si>
    <t>Created 2025 spreadsheet; Deleted all data from 2024 and filled in formulas where they were overwritten by manual entry; Removed cell formatting</t>
  </si>
  <si>
    <t>SURVEY123</t>
  </si>
  <si>
    <r>
      <rPr>
        <sz val="11"/>
        <color rgb="FF000000"/>
        <rFont val="Aptos Narrow"/>
        <family val="2"/>
        <scheme val="minor"/>
      </rPr>
      <t xml:space="preserve">Export Survey123 csv for data collected 5/18/25 &amp; 5/25/25; Copy and paste data into SURVEY123 sheet; Flip GPS coordinates where necessary and replace lookup formula where GPS coordinates were not entered; Edit site codes as necessary; Input turbidity from 5/18 &amp; 5/25; Highlight cells with missing data; </t>
    </r>
    <r>
      <rPr>
        <sz val="11"/>
        <color rgb="FFE97132"/>
        <rFont val="Aptos Narrow"/>
        <family val="2"/>
        <scheme val="minor"/>
      </rPr>
      <t>Color code manually entered lat longs</t>
    </r>
    <r>
      <rPr>
        <sz val="11"/>
        <color rgb="FF000000"/>
        <rFont val="Aptos Narrow"/>
        <family val="2"/>
        <scheme val="minor"/>
      </rPr>
      <t>; Format Date column to show Short Date; Edit site codes where needed (delete spaces); Update &amp; drag down nutrient look-up formulas;</t>
    </r>
  </si>
  <si>
    <t>GALLERY</t>
  </si>
  <si>
    <t>Save csv of results from Gallery analysis on 5/18 &amp; 5/25; Copy and paste accepted results into GALLERY sheet; Drag down Sample Code formula; Select appropriate results where there are duplicates (Phos High vs PO4 Low)</t>
  </si>
  <si>
    <t>IDEXX</t>
  </si>
  <si>
    <t>Input tray counts from samples read on 5/18 &amp; 5/25</t>
  </si>
  <si>
    <t>J. Smith</t>
  </si>
  <si>
    <t>Export Survey123 csv for data collected 6/1/25; Copy and paste data into SURVEY123 sheet; replace GPS lookup formula; Edit site codes as necessary; AWL1 at 8:52 changed to ROL1; Update &amp; drag down nutrient look-up formulas; Input turbidity from 6/1;</t>
  </si>
  <si>
    <t>Input tray counts from samples read on 6/2</t>
  </si>
  <si>
    <t>Save csv of results from Gallery analysis on 6/1; Copy and paste accepted results into GALLERY sheet; Drag down Sample Code formula;</t>
  </si>
  <si>
    <t>L. Raphael</t>
  </si>
  <si>
    <r>
      <rPr>
        <sz val="11"/>
        <color rgb="FF000000"/>
        <rFont val="Aptos Narrow"/>
        <family val="2"/>
        <scheme val="minor"/>
      </rPr>
      <t xml:space="preserve">Copy and pasted Survey123 data collected 6/8/25 into SURVEY123 sheet; Sorted responses alaphetically;  Highlighted cells with missing data; </t>
    </r>
    <r>
      <rPr>
        <sz val="11"/>
        <color rgb="FFE97132"/>
        <rFont val="Aptos Narrow"/>
        <family val="2"/>
        <scheme val="minor"/>
      </rPr>
      <t>Color code manually entered lat longs</t>
    </r>
    <r>
      <rPr>
        <sz val="11"/>
        <color rgb="FF000000"/>
        <rFont val="Aptos Narrow"/>
        <family val="2"/>
        <scheme val="minor"/>
      </rPr>
      <t>; Format Date column to show Short Date; Edit site codes where needed (spacing, capitilization); Update &amp; drag down nutrient look-up formulas</t>
    </r>
  </si>
  <si>
    <t>R. Samples</t>
  </si>
  <si>
    <t>Entered tubitity data for 6/8</t>
  </si>
  <si>
    <t>PHYCOCYANIN</t>
  </si>
  <si>
    <t>Entered Wargo Pond data from Hanna meter and Phycometer from 6/4, 6/6, and 6/8 (checked by F Wolter)</t>
  </si>
  <si>
    <t xml:space="preserve"> Copy and paste accepted results from 6/8 into GALLERY sheet</t>
  </si>
  <si>
    <t>TURBIDITY</t>
  </si>
  <si>
    <t>Added TURBIDITY tab for entering turbidity readings; Column I will pull the lowest value from the four readings; Added formula to column AJ in SURVEY123 tab to call turbidity reading from new TURBIDITY tab</t>
  </si>
  <si>
    <t>L. Raphael and F. Wolter</t>
  </si>
  <si>
    <t>Input tray counts from samples read on 6/9</t>
  </si>
  <si>
    <t>Added "Date Flagged", "Date of Follow-Up", "Reported to DEP?", and "HAB Status" fields; HAB Status field is calculated (IFS($Q2="Yes","Reported to DEP",$H2 &gt;=20,"Elevated Phycocyanin",TRUE,""));</t>
  </si>
  <si>
    <t>Added calculated "HAB Status" field to SURVEY123 (LET(lookupVal, XLOOKUP($A145, PHYCOCYANIN!A:A, PHYCOCYANIN!R:R, ""), IFS(lookupVal &lt;&gt; "", lookupVal, OR($Z145 = "Abundant algae", ISNUMBER(SEARCH("Suspected_HAB", $AA145))), "Flagged", TRUE, ""  ))</t>
  </si>
  <si>
    <t>Entered Hanna meter and Phycometer data collected from SYL1, CTL1, and GRPL1 on 6/10</t>
  </si>
  <si>
    <t>L. Raphael, R. Samples, and F. Wolter</t>
  </si>
  <si>
    <t>Entered Trubitiy data from 5/18, 5/25, 6/1, and 6/8; Doubled checked all entries</t>
  </si>
  <si>
    <t>Entered Hanna meter and Phycometer data collected from HA1 on 6/10 and Wargo Pond on 6/11</t>
  </si>
  <si>
    <t>Entered Hanna meter and Phycometer data from Wargo Pond on 6/15</t>
  </si>
  <si>
    <t>Copy and paste Survey123 data from 6/15/25 into SURVEY123 sheet; Sorted responses alaphetically; Format Date column to show Short Date; Edit site code where need; Update &amp; drag down nutrient look-up formulas</t>
  </si>
  <si>
    <t>Added Survey123 data from WP2 on 6/15; Entered HAB status from NJDEP dashboard; Added IFNA(XLOOKUP((A194), TURBIDITY!A:A, TURBIDITY!I:I),"") to turbidity column in SURVEY123 sheet</t>
  </si>
  <si>
    <t>Entered Turbidity data from 6/15 and Wargo Pond Tubidity data from 6/11; Sorted alphabetically</t>
  </si>
  <si>
    <t>Copy and paste accepted results from 6/15 and from Wargo Pond on 6/11 into GALLERY sheet; Sorted results alphabetically; Edit site code where needed</t>
  </si>
  <si>
    <t>Input tray counts from samples read on 6/16</t>
  </si>
  <si>
    <t>Entered Hanna meter and Phycometer data collected from Wargo pond on 6/18</t>
  </si>
  <si>
    <t>Entered Wargo Pond turbidity data from 6/18</t>
  </si>
  <si>
    <t>Entered Hanna meter and Phycometer data collected from Wargo pond on 6/22 from HO2, WP2, and WP4</t>
  </si>
  <si>
    <t>Input tray counts for samples read on 6/19</t>
  </si>
  <si>
    <r>
      <rPr>
        <sz val="11"/>
        <color rgb="FF000000"/>
        <rFont val="Aptos Narrow"/>
        <family val="2"/>
        <scheme val="minor"/>
      </rPr>
      <t>Copy and paste Survey123 data from 6/22/25 into SURVEY123 sheet; Sorted responses alaphetically; Format Date column to show Short Date; Highlight cells will missing data;</t>
    </r>
    <r>
      <rPr>
        <sz val="11"/>
        <color rgb="FFE97132"/>
        <rFont val="Aptos Narrow"/>
        <family val="2"/>
        <scheme val="minor"/>
      </rPr>
      <t xml:space="preserve"> Color code manually entereed lat longs</t>
    </r>
    <r>
      <rPr>
        <sz val="11"/>
        <color rgb="FF000000"/>
        <rFont val="Aptos Narrow"/>
        <family val="2"/>
        <scheme val="minor"/>
      </rPr>
      <t>; Edit site code where need; Update &amp; drag down nutrient look-up formulas and turbidity formula; Highlight potentially sites for follow up</t>
    </r>
  </si>
  <si>
    <t>F Wolter, R. Samples</t>
  </si>
  <si>
    <t>Entered tubitity data for 6/22, doubled checked entries</t>
  </si>
  <si>
    <t>L. Raphael and R. Samples</t>
  </si>
  <si>
    <t>Copy and paste accepted results from 6/22 and from Wargo Pond on 6/18 into GALLERY sheet; Sorted results alphabetically; Edit site code where needed</t>
  </si>
  <si>
    <t>Entered Hanna meter and Phycometer data collected from Wargo pond on 6/23 from HO3, HO3a, WP1, and WP3</t>
  </si>
  <si>
    <t>Input tray counts for samples read on 6/23</t>
  </si>
  <si>
    <t>Added lines for missing Survey123 entries for BD1a, MR4 and SYNL1; Copied down formulas &amp; highlighted missing data;</t>
  </si>
  <si>
    <t>ALL</t>
  </si>
  <si>
    <t>Edited Site codes and imported missing data for PMRL1, HB3 (HB1) and ABM4;</t>
  </si>
  <si>
    <t>L.Raphael</t>
  </si>
  <si>
    <t>Entered Hanna meter and Phycometer data from Wargo Pond on 6/29</t>
  </si>
  <si>
    <r>
      <rPr>
        <sz val="11"/>
        <color rgb="FF000000"/>
        <rFont val="Aptos Narrow"/>
        <family val="2"/>
        <scheme val="minor"/>
      </rPr>
      <t>Copy and paste Survey123 data from 6/29/25 into SURVEY123 sheet; Sorted responses alaphetically; Format Date column to show Short Date; Highlight cells will missing data;</t>
    </r>
    <r>
      <rPr>
        <sz val="11"/>
        <color rgb="FFE97132"/>
        <rFont val="Aptos Narrow"/>
        <family val="2"/>
        <scheme val="minor"/>
      </rPr>
      <t xml:space="preserve"> Color code manually entereed lat longs</t>
    </r>
    <r>
      <rPr>
        <sz val="11"/>
        <color rgb="FF000000"/>
        <rFont val="Aptos Narrow"/>
        <family val="2"/>
        <scheme val="minor"/>
      </rPr>
      <t>; Edit site code where need; Update &amp; drag down nutrient look-up formulas and turbidity formula; Check DEP for HAB status</t>
    </r>
  </si>
  <si>
    <t>TUBIDITY</t>
  </si>
  <si>
    <t xml:space="preserve">Entered tubitity data from 6/29 </t>
  </si>
  <si>
    <t xml:space="preserve">L. Raphael </t>
  </si>
  <si>
    <t xml:space="preserve">Edited Site codes for GMP1, ROL1, and HO1 </t>
  </si>
  <si>
    <t>Input tray counts for samples read on 6/30</t>
  </si>
  <si>
    <t>Copy and paste accepted results from 6/29; Sorted results alphabetically; Edit site code where needed</t>
  </si>
  <si>
    <t>Highlighted missing E. coli and nutrient data</t>
  </si>
  <si>
    <t>Edited Sample/ctrl ID from AC2_2025-06-29b to AC1_2025-06-29</t>
  </si>
  <si>
    <t>Entered Hanna meter and Phycometer data collected from ROL1, SYL1, ATL1, APL1, and HA1 from 7/1</t>
  </si>
  <si>
    <t>Entered Hanna meter and Phycometer data collected from Wargo pond on 7/2</t>
  </si>
  <si>
    <t>Added line for missing Survey123 entry for BB1 on 6/29/25</t>
  </si>
  <si>
    <r>
      <rPr>
        <sz val="11"/>
        <color rgb="FF000000"/>
        <rFont val="Aptos Narrow"/>
        <family val="2"/>
        <scheme val="minor"/>
      </rPr>
      <t>Copy and paste Survey123 data from 7/6/25 into SURVEY123 sheet; Sorted responses alaphetically; Format Date column to show Short Date; Highlight cells will missing data;</t>
    </r>
    <r>
      <rPr>
        <sz val="11"/>
        <color rgb="FFE97132"/>
        <rFont val="Aptos Narrow"/>
        <family val="2"/>
        <scheme val="minor"/>
      </rPr>
      <t xml:space="preserve"> Color code manually entered lat longs</t>
    </r>
    <r>
      <rPr>
        <sz val="11"/>
        <color rgb="FF000000"/>
        <rFont val="Aptos Narrow"/>
        <family val="2"/>
        <scheme val="minor"/>
      </rPr>
      <t>; Edit site code where need; Update &amp; drag down nutrient look-up formulas and turbidity formula; Check DEP for HAB status</t>
    </r>
  </si>
  <si>
    <t>Copy and paste accepted results from 7/6; Sorted results alphabetically; Edit site code where needed</t>
  </si>
  <si>
    <t>Entered Turbidity data from 7/6</t>
  </si>
  <si>
    <t xml:space="preserve">TURBIDITY + GALLERY </t>
  </si>
  <si>
    <t xml:space="preserve">Edited the site codes for CL4 (orginally CL5a for turbidity and CL5c for nutrient) and CL5 (originally CL5b for turbidity) </t>
  </si>
  <si>
    <t>Input tray counts for samples read on 7/7</t>
  </si>
  <si>
    <t>Entered temperature readings for BD4 and SB2 from volunteer email; Added lines for missing Survey123 entries for JC6 and WP2 on 7/6/25; Highlighted missing data;</t>
  </si>
  <si>
    <t>Changed BB1_2025-05-31, CB3_2025-05-31, and PP1_2025-05-31 to  BB1_2025-06-01, CB3_2025-06-01, and PP1_2025-06-01; Copy and paste formula for turbidity</t>
  </si>
  <si>
    <t>Dragged down HAB Status formula in column AK for any site without a manually entered HAB Status</t>
  </si>
  <si>
    <r>
      <rPr>
        <sz val="11"/>
        <color rgb="FF000000"/>
        <rFont val="Aptos Narrow"/>
        <scheme val="minor"/>
      </rPr>
      <t>Copy and paste Survey123 data from 7/13/25 into SURVEY123 sheet; Sorted responses alaphetically; Format Date column to show Short Date; Highlight cells will missing data;</t>
    </r>
    <r>
      <rPr>
        <sz val="11"/>
        <color rgb="FFE97132"/>
        <rFont val="Aptos Narrow"/>
        <scheme val="minor"/>
      </rPr>
      <t xml:space="preserve"> Color code manually entered lat longs</t>
    </r>
    <r>
      <rPr>
        <sz val="11"/>
        <color rgb="FF000000"/>
        <rFont val="Aptos Narrow"/>
        <scheme val="minor"/>
      </rPr>
      <t>; Edit site code where need; Update &amp; drag down nutrient look-up formulas and turbidity formula; Check DEP for HAB status</t>
    </r>
  </si>
  <si>
    <t>Added lines for missing Survey123 entries for HB3, MR1 and CB2 on 7/13/25; Highlighted missing data; Dragged down formulas;</t>
  </si>
  <si>
    <t>Edited the BRL1 survey response submitted on 7/13/25 at 9:21 to be CB2</t>
  </si>
  <si>
    <t>Input tray counts for samples read on 7/14</t>
  </si>
  <si>
    <t>Added Survey123 data for MR1 and HB3;</t>
  </si>
  <si>
    <t>Copy and paste accepted results from 7/13; Sorted results alphabetically; Edit site code where needed; Added missing data for MRC_2025-07-06 &amp; CB3_2025-07-13;</t>
  </si>
  <si>
    <t>Changed PP1 date from 5/31/25 to 6/1/25;</t>
  </si>
  <si>
    <r>
      <rPr>
        <sz val="11"/>
        <color rgb="FF000000"/>
        <rFont val="Aptos Narrow"/>
        <scheme val="minor"/>
      </rPr>
      <t>Copy and paste Survey123 data from 7/13/25 into SURVEY123 sheet; Sorted responses alaphetically; Format Date column to show Short Date; Highlight cells will missing data;</t>
    </r>
    <r>
      <rPr>
        <sz val="11"/>
        <color rgb="FFE97132"/>
        <rFont val="Aptos Narrow"/>
        <scheme val="minor"/>
      </rPr>
      <t xml:space="preserve"> </t>
    </r>
    <r>
      <rPr>
        <sz val="11"/>
        <color rgb="FF000000"/>
        <rFont val="Aptos Narrow"/>
        <scheme val="minor"/>
      </rPr>
      <t>Edit site code where need; Update &amp; drag down nutrient look-up formulas and turbidity formula; Check DEP for HAB status; Added rows for sites missing Survey123 response (BD1a, MR4, RO1a, SPBP1, SPBP2, WP2)</t>
    </r>
  </si>
  <si>
    <t>Entered Turbidity data from 7/20</t>
  </si>
  <si>
    <t>L. Raphael + R. Samples</t>
  </si>
  <si>
    <t>Copy and paste accepted results from 7/20; Sorted results alphabetically; Edit site code where needed</t>
  </si>
  <si>
    <t>Input tray counts for samples read on 7/21</t>
  </si>
  <si>
    <t>F. Wolter</t>
  </si>
  <si>
    <t>Entered Wargo Pond data from Hanna meter and Phycometer from 7/16 and 7/20</t>
  </si>
  <si>
    <t>Entered Hanna meter and Phycometer data collected from DS21-1, SYL1, and PMRL1 from 7/21</t>
  </si>
  <si>
    <t>Added lat &amp; long columns for reporting to DEP</t>
  </si>
  <si>
    <t>Added missing data for BD1a_2025-07-20 and MR4_2025-07-20;</t>
  </si>
  <si>
    <r>
      <rPr>
        <sz val="11"/>
        <color rgb="FF000000"/>
        <rFont val="Aptos Narrow"/>
      </rPr>
      <t xml:space="preserve">Copy and paste Survey123 data from 7/13/25 into SURVEY123 sheet; Sorted responses alaphetically; Format Date column to show Short Date; Filled cells will missing data;  </t>
    </r>
    <r>
      <rPr>
        <sz val="11"/>
        <color rgb="FFE97132"/>
        <rFont val="Aptos Narrow"/>
      </rPr>
      <t>Color code manually entered lat longs</t>
    </r>
    <r>
      <rPr>
        <sz val="11"/>
        <color rgb="FF000000"/>
        <rFont val="Aptos Narrow"/>
      </rPr>
      <t xml:space="preserve">; </t>
    </r>
    <r>
      <rPr>
        <sz val="11"/>
        <color rgb="FFE97132"/>
        <rFont val="Aptos Narrow"/>
      </rPr>
      <t xml:space="preserve"> </t>
    </r>
    <r>
      <rPr>
        <sz val="11"/>
        <color rgb="FF000000"/>
        <rFont val="Aptos Narrow"/>
      </rPr>
      <t>Edit site code where need; Update &amp; drag down nutrient look-up formulas and turbidity formula;</t>
    </r>
  </si>
  <si>
    <t>Entered Turbidity data from 7/27</t>
  </si>
  <si>
    <t>Input tray counts for samples read on 7/28</t>
  </si>
  <si>
    <t>Copy and paste accepted results from 7/27; Sorted results alphabetically; Edit site code where needed; Dragged down sample code formula</t>
  </si>
  <si>
    <t>Dragged down turbidity lookup formula;</t>
  </si>
  <si>
    <r>
      <t xml:space="preserve">Fixed error in Sample Code lookup formula &amp; dragged it down; Highlighted incorrect site codes </t>
    </r>
    <r>
      <rPr>
        <sz val="11"/>
        <color rgb="FFFF0000"/>
        <rFont val="Aptos Narrow"/>
        <family val="2"/>
      </rPr>
      <t>SP1</t>
    </r>
    <r>
      <rPr>
        <sz val="11"/>
        <color rgb="FF000000"/>
        <rFont val="Aptos Narrow"/>
      </rPr>
      <t xml:space="preserve">, </t>
    </r>
    <r>
      <rPr>
        <sz val="11"/>
        <color rgb="FFFF0000"/>
        <rFont val="Aptos Narrow"/>
        <family val="2"/>
      </rPr>
      <t>SP2</t>
    </r>
    <r>
      <rPr>
        <sz val="11"/>
        <color rgb="FF000000"/>
        <rFont val="Aptos Narrow"/>
      </rPr>
      <t xml:space="preserve">, </t>
    </r>
    <r>
      <rPr>
        <sz val="11"/>
        <color rgb="FFFF0000"/>
        <rFont val="Aptos Narrow"/>
        <family val="2"/>
      </rPr>
      <t>SP3</t>
    </r>
    <r>
      <rPr>
        <sz val="11"/>
        <color rgb="FF000000"/>
        <rFont val="Aptos Narrow"/>
      </rPr>
      <t xml:space="preserve"> and </t>
    </r>
    <r>
      <rPr>
        <sz val="11"/>
        <color rgb="FFFF0000"/>
        <rFont val="Aptos Narrow"/>
        <family val="2"/>
      </rPr>
      <t>SP4</t>
    </r>
    <r>
      <rPr>
        <sz val="11"/>
        <color rgb="FF000000"/>
        <rFont val="Aptos Narrow"/>
      </rPr>
      <t xml:space="preserve"> from 7/27/25 and changed SP2 to WP2… assuming they're all supposed to be WP sites;</t>
    </r>
  </si>
  <si>
    <t>Entered missing Survey123 data for ROL1_2025-07-27</t>
  </si>
  <si>
    <t>SURVEY123 + PHYCOCYANIN</t>
  </si>
  <si>
    <t>Updated HAB Status manually for APL1, CL5, HA1, ROL1, and WP2</t>
  </si>
  <si>
    <r>
      <t xml:space="preserve">Copy and paste Survey123 data from 8/3/25 into SURVEY123 sheet; Format date column to show Short Date; Highlight cells with missing data; </t>
    </r>
    <r>
      <rPr>
        <sz val="11"/>
        <color theme="5"/>
        <rFont val="Aptos Narrow"/>
        <family val="2"/>
        <scheme val="minor"/>
      </rPr>
      <t>Color code manually entered lat longs</t>
    </r>
    <r>
      <rPr>
        <sz val="11"/>
        <color theme="1"/>
        <rFont val="Aptos Narrow"/>
        <family val="2"/>
        <scheme val="minor"/>
      </rPr>
      <t xml:space="preserve">; Edit site code where needed; Drag down formulas; Move data from 7/20/25 for SPBP1, SPBP2 and RO1a; Highlight records that have </t>
    </r>
    <r>
      <rPr>
        <sz val="11"/>
        <color rgb="FFFF0000"/>
        <rFont val="Aptos Narrow"/>
        <family val="2"/>
        <scheme val="minor"/>
      </rPr>
      <t>Green</t>
    </r>
    <r>
      <rPr>
        <sz val="11"/>
        <color theme="1"/>
        <rFont val="Aptos Narrow"/>
        <family val="2"/>
        <scheme val="minor"/>
      </rPr>
      <t xml:space="preserve"> or </t>
    </r>
    <r>
      <rPr>
        <sz val="11"/>
        <color rgb="FFFF0000"/>
        <rFont val="Aptos Narrow"/>
        <family val="2"/>
        <scheme val="minor"/>
      </rPr>
      <t>Blue-green</t>
    </r>
    <r>
      <rPr>
        <sz val="11"/>
        <color theme="1"/>
        <rFont val="Aptos Narrow"/>
        <family val="2"/>
        <scheme val="minor"/>
      </rPr>
      <t xml:space="preserve"> in Water Color, </t>
    </r>
    <r>
      <rPr>
        <sz val="11"/>
        <color rgb="FFFF0000"/>
        <rFont val="Aptos Narrow"/>
        <family val="2"/>
        <scheme val="minor"/>
      </rPr>
      <t>Pea Soup</t>
    </r>
    <r>
      <rPr>
        <sz val="11"/>
        <color theme="1"/>
        <rFont val="Aptos Narrow"/>
        <family val="2"/>
        <scheme val="minor"/>
      </rPr>
      <t xml:space="preserve"> in Turbidity, </t>
    </r>
    <r>
      <rPr>
        <sz val="11"/>
        <color rgb="FFFF0000"/>
        <rFont val="Aptos Narrow"/>
        <family val="2"/>
        <scheme val="minor"/>
      </rPr>
      <t>Abundant Algae</t>
    </r>
    <r>
      <rPr>
        <sz val="11"/>
        <color theme="1"/>
        <rFont val="Aptos Narrow"/>
        <family val="2"/>
        <scheme val="minor"/>
      </rPr>
      <t xml:space="preserve"> in Algal Bloom Presence, and/or </t>
    </r>
    <r>
      <rPr>
        <sz val="11"/>
        <color rgb="FFFF0000"/>
        <rFont val="Aptos Narrow"/>
        <family val="2"/>
        <scheme val="minor"/>
      </rPr>
      <t>Suspected_HAB</t>
    </r>
    <r>
      <rPr>
        <sz val="11"/>
        <color theme="1"/>
        <rFont val="Aptos Narrow"/>
        <family val="2"/>
        <scheme val="minor"/>
      </rPr>
      <t xml:space="preserve"> in Algae Type; Updated conditional formatting in Column A to auto-flag entries with </t>
    </r>
    <r>
      <rPr>
        <sz val="11"/>
        <color rgb="FFFF0000"/>
        <rFont val="Aptos Narrow"/>
        <family val="2"/>
        <scheme val="minor"/>
      </rPr>
      <t>Pea Soup</t>
    </r>
    <r>
      <rPr>
        <sz val="11"/>
        <color theme="1"/>
        <rFont val="Aptos Narrow"/>
        <family val="2"/>
        <scheme val="minor"/>
      </rPr>
      <t xml:space="preserve"> in Turbidity;</t>
    </r>
  </si>
  <si>
    <t>Copy and paste accepted results from 8/3; Sorted results alphabetically; Edit sample code where needed; Dragged down sample code formula</t>
  </si>
  <si>
    <t>Entered Turbidity data from 8/3</t>
  </si>
  <si>
    <t>PHYCOCYANIN &amp; Site GPS Coordinates</t>
  </si>
  <si>
    <t>Added more location data and location lookup fields to end of PHYCOCYANIN table for sharing with DEP</t>
  </si>
  <si>
    <t>Entered Wargo Pond data from Hanna meter and Phycometer from 8/3 and 8/6</t>
  </si>
  <si>
    <t>F.Wolter</t>
  </si>
  <si>
    <t>Entered Hanna meter and Phycometer data collected from CL5, CL4, HA1 from 8/5</t>
  </si>
  <si>
    <t>Sample Code</t>
  </si>
  <si>
    <t>ObjectID</t>
  </si>
  <si>
    <t>GlobalID</t>
  </si>
  <si>
    <t>CreationDate</t>
  </si>
  <si>
    <t>Creator</t>
  </si>
  <si>
    <t>EditDate</t>
  </si>
  <si>
    <t>Editor</t>
  </si>
  <si>
    <t>Name</t>
  </si>
  <si>
    <t>Email</t>
  </si>
  <si>
    <t>Time</t>
  </si>
  <si>
    <t>Monitoring Site ID</t>
  </si>
  <si>
    <t>Is this your usual monitoring location?</t>
  </si>
  <si>
    <t>Weather Conditions</t>
  </si>
  <si>
    <t>Last Rainfall</t>
  </si>
  <si>
    <t>Water Odor</t>
  </si>
  <si>
    <t>Other - Water Odor</t>
  </si>
  <si>
    <t>Water Color</t>
  </si>
  <si>
    <t>Other - Water Color</t>
  </si>
  <si>
    <t>Turbidity</t>
  </si>
  <si>
    <t>Other - Turbidity</t>
  </si>
  <si>
    <t>Surface Coating</t>
  </si>
  <si>
    <t>Other - Surface Coating</t>
  </si>
  <si>
    <t>Water Movement</t>
  </si>
  <si>
    <t>Aquatic Vegetation</t>
  </si>
  <si>
    <t>Algal Bloom Presence</t>
  </si>
  <si>
    <t>Algae Type</t>
  </si>
  <si>
    <t>Other - Algae Type</t>
  </si>
  <si>
    <t>Water Temperature</t>
  </si>
  <si>
    <t>Did you collect a water sample today?</t>
  </si>
  <si>
    <t>Additional Comments (optional)</t>
  </si>
  <si>
    <t>E. coli</t>
  </si>
  <si>
    <t>Phosphate</t>
  </si>
  <si>
    <t>Chloride</t>
  </si>
  <si>
    <t>Nitrate</t>
  </si>
  <si>
    <t>Turbidity (NTU)</t>
  </si>
  <si>
    <t>HAB Status</t>
  </si>
  <si>
    <t>x</t>
  </si>
  <si>
    <t>y</t>
  </si>
  <si>
    <t>Session code</t>
  </si>
  <si>
    <t>Session</t>
  </si>
  <si>
    <t>2fe093b2-3fa3-4d56-8720-1da924aee042</t>
  </si>
  <si>
    <t xml:space="preserve">Alexia Thanapalasingam </t>
  </si>
  <si>
    <t>alexiajthanapalasingam@gmail.com</t>
  </si>
  <si>
    <t>AWL1</t>
  </si>
  <si>
    <t>Usual_Location</t>
  </si>
  <si>
    <t>Sunlight</t>
  </si>
  <si>
    <t>24-48hrs</t>
  </si>
  <si>
    <t>Normal</t>
  </si>
  <si>
    <t>Clear</t>
  </si>
  <si>
    <t>Duckweed/Vegetation</t>
  </si>
  <si>
    <t>Ripples/Moderate</t>
  </si>
  <si>
    <t>Scarce veg</t>
  </si>
  <si>
    <t>No algae</t>
  </si>
  <si>
    <t>Yes</t>
  </si>
  <si>
    <t>8658cace-6d25-4a65-8076-97a6b35a9145</t>
  </si>
  <si>
    <t>Katherine</t>
  </si>
  <si>
    <t>Katielilyfeldman@yahoo.com</t>
  </si>
  <si>
    <t>AX1</t>
  </si>
  <si>
    <t>Show_Map</t>
  </si>
  <si>
    <r>
      <t>Clear,</t>
    </r>
    <r>
      <rPr>
        <sz val="11"/>
        <color rgb="FFFF0000"/>
        <rFont val="Aptos Narrow"/>
        <family val="2"/>
        <scheme val="minor"/>
      </rPr>
      <t>Green</t>
    </r>
    <r>
      <rPr>
        <sz val="11"/>
        <color theme="1"/>
        <rFont val="Aptos Narrow"/>
        <family val="2"/>
        <scheme val="minor"/>
      </rPr>
      <t>,Brown</t>
    </r>
  </si>
  <si>
    <t>Slightly turbid</t>
  </si>
  <si>
    <t>None</t>
  </si>
  <si>
    <t>Waves/Swift</t>
  </si>
  <si>
    <t>ed743f5f-7bb1-4318-8f1d-8838bbc38e2f</t>
  </si>
  <si>
    <t>AX2</t>
  </si>
  <si>
    <t>Tea-stained</t>
  </si>
  <si>
    <t>No veg</t>
  </si>
  <si>
    <t>ef6f07de-6021-4bd8-81d8-55a602b0e726</t>
  </si>
  <si>
    <t>Esha desai</t>
  </si>
  <si>
    <t>Esha3vandoren@gmail.com</t>
  </si>
  <si>
    <t>BB1</t>
  </si>
  <si>
    <t>Brown</t>
  </si>
  <si>
    <t>4011aa32-c639-48a9-8ff7-5a5035d2d187</t>
  </si>
  <si>
    <t>Milo Vercelletto</t>
  </si>
  <si>
    <t>milocorpion@gmail.com</t>
  </si>
  <si>
    <t>BD1a</t>
  </si>
  <si>
    <t>Cloudy</t>
  </si>
  <si>
    <t>184858e0-386d-4fc2-8f5a-e56c653793ad</t>
  </si>
  <si>
    <t>BLDL1</t>
  </si>
  <si>
    <t>Scum,Duckweed/Vegetation</t>
  </si>
  <si>
    <t>Moderate veg</t>
  </si>
  <si>
    <t>8371561d-8542-4376-82cd-d04b52586a6f</t>
  </si>
  <si>
    <t>Devansh desai</t>
  </si>
  <si>
    <t>Harinmittal@gmail.com</t>
  </si>
  <si>
    <t>BRL1</t>
  </si>
  <si>
    <t>&gt;48hrs</t>
  </si>
  <si>
    <t>9dd937be-66c3-4ba3-8a32-9c07d9ed8de1</t>
  </si>
  <si>
    <t>CB2</t>
  </si>
  <si>
    <t>Turbid</t>
  </si>
  <si>
    <t>d75dc222-0a2c-4300-8aa1-dcd441ac1bf2</t>
  </si>
  <si>
    <t>CB3</t>
  </si>
  <si>
    <t>Still/Slow</t>
  </si>
  <si>
    <t>1393a9d7-ff70-4aff-8471-dac17fbe199f</t>
  </si>
  <si>
    <t>_sbmwa3</t>
  </si>
  <si>
    <t>Anvi Raut</t>
  </si>
  <si>
    <t>anvi.raut@gmail.com</t>
  </si>
  <si>
    <t>CL2</t>
  </si>
  <si>
    <t>ba6f231e-55a3-4143-8fd8-1e8d9afe9293</t>
  </si>
  <si>
    <t>Kristine Wang</t>
  </si>
  <si>
    <t>Kristinewang457@gmail.com</t>
  </si>
  <si>
    <t>CL4</t>
  </si>
  <si>
    <t>Clear,Tea-stained</t>
  </si>
  <si>
    <t>Scarce algae</t>
  </si>
  <si>
    <t>Biofilm,other</t>
  </si>
  <si>
    <t>Little green dots</t>
  </si>
  <si>
    <t>4b2c74a3-fb1a-4953-8f8a-2704afca8225</t>
  </si>
  <si>
    <t>CL5</t>
  </si>
  <si>
    <t>Moderate algae</t>
  </si>
  <si>
    <t>Biofilm</t>
  </si>
  <si>
    <t>a76cd1c7-1d3a-4ad6-81d3-3da46226a059</t>
  </si>
  <si>
    <t>Peter Tierney</t>
  </si>
  <si>
    <t>Gronti@gmail.com</t>
  </si>
  <si>
    <t>CTL1</t>
  </si>
  <si>
    <t>5cbb96f3-572f-41f4-83cc-53f11f094554</t>
  </si>
  <si>
    <t>CVL1</t>
  </si>
  <si>
    <t>87c4ba46-3b26-4e68-871c-9f67f8a362d1</t>
  </si>
  <si>
    <t>DB1</t>
  </si>
  <si>
    <t>Green</t>
  </si>
  <si>
    <t>Foam,Scum,Duckweed/Vegetation</t>
  </si>
  <si>
    <t>c0a81d68-3a88-49fe-8534-d50994a77e64</t>
  </si>
  <si>
    <t>DE1</t>
  </si>
  <si>
    <r>
      <rPr>
        <sz val="11"/>
        <color rgb="FFFF0000"/>
        <rFont val="Aptos Narrow"/>
        <family val="2"/>
        <scheme val="minor"/>
      </rPr>
      <t>Blue-green</t>
    </r>
    <r>
      <rPr>
        <sz val="11"/>
        <color theme="1"/>
        <rFont val="Aptos Narrow"/>
        <family val="2"/>
        <scheme val="minor"/>
      </rPr>
      <t>,Brown</t>
    </r>
  </si>
  <si>
    <t>52263951-9ab6-412a-8473-561919184a8f</t>
  </si>
  <si>
    <t>Nataliia Buzdyrina</t>
  </si>
  <si>
    <t>n.buzdyrina@gmail.com</t>
  </si>
  <si>
    <t>ETL1</t>
  </si>
  <si>
    <r>
      <rPr>
        <sz val="11"/>
        <color rgb="FFFF0000"/>
        <rFont val="Aptos Narrow"/>
        <family val="2"/>
        <scheme val="minor"/>
      </rPr>
      <t>Green</t>
    </r>
    <r>
      <rPr>
        <sz val="11"/>
        <color theme="1"/>
        <rFont val="Aptos Narrow"/>
        <family val="2"/>
        <scheme val="minor"/>
      </rPr>
      <t>,Brown</t>
    </r>
  </si>
  <si>
    <t>11b9c751-6be5-4001-80b1-f0bf85ce846b</t>
  </si>
  <si>
    <t>GMP1</t>
  </si>
  <si>
    <t>0afded86-2487-411d-806e-10d5fd8254ad</t>
  </si>
  <si>
    <t>HA1</t>
  </si>
  <si>
    <t>a5a485c9-9de1-4f1a-8eb4-a58bc000bc6f</t>
  </si>
  <si>
    <t>Anthony Tedesco</t>
  </si>
  <si>
    <t>a.tedesco79@gmail.com</t>
  </si>
  <si>
    <t>HB3</t>
  </si>
  <si>
    <t>8596dae5-1705-429e-8550-e09bb3aa2f54</t>
  </si>
  <si>
    <t>Stephanie Liao</t>
  </si>
  <si>
    <t>happyhummingbird25@gmail.com</t>
  </si>
  <si>
    <t>HL2</t>
  </si>
  <si>
    <t>&lt;24hrs</t>
  </si>
  <si>
    <t>d4bea893-6ebb-4a1b-8d5f-cc2e2db50fdc</t>
  </si>
  <si>
    <t>Denise Stone</t>
  </si>
  <si>
    <t>dstone.brooklyn@gmail.com</t>
  </si>
  <si>
    <t>HO1</t>
  </si>
  <si>
    <t>ffa7fcf3-de7f-48bd-8d1d-680bdb7f3188</t>
  </si>
  <si>
    <t>MB3</t>
  </si>
  <si>
    <t>25f5418b-22b8-448b-89ad-0dc5e62226c9</t>
  </si>
  <si>
    <t>Larry Hu</t>
  </si>
  <si>
    <t>xichenhu@yahoo.com</t>
  </si>
  <si>
    <t>MDWL1</t>
  </si>
  <si>
    <t>None,Duckweed/Vegetation</t>
  </si>
  <si>
    <t>7db6e01b-9f65-464a-8f5f-7ca7872aa108</t>
  </si>
  <si>
    <t>MR3</t>
  </si>
  <si>
    <t>ce9f6efb-9e16-48f1-8648-5c200fc0d36f</t>
  </si>
  <si>
    <t>MR4</t>
  </si>
  <si>
    <t>232a6af4-e100-4792-8f96-cfbb7006887d</t>
  </si>
  <si>
    <t>PL1</t>
  </si>
  <si>
    <t>e688448f-67ff-400e-89f4-a03f8738d71f</t>
  </si>
  <si>
    <t>PMRL1</t>
  </si>
  <si>
    <t>fb58cc12-06d8-402d-8a7e-280f0eecafe4</t>
  </si>
  <si>
    <t>PNVL1</t>
  </si>
  <si>
    <t>4f2a3bc7-6886-400b-861c-6c183ab397cc</t>
  </si>
  <si>
    <t>Esha Desai</t>
  </si>
  <si>
    <t>PP1</t>
  </si>
  <si>
    <r>
      <t>Clear,</t>
    </r>
    <r>
      <rPr>
        <sz val="11"/>
        <color rgb="FFFF0000"/>
        <rFont val="Aptos Narrow"/>
        <family val="2"/>
        <scheme val="minor"/>
      </rPr>
      <t>Green</t>
    </r>
  </si>
  <si>
    <t>8cac88cb-1a9a-43b0-824e-5456fef82a1a</t>
  </si>
  <si>
    <t>PRP1</t>
  </si>
  <si>
    <t>2b7c1a4c-3cba-4389-8701-a68cb02705cd</t>
  </si>
  <si>
    <t>RBA</t>
  </si>
  <si>
    <t>41bea0aa-8df2-4218-8e20-efd312aa6a81</t>
  </si>
  <si>
    <t>RK1</t>
  </si>
  <si>
    <t>811e29c9-e5d8-4db1-886f-973e6c081e2b</t>
  </si>
  <si>
    <t>Eva Tripathi</t>
  </si>
  <si>
    <t>evatripathi24@gmail.com</t>
  </si>
  <si>
    <t>RO1a</t>
  </si>
  <si>
    <t>Sunlight,Cloudy</t>
  </si>
  <si>
    <t>Clear,Tea-stained,Brown</t>
  </si>
  <si>
    <t>b17fecff-a217-4fdf-8e6c-cf2c1b9e2211</t>
  </si>
  <si>
    <t>ROL1</t>
  </si>
  <si>
    <t>Tea-stained,Brown</t>
  </si>
  <si>
    <t>Floating</t>
  </si>
  <si>
    <t>25f6cc45-cce4-4944-85d4-bc991e4c9cee</t>
  </si>
  <si>
    <t>SB1</t>
  </si>
  <si>
    <t>Oil</t>
  </si>
  <si>
    <t>No</t>
  </si>
  <si>
    <t xml:space="preserve">This site does not have access to the stream from the road, further there is no safe legal parking available </t>
  </si>
  <si>
    <t>94eef7c7-6835-4e2c-8b41-fdaf8e5f6d9a</t>
  </si>
  <si>
    <t>SB9</t>
  </si>
  <si>
    <t>Gathered close to bank, unable to see depth of stream and bottom very muddy</t>
  </si>
  <si>
    <t>7b6237d3-b50b-45a1-8f38-e9c7ae034da2</t>
  </si>
  <si>
    <t>SPBP1</t>
  </si>
  <si>
    <t>5c8d699a-68a6-43b5-8e3f-499805af7365</t>
  </si>
  <si>
    <t>SPBP2</t>
  </si>
  <si>
    <r>
      <rPr>
        <sz val="11"/>
        <color rgb="FFFF0000"/>
        <rFont val="Aptos Narrow"/>
        <family val="2"/>
        <scheme val="minor"/>
      </rPr>
      <t>Green</t>
    </r>
    <r>
      <rPr>
        <sz val="11"/>
        <color theme="1"/>
        <rFont val="Aptos Narrow"/>
        <family val="2"/>
        <scheme val="minor"/>
      </rPr>
      <t>,Tea-stained,Brown</t>
    </r>
  </si>
  <si>
    <t>Filamentous,Floating</t>
  </si>
  <si>
    <t>7e7b9bdf-9072-4d6b-81dc-e7b83708c26d</t>
  </si>
  <si>
    <t>SYL1</t>
  </si>
  <si>
    <t>Sign posted warning of a harmful algal bloom, image attached</t>
  </si>
  <si>
    <t>a7ef29dc-0262-424b-84a6-17f47d80328b</t>
  </si>
  <si>
    <t>SYNL1</t>
  </si>
  <si>
    <t>9807f7d6-50d9-40d2-8161-cc33a0f13642</t>
  </si>
  <si>
    <t>APL1</t>
  </si>
  <si>
    <t>e39a980c-33bc-4b09-8915-2bb28d6d196f</t>
  </si>
  <si>
    <t>Nora Erdos</t>
  </si>
  <si>
    <t>Norae969@gmail.com</t>
  </si>
  <si>
    <t>AC1</t>
  </si>
  <si>
    <t>Choppy/Rapids</t>
  </si>
  <si>
    <t>I couldn't reach the water without waders, so we didn't get samples.</t>
  </si>
  <si>
    <t>9eea3f5f-8c0b-4964-8c48-fc06dec1da45</t>
  </si>
  <si>
    <t>Scum</t>
  </si>
  <si>
    <t>5afd8ec7-6fad-4f8e-885c-a7fcff2ceff0</t>
  </si>
  <si>
    <t>katielilyfeldman@yahoo.com</t>
  </si>
  <si>
    <t>2e2189b0-7804-4034-81d8-a3656e43e80d</t>
  </si>
  <si>
    <t>e3b29b7e-3162-4ec9-8dbb-b226418d5816</t>
  </si>
  <si>
    <t>a01ba8cd-762f-42f2-85a5-576148e5e31f</t>
  </si>
  <si>
    <t>beb1016b-b025-48b0-8acb-b23ac2888098</t>
  </si>
  <si>
    <t>Alexia Thanapalasingam</t>
  </si>
  <si>
    <t>626cec31-2d95-44ad-8d92-f9f2371cd5e7</t>
  </si>
  <si>
    <t>DEVANSH DESAI</t>
  </si>
  <si>
    <t>1b5152b5-d2b9-41e4-834b-5d92fef03714</t>
  </si>
  <si>
    <t>a0231fce-bbb4-4456-888b-e01a1ca549b6</t>
  </si>
  <si>
    <t>85b05cd2-62c6-4984-8885-bbf2f72b2dd7</t>
  </si>
  <si>
    <t>6275ba76-0174-4ba8-8bb6-88f5f5d148aa</t>
  </si>
  <si>
    <t>Foam</t>
  </si>
  <si>
    <t>a03a147e-b105-4b9d-836d-a8c8cf432d51</t>
  </si>
  <si>
    <t>02151840-ffd5-46ef-8e47-ffe255c26257</t>
  </si>
  <si>
    <t>Rhea</t>
  </si>
  <si>
    <t>rhea.ajmera@outlook.com</t>
  </si>
  <si>
    <t>COL1</t>
  </si>
  <si>
    <t>7cba63c5-45dd-49bb-8c48-090381085169</t>
  </si>
  <si>
    <t>3f006b65-bf1c-4d62-8cd5-94f0bd88f763</t>
  </si>
  <si>
    <t>d22356d7-f6c4-4158-8829-89b52f47210d</t>
  </si>
  <si>
    <t>Sewage</t>
  </si>
  <si>
    <t>a9f13e92-f334-4ac3-8195-1775901f5a15</t>
  </si>
  <si>
    <t>18601985-6378-4607-81ce-f9358ab27410</t>
  </si>
  <si>
    <r>
      <t>Clear,</t>
    </r>
    <r>
      <rPr>
        <sz val="11"/>
        <color rgb="FFFF0000"/>
        <rFont val="Aptos Narrow"/>
        <family val="2"/>
        <scheme val="minor"/>
      </rPr>
      <t>Green</t>
    </r>
    <r>
      <rPr>
        <sz val="11"/>
        <color theme="1"/>
        <rFont val="Aptos Narrow"/>
        <family val="2"/>
        <scheme val="minor"/>
      </rPr>
      <t>,Yellow</t>
    </r>
  </si>
  <si>
    <t>c5fd5c20-5482-4068-8406-d96f944da190</t>
  </si>
  <si>
    <t>42beffba-e210-4e3c-8c98-8fd8a8aabc0c</t>
  </si>
  <si>
    <t>GRPL1</t>
  </si>
  <si>
    <t>Duckweed/Vegetation,Oil</t>
  </si>
  <si>
    <t>There were little fish in the water, and I put the thermometer in the water for a while but it came up as the same temp as the previous site. Hopefully it's correct.</t>
  </si>
  <si>
    <t>18d098f4-d9ea-42b5-8209-ed5ce299cc50</t>
  </si>
  <si>
    <t>d5c51c6c-78aa-4f03-8d38-eaf4e1a7a553</t>
  </si>
  <si>
    <t>15c3805a-5d13-4c1f-86c8-309c8d1b4a91</t>
  </si>
  <si>
    <t>a65bccd4-4d63-4ae0-8b62-e5e0062d40a0</t>
  </si>
  <si>
    <t>1b3700a7-5a30-47cb-8c3b-d8dc8df41951</t>
  </si>
  <si>
    <t>906e11dd-bdf9-46df-88b5-447d2e198dc3</t>
  </si>
  <si>
    <t>cyberlarryhu@gmail.com</t>
  </si>
  <si>
    <t>3275da31-c400-4081-8a64-02e20ba4e055</t>
  </si>
  <si>
    <t>0120f5a2-fe5f-489f-8a15-ce0a6b003892</t>
  </si>
  <si>
    <t>1dbf0059-b44f-4fe8-808f-b60c5b941d3c</t>
  </si>
  <si>
    <t>MRCL1</t>
  </si>
  <si>
    <t>cb6c0632-6be9-4f67-89f6-610463894481</t>
  </si>
  <si>
    <t>83875db5-dd58-41b7-8fff-8d9596e59314</t>
  </si>
  <si>
    <t>There are people fishing in the lake!</t>
  </si>
  <si>
    <t>5f2fdba1-1be8-43fa-8d3f-71335b7dcb3b</t>
  </si>
  <si>
    <t xml:space="preserve">Nataliia Buzdyrina </t>
  </si>
  <si>
    <t>0590bb27-fe8b-471c-8be9-eb6f1e2446c0</t>
  </si>
  <si>
    <t xml:space="preserve">Esha Desai </t>
  </si>
  <si>
    <t>c19760f3-a700-42f0-8c6c-81ead2f3443e</t>
  </si>
  <si>
    <t>3780510e-cf0d-4831-8d59-591d5b2650c0</t>
  </si>
  <si>
    <t>4c77e609-93db-495d-83bb-029648d9c778</t>
  </si>
  <si>
    <t>ae921809-91fd-4f04-8e1b-b9f085ac18e2</t>
  </si>
  <si>
    <t>eb410b0d-14c9-4fae-8597-b3f470b0dcc3</t>
  </si>
  <si>
    <t>Mud around stream.has a sewage odor however water does not.</t>
  </si>
  <si>
    <t>6ae49004-a6a4-47a6-8345-3a9f12f9e655</t>
  </si>
  <si>
    <t>Abundant algae</t>
  </si>
  <si>
    <t>Sign posted by the DEP for a harmful algal bloom watch</t>
  </si>
  <si>
    <t>ccc0f3a7-c7d2-4225-84d3-d1f6f1d4be79</t>
  </si>
  <si>
    <t>a43c4a2a-9188-41f2-85e5-f80068504198</t>
  </si>
  <si>
    <t>ABM4</t>
  </si>
  <si>
    <t>d08bca23-1cfb-4caf-8652-2d140c300aad</t>
  </si>
  <si>
    <r>
      <t>Clear,</t>
    </r>
    <r>
      <rPr>
        <sz val="11"/>
        <color rgb="FFFF0000"/>
        <rFont val="Aptos Narrow"/>
        <family val="2"/>
        <scheme val="minor"/>
      </rPr>
      <t>Blue-green</t>
    </r>
    <r>
      <rPr>
        <sz val="11"/>
        <color theme="1"/>
        <rFont val="Aptos Narrow"/>
        <family val="2"/>
        <scheme val="minor"/>
      </rPr>
      <t>,Brown</t>
    </r>
  </si>
  <si>
    <t>99f5a92b-e725-4919-8af7-e2e8032469dd</t>
  </si>
  <si>
    <t>Erdos</t>
  </si>
  <si>
    <t>norae969@gmail.com</t>
  </si>
  <si>
    <t>5d3d1715-0327-499a-847f-5614c4294b26</t>
  </si>
  <si>
    <t>AC4</t>
  </si>
  <si>
    <t>f4319812-a5f0-48d4-82b6-62a63a92fd3b</t>
  </si>
  <si>
    <r>
      <t>Clear,</t>
    </r>
    <r>
      <rPr>
        <sz val="11"/>
        <color rgb="FFFF0000"/>
        <rFont val="Calibri"/>
        <family val="2"/>
      </rPr>
      <t>Blue-green</t>
    </r>
    <r>
      <rPr>
        <sz val="11"/>
        <color rgb="FF000000"/>
        <rFont val="Calibri"/>
        <family val="2"/>
      </rPr>
      <t>,Brown</t>
    </r>
  </si>
  <si>
    <t>873fcc6f-7893-4a24-8e1a-288086ffa463</t>
  </si>
  <si>
    <t>Foam,Duckweed/Vegetation</t>
  </si>
  <si>
    <t>Ducks were very close to me</t>
  </si>
  <si>
    <t>979e0a1d-6aec-44aa-8c31-e29d0c74ca30</t>
  </si>
  <si>
    <t>Katherine Feldman</t>
  </si>
  <si>
    <t>Normal,Anaerobic</t>
  </si>
  <si>
    <r>
      <t>Clear,</t>
    </r>
    <r>
      <rPr>
        <sz val="11"/>
        <color rgb="FFFF0000"/>
        <rFont val="Calibri"/>
        <family val="2"/>
      </rPr>
      <t>Green</t>
    </r>
  </si>
  <si>
    <t>a69d3408-0f72-4b27-8eb0-0749f7f6cdf7</t>
  </si>
  <si>
    <t>Cloudy,Overcast</t>
  </si>
  <si>
    <t>None,Foam</t>
  </si>
  <si>
    <t>f03b405e-ff9f-4eec-8010-c9a1aa359005</t>
  </si>
  <si>
    <t>Sprinkle</t>
  </si>
  <si>
    <t>Date was originally 5/31/25</t>
  </si>
  <si>
    <t>e297d223-4afe-47d3-8a61-aa43da873f71</t>
  </si>
  <si>
    <t>555e2a6d-f2bf-42ec-88ee-906d21e39e38</t>
  </si>
  <si>
    <t xml:space="preserve">high water levels due to rainfall. </t>
  </si>
  <si>
    <t>138ac6b5-f51e-4727-8b32-35f9c9039eff</t>
  </si>
  <si>
    <t>0ffbbd7f-3739-4886-8cc4-08a08630aefb</t>
  </si>
  <si>
    <t>7c4e2e34-9c8f-4e53-8c1c-56cf6ce69972</t>
  </si>
  <si>
    <t>442ab77a-5884-42da-826d-ecaea21fcb79</t>
  </si>
  <si>
    <t>165a5a1a-4d65-417b-84f6-01d71cd64b5a</t>
  </si>
  <si>
    <t>a9de993a-9acf-49e3-86cc-e8f574fd5884</t>
  </si>
  <si>
    <t>other</t>
  </si>
  <si>
    <t xml:space="preserve">Thin lines of foam along side of boardwalk </t>
  </si>
  <si>
    <t>d5467fb3-59bd-4a18-8caf-7f1a28e2f962</t>
  </si>
  <si>
    <t>cb456676-7f51-4d3c-8181-fae1c031b8ee</t>
  </si>
  <si>
    <t>gronti@gmail.com</t>
  </si>
  <si>
    <t>1bcc88a8-2430-42a4-8d57-369cf1d74b3d</t>
  </si>
  <si>
    <t>72e9a6e8-f872-4725-895c-84e15282922e</t>
  </si>
  <si>
    <t>e0971da2-3654-4215-8f41-0693509a53f3</t>
  </si>
  <si>
    <r>
      <t>Clear,</t>
    </r>
    <r>
      <rPr>
        <sz val="11"/>
        <color rgb="FFFF0000"/>
        <rFont val="Calibri"/>
        <family val="2"/>
      </rPr>
      <t>Green</t>
    </r>
    <r>
      <rPr>
        <sz val="11"/>
        <color rgb="FF000000"/>
        <rFont val="Calibri"/>
        <family val="2"/>
      </rPr>
      <t>,Yellow</t>
    </r>
  </si>
  <si>
    <t>df0cd0a7-6127-46e7-8e1c-3cdb233f19b8</t>
  </si>
  <si>
    <t>e42da1ad-e3a8-4e41-816b-928d2892c914</t>
  </si>
  <si>
    <t>Abundant veg</t>
  </si>
  <si>
    <t>5672fdce-0843-403f-8a24-9d6b819029f4</t>
  </si>
  <si>
    <t>9c71d5cb-4617-4d14-85f4-9af5e576b540</t>
  </si>
  <si>
    <t>c4b36074-9940-4171-831b-c008ba4f6df4</t>
  </si>
  <si>
    <t>Filamentous</t>
  </si>
  <si>
    <t>634806ed-e96f-4adb-8a7a-dbc01a98af33</t>
  </si>
  <si>
    <t>741b79c5-4388-4ba7-80e5-8fdc60cfcfce</t>
  </si>
  <si>
    <t>aa582f40-2167-45e6-8656-81fa6959fc57</t>
  </si>
  <si>
    <t>Clear,Brown</t>
  </si>
  <si>
    <t>cdd96dcd-2170-4f4a-82be-81279a15f283</t>
  </si>
  <si>
    <t xml:space="preserve">flooded </t>
  </si>
  <si>
    <t>cbdf8c1b-890e-4a3a-8e13-d7f462c97203</t>
  </si>
  <si>
    <t>0216ee27-b580-4dd8-8fbd-b394fdbef0dc</t>
  </si>
  <si>
    <t>add50eb4-f7d4-4b07-894e-9a40c6657a5c</t>
  </si>
  <si>
    <t>ecfb4c89-428f-4b59-877d-6e93fbf0c2ec</t>
  </si>
  <si>
    <t>cb93e5a5-356d-4d33-8c73-00a587c1c23d</t>
  </si>
  <si>
    <t>62bc663e-7be9-4aec-887d-764ccb25b791</t>
  </si>
  <si>
    <t>8c603a2c-c59c-4721-8cb4-1212ffe627bd</t>
  </si>
  <si>
    <t>f8433a1d-f98e-4f82-838b-4c092283f231</t>
  </si>
  <si>
    <t>3e494928-2bec-4cb8-8ae2-770304265b48</t>
  </si>
  <si>
    <t>2333cb40-0799-4edc-866d-f159f5565333</t>
  </si>
  <si>
    <t>29083a14-026a-436b-8ddf-20c3f381796c</t>
  </si>
  <si>
    <t>eb1116d3-e4e8-4de7-8085-051ee777ed06</t>
  </si>
  <si>
    <t>SB2</t>
  </si>
  <si>
    <t xml:space="preserve">I did not have bottles </t>
  </si>
  <si>
    <t>a3792416-afe1-46cd-8d79-2b03184fa675</t>
  </si>
  <si>
    <t>04f756ea-01f6-4f70-810d-b65bd6451c38</t>
  </si>
  <si>
    <t xml:space="preserve">Eva Tripathi </t>
  </si>
  <si>
    <t>08971ac4-59f2-436f-8fe3-4a78058d8544</t>
  </si>
  <si>
    <t>5e2048de-62ab-4df3-8d5f-91a5b19b4a54</t>
  </si>
  <si>
    <t>9ae9b84d-b72e-469d-8456-8d4d7d10e005</t>
  </si>
  <si>
    <t>5dab5559-32b4-4172-8bf5-fa6933995cb5</t>
  </si>
  <si>
    <t>Overcast</t>
  </si>
  <si>
    <t>None,other</t>
  </si>
  <si>
    <t>Sticks, leaves and garbage.</t>
  </si>
  <si>
    <t>638d9e00-42f7-432d-8b8b-eed55fe9c2ad</t>
  </si>
  <si>
    <t>3d12713e-3b95-48ca-8569-fba7cf199e43</t>
  </si>
  <si>
    <t>47885bea-c644-4bb6-8816-77876d92dc0c</t>
  </si>
  <si>
    <t>e1967a2a-775e-41f5-8976-e49d464ada88</t>
  </si>
  <si>
    <t>katherine feldman</t>
  </si>
  <si>
    <t>Anaerobic</t>
  </si>
  <si>
    <t>3de2f7ac-d722-45ea-89e9-3c99a22d7e85</t>
  </si>
  <si>
    <t>eaf19e08-ba83-4b11-85a2-674b66e172a7</t>
  </si>
  <si>
    <t>esha3vandoren@gmail.com</t>
  </si>
  <si>
    <t>Overcast,Sprinkle</t>
  </si>
  <si>
    <t>8ec49e33-621b-4677-8b66-bebf34da0675</t>
  </si>
  <si>
    <t>Sulfuric</t>
  </si>
  <si>
    <t>very low water level, slight sulphuric smell</t>
  </si>
  <si>
    <t>0dbba446-f9df-45d4-8b0b-ff233a56a6e1</t>
  </si>
  <si>
    <t>2e886833-1d66-4092-86d7-0aeb6219d29d</t>
  </si>
  <si>
    <t>ad29fb52-6e8d-411f-82a1-58abd33aa145</t>
  </si>
  <si>
    <t>e1fe140f-fbc0-4b64-8f11-034830d0bfba</t>
  </si>
  <si>
    <t>a302a8eb-de0d-4b38-8dfe-69dbf426823c</t>
  </si>
  <si>
    <t>Sneha72003@gmail.com</t>
  </si>
  <si>
    <t>Brown,Yellow</t>
  </si>
  <si>
    <t>Bird feathers</t>
  </si>
  <si>
    <t>30bb5eb5-236d-47b3-89b3-2de24bd38573</t>
  </si>
  <si>
    <t>ef48914e-2de0-4119-85a5-bbf1d9e7d620</t>
  </si>
  <si>
    <t>541c0f91-2373-4f4c-8721-e5af627605ae</t>
  </si>
  <si>
    <t>7cf26507-4470-412f-821e-fd03d7f3b9e7</t>
  </si>
  <si>
    <t>5985e36d-5e5c-4c35-8b52-5bbeb77c9d2e</t>
  </si>
  <si>
    <t>59467c97-5ee8-4161-8801-b77408478fdf</t>
  </si>
  <si>
    <t>78a84a62-4849-47a7-816e-4674dbcbd005</t>
  </si>
  <si>
    <r>
      <rPr>
        <sz val="11"/>
        <color rgb="FFFF0000"/>
        <rFont val="Aptos Narrow"/>
        <family val="2"/>
        <scheme val="minor"/>
      </rPr>
      <t>Green</t>
    </r>
    <r>
      <rPr>
        <sz val="11"/>
        <color theme="1"/>
        <rFont val="Aptos Narrow"/>
        <family val="2"/>
        <scheme val="minor"/>
      </rPr>
      <t>,Tea-stained</t>
    </r>
  </si>
  <si>
    <t>cdb65083-2dda-4d3d-8108-a362a9aa2faa</t>
  </si>
  <si>
    <r>
      <t>Clear,</t>
    </r>
    <r>
      <rPr>
        <sz val="11"/>
        <color rgb="FFFF0000"/>
        <rFont val="Aptos Narrow"/>
        <family val="2"/>
        <scheme val="minor"/>
      </rPr>
      <t>Green</t>
    </r>
    <r>
      <rPr>
        <sz val="11"/>
        <color theme="1"/>
        <rFont val="Aptos Narrow"/>
        <family val="2"/>
        <scheme val="minor"/>
      </rPr>
      <t>,Brown,Yellow</t>
    </r>
  </si>
  <si>
    <t>c4e858eb-fad2-401c-82c5-106b50d47673</t>
  </si>
  <si>
    <t>ec952739-e146-4b91-8e14-598d56cac09a</t>
  </si>
  <si>
    <r>
      <rPr>
        <sz val="11"/>
        <color rgb="FFFF0000"/>
        <rFont val="Aptos Narrow"/>
        <family val="2"/>
        <scheme val="minor"/>
      </rPr>
      <t>Blue-green</t>
    </r>
    <r>
      <rPr>
        <sz val="11"/>
        <color theme="1"/>
        <rFont val="Aptos Narrow"/>
        <family val="2"/>
        <scheme val="minor"/>
      </rPr>
      <t>,Tea-stained,Brown</t>
    </r>
  </si>
  <si>
    <t>Scum,Duckweed/Vegetation,Oil</t>
  </si>
  <si>
    <t>ea09e9d6-1dec-4c26-8dff-541e11aabde9</t>
  </si>
  <si>
    <r>
      <t>Floating,</t>
    </r>
    <r>
      <rPr>
        <sz val="11"/>
        <color rgb="FFFF0000"/>
        <rFont val="Aptos Narrow"/>
        <family val="2"/>
        <scheme val="minor"/>
      </rPr>
      <t>Suspected_HAB</t>
    </r>
  </si>
  <si>
    <t>6c5f0986-dbea-4c52-8987-e9032398641a</t>
  </si>
  <si>
    <t>ed5582e6-b4c9-4e21-82f6-c1008cbe2b49</t>
  </si>
  <si>
    <t>4b1ca0fb-10d8-44d1-8f93-3d282b66afe8</t>
  </si>
  <si>
    <t>Frog calls, skimmer insects, clam and what appears to be a cooked crawdad in the water.</t>
  </si>
  <si>
    <t>fc3d337e-0b05-4bd3-8e4c-2880c7fb501f</t>
  </si>
  <si>
    <t>63fdd288-1960-4ad2-8b0f-36128f1025d0</t>
  </si>
  <si>
    <t>d17ef1dd-9d69-41b3-8ad4-1a869722835c</t>
  </si>
  <si>
    <t>92b8addc-ab61-4968-89b0-211e9599687a</t>
  </si>
  <si>
    <t>2a909918-420f-4d2c-8c2e-634ca6ce29d2</t>
  </si>
  <si>
    <t xml:space="preserve">Rhea </t>
  </si>
  <si>
    <t>6ed0ff7f-49c8-45c5-8ad0-267f2331cedf</t>
  </si>
  <si>
    <t>ffd41b05-e90f-4a8f-8bd2-aadb6be3aa3b</t>
  </si>
  <si>
    <t>7c0e6ac1-7fb6-4614-8cbc-019e83b51c61</t>
  </si>
  <si>
    <t>72bb59a3-ec54-4fe2-8cbb-34c4004b7386</t>
  </si>
  <si>
    <t>9933e093-c710-4206-84af-e7df6d4db740</t>
  </si>
  <si>
    <t>Watch</t>
  </si>
  <si>
    <t>961ff0d8-4ab4-42e1-8b3e-c2af301475a6</t>
  </si>
  <si>
    <t>5ea2cc52-61bd-4dc5-814c-68de51f25570</t>
  </si>
  <si>
    <t>5bcf8c98-af1a-44ed-8e76-8637f7533b35</t>
  </si>
  <si>
    <t xml:space="preserve">Water level has decreased and the rapids used to be a lot and now there is none </t>
  </si>
  <si>
    <t>65bedc72-2d5f-4454-8c60-40ed8b4888aa</t>
  </si>
  <si>
    <t>7630662d-8559-4b96-8fbb-85599afd0880</t>
  </si>
  <si>
    <t>520807e4-a0a0-40b5-8144-c087ede2f9f8</t>
  </si>
  <si>
    <t>Mosquito swarm, green algae on dirt path leading to brook, some clumps of green vegetation near bank, see second image, this is new for this spot.</t>
  </si>
  <si>
    <t>5102e6c9-9bcd-4939-8e78-0211fa585bdc</t>
  </si>
  <si>
    <t>7d9069a8-143f-49b6-8d58-a1137ba24b11</t>
  </si>
  <si>
    <t>6e66e96d-3327-497f-8809-b5e504592a66</t>
  </si>
  <si>
    <r>
      <t>Filamentous,Floating,</t>
    </r>
    <r>
      <rPr>
        <sz val="11"/>
        <color rgb="FFFF0000"/>
        <rFont val="Aptos Narrow"/>
        <family val="2"/>
        <scheme val="minor"/>
      </rPr>
      <t>Suspected_HAB</t>
    </r>
  </si>
  <si>
    <t>ae736504-b8d2-4a1a-8cdf-9fccc8c5dd0a</t>
  </si>
  <si>
    <t xml:space="preserve">lots of fish </t>
  </si>
  <si>
    <t>9acb5937-7c7f-450e-864e-2f0e713aab73</t>
  </si>
  <si>
    <t>Lily Raphael</t>
  </si>
  <si>
    <t>lraphael@thewatershed.org</t>
  </si>
  <si>
    <t>WP2</t>
  </si>
  <si>
    <t>Pea Soup</t>
  </si>
  <si>
    <t>Suspected_HAB</t>
  </si>
  <si>
    <t>Rainstorm</t>
  </si>
  <si>
    <t>Turbid/Muddy</t>
  </si>
  <si>
    <r>
      <rPr>
        <sz val="11"/>
        <color rgb="FFFF0000"/>
        <rFont val="Aptos Narrow"/>
        <family val="2"/>
        <scheme val="minor"/>
      </rPr>
      <t>Paint</t>
    </r>
    <r>
      <rPr>
        <sz val="11"/>
        <color theme="1"/>
        <rFont val="Aptos Narrow"/>
        <family val="2"/>
        <scheme val="minor"/>
      </rPr>
      <t>, other</t>
    </r>
  </si>
  <si>
    <t>Mild streaks</t>
  </si>
  <si>
    <t>None visable</t>
  </si>
  <si>
    <t>cd8effb8-fb25-4aea-8a4e-8599a1fbc941</t>
  </si>
  <si>
    <t>099f5a29-a4de-4cc5-8771-cdd49bc9daf0</t>
  </si>
  <si>
    <t>694d9235-551d-410b-86f7-adb5da4ec4d3</t>
  </si>
  <si>
    <r>
      <rPr>
        <sz val="11"/>
        <color rgb="FFFF0000"/>
        <rFont val="Aptos Narrow"/>
        <family val="2"/>
        <scheme val="minor"/>
      </rPr>
      <t>Green</t>
    </r>
    <r>
      <rPr>
        <sz val="11"/>
        <rFont val="Aptos Narrow"/>
        <family val="2"/>
        <scheme val="minor"/>
      </rPr>
      <t>,Yellow</t>
    </r>
  </si>
  <si>
    <t>773f695c-f958-46d9-8665-7945b73a501e</t>
  </si>
  <si>
    <r>
      <t>Clear,</t>
    </r>
    <r>
      <rPr>
        <sz val="11"/>
        <color rgb="FFFF0000"/>
        <rFont val="Aptos Narrow"/>
        <family val="2"/>
        <scheme val="minor"/>
      </rPr>
      <t>Green</t>
    </r>
    <r>
      <rPr>
        <sz val="11"/>
        <rFont val="Aptos Narrow"/>
        <family val="2"/>
        <scheme val="minor"/>
      </rPr>
      <t>,Tea-stained</t>
    </r>
  </si>
  <si>
    <t>56ce990d-ed98-4719-8e53-79f75df52177</t>
  </si>
  <si>
    <t>d0a33afa-0b08-4798-85d9-656b5f8d6427</t>
  </si>
  <si>
    <t>cded8cb4-d52e-4a31-89d1-5ed32ef74aa2</t>
  </si>
  <si>
    <t>milocorpion@gmail.con</t>
  </si>
  <si>
    <t xml:space="preserve">lots of mosquitoes </t>
  </si>
  <si>
    <t>7578b30f-abd3-407f-8f53-6c5172031396</t>
  </si>
  <si>
    <t>f93776b4-3471-483a-8e10-1df33e4370f3</t>
  </si>
  <si>
    <t>1fb24d26-4b13-4ba4-8dae-2b841f33b551</t>
  </si>
  <si>
    <t>3555726c-c0a6-430e-863d-8746f6b577b8</t>
  </si>
  <si>
    <t>Anvi.raut@gmail.com</t>
  </si>
  <si>
    <t>f3bc55cd-a871-4911-8775-a6e4b4caf235</t>
  </si>
  <si>
    <t>Green dots</t>
  </si>
  <si>
    <t>fef6d4d5-d8a8-47ef-8ffb-efce825e14e9</t>
  </si>
  <si>
    <t>8dca2b0f-edb3-41eb-898f-879b04cf7279</t>
  </si>
  <si>
    <t>c922aad3-154a-47c7-87f6-33ba742313b1</t>
  </si>
  <si>
    <t>d766b7a8-d45c-4787-8fe8-af489914df3a</t>
  </si>
  <si>
    <t>Watch (as of 6/9/25)</t>
  </si>
  <si>
    <t>64ca102f-4209-43e2-83b2-96380f5f0a6a</t>
  </si>
  <si>
    <t>7e4f9e5a-f6d8-47ae-85aa-6c3df69d2a64</t>
  </si>
  <si>
    <t>b57425a4-5906-4e76-83d0-771fb7e3171a</t>
  </si>
  <si>
    <r>
      <t>Clear,</t>
    </r>
    <r>
      <rPr>
        <sz val="11"/>
        <color rgb="FFFF0000"/>
        <rFont val="Aptos Narrow"/>
        <family val="2"/>
        <scheme val="minor"/>
      </rPr>
      <t>Green</t>
    </r>
    <r>
      <rPr>
        <sz val="11"/>
        <rFont val="Aptos Narrow"/>
        <family val="2"/>
        <scheme val="minor"/>
      </rPr>
      <t>,Yellow</t>
    </r>
  </si>
  <si>
    <t>7c335f20-7213-4a23-8312-7860d83bb1d3</t>
  </si>
  <si>
    <t>56bc7a40-f9ba-4b9b-821d-f0ba97e22738</t>
  </si>
  <si>
    <t>Clear,Gray</t>
  </si>
  <si>
    <r>
      <t>Foam,Scum,</t>
    </r>
    <r>
      <rPr>
        <sz val="11"/>
        <color rgb="FFFF0000"/>
        <rFont val="Aptos Narrow"/>
        <family val="2"/>
        <scheme val="minor"/>
      </rPr>
      <t>Paint</t>
    </r>
    <r>
      <rPr>
        <sz val="11"/>
        <color theme="1"/>
        <rFont val="Aptos Narrow"/>
        <family val="2"/>
        <scheme val="minor"/>
      </rPr>
      <t>,Duckweed/Vegetation,Oil</t>
    </r>
  </si>
  <si>
    <t>eb31b081-c257-4d88-8573-fe4c1d53ca08</t>
  </si>
  <si>
    <t>Advisory (as of 6/9/25)</t>
  </si>
  <si>
    <t>31160d6a-2844-4d09-8cee-85905ac9d792</t>
  </si>
  <si>
    <t>b5b7aa3d-81a1-4900-8ce4-05c5ab57e1dc</t>
  </si>
  <si>
    <t>83173107-04c0-4575-88a5-291e3e52e864</t>
  </si>
  <si>
    <t>Foam,other</t>
  </si>
  <si>
    <t>Faint surface covering of dust/pollen foam collecting on bank downstream see photo</t>
  </si>
  <si>
    <t>Small spring/stream flowing into brook near water collection sight (this is not new) just higher flow post rain (see photo 1) Photo 2 for foam on banks</t>
  </si>
  <si>
    <t>096dde81-469c-4727-8078-fdb6b37adf64</t>
  </si>
  <si>
    <t>2b4e1cd0-907b-4dd7-8f66-47432daaeb04</t>
  </si>
  <si>
    <t>e33d9911-0601-472f-859c-9b38b5bf0be8</t>
  </si>
  <si>
    <t>0aa2a635-4864-48d6-8d98-a15ba30240ce</t>
  </si>
  <si>
    <t>82d0f141-1ec3-4700-89ed-4de6a1939616</t>
  </si>
  <si>
    <t>bd63279d-f170-4ec9-8968-f75bd78bac74</t>
  </si>
  <si>
    <t>b09e9736-fccf-4c87-857e-3352668082fe</t>
  </si>
  <si>
    <t>45fe035b-eebb-4229-8736-4bb0a26033fc</t>
  </si>
  <si>
    <t>e79f5034-824c-48a1-8a94-f0a15538fe72</t>
  </si>
  <si>
    <t>f549144d-f134-4993-83bb-4aa3eaa576da</t>
  </si>
  <si>
    <t>fd35110e-293f-4c8c-89ae-2e81d65c49f8</t>
  </si>
  <si>
    <t>2225d9f7-8ed4-4f33-8778-6b8d7ff782bb</t>
  </si>
  <si>
    <t>Normal,Petroleum</t>
  </si>
  <si>
    <r>
      <rPr>
        <sz val="11"/>
        <color rgb="FFFF0000"/>
        <rFont val="Aptos Narrow"/>
        <family val="2"/>
        <scheme val="minor"/>
      </rPr>
      <t>Green</t>
    </r>
    <r>
      <rPr>
        <sz val="11"/>
        <rFont val="Aptos Narrow"/>
        <family val="2"/>
        <scheme val="minor"/>
      </rPr>
      <t>,Tea-stained,Brown</t>
    </r>
  </si>
  <si>
    <t>Biofilm,Filamentous</t>
  </si>
  <si>
    <t xml:space="preserve">Water has risen up a little than last week </t>
  </si>
  <si>
    <t>48cb8f70-5712-4272-83d1-86782defe2b2</t>
  </si>
  <si>
    <t>13f350dc-1c68-4bc0-8bc4-7688d27cd50b</t>
  </si>
  <si>
    <t>47a95837-1005-4c7c-839d-a60c5b404852</t>
  </si>
  <si>
    <t>cb61e15b-b4e2-47a9-8554-acbfcd29e31f</t>
  </si>
  <si>
    <t>3a0265c2-677f-4bb0-8c4b-5736165f97a7</t>
  </si>
  <si>
    <t>cb436a76-bd85-407d-84b4-f8a2355067da</t>
  </si>
  <si>
    <t>3183af7d-1791-49ad-82f6-c1836bcea2db</t>
  </si>
  <si>
    <t>##########</t>
  </si>
  <si>
    <t>Richard Da</t>
  </si>
  <si>
    <t>richardda0.240092@gmail.com</t>
  </si>
  <si>
    <t>BD1A</t>
  </si>
  <si>
    <t>26c6f211-a932-4cbb-8aa5-f948ad197873</t>
  </si>
  <si>
    <t>cf29a0ff-8584-4d2c-8778-428d76ae2eca</t>
  </si>
  <si>
    <t>Photo didn’t load so it didn’t save onto camera </t>
  </si>
  <si>
    <t>ef16b9e7-98bf-4bcd-82d5-420aed990e0f</t>
  </si>
  <si>
    <t xml:space="preserve">Stachnik Anna and Maggie </t>
  </si>
  <si>
    <t>annamstachnik@gmail.com</t>
  </si>
  <si>
    <t xml:space="preserve">Raining while collecting 
Lightning and thunder 
</t>
  </si>
  <si>
    <t>5db72b64-6bc0-4509-8f59-e3723bfddfbe</t>
  </si>
  <si>
    <t>Stachnik Anna and Maggie</t>
  </si>
  <si>
    <t>Hard to access water, heavy rain, construction at access point to the park. 
Not able to collect here; photo attached is where coordinates brought us, seems like the whole zone is under construction (see screenshot)</t>
  </si>
  <si>
    <t>64a06c65-5d16-4d48-83a0-e8d45f202ea3</t>
  </si>
  <si>
    <t>AC2</t>
  </si>
  <si>
    <t>Overcast,Rainstorm</t>
  </si>
  <si>
    <t xml:space="preserve">Heavy Rain, no access point to water, no parking to access point, not sure where to get sample </t>
  </si>
  <si>
    <t>5635cd06-ac93-470f-8d52-bf3b512dd2fe</t>
  </si>
  <si>
    <t>Pallavi and Aarav Balaji</t>
  </si>
  <si>
    <t>balajiaarav13@gmail.com</t>
  </si>
  <si>
    <t>Water was clear compared to AC5</t>
  </si>
  <si>
    <t>6ff86ca2-b79c-48ed-85ac-50702e74beeb</t>
  </si>
  <si>
    <t>AC5</t>
  </si>
  <si>
    <t>Tea-stained,Brown,Gray,other</t>
  </si>
  <si>
    <t>Black</t>
  </si>
  <si>
    <t>Very black, couldn’t go deep into the flowing water, which was brown, only got samples of black water</t>
  </si>
  <si>
    <t>8bcbf6ef-c519-4f25-8a37-45e9118b0cdd</t>
  </si>
  <si>
    <t>ATL1</t>
  </si>
  <si>
    <t>Duckweed/Vegetation,other</t>
  </si>
  <si>
    <t>There are some natural biofilm in a few spots close to the shore, but the rest of the lake surface appears clear.</t>
  </si>
  <si>
    <t>7def02d6-b7be-47f9-88e7-af12cea2ebd5</t>
  </si>
  <si>
    <t>6b9c4bec-687e-461e-86a6-0dc42190c1c2</t>
  </si>
  <si>
    <t>7f490a3c-c6c1-4afb-83fb-57dfd99a72cc</t>
  </si>
  <si>
    <t>36bf1a31-6414-428e-8e01-796e1102070d</t>
  </si>
  <si>
    <t>CJ Gerry</t>
  </si>
  <si>
    <t>cjwgerryjr@gmail.com</t>
  </si>
  <si>
    <t>BD4</t>
  </si>
  <si>
    <t>f7540b6c-32f5-4bdd-806b-162ac2c4797e</t>
  </si>
  <si>
    <t>BD5</t>
  </si>
  <si>
    <t>37410723-0804-4feb-8d36-801fbe797c9e</t>
  </si>
  <si>
    <t>67f01314-c528-4405-895f-7d79df5cd0a2</t>
  </si>
  <si>
    <t>e5dc0082-44fb-4cbc-8934-a5f130c24d3b</t>
  </si>
  <si>
    <t>419f375c-55d7-45c0-8b41-478ce60521b9</t>
  </si>
  <si>
    <t>Esha</t>
  </si>
  <si>
    <t>e8f13ad1-451b-40fc-8283-f55e37c0f01f</t>
  </si>
  <si>
    <t>49b8715c-ad37-4bd5-81c6-48aa4e5c18da</t>
  </si>
  <si>
    <t>Qiuen (Gloria) Yu</t>
  </si>
  <si>
    <t>gloria.qiuenyu.2007@gmail.com</t>
  </si>
  <si>
    <t>5823fe92-5986-4d5c-8a70-51b0c69eeb0c</t>
  </si>
  <si>
    <t>9d56e44c-448a-415f-8d7e-b3e197c73bc5</t>
  </si>
  <si>
    <t>Normal,Sewage</t>
  </si>
  <si>
    <t>ae49e38e-47db-46bc-82a0-ecbbfab2674d</t>
  </si>
  <si>
    <t>Aishani Mukherjee</t>
  </si>
  <si>
    <t>aishanimukherjee.27@gmail.com</t>
  </si>
  <si>
    <t>DB2</t>
  </si>
  <si>
    <t>286d7419-6461-41f6-81c1-4134398b8b58</t>
  </si>
  <si>
    <t>16f2e8b0-cfdc-4077-81c6-2ffd4b60e9a7</t>
  </si>
  <si>
    <t>Anna DePinho</t>
  </si>
  <si>
    <t>annadep124@gmail.com</t>
  </si>
  <si>
    <t>ad263703-a469-4cfb-88ff-54369c04b11b</t>
  </si>
  <si>
    <t>46c0ce56-8cb8-46f3-850b-c6fe3179ee11</t>
  </si>
  <si>
    <t xml:space="preserve">There're some traces of natural biofilm by the shore, but the rest of the lake surface is clear </t>
  </si>
  <si>
    <t>b5d1a012-f5da-474e-80c8-c94981e06b88</t>
  </si>
  <si>
    <t>1b53c6f5-e04c-4b86-8a6e-cb8185feee39</t>
  </si>
  <si>
    <t>bf9fc5c1-f126-4569-8613-5b6143849a18</t>
  </si>
  <si>
    <t>b60b371a-415e-42a2-88c0-9c1e50543019</t>
  </si>
  <si>
    <t>LSC1</t>
  </si>
  <si>
    <r>
      <rPr>
        <sz val="11"/>
        <color rgb="FFFF0000"/>
        <rFont val="Aptos Narrow"/>
        <family val="2"/>
        <scheme val="minor"/>
      </rPr>
      <t>Green</t>
    </r>
    <r>
      <rPr>
        <sz val="11"/>
        <rFont val="Aptos Narrow"/>
        <family val="2"/>
        <scheme val="minor"/>
      </rPr>
      <t>,Brown</t>
    </r>
  </si>
  <si>
    <t>Very shallow</t>
  </si>
  <si>
    <t>6821382d-709c-4b1d-8376-5015035d4b19</t>
  </si>
  <si>
    <t>6020e06c-0ac1-4981-8dac-7c47517b9bed</t>
  </si>
  <si>
    <t>f61eaf92-de8f-4935-81a7-65b03b17ae46</t>
  </si>
  <si>
    <t>MR1</t>
  </si>
  <si>
    <t>c1622f9f-b38c-4466-8b63-85fc9cc21c65</t>
  </si>
  <si>
    <t xml:space="preserve">Tanush Siva </t>
  </si>
  <si>
    <t>Tanush.siva25@gmail.com</t>
  </si>
  <si>
    <t>MRC</t>
  </si>
  <si>
    <t>Unknown</t>
  </si>
  <si>
    <t>7f1428fc-ae95-4642-8ade-6628dda8b02f</t>
  </si>
  <si>
    <t>Tanush Siva</t>
  </si>
  <si>
    <t>2382adb3-06f3-46c7-8319-6fd455b79824</t>
  </si>
  <si>
    <t>Foam,Duckweed/Vegetation,Oil</t>
  </si>
  <si>
    <t>9901b4c6-385d-4028-81d6-a81377fc2822</t>
  </si>
  <si>
    <t>cc1d08b5-3115-41c6-855c-3c69e0f65016</t>
  </si>
  <si>
    <t>Water temp today taken with IR thermometer.</t>
  </si>
  <si>
    <t>a1decc05-cacd-4e41-8bf4-e25083998f2b</t>
  </si>
  <si>
    <t>RB1</t>
  </si>
  <si>
    <t>b61960e6-789e-4915-86a3-02643612f9c3</t>
  </si>
  <si>
    <t>9527e511-804a-4197-8302-f46b5cec2b66</t>
  </si>
  <si>
    <t>68c36fee-5603-4d01-85fa-82831a4e8463</t>
  </si>
  <si>
    <t>Cathy Felgar</t>
  </si>
  <si>
    <t>cathyfelgar@gmail.com</t>
  </si>
  <si>
    <t>SB5</t>
  </si>
  <si>
    <t>Slow moving, no riffles. Rocks on bottom of stream all covered with brown mud/ silt. I saw several crawdads, some pretty big.</t>
  </si>
  <si>
    <t>b773d28e-fb76-4c8b-8cc2-f19b34f18758</t>
  </si>
  <si>
    <t>SBA</t>
  </si>
  <si>
    <t xml:space="preserve">Stones on riverbed all covered in brown silt. I noticed some small open bivalve shells. </t>
  </si>
  <si>
    <t>8a8a8bc5-a9ad-4875-8ffa-505f79854c34</t>
  </si>
  <si>
    <t>Paint</t>
  </si>
  <si>
    <t>Watch (as of 6/12/25)</t>
  </si>
  <si>
    <t>8079ad52-98ed-4799-8b57-8367af6fcf39</t>
  </si>
  <si>
    <t>Maggie and Anna Stachnik</t>
  </si>
  <si>
    <t>74cc7571-1740-4807-88f7-da960440a87a</t>
  </si>
  <si>
    <t>Shubh Gangrade</t>
  </si>
  <si>
    <t>gangrade.shubh08@gmail.com</t>
  </si>
  <si>
    <t>0db8e547-d759-403c-895a-deba5d5829bf</t>
  </si>
  <si>
    <r>
      <t>Clear,</t>
    </r>
    <r>
      <rPr>
        <sz val="11"/>
        <color rgb="FFFF0000"/>
        <rFont val="Aptos Narrow"/>
        <family val="2"/>
        <scheme val="minor"/>
      </rPr>
      <t>Blue-green</t>
    </r>
  </si>
  <si>
    <t>6c11a158-bd9d-4c55-84f9-c5bfad7c344f</t>
  </si>
  <si>
    <t>AC3</t>
  </si>
  <si>
    <t>3e2aec36-0b71-4a01-8965-4dcf6878d1a8</t>
  </si>
  <si>
    <t>0b90bb94-9a5b-40ff-83ba-b136a7abe1ec</t>
  </si>
  <si>
    <t>ad54ebfd-a3b8-428c-8ba8-b58a61e95613</t>
  </si>
  <si>
    <t>None,Scum</t>
  </si>
  <si>
    <t>Watch (as of 6/25/25)</t>
  </si>
  <si>
    <t>04fc12c3-12ad-4cea-8234-90280559822b</t>
  </si>
  <si>
    <r>
      <t>Clear,</t>
    </r>
    <r>
      <rPr>
        <sz val="11"/>
        <color rgb="FFFF0000"/>
        <rFont val="Aptos Narrow"/>
        <family val="2"/>
        <scheme val="minor"/>
      </rPr>
      <t>Green</t>
    </r>
    <r>
      <rPr>
        <sz val="11"/>
        <rFont val="Aptos Narrow"/>
        <family val="2"/>
        <scheme val="minor"/>
      </rPr>
      <t>,Brown</t>
    </r>
  </si>
  <si>
    <t>11d15cbb-56ca-45fe-8363-b45cf5d30744</t>
  </si>
  <si>
    <t>44776da5-28c0-4705-874a-472192d6792b</t>
  </si>
  <si>
    <t>5ab2c628-b27a-4117-896d-790c209feff7</t>
  </si>
  <si>
    <t>Louise Carroll</t>
  </si>
  <si>
    <t>Louisecampicarroll@gmail.com</t>
  </si>
  <si>
    <t>BB2</t>
  </si>
  <si>
    <t>3c0e2a28-e1bc-49a9-822f-25e47c52f82a</t>
  </si>
  <si>
    <t>025c4a3b-29a8-4d00-8af6-c90db2c52bda</t>
  </si>
  <si>
    <t>9d5afa87-a1b7-40a2-892c-8d1cd5a2a029</t>
  </si>
  <si>
    <t>7cf77c52-3954-4a86-8351-deb39e331390</t>
  </si>
  <si>
    <t>Devansh fesai</t>
  </si>
  <si>
    <t>8d7eceb6-cfad-4849-843b-51723fa1d79f</t>
  </si>
  <si>
    <t>DEVANSH FEDAI</t>
  </si>
  <si>
    <t>4b4faa9d-d4df-4c73-8958-fb02bed34312</t>
  </si>
  <si>
    <t>0055fd88-f458-4090-80b1-3db4855d8c7d</t>
  </si>
  <si>
    <t>40d19e0e-adbe-48f8-8dd9-d218ccb52047</t>
  </si>
  <si>
    <t>27447c95-a5c6-467d-81c5-bdf1daf04665</t>
  </si>
  <si>
    <t>46b2e781-bbb0-4778-81ec-8fc4c3dd328a</t>
  </si>
  <si>
    <t>c7e08abb-63a4-4fd8-87c1-a821f7bbc3ca</t>
  </si>
  <si>
    <t>cead84c7-ea57-441a-879b-dc86dd44e0a1</t>
  </si>
  <si>
    <t>Grassy good algae</t>
  </si>
  <si>
    <t>Turtles and fish and tadpoles visible; some algae present (second picture) not HAB</t>
  </si>
  <si>
    <t>78cd1323-400a-4c7f-84bd-ecd81b43101f</t>
  </si>
  <si>
    <t>Dark green</t>
  </si>
  <si>
    <t xml:space="preserve">Algae </t>
  </si>
  <si>
    <t xml:space="preserve">Heron present, a lot of duckweed and aquatic vegetation </t>
  </si>
  <si>
    <t>5b1878b4-bbc0-4d46-839c-882b9f4bb7e7</t>
  </si>
  <si>
    <t>b205bf14-9744-437b-8c1c-0519bbf07d20</t>
  </si>
  <si>
    <t>c227a3ec-b8ff-484c-8005-9def94c562d4</t>
  </si>
  <si>
    <t>Green,Blue-green</t>
  </si>
  <si>
    <t>bffcc6b9-cd48-4e6c-8c66-0e582d927fa7</t>
  </si>
  <si>
    <t>438742f1-0835-4ce5-8c51-2ae242b9f533</t>
  </si>
  <si>
    <t>annadep1224@gmail.com</t>
  </si>
  <si>
    <t>02eb3ba4-f2b5-4fbc-829e-8885548ac429</t>
  </si>
  <si>
    <t>Susan Mott</t>
  </si>
  <si>
    <t>susiemott99@gmail.com</t>
  </si>
  <si>
    <t>FC1</t>
  </si>
  <si>
    <t>abundant minnows</t>
  </si>
  <si>
    <t>a475b1ad-f9fe-42f0-8c38-426173e942c0</t>
  </si>
  <si>
    <t>ee1c291c-8e0c-464b-8710-724e1a6699a6</t>
  </si>
  <si>
    <r>
      <t>Clear,</t>
    </r>
    <r>
      <rPr>
        <sz val="11"/>
        <color rgb="FFFF0000"/>
        <rFont val="Aptos Narrow"/>
        <family val="2"/>
        <scheme val="minor"/>
      </rPr>
      <t>Green</t>
    </r>
    <r>
      <rPr>
        <sz val="11"/>
        <rFont val="Aptos Narrow"/>
        <family val="2"/>
        <scheme val="minor"/>
      </rPr>
      <t>,Brown,Yellow</t>
    </r>
  </si>
  <si>
    <t>05f7fa71-00b1-4d88-8377-1e5afc90a909</t>
  </si>
  <si>
    <r>
      <t>None,</t>
    </r>
    <r>
      <rPr>
        <sz val="11"/>
        <color rgb="FFFF0000"/>
        <rFont val="Aptos Narrow"/>
        <family val="2"/>
        <scheme val="minor"/>
      </rPr>
      <t>Paint</t>
    </r>
  </si>
  <si>
    <t>Some parts of the water were clear but other parts were green. I’m not sure if it’s a HAB or not though, as it may have been aquatic vegetation. I attached photos of the green part below.</t>
  </si>
  <si>
    <t>ca689327-461a-41d5-899b-ecda28bc3ccc</t>
  </si>
  <si>
    <t>4017b3af-0a71-4b0b-81fe-0f5ca8717a32</t>
  </si>
  <si>
    <t>Scum,Duckweed/Vegetation,other</t>
  </si>
  <si>
    <t xml:space="preserve">Globs of floating algae </t>
  </si>
  <si>
    <t>60ec0994-cfd3-4ef6-8602-8ff3b1ab1290</t>
  </si>
  <si>
    <t>Aren Southa</t>
  </si>
  <si>
    <t>southala@lafayette.edu</t>
  </si>
  <si>
    <t>d73c6a8f-c5de-4ad3-8be6-583abe1c5731</t>
  </si>
  <si>
    <t>Sarin Singhal</t>
  </si>
  <si>
    <t>mr.sarin.singhal@gmail.com</t>
  </si>
  <si>
    <t>JC5</t>
  </si>
  <si>
    <t>377be60b-b5bc-486a-87e4-a1ba0751e0e2</t>
  </si>
  <si>
    <t>JC6</t>
  </si>
  <si>
    <t>Mostly 100% clear but slightly murky</t>
  </si>
  <si>
    <t>685bf38f-3383-485a-89b2-ed38df3d0eef</t>
  </si>
  <si>
    <t>9dd37493-f3e2-4dc2-8f8f-9c854d53341a</t>
  </si>
  <si>
    <t>45a8162d-b0b3-4f4b-8378-befa1e753739</t>
  </si>
  <si>
    <r>
      <rPr>
        <sz val="11"/>
        <color rgb="FFFF0000"/>
        <rFont val="Aptos Narrow"/>
        <family val="2"/>
        <scheme val="minor"/>
      </rPr>
      <t>Green</t>
    </r>
    <r>
      <rPr>
        <sz val="11"/>
        <rFont val="Aptos Narrow"/>
        <family val="2"/>
        <scheme val="minor"/>
      </rPr>
      <t>,Tea-stained</t>
    </r>
  </si>
  <si>
    <t>9d3f055f-a034-460e-8118-ab389fd3b33d</t>
  </si>
  <si>
    <t>MO1</t>
  </si>
  <si>
    <t>e7fb18c2-fab1-47c5-8923-e760aa48248b</t>
  </si>
  <si>
    <t>b44a1455-f4d2-47c9-84e0-f858d47b600c</t>
  </si>
  <si>
    <t>Bacteria sample below 100 mL line</t>
  </si>
  <si>
    <t>0d795a58-a5da-4f2a-8b73-a3cb78b454e6</t>
  </si>
  <si>
    <t>Tanush siva</t>
  </si>
  <si>
    <t>193d7df7-6082-4ae5-835a-005aa8635c0a</t>
  </si>
  <si>
    <t>MRD</t>
  </si>
  <si>
    <t xml:space="preserve">As I approached the water I sunk more than 6 inches into the mud and was not able to get close enough to the water to take a sample </t>
  </si>
  <si>
    <t>411d9eba-72fc-44d8-85dd-cc5f44f37138</t>
  </si>
  <si>
    <t>e71b3aaa-c323-4e35-8854-7af8fde75a62</t>
  </si>
  <si>
    <t>7e0fee72-541f-465f-8d8b-a74a4eef5403</t>
  </si>
  <si>
    <t>643b2879-1811-4671-829f-fb8cd7ce35fa</t>
  </si>
  <si>
    <t>df86e25b-fe68-405e-80d3-4e47e1a9bda9</t>
  </si>
  <si>
    <t>98c1a7af-bdbd-4f6b-8bd7-72ba0f4be3b9</t>
  </si>
  <si>
    <t xml:space="preserve">Louise Carroll </t>
  </si>
  <si>
    <t>RB2</t>
  </si>
  <si>
    <t>No water</t>
  </si>
  <si>
    <t xml:space="preserve">No water </t>
  </si>
  <si>
    <t>There is no water present at this location</t>
  </si>
  <si>
    <t>af3ea301-6786-49cd-89e7-ab4c97f25159</t>
  </si>
  <si>
    <t>93d1ab84-fe35-4200-868e-bd56382df401</t>
  </si>
  <si>
    <t>Aren Southall</t>
  </si>
  <si>
    <t>9549a8cc-c155-4cac-8275-5d9523da7938</t>
  </si>
  <si>
    <t>fce7d790-a066-4c04-8d34-9b108bffaa02</t>
  </si>
  <si>
    <t>I saw crawdads again</t>
  </si>
  <si>
    <t>0281eda2-a263-4c03-8f89-0738cec1c6fc</t>
  </si>
  <si>
    <t xml:space="preserve">Lots of water striders. I saw one little fish.  Water seems slower than last week. Bottom is still all brown silt covered rocks. </t>
  </si>
  <si>
    <t>e4a2d335-c0ab-47ae-8558-3899b4f6df94</t>
  </si>
  <si>
    <t>SC6</t>
  </si>
  <si>
    <t>9f047ac2-281f-49fe-85f6-8ea56ef36546</t>
  </si>
  <si>
    <t>SW1</t>
  </si>
  <si>
    <t>5f59e56a-7f74-4255-8c80-562737fa2f4a</t>
  </si>
  <si>
    <t>996a3eae-34b8-4492-83ce-1aebe9537066</t>
  </si>
  <si>
    <t>7828948c-43a7-4400-84d4-deadb675f407</t>
  </si>
  <si>
    <r>
      <t>Filamentous,</t>
    </r>
    <r>
      <rPr>
        <sz val="11"/>
        <color rgb="FFFF0000"/>
        <rFont val="Aptos Narrow"/>
        <family val="2"/>
        <scheme val="minor"/>
      </rPr>
      <t>Floating,Suspected_HAB</t>
    </r>
  </si>
  <si>
    <t>c3d0bc23-dbac-47c5-8547-8f5a42805058</t>
  </si>
  <si>
    <t>Anna and Maggie Stachnik</t>
  </si>
  <si>
    <t>aspl828@gmail.com</t>
  </si>
  <si>
    <t>88d60f92-73e2-48d3-8407-5711067e4aa7</t>
  </si>
  <si>
    <t>b3e5f141-fad7-4eaf-864b-530c53fd83e9</t>
  </si>
  <si>
    <t>a39211c5-14cd-4fa5-8c84-037bdeb75bd6</t>
  </si>
  <si>
    <t>8194f367-9c90-47c0-8e1d-6b0d50b0368d</t>
  </si>
  <si>
    <t>1cac9bba-cc96-4cdd-83b4-e343c046159f</t>
  </si>
  <si>
    <t xml:space="preserve">Pallavi and Aarav Balaji </t>
  </si>
  <si>
    <t>90dd040a-fd05-4ace-8c49-8608b8482f3f</t>
  </si>
  <si>
    <t>AC6</t>
  </si>
  <si>
    <t>Equipment nearby might be farmer using water from creek</t>
  </si>
  <si>
    <t>722d0f05-2bd2-47ba-8220-f51701ce9bf0</t>
  </si>
  <si>
    <t>Watch (as of 7/3/25)</t>
  </si>
  <si>
    <t>bb50bafb-714a-4cc5-8d8e-438f4fba5c66</t>
  </si>
  <si>
    <r>
      <rPr>
        <sz val="11"/>
        <color rgb="FFFF0000"/>
        <rFont val="Aptos Narrow"/>
        <family val="2"/>
        <scheme val="minor"/>
      </rPr>
      <t>Green</t>
    </r>
    <r>
      <rPr>
        <sz val="11"/>
        <rFont val="Aptos Narrow"/>
        <family val="2"/>
        <scheme val="minor"/>
      </rPr>
      <t>,Brown,Yellow</t>
    </r>
  </si>
  <si>
    <t>57728ed7-842f-4173-8792-dfc84ae8eacb</t>
  </si>
  <si>
    <t>4b8dc49c-2bb6-45de-823a-f068f66ba403</t>
  </si>
  <si>
    <t>f201866b-603a-40f1-873b-b08d20149297</t>
  </si>
  <si>
    <t>fe6feaf4-84a9-433d-83e9-a4aee4b6aa74</t>
  </si>
  <si>
    <t>Richardda2021@gmail.com</t>
  </si>
  <si>
    <t>3f691057-d95e-4512-8760-b8065e8e0657</t>
  </si>
  <si>
    <t>ec3e402f-ef4f-4bd1-8883-b3abe05a8fe9</t>
  </si>
  <si>
    <t>2192bcee-c72d-4388-8dcc-de78a10cd855</t>
  </si>
  <si>
    <t>41bd34e7-2401-4e3b-8b62-864b16e5e190</t>
  </si>
  <si>
    <t>a4738760-0634-4c84-89fe-644687361c6b</t>
  </si>
  <si>
    <t>5b82c2f7-f3fd-4b65-8ebe-aab5800c0077</t>
  </si>
  <si>
    <t>70eea310-d796-4149-8cec-913b08398410</t>
  </si>
  <si>
    <t>Gloria (Qiuen)</t>
  </si>
  <si>
    <t>Bacteria sample improperly labeled</t>
  </si>
  <si>
    <t>34f5e4ea-a353-4a81-80d4-ce5780f3dfb9</t>
  </si>
  <si>
    <t>3fd6eba5-3883-4026-8123-9cec37d402fc</t>
  </si>
  <si>
    <t>Pollen maybe; vegetation (see pictures)</t>
  </si>
  <si>
    <t xml:space="preserve">Turtles and herons present </t>
  </si>
  <si>
    <t>a04f5280-4a4a-45f6-860f-3d58b21a897c</t>
  </si>
  <si>
    <t xml:space="preserve">Mainly duckweed </t>
  </si>
  <si>
    <t>0c8989e9-5ab5-4e1d-8ae1-39db8fc4c2a3</t>
  </si>
  <si>
    <t>f6749573-ae37-480b-8f79-1b3e25b308ad</t>
  </si>
  <si>
    <t>Tea-stained,Yellow</t>
  </si>
  <si>
    <t>02f7ebb4-33b3-4f63-8bce-bcc66cb85783</t>
  </si>
  <si>
    <t xml:space="preserve">inaccessible trail due to private property and vegetation </t>
  </si>
  <si>
    <t>0fe70f00-8506-4056-852e-098a3bf8d3b7</t>
  </si>
  <si>
    <t>395e2129-8b7a-40dd-8ab9-340ae2222b13</t>
  </si>
  <si>
    <t>DS21-1</t>
  </si>
  <si>
    <r>
      <rPr>
        <sz val="11"/>
        <color rgb="FFFF0000"/>
        <rFont val="Aptos Narrow"/>
        <family val="2"/>
        <scheme val="minor"/>
      </rPr>
      <t>Blue-green</t>
    </r>
    <r>
      <rPr>
        <sz val="11"/>
        <rFont val="Aptos Narrow"/>
        <family val="2"/>
        <scheme val="minor"/>
      </rPr>
      <t>,Tea-stained</t>
    </r>
  </si>
  <si>
    <t>Biofilm,Floating</t>
  </si>
  <si>
    <t xml:space="preserve">People fishing in water </t>
  </si>
  <si>
    <t>3bd3d75f-81b0-417c-8765-50f7caa026bb</t>
  </si>
  <si>
    <t>34765ff3-715e-4be9-840c-68820d5530f0</t>
  </si>
  <si>
    <t>abundant filamentous algae and minnows</t>
  </si>
  <si>
    <t>5a3371f5-5c3f-4ac6-85cc-c062b4b38755</t>
  </si>
  <si>
    <t>4058dcc6-ce9c-4dd5-8cc0-26e4721c2a80</t>
  </si>
  <si>
    <t>8f963ec6-3cc9-4ef5-8898-2c9bc90104c0</t>
  </si>
  <si>
    <r>
      <rPr>
        <sz val="11"/>
        <color rgb="FFFF0000"/>
        <rFont val="Aptos Narrow"/>
        <family val="2"/>
        <scheme val="minor"/>
      </rPr>
      <t>Paint</t>
    </r>
    <r>
      <rPr>
        <sz val="11"/>
        <color theme="1"/>
        <rFont val="Aptos Narrow"/>
        <family val="2"/>
        <scheme val="minor"/>
      </rPr>
      <t>,Duckweed/Vegetation</t>
    </r>
  </si>
  <si>
    <t>Advisory (as of 6/9/2025)</t>
  </si>
  <si>
    <t>8ab5bf65-fefe-44de-8e9e-47d474ac3aec</t>
  </si>
  <si>
    <t>Anaerobic,Sewage</t>
  </si>
  <si>
    <t>41bdbc0c-cbc0-48fc-830d-46d0b80ae3ee</t>
  </si>
  <si>
    <t>35eff361-5c8c-446c-8f2f-2474f9ffb438</t>
  </si>
  <si>
    <t>richardda2021@gmail.com</t>
  </si>
  <si>
    <t>3d8dda1d-0f0f-4793-859e-c0df7ed03489</t>
  </si>
  <si>
    <t>8fafe45f-63ac-4d97-8d70-f0cb24e3e193</t>
  </si>
  <si>
    <t>577f0312-b8ad-4223-8966-d2e81fbb873c</t>
  </si>
  <si>
    <t>39fcaa52-550f-4d45-8d88-f6c2932a8997</t>
  </si>
  <si>
    <t>297dd89d-f38f-4371-81e3-c9fc7ac3c86a</t>
  </si>
  <si>
    <t>97a586d0-d90b-491c-82c7-677f6b3b7e56</t>
  </si>
  <si>
    <t>56185a10-53ae-4595-86b7-6f8557cac0cd</t>
  </si>
  <si>
    <t>454a6bb6-23d5-4222-8980-9aa476e68f5a</t>
  </si>
  <si>
    <t>064b7286-d16a-4922-8701-235227bf5ca5</t>
  </si>
  <si>
    <t>45880c85-3019-4878-8d1c-2096211f487d</t>
  </si>
  <si>
    <t>e5cdf1aa-2af9-4ea2-85f0-0e3eb82ab982</t>
  </si>
  <si>
    <t>11d322bf-1cfb-4715-801d-ff4ec8d7c03e</t>
  </si>
  <si>
    <t>a07b428d-eed7-4b5e-8e30-95560e5dc855</t>
  </si>
  <si>
    <t>6326d514-8471-4767-8673-3eeabc472f70</t>
  </si>
  <si>
    <t>43b9effb-eefa-4563-8067-c929907de352</t>
  </si>
  <si>
    <t>51a8e45d-457d-4387-80bc-956db71a1208</t>
  </si>
  <si>
    <t xml:space="preserve">Very slow, hard to see current </t>
  </si>
  <si>
    <t>37195a90-666e-4a26-8854-8d63acf83a72</t>
  </si>
  <si>
    <t xml:space="preserve">Much as two previous visits. Mid or silt covered rocks. Water skaters. I saw a couple of birds hopping on rocks in the Brook and heard more chirping. Peaceful. </t>
  </si>
  <si>
    <t>e0fcbc7b-487a-4b48-8168-d8333d2e6112</t>
  </si>
  <si>
    <t>e3aa5bfb-b8af-42c9-8cba-546f3a4b4bdc</t>
  </si>
  <si>
    <t>guy walking his beagle in the stream</t>
  </si>
  <si>
    <t>cd988494-3512-461d-8ae8-183213987a4b</t>
  </si>
  <si>
    <t>133829a1-9886-4f0a-890f-868766b9fbe7</t>
  </si>
  <si>
    <t>c7ab7a1c-06a2-43b1-81da-3de186dc5d63</t>
  </si>
  <si>
    <t>Anna and Maggie stachnik</t>
  </si>
  <si>
    <t>Sunlight,Overcast</t>
  </si>
  <si>
    <t>Low tide</t>
  </si>
  <si>
    <t>9a42e0f5-c544-4f67-8597-868de26f1528</t>
  </si>
  <si>
    <t>3a6b7f6d-cb60-4e59-8987-8ebc5f909cbd</t>
  </si>
  <si>
    <t>8e18ef1a-0e3f-40e4-8a21-98967d1d3507</t>
  </si>
  <si>
    <t>6bea8b5c-2fb8-439d-80ed-6183f1b180b3</t>
  </si>
  <si>
    <t>Milky</t>
  </si>
  <si>
    <t>f464a5fc-53e0-496f-890e-0dddbcdc185b</t>
  </si>
  <si>
    <t>Brown,Gray</t>
  </si>
  <si>
    <t>267f9f94-179b-4748-8900-2a535d6be8e3</t>
  </si>
  <si>
    <t>Louise C Carroll</t>
  </si>
  <si>
    <t xml:space="preserve">Someone put pink and blue markers on trees, like a warning but no sign- see picture. This air near parking smelled like sewage but closer to water did not smell. </t>
  </si>
  <si>
    <t>14e1545b-8e71-4a04-8ca7-1e0cba94c350</t>
  </si>
  <si>
    <t>Advisory (as of 7/9/25)</t>
  </si>
  <si>
    <t>b718543e-7740-4f81-871a-00aea425ae88</t>
  </si>
  <si>
    <t>804d8b46-37dd-48c5-8fe0-f6e340b7876d</t>
  </si>
  <si>
    <t>faf74eb6-309e-4f25-8b12-d794aea0792f</t>
  </si>
  <si>
    <t>5911e41f-dc25-4efa-8331-999e35e5bfa1</t>
  </si>
  <si>
    <t>20d2ebcd-fa05-42e5-8818-34ec6e77e24d</t>
  </si>
  <si>
    <t>b03f62f0-86a1-45d8-8124-59f53bd453f5</t>
  </si>
  <si>
    <t>1b9de9a3-ac27-46b6-81cd-e0188f7bd35b</t>
  </si>
  <si>
    <t>098dcdda-bf11-43d5-8c20-d18e0157652f</t>
  </si>
  <si>
    <t>bc2855c3-bf1f-4380-844e-bb454711c79a</t>
  </si>
  <si>
    <t>Devansh Desai</t>
  </si>
  <si>
    <t>f7f34a00-2823-44c7-8064-15d16b4f51b1</t>
  </si>
  <si>
    <t>Esha3vandorn@gmail.com</t>
  </si>
  <si>
    <t>45a17d1c-4530-4dc2-8b94-f4430f3ae0be</t>
  </si>
  <si>
    <t>ab3bdcbe-edb7-48f5-8367-1dcc82c41683</t>
  </si>
  <si>
    <t>Gloria (Qiuen) Yu</t>
  </si>
  <si>
    <t>70ad7363-abbf-4d04-811a-5faebef5ed47</t>
  </si>
  <si>
    <t>d21b94ee-d10e-49c9-8fbd-63f98edcc940</t>
  </si>
  <si>
    <t>Maybe pollen</t>
  </si>
  <si>
    <t>ea5ca0bb-f8be-4849-8853-4755ac5073d9</t>
  </si>
  <si>
    <t>Small amounts</t>
  </si>
  <si>
    <t>441b842e-0330-4341-8a7b-7f8bf73c91ac</t>
  </si>
  <si>
    <t>912028ad-7afc-4361-8a79-9fb4e92738c1</t>
  </si>
  <si>
    <t>b06185dd-b63f-4871-8506-e4794458ffc9</t>
  </si>
  <si>
    <t>c5e58283-8eb8-4ab8-8791-968b9c6c4bea</t>
  </si>
  <si>
    <r>
      <t>Green,</t>
    </r>
    <r>
      <rPr>
        <sz val="11"/>
        <color rgb="FFFF0000"/>
        <rFont val="Aptos Narrow"/>
        <family val="2"/>
        <scheme val="minor"/>
      </rPr>
      <t>Blue-green</t>
    </r>
    <r>
      <rPr>
        <sz val="11"/>
        <rFont val="Aptos Narrow"/>
        <family val="2"/>
        <scheme val="minor"/>
      </rPr>
      <t>,Tea-stained</t>
    </r>
  </si>
  <si>
    <t>9e492818-4681-4213-833b-b127c157c762</t>
  </si>
  <si>
    <t>92991249-b5a1-47fc-8fee-f43164567fdc</t>
  </si>
  <si>
    <t>green filamentous algae appears like surface coating at first glance</t>
  </si>
  <si>
    <t>many many snails</t>
  </si>
  <si>
    <t>eb847bb1-95b9-4164-8253-d3533204f493</t>
  </si>
  <si>
    <t>b7327e62-44ca-4c22-8117-b7e5fbb04d7c</t>
  </si>
  <si>
    <t>543008ef-fa53-44dc-84d4-67db688616de</t>
  </si>
  <si>
    <t>I sampled from a part of the water body that was relatively clean, but the water was really green.</t>
  </si>
  <si>
    <t>41b5acc7-405f-4927-8a17-8f8bbd6b23bd</t>
  </si>
  <si>
    <t>c2a6ccb0-3ca2-47e9-8985-ca6233d8331c</t>
  </si>
  <si>
    <t>Scum,other</t>
  </si>
  <si>
    <t>Algae</t>
  </si>
  <si>
    <t>b9692160-1ac8-4f48-8751-136918dcfc2a</t>
  </si>
  <si>
    <t>dd3552f5-ccb8-4a2f-8b8e-4942b69c70a6</t>
  </si>
  <si>
    <t>0aa031ba-71fb-4601-8704-cff6a39e65ba</t>
  </si>
  <si>
    <t>c1246536-f597-43db-8f77-31b18baacc99</t>
  </si>
  <si>
    <t>0a53f180-4412-4403-806f-98ffcd6fb271</t>
  </si>
  <si>
    <t>9de9052d-20b6-4c01-8979-40c03817fb22</t>
  </si>
  <si>
    <t>2586f856-63ef-4306-8bec-fd5bcedd028d</t>
  </si>
  <si>
    <t>froglets!!!</t>
  </si>
  <si>
    <t>1449818f-ba2c-4ebd-8ea2-e8c554365682</t>
  </si>
  <si>
    <t>11b7956a-5525-4629-89d2-dbe3846c5441</t>
  </si>
  <si>
    <t>bea5f61b-b126-4f0a-8314-55491b0040b2</t>
  </si>
  <si>
    <t>bc9f5583-f0d3-44f1-8f6f-789d438fa16d</t>
  </si>
  <si>
    <t>aa186371-2264-438a-8fc6-7af61981a0d4</t>
  </si>
  <si>
    <t>Blue-green</t>
  </si>
  <si>
    <t>Foam,Scum</t>
  </si>
  <si>
    <t>6b7b397f-4433-4d68-8a0e-f23049b68a45</t>
  </si>
  <si>
    <t>f56e696b-316a-47c9-8769-58e90a6b2c94</t>
  </si>
  <si>
    <t>fb943c2a-e01e-47c8-8068-9797757b28d4</t>
  </si>
  <si>
    <t>31626199-73ca-475f-8d52-121328499b53</t>
  </si>
  <si>
    <t>fb10c0dd-7e83-488c-8675-4ef8643d6374</t>
  </si>
  <si>
    <t>a6661c62-e8ca-4d06-8527-a21737e96e67</t>
  </si>
  <si>
    <t>Water level is very low than before</t>
  </si>
  <si>
    <t>ce0381ef-b5e7-4bee-897d-eee5388d4508</t>
  </si>
  <si>
    <t>a536be08-a47f-4d05-840e-466dc5ad0443</t>
  </si>
  <si>
    <t>544d68f1-25bb-4489-8a7e-abd1801fd407</t>
  </si>
  <si>
    <t xml:space="preserve">Very still. </t>
  </si>
  <si>
    <t>503b183f-e234-46e5-8fa4-60322a6eceec</t>
  </si>
  <si>
    <t>57e85068-2b3b-4c24-8f62-6485617ade97</t>
  </si>
  <si>
    <t xml:space="preserve">Saw a few fish  swimming away from me as I waded in and another few later </t>
  </si>
  <si>
    <t>d257bbb7-2699-41a7-8fb2-313130e7badb</t>
  </si>
  <si>
    <t>b2e6ce7d-ecad-452c-8bc7-11dc42388a5b</t>
  </si>
  <si>
    <t>36872379-8fe2-4053-880a-683a893bcb5a</t>
  </si>
  <si>
    <t>95ffb39d-3603-4f60-8ba7-8f309d5cad21</t>
  </si>
  <si>
    <t>055a13e9-5b5b-42f9-8b42-022e7b625633</t>
  </si>
  <si>
    <t>d8e26d4f-8403-46b5-817e-e5c7d48d687b</t>
  </si>
  <si>
    <t>439ac625-2911-4dbd-8ed8-9d2cf9604dae</t>
  </si>
  <si>
    <t>dcb0b400-7b9f-4926-8943-215c477ca06b</t>
  </si>
  <si>
    <t>f12d93dc-2d89-4945-8968-6e819b9c13c8</t>
  </si>
  <si>
    <t>f3c39004-3b64-4425-8246-479179e8dd4c</t>
  </si>
  <si>
    <t>f57845fd-b773-4e14-842f-40786e6a7921</t>
  </si>
  <si>
    <t>f033c160-c68d-4651-8771-ad9d87c7961e</t>
  </si>
  <si>
    <t>c79f93e2-7fdd-4364-838d-6df5689acae3</t>
  </si>
  <si>
    <t>e385e018-8a77-42f4-8375-2bf092d353be</t>
  </si>
  <si>
    <t>Louisecampicarroll@gmsil.com</t>
  </si>
  <si>
    <t>a8c61c41-2078-4e33-8c20-9d0998188168</t>
  </si>
  <si>
    <t>Sunlight,Cloudy,Overcast</t>
  </si>
  <si>
    <t>d508c622-b887-49f1-85db-ea707239453e</t>
  </si>
  <si>
    <t>ad119f0f-3205-427f-8f81-a087940e56a4</t>
  </si>
  <si>
    <t>30ec1f00-4f03-4baf-8e46-ab2920e5f2b4</t>
  </si>
  <si>
    <t>923492bc-e440-4e85-8e8f-8a1132fda613</t>
  </si>
  <si>
    <t>80315d9c-41c8-429b-8f41-c508ef9736e6</t>
  </si>
  <si>
    <t>bde7b7cd-dda3-42d6-8f75-8436c941577f</t>
  </si>
  <si>
    <t>d682099b-5efd-4efe-8f13-2a8aca8fa353</t>
  </si>
  <si>
    <t>3c16ae77-b28c-4e3c-83b3-4444ceb3b030</t>
  </si>
  <si>
    <t>e89bd51e-61fe-492e-8aab-a97f960c64b9</t>
  </si>
  <si>
    <t>faa38571-c0d1-4708-86d5-849a3c768fe0</t>
  </si>
  <si>
    <t>7759cd54-59c9-4dc2-8398-d744bcb048e4</t>
  </si>
  <si>
    <t>3f3ce537-ae5c-46c5-89eb-75300b684089</t>
  </si>
  <si>
    <t>The water on one side of the dock was dotted with green, but the water on the other side was clear. I sampled water from the clear part.</t>
  </si>
  <si>
    <t>4b467ce1-9bb6-44fd-8113-0f6ec2475ed9</t>
  </si>
  <si>
    <t>933488b0-26ae-469b-8366-c04d1ec91b56</t>
  </si>
  <si>
    <t xml:space="preserve">Water seems muddy </t>
  </si>
  <si>
    <t>d0582a79-d7b1-4c2c-80f6-6c2e5c784d36</t>
  </si>
  <si>
    <t>None,Duckweed/Vegetation,other</t>
  </si>
  <si>
    <t xml:space="preserve">Maybe pollen; sparse duckweed </t>
  </si>
  <si>
    <t xml:space="preserve">Plenty of fish in the water, baby heron, lots of dragonflies </t>
  </si>
  <si>
    <t>87eb2988-5bf9-4896-8e99-60eef739a5c4</t>
  </si>
  <si>
    <t>088d1174-8865-4484-892f-117c0cc240d8</t>
  </si>
  <si>
    <t>aaef17e1-166c-4d71-83f0-d5203b29add3</t>
  </si>
  <si>
    <t>4b6d2413-3dee-49f4-8231-9fcf44198b64</t>
  </si>
  <si>
    <t>Biofilm,Filamentous,Floating</t>
  </si>
  <si>
    <t>04e51c6f-9058-4098-831c-85d4b780d5bd</t>
  </si>
  <si>
    <t>3739ad24-d6da-470c-8ec9-7d0d13e3180a</t>
  </si>
  <si>
    <t>f9eac034-4935-4d52-8b2c-ddb71581646f</t>
  </si>
  <si>
    <t>6a81e910-d9d3-44c5-8c4f-cdbbcfd8f5d6</t>
  </si>
  <si>
    <t>2eee69cb-846c-4888-8d2a-ddc90efe314f</t>
  </si>
  <si>
    <t>f72fab5d-a9da-48be-8b12-172647b3faf9</t>
  </si>
  <si>
    <t>3b2784b9-7675-4f85-85d1-97315163c1e5</t>
  </si>
  <si>
    <t>could not collect sample safely, rabid fox by waterfront</t>
  </si>
  <si>
    <t>08354b69-fa14-4387-8793-bc31fa52c90f</t>
  </si>
  <si>
    <t>a89a6bad-b310-40f6-8aa4-cfb7b1dc1f61</t>
  </si>
  <si>
    <t>f8430a3e-1b58-41f1-8933-f558c3789c60</t>
  </si>
  <si>
    <t>74b7f601-c0b1-4e26-8b30-108dcc98ff39</t>
  </si>
  <si>
    <t>8918c3d6-6791-405b-8a7f-99a0d396b3b6</t>
  </si>
  <si>
    <t>2c0e6c44-3cca-4d78-8ab3-333492eb3c49</t>
  </si>
  <si>
    <t>reminiscent of salt marsh</t>
  </si>
  <si>
    <t>3b793bde-5d23-45a3-88a4-5c15d7fb12fb</t>
  </si>
  <si>
    <t>5b18a432-693f-45da-840b-e18ddd422473</t>
  </si>
  <si>
    <t>2b5d0e18-a590-4781-87c4-af7db073afbd</t>
  </si>
  <si>
    <t>f50a9c7a-bb7f-4ece-8879-f00f2ebbbd78</t>
  </si>
  <si>
    <t>Police blocked entrance to water way</t>
  </si>
  <si>
    <t>6367f6bc-ae97-4c10-8968-676a325c4222</t>
  </si>
  <si>
    <t>ffa94b3f-a0a1-40e7-807a-ca58ad676f71</t>
  </si>
  <si>
    <r>
      <t>Biofilm,Filamentous,</t>
    </r>
    <r>
      <rPr>
        <sz val="11"/>
        <color rgb="FFFF0000"/>
        <rFont val="Aptos Narrow"/>
        <family val="2"/>
        <scheme val="minor"/>
      </rPr>
      <t>Suspected_HAB</t>
    </r>
  </si>
  <si>
    <t>b709ba97-5bc5-40e5-800e-5979403e0510</t>
  </si>
  <si>
    <t>Esh3vandoren@gmail.com</t>
  </si>
  <si>
    <t>97d08675-e8d8-401c-8d01-66d1a1e31aef</t>
  </si>
  <si>
    <t>turbidity tube spilled in cooler</t>
  </si>
  <si>
    <t>1285c321-9416-4ca4-8535-962f6d04163a</t>
  </si>
  <si>
    <t>f692ad28-bd90-46e3-8253-889e05fd105c</t>
  </si>
  <si>
    <t>Cloudy,Sprinkle</t>
  </si>
  <si>
    <t>ea9ac341-3257-4fb3-86cb-015a0a4b36e0</t>
  </si>
  <si>
    <t>70ea0374-c9c1-4351-8df7-2ac984c55921</t>
  </si>
  <si>
    <t>8d17e2ac-03ad-420f-83be-349874ff824f</t>
  </si>
  <si>
    <t>51fbb588-2593-402f-8fea-675573becae6</t>
  </si>
  <si>
    <t xml:space="preserve">Water is slower and clearer than SBA. I saw a big crawdad. </t>
  </si>
  <si>
    <t>f6e9e9aa-7b89-4a01-8321-feeb78c9345c</t>
  </si>
  <si>
    <t>3d74cbd8-af45-41b0-8cba-08e2a5cb3e7e</t>
  </si>
  <si>
    <t>Rocky bottom, rocks covered with thin layer of brown mud. Small flecks of foam on surface. I saw water  skaters and a couple of small crawdads but no fish  this visit. Then I saw a little brown frog on the bank!</t>
  </si>
  <si>
    <t>56f55a54-2f94-4b47-8d80-61e2d01b9088</t>
  </si>
  <si>
    <t>0fcb02ff-d96a-4437-8a8e-920eafd92b6b</t>
  </si>
  <si>
    <t>Clear,Yellow</t>
  </si>
  <si>
    <t>fef28f1f-1f82-4a31-8de8-7fef76fcc143</t>
  </si>
  <si>
    <t>857e82ad-3631-4736-8046-96c6c6980a41</t>
  </si>
  <si>
    <t>7ac4d09d-cdd2-48ae-8cad-98b281bb3ae4</t>
  </si>
  <si>
    <t>392fb296-8382-4c95-85ac-b3c844c3c86f</t>
  </si>
  <si>
    <t>b31f21e9-332b-435c-88fc-44b7e462be37</t>
  </si>
  <si>
    <t>Alexander DeAngelis</t>
  </si>
  <si>
    <t>adeangelis290@gmail.com</t>
  </si>
  <si>
    <t>8a7204e5-0c67-408b-843d-06afb925bcc6</t>
  </si>
  <si>
    <t>Green colored water</t>
  </si>
  <si>
    <t>ec96656a-82e4-40bc-8996-c4dac37b5b82</t>
  </si>
  <si>
    <t>Ashley Xu</t>
  </si>
  <si>
    <t>xuashley27@gmail.com</t>
  </si>
  <si>
    <t>153da3f2-404f-494d-8035-6b86c4acd96b</t>
  </si>
  <si>
    <t>Giuliana Demma</t>
  </si>
  <si>
    <t>Gdemma724@gmail.com</t>
  </si>
  <si>
    <t>Sign that says moderate health risk harmful algal bloom</t>
  </si>
  <si>
    <t>Advisory (as of 7/7/25)</t>
  </si>
  <si>
    <t>c4a1fbf5-e1ec-4d77-8ced-ea8baf9c96e1</t>
  </si>
  <si>
    <t xml:space="preserve">Dock gate was locked. 
Ton of mosquitos present on the surface of the water. </t>
  </si>
  <si>
    <t>662ecab1-15bb-4493-879b-e60bb8366c31</t>
  </si>
  <si>
    <t>Kerri LeRoux</t>
  </si>
  <si>
    <t>Kerrileroux18@gmail.com</t>
  </si>
  <si>
    <t>95e07f70-fb6b-4629-837b-8b6a738a02a5</t>
  </si>
  <si>
    <t>86c5721b-0e3c-41f8-8643-3f9d56a28c3d</t>
  </si>
  <si>
    <t xml:space="preserve">Srishti Tummala </t>
  </si>
  <si>
    <t>Srishti.tummala@gmail.com</t>
  </si>
  <si>
    <t>a173e6f0-df79-4c20-8763-c8ef0872765d</t>
  </si>
  <si>
    <t>Pooja Karthikeyan</t>
  </si>
  <si>
    <t>pooja.karthikeyan100@gmail.com</t>
  </si>
  <si>
    <t>455716ab-a202-425a-8f5e-fc6a6703add2</t>
  </si>
  <si>
    <t xml:space="preserve">Chemical streak on surface </t>
  </si>
  <si>
    <t>Sign at location stated water was treated with pesticide on 7-26-25</t>
  </si>
  <si>
    <t>e9fbbe23-007f-4fdd-8b03-c755ed15b194</t>
  </si>
  <si>
    <t xml:space="preserve">Dead clams on bottom on the water. The first submission had the wrong pictures. I could not find survey website link so I had to submit when I got home. </t>
  </si>
  <si>
    <t>618f40b2-d8c3-4566-868c-e8e671c9df3d</t>
  </si>
  <si>
    <t>57739e11-b38d-4d2e-865a-2c9ca92c26ec</t>
  </si>
  <si>
    <t>12d78f75-7e97-4535-85a9-1ff0d090abb2</t>
  </si>
  <si>
    <t>Advisory (as of 7/29/25)</t>
  </si>
  <si>
    <t>76cbb7ec-1ec5-4cf0-8d51-4378f84ca36f</t>
  </si>
  <si>
    <t>Sydney Vine</t>
  </si>
  <si>
    <t>sydneyvine@gmail.com</t>
  </si>
  <si>
    <t>Trash (plastic lids, plastic wrapper)</t>
  </si>
  <si>
    <t>Little minnows visible</t>
  </si>
  <si>
    <t>c4783c2f-9007-4bd9-8313-13ea9665276c</t>
  </si>
  <si>
    <t>03e146ed-cab0-4660-8507-73a7916a6a9b</t>
  </si>
  <si>
    <t>Allen Ye</t>
  </si>
  <si>
    <t>Allenye@hvrsd.org</t>
  </si>
  <si>
    <t>First time</t>
  </si>
  <si>
    <t>96e1e28b-194f-4f7d-8f8f-63c11e6ea2c4</t>
  </si>
  <si>
    <t>Luca Lumezanu</t>
  </si>
  <si>
    <t>clumezanu@gmail.com</t>
  </si>
  <si>
    <t>Not normal but not any of the above</t>
  </si>
  <si>
    <t>23a0bcda-c074-4f29-8787-63c05bb71378</t>
  </si>
  <si>
    <t>Anaerobic,Sulfuric</t>
  </si>
  <si>
    <t>052fadc6-7f17-401e-8670-d133fd3798b9</t>
  </si>
  <si>
    <t>23471f15-9955-4892-8fa9-12b911d85315</t>
  </si>
  <si>
    <t>fbf8e99d-d67c-4f75-8fd4-2c7df4bb1620</t>
  </si>
  <si>
    <t>1c12ce30-6220-4056-8a7f-394557ab4377</t>
  </si>
  <si>
    <t>c28b3668-a646-4ef2-8906-553c79ebc998</t>
  </si>
  <si>
    <t>Part of the lake is clear and part of the lake is green, with the color separated by a tree branch. The green color has been there for around a month now.</t>
  </si>
  <si>
    <t>Reported to DEP</t>
  </si>
  <si>
    <t>4fcd1588-493e-4d67-8521-c59fa90a8aac</t>
  </si>
  <si>
    <t>Faint smell</t>
  </si>
  <si>
    <t>e701d372-d775-4955-8528-7ea93774a1c8</t>
  </si>
  <si>
    <t>d6740921-1621-46b4-8edd-76d71478c542</t>
  </si>
  <si>
    <t>483c92cb-71b8-4449-8cd4-cd5226cc624e</t>
  </si>
  <si>
    <t>f508544d-39cc-44ae-8da5-93e1eb92bfd9</t>
  </si>
  <si>
    <t>9210baf1-57e0-4de4-84dc-be1c33a29aa2</t>
  </si>
  <si>
    <t>c73c2ff7-3260-48fc-87ab-940c49ff192f</t>
  </si>
  <si>
    <t>71ab31b7-35b3-4006-89e6-e0b0f1baa6f5</t>
  </si>
  <si>
    <t xml:space="preserve">Luca Lumezanu </t>
  </si>
  <si>
    <t>MR2</t>
  </si>
  <si>
    <t>4fbe6c43-cc48-4869-8e4b-8a5b24fcb68d</t>
  </si>
  <si>
    <t>Srishti Tummala</t>
  </si>
  <si>
    <t>It was not possible to access the original site. This sampling point is about a 1/4 mile Downstream in the Millstone park</t>
  </si>
  <si>
    <t>66812484-ec38-41fe-82f9-7f1b047109ab</t>
  </si>
  <si>
    <t>Clear,other</t>
  </si>
  <si>
    <t>a little yellow brown</t>
  </si>
  <si>
    <t>f0e1eae3-e347-486c-8242-06ac272221ab</t>
  </si>
  <si>
    <t>c2bbdf7d-0477-40c9-86a0-e0495703f023</t>
  </si>
  <si>
    <r>
      <t>Biofilm,Filamentous,Floating,</t>
    </r>
    <r>
      <rPr>
        <sz val="11"/>
        <color rgb="FFFF0000"/>
        <rFont val="Aptos Narrow"/>
        <family val="2"/>
        <scheme val="minor"/>
      </rPr>
      <t>Suspected_HAB</t>
    </r>
  </si>
  <si>
    <t>1d421359-e334-4a65-8ebc-55cff057e5ce</t>
  </si>
  <si>
    <t xml:space="preserve">There is a green sign noting “pesticide-treated water.” The herbicides applied were copper sulfate on 7/23/25 at 12pm. </t>
  </si>
  <si>
    <t>8286207f-daa1-4ed6-87bc-0d445e61bb44</t>
  </si>
  <si>
    <t>02a1a6d1-9b23-4a9a-8a7b-0e861e690bf3</t>
  </si>
  <si>
    <t>Dead clams on bottom</t>
  </si>
  <si>
    <t>7ce9c971-0721-456c-89ef-53a77e957442</t>
  </si>
  <si>
    <t>b147d397-bdf8-4242-8957-118bbb9e3d0c</t>
  </si>
  <si>
    <t>7c099d32-d4ee-4728-8db7-2ef8235a2091</t>
  </si>
  <si>
    <t>allenye@hvrsd.org</t>
  </si>
  <si>
    <t>Duckweed and paint streaks near the shore</t>
  </si>
  <si>
    <t>Algae only near the shore, not into the lake</t>
  </si>
  <si>
    <t>87e2fd68-0e82-4a86-847d-ad5c08907aef</t>
  </si>
  <si>
    <t>A little bit of foam spots</t>
  </si>
  <si>
    <t>2f9cb886-3d20-4f37-8f37-44629dbebd39</t>
  </si>
  <si>
    <t>fbc49db2-4d06-4b90-80bd-1789ca350ee3</t>
  </si>
  <si>
    <t>2aaebad8-720e-4025-847b-863a6f887191</t>
  </si>
  <si>
    <t>Ignore my previous sw1 entry! I had trouble finding access the the creek but i have found it!</t>
  </si>
  <si>
    <t>a44e9cc6-18a9-4562-814c-c2cd86d5cf06</t>
  </si>
  <si>
    <t>Duckweed</t>
  </si>
  <si>
    <t>8aab6a1a-0d9e-4c0f-8de6-b7f596530fcc</t>
  </si>
  <si>
    <t>cc7452be-e258-410d-853b-ff417a5348a6</t>
  </si>
  <si>
    <t>281bd307-fdc4-4375-89fe-0971a877b6c2</t>
  </si>
  <si>
    <t>18831847-a199-41a5-8256-4c8f25e97a60</t>
  </si>
  <si>
    <t>d717a086-8f3a-41ab-86fe-13df42884fbf</t>
  </si>
  <si>
    <t>3fdbe3f7-29a8-4974-8074-b744fe9e0515</t>
  </si>
  <si>
    <t>a1cf9dce-34c5-4a77-8578-49a0254b831a</t>
  </si>
  <si>
    <t>9fac10e7-9244-4241-8c45-3e48c973bcab</t>
  </si>
  <si>
    <t>93eb5754-e671-4690-8f2b-f76cb3165ab8</t>
  </si>
  <si>
    <t>ef8bd4e0-8cf8-4581-8ac4-353356c67241</t>
  </si>
  <si>
    <t>08ad825c-33b6-490b-8c4e-ce30d6480d20</t>
  </si>
  <si>
    <t>72b0fff0-6602-47f5-8d67-61936f531af3</t>
  </si>
  <si>
    <t>0f7861ff-b6ca-4299-86dc-5187a9d6c1cd</t>
  </si>
  <si>
    <t>02c40adc-0053-4e62-8a6a-e970b94763b0</t>
  </si>
  <si>
    <t>c345027c-e948-4fa7-843a-037628b6aab6</t>
  </si>
  <si>
    <t>b2f2e8cd-8bd8-46c0-80a6-165d5525541c</t>
  </si>
  <si>
    <t>c9cdf8bc-d5c7-4908-8083-df415fe2020c</t>
  </si>
  <si>
    <t>Normal,other</t>
  </si>
  <si>
    <t>Fishy</t>
  </si>
  <si>
    <t>Trash present</t>
  </si>
  <si>
    <t>a4723ca8-3254-449e-8725-a50c43ad6acc</t>
  </si>
  <si>
    <t>a91f0b12-40af-43ed-84d4-e6d1447f6c1a</t>
  </si>
  <si>
    <t>fc31a634-8d4e-4544-8453-94b0733c65d0</t>
  </si>
  <si>
    <t>63049c5a-9392-4672-884d-38484e9c71cf</t>
  </si>
  <si>
    <t>Safa Biradar</t>
  </si>
  <si>
    <t>biradarsafa@gmail.com</t>
  </si>
  <si>
    <t>DBA</t>
  </si>
  <si>
    <t>For the thermometer, the water temperature shows as less than -5 degrees Celsius, however goes only till that. Perhaps less than -10 degrees Celsius. This could be error due to not being able to fully submerge the thermometer, though.</t>
  </si>
  <si>
    <t>159d2d2a-ac09-4e50-8a73-1e5b61751cdf</t>
  </si>
  <si>
    <t>b05bdd51-67d0-41d4-8f0f-5c07cfd3e57a</t>
  </si>
  <si>
    <t>04ec7737-5326-4bb1-8b45-4cb3f92ed9bc</t>
  </si>
  <si>
    <t>0efde2e1-a594-44cf-867a-f0cf77971fe8</t>
  </si>
  <si>
    <t>6ddbf9df-d067-4490-88b0-d2641fd8dc0e</t>
  </si>
  <si>
    <t>d680f795-0d30-48e7-8bf8-1b0c8093ceae</t>
  </si>
  <si>
    <t>Aiden Lin</t>
  </si>
  <si>
    <t>Aidenlin@hvrsd.org</t>
  </si>
  <si>
    <t>32d4cc10-0fba-41ae-857d-6b18e3332601</t>
  </si>
  <si>
    <t>2c885772-d5b6-403d-82c8-90a94582001b</t>
  </si>
  <si>
    <t>d20dc8fb-305c-4eac-8c69-05d8d2c783c8</t>
  </si>
  <si>
    <t>d2d72888-b3ac-47c3-840b-441a10d94fbf</t>
  </si>
  <si>
    <t>01340203-c44f-4b96-8c97-2ad99e342be2</t>
  </si>
  <si>
    <t>cdeb9f03-90f9-4fb9-850b-43ef0b4e392f</t>
  </si>
  <si>
    <t>Normal,Sulfuric</t>
  </si>
  <si>
    <t>66a5e2b5-05b2-47de-8544-98b57d346111</t>
  </si>
  <si>
    <t>5502dc08-83d5-48fa-8b73-009d34e1b2ba</t>
  </si>
  <si>
    <t>5f304707-cfe9-450f-8143-19051a0dcdab</t>
  </si>
  <si>
    <t>a2fc1e0e-5a95-47df-846a-1d58005d3a1d</t>
  </si>
  <si>
    <t>4d05cf40-d0fa-41b4-833b-edeb3fdad6ea</t>
  </si>
  <si>
    <t>14742398-2a85-4bd6-83b5-46dcc486d958</t>
  </si>
  <si>
    <t>Foam,Oil</t>
  </si>
  <si>
    <t>2a89c38d-1193-4506-8fd8-6752bf8cbbd5</t>
  </si>
  <si>
    <t>91b857a2-32ba-44ca-87f2-6cdd2d740936</t>
  </si>
  <si>
    <t>ca9e3790-295b-4be0-8b9c-8f5652bcf1c8</t>
  </si>
  <si>
    <t>5785d64c-58a4-4c5a-83c5-105d1b4d41a9</t>
  </si>
  <si>
    <t>Again, the thermometer shows as less than -5 degrees Celsius. It is possibly error as this is the second time this has happened.</t>
  </si>
  <si>
    <t>03ed40cc-7e64-4ec7-8a16-b2a3fd9c6949</t>
  </si>
  <si>
    <t xml:space="preserve">Clams on bottom </t>
  </si>
  <si>
    <t>8b9f67bf-93eb-4d21-8a5e-8c624606d987</t>
  </si>
  <si>
    <t>3e59958b-3a06-4e49-84e7-d00e66b957fd</t>
  </si>
  <si>
    <t>39606392-fe8b-4534-8db7-7d9f8989f7c1</t>
  </si>
  <si>
    <t xml:space="preserve">Small amount of paint streaks and duckweed </t>
  </si>
  <si>
    <t>Advisory (as of 7/3/25)</t>
  </si>
  <si>
    <t>f151c860-5b76-4758-873b-5d1baf357c34</t>
  </si>
  <si>
    <t>467fbce0-a8f0-465e-8519-dce86cee79b7</t>
  </si>
  <si>
    <t xml:space="preserve">Bubble splotches </t>
  </si>
  <si>
    <t>1bdea089-08be-4c27-88cb-d1416d9fba74</t>
  </si>
  <si>
    <t>366eecf9-bbc1-4890-8e96-b776da6e4098</t>
  </si>
  <si>
    <t>SHA</t>
  </si>
  <si>
    <t>This is the third time the temperature shows as less than -5 degrees Celsius, so it is likely error.</t>
  </si>
  <si>
    <t>1a695a19-2012-4f63-877c-bbacdaf52519</t>
  </si>
  <si>
    <t>8603e83f-d25c-48b3-8b41-9cc9e2621558</t>
  </si>
  <si>
    <t>e6143586-916f-4daa-8984-f36221d1cbd8</t>
  </si>
  <si>
    <t>64f5c294-bdf8-4b38-858b-c7d303ea00e6</t>
  </si>
  <si>
    <t>ef9a1829-c9f5-4019-807f-0d8c9be8cd64</t>
  </si>
  <si>
    <t>87a49564-7b84-4fed-8786-1320c29bfb72</t>
  </si>
  <si>
    <t>Sample ID</t>
  </si>
  <si>
    <t>Date Collected</t>
  </si>
  <si>
    <t>Color Change</t>
  </si>
  <si>
    <t>Ttl Coli</t>
  </si>
  <si>
    <t>Flourescence</t>
  </si>
  <si>
    <t>Data Conditions</t>
  </si>
  <si>
    <t>Lg Wells</t>
  </si>
  <si>
    <t>Sm Wells</t>
  </si>
  <si>
    <t>MPN</t>
  </si>
  <si>
    <t>Bacteria Data Conditions</t>
  </si>
  <si>
    <r>
      <t>a.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Aptos"/>
        <family val="2"/>
      </rPr>
      <t>exceeded holding time (&gt;8 hours from sample collection to start of analysis)</t>
    </r>
  </si>
  <si>
    <r>
      <t>b.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Aptos"/>
        <family val="2"/>
      </rPr>
      <t>exceeded holding temperature (&gt;12 deg C upon arrival)</t>
    </r>
  </si>
  <si>
    <r>
      <t>c.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Aptos"/>
        <family val="2"/>
      </rPr>
      <t>positive blank</t>
    </r>
  </si>
  <si>
    <r>
      <t>d.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Aptos"/>
        <family val="2"/>
      </rPr>
      <t>missing blank</t>
    </r>
  </si>
  <si>
    <r>
      <t>e.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Aptos"/>
        <family val="2"/>
      </rPr>
      <t>wrong date or time</t>
    </r>
  </si>
  <si>
    <r>
      <t>f.</t>
    </r>
    <r>
      <rPr>
        <sz val="7"/>
        <color theme="1"/>
        <rFont val="Times New Roman"/>
        <family val="1"/>
      </rPr>
      <t xml:space="preserve">          </t>
    </r>
    <r>
      <rPr>
        <sz val="10"/>
        <color theme="1"/>
        <rFont val="Aptos"/>
        <family val="2"/>
      </rPr>
      <t>read outside of 23-25 hour window (note: do not read after 36 hours)</t>
    </r>
  </si>
  <si>
    <r>
      <t>g.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ptos"/>
        <family val="2"/>
      </rPr>
      <t>1 empty large well</t>
    </r>
  </si>
  <si>
    <r>
      <t>h.</t>
    </r>
    <r>
      <rPr>
        <sz val="7"/>
        <color rgb="FF808080"/>
        <rFont val="Times New Roman"/>
        <family val="1"/>
      </rPr>
      <t xml:space="preserve">        </t>
    </r>
    <r>
      <rPr>
        <sz val="10"/>
        <color rgb="FF808080"/>
        <rFont val="Aptos"/>
        <family val="2"/>
      </rPr>
      <t>&gt;20% relative difference between original and dilution</t>
    </r>
  </si>
  <si>
    <r>
      <t>x.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ptos"/>
        <family val="2"/>
      </rPr>
      <t>other (describe)</t>
    </r>
  </si>
  <si>
    <t>j</t>
  </si>
  <si>
    <t>empty small well</t>
  </si>
  <si>
    <t>g</t>
  </si>
  <si>
    <t>j *2</t>
  </si>
  <si>
    <t>b</t>
  </si>
  <si>
    <t xml:space="preserve">x: did not remove water on accident so more than 100 ml </t>
  </si>
  <si>
    <t>b, g</t>
  </si>
  <si>
    <t>HO2</t>
  </si>
  <si>
    <t>HO3</t>
  </si>
  <si>
    <t>HO3a</t>
  </si>
  <si>
    <t>WP1</t>
  </si>
  <si>
    <t>WP3</t>
  </si>
  <si>
    <t>WP4</t>
  </si>
  <si>
    <t>2 g</t>
  </si>
  <si>
    <t>g, &lt;100 mL</t>
  </si>
  <si>
    <t>BRDL1</t>
  </si>
  <si>
    <t>2g, b, &lt;100 mL</t>
  </si>
  <si>
    <t>&lt;100 mL</t>
  </si>
  <si>
    <t>b, &lt;100 mL</t>
  </si>
  <si>
    <t>c</t>
  </si>
  <si>
    <t>b,g</t>
  </si>
  <si>
    <t>G</t>
  </si>
  <si>
    <t>B</t>
  </si>
  <si>
    <t>B,G</t>
  </si>
  <si>
    <t>g * 3</t>
  </si>
  <si>
    <t xml:space="preserve">b, g </t>
  </si>
  <si>
    <t>b, g * 5</t>
  </si>
  <si>
    <t>g * 5</t>
  </si>
  <si>
    <t>CL5-a</t>
  </si>
  <si>
    <t>CL5-b</t>
  </si>
  <si>
    <t>b, g * 4</t>
  </si>
  <si>
    <t>HO3A</t>
  </si>
  <si>
    <t>b, 2g</t>
  </si>
  <si>
    <t>2G</t>
  </si>
  <si>
    <t>J</t>
  </si>
  <si>
    <t>BJ</t>
  </si>
  <si>
    <t>g,j</t>
  </si>
  <si>
    <t>BG</t>
  </si>
  <si>
    <t xml:space="preserve">c, g </t>
  </si>
  <si>
    <t>b, c, g</t>
  </si>
  <si>
    <t>c, g</t>
  </si>
  <si>
    <t>c, j</t>
  </si>
  <si>
    <t>J2</t>
  </si>
  <si>
    <t>3J</t>
  </si>
  <si>
    <t>RO1A</t>
  </si>
  <si>
    <t>Sample/ctrl ID</t>
  </si>
  <si>
    <t>Pat/Ctr/cAl</t>
  </si>
  <si>
    <t>Test name</t>
  </si>
  <si>
    <t>Test type</t>
  </si>
  <si>
    <t>Result</t>
  </si>
  <si>
    <t>Result unit</t>
  </si>
  <si>
    <t>Result time</t>
  </si>
  <si>
    <t>STAT</t>
  </si>
  <si>
    <t>Status</t>
  </si>
  <si>
    <t>Errors</t>
  </si>
  <si>
    <t>Notes</t>
  </si>
  <si>
    <t>Dilution 1 +</t>
  </si>
  <si>
    <t>Manual dilution 1 +</t>
  </si>
  <si>
    <t xml:space="preserve">Response </t>
  </si>
  <si>
    <t>Blank response / Cal. voltage</t>
  </si>
  <si>
    <t>Side abs. (A)</t>
  </si>
  <si>
    <t>Nbr. of points used</t>
  </si>
  <si>
    <t>Main abs. 1</t>
  </si>
  <si>
    <t>Main abs. 2 / Factor</t>
  </si>
  <si>
    <t>Main abs. 3 / Bias</t>
  </si>
  <si>
    <t>Main abs. 4</t>
  </si>
  <si>
    <t>Main abs. 5</t>
  </si>
  <si>
    <t>Main abs. 6</t>
  </si>
  <si>
    <t>Main abs. 7</t>
  </si>
  <si>
    <t>Main abs. 8</t>
  </si>
  <si>
    <t>Main abs. 9</t>
  </si>
  <si>
    <t>Main abs. 10</t>
  </si>
  <si>
    <t>Main abs. 11</t>
  </si>
  <si>
    <t>Main abs. 12</t>
  </si>
  <si>
    <t>Blank side abs.</t>
  </si>
  <si>
    <t>Blank abs. 1</t>
  </si>
  <si>
    <t>Blank abs. 2</t>
  </si>
  <si>
    <t>Blank abs. 3</t>
  </si>
  <si>
    <t>Blank abs. 4</t>
  </si>
  <si>
    <t>Blank abs. 5</t>
  </si>
  <si>
    <t>Blank abs. 6</t>
  </si>
  <si>
    <t>Blank abs. 7</t>
  </si>
  <si>
    <t>Blank abs. 8</t>
  </si>
  <si>
    <t>Blank abs. 9</t>
  </si>
  <si>
    <t>Blank abs. 10</t>
  </si>
  <si>
    <t>Blank abs. 11</t>
  </si>
  <si>
    <t>Blank abs. 12</t>
  </si>
  <si>
    <t>Rate (A/min)</t>
  </si>
  <si>
    <t>Calibrator conc.</t>
  </si>
  <si>
    <t>Sample type</t>
  </si>
  <si>
    <t>APL1_2025-05-18</t>
  </si>
  <si>
    <t>P</t>
  </si>
  <si>
    <t>Nitrite</t>
  </si>
  <si>
    <t>µg/l</t>
  </si>
  <si>
    <t>MA</t>
  </si>
  <si>
    <t>Sample type 1</t>
  </si>
  <si>
    <t>AWL1_2025-05-18</t>
  </si>
  <si>
    <t>AX1_2025-05-18</t>
  </si>
  <si>
    <t>PO4 Low</t>
  </si>
  <si>
    <t>mg/l</t>
  </si>
  <si>
    <t>AX2_2025-05-18</t>
  </si>
  <si>
    <t>Chloride H</t>
  </si>
  <si>
    <t>R</t>
  </si>
  <si>
    <t>TON Low</t>
  </si>
  <si>
    <t>BB1_2025-05-18</t>
  </si>
  <si>
    <t>BD1a_2025-05-18</t>
  </si>
  <si>
    <t>BLDL1_2025-05-18</t>
  </si>
  <si>
    <t>BRL1_2025-05-18</t>
  </si>
  <si>
    <t>CB2_2025-05-18</t>
  </si>
  <si>
    <t>CB3_2025-05-18</t>
  </si>
  <si>
    <t>CL2_2025-05-18</t>
  </si>
  <si>
    <t>21, 30</t>
  </si>
  <si>
    <t>CL4_2025-05-18</t>
  </si>
  <si>
    <t>CL5_2025-05-18</t>
  </si>
  <si>
    <t>CTL1_2025-05-18</t>
  </si>
  <si>
    <t>CVL1_2025-05-18</t>
  </si>
  <si>
    <t>DB1_2025-05-18</t>
  </si>
  <si>
    <t>DE1_2025-05-18</t>
  </si>
  <si>
    <t>ETL1_2025-05-18</t>
  </si>
  <si>
    <t>GMP1_2025-05-18</t>
  </si>
  <si>
    <t>HA1_2025-05-18</t>
  </si>
  <si>
    <t>HB3_2025-05-18</t>
  </si>
  <si>
    <t>HL2_2025-05-18</t>
  </si>
  <si>
    <t>HO1_2025-05-18</t>
  </si>
  <si>
    <t>MB3_2025-05-18</t>
  </si>
  <si>
    <t>MDWL1_2025-05-18</t>
  </si>
  <si>
    <t>MR3_2025-05-18</t>
  </si>
  <si>
    <t>MR4_2025-05-18</t>
  </si>
  <si>
    <t>PL1_2025-05-18</t>
  </si>
  <si>
    <t>PMRL1_2025-05-18</t>
  </si>
  <si>
    <t>PNVL1_2025-05-18</t>
  </si>
  <si>
    <t>SYL1_2025-05-18</t>
  </si>
  <si>
    <t>SYNL1_2025-05-18</t>
  </si>
  <si>
    <t>PP1_2025-05-18</t>
  </si>
  <si>
    <t>PRP1_2025-05-18</t>
  </si>
  <si>
    <t>RBA_2025-05-18</t>
  </si>
  <si>
    <t>RK1_2025-05-18</t>
  </si>
  <si>
    <t>RO1a_2025-05-18</t>
  </si>
  <si>
    <t>ROL1_2025-05-18</t>
  </si>
  <si>
    <t>Phos High</t>
  </si>
  <si>
    <t>SPBP1_2025-05-18</t>
  </si>
  <si>
    <t>SPBP2_2025-05-18</t>
  </si>
  <si>
    <t>SB9_2025-05-18</t>
  </si>
  <si>
    <t>APL1_2025-05-25</t>
  </si>
  <si>
    <t>AWL1_2025-05-25</t>
  </si>
  <si>
    <t>AX1_2025-05-25</t>
  </si>
  <si>
    <t>AX2_2025-05-25</t>
  </si>
  <si>
    <t>BB1_2025-05-25</t>
  </si>
  <si>
    <t>BD1a_2025-05-25</t>
  </si>
  <si>
    <t>BLDL1_2025-05-25</t>
  </si>
  <si>
    <t>BRL1_2025-05-25</t>
  </si>
  <si>
    <t>CB2_2025-05-25</t>
  </si>
  <si>
    <t>CB3_2025-05-25</t>
  </si>
  <si>
    <t>CL2_2025-05-25</t>
  </si>
  <si>
    <t>CL4_2025-05-25</t>
  </si>
  <si>
    <t>CL5_2025-05-25</t>
  </si>
  <si>
    <t>CTL1_2025-05-25</t>
  </si>
  <si>
    <t>CVL1_2025-05-25</t>
  </si>
  <si>
    <t>DE1_2025-05-25</t>
  </si>
  <si>
    <t>DB1_2025-05-25</t>
  </si>
  <si>
    <t>ETL1_2025-05-25</t>
  </si>
  <si>
    <t>GMP1_2025-05-25</t>
  </si>
  <si>
    <t>GRPL1_2025-05-25</t>
  </si>
  <si>
    <t>HA1_2025-05-25</t>
  </si>
  <si>
    <t>HB3_2025-05-25</t>
  </si>
  <si>
    <t>HL2_2025-05-25</t>
  </si>
  <si>
    <t>HO1_2025-05-25</t>
  </si>
  <si>
    <t>MB3_2025-05-25</t>
  </si>
  <si>
    <t>MDWL1_2025-05-25</t>
  </si>
  <si>
    <t>MR3_2025-05-25</t>
  </si>
  <si>
    <t>TON High</t>
  </si>
  <si>
    <t>MR4_2025-05-25</t>
  </si>
  <si>
    <t>MRCL1_2025-05-25</t>
  </si>
  <si>
    <t>PL1_2025-05-25</t>
  </si>
  <si>
    <t>PP1_2025-05-25</t>
  </si>
  <si>
    <t>PRP1_2025-05-25</t>
  </si>
  <si>
    <t>PMRL1_2025-05-25</t>
  </si>
  <si>
    <t>PNVL1_2025-05-25</t>
  </si>
  <si>
    <t>RBA_2025-05-25</t>
  </si>
  <si>
    <t>RK1_2025-05-25</t>
  </si>
  <si>
    <t>ROL1_2025-05-25</t>
  </si>
  <si>
    <t>SB9_2025-05-25</t>
  </si>
  <si>
    <t>SYL1_2025-05-25</t>
  </si>
  <si>
    <t>SYNL1_2025-05-25</t>
  </si>
  <si>
    <t>COL1_2025-05-25</t>
  </si>
  <si>
    <t>ABM4_2025-05-25</t>
  </si>
  <si>
    <t>ABM4_2025-06-01</t>
  </si>
  <si>
    <t>AC4_2025-06-01</t>
  </si>
  <si>
    <t>APL1_2025-06-01</t>
  </si>
  <si>
    <t>AWL1_2025-06-01</t>
  </si>
  <si>
    <t>AX1_2025-06-01</t>
  </si>
  <si>
    <t>AX2_2025-06-01</t>
  </si>
  <si>
    <t>BB1_2025-06-01</t>
  </si>
  <si>
    <t>BD1a_2025-06-01</t>
  </si>
  <si>
    <t>BLDL1_2025-06-01</t>
  </si>
  <si>
    <t>BRL1_2025-06-01</t>
  </si>
  <si>
    <t>CB2_2025-06-01</t>
  </si>
  <si>
    <t>DE1_2025-06-01</t>
  </si>
  <si>
    <t>ETL1_2025-06-01</t>
  </si>
  <si>
    <t>GMP1_2025-06-01</t>
  </si>
  <si>
    <t>GRPL1_2025-06-01</t>
  </si>
  <si>
    <t>HA1_2025-06-01</t>
  </si>
  <si>
    <t>HB3_2025-06-01</t>
  </si>
  <si>
    <t>HL2_2025-06-01</t>
  </si>
  <si>
    <t>HO1_2025-06-01</t>
  </si>
  <si>
    <t>MB3_2025-06-01</t>
  </si>
  <si>
    <t>MDWL1_2025-06-01</t>
  </si>
  <si>
    <t>MRCL1_2025-06-01</t>
  </si>
  <si>
    <t>MR3_2025-06-01</t>
  </si>
  <si>
    <t>MR4_2025-06-01</t>
  </si>
  <si>
    <t>!</t>
  </si>
  <si>
    <t>PMRL1_2025-06-01</t>
  </si>
  <si>
    <t>PP1_2025-06-01</t>
  </si>
  <si>
    <t>PL1_2025-06-01</t>
  </si>
  <si>
    <t>CB3_2025-06-01</t>
  </si>
  <si>
    <t>CL4_2025-06-01</t>
  </si>
  <si>
    <t>CL5_2025-06-01</t>
  </si>
  <si>
    <t>CTL1_2025-06-01</t>
  </si>
  <si>
    <t>CVL1_2025-06-01</t>
  </si>
  <si>
    <t>PNVL1_2025-06-01</t>
  </si>
  <si>
    <t>RBA_2025-06-01</t>
  </si>
  <si>
    <t>RK1_2025-06-01</t>
  </si>
  <si>
    <t>RO1a_2025-06-01</t>
  </si>
  <si>
    <t>ROL1_2025-06-01</t>
  </si>
  <si>
    <t>SB9_2025-06-01</t>
  </si>
  <si>
    <t>SPBP1_2025-06-01</t>
  </si>
  <si>
    <t>SPBP2_2025-06-01</t>
  </si>
  <si>
    <t>SYL1_2025-06-01</t>
  </si>
  <si>
    <t>SYNL1_2025-06-01</t>
  </si>
  <si>
    <t>ABM4_2025-06-08</t>
  </si>
  <si>
    <t>AC4_2025-06-08</t>
  </si>
  <si>
    <t>APL1_2025-06-08</t>
  </si>
  <si>
    <t>AWL1_2025-06-08</t>
  </si>
  <si>
    <t>AX1_2025-06-08</t>
  </si>
  <si>
    <t>AX2_2025-06-08</t>
  </si>
  <si>
    <t>BB1_2025-06-08</t>
  </si>
  <si>
    <t>BD1a_2025-06-08</t>
  </si>
  <si>
    <t>BLDL1_2025-06-08</t>
  </si>
  <si>
    <t>BRL1_2025-06-08</t>
  </si>
  <si>
    <t>CB2_2025-06-08</t>
  </si>
  <si>
    <t>CB3_2025-06-08</t>
  </si>
  <si>
    <t>CL2_2025-06-08</t>
  </si>
  <si>
    <t>CL4_2025-06-08</t>
  </si>
  <si>
    <t>CL5_2025-06-08</t>
  </si>
  <si>
    <t>COL1_2025-06-08</t>
  </si>
  <si>
    <t>CTL1_2025-06-08</t>
  </si>
  <si>
    <t>CVL1_2025-06-08</t>
  </si>
  <si>
    <t>DB1_2025-06-08</t>
  </si>
  <si>
    <t>DE1_2025-06-08</t>
  </si>
  <si>
    <t>ETL1_2025-06-08</t>
  </si>
  <si>
    <t>GMP1_2025-06-08</t>
  </si>
  <si>
    <t>GRPL1_2025-06-08</t>
  </si>
  <si>
    <t>HA1_2025-06-08</t>
  </si>
  <si>
    <t>HB3_2025-06-08</t>
  </si>
  <si>
    <t>HL2_2025-06-08</t>
  </si>
  <si>
    <t>HO1_2025-06-08</t>
  </si>
  <si>
    <t>MB3_2025-06-08</t>
  </si>
  <si>
    <t>MDWL1_2025-06-08</t>
  </si>
  <si>
    <t>MR3_2025-06-08</t>
  </si>
  <si>
    <t>MR4_2025-06-08</t>
  </si>
  <si>
    <t>MRCL1_2025-06-08</t>
  </si>
  <si>
    <t>PL1_2025-06-08</t>
  </si>
  <si>
    <t>PMRL1_2025-06-08</t>
  </si>
  <si>
    <t>PNVL1_2025-06-08</t>
  </si>
  <si>
    <t>PP1_2025-06-08</t>
  </si>
  <si>
    <t>PRP1_2025-06-08</t>
  </si>
  <si>
    <t>RBA_2025-06-08</t>
  </si>
  <si>
    <t>RK1_2025-06-08</t>
  </si>
  <si>
    <t>RO1a_2025-06-08</t>
  </si>
  <si>
    <t>ROL1_2025-06-08</t>
  </si>
  <si>
    <t>SB2_2025-06-08</t>
  </si>
  <si>
    <t>SB9_2025-06-08</t>
  </si>
  <si>
    <t>SPBP1_2025-06-08</t>
  </si>
  <si>
    <t>SPBP2_2025-06-08</t>
  </si>
  <si>
    <t>SYL1_2025-06-08</t>
  </si>
  <si>
    <t>SYNL1_2025-06-08</t>
  </si>
  <si>
    <t>HO2_2025-06-11</t>
  </si>
  <si>
    <t>HO3_2025-06-11</t>
  </si>
  <si>
    <t>HO3a_2025-06-11</t>
  </si>
  <si>
    <t>WP1_2025-06-11</t>
  </si>
  <si>
    <t>WP2_2025-06-11</t>
  </si>
  <si>
    <t>WP3_2025-06-11</t>
  </si>
  <si>
    <t>WP4_2025-06-11</t>
  </si>
  <si>
    <t>ABM4_2025-06-15</t>
  </si>
  <si>
    <t>AC4_2025-06-15</t>
  </si>
  <si>
    <t>APL1_2025-06-15</t>
  </si>
  <si>
    <t>AX1_2025-06-15</t>
  </si>
  <si>
    <t>AX2_2025-06-15</t>
  </si>
  <si>
    <t>BB1_2025-06-15</t>
  </si>
  <si>
    <t>BD1a_2025-06-15</t>
  </si>
  <si>
    <t>BLD1_2025-06-15</t>
  </si>
  <si>
    <t>BRL1_2025-06-15</t>
  </si>
  <si>
    <t>CB2_2025-06-15</t>
  </si>
  <si>
    <t>CB3_2025-06-15</t>
  </si>
  <si>
    <t>CL2_2025-06-15</t>
  </si>
  <si>
    <t>CL4_2025-06-15</t>
  </si>
  <si>
    <t>CL5_2025-06-15</t>
  </si>
  <si>
    <t>COL1_2025-06-15</t>
  </si>
  <si>
    <t>CTL1_2025-06-15</t>
  </si>
  <si>
    <t>CVL1_2025-06-15</t>
  </si>
  <si>
    <t>DB1_2025-06-15</t>
  </si>
  <si>
    <t>DE1_2025-06-15</t>
  </si>
  <si>
    <t>ETL1_2025-06-15</t>
  </si>
  <si>
    <t>GMP1_2025-06-15</t>
  </si>
  <si>
    <t>GRPL1_2025-06-15</t>
  </si>
  <si>
    <t>HA1_2025-06-15</t>
  </si>
  <si>
    <t>HB3_2025-06-15</t>
  </si>
  <si>
    <t>HL2_2025-06-15</t>
  </si>
  <si>
    <t>HO1_2025-06-15</t>
  </si>
  <si>
    <t>HO2_2025-06-15</t>
  </si>
  <si>
    <t>HO3_2025-06-15</t>
  </si>
  <si>
    <t>HO3a_2025-06-15</t>
  </si>
  <si>
    <t>MB3_2025-06-15</t>
  </si>
  <si>
    <t>MDWL1_2025-06-15</t>
  </si>
  <si>
    <t>MR3_2025-06-15</t>
  </si>
  <si>
    <t>MR4_2025-06-15</t>
  </si>
  <si>
    <t>MRCL1_2025-06-15</t>
  </si>
  <si>
    <t>PL1_2025-06-15</t>
  </si>
  <si>
    <t>PMRL1_2025-06-15</t>
  </si>
  <si>
    <t>PNVL1_2025-06-15</t>
  </si>
  <si>
    <t>PP1_2025-06-15</t>
  </si>
  <si>
    <t>PRP1_2025-06-15</t>
  </si>
  <si>
    <t>RBA_2025-06-15</t>
  </si>
  <si>
    <t>RK1_2025-06-15</t>
  </si>
  <si>
    <t>RO1a_2025-06-15</t>
  </si>
  <si>
    <t>SB1_2025-06-15</t>
  </si>
  <si>
    <t>SB9_2025-06-15</t>
  </si>
  <si>
    <t>SPBP1_2025-06-15</t>
  </si>
  <si>
    <t>SPBP2_2025-06-15</t>
  </si>
  <si>
    <t>SYL1_2025-06-15</t>
  </si>
  <si>
    <t>SYNL1_2025-06-15</t>
  </si>
  <si>
    <t>WP1_2025-06-15</t>
  </si>
  <si>
    <t>WP2_2025-06-15</t>
  </si>
  <si>
    <t>WP3_2025-06-15</t>
  </si>
  <si>
    <t>WP4_2025-06-15</t>
  </si>
  <si>
    <t>WP1_2025-06-18</t>
  </si>
  <si>
    <t>WP2_2025-06-18</t>
  </si>
  <si>
    <t>WP3_2025-06-18</t>
  </si>
  <si>
    <t>WP4_2025-06-18</t>
  </si>
  <si>
    <t>HO2_2025-06-18</t>
  </si>
  <si>
    <t>HO3_2025-06-18</t>
  </si>
  <si>
    <t>HO3a_2025-06-18</t>
  </si>
  <si>
    <t>BD4_2025-06-22</t>
  </si>
  <si>
    <t>BD1a_2025-06-22</t>
  </si>
  <si>
    <t>BD5_2025-06-22</t>
  </si>
  <si>
    <t>AX2_2025-06-22</t>
  </si>
  <si>
    <t>AC4_2025-06-22</t>
  </si>
  <si>
    <t>ABM4_2025-06-22</t>
  </si>
  <si>
    <t>AX1_2025-06-22</t>
  </si>
  <si>
    <t>BB1_2025-06-22</t>
  </si>
  <si>
    <t>BLDL1_2025-06-22</t>
  </si>
  <si>
    <t>ATL1_2025-06-22</t>
  </si>
  <si>
    <t>AC5_2025-06-22</t>
  </si>
  <si>
    <t>SBA_2025-06-22</t>
  </si>
  <si>
    <t>MR4_2025-06-22</t>
  </si>
  <si>
    <t>SB2_2025-06-22</t>
  </si>
  <si>
    <t>PL1_2025-06-22</t>
  </si>
  <si>
    <t>MRC_2025-06-22</t>
  </si>
  <si>
    <t>CL4_2025-06-22</t>
  </si>
  <si>
    <t>SYNL1_2025-06-22</t>
  </si>
  <si>
    <t>HA1_2025-06-22</t>
  </si>
  <si>
    <t>MR1_2025-06-22</t>
  </si>
  <si>
    <t>CL5_2025-06-22</t>
  </si>
  <si>
    <t>MDWL1_2025-06-22</t>
  </si>
  <si>
    <t>HB3_2025-06-22</t>
  </si>
  <si>
    <t>SB5_2025-06-22</t>
  </si>
  <si>
    <t>HL2_2025-06-22</t>
  </si>
  <si>
    <t>BRL1_2025-06-22</t>
  </si>
  <si>
    <t>CB3_2025-06-22</t>
  </si>
  <si>
    <t>DB2_2025-06-22</t>
  </si>
  <si>
    <t>PP1_2025-06-22</t>
  </si>
  <si>
    <t>CB2_2025-06-22</t>
  </si>
  <si>
    <t>PMRL1_2025-06-22</t>
  </si>
  <si>
    <t>PRP1_2025-06-22</t>
  </si>
  <si>
    <t>WP2_2025-06-22</t>
  </si>
  <si>
    <t>WP4_2025-06-22</t>
  </si>
  <si>
    <t>HO2_2025-06-22</t>
  </si>
  <si>
    <t>RB1_2025-06-22</t>
  </si>
  <si>
    <t>ETL1_2025-06-22</t>
  </si>
  <si>
    <t>CL2_2025-06-22</t>
  </si>
  <si>
    <t>DB1_2025-06-22</t>
  </si>
  <si>
    <t>GRPL1_2025-06-22</t>
  </si>
  <si>
    <t>DE1_2025-06-22</t>
  </si>
  <si>
    <t>MB3_2025-06-22</t>
  </si>
  <si>
    <t>RBA_2025-06-22</t>
  </si>
  <si>
    <t>LSC1_2025-06-22</t>
  </si>
  <si>
    <t>GMP1_2025-06-22</t>
  </si>
  <si>
    <t>HO3a_2025-06-23</t>
  </si>
  <si>
    <t>WP3_2025-06-23</t>
  </si>
  <si>
    <t>HO3_2025-06-23</t>
  </si>
  <si>
    <t>WP1_2025-06-23</t>
  </si>
  <si>
    <t>HO2_2025-06-25</t>
  </si>
  <si>
    <t>HO3_2025-06-25</t>
  </si>
  <si>
    <t>HO3a_2025-06-25</t>
  </si>
  <si>
    <t>WP1_2025-06-25</t>
  </si>
  <si>
    <t>WP2_2025-06-25</t>
  </si>
  <si>
    <t>WP3_2025-06-25</t>
  </si>
  <si>
    <t>WP4_2025-06-25</t>
  </si>
  <si>
    <t>CB2_2025-06-29</t>
  </si>
  <si>
    <t>SYNL1_2025-06-29</t>
  </si>
  <si>
    <t>AX1_2025-06-29</t>
  </si>
  <si>
    <t>SB2_2025-06-29</t>
  </si>
  <si>
    <t>DB1_2025-06-29</t>
  </si>
  <si>
    <t>CL5_2025-06-29</t>
  </si>
  <si>
    <t>RB1_2025-06-29</t>
  </si>
  <si>
    <t>AC4_2025-06-29</t>
  </si>
  <si>
    <t>MRC_2025-06-29</t>
  </si>
  <si>
    <t>MR4_2025-06-29</t>
  </si>
  <si>
    <t>MO1_2025-06-29</t>
  </si>
  <si>
    <t>AC5_2025-06-29</t>
  </si>
  <si>
    <t>RBA_2025-06-29</t>
  </si>
  <si>
    <t>PP1_2025-06-29</t>
  </si>
  <si>
    <t>AC3_2025-06-29</t>
  </si>
  <si>
    <t>HL2_2025-06-29</t>
  </si>
  <si>
    <t>GRPL1_2025-06-29</t>
  </si>
  <si>
    <t>CTL1_2025-06-29</t>
  </si>
  <si>
    <t>ROL1_2025-06-29</t>
  </si>
  <si>
    <t>CL2_2025-06-29</t>
  </si>
  <si>
    <t>SB5_2025-06-29</t>
  </si>
  <si>
    <t>MB3_2025-06-29</t>
  </si>
  <si>
    <t>LSC1_2025-06-29</t>
  </si>
  <si>
    <t>MDWL1_2025-06-29</t>
  </si>
  <si>
    <t>SW1_2025-06-29</t>
  </si>
  <si>
    <t>AC2_2025-06-29</t>
  </si>
  <si>
    <t>COL1_2025-06-29</t>
  </si>
  <si>
    <t>PL1_2025-06-29</t>
  </si>
  <si>
    <t>DE1_2025-06-29</t>
  </si>
  <si>
    <t>PMRL1_2025-06-29</t>
  </si>
  <si>
    <t>GMP1_2025-06-29</t>
  </si>
  <si>
    <t>SC6_2025-06-29</t>
  </si>
  <si>
    <t>SBA_2025-06-29</t>
  </si>
  <si>
    <t>WP4_2025-06-29</t>
  </si>
  <si>
    <t>CB3_2025-06-29</t>
  </si>
  <si>
    <t>ABM4_2025-06-29</t>
  </si>
  <si>
    <t>PRP1_2025-06-29</t>
  </si>
  <si>
    <t>AX2_2025-06-29</t>
  </si>
  <si>
    <t>BB2_2025-06-29</t>
  </si>
  <si>
    <t>HO1_2025-06-29</t>
  </si>
  <si>
    <t>BD5_2025-06-29</t>
  </si>
  <si>
    <t>HA1_2025-06-29</t>
  </si>
  <si>
    <t>FC1_2025-06-29</t>
  </si>
  <si>
    <t>ETL1_2025-06-29</t>
  </si>
  <si>
    <t>BD1a_2025-06-29</t>
  </si>
  <si>
    <t>CL4_2025-06-29</t>
  </si>
  <si>
    <t>ATL1_2025-06-29</t>
  </si>
  <si>
    <t>MR1_2025-06-29</t>
  </si>
  <si>
    <t>CVL1_2025-06-29</t>
  </si>
  <si>
    <t>BD4_2025-06-29</t>
  </si>
  <si>
    <t>WP3_2025-06-29</t>
  </si>
  <si>
    <t>WP2_2025-06-29</t>
  </si>
  <si>
    <t>BB1_2025-06-29</t>
  </si>
  <si>
    <t>APL1_2025-06-29</t>
  </si>
  <si>
    <t>AC1_2025-06-29</t>
  </si>
  <si>
    <t>JC6_2025-06-29</t>
  </si>
  <si>
    <t>HB3_2025-06-29</t>
  </si>
  <si>
    <t>SYL1_2025-06-29</t>
  </si>
  <si>
    <t>DB2_2025-06-29</t>
  </si>
  <si>
    <t>JC5_2025-06-29</t>
  </si>
  <si>
    <t>BRL1_2025-06-29</t>
  </si>
  <si>
    <t>HO3_2025-06-29</t>
  </si>
  <si>
    <t>WP1_2025-06-29</t>
  </si>
  <si>
    <t>HO2_2025-06-29</t>
  </si>
  <si>
    <t>AC2_2025-07-06</t>
  </si>
  <si>
    <t>WP1_2025-07-06</t>
  </si>
  <si>
    <t>WP2_2025-07-06</t>
  </si>
  <si>
    <t>WP3_2025-07-06</t>
  </si>
  <si>
    <t>WP4_2025-07-06</t>
  </si>
  <si>
    <t>HO2_2025-07-06</t>
  </si>
  <si>
    <t>HO3_2025-07-06</t>
  </si>
  <si>
    <t>HO3a_2025-07-06</t>
  </si>
  <si>
    <t>MR1_2025-07-06</t>
  </si>
  <si>
    <t>AC3_2025-07-06</t>
  </si>
  <si>
    <t>AC4_2025-07-06</t>
  </si>
  <si>
    <t>AX2_2025-07-06</t>
  </si>
  <si>
    <t>AC5_2025-07-06</t>
  </si>
  <si>
    <t>PL1_2025-07-06</t>
  </si>
  <si>
    <t>MRCL1_2025-07-06</t>
  </si>
  <si>
    <t>APL1_2025-07-06</t>
  </si>
  <si>
    <t>BD1a_2025-07-06</t>
  </si>
  <si>
    <t>MRC_2025-07-06</t>
  </si>
  <si>
    <t>GRPL1_2025-07-06</t>
  </si>
  <si>
    <t>MR</t>
  </si>
  <si>
    <t>JC5_2025-07-06</t>
  </si>
  <si>
    <t>RBA_2025-07-06</t>
  </si>
  <si>
    <t>AX1_2025-07-06</t>
  </si>
  <si>
    <t>HL2_2025-07-06</t>
  </si>
  <si>
    <t>CL2_2025-07-06</t>
  </si>
  <si>
    <t>AC6_2025-07-06</t>
  </si>
  <si>
    <t>AC1_2025-07-06</t>
  </si>
  <si>
    <t>CB3_2025-07-06</t>
  </si>
  <si>
    <t>BRL1_2025-07-06</t>
  </si>
  <si>
    <t>RB1_2025-07-06</t>
  </si>
  <si>
    <t>CB2_2025-07-06</t>
  </si>
  <si>
    <t>SYL1_2025-07-06</t>
  </si>
  <si>
    <t>ETL1_2025-07-06</t>
  </si>
  <si>
    <t>COL1_2025-07-06</t>
  </si>
  <si>
    <t>CL4_2025-07-06</t>
  </si>
  <si>
    <t>HB3_2025-07-06</t>
  </si>
  <si>
    <t>BD4_2025-07-06</t>
  </si>
  <si>
    <t>MO1_2025-07-06</t>
  </si>
  <si>
    <t>SC6_2025-07-06</t>
  </si>
  <si>
    <t>MB3_2025-07-06</t>
  </si>
  <si>
    <t>CTL1_2025-07-06</t>
  </si>
  <si>
    <t>PMRL1_2025-07-06</t>
  </si>
  <si>
    <t>LSC1_2025-07-06</t>
  </si>
  <si>
    <t>BB1_2025-07-06</t>
  </si>
  <si>
    <t>SYNL1_2025-07-06</t>
  </si>
  <si>
    <t>SB5_2025-07-06</t>
  </si>
  <si>
    <t>DS21-1_2025-07-06</t>
  </si>
  <si>
    <t>DB1_2025-07-06</t>
  </si>
  <si>
    <t>SB2_2025-07-06</t>
  </si>
  <si>
    <t>SBA_2025-07-06</t>
  </si>
  <si>
    <t>SW1_2025-07-06</t>
  </si>
  <si>
    <t>BD5_2025-07-06</t>
  </si>
  <si>
    <t>GMP1_2025-07-06</t>
  </si>
  <si>
    <t>CL5_2025-07-06</t>
  </si>
  <si>
    <t>CVL1_2025-07-06</t>
  </si>
  <si>
    <t>CL5b_2025-07-06</t>
  </si>
  <si>
    <t>ABM4_2025-07-06</t>
  </si>
  <si>
    <t>DE1_2025-07-06</t>
  </si>
  <si>
    <t>MR4_2025-07-06</t>
  </si>
  <si>
    <t>HA1_2025-07-06</t>
  </si>
  <si>
    <t>JC6_2025-07-06</t>
  </si>
  <si>
    <t>FC1_2025-07-06</t>
  </si>
  <si>
    <t>ATL1_2025-07-06</t>
  </si>
  <si>
    <t>MDWL1_2025-07-06</t>
  </si>
  <si>
    <t>PRP1_2025-07-06</t>
  </si>
  <si>
    <t>PP1_2025-07-06</t>
  </si>
  <si>
    <t>WP1_2025-07-13</t>
  </si>
  <si>
    <t>WP2_2025-07-13</t>
  </si>
  <si>
    <t>WP3_2025-07-13</t>
  </si>
  <si>
    <t>WP4_2025-07-13</t>
  </si>
  <si>
    <t>HO2_2025-07-13</t>
  </si>
  <si>
    <t>HO3_2025-07-13</t>
  </si>
  <si>
    <t>GRPL1_2025-07-13</t>
  </si>
  <si>
    <t>ROL1_2025-07-13</t>
  </si>
  <si>
    <t>MR4_2025-07-13</t>
  </si>
  <si>
    <t>DB1_2025-07-13</t>
  </si>
  <si>
    <t>SB2_2025-07-13</t>
  </si>
  <si>
    <t>HA1_2025-07-13</t>
  </si>
  <si>
    <t>HO1_2025-07-13</t>
  </si>
  <si>
    <t>FC1_2025-07-13</t>
  </si>
  <si>
    <t>SW1_2025-07-13</t>
  </si>
  <si>
    <t>SB9_2025-07-13</t>
  </si>
  <si>
    <t>HB3_2025-07-13</t>
  </si>
  <si>
    <t>CL4_2025-07-13</t>
  </si>
  <si>
    <t>AX1_2025-07-13</t>
  </si>
  <si>
    <t>CB2_2025-07-13</t>
  </si>
  <si>
    <t>SYL1_2025-07-13</t>
  </si>
  <si>
    <t>SPBP1_2025-07-13</t>
  </si>
  <si>
    <t>MRCL1_2025-07-13</t>
  </si>
  <si>
    <t>BB1_2025-07-13</t>
  </si>
  <si>
    <t>ETL1_2025-07-13</t>
  </si>
  <si>
    <t>COL1_2025-07-13</t>
  </si>
  <si>
    <t>BD4_2025-07-13</t>
  </si>
  <si>
    <t>RBA_2025-07-13</t>
  </si>
  <si>
    <t>AX2_2025-07-13</t>
  </si>
  <si>
    <t>LSC1_2025-07-13</t>
  </si>
  <si>
    <t>ABM4_2025-07-13</t>
  </si>
  <si>
    <t>AC5_2025-07-13</t>
  </si>
  <si>
    <t>MB3_2025-07-13</t>
  </si>
  <si>
    <t>JC6_2025-07-13</t>
  </si>
  <si>
    <t>MO1_2025-07-13</t>
  </si>
  <si>
    <t>JC5_2025-07-13</t>
  </si>
  <si>
    <t>BRL1_2025-07-13</t>
  </si>
  <si>
    <t>BD5_2025-07-13</t>
  </si>
  <si>
    <t>RO1a_2025-07-13</t>
  </si>
  <si>
    <t>MRC_2025-07-13</t>
  </si>
  <si>
    <t>SYNL1_2025-07-13</t>
  </si>
  <si>
    <t>PL1_2025-07-13</t>
  </si>
  <si>
    <t>CB3_2025-07-13</t>
  </si>
  <si>
    <t>CL2_2025-07-13</t>
  </si>
  <si>
    <t>GMP1_2025-07-13</t>
  </si>
  <si>
    <t>APL1_2025-07-13</t>
  </si>
  <si>
    <t>ATL1_2025-07-13</t>
  </si>
  <si>
    <t>CTL1_2025-07-13</t>
  </si>
  <si>
    <t>BD1a_2025-07-13</t>
  </si>
  <si>
    <t>AC2_2025-07-13</t>
  </si>
  <si>
    <t>SPBP2_2025-07-13</t>
  </si>
  <si>
    <t>HL2_2025-07-13</t>
  </si>
  <si>
    <t>CL5_2025-07-13</t>
  </si>
  <si>
    <t>DS21-1_2025-07-13</t>
  </si>
  <si>
    <t>DE1_2025-07-13</t>
  </si>
  <si>
    <t>SBA_2025-07-13</t>
  </si>
  <si>
    <t>SB5_2025-07-13</t>
  </si>
  <si>
    <t>PP1_2025-07-13</t>
  </si>
  <si>
    <t>AC3_2025-07-13</t>
  </si>
  <si>
    <t>CVL1_2025-07-13</t>
  </si>
  <si>
    <t>SC6_2025-07-13</t>
  </si>
  <si>
    <t>AC4_2025-07-13</t>
  </si>
  <si>
    <t>AC1_2025-07-13</t>
  </si>
  <si>
    <t>MDWL1_2025-07-13</t>
  </si>
  <si>
    <t>AC6_2025-07-13</t>
  </si>
  <si>
    <t>PMRL1_2025-07-13</t>
  </si>
  <si>
    <t>PRP1_2025-07-13</t>
  </si>
  <si>
    <t>MR1_2025-07-13</t>
  </si>
  <si>
    <t>RB1_2025-07-13</t>
  </si>
  <si>
    <t>HO2_2025-07-20</t>
  </si>
  <si>
    <t>HO3_2025-07-20</t>
  </si>
  <si>
    <t>WP1_2025-07-20</t>
  </si>
  <si>
    <t>WP2_2025-07-20</t>
  </si>
  <si>
    <t>WP3_2025-07-20</t>
  </si>
  <si>
    <t>WP4_2025-07-20</t>
  </si>
  <si>
    <t>MRC_2025-07-20</t>
  </si>
  <si>
    <t>PL1_2025-07-20</t>
  </si>
  <si>
    <t>RBA_2025-07-20</t>
  </si>
  <si>
    <t>DS21-1_2025-07-20</t>
  </si>
  <si>
    <t>AC6_2025-07-20</t>
  </si>
  <si>
    <t>ETL1_2025-07-20</t>
  </si>
  <si>
    <t>BB1_2025-07-20</t>
  </si>
  <si>
    <t>PRP1_2025-07-20</t>
  </si>
  <si>
    <t>RB1_2025-07-20</t>
  </si>
  <si>
    <t>CL2_2025-07-20</t>
  </si>
  <si>
    <t>LSC1_2025-07-20</t>
  </si>
  <si>
    <t>MDWL1_2025-07-20</t>
  </si>
  <si>
    <t>DB1_2025-07-20</t>
  </si>
  <si>
    <t>CB3_2025-07-20</t>
  </si>
  <si>
    <t>AC5_2025-07-20</t>
  </si>
  <si>
    <t>PP1_2025-07-20</t>
  </si>
  <si>
    <t>AC4_2025-07-20</t>
  </si>
  <si>
    <t>SBA_2025-07-20</t>
  </si>
  <si>
    <t>CL5_2025-07-20</t>
  </si>
  <si>
    <t>SB5_2025-07-20</t>
  </si>
  <si>
    <t>AC2_2025-07-20</t>
  </si>
  <si>
    <t>HA1_2025-07-20</t>
  </si>
  <si>
    <t>GMP1_2025-07-20</t>
  </si>
  <si>
    <t>AC3_2025-07-20</t>
  </si>
  <si>
    <t>CL4_2025-07-20</t>
  </si>
  <si>
    <t>AC1_2025-07-20</t>
  </si>
  <si>
    <t>PMRL1_2025-07-20</t>
  </si>
  <si>
    <t>CB2_2025-07-20</t>
  </si>
  <si>
    <t>APL1_2025-07-20</t>
  </si>
  <si>
    <t>SC6_2025-07-20</t>
  </si>
  <si>
    <t>ATL1_2025-07-20</t>
  </si>
  <si>
    <t>ROL1_2025-07-20</t>
  </si>
  <si>
    <t>GRPL1_2025-07-20</t>
  </si>
  <si>
    <t>DE1_2025-07-20</t>
  </si>
  <si>
    <t>AX1_2025-07-20</t>
  </si>
  <si>
    <t>MO1_2025-07-20</t>
  </si>
  <si>
    <t>FC1_2025-07-20</t>
  </si>
  <si>
    <t>MR1_2025-07-20</t>
  </si>
  <si>
    <t>AX2_2025-07-20</t>
  </si>
  <si>
    <t>HB3_2025-07-20</t>
  </si>
  <si>
    <t>SPBP2_2025-07-20</t>
  </si>
  <si>
    <t>SB9_2025-07-20</t>
  </si>
  <si>
    <t>BD1a_2025-07-20</t>
  </si>
  <si>
    <t>COL1_2025-07-20</t>
  </si>
  <si>
    <t>HL2_2025-07-20</t>
  </si>
  <si>
    <t>CTL1_2025-07-20</t>
  </si>
  <si>
    <t>SPBP1_2025-07-20</t>
  </si>
  <si>
    <t>ABM4_2025-07-20</t>
  </si>
  <si>
    <t>SW1_2025-07-20</t>
  </si>
  <si>
    <t>MR4_2025-07-20</t>
  </si>
  <si>
    <t>CVL1_2025-07-20</t>
  </si>
  <si>
    <t>BRL1_2025-07-20</t>
  </si>
  <si>
    <t>SYL1_2025-07-20</t>
  </si>
  <si>
    <t>MB3_2025-07-20</t>
  </si>
  <si>
    <t>SB2_2025-07-20</t>
  </si>
  <si>
    <t>BD5_2025-07-20</t>
  </si>
  <si>
    <t>RO1a_2025-07-20</t>
  </si>
  <si>
    <t>BD4_2025-07-20</t>
  </si>
  <si>
    <t>JC5_2025-07-20</t>
  </si>
  <si>
    <t>SYNL1_2025-07-20</t>
  </si>
  <si>
    <t>JC6_2025-07-20</t>
  </si>
  <si>
    <t>WP1_2025-07-27</t>
  </si>
  <si>
    <t>WP2_2025-07-27</t>
  </si>
  <si>
    <t>WP3_2025-07-27</t>
  </si>
  <si>
    <t>WP4_2025-07-27</t>
  </si>
  <si>
    <t>HO2_2025-07-27</t>
  </si>
  <si>
    <t>HO3_2025-07-27</t>
  </si>
  <si>
    <t>MR4_2025-07-27</t>
  </si>
  <si>
    <t>HA1_2025-07-27</t>
  </si>
  <si>
    <t>PNVL1_2025-07-27</t>
  </si>
  <si>
    <t>PMRL1_2025-07-27</t>
  </si>
  <si>
    <t>ABM4_2025-07-27</t>
  </si>
  <si>
    <t>CTL1_2025-07-27</t>
  </si>
  <si>
    <t>COL1_2025-07-27</t>
  </si>
  <si>
    <t>SYNL1_2025-07-27</t>
  </si>
  <si>
    <t>MB3_2025-07-27</t>
  </si>
  <si>
    <t>LSC1_2025-07-27</t>
  </si>
  <si>
    <t>BD4_2025-07-27</t>
  </si>
  <si>
    <t>BRL1_2025-07-27</t>
  </si>
  <si>
    <t>CB3_2025-07-27</t>
  </si>
  <si>
    <t>JC6_2025-07-27</t>
  </si>
  <si>
    <t>ATL1_2025-07-27</t>
  </si>
  <si>
    <t>AC1_2025-07-27</t>
  </si>
  <si>
    <t>CL5_2025-07-27</t>
  </si>
  <si>
    <t>MR2_2025-07-27</t>
  </si>
  <si>
    <t>AX1_2025-07-27</t>
  </si>
  <si>
    <t>PL1_2025-07-27</t>
  </si>
  <si>
    <t>AC5_2025-07-27</t>
  </si>
  <si>
    <t>SPBP2_2025-07-27</t>
  </si>
  <si>
    <t>CB2_2025-07-27</t>
  </si>
  <si>
    <t>SPBP1_2025-07-27</t>
  </si>
  <si>
    <t>ROL1_2025-07-27</t>
  </si>
  <si>
    <t>APL1_2025-07-27</t>
  </si>
  <si>
    <t>SB2_2025-07-27</t>
  </si>
  <si>
    <t>CL4_2025-07-27</t>
  </si>
  <si>
    <t>BD1a_2025-07-27</t>
  </si>
  <si>
    <t>JC5_2025-07-27</t>
  </si>
  <si>
    <t>BB1_2025-07-27</t>
  </si>
  <si>
    <t>DB1_2025-07-27</t>
  </si>
  <si>
    <t>RBA_2025-07-27</t>
  </si>
  <si>
    <t>MDWL1_2025-07-27</t>
  </si>
  <si>
    <t>RO1a_2025-07-27</t>
  </si>
  <si>
    <t>MRCL1_2025-07-27</t>
  </si>
  <si>
    <t>HL2_2025-07-27</t>
  </si>
  <si>
    <t>PP1_2025-07-27</t>
  </si>
  <si>
    <t>SW1_2025-07-27</t>
  </si>
  <si>
    <t>RK1_2025-07-27</t>
  </si>
  <si>
    <t>DE1_2025-07-27</t>
  </si>
  <si>
    <t>GRPL1_2025-07-27</t>
  </si>
  <si>
    <t>CVL1_2025-07-27</t>
  </si>
  <si>
    <t>HB3_2025-07-27</t>
  </si>
  <si>
    <t>SYL1_2025-07-27</t>
  </si>
  <si>
    <t>DS21-1_2025-07-27</t>
  </si>
  <si>
    <t>ETL1_2025-07-27</t>
  </si>
  <si>
    <t>FC1_2025-07-27</t>
  </si>
  <si>
    <t>19, 30</t>
  </si>
  <si>
    <t>WP1_2025-07-29</t>
  </si>
  <si>
    <t>WP2_2025-07-29</t>
  </si>
  <si>
    <t>WP3_2025-07-29</t>
  </si>
  <si>
    <t>WP4_2025-07-29</t>
  </si>
  <si>
    <t>HO2_2025-07-29</t>
  </si>
  <si>
    <t>HO3_2025-07-29</t>
  </si>
  <si>
    <t>MRCL1_2025-08-03</t>
  </si>
  <si>
    <t>MR3_2025-08-03</t>
  </si>
  <si>
    <t>HL2_2025-08-03</t>
  </si>
  <si>
    <t>MB3_2025-08-03</t>
  </si>
  <si>
    <t>BD1a_2025-08-03</t>
  </si>
  <si>
    <t>JC6_2025-08-03</t>
  </si>
  <si>
    <t>JC5_2025-08-03</t>
  </si>
  <si>
    <t>CL5_2025-08-03</t>
  </si>
  <si>
    <t>CL4_2025-08-03</t>
  </si>
  <si>
    <t>HA1_2025-08-03</t>
  </si>
  <si>
    <t>WP1_2025-08-03</t>
  </si>
  <si>
    <t>WP2_2025-08-03</t>
  </si>
  <si>
    <t>WP3_2025-08-03</t>
  </si>
  <si>
    <t>WP4_2025-08-03</t>
  </si>
  <si>
    <t>HO2_2025-08-03</t>
  </si>
  <si>
    <t>HO3_2025-08-03</t>
  </si>
  <si>
    <t>AX1_2025-08-03</t>
  </si>
  <si>
    <t>ETL1_2025-08-03</t>
  </si>
  <si>
    <t>RO1a_2025-08-03</t>
  </si>
  <si>
    <t>AC5_2025-08-03</t>
  </si>
  <si>
    <t>CTL1_2025-08-03</t>
  </si>
  <si>
    <t>SB9_2025-08-03</t>
  </si>
  <si>
    <t>PL1_2025-08-03</t>
  </si>
  <si>
    <t>SB2_2025-08-03</t>
  </si>
  <si>
    <t>SPBP2_2025-08-03</t>
  </si>
  <si>
    <t>RBA_2025-08-03</t>
  </si>
  <si>
    <t>SPBP1_2025-08-03</t>
  </si>
  <si>
    <t>SB1_2025-08-03</t>
  </si>
  <si>
    <t>RK1_2025-08-03</t>
  </si>
  <si>
    <t>PNVL1_2025-08-03</t>
  </si>
  <si>
    <t>APL1_2025-08-03</t>
  </si>
  <si>
    <t>LSC1_2025-08-03</t>
  </si>
  <si>
    <t>CB3_2025-08-03</t>
  </si>
  <si>
    <t>SHA_2025-08-03</t>
  </si>
  <si>
    <t>MDWL1_2025-08-03</t>
  </si>
  <si>
    <t>GRPL1_2025-08-03</t>
  </si>
  <si>
    <t>PMRL1_2025-08-03</t>
  </si>
  <si>
    <t>ROL1_2025-08-03</t>
  </si>
  <si>
    <t>ATL1_2025-08-03</t>
  </si>
  <si>
    <t>HO1_2025-08-03</t>
  </si>
  <si>
    <t>AC1_2025-08-03</t>
  </si>
  <si>
    <t>HB3_2025-08-03</t>
  </si>
  <si>
    <t>PRP1_2025-08-03</t>
  </si>
  <si>
    <t>SW1_2025-08-03</t>
  </si>
  <si>
    <t>DS21-1_2025-08-03</t>
  </si>
  <si>
    <t>DE1_2025-08-03</t>
  </si>
  <si>
    <t>DB1_2025-08-03</t>
  </si>
  <si>
    <t>DBA_2025-08-03</t>
  </si>
  <si>
    <t>GMP1_2025-08-03</t>
  </si>
  <si>
    <t>FC1_2025-08-03</t>
  </si>
  <si>
    <t>SYNL1_2025-08-03</t>
  </si>
  <si>
    <t>COL1_2025-08-03</t>
  </si>
  <si>
    <t>CL2_2025-08-03</t>
  </si>
  <si>
    <t>CB2_2025-08-03</t>
  </si>
  <si>
    <t>CVL1_2025-08-03</t>
  </si>
  <si>
    <t>MR2_2025-08-03</t>
  </si>
  <si>
    <t>PP1_2025-08-03</t>
  </si>
  <si>
    <t>BB1_2025-08-03</t>
  </si>
  <si>
    <t>ABM4_2025-08-03</t>
  </si>
  <si>
    <t>BRL1_2025-08-03</t>
  </si>
  <si>
    <t>SYL1_2025-08-03</t>
  </si>
  <si>
    <t>BD4_2025-08-03</t>
  </si>
  <si>
    <t>Reading 1</t>
  </si>
  <si>
    <t>Reading 2</t>
  </si>
  <si>
    <t>Reading 3</t>
  </si>
  <si>
    <t>Reading 4</t>
  </si>
  <si>
    <t>Final Reading</t>
  </si>
  <si>
    <t>PNRL1</t>
  </si>
  <si>
    <t>ACL1</t>
  </si>
  <si>
    <t>BD1</t>
  </si>
  <si>
    <t>CLS</t>
  </si>
  <si>
    <t>Too small amount + debries</t>
  </si>
  <si>
    <t>MRCL</t>
  </si>
  <si>
    <t>RKI</t>
  </si>
  <si>
    <t>MKCL1</t>
  </si>
  <si>
    <t>SP1</t>
  </si>
  <si>
    <t>SP3</t>
  </si>
  <si>
    <t>SP4</t>
  </si>
  <si>
    <t>Unlabeled</t>
  </si>
  <si>
    <t>Sample code</t>
  </si>
  <si>
    <t>Site ID</t>
  </si>
  <si>
    <t>Date Flagged</t>
  </si>
  <si>
    <t>Date of Follow-Up</t>
  </si>
  <si>
    <t>Fluorometer Readings</t>
  </si>
  <si>
    <t>pH</t>
  </si>
  <si>
    <t>DO (%)</t>
  </si>
  <si>
    <t>DO (ppm)</t>
  </si>
  <si>
    <t>Cond (µs/cm)</t>
  </si>
  <si>
    <t>TDS</t>
  </si>
  <si>
    <t>Temp (°C)</t>
  </si>
  <si>
    <t>AP (psi)</t>
  </si>
  <si>
    <t>Reported to DEP?</t>
  </si>
  <si>
    <t>Location Info</t>
  </si>
  <si>
    <t>Median Reading</t>
  </si>
  <si>
    <t>Latitude</t>
  </si>
  <si>
    <t>Longitude</t>
  </si>
  <si>
    <t>Waterbody</t>
  </si>
  <si>
    <t>Site Description</t>
  </si>
  <si>
    <t>No (already reported)</t>
  </si>
  <si>
    <t>extremely turbid</t>
  </si>
  <si>
    <t>Unsure if measurements were taken from the correct location</t>
  </si>
  <si>
    <t>Water was extremely brown; Brook may have flooded</t>
  </si>
  <si>
    <t>too dry to measure HO3a</t>
  </si>
  <si>
    <t>yes</t>
  </si>
  <si>
    <t>`</t>
  </si>
  <si>
    <t>Site</t>
  </si>
  <si>
    <t>Description</t>
  </si>
  <si>
    <t>Crosswicks Creek</t>
  </si>
  <si>
    <t>Boat launch at confluence of Delaware River &amp; Crosswicks Creek. An Abbott Marshland Site.</t>
  </si>
  <si>
    <t>Assunpink Creek</t>
  </si>
  <si>
    <t>At Mill Hill Park amphitheater, at riffle just downstream of pedestrian bridge</t>
  </si>
  <si>
    <t>George Page Park, at Olden Ave</t>
  </si>
  <si>
    <t>Nottingham Way</t>
  </si>
  <si>
    <t>Carnegie Ave</t>
  </si>
  <si>
    <t>Downstream of Mercer Lake at Quakerbridge Road</t>
  </si>
  <si>
    <t>Behind Tantum Park</t>
  </si>
  <si>
    <t>AC7</t>
  </si>
  <si>
    <t>At Windsor Road</t>
  </si>
  <si>
    <t>AC8</t>
  </si>
  <si>
    <t>Sharon Branch, Near Old York Road</t>
  </si>
  <si>
    <t>AC9</t>
  </si>
  <si>
    <t>Assunpink Boulevard</t>
  </si>
  <si>
    <t>Assunpink Lake</t>
  </si>
  <si>
    <t>Mercer Wildlife Refuge</t>
  </si>
  <si>
    <t>Allentown Lake</t>
  </si>
  <si>
    <t>Amwell Lake</t>
  </si>
  <si>
    <t>Alexauken Creek</t>
  </si>
  <si>
    <t>640 feet downstream of River Road</t>
  </si>
  <si>
    <t>At Route 202 and Queen Road</t>
  </si>
  <si>
    <t>Back Brook</t>
  </si>
  <si>
    <t>Downstream Cranbury Road</t>
  </si>
  <si>
    <t>At Old Trenton Road</t>
  </si>
  <si>
    <t>Beden Brook</t>
  </si>
  <si>
    <t>Behind Stonebridge apt complex</t>
  </si>
  <si>
    <t>BD2</t>
  </si>
  <si>
    <t>BD3</t>
  </si>
  <si>
    <t>Beden Brook at Great Road, near Cherry Valley Country Club</t>
  </si>
  <si>
    <t>Upstream of Aunt Molly Road</t>
  </si>
  <si>
    <t>Access from park off Prospect Street</t>
  </si>
  <si>
    <t>BD6</t>
  </si>
  <si>
    <t>Backyard of 223 River Road</t>
  </si>
  <si>
    <t>BK1</t>
  </si>
  <si>
    <t>Downstream of Bridgepoint Road</t>
  </si>
  <si>
    <t>Baldwin Lake</t>
  </si>
  <si>
    <t>Brainerd Lake</t>
  </si>
  <si>
    <t>CAN1</t>
  </si>
  <si>
    <t>D&amp;R Canal</t>
  </si>
  <si>
    <t>CAN-DP</t>
  </si>
  <si>
    <t>Alexander Road, Access from Turning Basin Park</t>
  </si>
  <si>
    <t>CAN-LM</t>
  </si>
  <si>
    <t>At Weston Causeway</t>
  </si>
  <si>
    <t>CB1</t>
  </si>
  <si>
    <t>Cranbury Brook</t>
  </si>
  <si>
    <t>Cranbury Brook, just below Cranbury Lake</t>
  </si>
  <si>
    <t>Cranbury Brook at Main Street</t>
  </si>
  <si>
    <t>Downstream Maple Avenue</t>
  </si>
  <si>
    <t>CB4</t>
  </si>
  <si>
    <t>Applegarth Road</t>
  </si>
  <si>
    <t>CB5</t>
  </si>
  <si>
    <t>Downstream Petty Ave</t>
  </si>
  <si>
    <t>CC1</t>
  </si>
  <si>
    <t>At Walnford</t>
  </si>
  <si>
    <t>CH1</t>
  </si>
  <si>
    <t>Cherry Run</t>
  </si>
  <si>
    <t>Cherry Brook at pipeline easement</t>
  </si>
  <si>
    <t>CL1</t>
  </si>
  <si>
    <t>Millstone River</t>
  </si>
  <si>
    <t>Carnegie Lake below dam on the Millstone River</t>
  </si>
  <si>
    <t>Carnegie Lake</t>
  </si>
  <si>
    <t>Central Carnegie Lake, downstream from the entrance of the Millstone</t>
  </si>
  <si>
    <t>Near Washington Road</t>
  </si>
  <si>
    <t>Access from Rt 27 boat launch</t>
  </si>
  <si>
    <t>Colonial Lake</t>
  </si>
  <si>
    <t>CR1</t>
  </si>
  <si>
    <t>Cruser Brook</t>
  </si>
  <si>
    <t>Upstream of Belle Mead-Blawenberg Road</t>
  </si>
  <si>
    <t>CR2</t>
  </si>
  <si>
    <t>Upstream of Rt. 206</t>
  </si>
  <si>
    <t>CRL1</t>
  </si>
  <si>
    <t>Curlis Lake</t>
  </si>
  <si>
    <t>Access from trail starting at South end of Oak St</t>
  </si>
  <si>
    <t>Centennial Lake</t>
  </si>
  <si>
    <t>On the Rider Campus</t>
  </si>
  <si>
    <t>Ceva Lake</t>
  </si>
  <si>
    <t>TCNJ</t>
  </si>
  <si>
    <t>DAM-6</t>
  </si>
  <si>
    <t>Upstream of Weston Causeway Dam, above mill race</t>
  </si>
  <si>
    <t>DAM-7</t>
  </si>
  <si>
    <t>Downstream of (former) Weston Causeway Dam, access from boat ramp at Lincoln Avenue Park</t>
  </si>
  <si>
    <t>Devils Brook</t>
  </si>
  <si>
    <t>Devils Brook at Plainsboro Road</t>
  </si>
  <si>
    <t>Access from trail behind Birch Drive neighborhood; Downstream of Gordon Pond</t>
  </si>
  <si>
    <t>Devils Brook at New Road</t>
  </si>
  <si>
    <t>Delaware River</t>
  </si>
  <si>
    <t>SPLASH Boat Dock</t>
  </si>
  <si>
    <t>DP3</t>
  </si>
  <si>
    <t>Duck Pond Run</t>
  </si>
  <si>
    <t>Upstream of Route 1</t>
  </si>
  <si>
    <t>Dam Site 21</t>
  </si>
  <si>
    <t>EB1</t>
  </si>
  <si>
    <t>Empty Box Brook</t>
  </si>
  <si>
    <t>Empty Box Brook at Roosevelt Woodland Trail</t>
  </si>
  <si>
    <t>Etra Lake</t>
  </si>
  <si>
    <t>Fiddlers Creek</t>
  </si>
  <si>
    <t>Downstream of confluence on NJ land</t>
  </si>
  <si>
    <t>Grovers Mill Pond</t>
  </si>
  <si>
    <t>Gropp Lake</t>
  </si>
  <si>
    <t>Harrys Brook</t>
  </si>
  <si>
    <t>Upstream of Kingston Road (Rt. 27)</t>
  </si>
  <si>
    <t>HA2</t>
  </si>
  <si>
    <t>Backyard of 50 Wheatsheaf Lane</t>
  </si>
  <si>
    <t>HB1</t>
  </si>
  <si>
    <t>Heathcote Brook</t>
  </si>
  <si>
    <t>HB2</t>
  </si>
  <si>
    <t>Just upstream of D&amp;R Canal and Towpath</t>
  </si>
  <si>
    <t>HL1</t>
  </si>
  <si>
    <t>Honey Lake</t>
  </si>
  <si>
    <t>Honey Lake at Elm Ridge Park</t>
  </si>
  <si>
    <t>Access from backyard of 19 Honey Brook Drive</t>
  </si>
  <si>
    <t>HL3</t>
  </si>
  <si>
    <t>Honey Brook</t>
  </si>
  <si>
    <t xml:space="preserve">Honey Brook at Elm Ridge Road </t>
  </si>
  <si>
    <t>Upstream of Wargo Rd. bridge over Honey Brook</t>
  </si>
  <si>
    <t>Honey Brook at TWI upstream of pond, 2nd footbridge</t>
  </si>
  <si>
    <t>Honey Brook at TWI upstream of pond, first footbridge</t>
  </si>
  <si>
    <t>JC0</t>
  </si>
  <si>
    <t>Jacobs Creek</t>
  </si>
  <si>
    <t>Woosamonsa Road</t>
  </si>
  <si>
    <t>JC1</t>
  </si>
  <si>
    <t>Pennington-Harbourton Road</t>
  </si>
  <si>
    <t>JC2</t>
  </si>
  <si>
    <t>14 Baker Way, Pennington NJ</t>
  </si>
  <si>
    <t>JC3</t>
  </si>
  <si>
    <t>Pennington-Titusville Road</t>
  </si>
  <si>
    <t>JC4</t>
  </si>
  <si>
    <t>Behind 21 Nathaniel Green Road</t>
  </si>
  <si>
    <t>JC4A</t>
  </si>
  <si>
    <t>JC4T</t>
  </si>
  <si>
    <t>Unitarian Universalist Church, 254 Wash Cross Penn Road</t>
  </si>
  <si>
    <t>Gravel parking on southbound side of Jacobs Creek Road, just south of Todd Ridge Road</t>
  </si>
  <si>
    <t>JC9</t>
  </si>
  <si>
    <t>From property of 1200 River Road, just above Delaware River</t>
  </si>
  <si>
    <t>Little Shabakunk Creek</t>
  </si>
  <si>
    <t>Near 70 Stonicker Drive in Lawrenceviille</t>
  </si>
  <si>
    <t>LSP1</t>
  </si>
  <si>
    <t>Lawrence School Pond</t>
  </si>
  <si>
    <t>MB1</t>
  </si>
  <si>
    <t>Mountain Brook</t>
  </si>
  <si>
    <t>Mountain Brook at Johnson Park School</t>
  </si>
  <si>
    <t>MB2</t>
  </si>
  <si>
    <t>Upstream of Palmer Lake at Community Park North</t>
  </si>
  <si>
    <t>Western trib upstream of Palmer Lake</t>
  </si>
  <si>
    <t>MB5</t>
  </si>
  <si>
    <t>Meadow Lake</t>
  </si>
  <si>
    <t>MI3</t>
  </si>
  <si>
    <t>Miry Run</t>
  </si>
  <si>
    <t>At Klockner Road</t>
  </si>
  <si>
    <t>MI4</t>
  </si>
  <si>
    <t>Upstream of Quakerbridge Road</t>
  </si>
  <si>
    <t>MI4b</t>
  </si>
  <si>
    <t>DS of Quakerbridge Road</t>
  </si>
  <si>
    <t>Moore Creek</t>
  </si>
  <si>
    <t>US of River Road</t>
  </si>
  <si>
    <t>Access from UMCP Park</t>
  </si>
  <si>
    <t>Downstream of Millstone Road/Grovers Mill Road</t>
  </si>
  <si>
    <t>Millstone River at Griggstown Causeway, in Canal State Park</t>
  </si>
  <si>
    <t>Backyard of home on Cleveland Circle</t>
  </si>
  <si>
    <t>MR5 / DAM-3</t>
  </si>
  <si>
    <t>Upstream of Blackwells Mills Dam</t>
  </si>
  <si>
    <t>MR6 / DAM-4</t>
  </si>
  <si>
    <t>Downstream of Blackwells Mills Dam</t>
  </si>
  <si>
    <t>MR7 / DAM-9</t>
  </si>
  <si>
    <t>Access from concrete steps behind abandoned bait shop on Millstone Road (aka DAM-9)</t>
  </si>
  <si>
    <t>MR8 / DAM-10</t>
  </si>
  <si>
    <t>Upstream of NJWSA water intake house on D&amp;R Canal Path</t>
  </si>
  <si>
    <t>MRA</t>
  </si>
  <si>
    <t>Stillhouse Road</t>
  </si>
  <si>
    <t>MRB</t>
  </si>
  <si>
    <t>Upstream of Rt. 33</t>
  </si>
  <si>
    <t>Upstream of Applegarth Road</t>
  </si>
  <si>
    <t>Mercer Lake</t>
  </si>
  <si>
    <t>Mercer County Park</t>
  </si>
  <si>
    <t>Park at Pin Oak Loop Trail</t>
  </si>
  <si>
    <t>PB1</t>
  </si>
  <si>
    <t>Peters Brook</t>
  </si>
  <si>
    <t>Upstream of Woodsville Road</t>
  </si>
  <si>
    <t>Peddie Lake</t>
  </si>
  <si>
    <t>Peddie Lake dock</t>
  </si>
  <si>
    <t>Palmer Lake</t>
  </si>
  <si>
    <t>Perrineville Lake</t>
  </si>
  <si>
    <t>Plainsboro Pond</t>
  </si>
  <si>
    <t>PR1</t>
  </si>
  <si>
    <t>Pike Run</t>
  </si>
  <si>
    <t>Pike Run at Montgomery Park, sample next to wooden pedestrian bridge off of Harlingen Road</t>
  </si>
  <si>
    <t>PR2</t>
  </si>
  <si>
    <t>Downstream of River Road</t>
  </si>
  <si>
    <t>PR2a</t>
  </si>
  <si>
    <t>End of Partridge Court</t>
  </si>
  <si>
    <t>PR3</t>
  </si>
  <si>
    <t>Upstream of Township Line Road</t>
  </si>
  <si>
    <t>Plansboro Preserve Pond</t>
  </si>
  <si>
    <t>Rocky Brook</t>
  </si>
  <si>
    <t>Park on grassy pull off on side of Fairplay Rd; public property upstream of bridge</t>
  </si>
  <si>
    <t>From Rocky Brook Rd culdesac (40.28378253289884, -74.53575622457035), walk straight back into woods, take a right to go around the pond, then follow trail to underpass</t>
  </si>
  <si>
    <t>Rocky Brook at Bank Street, downstream of Peddie Lake</t>
  </si>
  <si>
    <t>Rock Brook</t>
  </si>
  <si>
    <t>Upstream of Camp Meeting Avenue</t>
  </si>
  <si>
    <t>RK2</t>
  </si>
  <si>
    <t>Upstream of Burnt Hill Road</t>
  </si>
  <si>
    <t>RO1</t>
  </si>
  <si>
    <t>Royce Brook</t>
  </si>
  <si>
    <t>Behind Garretson Lane</t>
  </si>
  <si>
    <t>Upstream of Hamilton Road</t>
  </si>
  <si>
    <t>RO2</t>
  </si>
  <si>
    <t>Access from rear of Rhythms parking lot OR Lincoln Ave Park</t>
  </si>
  <si>
    <t>Rosedale Lake</t>
  </si>
  <si>
    <t>At Rosedale Park</t>
  </si>
  <si>
    <t>Stony Brook</t>
  </si>
  <si>
    <t>Upstream of Route 206</t>
  </si>
  <si>
    <t>Upstream of Province Line Road</t>
  </si>
  <si>
    <t>SB3</t>
  </si>
  <si>
    <t>Stony Brook at Pretty Brook Road</t>
  </si>
  <si>
    <t>SB4</t>
  </si>
  <si>
    <t>Stony Brook at Pennington-Rocky Hill Road</t>
  </si>
  <si>
    <t>SB4b</t>
  </si>
  <si>
    <t>At the bend in King George Road, at Kunkel Park</t>
  </si>
  <si>
    <t>Stony Brook at Upper Reaches, near the Mine road bridge</t>
  </si>
  <si>
    <t>SB6</t>
  </si>
  <si>
    <t>On Mercer County property downstream of bridge on Old Mill Rd.</t>
  </si>
  <si>
    <t>Back (south end) of Turning Basin Park</t>
  </si>
  <si>
    <t>Upstream of Titus Mill Road</t>
  </si>
  <si>
    <t>SBB</t>
  </si>
  <si>
    <t>Access from Van Dyke Road, upstream of Stony Brook Road</t>
  </si>
  <si>
    <t>SBC</t>
  </si>
  <si>
    <t>Driveway off Rt. 31</t>
  </si>
  <si>
    <t>SC1</t>
  </si>
  <si>
    <t>Shabakunk Creek</t>
  </si>
  <si>
    <t>West Branch Shabakunk at Spruce Street</t>
  </si>
  <si>
    <t>SC2</t>
  </si>
  <si>
    <t>Lawrence Shopping Center</t>
  </si>
  <si>
    <t>SC3</t>
  </si>
  <si>
    <t>Bull Run Road</t>
  </si>
  <si>
    <t>SC4</t>
  </si>
  <si>
    <t>At Ewingville Road</t>
  </si>
  <si>
    <t>SC5</t>
  </si>
  <si>
    <t>Downstream of Colonial Lake</t>
  </si>
  <si>
    <t>In Drexel Woods past the trolley line at the end of Whitehead Rd. Ext</t>
  </si>
  <si>
    <t>Shallow Brook</t>
  </si>
  <si>
    <t>Downstream Scotts Corner Road</t>
  </si>
  <si>
    <t>SM1</t>
  </si>
  <si>
    <t>Six Mile Run</t>
  </si>
  <si>
    <t>Upstream of Canal Road</t>
  </si>
  <si>
    <t>SM2</t>
  </si>
  <si>
    <t>Upstream of S. Middlebush Road</t>
  </si>
  <si>
    <t>SM3</t>
  </si>
  <si>
    <t>Upstream of Lincoln Hwy (Rt. 27)</t>
  </si>
  <si>
    <t>Spooky Brook Pond</t>
  </si>
  <si>
    <t>Powder Mill Pond</t>
  </si>
  <si>
    <t>Swan Creek</t>
  </si>
  <si>
    <t>100 feet downstream of Union Street</t>
  </si>
  <si>
    <t>Silvia Lake</t>
  </si>
  <si>
    <t>On the TCNJ campus</t>
  </si>
  <si>
    <t>Sylvan Lake</t>
  </si>
  <si>
    <t>TM1</t>
  </si>
  <si>
    <t>Ten Mile Run</t>
  </si>
  <si>
    <t>Downstream of Canal Road</t>
  </si>
  <si>
    <t>WB1</t>
  </si>
  <si>
    <t>23 River Drive Titusville, NJ</t>
  </si>
  <si>
    <t>WB2A</t>
  </si>
  <si>
    <t>254-242 County Rd 546, Titusville, NJ 08560</t>
  </si>
  <si>
    <t>WB2B</t>
  </si>
  <si>
    <t>WB2T</t>
  </si>
  <si>
    <t>Wargo Pond</t>
  </si>
  <si>
    <t>Northern end of Wargo Pond where Honey Brook comes in</t>
  </si>
  <si>
    <t>Hildick Smith Dock on Wargo Pond</t>
  </si>
  <si>
    <t>Just east of the island in Wargo Pond halfway between the island and the shoreline</t>
  </si>
  <si>
    <t>Outfall at South end of Wargo Pond</t>
  </si>
  <si>
    <r>
      <rPr>
        <b/>
        <sz val="9.5"/>
        <rFont val="Arial"/>
        <family val="2"/>
      </rPr>
      <t xml:space="preserve"># Large
</t>
    </r>
    <r>
      <rPr>
        <b/>
        <sz val="9.5"/>
        <rFont val="Arial"/>
        <family val="2"/>
      </rPr>
      <t>Wells Positive</t>
    </r>
  </si>
  <si>
    <r>
      <rPr>
        <b/>
        <i/>
        <sz val="14"/>
        <rFont val="Arial"/>
        <family val="2"/>
      </rPr>
      <t xml:space="preserve">IDEXX Quanti-Tray®/2000 MPN Table  </t>
    </r>
    <r>
      <rPr>
        <b/>
        <i/>
        <sz val="9.5"/>
        <rFont val="Arial"/>
        <family val="2"/>
      </rPr>
      <t xml:space="preserve">( </t>
    </r>
    <r>
      <rPr>
        <b/>
        <i/>
        <sz val="8.5"/>
        <rFont val="Arial"/>
        <family val="2"/>
      </rPr>
      <t xml:space="preserve">per 100ml)
</t>
    </r>
    <r>
      <rPr>
        <b/>
        <sz val="9.5"/>
        <rFont val="Arial"/>
        <family val="2"/>
      </rPr>
      <t># Small Wells Positive</t>
    </r>
  </si>
  <si>
    <t>&lt; 1.0</t>
  </si>
  <si>
    <t>&gt; 2419.6</t>
  </si>
  <si>
    <r>
      <rPr>
        <sz val="7"/>
        <rFont val="Arial"/>
        <family val="2"/>
      </rPr>
      <t>09-63235-01</t>
    </r>
  </si>
  <si>
    <t>Reported to DEP (7/29/25)</t>
  </si>
  <si>
    <t>f8a25158-4533-41cd-82db-a07b1f015da8</t>
  </si>
  <si>
    <t>Rhea Ajmera</t>
  </si>
  <si>
    <t>fe064398-f928-4928-8b34-28f8137bb122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</si>
</sst>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h:mm;@"/>
    <numFmt numFmtId="165" formatCode="0.0"/>
    <numFmt numFmtId="166" formatCode="0.00000"/>
    <numFmt numFmtId="167" formatCode="0.000000"/>
  </numFmts>
  <fonts count="4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0"/>
      <name val="Arial"/>
      <family val="2"/>
    </font>
    <font>
      <b/>
      <sz val="9.5"/>
      <name val="Arial"/>
      <family val="2"/>
    </font>
    <font>
      <b/>
      <i/>
      <sz val="14"/>
      <name val="Arial"/>
      <family val="2"/>
    </font>
    <font>
      <b/>
      <i/>
      <sz val="9.5"/>
      <name val="Arial"/>
      <family val="2"/>
    </font>
    <font>
      <b/>
      <i/>
      <sz val="8.5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sz val="7"/>
      <name val="Arial"/>
      <family val="2"/>
    </font>
    <font>
      <sz val="10"/>
      <color rgb="FF000000"/>
      <name val="Century Gothic"/>
      <family val="2"/>
    </font>
    <font>
      <sz val="10"/>
      <color rgb="FF222222"/>
      <name val="Century Gothic"/>
      <family val="2"/>
    </font>
    <font>
      <sz val="10"/>
      <color rgb="FF444444"/>
      <name val="Century Gothic"/>
      <family val="2"/>
    </font>
    <font>
      <sz val="10"/>
      <color rgb="FF333333"/>
      <name val="Century Gothic"/>
      <family val="2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</font>
    <font>
      <sz val="10"/>
      <color theme="1"/>
      <name val="Aptos"/>
      <family val="2"/>
    </font>
    <font>
      <sz val="7"/>
      <color theme="1"/>
      <name val="Times New Roman"/>
      <family val="1"/>
    </font>
    <font>
      <sz val="10"/>
      <color rgb="FF808080"/>
      <name val="Aptos"/>
      <family val="2"/>
    </font>
    <font>
      <sz val="7"/>
      <color rgb="FF808080"/>
      <name val="Times New Roman"/>
      <family val="1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Aptos Narrow"/>
      <family val="2"/>
      <scheme val="minor"/>
    </font>
    <font>
      <sz val="11"/>
      <color theme="5"/>
      <name val="Aptos Narrow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</font>
    <font>
      <sz val="1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E97132"/>
      <name val="Aptos Narrow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Aptos Narrow"/>
      <family val="2"/>
    </font>
    <font>
      <sz val="10"/>
      <color rgb="FF333333"/>
      <name val="Century Gothic"/>
      <family val="1"/>
    </font>
    <font>
      <sz val="12"/>
      <color rgb="FF000000"/>
      <name val="Aptos Narrow"/>
      <family val="2"/>
    </font>
    <font>
      <sz val="11"/>
      <color rgb="FF000000"/>
      <name val="Calibri"/>
      <family val="2"/>
      <charset val="1"/>
    </font>
    <font>
      <sz val="11"/>
      <color rgb="FF000000"/>
      <name val="Aptos Narrow"/>
    </font>
    <font>
      <sz val="11"/>
      <color rgb="FF000000"/>
      <name val="Calibri"/>
    </font>
    <font>
      <sz val="11"/>
      <color rgb="FF000000"/>
      <name val="Aptos Narrow"/>
      <scheme val="minor"/>
    </font>
    <font>
      <sz val="11"/>
      <color rgb="FFE97132"/>
      <name val="Aptos Narrow"/>
      <scheme val="minor"/>
    </font>
    <font>
      <sz val="11"/>
      <color rgb="FFE97132"/>
      <name val="Aptos Narrow"/>
    </font>
    <font>
      <sz val="11"/>
      <color rgb="FF000000"/>
      <name val="Aptos Narrow"/>
      <charset val="1"/>
    </font>
    <font>
      <sz val="11"/>
      <color rgb="FFFF0000"/>
      <name val="Aptos Narrow"/>
      <family val="2"/>
    </font>
    <font>
      <sz val="11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indexed="64"/>
      </left>
      <right/>
      <top/>
      <bottom style="thin">
        <color rgb="FF9BC2E6"/>
      </bottom>
      <diagonal/>
    </border>
    <border>
      <left/>
      <right/>
      <top/>
      <bottom style="thin">
        <color rgb="FF9BC2E6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7" fillId="0" borderId="0" applyNumberFormat="0" applyFill="0" applyBorder="0" applyAlignment="0" applyProtection="0"/>
  </cellStyleXfs>
  <cellXfs count="182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/>
    <xf numFmtId="166" fontId="0" fillId="0" borderId="0" xfId="0" applyNumberFormat="1" applyAlignment="1">
      <alignment horizontal="center"/>
    </xf>
    <xf numFmtId="14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65" fontId="3" fillId="0" borderId="0" xfId="0" applyNumberFormat="1" applyFont="1" applyAlignment="1">
      <alignment horizontal="center" vertical="center" wrapText="1"/>
    </xf>
    <xf numFmtId="166" fontId="3" fillId="0" borderId="0" xfId="0" applyNumberFormat="1" applyFont="1" applyAlignment="1">
      <alignment horizontal="center" vertical="center" wrapText="1"/>
    </xf>
    <xf numFmtId="166" fontId="4" fillId="0" borderId="0" xfId="0" applyNumberFormat="1" applyFont="1" applyAlignment="1">
      <alignment horizontal="center" vertical="center" wrapText="1"/>
    </xf>
    <xf numFmtId="0" fontId="0" fillId="0" borderId="0" xfId="0" applyAlignment="1" applyProtection="1">
      <alignment horizontal="left" vertical="center"/>
      <protection locked="0"/>
    </xf>
    <xf numFmtId="0" fontId="0" fillId="0" borderId="1" xfId="0" applyBorder="1" applyAlignment="1">
      <alignment horizontal="left" vertical="top" wrapText="1" indent="1"/>
    </xf>
    <xf numFmtId="0" fontId="10" fillId="0" borderId="4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11" fillId="0" borderId="6" xfId="0" applyFont="1" applyBorder="1" applyAlignment="1">
      <alignment horizontal="center" vertical="top" wrapText="1"/>
    </xf>
    <xf numFmtId="0" fontId="11" fillId="0" borderId="7" xfId="0" applyFont="1" applyBorder="1" applyAlignment="1">
      <alignment horizontal="center" vertical="top" wrapText="1"/>
    </xf>
    <xf numFmtId="0" fontId="11" fillId="0" borderId="8" xfId="0" applyFont="1" applyBorder="1" applyAlignment="1">
      <alignment horizontal="center" vertical="top" wrapText="1"/>
    </xf>
    <xf numFmtId="1" fontId="11" fillId="0" borderId="9" xfId="0" applyNumberFormat="1" applyFont="1" applyBorder="1" applyAlignment="1">
      <alignment horizontal="center" vertical="top" shrinkToFit="1"/>
    </xf>
    <xf numFmtId="0" fontId="12" fillId="0" borderId="10" xfId="0" applyFont="1" applyBorder="1" applyAlignment="1">
      <alignment horizontal="center" vertical="top" wrapText="1"/>
    </xf>
    <xf numFmtId="165" fontId="10" fillId="0" borderId="11" xfId="0" applyNumberFormat="1" applyFont="1" applyBorder="1" applyAlignment="1">
      <alignment horizontal="center" vertical="top" shrinkToFit="1"/>
    </xf>
    <xf numFmtId="165" fontId="10" fillId="0" borderId="12" xfId="0" applyNumberFormat="1" applyFont="1" applyBorder="1" applyAlignment="1">
      <alignment horizontal="center" vertical="top" shrinkToFit="1"/>
    </xf>
    <xf numFmtId="165" fontId="10" fillId="0" borderId="13" xfId="0" applyNumberFormat="1" applyFont="1" applyBorder="1" applyAlignment="1">
      <alignment horizontal="center" vertical="top" shrinkToFit="1"/>
    </xf>
    <xf numFmtId="165" fontId="10" fillId="0" borderId="10" xfId="0" applyNumberFormat="1" applyFont="1" applyBorder="1" applyAlignment="1">
      <alignment horizontal="center" vertical="top" shrinkToFit="1"/>
    </xf>
    <xf numFmtId="165" fontId="10" fillId="0" borderId="14" xfId="0" applyNumberFormat="1" applyFont="1" applyBorder="1" applyAlignment="1">
      <alignment horizontal="center" vertical="top" shrinkToFit="1"/>
    </xf>
    <xf numFmtId="1" fontId="11" fillId="0" borderId="4" xfId="0" applyNumberFormat="1" applyFont="1" applyBorder="1" applyAlignment="1">
      <alignment horizontal="center" vertical="top" shrinkToFit="1"/>
    </xf>
    <xf numFmtId="165" fontId="10" fillId="0" borderId="15" xfId="0" applyNumberFormat="1" applyFont="1" applyBorder="1" applyAlignment="1">
      <alignment horizontal="center" vertical="top" shrinkToFit="1"/>
    </xf>
    <xf numFmtId="165" fontId="10" fillId="0" borderId="0" xfId="0" applyNumberFormat="1" applyFont="1" applyAlignment="1">
      <alignment horizontal="center" vertical="top" shrinkToFit="1"/>
    </xf>
    <xf numFmtId="165" fontId="10" fillId="0" borderId="16" xfId="0" applyNumberFormat="1" applyFont="1" applyBorder="1" applyAlignment="1">
      <alignment horizontal="center" vertical="top" shrinkToFit="1"/>
    </xf>
    <xf numFmtId="1" fontId="11" fillId="0" borderId="1" xfId="0" applyNumberFormat="1" applyFont="1" applyBorder="1" applyAlignment="1">
      <alignment horizontal="center" vertical="top" shrinkToFit="1"/>
    </xf>
    <xf numFmtId="165" fontId="10" fillId="0" borderId="17" xfId="0" applyNumberFormat="1" applyFont="1" applyBorder="1" applyAlignment="1">
      <alignment horizontal="center" vertical="top" shrinkToFit="1"/>
    </xf>
    <xf numFmtId="165" fontId="10" fillId="0" borderId="5" xfId="0" applyNumberFormat="1" applyFont="1" applyBorder="1" applyAlignment="1">
      <alignment horizontal="center" vertical="top" shrinkToFit="1"/>
    </xf>
    <xf numFmtId="165" fontId="10" fillId="0" borderId="18" xfId="0" applyNumberFormat="1" applyFont="1" applyBorder="1" applyAlignment="1">
      <alignment horizontal="center" vertical="top" shrinkToFit="1"/>
    </xf>
    <xf numFmtId="165" fontId="10" fillId="0" borderId="19" xfId="0" applyNumberFormat="1" applyFont="1" applyBorder="1" applyAlignment="1">
      <alignment horizontal="center" vertical="top" shrinkToFit="1"/>
    </xf>
    <xf numFmtId="165" fontId="10" fillId="0" borderId="20" xfId="0" applyNumberFormat="1" applyFont="1" applyBorder="1" applyAlignment="1">
      <alignment horizontal="center" vertical="top" shrinkToFit="1"/>
    </xf>
    <xf numFmtId="1" fontId="11" fillId="0" borderId="21" xfId="0" applyNumberFormat="1" applyFont="1" applyBorder="1" applyAlignment="1">
      <alignment horizontal="center" vertical="top" shrinkToFit="1"/>
    </xf>
    <xf numFmtId="165" fontId="10" fillId="0" borderId="2" xfId="0" applyNumberFormat="1" applyFont="1" applyBorder="1" applyAlignment="1">
      <alignment horizontal="center" vertical="top" shrinkToFit="1"/>
    </xf>
    <xf numFmtId="165" fontId="10" fillId="0" borderId="3" xfId="0" applyNumberFormat="1" applyFont="1" applyBorder="1" applyAlignment="1">
      <alignment horizontal="center" vertical="top" shrinkToFit="1"/>
    </xf>
    <xf numFmtId="0" fontId="12" fillId="0" borderId="22" xfId="0" applyFont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13" fillId="0" borderId="12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17" fillId="0" borderId="0" xfId="2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9" fillId="0" borderId="0" xfId="0" applyFont="1"/>
    <xf numFmtId="0" fontId="24" fillId="2" borderId="29" xfId="0" applyFont="1" applyFill="1" applyBorder="1" applyAlignment="1">
      <alignment horizontal="left" vertical="center" indent="7"/>
    </xf>
    <xf numFmtId="0" fontId="3" fillId="2" borderId="30" xfId="0" applyFont="1" applyFill="1" applyBorder="1"/>
    <xf numFmtId="0" fontId="0" fillId="2" borderId="30" xfId="0" applyFill="1" applyBorder="1"/>
    <xf numFmtId="0" fontId="0" fillId="2" borderId="31" xfId="0" applyFill="1" applyBorder="1"/>
    <xf numFmtId="0" fontId="20" fillId="2" borderId="32" xfId="0" applyFont="1" applyFill="1" applyBorder="1" applyAlignment="1">
      <alignment horizontal="left" vertical="center" indent="11"/>
    </xf>
    <xf numFmtId="0" fontId="0" fillId="2" borderId="0" xfId="0" applyFill="1"/>
    <xf numFmtId="0" fontId="0" fillId="2" borderId="33" xfId="0" applyFill="1" applyBorder="1"/>
    <xf numFmtId="0" fontId="22" fillId="2" borderId="32" xfId="0" applyFont="1" applyFill="1" applyBorder="1" applyAlignment="1">
      <alignment horizontal="left" vertical="center" indent="11"/>
    </xf>
    <xf numFmtId="0" fontId="20" fillId="2" borderId="34" xfId="0" applyFont="1" applyFill="1" applyBorder="1" applyAlignment="1">
      <alignment horizontal="left" vertical="center" indent="11"/>
    </xf>
    <xf numFmtId="0" fontId="0" fillId="2" borderId="35" xfId="0" applyFill="1" applyBorder="1"/>
    <xf numFmtId="0" fontId="0" fillId="2" borderId="36" xfId="0" applyFill="1" applyBorder="1"/>
    <xf numFmtId="0" fontId="24" fillId="0" borderId="26" xfId="0" applyFont="1" applyBorder="1" applyAlignment="1">
      <alignment horizontal="center" vertical="center"/>
    </xf>
    <xf numFmtId="0" fontId="24" fillId="0" borderId="27" xfId="0" applyFont="1" applyBorder="1" applyAlignment="1">
      <alignment horizontal="center" vertical="center"/>
    </xf>
    <xf numFmtId="166" fontId="24" fillId="0" borderId="27" xfId="0" applyNumberFormat="1" applyFont="1" applyBorder="1" applyAlignment="1">
      <alignment horizontal="center" vertical="center"/>
    </xf>
    <xf numFmtId="0" fontId="24" fillId="0" borderId="28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5" fillId="0" borderId="0" xfId="0" applyFont="1"/>
    <xf numFmtId="166" fontId="13" fillId="0" borderId="0" xfId="0" applyNumberFormat="1" applyFont="1" applyAlignment="1">
      <alignment horizontal="center" vertical="center" wrapText="1"/>
    </xf>
    <xf numFmtId="166" fontId="3" fillId="0" borderId="0" xfId="0" applyNumberFormat="1" applyFont="1" applyAlignment="1">
      <alignment horizontal="center" vertical="center"/>
    </xf>
    <xf numFmtId="166" fontId="13" fillId="0" borderId="0" xfId="0" applyNumberFormat="1" applyFont="1" applyAlignment="1">
      <alignment horizontal="center" vertical="center"/>
    </xf>
    <xf numFmtId="166" fontId="13" fillId="0" borderId="25" xfId="0" applyNumberFormat="1" applyFont="1" applyBorder="1" applyAlignment="1">
      <alignment horizontal="center" vertical="center" wrapText="1"/>
    </xf>
    <xf numFmtId="166" fontId="15" fillId="0" borderId="25" xfId="0" applyNumberFormat="1" applyFont="1" applyBorder="1" applyAlignment="1">
      <alignment horizontal="center" vertical="center" wrapText="1"/>
    </xf>
    <xf numFmtId="166" fontId="16" fillId="0" borderId="0" xfId="0" applyNumberFormat="1" applyFont="1" applyAlignment="1">
      <alignment horizontal="center" vertical="center" wrapText="1"/>
    </xf>
    <xf numFmtId="166" fontId="0" fillId="0" borderId="0" xfId="0" applyNumberFormat="1"/>
    <xf numFmtId="166" fontId="14" fillId="0" borderId="0" xfId="0" applyNumberFormat="1" applyFont="1" applyAlignment="1">
      <alignment horizontal="center" vertical="center" wrapText="1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vertical="top"/>
    </xf>
    <xf numFmtId="0" fontId="5" fillId="0" borderId="0" xfId="1" applyFont="1" applyAlignment="1">
      <alignment horizontal="center" vertical="top"/>
    </xf>
    <xf numFmtId="22" fontId="0" fillId="0" borderId="0" xfId="0" applyNumberFormat="1"/>
    <xf numFmtId="20" fontId="0" fillId="0" borderId="0" xfId="0" applyNumberFormat="1"/>
    <xf numFmtId="11" fontId="0" fillId="0" borderId="0" xfId="0" applyNumberFormat="1"/>
    <xf numFmtId="0" fontId="0" fillId="3" borderId="0" xfId="0" applyFill="1"/>
    <xf numFmtId="0" fontId="0" fillId="3" borderId="0" xfId="0" applyFill="1" applyAlignment="1">
      <alignment horizontal="center" vertical="center"/>
    </xf>
    <xf numFmtId="166" fontId="0" fillId="3" borderId="0" xfId="0" applyNumberFormat="1" applyFill="1" applyAlignment="1">
      <alignment horizontal="center" vertical="center"/>
    </xf>
    <xf numFmtId="0" fontId="26" fillId="0" borderId="0" xfId="0" applyFont="1"/>
    <xf numFmtId="0" fontId="0" fillId="3" borderId="0" xfId="0" applyFill="1" applyAlignment="1">
      <alignment horizont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5" fillId="4" borderId="0" xfId="1" applyFont="1" applyFill="1" applyAlignment="1" applyProtection="1">
      <alignment horizontal="center" vertical="top"/>
      <protection locked="0"/>
    </xf>
    <xf numFmtId="0" fontId="0" fillId="4" borderId="0" xfId="0" applyFill="1" applyAlignment="1" applyProtection="1">
      <alignment horizontal="center" vertical="center"/>
      <protection locked="0"/>
    </xf>
    <xf numFmtId="0" fontId="0" fillId="4" borderId="0" xfId="0" applyFill="1"/>
    <xf numFmtId="0" fontId="0" fillId="4" borderId="0" xfId="0" applyFill="1" applyAlignment="1">
      <alignment horizontal="center" vertical="center"/>
    </xf>
    <xf numFmtId="22" fontId="19" fillId="0" borderId="0" xfId="0" applyNumberFormat="1" applyFont="1"/>
    <xf numFmtId="20" fontId="19" fillId="0" borderId="0" xfId="0" applyNumberFormat="1" applyFont="1"/>
    <xf numFmtId="11" fontId="19" fillId="0" borderId="0" xfId="0" applyNumberFormat="1" applyFont="1"/>
    <xf numFmtId="0" fontId="28" fillId="0" borderId="0" xfId="0" applyFont="1"/>
    <xf numFmtId="0" fontId="29" fillId="3" borderId="0" xfId="0" applyFont="1" applyFill="1"/>
    <xf numFmtId="0" fontId="19" fillId="3" borderId="0" xfId="0" applyFont="1" applyFill="1"/>
    <xf numFmtId="0" fontId="29" fillId="0" borderId="0" xfId="0" applyFont="1"/>
    <xf numFmtId="0" fontId="30" fillId="0" borderId="0" xfId="0" applyFont="1"/>
    <xf numFmtId="0" fontId="3" fillId="0" borderId="0" xfId="0" applyFont="1" applyAlignment="1">
      <alignment vertical="center" wrapText="1"/>
    </xf>
    <xf numFmtId="14" fontId="19" fillId="0" borderId="0" xfId="0" applyNumberFormat="1" applyFont="1"/>
    <xf numFmtId="0" fontId="3" fillId="0" borderId="0" xfId="0" applyFont="1" applyAlignment="1" applyProtection="1">
      <alignment horizontal="left" vertical="center" wrapText="1"/>
      <protection locked="0"/>
    </xf>
    <xf numFmtId="0" fontId="5" fillId="0" borderId="0" xfId="1" applyFont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3" fillId="4" borderId="0" xfId="0" applyFont="1" applyFill="1" applyAlignment="1">
      <alignment horizontal="center" vertical="center" wrapText="1"/>
    </xf>
    <xf numFmtId="0" fontId="24" fillId="4" borderId="0" xfId="0" applyFont="1" applyFill="1" applyAlignment="1">
      <alignment horizontal="center" vertical="center"/>
    </xf>
    <xf numFmtId="0" fontId="25" fillId="4" borderId="0" xfId="0" applyFont="1" applyFill="1"/>
    <xf numFmtId="0" fontId="3" fillId="4" borderId="0" xfId="0" applyFont="1" applyFill="1" applyAlignment="1" applyProtection="1">
      <alignment horizontal="center" vertical="center"/>
      <protection locked="0"/>
    </xf>
    <xf numFmtId="0" fontId="0" fillId="4" borderId="0" xfId="0" applyFill="1" applyAlignment="1" applyProtection="1">
      <alignment horizontal="left" vertical="center"/>
      <protection locked="0"/>
    </xf>
    <xf numFmtId="14" fontId="24" fillId="0" borderId="27" xfId="0" applyNumberFormat="1" applyFont="1" applyBorder="1" applyAlignment="1">
      <alignment horizontal="center" vertical="center"/>
    </xf>
    <xf numFmtId="14" fontId="25" fillId="0" borderId="0" xfId="0" applyNumberFormat="1" applyFont="1"/>
    <xf numFmtId="14" fontId="0" fillId="0" borderId="0" xfId="0" applyNumberFormat="1" applyAlignment="1">
      <alignment wrapText="1"/>
    </xf>
    <xf numFmtId="0" fontId="33" fillId="0" borderId="0" xfId="1" applyFont="1" applyAlignment="1">
      <alignment horizontal="left" vertical="top" wrapText="1"/>
    </xf>
    <xf numFmtId="0" fontId="34" fillId="0" borderId="0" xfId="1" applyFont="1" applyAlignment="1">
      <alignment horizontal="right" vertical="top"/>
    </xf>
    <xf numFmtId="14" fontId="5" fillId="0" borderId="0" xfId="1" applyNumberFormat="1" applyFont="1" applyAlignment="1">
      <alignment horizontal="center" vertical="center" wrapText="1"/>
    </xf>
    <xf numFmtId="0" fontId="35" fillId="0" borderId="0" xfId="0" applyFont="1" applyAlignment="1">
      <alignment wrapText="1"/>
    </xf>
    <xf numFmtId="17" fontId="0" fillId="0" borderId="0" xfId="0" applyNumberFormat="1"/>
    <xf numFmtId="166" fontId="15" fillId="0" borderId="0" xfId="0" applyNumberFormat="1" applyFont="1" applyAlignment="1">
      <alignment horizontal="center" vertical="center"/>
    </xf>
    <xf numFmtId="166" fontId="15" fillId="0" borderId="23" xfId="0" applyNumberFormat="1" applyFont="1" applyBorder="1" applyAlignment="1">
      <alignment horizontal="center" vertical="center"/>
    </xf>
    <xf numFmtId="166" fontId="27" fillId="0" borderId="0" xfId="0" applyNumberFormat="1" applyFont="1" applyAlignment="1">
      <alignment horizontal="center"/>
    </xf>
    <xf numFmtId="166" fontId="36" fillId="0" borderId="0" xfId="0" applyNumberFormat="1" applyFont="1" applyAlignment="1">
      <alignment horizontal="center" vertical="center" wrapText="1"/>
    </xf>
    <xf numFmtId="0" fontId="37" fillId="0" borderId="0" xfId="0" applyFont="1"/>
    <xf numFmtId="14" fontId="31" fillId="0" borderId="0" xfId="0" applyNumberFormat="1" applyFont="1"/>
    <xf numFmtId="0" fontId="38" fillId="0" borderId="0" xfId="0" applyFont="1"/>
    <xf numFmtId="20" fontId="0" fillId="3" borderId="0" xfId="0" applyNumberFormat="1" applyFill="1"/>
    <xf numFmtId="22" fontId="0" fillId="3" borderId="0" xfId="0" applyNumberFormat="1" applyFill="1"/>
    <xf numFmtId="14" fontId="28" fillId="0" borderId="0" xfId="0" applyNumberFormat="1" applyFont="1"/>
    <xf numFmtId="14" fontId="26" fillId="0" borderId="0" xfId="0" applyNumberFormat="1" applyFont="1"/>
    <xf numFmtId="0" fontId="31" fillId="0" borderId="0" xfId="0" applyFont="1" applyAlignment="1">
      <alignment horizontal="center" vertical="center"/>
    </xf>
    <xf numFmtId="166" fontId="31" fillId="0" borderId="0" xfId="0" applyNumberFormat="1" applyFont="1" applyAlignment="1">
      <alignment horizontal="center" vertical="center"/>
    </xf>
    <xf numFmtId="0" fontId="35" fillId="0" borderId="0" xfId="0" applyFont="1"/>
    <xf numFmtId="14" fontId="35" fillId="0" borderId="0" xfId="0" applyNumberFormat="1" applyFont="1"/>
    <xf numFmtId="20" fontId="35" fillId="0" borderId="0" xfId="0" applyNumberFormat="1" applyFont="1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39" fillId="0" borderId="0" xfId="0" applyFont="1" applyAlignment="1">
      <alignment wrapText="1"/>
    </xf>
    <xf numFmtId="0" fontId="0" fillId="0" borderId="0" xfId="0" applyAlignment="1">
      <alignment horizontal="right"/>
    </xf>
    <xf numFmtId="2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3" fillId="4" borderId="0" xfId="0" applyFont="1" applyFill="1" applyAlignment="1">
      <alignment vertical="center" wrapText="1"/>
    </xf>
    <xf numFmtId="0" fontId="40" fillId="0" borderId="0" xfId="0" applyFont="1" applyAlignment="1">
      <alignment horizontal="center"/>
    </xf>
    <xf numFmtId="0" fontId="44" fillId="0" borderId="0" xfId="0" applyFont="1"/>
    <xf numFmtId="0" fontId="26" fillId="3" borderId="0" xfId="0" applyFont="1" applyFill="1"/>
    <xf numFmtId="0" fontId="45" fillId="0" borderId="0" xfId="0" applyFont="1"/>
    <xf numFmtId="2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2" fontId="0" fillId="0" borderId="3" xfId="0" applyNumberFormat="1" applyBorder="1" applyAlignment="1">
      <alignment horizontal="right"/>
    </xf>
    <xf numFmtId="165" fontId="0" fillId="0" borderId="3" xfId="0" applyNumberFormat="1" applyBorder="1" applyAlignment="1">
      <alignment horizontal="right"/>
    </xf>
    <xf numFmtId="1" fontId="0" fillId="0" borderId="3" xfId="0" applyNumberFormat="1" applyBorder="1" applyAlignment="1">
      <alignment horizontal="right"/>
    </xf>
    <xf numFmtId="0" fontId="0" fillId="0" borderId="3" xfId="0" applyBorder="1" applyAlignment="1">
      <alignment horizontal="right"/>
    </xf>
    <xf numFmtId="14" fontId="38" fillId="0" borderId="0" xfId="0" applyNumberFormat="1" applyFont="1"/>
    <xf numFmtId="0" fontId="3" fillId="0" borderId="0" xfId="0" applyFont="1" applyAlignment="1">
      <alignment vertical="center"/>
    </xf>
    <xf numFmtId="0" fontId="3" fillId="0" borderId="0" xfId="0" applyFont="1"/>
    <xf numFmtId="0" fontId="46" fillId="0" borderId="0" xfId="0" applyFont="1"/>
    <xf numFmtId="2" fontId="46" fillId="0" borderId="0" xfId="0" applyNumberFormat="1" applyFont="1" applyAlignment="1">
      <alignment horizontal="right"/>
    </xf>
    <xf numFmtId="165" fontId="46" fillId="0" borderId="0" xfId="0" applyNumberFormat="1" applyFont="1" applyAlignment="1">
      <alignment horizontal="right"/>
    </xf>
    <xf numFmtId="1" fontId="46" fillId="0" borderId="0" xfId="0" applyNumberFormat="1" applyFont="1" applyAlignment="1">
      <alignment horizontal="right"/>
    </xf>
    <xf numFmtId="0" fontId="46" fillId="0" borderId="0" xfId="0" applyFont="1" applyAlignment="1">
      <alignment horizontal="right"/>
    </xf>
    <xf numFmtId="0" fontId="46" fillId="4" borderId="0" xfId="0" applyFont="1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166" fontId="0" fillId="2" borderId="0" xfId="0" applyNumberFormat="1" applyFill="1" applyAlignment="1">
      <alignment horizontal="center" vertical="center"/>
    </xf>
    <xf numFmtId="0" fontId="19" fillId="2" borderId="0" xfId="0" applyFont="1" applyFill="1" applyAlignment="1">
      <alignment horizontal="center"/>
    </xf>
    <xf numFmtId="1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4" borderId="0" xfId="0" applyFont="1" applyFill="1" applyAlignment="1" applyProtection="1">
      <alignment horizontal="left" vertical="center" wrapText="1"/>
      <protection locked="0"/>
    </xf>
    <xf numFmtId="0" fontId="5" fillId="0" borderId="0" xfId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12" fillId="0" borderId="0" xfId="0" applyFont="1" applyAlignment="1">
      <alignment horizontal="left" vertical="top" wrapText="1"/>
    </xf>
  </cellXfs>
  <cellStyles count="3">
    <cellStyle name="Hyperlink" xfId="2" builtinId="8"/>
    <cellStyle name="Normal" xfId="0" builtinId="0"/>
    <cellStyle name="Normal 2 2" xfId="1" xr:uid="{8569C127-7A1D-4F68-8695-0993B2D0F518}"/>
  </cellStyles>
  <dxfs count="17">
    <dxf>
      <fill>
        <patternFill patternType="solid">
          <fgColor rgb="FFC27BA0"/>
          <bgColor rgb="FFC27BA0"/>
        </patternFill>
      </fill>
    </dxf>
    <dxf>
      <fill>
        <patternFill patternType="solid">
          <fgColor rgb="FFC27BA0"/>
          <bgColor rgb="FFC27BA0"/>
        </patternFill>
      </fill>
    </dxf>
    <dxf>
      <fill>
        <patternFill patternType="solid">
          <fgColor rgb="FFC27BA0"/>
          <bgColor rgb="FFC27BA0"/>
        </patternFill>
      </fill>
    </dxf>
    <dxf>
      <fill>
        <patternFill patternType="solid">
          <fgColor rgb="FFC27BA0"/>
          <bgColor rgb="FFC27BA0"/>
        </patternFill>
      </fill>
    </dxf>
    <dxf>
      <fill>
        <patternFill patternType="solid">
          <fgColor rgb="FF757070"/>
          <bgColor rgb="FF757070"/>
        </patternFill>
      </fill>
    </dxf>
    <dxf>
      <fill>
        <patternFill patternType="solid">
          <fgColor rgb="FFC27BA0"/>
          <bgColor rgb="FFC27BA0"/>
        </patternFill>
      </fill>
    </dxf>
    <dxf>
      <fill>
        <patternFill patternType="solid">
          <fgColor rgb="FFC27BA0"/>
          <bgColor rgb="FFC27BA0"/>
        </patternFill>
      </fill>
    </dxf>
    <dxf>
      <fill>
        <patternFill patternType="solid">
          <fgColor rgb="FFC27BA0"/>
          <bgColor rgb="FFC27BA0"/>
        </patternFill>
      </fill>
    </dxf>
    <dxf>
      <fill>
        <patternFill patternType="solid">
          <fgColor rgb="FFC27BA0"/>
          <bgColor rgb="FFC27BA0"/>
        </patternFill>
      </fill>
    </dxf>
    <dxf>
      <fill>
        <patternFill patternType="solid">
          <fgColor rgb="FFC27BA0"/>
          <bgColor rgb="FFC27BA0"/>
        </patternFill>
      </fill>
    </dxf>
    <dxf>
      <fill>
        <patternFill patternType="solid">
          <fgColor rgb="FFC27BA0"/>
          <bgColor rgb="FFC27BA0"/>
        </patternFill>
      </fill>
    </dxf>
    <dxf>
      <fill>
        <patternFill patternType="solid">
          <fgColor rgb="FFC27BA0"/>
          <bgColor rgb="FFC27BA0"/>
        </patternFill>
      </fill>
    </dxf>
    <dxf>
      <fill>
        <patternFill patternType="solid">
          <fgColor rgb="FFC27BA0"/>
          <bgColor rgb="FFC27B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documenttasks/documenttask1.xml><?xml version="1.0" encoding="utf-8"?>
<Tasks xmlns="http://schemas.microsoft.com/office/tasks/2019/documenttasks">
  <Task id="{B715CF11-1DFC-41AB-9CD0-A0288E9C1C0B}">
    <Anchor>
      <Comment id="{AD9976ED-8318-4D8E-B763-71D47DAE5DFA}"/>
    </Anchor>
    <History>
      <Event time="2025-08-04T17:58:09.44" id="{B318B3DC-1152-42F4-A1F9-E10329F0FA01}">
        <Attribution userId="S::jsmith@thewatershed.org::54d0d006-7476-4aeb-9cde-d68cb6905b0b" userName="Jian Smith" userProvider="AD"/>
        <Anchor>
          <Comment id="{AD9976ED-8318-4D8E-B763-71D47DAE5DFA}"/>
        </Anchor>
        <Create/>
      </Event>
      <Event time="2025-08-04T17:58:09.44" id="{B05A22EA-1172-401B-9D96-E856A8EEC736}">
        <Attribution userId="S::jsmith@thewatershed.org::54d0d006-7476-4aeb-9cde-d68cb6905b0b" userName="Jian Smith" userProvider="AD"/>
        <Anchor>
          <Comment id="{AD9976ED-8318-4D8E-B763-71D47DAE5DFA}"/>
        </Anchor>
        <Assign userId="S::rsamples@thewatershed.org::e43483d6-5357-42ff-973f-e34ac9666d8f" userName="Riley Samples" userProvider="AD"/>
      </Event>
      <Event time="2025-08-04T17:58:09.44" id="{D40C1935-92DF-4D35-A8B1-A3554634ECA5}">
        <Attribution userId="S::jsmith@thewatershed.org::54d0d006-7476-4aeb-9cde-d68cb6905b0b" userName="Jian Smith" userProvider="AD"/>
        <Anchor>
          <Comment id="{AD9976ED-8318-4D8E-B763-71D47DAE5DFA}"/>
        </Anchor>
        <SetTitle title="@Riley Samples I believe you did the turbidity and entered the data on the 27th. Can you please double check these site codes?"/>
      </Event>
    </History>
  </Task>
</Tasks>
</file>

<file path=xl/documenttasks/documenttask2.xml><?xml version="1.0" encoding="utf-8"?>
<Tasks xmlns="http://schemas.microsoft.com/office/tasks/2019/documenttasks">
  <Task id="{31D97E00-6093-429E-A719-94BD743AAB53}">
    <Anchor>
      <Comment id="{1753E2F0-DBFA-47C0-9A01-64FEBA5D8912}"/>
    </Anchor>
    <History>
      <Event time="2025-08-06T18:10:37.43" id="{F02B5132-E33F-4B17-9C07-11A2D7B2C087}">
        <Attribution userId="S::jsmith@thewatershed.org::54d0d006-7476-4aeb-9cde-d68cb6905b0b" userName="Jian Smith" userProvider="AD"/>
        <Anchor>
          <Comment id="{1753E2F0-DBFA-47C0-9A01-64FEBA5D8912}"/>
        </Anchor>
        <Create/>
      </Event>
      <Event time="2025-08-06T18:10:37.43" id="{0263B4DD-5C1E-4D3D-B088-BEA6B8ECFBC1}">
        <Attribution userId="S::jsmith@thewatershed.org::54d0d006-7476-4aeb-9cde-d68cb6905b0b" userName="Jian Smith" userProvider="AD"/>
        <Anchor>
          <Comment id="{1753E2F0-DBFA-47C0-9A01-64FEBA5D8912}"/>
        </Anchor>
        <Assign userId="S::rsamples@thewatershed.org::e43483d6-5357-42ff-973f-e34ac9666d8f" userName="Riley Samples" userProvider="AD"/>
      </Event>
      <Event time="2025-08-06T18:10:37.43" id="{82E01C91-813F-49AB-89EB-6302B68AB4B6}">
        <Attribution userId="S::jsmith@thewatershed.org::54d0d006-7476-4aeb-9cde-d68cb6905b0b" userName="Jian Smith" userProvider="AD"/>
        <Anchor>
          <Comment id="{1753E2F0-DBFA-47C0-9A01-64FEBA5D8912}"/>
        </Anchor>
        <SetTitle title="@Riley Samples Can you double check these and confirm they should be WP sites?"/>
      </Event>
    </History>
  </Task>
</Tasks>
</file>

<file path=xl/persons/person.xml><?xml version="1.0" encoding="utf-8"?>
<personList xmlns="http://schemas.microsoft.com/office/spreadsheetml/2018/threadedcomments" xmlns:x="http://schemas.openxmlformats.org/spreadsheetml/2006/main">
  <person displayName="Riley Samples" id="{B0D2F024-416E-4A30-958C-631B480E7DC7}" userId="rsamples@thewatershed.org" providerId="PeoplePicker"/>
  <person displayName="Jian Smith" id="{8AD7936E-4C11-4526-B2C4-421B3243155C}" userId="S::jsmith@thewatershed.org::54d0d006-7476-4aeb-9cde-d68cb6905b0b" providerId="AD"/>
  <person displayName="Lillian Raphael" id="{AFD7BCBA-7D68-49CB-AB90-0DA0E5A1EE58}" userId="S::lraphael@thewatershed.org::6afc890d-a560-4d70-8839-ff8913f8979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77" dT="2025-08-04T17:58:09.44" personId="{8AD7936E-4C11-4526-B2C4-421B3243155C}" id="{AD9976ED-8318-4D8E-B763-71D47DAE5DFA}">
    <text>@Riley Samples I believe you did the turbidity and entered the data on the 27th. Can you please double check these site codes?</text>
    <mentions>
      <mention mentionpersonId="{B0D2F024-416E-4A30-958C-631B480E7DC7}" mentionId="{B4CA5218-345D-4B8B-8289-6AB7960CFB1D}" startIndex="0" length="14"/>
    </mentions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F25" dT="2025-08-06T17:50:06.19" personId="{8AD7936E-4C11-4526-B2C4-421B3243155C}" id="{8F113E48-413C-48FD-AC0B-D625168B9654}">
    <text>Why missing?</text>
  </threadedComment>
  <threadedComment ref="AF28" dT="2025-08-06T17:49:57.78" personId="{8AD7936E-4C11-4526-B2C4-421B3243155C}" id="{C424A68B-07DE-4DDE-AF27-D5AF7E59C2EF}">
    <text>Why missing?</text>
  </threadedComment>
  <threadedComment ref="AF33" dT="2025-08-06T17:49:44.50" personId="{8AD7936E-4C11-4526-B2C4-421B3243155C}" id="{7A90F81E-DB73-4E54-9A16-8AC51192F426}">
    <text>Why missing?</text>
  </threadedComment>
  <threadedComment ref="AF57" dT="2025-08-06T17:49:28.67" personId="{8AD7936E-4C11-4526-B2C4-421B3243155C}" id="{BEFA4461-32DE-43F7-8471-1FBC9FCD6D7E}">
    <text>Why missing?</text>
  </threadedComment>
  <threadedComment ref="AJ64" dT="2025-08-06T17:49:14.31" personId="{8AD7936E-4C11-4526-B2C4-421B3243155C}" id="{B36B5092-D85C-4941-88B8-0238B12D74B3}">
    <text>Why missing?</text>
  </threadedComment>
  <threadedComment ref="AF73" dT="2025-08-06T17:48:58.31" personId="{8AD7936E-4C11-4526-B2C4-421B3243155C}" id="{62489C74-A018-42E5-A202-C620C865AFBD}">
    <text>Why missing?</text>
  </threadedComment>
  <threadedComment ref="AF93" dT="2025-08-06T17:57:33.61" personId="{8AD7936E-4C11-4526-B2C4-421B3243155C}" id="{E9969C80-610D-428E-8D3A-AE9DC1DCD1D2}">
    <text>Why red?</text>
  </threadedComment>
  <threadedComment ref="AF99" dT="2025-08-06T17:57:41.00" personId="{8AD7936E-4C11-4526-B2C4-421B3243155C}" id="{AD5F391C-CB45-41F7-B8DB-A20EEF19CDE8}">
    <text>Why red?</text>
  </threadedComment>
  <threadedComment ref="AF121" dT="2025-08-06T17:47:52.09" personId="{8AD7936E-4C11-4526-B2C4-421B3243155C}" id="{63C39C43-01B6-41E0-A9D4-6E34B4FEAF50}">
    <text>Any idea why this is red?</text>
  </threadedComment>
  <threadedComment ref="AG180" dT="2025-08-06T17:35:22.44" personId="{8AD7936E-4C11-4526-B2C4-421B3243155C}" id="{B0C6360A-1CE6-4590-8704-F0AA40AD9268}">
    <text>Why are these missing?</text>
  </threadedComment>
  <threadedComment ref="AF271" dT="2025-08-06T17:34:56.12" personId="{8AD7936E-4C11-4526-B2C4-421B3243155C}" id="{2A77FC2B-42DF-4431-9987-13FB2250EBB5}">
    <text>Why is this missing?</text>
  </threadedComment>
  <threadedComment ref="AF319" dT="2025-08-06T17:33:59.08" personId="{8AD7936E-4C11-4526-B2C4-421B3243155C}" id="{06CFA70D-7D73-4CFD-868D-CDB9B3A396DE}">
    <text>Any idea why this is missing?</text>
  </threadedComment>
  <threadedComment ref="AJ601" dT="2025-08-06T18:47:08.48" personId="{AFD7BCBA-7D68-49CB-AB90-0DA0E5A1EE58}" id="{0D19EF35-920A-4A97-A119-9B61487D07B2}" done="1">
    <text>Turbidity data was not taken</text>
  </threadedComment>
  <threadedComment ref="AF611" dT="2025-08-06T18:09:40.77" personId="{8AD7936E-4C11-4526-B2C4-421B3243155C}" id="{06505A1B-7451-49E6-BA64-38BEBDB78410}">
    <text>Probably mis-entered as RB1?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674" dT="2025-08-06T14:57:30.77" personId="{8AD7936E-4C11-4526-B2C4-421B3243155C}" id="{0BA6A3DD-ED4E-4A44-8620-0B1E2AEBB10E}">
    <text>There were no RB1 samples. Should this be RBA?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633" dT="2025-08-06T18:10:37.43" personId="{8AD7936E-4C11-4526-B2C4-421B3243155C}" id="{1753E2F0-DBFA-47C0-9A01-64FEBA5D8912}">
    <text>@Riley Samples  Can you double check these and confirm they should be WP sites?</text>
    <mentions>
      <mention mentionpersonId="{B0D2F024-416E-4A30-958C-631B480E7DC7}" mentionId="{1CDBA582-D20B-4005-89FD-3B272650884F}" startIndex="0" length="14"/>
    </mentions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40C8D81-5E91-469A-A981-D3C647DAA677}">
  <we:reference id="wa200004179" version="2024.2.0.0" store="en-US" storeType="OMEX"/>
  <we:alternateReferences>
    <we:reference id="wa200004179" version="2024.2.0.0" store="WA200004179" storeType="OMEX"/>
  </we:alternateReferences>
  <we:properties>
    <we:property name="Office.AutoShowTaskpaneWithDocument" value="true"/>
    <we:property name="app-config" value="&quot;{\&quot;map\&quot;:{\&quot;webmap\&quot;:{\&quot;is3d\&quot;:false,\&quot;itemData\&quot;:{\&quot;operationalLayers\&quot;:[],\&quot;tables\&quot;:[],\&quot;baseMap\&quot;:{\&quot;baseMapLayers\&quot;:[{\&quot;id\&quot;:\&quot;VectorTile_1970\&quot;,\&quot;opacity\&quot;:1,\&quot;title\&quot;:\&quot;Light Gray Base\&quot;,\&quot;visibility\&quot;:true,\&quot;layerType\&quot;:\&quot;VectorTileLayer\&quot;,\&quot;styleUrl\&quot;:\&quot;https://cdn.arcgis.com/sharing/rest/content/items/291da5eab3a0412593b66d384379f89f/resources/styles/root.json\&quot;},{\&quot;id\&quot;:\&quot;VectorTile_7117\&quot;,\&quot;opacity\&quot;:1,\&quot;title\&quot;:\&quot;Light Gray Reference\&quot;,\&quot;visibility\&quot;:true,\&quot;layerType\&quot;:\&quot;VectorTileLayer\&quot;,\&quot;styleUrl\&quot;:\&quot;https://cdn.arcgis.com/sharing/rest/content/items/1768e8369a214dfab4e2167d5c5f2454/resources/styles/root.json\&quot;,\&quot;isReference\&quot;:true}],\&quot;title\&quot;:\&quot;Light Gray Canvas\&quot;},\&quot;version\&quot;:\&quot;2.26\&quot;,\&quot;authoringApp\&quot;:\&quot;ArcGIS for Excel\&quot;,\&quot;bookmarks\&quot;:[],\&quot;initialState\&quot;:{\&quot;viewpoint\&quot;:{\&quot;targetGeometry\&quot;:{\&quot;spatialReference\&quot;:{\&quot;latestWkid\&quot;:3857,\&quot;wkid\&quot;:102100},\&quot;xmin\&quot;:-8280596.671000044,\&quot;ymin\&quot;:-31799515.733982205,\&quot;xmax\&quot;:17235917.85926398,\&quot;ymax\&quot;:6240441.510521829}}}}},\&quot;webmapExtensions\&quot;:{\&quot;format\&quot;:2}}}&quot;"/>
    <we:property name="arcgis-connection" value="&quot;{\&quot;portalUrl\&quot;:\&quot;https://www.arcgis.com\&quot;}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_xldudf_ARCGIS_REVERSEGEOCODE</we:customFunctionIds>
        <we:customFunctionIds>_xldudf_ARCGIS_GEOCODE</we:customFunctionIds>
        <we:customFunctionIds>_xldudf_ARCGIS_ENRICHBYPOINT</we:customFunctionIds>
        <we:customFunctionIds>_xldudf_ARCGIS_ENRICHBYGEOGRAPHY</we:customFunctionIds>
        <we:customFunctionIds>_xldudf_ARCGIS_ENRICHBYADDRESS</we:customFunctionIds>
        <we:customFunctionIds>_xldudf_ARCGIS_ENRICHBYPOLYGON</we:customFunctionIds>
        <we:customFunctionIds>_xldudf_ARCGIS_FINDROUTEBYCOORDINATES</we:customFunctionIds>
        <we:customFunctionIds>_xldudf_ARCGIS_FINDROUTEBYADDRESS</we:customFunctionIds>
        <we:customFunctionIds>_xldudf_ARCGIS_VERTICESTOESRIJSON</we:customFunctionIds>
        <we:customFunctionIds>_xldudf_ARCGIS_CONVERTTOESRIJSON</we:customFunctionIds>
        <we:customFunctionIds>_xldudf_ARCGIS_GETPOLYGONAREA</we:customFunctionIds>
        <we:customFunctionIds>_xldudf_ARCGIS_GETGEOMETRYLENGTH</we:customFunctionIds>
        <we:customFunctionIds>_xldudf_ARCGIS_GETGEOMETRYDISTANCE</we:customFunctionIds>
        <we:customFunctionIds>_xldudf_ARCGIS_GETCENTROID</we:customFunctionIds>
        <we:customFunctionIds>_xldudf_ARCGIS_RELATEGEOMETRIES</we:customFunctionIds>
        <we:customFunctionIds>_xldudf_ARCGIS_GENERALIZEGEOMETRY</we:customFunctionIds>
        <we:customFunctionIds>_xldudf_ARCGIS_SUGGESTADDRESS</we:customFunctionIds>
        <we:customFunctionIds>_xldudf_ARCGIS_GETGEOMETRY</we:customFunctionIds>
        <we:customFunctionIds>_xldudf_ARCGIS_LISTGEOGRAPHIES</we:customFunctionIds>
        <we:customFunctionIds>_xldudf_ARCGIS_LISTDATACOLLECTIONS</we:customFunctionIds>
        <we:customFunctionIds>_xldudf_ARCGIS_LISTTRAVELMODES</we:customFunctionIds>
        <we:customFunctionIds>_xldudf_ARCGIS_ADDHEADERS</we:customFunctionIds>
      </we:customFunctionIdList>
    </a:ext>
    <a:ext xmlns:a="http://schemas.openxmlformats.org/drawingml/2006/main" uri="{0858819E-0033-43BF-8937-05EC82904868}">
      <we:backgroundApp state="1" runtimeId="Esri.TaskPane.Url"/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Relationship Id="rId4" Type="http://schemas.microsoft.com/office/2019/04/relationships/documenttask" Target="../documenttasks/documenttask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3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Relationship Id="rId4" Type="http://schemas.microsoft.com/office/2019/04/relationships/documenttask" Target="../documenttasks/documenttask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maps.app.goo.gl/3LJcfUyFtiTPCKFi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5D7CE-5060-46DE-8CCA-5D7FE0E4BB49}">
  <dimension ref="A1:G93"/>
  <sheetViews>
    <sheetView zoomScale="106" zoomScaleNormal="130" workbookViewId="0">
      <pane ySplit="2" topLeftCell="A80" activePane="bottomLeft" state="frozen"/>
      <selection pane="bottomLeft" activeCell="D92" sqref="D92"/>
    </sheetView>
  </sheetViews>
  <sheetFormatPr defaultColWidth="8.453125" defaultRowHeight="14.5" x14ac:dyDescent="0.35"/>
  <cols>
    <col min="1" max="1" width="10.453125" style="87" bestFit="1" customWidth="1"/>
    <col min="2" max="2" width="26.36328125" style="2" customWidth="1"/>
    <col min="3" max="3" width="23.453125" style="2" customWidth="1"/>
    <col min="4" max="4" width="62.453125" style="48" customWidth="1"/>
    <col min="13" max="13" width="0" hidden="1" customWidth="1"/>
  </cols>
  <sheetData>
    <row r="1" spans="1:4" x14ac:dyDescent="0.35">
      <c r="A1" s="170" t="s">
        <v>0</v>
      </c>
      <c r="B1" s="171" t="s">
        <v>1</v>
      </c>
      <c r="C1" s="171" t="s">
        <v>2</v>
      </c>
      <c r="D1" s="172" t="s">
        <v>3</v>
      </c>
    </row>
    <row r="2" spans="1:4" x14ac:dyDescent="0.35">
      <c r="A2" s="170"/>
      <c r="B2" s="171"/>
      <c r="C2" s="171"/>
      <c r="D2" s="172"/>
    </row>
    <row r="3" spans="1:4" ht="46.5" customHeight="1" x14ac:dyDescent="0.35">
      <c r="A3" s="86">
        <v>45778</v>
      </c>
      <c r="B3" s="3" t="s">
        <v>4</v>
      </c>
      <c r="C3" s="3" t="s">
        <v>5</v>
      </c>
      <c r="D3" s="47" t="s">
        <v>6</v>
      </c>
    </row>
    <row r="4" spans="1:4" ht="101.5" x14ac:dyDescent="0.35">
      <c r="A4" s="87">
        <v>45806</v>
      </c>
      <c r="B4" s="2" t="s">
        <v>7</v>
      </c>
      <c r="C4" s="2" t="s">
        <v>5</v>
      </c>
      <c r="D4" s="137" t="s">
        <v>8</v>
      </c>
    </row>
    <row r="5" spans="1:4" ht="58" x14ac:dyDescent="0.35">
      <c r="A5" s="86">
        <v>45806</v>
      </c>
      <c r="B5" s="3" t="s">
        <v>9</v>
      </c>
      <c r="C5" s="3" t="s">
        <v>5</v>
      </c>
      <c r="D5" s="47" t="s">
        <v>10</v>
      </c>
    </row>
    <row r="6" spans="1:4" x14ac:dyDescent="0.35">
      <c r="A6" s="87">
        <v>45806</v>
      </c>
      <c r="B6" s="2" t="s">
        <v>11</v>
      </c>
      <c r="C6" s="2" t="s">
        <v>5</v>
      </c>
      <c r="D6" s="48" t="s">
        <v>12</v>
      </c>
    </row>
    <row r="7" spans="1:4" ht="58" x14ac:dyDescent="0.35">
      <c r="A7" s="87">
        <v>45813</v>
      </c>
      <c r="B7" s="3" t="s">
        <v>7</v>
      </c>
      <c r="C7" s="3" t="s">
        <v>13</v>
      </c>
      <c r="D7" s="47" t="s">
        <v>14</v>
      </c>
    </row>
    <row r="8" spans="1:4" x14ac:dyDescent="0.35">
      <c r="A8" s="87">
        <v>45814</v>
      </c>
      <c r="B8" s="3" t="s">
        <v>11</v>
      </c>
      <c r="C8" s="3" t="s">
        <v>13</v>
      </c>
      <c r="D8" s="48" t="s">
        <v>15</v>
      </c>
    </row>
    <row r="9" spans="1:4" ht="29" x14ac:dyDescent="0.35">
      <c r="A9" s="87">
        <v>45814</v>
      </c>
      <c r="B9" s="3" t="s">
        <v>9</v>
      </c>
      <c r="C9" s="3" t="s">
        <v>13</v>
      </c>
      <c r="D9" s="47" t="s">
        <v>16</v>
      </c>
    </row>
    <row r="10" spans="1:4" ht="72.5" x14ac:dyDescent="0.35">
      <c r="A10" s="87">
        <v>45816</v>
      </c>
      <c r="B10" s="2" t="s">
        <v>7</v>
      </c>
      <c r="C10" s="3" t="s">
        <v>17</v>
      </c>
      <c r="D10" s="135" t="s">
        <v>18</v>
      </c>
    </row>
    <row r="11" spans="1:4" x14ac:dyDescent="0.35">
      <c r="A11" s="87">
        <v>45816</v>
      </c>
      <c r="B11" s="2" t="s">
        <v>7</v>
      </c>
      <c r="C11" s="2" t="s">
        <v>19</v>
      </c>
      <c r="D11" s="48" t="s">
        <v>20</v>
      </c>
    </row>
    <row r="12" spans="1:4" ht="29" x14ac:dyDescent="0.35">
      <c r="A12" s="87">
        <v>45817</v>
      </c>
      <c r="B12" s="2" t="s">
        <v>21</v>
      </c>
      <c r="C12" s="3" t="s">
        <v>17</v>
      </c>
      <c r="D12" s="135" t="s">
        <v>22</v>
      </c>
    </row>
    <row r="13" spans="1:4" x14ac:dyDescent="0.35">
      <c r="A13" s="87">
        <v>45817</v>
      </c>
      <c r="B13" s="2" t="s">
        <v>9</v>
      </c>
      <c r="C13" s="2" t="s">
        <v>17</v>
      </c>
      <c r="D13" s="48" t="s">
        <v>23</v>
      </c>
    </row>
    <row r="14" spans="1:4" ht="43.5" x14ac:dyDescent="0.35">
      <c r="A14" s="87">
        <v>45817</v>
      </c>
      <c r="B14" s="2" t="s">
        <v>24</v>
      </c>
      <c r="C14" s="2" t="s">
        <v>13</v>
      </c>
      <c r="D14" s="47" t="s">
        <v>25</v>
      </c>
    </row>
    <row r="15" spans="1:4" x14ac:dyDescent="0.35">
      <c r="A15" s="87">
        <v>45817</v>
      </c>
      <c r="B15" s="2" t="s">
        <v>11</v>
      </c>
      <c r="C15" s="2" t="s">
        <v>26</v>
      </c>
      <c r="D15" s="47" t="s">
        <v>27</v>
      </c>
    </row>
    <row r="16" spans="1:4" ht="43.5" x14ac:dyDescent="0.35">
      <c r="A16" s="87">
        <v>45817</v>
      </c>
      <c r="B16" s="2" t="s">
        <v>21</v>
      </c>
      <c r="C16" s="2" t="s">
        <v>13</v>
      </c>
      <c r="D16" s="47" t="s">
        <v>28</v>
      </c>
    </row>
    <row r="17" spans="1:7" ht="58" x14ac:dyDescent="0.35">
      <c r="A17" s="87">
        <v>45817</v>
      </c>
      <c r="B17" s="2" t="s">
        <v>7</v>
      </c>
      <c r="C17" s="2" t="s">
        <v>13</v>
      </c>
      <c r="D17" s="47" t="s">
        <v>29</v>
      </c>
    </row>
    <row r="18" spans="1:7" ht="29" x14ac:dyDescent="0.35">
      <c r="A18" s="87">
        <v>45818</v>
      </c>
      <c r="B18" s="3" t="s">
        <v>21</v>
      </c>
      <c r="C18" s="3" t="s">
        <v>17</v>
      </c>
      <c r="D18" s="47" t="s">
        <v>30</v>
      </c>
      <c r="E18" s="46"/>
      <c r="F18" s="46"/>
      <c r="G18" s="46"/>
    </row>
    <row r="19" spans="1:7" ht="29" x14ac:dyDescent="0.35">
      <c r="A19" s="87">
        <v>45818</v>
      </c>
      <c r="B19" s="3" t="s">
        <v>24</v>
      </c>
      <c r="C19" s="3" t="s">
        <v>31</v>
      </c>
      <c r="D19" s="47" t="s">
        <v>32</v>
      </c>
      <c r="E19" s="46"/>
      <c r="F19" s="46"/>
      <c r="G19" s="46"/>
    </row>
    <row r="20" spans="1:7" ht="29" x14ac:dyDescent="0.35">
      <c r="A20" s="87">
        <v>45819</v>
      </c>
      <c r="B20" s="3" t="s">
        <v>21</v>
      </c>
      <c r="C20" s="3" t="s">
        <v>17</v>
      </c>
      <c r="D20" s="47" t="s">
        <v>33</v>
      </c>
      <c r="E20" s="46"/>
      <c r="F20" s="46"/>
      <c r="G20" s="46"/>
    </row>
    <row r="21" spans="1:7" x14ac:dyDescent="0.35">
      <c r="A21" s="87">
        <v>45823</v>
      </c>
      <c r="B21" s="2" t="s">
        <v>21</v>
      </c>
      <c r="C21" s="2" t="s">
        <v>17</v>
      </c>
      <c r="D21" s="48" t="s">
        <v>34</v>
      </c>
    </row>
    <row r="22" spans="1:7" ht="43.5" x14ac:dyDescent="0.35">
      <c r="A22" s="87">
        <v>45823</v>
      </c>
      <c r="B22" s="2" t="s">
        <v>7</v>
      </c>
      <c r="C22" s="2" t="s">
        <v>17</v>
      </c>
      <c r="D22" s="47" t="s">
        <v>35</v>
      </c>
    </row>
    <row r="23" spans="1:7" ht="43.5" x14ac:dyDescent="0.35">
      <c r="A23" s="87">
        <v>45824</v>
      </c>
      <c r="B23" s="2" t="s">
        <v>7</v>
      </c>
      <c r="C23" s="2" t="s">
        <v>17</v>
      </c>
      <c r="D23" s="47" t="s">
        <v>36</v>
      </c>
    </row>
    <row r="24" spans="1:7" ht="29" x14ac:dyDescent="0.35">
      <c r="A24" s="87">
        <v>45824</v>
      </c>
      <c r="B24" s="2" t="s">
        <v>24</v>
      </c>
      <c r="C24" s="2" t="s">
        <v>17</v>
      </c>
      <c r="D24" s="47" t="s">
        <v>37</v>
      </c>
    </row>
    <row r="25" spans="1:7" ht="43.5" x14ac:dyDescent="0.35">
      <c r="A25" s="87">
        <v>45824</v>
      </c>
      <c r="B25" s="2" t="s">
        <v>9</v>
      </c>
      <c r="C25" s="2" t="s">
        <v>17</v>
      </c>
      <c r="D25" s="117" t="s">
        <v>38</v>
      </c>
    </row>
    <row r="26" spans="1:7" ht="29" x14ac:dyDescent="0.35">
      <c r="A26" s="87">
        <v>45824</v>
      </c>
      <c r="B26" s="2" t="s">
        <v>11</v>
      </c>
      <c r="C26" s="3" t="s">
        <v>31</v>
      </c>
      <c r="D26" s="47" t="s">
        <v>39</v>
      </c>
    </row>
    <row r="27" spans="1:7" ht="29" x14ac:dyDescent="0.35">
      <c r="A27" s="87">
        <v>45826</v>
      </c>
      <c r="B27" s="2" t="s">
        <v>21</v>
      </c>
      <c r="C27" s="2" t="s">
        <v>17</v>
      </c>
      <c r="D27" s="47" t="s">
        <v>40</v>
      </c>
    </row>
    <row r="28" spans="1:7" x14ac:dyDescent="0.35">
      <c r="A28" s="87">
        <v>45826</v>
      </c>
      <c r="B28" s="2" t="s">
        <v>24</v>
      </c>
      <c r="C28" s="2" t="s">
        <v>17</v>
      </c>
      <c r="D28" s="48" t="s">
        <v>41</v>
      </c>
    </row>
    <row r="29" spans="1:7" ht="29" x14ac:dyDescent="0.35">
      <c r="A29" s="87">
        <v>45830</v>
      </c>
      <c r="B29" s="2" t="s">
        <v>21</v>
      </c>
      <c r="C29" s="2" t="s">
        <v>17</v>
      </c>
      <c r="D29" s="47" t="s">
        <v>42</v>
      </c>
    </row>
    <row r="30" spans="1:7" x14ac:dyDescent="0.35">
      <c r="A30" s="87">
        <v>45830</v>
      </c>
      <c r="B30" s="2" t="s">
        <v>11</v>
      </c>
      <c r="C30" s="2" t="s">
        <v>17</v>
      </c>
      <c r="D30" s="48" t="s">
        <v>43</v>
      </c>
    </row>
    <row r="31" spans="1:7" ht="72.5" x14ac:dyDescent="0.35">
      <c r="A31" s="87">
        <v>45830</v>
      </c>
      <c r="B31" s="2" t="s">
        <v>7</v>
      </c>
      <c r="C31" s="2" t="s">
        <v>17</v>
      </c>
      <c r="D31" s="135" t="s">
        <v>44</v>
      </c>
    </row>
    <row r="32" spans="1:7" x14ac:dyDescent="0.35">
      <c r="A32" s="87">
        <v>45831</v>
      </c>
      <c r="B32" s="2" t="s">
        <v>24</v>
      </c>
      <c r="C32" s="2" t="s">
        <v>45</v>
      </c>
      <c r="D32" s="47" t="s">
        <v>46</v>
      </c>
    </row>
    <row r="33" spans="1:4" ht="43.5" x14ac:dyDescent="0.35">
      <c r="A33" s="87">
        <v>45831</v>
      </c>
      <c r="B33" s="2" t="s">
        <v>9</v>
      </c>
      <c r="C33" s="2" t="s">
        <v>47</v>
      </c>
      <c r="D33" s="117" t="s">
        <v>48</v>
      </c>
    </row>
    <row r="34" spans="1:4" ht="29" x14ac:dyDescent="0.35">
      <c r="A34" s="87">
        <v>45831</v>
      </c>
      <c r="B34" s="3" t="s">
        <v>21</v>
      </c>
      <c r="C34" s="3" t="s">
        <v>17</v>
      </c>
      <c r="D34" s="47" t="s">
        <v>49</v>
      </c>
    </row>
    <row r="35" spans="1:4" x14ac:dyDescent="0.35">
      <c r="A35" s="87">
        <v>45831</v>
      </c>
      <c r="B35" s="2" t="s">
        <v>11</v>
      </c>
      <c r="C35" s="2" t="s">
        <v>47</v>
      </c>
      <c r="D35" s="48" t="s">
        <v>50</v>
      </c>
    </row>
    <row r="36" spans="1:4" ht="29" x14ac:dyDescent="0.35">
      <c r="A36" s="87">
        <v>45835</v>
      </c>
      <c r="B36" s="2" t="s">
        <v>7</v>
      </c>
      <c r="C36" s="2" t="s">
        <v>13</v>
      </c>
      <c r="D36" s="47" t="s">
        <v>51</v>
      </c>
    </row>
    <row r="37" spans="1:4" ht="29" x14ac:dyDescent="0.35">
      <c r="A37" s="87">
        <v>45835</v>
      </c>
      <c r="B37" s="2" t="s">
        <v>52</v>
      </c>
      <c r="C37" s="2" t="s">
        <v>5</v>
      </c>
      <c r="D37" s="47" t="s">
        <v>53</v>
      </c>
    </row>
    <row r="38" spans="1:4" x14ac:dyDescent="0.35">
      <c r="A38" s="87">
        <v>45837</v>
      </c>
      <c r="B38" s="2" t="s">
        <v>21</v>
      </c>
      <c r="C38" s="2" t="s">
        <v>54</v>
      </c>
      <c r="D38" s="47" t="s">
        <v>55</v>
      </c>
    </row>
    <row r="39" spans="1:4" ht="72.5" x14ac:dyDescent="0.35">
      <c r="A39" s="87">
        <v>45837</v>
      </c>
      <c r="B39" s="2" t="s">
        <v>7</v>
      </c>
      <c r="C39" s="2" t="s">
        <v>17</v>
      </c>
      <c r="D39" s="135" t="s">
        <v>56</v>
      </c>
    </row>
    <row r="40" spans="1:4" x14ac:dyDescent="0.35">
      <c r="A40" s="87">
        <v>45837</v>
      </c>
      <c r="B40" s="2" t="s">
        <v>57</v>
      </c>
      <c r="C40" s="2" t="s">
        <v>19</v>
      </c>
      <c r="D40" s="47" t="s">
        <v>58</v>
      </c>
    </row>
    <row r="41" spans="1:4" x14ac:dyDescent="0.35">
      <c r="A41" s="87">
        <v>45838</v>
      </c>
      <c r="B41" s="2" t="s">
        <v>57</v>
      </c>
      <c r="C41" s="2" t="s">
        <v>59</v>
      </c>
      <c r="D41" s="48" t="s">
        <v>60</v>
      </c>
    </row>
    <row r="42" spans="1:4" ht="29" x14ac:dyDescent="0.35">
      <c r="A42" s="87">
        <v>45838</v>
      </c>
      <c r="B42" s="2" t="s">
        <v>11</v>
      </c>
      <c r="C42" s="3" t="s">
        <v>31</v>
      </c>
      <c r="D42" s="47" t="s">
        <v>61</v>
      </c>
    </row>
    <row r="43" spans="1:4" ht="29" x14ac:dyDescent="0.35">
      <c r="A43" s="87">
        <v>45838</v>
      </c>
      <c r="B43" s="2" t="s">
        <v>9</v>
      </c>
      <c r="C43" s="2" t="s">
        <v>17</v>
      </c>
      <c r="D43" s="117" t="s">
        <v>62</v>
      </c>
    </row>
    <row r="44" spans="1:4" x14ac:dyDescent="0.35">
      <c r="A44" s="87">
        <v>45838</v>
      </c>
      <c r="B44" s="2" t="s">
        <v>7</v>
      </c>
      <c r="C44" s="2" t="s">
        <v>17</v>
      </c>
      <c r="D44" s="48" t="s">
        <v>63</v>
      </c>
    </row>
    <row r="45" spans="1:4" x14ac:dyDescent="0.35">
      <c r="A45" s="87">
        <v>45839</v>
      </c>
      <c r="B45" s="2" t="s">
        <v>9</v>
      </c>
      <c r="C45" s="2" t="s">
        <v>5</v>
      </c>
      <c r="D45" s="48" t="s">
        <v>64</v>
      </c>
    </row>
    <row r="46" spans="1:4" ht="29" x14ac:dyDescent="0.35">
      <c r="A46" s="87">
        <v>45839</v>
      </c>
      <c r="B46" s="2" t="s">
        <v>21</v>
      </c>
      <c r="C46" s="2" t="s">
        <v>17</v>
      </c>
      <c r="D46" s="47" t="s">
        <v>65</v>
      </c>
    </row>
    <row r="47" spans="1:4" ht="29" x14ac:dyDescent="0.35">
      <c r="A47" s="87">
        <v>45840</v>
      </c>
      <c r="B47" s="2" t="s">
        <v>21</v>
      </c>
      <c r="C47" s="2" t="s">
        <v>17</v>
      </c>
      <c r="D47" s="47" t="s">
        <v>66</v>
      </c>
    </row>
    <row r="48" spans="1:4" x14ac:dyDescent="0.35">
      <c r="A48" s="87">
        <v>45840</v>
      </c>
      <c r="B48" s="2" t="s">
        <v>7</v>
      </c>
      <c r="C48" s="2" t="s">
        <v>5</v>
      </c>
      <c r="D48" s="48" t="s">
        <v>67</v>
      </c>
    </row>
    <row r="49" spans="1:4" ht="72.5" x14ac:dyDescent="0.35">
      <c r="A49" s="87">
        <v>45844</v>
      </c>
      <c r="B49" s="2" t="s">
        <v>7</v>
      </c>
      <c r="C49" s="2" t="s">
        <v>17</v>
      </c>
      <c r="D49" s="135" t="s">
        <v>68</v>
      </c>
    </row>
    <row r="50" spans="1:4" ht="29" x14ac:dyDescent="0.35">
      <c r="A50" s="87">
        <v>45844</v>
      </c>
      <c r="B50" s="2" t="s">
        <v>9</v>
      </c>
      <c r="C50" s="2" t="s">
        <v>17</v>
      </c>
      <c r="D50" s="117" t="s">
        <v>69</v>
      </c>
    </row>
    <row r="51" spans="1:4" x14ac:dyDescent="0.35">
      <c r="A51" s="87">
        <v>45844</v>
      </c>
      <c r="B51" s="2" t="s">
        <v>24</v>
      </c>
      <c r="C51" s="2" t="s">
        <v>19</v>
      </c>
      <c r="D51" s="48" t="s">
        <v>70</v>
      </c>
    </row>
    <row r="52" spans="1:4" ht="29" x14ac:dyDescent="0.35">
      <c r="A52" s="87">
        <v>45844</v>
      </c>
      <c r="B52" s="2" t="s">
        <v>71</v>
      </c>
      <c r="C52" s="2" t="s">
        <v>17</v>
      </c>
      <c r="D52" s="47" t="s">
        <v>72</v>
      </c>
    </row>
    <row r="53" spans="1:4" ht="29" x14ac:dyDescent="0.35">
      <c r="A53" s="87">
        <v>45845</v>
      </c>
      <c r="B53" s="2" t="s">
        <v>11</v>
      </c>
      <c r="C53" s="3" t="s">
        <v>31</v>
      </c>
      <c r="D53" s="47" t="s">
        <v>73</v>
      </c>
    </row>
    <row r="54" spans="1:4" ht="43.5" x14ac:dyDescent="0.35">
      <c r="A54" s="87">
        <v>45845</v>
      </c>
      <c r="B54" s="2" t="s">
        <v>7</v>
      </c>
      <c r="C54" s="2" t="s">
        <v>5</v>
      </c>
      <c r="D54" s="47" t="s">
        <v>74</v>
      </c>
    </row>
    <row r="55" spans="1:4" ht="43.5" x14ac:dyDescent="0.35">
      <c r="A55" s="87">
        <v>45847</v>
      </c>
      <c r="B55" s="2" t="s">
        <v>7</v>
      </c>
      <c r="C55" s="2" t="s">
        <v>17</v>
      </c>
      <c r="D55" s="47" t="s">
        <v>75</v>
      </c>
    </row>
    <row r="56" spans="1:4" ht="29" x14ac:dyDescent="0.35">
      <c r="A56" s="87">
        <v>45848</v>
      </c>
      <c r="B56" s="2" t="s">
        <v>7</v>
      </c>
      <c r="C56" s="2" t="s">
        <v>5</v>
      </c>
      <c r="D56" s="47" t="s">
        <v>76</v>
      </c>
    </row>
    <row r="57" spans="1:4" ht="72.5" x14ac:dyDescent="0.35">
      <c r="A57" s="87">
        <v>45851</v>
      </c>
      <c r="B57" s="2" t="s">
        <v>7</v>
      </c>
      <c r="C57" s="2" t="s">
        <v>17</v>
      </c>
      <c r="D57" s="47" t="s">
        <v>77</v>
      </c>
    </row>
    <row r="58" spans="1:4" ht="29" x14ac:dyDescent="0.35">
      <c r="A58" s="87">
        <v>45851</v>
      </c>
      <c r="B58" s="2" t="s">
        <v>7</v>
      </c>
      <c r="C58" s="2" t="s">
        <v>5</v>
      </c>
      <c r="D58" s="47" t="s">
        <v>78</v>
      </c>
    </row>
    <row r="59" spans="1:4" x14ac:dyDescent="0.35">
      <c r="A59" s="87">
        <v>45852</v>
      </c>
      <c r="B59" s="2" t="s">
        <v>7</v>
      </c>
      <c r="C59" s="2" t="s">
        <v>17</v>
      </c>
      <c r="D59" s="47" t="s">
        <v>79</v>
      </c>
    </row>
    <row r="60" spans="1:4" ht="29" x14ac:dyDescent="0.35">
      <c r="A60" s="87">
        <v>45852</v>
      </c>
      <c r="B60" s="2" t="s">
        <v>11</v>
      </c>
      <c r="C60" s="3" t="s">
        <v>31</v>
      </c>
      <c r="D60" s="47" t="s">
        <v>80</v>
      </c>
    </row>
    <row r="61" spans="1:4" x14ac:dyDescent="0.35">
      <c r="A61" s="87">
        <v>45852</v>
      </c>
      <c r="B61" s="2" t="s">
        <v>7</v>
      </c>
      <c r="C61" s="2" t="s">
        <v>5</v>
      </c>
      <c r="D61" s="48" t="s">
        <v>81</v>
      </c>
    </row>
    <row r="62" spans="1:4" ht="43.5" x14ac:dyDescent="0.35">
      <c r="A62" s="87">
        <v>45853</v>
      </c>
      <c r="B62" s="2" t="s">
        <v>9</v>
      </c>
      <c r="C62" s="2" t="s">
        <v>5</v>
      </c>
      <c r="D62" s="117" t="s">
        <v>82</v>
      </c>
    </row>
    <row r="63" spans="1:4" x14ac:dyDescent="0.35">
      <c r="A63" s="87">
        <v>45853</v>
      </c>
      <c r="B63" s="2" t="s">
        <v>11</v>
      </c>
      <c r="C63" s="2" t="s">
        <v>5</v>
      </c>
      <c r="D63" s="48" t="s">
        <v>83</v>
      </c>
    </row>
    <row r="64" spans="1:4" ht="87" x14ac:dyDescent="0.35">
      <c r="A64" s="87">
        <v>45858</v>
      </c>
      <c r="B64" s="2" t="s">
        <v>7</v>
      </c>
      <c r="C64" s="2" t="s">
        <v>17</v>
      </c>
      <c r="D64" s="135" t="s">
        <v>84</v>
      </c>
    </row>
    <row r="65" spans="1:4" x14ac:dyDescent="0.35">
      <c r="A65" s="87">
        <v>45858</v>
      </c>
      <c r="B65" s="2" t="s">
        <v>24</v>
      </c>
      <c r="C65" s="2" t="s">
        <v>19</v>
      </c>
      <c r="D65" s="48" t="s">
        <v>85</v>
      </c>
    </row>
    <row r="66" spans="1:4" ht="29" x14ac:dyDescent="0.35">
      <c r="A66" s="87">
        <v>45858</v>
      </c>
      <c r="B66" s="2" t="s">
        <v>9</v>
      </c>
      <c r="C66" s="2" t="s">
        <v>86</v>
      </c>
      <c r="D66" s="139" t="s">
        <v>87</v>
      </c>
    </row>
    <row r="67" spans="1:4" ht="29" x14ac:dyDescent="0.35">
      <c r="A67" s="87">
        <v>45859</v>
      </c>
      <c r="B67" s="2" t="s">
        <v>11</v>
      </c>
      <c r="C67" s="3" t="s">
        <v>31</v>
      </c>
      <c r="D67" s="47" t="s">
        <v>88</v>
      </c>
    </row>
    <row r="68" spans="1:4" ht="29" x14ac:dyDescent="0.35">
      <c r="A68" s="87">
        <v>45859</v>
      </c>
      <c r="B68" s="2" t="s">
        <v>21</v>
      </c>
      <c r="C68" s="2" t="s">
        <v>89</v>
      </c>
      <c r="D68" s="135" t="s">
        <v>90</v>
      </c>
    </row>
    <row r="69" spans="1:4" ht="29" x14ac:dyDescent="0.35">
      <c r="A69" s="87">
        <v>45860</v>
      </c>
      <c r="B69" s="2" t="s">
        <v>21</v>
      </c>
      <c r="C69" s="2" t="s">
        <v>89</v>
      </c>
      <c r="D69" s="47" t="s">
        <v>91</v>
      </c>
    </row>
    <row r="70" spans="1:4" x14ac:dyDescent="0.35">
      <c r="A70" s="87">
        <v>45860</v>
      </c>
      <c r="B70" s="2" t="s">
        <v>21</v>
      </c>
      <c r="C70" s="2" t="s">
        <v>5</v>
      </c>
      <c r="D70" s="48" t="s">
        <v>92</v>
      </c>
    </row>
    <row r="71" spans="1:4" x14ac:dyDescent="0.35">
      <c r="A71" s="87">
        <v>45865</v>
      </c>
      <c r="B71" s="2" t="s">
        <v>7</v>
      </c>
      <c r="C71" s="2" t="s">
        <v>5</v>
      </c>
      <c r="D71" s="48" t="s">
        <v>93</v>
      </c>
    </row>
    <row r="72" spans="1:4" ht="72.5" x14ac:dyDescent="0.35">
      <c r="A72" s="87">
        <v>45865</v>
      </c>
      <c r="B72" s="2" t="s">
        <v>7</v>
      </c>
      <c r="C72" s="2" t="s">
        <v>17</v>
      </c>
      <c r="D72" s="139" t="s">
        <v>94</v>
      </c>
    </row>
    <row r="73" spans="1:4" x14ac:dyDescent="0.35">
      <c r="A73" s="87">
        <v>45865</v>
      </c>
      <c r="B73" s="2" t="s">
        <v>24</v>
      </c>
      <c r="C73" s="2" t="s">
        <v>19</v>
      </c>
      <c r="D73" s="48" t="s">
        <v>95</v>
      </c>
    </row>
    <row r="74" spans="1:4" x14ac:dyDescent="0.35">
      <c r="A74" s="87">
        <v>45867</v>
      </c>
      <c r="B74" s="2" t="s">
        <v>11</v>
      </c>
      <c r="C74" s="2" t="s">
        <v>17</v>
      </c>
      <c r="D74" s="147" t="s">
        <v>96</v>
      </c>
    </row>
    <row r="75" spans="1:4" ht="29" x14ac:dyDescent="0.35">
      <c r="A75" s="87">
        <v>45867</v>
      </c>
      <c r="B75" s="2" t="s">
        <v>9</v>
      </c>
      <c r="C75" s="2" t="s">
        <v>17</v>
      </c>
      <c r="D75" s="139" t="s">
        <v>97</v>
      </c>
    </row>
    <row r="76" spans="1:4" x14ac:dyDescent="0.35">
      <c r="A76" s="87">
        <v>45870</v>
      </c>
      <c r="B76" s="2" t="s">
        <v>7</v>
      </c>
      <c r="C76" s="2" t="s">
        <v>5</v>
      </c>
      <c r="D76" s="117" t="s">
        <v>98</v>
      </c>
    </row>
    <row r="77" spans="1:4" ht="43.5" x14ac:dyDescent="0.35">
      <c r="A77" s="87">
        <v>45870</v>
      </c>
      <c r="B77" s="2" t="s">
        <v>24</v>
      </c>
      <c r="C77" s="2" t="s">
        <v>5</v>
      </c>
      <c r="D77" s="117" t="s">
        <v>99</v>
      </c>
    </row>
    <row r="78" spans="1:4" x14ac:dyDescent="0.35">
      <c r="A78" s="87">
        <v>45871</v>
      </c>
      <c r="B78" s="2" t="s">
        <v>7</v>
      </c>
      <c r="C78" s="2" t="s">
        <v>5</v>
      </c>
      <c r="D78" s="139" t="s">
        <v>100</v>
      </c>
    </row>
    <row r="79" spans="1:4" x14ac:dyDescent="0.35">
      <c r="A79" s="87">
        <v>45872</v>
      </c>
      <c r="B79" s="2" t="s">
        <v>101</v>
      </c>
      <c r="C79" s="2" t="s">
        <v>5</v>
      </c>
      <c r="D79" s="47" t="s">
        <v>102</v>
      </c>
    </row>
    <row r="80" spans="1:4" ht="116" x14ac:dyDescent="0.35">
      <c r="A80" s="87">
        <v>45873</v>
      </c>
      <c r="B80" s="2" t="s">
        <v>7</v>
      </c>
      <c r="C80" s="2" t="s">
        <v>5</v>
      </c>
      <c r="D80" s="47" t="s">
        <v>103</v>
      </c>
    </row>
    <row r="81" spans="1:4" ht="29" x14ac:dyDescent="0.35">
      <c r="A81" s="87">
        <v>45873</v>
      </c>
      <c r="B81" s="2" t="s">
        <v>9</v>
      </c>
      <c r="C81" s="2" t="s">
        <v>5</v>
      </c>
      <c r="D81" s="117" t="s">
        <v>104</v>
      </c>
    </row>
    <row r="82" spans="1:4" x14ac:dyDescent="0.35">
      <c r="A82" s="87">
        <v>45873</v>
      </c>
      <c r="B82" s="2" t="s">
        <v>24</v>
      </c>
      <c r="C82" s="2" t="s">
        <v>17</v>
      </c>
      <c r="D82" s="48" t="s">
        <v>105</v>
      </c>
    </row>
    <row r="83" spans="1:4" ht="29" x14ac:dyDescent="0.35">
      <c r="A83" s="87">
        <v>45874</v>
      </c>
      <c r="B83" s="3" t="s">
        <v>106</v>
      </c>
      <c r="C83" s="2" t="s">
        <v>5</v>
      </c>
      <c r="D83" s="47" t="s">
        <v>107</v>
      </c>
    </row>
    <row r="84" spans="1:4" ht="29" x14ac:dyDescent="0.35">
      <c r="A84" s="87">
        <v>45875</v>
      </c>
      <c r="B84" s="2" t="s">
        <v>21</v>
      </c>
      <c r="C84" s="2" t="s">
        <v>89</v>
      </c>
      <c r="D84" s="47" t="s">
        <v>108</v>
      </c>
    </row>
    <row r="85" spans="1:4" ht="29" x14ac:dyDescent="0.35">
      <c r="A85" s="87">
        <v>45875</v>
      </c>
      <c r="B85" s="2" t="s">
        <v>21</v>
      </c>
      <c r="C85" s="2" t="s">
        <v>109</v>
      </c>
      <c r="D85" s="47" t="s">
        <v>110</v>
      </c>
    </row>
    <row r="88" spans="1:4" x14ac:dyDescent="0.35">
      <c r="D88" s="47"/>
    </row>
    <row r="90" spans="1:4" x14ac:dyDescent="0.35">
      <c r="D90" s="47"/>
    </row>
    <row r="93" spans="1:4" x14ac:dyDescent="0.35">
      <c r="D93" s="47"/>
    </row>
  </sheetData>
  <mergeCells count="4">
    <mergeCell ref="A1:A2"/>
    <mergeCell ref="B1:B2"/>
    <mergeCell ref="D1:D2"/>
    <mergeCell ref="C1:C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3075A-6D20-48E8-8C04-B5346408401B}">
  <dimension ref="A1:AQ627"/>
  <sheetViews>
    <sheetView zoomScaleNormal="100" workbookViewId="0">
      <pane xSplit="13" ySplit="1" topLeftCell="AA467" activePane="bottomRight" state="frozen"/>
      <selection pane="topRight" activeCell="N1" sqref="N1"/>
      <selection pane="bottomLeft" activeCell="A2" sqref="A2"/>
      <selection pane="bottomRight" activeCell="AB443" sqref="AB443"/>
    </sheetView>
  </sheetViews>
  <sheetFormatPr defaultColWidth="17.453125" defaultRowHeight="15" customHeight="1" x14ac:dyDescent="0.35"/>
  <cols>
    <col min="1" max="1" width="17.54296875" bestFit="1" customWidth="1"/>
    <col min="2" max="2" width="8.453125" customWidth="1"/>
    <col min="3" max="3" width="36.453125" hidden="1" customWidth="1"/>
    <col min="4" max="4" width="14.453125" hidden="1" customWidth="1"/>
    <col min="5" max="5" width="7.453125" hidden="1" customWidth="1"/>
    <col min="6" max="6" width="14.453125" hidden="1" customWidth="1"/>
    <col min="7" max="7" width="35.453125" hidden="1" customWidth="1"/>
    <col min="8" max="8" width="23" customWidth="1"/>
    <col min="9" max="9" width="33.453125" hidden="1" customWidth="1"/>
    <col min="10" max="10" width="9.90625" style="6" bestFit="1" customWidth="1"/>
    <col min="11" max="11" width="6.6328125" customWidth="1"/>
    <col min="12" max="12" width="7.453125" customWidth="1"/>
    <col min="13" max="13" width="35" hidden="1" customWidth="1"/>
    <col min="14" max="14" width="18.453125" bestFit="1" customWidth="1"/>
    <col min="15" max="15" width="11.453125" bestFit="1" customWidth="1"/>
    <col min="16" max="16" width="11" bestFit="1" customWidth="1"/>
    <col min="17" max="17" width="17.453125" bestFit="1" customWidth="1"/>
    <col min="18" max="18" width="11.453125" bestFit="1" customWidth="1"/>
    <col min="19" max="19" width="18.453125" bestFit="1" customWidth="1"/>
    <col min="20" max="20" width="12.453125" bestFit="1" customWidth="1"/>
    <col min="21" max="21" width="15.453125" bestFit="1" customWidth="1"/>
    <col min="22" max="22" width="28.453125" bestFit="1" customWidth="1"/>
    <col min="23" max="23" width="21.453125" bestFit="1" customWidth="1"/>
    <col min="24" max="24" width="16.453125" bestFit="1" customWidth="1"/>
    <col min="25" max="25" width="17.453125" bestFit="1" customWidth="1"/>
    <col min="26" max="26" width="20" bestFit="1" customWidth="1"/>
    <col min="27" max="27" width="21.453125" bestFit="1" customWidth="1"/>
    <col min="28" max="28" width="17.453125" bestFit="1" customWidth="1"/>
    <col min="29" max="29" width="11.453125" customWidth="1"/>
    <col min="30" max="30" width="12.453125" customWidth="1"/>
    <col min="31" max="31" width="29.453125" customWidth="1"/>
    <col min="32" max="32" width="12.453125" customWidth="1"/>
    <col min="33" max="33" width="10.453125" bestFit="1" customWidth="1"/>
    <col min="34" max="34" width="8.453125" bestFit="1" customWidth="1"/>
    <col min="35" max="35" width="12.453125" bestFit="1" customWidth="1"/>
    <col min="36" max="36" width="10.453125" style="5" customWidth="1"/>
    <col min="37" max="37" width="16.453125" style="5" customWidth="1"/>
    <col min="38" max="38" width="14.90625" style="7" bestFit="1" customWidth="1"/>
    <col min="39" max="39" width="15.54296875" style="7" bestFit="1" customWidth="1"/>
    <col min="40" max="40" width="17.453125" customWidth="1"/>
    <col min="41" max="41" width="16.453125" customWidth="1"/>
  </cols>
  <sheetData>
    <row r="1" spans="1:43" s="45" customFormat="1" ht="58" x14ac:dyDescent="0.35">
      <c r="A1" s="4" t="s">
        <v>111</v>
      </c>
      <c r="B1" s="4" t="s">
        <v>112</v>
      </c>
      <c r="C1" s="4" t="s">
        <v>113</v>
      </c>
      <c r="D1" s="8" t="s">
        <v>114</v>
      </c>
      <c r="E1" s="4" t="s">
        <v>115</v>
      </c>
      <c r="F1" s="8" t="s">
        <v>116</v>
      </c>
      <c r="G1" s="4" t="s">
        <v>117</v>
      </c>
      <c r="H1" s="4" t="s">
        <v>118</v>
      </c>
      <c r="I1" s="4" t="s">
        <v>119</v>
      </c>
      <c r="J1" s="8" t="s">
        <v>0</v>
      </c>
      <c r="K1" s="9" t="s">
        <v>120</v>
      </c>
      <c r="L1" s="4" t="s">
        <v>121</v>
      </c>
      <c r="M1" s="4" t="s">
        <v>122</v>
      </c>
      <c r="N1" s="4" t="s">
        <v>123</v>
      </c>
      <c r="O1" s="4" t="s">
        <v>124</v>
      </c>
      <c r="P1" s="4" t="s">
        <v>125</v>
      </c>
      <c r="Q1" s="4" t="s">
        <v>126</v>
      </c>
      <c r="R1" s="4" t="s">
        <v>127</v>
      </c>
      <c r="S1" s="4" t="s">
        <v>128</v>
      </c>
      <c r="T1" s="4" t="s">
        <v>129</v>
      </c>
      <c r="U1" s="4" t="s">
        <v>130</v>
      </c>
      <c r="V1" s="4" t="s">
        <v>131</v>
      </c>
      <c r="W1" s="4" t="s">
        <v>132</v>
      </c>
      <c r="X1" s="4" t="s">
        <v>133</v>
      </c>
      <c r="Y1" s="4" t="s">
        <v>134</v>
      </c>
      <c r="Z1" s="4" t="s">
        <v>135</v>
      </c>
      <c r="AA1" s="4" t="s">
        <v>136</v>
      </c>
      <c r="AB1" s="4" t="s">
        <v>137</v>
      </c>
      <c r="AC1" s="10" t="s">
        <v>138</v>
      </c>
      <c r="AD1" s="4" t="s">
        <v>139</v>
      </c>
      <c r="AE1" s="1" t="s">
        <v>140</v>
      </c>
      <c r="AF1" s="10" t="s">
        <v>141</v>
      </c>
      <c r="AG1" s="11" t="s">
        <v>142</v>
      </c>
      <c r="AH1" s="11" t="s">
        <v>143</v>
      </c>
      <c r="AI1" s="11" t="s">
        <v>144</v>
      </c>
      <c r="AJ1" s="4" t="s">
        <v>145</v>
      </c>
      <c r="AK1" s="4" t="s">
        <v>146</v>
      </c>
      <c r="AL1" s="11" t="s">
        <v>147</v>
      </c>
      <c r="AM1" s="11" t="s">
        <v>148</v>
      </c>
      <c r="AN1" s="12" t="s">
        <v>149</v>
      </c>
      <c r="AO1" s="12" t="s">
        <v>150</v>
      </c>
    </row>
    <row r="2" spans="1:43" s="5" customFormat="1" ht="14.5" x14ac:dyDescent="0.35">
      <c r="A2" s="2" t="str">
        <f t="shared" ref="A2:A65" si="0">L2&amp;"_"&amp;TEXT(J2,"yyyy-mm-dd")</f>
        <v>AWL1_2025-05-18</v>
      </c>
      <c r="B2">
        <v>3104</v>
      </c>
      <c r="C2" t="s">
        <v>151</v>
      </c>
      <c r="D2" s="78">
        <v>45795.516157407408</v>
      </c>
      <c r="E2"/>
      <c r="F2" s="78">
        <v>45795.516157407408</v>
      </c>
      <c r="G2"/>
      <c r="H2" t="s">
        <v>152</v>
      </c>
      <c r="I2" t="s">
        <v>153</v>
      </c>
      <c r="J2" s="6">
        <v>45795.666666666664</v>
      </c>
      <c r="K2" s="79">
        <v>0.34513888888888888</v>
      </c>
      <c r="L2" t="s">
        <v>154</v>
      </c>
      <c r="M2" t="s">
        <v>155</v>
      </c>
      <c r="N2" t="s">
        <v>156</v>
      </c>
      <c r="O2" t="s">
        <v>157</v>
      </c>
      <c r="P2" t="s">
        <v>158</v>
      </c>
      <c r="Q2"/>
      <c r="R2" t="s">
        <v>159</v>
      </c>
      <c r="S2"/>
      <c r="T2" t="s">
        <v>159</v>
      </c>
      <c r="U2"/>
      <c r="V2" t="s">
        <v>160</v>
      </c>
      <c r="W2"/>
      <c r="X2" t="s">
        <v>161</v>
      </c>
      <c r="Y2" t="s">
        <v>162</v>
      </c>
      <c r="Z2" t="s">
        <v>163</v>
      </c>
      <c r="AA2"/>
      <c r="AB2"/>
      <c r="AC2">
        <v>20</v>
      </c>
      <c r="AD2" t="s">
        <v>164</v>
      </c>
      <c r="AE2"/>
      <c r="AF2" cm="1">
        <f t="array" ref="AF2">_xlfn.LET(
  _xlpm.result, _xlfn.XLOOKUP($A2, IDEXX!$A:$A, IDEXX!$I:$I, ""),
  _xlfn.IFNA(
    _xlfn.IFS(
      ISNUMBER(_xlpm.result), _xlpm.result,
      _xlpm.result = "&gt; 2419.6", 2500,
      _xlpm.result = "&lt; 1.0", 0.5
    ),
    ""
  )
)</f>
        <v>478.6</v>
      </c>
      <c r="AG2" s="2">
        <f>_xlfn.IFNA(_xlfn.XLOOKUP((A2&amp;"_P"), GALLERY!AT:AT, GALLERY!E:E),"")</f>
        <v>7.4759999999999993E-2</v>
      </c>
      <c r="AH2" s="2">
        <f>_xlfn.IFNA(_xlfn.XLOOKUP((A2&amp;"_C"), GALLERY!AT:AT, GALLERY!E:E),"")</f>
        <v>247.5479</v>
      </c>
      <c r="AI2" s="75">
        <f>_xlfn.IFNA(IF(_xlfn.XLOOKUP((A2&amp;"_N"), GALLERY!AT:AT, GALLERY!E:E)&lt;0, _xlfn.XLOOKUP((A2&amp;"_T"), GALLERY!AT:AT, GALLERY!E:E), _xlfn.XLOOKUP((A2&amp;"_T"), GALLERY!AT:AT, GALLERY!E:E)-_xlfn.XLOOKUP((A2&amp;"_N"), GALLERY!AT:AT, GALLERY!E:E))/1000,"")</f>
        <v>-1.428868E-2</v>
      </c>
      <c r="AJ2" s="5">
        <v>15.9</v>
      </c>
      <c r="AK2" s="105" t="str" cm="1">
        <f t="array" ref="AK2">_xlfn.LET(
  _xlpm.lookupVal, _xlfn.XLOOKUP($A2, PHYCOCYANIN!A:A, PHYCOCYANIN!R:R, ""),
  _xlfn.IFS(
    _xlpm.lookupVal &lt;&gt; "", _xlpm.lookupVal,
    OR($Z2 = "Abundant algae", ISNUMBER(SEARCH("Suspected_HAB", $AA2))), "Flagged",
    TRUE, ""
  )
)</f>
        <v/>
      </c>
      <c r="AL2" s="75">
        <f>_xlfn.XLOOKUP($L2,'Site_GPS-Coordinates'!$A:$A,'Site_GPS-Coordinates'!$B:$B,"")</f>
        <v>40.400170000000003</v>
      </c>
      <c r="AM2" s="75">
        <f>_xlfn.XLOOKUP($L2,'Site_GPS-Coordinates'!$A:$A,'Site_GPS-Coordinates'!$C:$C,"")</f>
        <v>-74.84299</v>
      </c>
      <c r="AN2" s="75" t="str">
        <f t="shared" ref="AN2:AN65" si="1">L2&amp;"_A"</f>
        <v>AWL1_A</v>
      </c>
      <c r="AO2" s="2" t="str">
        <f t="shared" ref="AO2:AO65" si="2">RIGHT(AN2,1)</f>
        <v>A</v>
      </c>
      <c r="AQ2" s="7"/>
    </row>
    <row r="3" spans="1:43" s="5" customFormat="1" ht="14.5" x14ac:dyDescent="0.35">
      <c r="A3" s="2" t="str">
        <f t="shared" si="0"/>
        <v>AX1_2025-05-18</v>
      </c>
      <c r="B3">
        <v>3115</v>
      </c>
      <c r="C3" t="s">
        <v>165</v>
      </c>
      <c r="D3" s="78">
        <v>45795.558263888888</v>
      </c>
      <c r="E3"/>
      <c r="F3" s="78">
        <v>45795.558263888888</v>
      </c>
      <c r="G3"/>
      <c r="H3" t="s">
        <v>166</v>
      </c>
      <c r="I3" t="s">
        <v>167</v>
      </c>
      <c r="J3" s="6">
        <v>45795.666666666664</v>
      </c>
      <c r="K3" s="79">
        <v>0.38819444444444445</v>
      </c>
      <c r="L3" t="s">
        <v>168</v>
      </c>
      <c r="M3" t="s">
        <v>169</v>
      </c>
      <c r="N3" t="s">
        <v>156</v>
      </c>
      <c r="O3" t="s">
        <v>157</v>
      </c>
      <c r="P3" t="s">
        <v>158</v>
      </c>
      <c r="Q3"/>
      <c r="R3" t="s">
        <v>170</v>
      </c>
      <c r="S3"/>
      <c r="T3" t="s">
        <v>171</v>
      </c>
      <c r="U3"/>
      <c r="V3" t="s">
        <v>172</v>
      </c>
      <c r="W3"/>
      <c r="X3" t="s">
        <v>173</v>
      </c>
      <c r="Y3" t="s">
        <v>162</v>
      </c>
      <c r="Z3" t="s">
        <v>163</v>
      </c>
      <c r="AA3"/>
      <c r="AB3"/>
      <c r="AC3">
        <v>17</v>
      </c>
      <c r="AD3" t="s">
        <v>164</v>
      </c>
      <c r="AE3"/>
      <c r="AF3" cm="1">
        <f t="array" ref="AF3">_xlfn.LET(
  _xlpm.result, _xlfn.XLOOKUP($A3, IDEXX!$A:$A, IDEXX!$I:$I, ""),
  _xlfn.IFNA(
    _xlfn.IFS(
      ISNUMBER(_xlpm.result), _xlpm.result,
      _xlpm.result = "&gt; 2419.6", 2500,
      _xlpm.result = "&lt; 1.0", 0.5
    ),
    ""
  )
)</f>
        <v>114.5</v>
      </c>
      <c r="AG3" s="2">
        <f>_xlfn.IFNA(_xlfn.XLOOKUP((A3&amp;"_P"), GALLERY!AT:AT, GALLERY!E:E),"")</f>
        <v>2.5649999999999999E-2</v>
      </c>
      <c r="AH3" s="2">
        <f>_xlfn.IFNA(_xlfn.XLOOKUP((A3&amp;"_C"), GALLERY!AT:AT, GALLERY!E:E),"")</f>
        <v>459.43799999999999</v>
      </c>
      <c r="AI3" s="75">
        <f>_xlfn.IFNA(IF(_xlfn.XLOOKUP((A3&amp;"_N"), GALLERY!AT:AT, GALLERY!E:E)&lt;0, _xlfn.XLOOKUP((A3&amp;"_T"), GALLERY!AT:AT, GALLERY!E:E), _xlfn.XLOOKUP((A3&amp;"_T"), GALLERY!AT:AT, GALLERY!E:E)-_xlfn.XLOOKUP((A3&amp;"_N"), GALLERY!AT:AT, GALLERY!E:E))/1000,"")</f>
        <v>4.1584539999999996E-2</v>
      </c>
      <c r="AJ3" s="5">
        <v>2.33</v>
      </c>
      <c r="AK3" s="105" t="str" cm="1">
        <f t="array" ref="AK3">_xlfn.LET(
  _xlpm.lookupVal, _xlfn.XLOOKUP($A3, PHYCOCYANIN!A:A, PHYCOCYANIN!R:R, ""),
  _xlfn.IFS(
    _xlpm.lookupVal &lt;&gt; "", _xlpm.lookupVal,
    OR($Z3 = "Abundant algae", ISNUMBER(SEARCH("Suspected_HAB", $AA3))), "Flagged",
    TRUE, ""
  )
)</f>
        <v/>
      </c>
      <c r="AL3" s="121">
        <v>40.003359976170202</v>
      </c>
      <c r="AM3" s="121">
        <v>-74.7032057493726</v>
      </c>
      <c r="AN3" s="75" t="str">
        <f t="shared" si="1"/>
        <v>AX1_A</v>
      </c>
      <c r="AO3" s="2" t="str">
        <f t="shared" si="2"/>
        <v>A</v>
      </c>
      <c r="AQ3" s="7"/>
    </row>
    <row r="4" spans="1:43" s="5" customFormat="1" ht="14.5" x14ac:dyDescent="0.35">
      <c r="A4" s="2" t="str">
        <f t="shared" si="0"/>
        <v>AX2_2025-05-18</v>
      </c>
      <c r="B4">
        <v>3106</v>
      </c>
      <c r="C4" t="s">
        <v>174</v>
      </c>
      <c r="D4" s="78">
        <v>45795.543738425928</v>
      </c>
      <c r="E4"/>
      <c r="F4" s="78">
        <v>45795.543738425928</v>
      </c>
      <c r="G4"/>
      <c r="H4" t="s">
        <v>166</v>
      </c>
      <c r="I4" t="s">
        <v>167</v>
      </c>
      <c r="J4" s="6">
        <v>45795.666666666664</v>
      </c>
      <c r="K4" s="79">
        <v>0.37291666666666667</v>
      </c>
      <c r="L4" t="s">
        <v>175</v>
      </c>
      <c r="M4" t="s">
        <v>169</v>
      </c>
      <c r="N4" t="s">
        <v>156</v>
      </c>
      <c r="O4" t="s">
        <v>157</v>
      </c>
      <c r="P4" t="s">
        <v>158</v>
      </c>
      <c r="Q4"/>
      <c r="R4" t="s">
        <v>176</v>
      </c>
      <c r="S4"/>
      <c r="T4" t="s">
        <v>159</v>
      </c>
      <c r="U4"/>
      <c r="V4" t="s">
        <v>172</v>
      </c>
      <c r="W4"/>
      <c r="X4" t="s">
        <v>161</v>
      </c>
      <c r="Y4" t="s">
        <v>177</v>
      </c>
      <c r="Z4" t="s">
        <v>163</v>
      </c>
      <c r="AA4"/>
      <c r="AB4"/>
      <c r="AC4">
        <v>15</v>
      </c>
      <c r="AD4" t="s">
        <v>164</v>
      </c>
      <c r="AE4"/>
      <c r="AF4" cm="1">
        <f t="array" ref="AF4">_xlfn.LET(
  _xlpm.result, _xlfn.XLOOKUP($A4, IDEXX!$A:$A, IDEXX!$I:$I, ""),
  _xlfn.IFNA(
    _xlfn.IFS(
      ISNUMBER(_xlpm.result), _xlpm.result,
      _xlpm.result = "&gt; 2419.6", 2500,
      _xlpm.result = "&lt; 1.0", 0.5
    ),
    ""
  )
)</f>
        <v>123.6</v>
      </c>
      <c r="AG4" s="2">
        <f>_xlfn.IFNA(_xlfn.XLOOKUP((A4&amp;"_P"), GALLERY!AT:AT, GALLERY!E:E),"")</f>
        <v>3.6360000000000003E-2</v>
      </c>
      <c r="AH4" s="2">
        <f>_xlfn.IFNA(_xlfn.XLOOKUP((A4&amp;"_C"), GALLERY!AT:AT, GALLERY!E:E),"")</f>
        <v>469.55450000000002</v>
      </c>
      <c r="AI4" s="75">
        <f>_xlfn.IFNA(IF(_xlfn.XLOOKUP((A4&amp;"_N"), GALLERY!AT:AT, GALLERY!E:E)&lt;0, _xlfn.XLOOKUP((A4&amp;"_T"), GALLERY!AT:AT, GALLERY!E:E), _xlfn.XLOOKUP((A4&amp;"_T"), GALLERY!AT:AT, GALLERY!E:E)-_xlfn.XLOOKUP((A4&amp;"_N"), GALLERY!AT:AT, GALLERY!E:E))/1000,"")</f>
        <v>1.4707666300000002</v>
      </c>
      <c r="AJ4" s="5">
        <v>1.59</v>
      </c>
      <c r="AK4" s="105" t="str" cm="1">
        <f t="array" ref="AK4">_xlfn.LET(
  _xlpm.lookupVal, _xlfn.XLOOKUP($A4, PHYCOCYANIN!A:A, PHYCOCYANIN!R:R, ""),
  _xlfn.IFS(
    _xlpm.lookupVal &lt;&gt; "", _xlpm.lookupVal,
    OR($Z4 = "Abundant algae", ISNUMBER(SEARCH("Suspected_HAB", $AA4))), "Flagged",
    TRUE, ""
  )
)</f>
        <v/>
      </c>
      <c r="AL4" s="121">
        <v>40.003359976170202</v>
      </c>
      <c r="AM4" s="121">
        <v>-74.7032057493726</v>
      </c>
      <c r="AN4" s="75" t="str">
        <f t="shared" si="1"/>
        <v>AX2_A</v>
      </c>
      <c r="AO4" s="2" t="str">
        <f t="shared" si="2"/>
        <v>A</v>
      </c>
    </row>
    <row r="5" spans="1:43" s="5" customFormat="1" ht="14.5" x14ac:dyDescent="0.35">
      <c r="A5" s="2" t="str">
        <f t="shared" si="0"/>
        <v>BB1_2025-05-18</v>
      </c>
      <c r="B5">
        <v>3114</v>
      </c>
      <c r="C5" t="s">
        <v>178</v>
      </c>
      <c r="D5" s="78">
        <v>45795.557939814818</v>
      </c>
      <c r="E5"/>
      <c r="F5" s="78">
        <v>45795.557939814818</v>
      </c>
      <c r="G5"/>
      <c r="H5" t="s">
        <v>179</v>
      </c>
      <c r="I5" t="s">
        <v>180</v>
      </c>
      <c r="J5" s="6">
        <v>45795.666666666664</v>
      </c>
      <c r="K5" s="79">
        <v>0.39027777777777778</v>
      </c>
      <c r="L5" t="s">
        <v>181</v>
      </c>
      <c r="M5" t="s">
        <v>155</v>
      </c>
      <c r="N5" t="s">
        <v>156</v>
      </c>
      <c r="O5" t="s">
        <v>157</v>
      </c>
      <c r="P5" t="s">
        <v>158</v>
      </c>
      <c r="Q5"/>
      <c r="R5" t="s">
        <v>182</v>
      </c>
      <c r="S5"/>
      <c r="T5" t="s">
        <v>171</v>
      </c>
      <c r="U5"/>
      <c r="V5" t="s">
        <v>172</v>
      </c>
      <c r="W5"/>
      <c r="X5" t="s">
        <v>161</v>
      </c>
      <c r="Y5" t="s">
        <v>177</v>
      </c>
      <c r="Z5" t="s">
        <v>163</v>
      </c>
      <c r="AA5"/>
      <c r="AB5"/>
      <c r="AC5" s="81"/>
      <c r="AD5" t="s">
        <v>164</v>
      </c>
      <c r="AE5"/>
      <c r="AF5" cm="1">
        <f t="array" ref="AF5">_xlfn.LET(
  _xlpm.result, _xlfn.XLOOKUP($A5, IDEXX!$A:$A, IDEXX!$I:$I, ""),
  _xlfn.IFNA(
    _xlfn.IFS(
      ISNUMBER(_xlpm.result), _xlpm.result,
      _xlpm.result = "&gt; 2419.6", 2500,
      _xlpm.result = "&lt; 1.0", 0.5
    ),
    ""
  )
)</f>
        <v>90.9</v>
      </c>
      <c r="AG5" s="2">
        <f>_xlfn.IFNA(_xlfn.XLOOKUP((A5&amp;"_P"), GALLERY!AT:AT, GALLERY!E:E),"")</f>
        <v>7.6499999999999999E-2</v>
      </c>
      <c r="AH5" s="2">
        <f>_xlfn.IFNA(_xlfn.XLOOKUP((A5&amp;"_C"), GALLERY!AT:AT, GALLERY!E:E),"")</f>
        <v>359.02010000000001</v>
      </c>
      <c r="AI5" s="75">
        <f>_xlfn.IFNA(IF(_xlfn.XLOOKUP((A5&amp;"_N"), GALLERY!AT:AT, GALLERY!E:E)&lt;0, _xlfn.XLOOKUP((A5&amp;"_T"), GALLERY!AT:AT, GALLERY!E:E), _xlfn.XLOOKUP((A5&amp;"_T"), GALLERY!AT:AT, GALLERY!E:E)-_xlfn.XLOOKUP((A5&amp;"_N"), GALLERY!AT:AT, GALLERY!E:E))/1000,"")</f>
        <v>0.39760205999999998</v>
      </c>
      <c r="AJ5" s="5">
        <v>6.77</v>
      </c>
      <c r="AK5" s="105" t="str" cm="1">
        <f t="array" ref="AK5">_xlfn.LET(
  _xlpm.lookupVal, _xlfn.XLOOKUP($A5, PHYCOCYANIN!A:A, PHYCOCYANIN!R:R, ""),
  _xlfn.IFS(
    _xlpm.lookupVal &lt;&gt; "", _xlpm.lookupVal,
    OR($Z5 = "Abundant algae", ISNUMBER(SEARCH("Suspected_HAB", $AA5))), "Flagged",
    TRUE, ""
  )
)</f>
        <v/>
      </c>
      <c r="AL5" s="75">
        <f>_xlfn.XLOOKUP($L5,'Site_GPS-Coordinates'!$A:$A,'Site_GPS-Coordinates'!$B:$B,"")</f>
        <v>40.318354999999997</v>
      </c>
      <c r="AM5" s="75">
        <f>_xlfn.XLOOKUP($L5,'Site_GPS-Coordinates'!$A:$A,'Site_GPS-Coordinates'!$C:$C,"")</f>
        <v>-74.612534999999994</v>
      </c>
      <c r="AN5" s="75" t="str">
        <f t="shared" si="1"/>
        <v>BB1_A</v>
      </c>
      <c r="AO5" s="2" t="str">
        <f t="shared" si="2"/>
        <v>A</v>
      </c>
      <c r="AQ5" s="7"/>
    </row>
    <row r="6" spans="1:43" s="5" customFormat="1" ht="14.5" x14ac:dyDescent="0.35">
      <c r="A6" s="2" t="str">
        <f t="shared" si="0"/>
        <v>BD1a_2025-05-18</v>
      </c>
      <c r="B6">
        <v>3134</v>
      </c>
      <c r="C6" t="s">
        <v>183</v>
      </c>
      <c r="D6" s="78">
        <v>45795.635069444441</v>
      </c>
      <c r="E6"/>
      <c r="F6" s="78">
        <v>45795.635069444441</v>
      </c>
      <c r="G6"/>
      <c r="H6" t="s">
        <v>184</v>
      </c>
      <c r="I6" t="s">
        <v>185</v>
      </c>
      <c r="J6" s="6">
        <v>45795.666666666664</v>
      </c>
      <c r="K6" s="79">
        <v>0.45763888888888887</v>
      </c>
      <c r="L6" t="s">
        <v>186</v>
      </c>
      <c r="M6" t="s">
        <v>169</v>
      </c>
      <c r="N6" t="s">
        <v>187</v>
      </c>
      <c r="O6" t="s">
        <v>157</v>
      </c>
      <c r="P6" t="s">
        <v>158</v>
      </c>
      <c r="Q6"/>
      <c r="R6" t="s">
        <v>159</v>
      </c>
      <c r="S6"/>
      <c r="T6" t="s">
        <v>171</v>
      </c>
      <c r="U6"/>
      <c r="V6" t="s">
        <v>172</v>
      </c>
      <c r="W6"/>
      <c r="X6" t="s">
        <v>161</v>
      </c>
      <c r="Y6" t="s">
        <v>177</v>
      </c>
      <c r="Z6" t="s">
        <v>163</v>
      </c>
      <c r="AA6"/>
      <c r="AB6"/>
      <c r="AC6">
        <v>17</v>
      </c>
      <c r="AD6" t="s">
        <v>164</v>
      </c>
      <c r="AE6"/>
      <c r="AF6" cm="1">
        <f t="array" ref="AF6">_xlfn.LET(
  _xlpm.result, _xlfn.XLOOKUP($A6, IDEXX!$A:$A, IDEXX!$I:$I, ""),
  _xlfn.IFNA(
    _xlfn.IFS(
      ISNUMBER(_xlpm.result), _xlpm.result,
      _xlpm.result = "&gt; 2419.6", 2500,
      _xlpm.result = "&lt; 1.0", 0.5
    ),
    ""
  )
)</f>
        <v>298.7</v>
      </c>
      <c r="AG6" s="2">
        <f>_xlfn.IFNA(_xlfn.XLOOKUP((A6&amp;"_P"), GALLERY!AT:AT, GALLERY!E:E),"")</f>
        <v>8.5830000000000004E-2</v>
      </c>
      <c r="AH6" s="2">
        <f>_xlfn.IFNA(_xlfn.XLOOKUP((A6&amp;"_C"), GALLERY!AT:AT, GALLERY!E:E),"")</f>
        <v>366.02589999999998</v>
      </c>
      <c r="AI6" s="75">
        <f>_xlfn.IFNA(IF(_xlfn.XLOOKUP((A6&amp;"_N"), GALLERY!AT:AT, GALLERY!E:E)&lt;0, _xlfn.XLOOKUP((A6&amp;"_T"), GALLERY!AT:AT, GALLERY!E:E), _xlfn.XLOOKUP((A6&amp;"_T"), GALLERY!AT:AT, GALLERY!E:E)-_xlfn.XLOOKUP((A6&amp;"_N"), GALLERY!AT:AT, GALLERY!E:E))/1000,"")</f>
        <v>0.99355817000000002</v>
      </c>
      <c r="AJ6" s="5">
        <v>27.5</v>
      </c>
      <c r="AK6" s="105" t="str" cm="1">
        <f t="array" ref="AK6">_xlfn.LET(
  _xlpm.lookupVal, _xlfn.XLOOKUP($A6, PHYCOCYANIN!A:A, PHYCOCYANIN!R:R, ""),
  _xlfn.IFS(
    _xlpm.lookupVal &lt;&gt; "", _xlpm.lookupVal,
    OR($Z6 = "Abundant algae", ISNUMBER(SEARCH("Suspected_HAB", $AA6))), "Flagged",
    TRUE, ""
  )
)</f>
        <v/>
      </c>
      <c r="AL6" s="121">
        <v>40.415848265957997</v>
      </c>
      <c r="AM6" s="121">
        <v>-74.642744512024194</v>
      </c>
      <c r="AN6" s="75" t="str">
        <f t="shared" si="1"/>
        <v>BD1a_A</v>
      </c>
      <c r="AO6" s="2" t="str">
        <f t="shared" si="2"/>
        <v>A</v>
      </c>
    </row>
    <row r="7" spans="1:43" s="5" customFormat="1" ht="14.5" x14ac:dyDescent="0.35">
      <c r="A7" s="2" t="str">
        <f t="shared" si="0"/>
        <v>BLDL1_2025-05-18</v>
      </c>
      <c r="B7">
        <v>3117</v>
      </c>
      <c r="C7" t="s">
        <v>188</v>
      </c>
      <c r="D7" s="78">
        <v>45795.57130787037</v>
      </c>
      <c r="E7"/>
      <c r="F7" s="78">
        <v>45795.57130787037</v>
      </c>
      <c r="G7"/>
      <c r="H7" t="s">
        <v>152</v>
      </c>
      <c r="I7" t="s">
        <v>153</v>
      </c>
      <c r="J7" s="6">
        <v>45795.666666666664</v>
      </c>
      <c r="K7" s="79">
        <v>0.39513888888888887</v>
      </c>
      <c r="L7" t="s">
        <v>189</v>
      </c>
      <c r="M7" t="s">
        <v>155</v>
      </c>
      <c r="N7" t="s">
        <v>156</v>
      </c>
      <c r="O7" t="s">
        <v>157</v>
      </c>
      <c r="P7" t="s">
        <v>158</v>
      </c>
      <c r="Q7"/>
      <c r="R7" t="s">
        <v>159</v>
      </c>
      <c r="S7"/>
      <c r="T7" t="s">
        <v>159</v>
      </c>
      <c r="U7"/>
      <c r="V7" t="s">
        <v>190</v>
      </c>
      <c r="W7"/>
      <c r="X7" t="s">
        <v>161</v>
      </c>
      <c r="Y7" t="s">
        <v>191</v>
      </c>
      <c r="Z7" t="s">
        <v>163</v>
      </c>
      <c r="AA7"/>
      <c r="AB7"/>
      <c r="AC7">
        <v>19</v>
      </c>
      <c r="AD7" t="s">
        <v>164</v>
      </c>
      <c r="AE7"/>
      <c r="AF7" cm="1">
        <f t="array" ref="AF7">_xlfn.LET(
  _xlpm.result, _xlfn.XLOOKUP($A7, IDEXX!$A:$A, IDEXX!$I:$I, ""),
  _xlfn.IFNA(
    _xlfn.IFS(
      ISNUMBER(_xlpm.result), _xlpm.result,
      _xlpm.result = "&gt; 2419.6", 2500,
      _xlpm.result = "&lt; 1.0", 0.5
    ),
    ""
  )
)</f>
        <v>410.6</v>
      </c>
      <c r="AG7" s="2">
        <f>_xlfn.IFNA(_xlfn.XLOOKUP((A7&amp;"_P"), GALLERY!AT:AT, GALLERY!E:E),"")</f>
        <v>0.16943</v>
      </c>
      <c r="AH7" s="2">
        <f>_xlfn.IFNA(_xlfn.XLOOKUP((A7&amp;"_C"), GALLERY!AT:AT, GALLERY!E:E),"")</f>
        <v>420.31119999999999</v>
      </c>
      <c r="AI7" s="75">
        <f>_xlfn.IFNA(IF(_xlfn.XLOOKUP((A7&amp;"_N"), GALLERY!AT:AT, GALLERY!E:E)&lt;0, _xlfn.XLOOKUP((A7&amp;"_T"), GALLERY!AT:AT, GALLERY!E:E), _xlfn.XLOOKUP((A7&amp;"_T"), GALLERY!AT:AT, GALLERY!E:E)-_xlfn.XLOOKUP((A7&amp;"_N"), GALLERY!AT:AT, GALLERY!E:E))/1000,"")</f>
        <v>0.19600225000000002</v>
      </c>
      <c r="AJ7" s="5">
        <v>16.899999999999999</v>
      </c>
      <c r="AK7" s="105" t="str" cm="1">
        <f t="array" ref="AK7">_xlfn.LET(
  _xlpm.lookupVal, _xlfn.XLOOKUP($A7, PHYCOCYANIN!A:A, PHYCOCYANIN!R:R, ""),
  _xlfn.IFS(
    _xlpm.lookupVal &lt;&gt; "", _xlpm.lookupVal,
    OR($Z7 = "Abundant algae", ISNUMBER(SEARCH("Suspected_HAB", $AA7))), "Flagged",
    TRUE, ""
  )
)</f>
        <v/>
      </c>
      <c r="AL7" s="75">
        <f>_xlfn.XLOOKUP($L7,'Site_GPS-Coordinates'!$A:$A,'Site_GPS-Coordinates'!$B:$B,"")</f>
        <v>40.34075</v>
      </c>
      <c r="AM7" s="75">
        <f>_xlfn.XLOOKUP($L7,'Site_GPS-Coordinates'!$A:$A,'Site_GPS-Coordinates'!$C:$C,"")</f>
        <v>-74.785290000000003</v>
      </c>
      <c r="AN7" s="75" t="str">
        <f t="shared" si="1"/>
        <v>BLDL1_A</v>
      </c>
      <c r="AO7" s="2" t="str">
        <f t="shared" si="2"/>
        <v>A</v>
      </c>
      <c r="AQ7" s="7"/>
    </row>
    <row r="8" spans="1:43" s="5" customFormat="1" ht="14.5" x14ac:dyDescent="0.35">
      <c r="A8" s="2" t="str">
        <f t="shared" si="0"/>
        <v>BRL1_2025-05-18</v>
      </c>
      <c r="B8">
        <v>3118</v>
      </c>
      <c r="C8" t="s">
        <v>192</v>
      </c>
      <c r="D8" s="78">
        <v>45795.571342592593</v>
      </c>
      <c r="E8"/>
      <c r="F8" s="78">
        <v>45795.571342592593</v>
      </c>
      <c r="G8"/>
      <c r="H8" t="s">
        <v>193</v>
      </c>
      <c r="I8" t="s">
        <v>194</v>
      </c>
      <c r="J8" s="6">
        <v>45795.666666666664</v>
      </c>
      <c r="K8" s="79">
        <v>0.40138888888888891</v>
      </c>
      <c r="L8" t="s">
        <v>195</v>
      </c>
      <c r="M8" t="s">
        <v>155</v>
      </c>
      <c r="N8" t="s">
        <v>156</v>
      </c>
      <c r="O8" t="s">
        <v>196</v>
      </c>
      <c r="P8" t="s">
        <v>158</v>
      </c>
      <c r="Q8"/>
      <c r="R8" t="s">
        <v>182</v>
      </c>
      <c r="S8"/>
      <c r="T8" t="s">
        <v>171</v>
      </c>
      <c r="U8"/>
      <c r="V8" t="s">
        <v>172</v>
      </c>
      <c r="W8"/>
      <c r="X8" t="s">
        <v>173</v>
      </c>
      <c r="Y8" t="s">
        <v>162</v>
      </c>
      <c r="Z8" t="s">
        <v>163</v>
      </c>
      <c r="AA8"/>
      <c r="AB8"/>
      <c r="AC8">
        <v>20</v>
      </c>
      <c r="AD8" t="s">
        <v>164</v>
      </c>
      <c r="AE8"/>
      <c r="AF8" cm="1">
        <f t="array" ref="AF8">_xlfn.LET(
  _xlpm.result, _xlfn.XLOOKUP($A8, IDEXX!$A:$A, IDEXX!$I:$I, ""),
  _xlfn.IFNA(
    _xlfn.IFS(
      ISNUMBER(_xlpm.result), _xlpm.result,
      _xlpm.result = "&gt; 2419.6", 2500,
      _xlpm.result = "&lt; 1.0", 0.5
    ),
    ""
  )
)</f>
        <v>59.4</v>
      </c>
      <c r="AG8" s="2">
        <f>_xlfn.IFNA(_xlfn.XLOOKUP((A8&amp;"_P"), GALLERY!AT:AT, GALLERY!E:E),"")</f>
        <v>4.7840000000000001E-2</v>
      </c>
      <c r="AH8" s="2">
        <f>_xlfn.IFNA(_xlfn.XLOOKUP((A8&amp;"_C"), GALLERY!AT:AT, GALLERY!E:E),"")</f>
        <v>631.18539999999996</v>
      </c>
      <c r="AI8" s="75">
        <f>_xlfn.IFNA(IF(_xlfn.XLOOKUP((A8&amp;"_N"), GALLERY!AT:AT, GALLERY!E:E)&lt;0, _xlfn.XLOOKUP((A8&amp;"_T"), GALLERY!AT:AT, GALLERY!E:E), _xlfn.XLOOKUP((A8&amp;"_T"), GALLERY!AT:AT, GALLERY!E:E)-_xlfn.XLOOKUP((A8&amp;"_N"), GALLERY!AT:AT, GALLERY!E:E))/1000,"")</f>
        <v>0.36268907</v>
      </c>
      <c r="AJ8" s="5">
        <v>8.34</v>
      </c>
      <c r="AK8" s="105" t="str" cm="1">
        <f t="array" ref="AK8">_xlfn.LET(
  _xlpm.lookupVal, _xlfn.XLOOKUP($A8, PHYCOCYANIN!A:A, PHYCOCYANIN!R:R, ""),
  _xlfn.IFS(
    _xlpm.lookupVal &lt;&gt; "", _xlpm.lookupVal,
    OR($Z8 = "Abundant algae", ISNUMBER(SEARCH("Suspected_HAB", $AA8))), "Flagged",
    TRUE, ""
  )
)</f>
        <v/>
      </c>
      <c r="AL8" s="75">
        <f>_xlfn.XLOOKUP($L8,'Site_GPS-Coordinates'!$A:$A,'Site_GPS-Coordinates'!$B:$B,"")</f>
        <v>40.310830000000003</v>
      </c>
      <c r="AM8" s="75">
        <f>_xlfn.XLOOKUP($L8,'Site_GPS-Coordinates'!$A:$A,'Site_GPS-Coordinates'!$C:$C,"")</f>
        <v>-74.511889999999994</v>
      </c>
      <c r="AN8" s="75" t="str">
        <f t="shared" si="1"/>
        <v>BRL1_A</v>
      </c>
      <c r="AO8" s="2" t="str">
        <f t="shared" si="2"/>
        <v>A</v>
      </c>
      <c r="AQ8" s="7"/>
    </row>
    <row r="9" spans="1:43" s="5" customFormat="1" ht="14.5" x14ac:dyDescent="0.35">
      <c r="A9" s="2" t="str">
        <f t="shared" si="0"/>
        <v>CB2_2025-05-18</v>
      </c>
      <c r="B9">
        <v>3110</v>
      </c>
      <c r="C9" t="s">
        <v>197</v>
      </c>
      <c r="D9" s="78">
        <v>45795.551724537036</v>
      </c>
      <c r="E9"/>
      <c r="F9" s="78">
        <v>45795.551724537036</v>
      </c>
      <c r="G9"/>
      <c r="H9" t="s">
        <v>193</v>
      </c>
      <c r="I9" t="s">
        <v>194</v>
      </c>
      <c r="J9" s="6">
        <v>45795.666666666664</v>
      </c>
      <c r="K9" s="79">
        <v>0.37986111111111109</v>
      </c>
      <c r="L9" t="s">
        <v>198</v>
      </c>
      <c r="M9" t="s">
        <v>155</v>
      </c>
      <c r="N9" t="s">
        <v>156</v>
      </c>
      <c r="O9" t="s">
        <v>196</v>
      </c>
      <c r="P9" t="s">
        <v>158</v>
      </c>
      <c r="Q9"/>
      <c r="R9" t="s">
        <v>182</v>
      </c>
      <c r="S9"/>
      <c r="T9" t="s">
        <v>199</v>
      </c>
      <c r="U9"/>
      <c r="V9" t="s">
        <v>172</v>
      </c>
      <c r="W9"/>
      <c r="X9" t="s">
        <v>161</v>
      </c>
      <c r="Y9" t="s">
        <v>162</v>
      </c>
      <c r="Z9" t="s">
        <v>163</v>
      </c>
      <c r="AA9"/>
      <c r="AB9"/>
      <c r="AC9">
        <v>20</v>
      </c>
      <c r="AD9" t="s">
        <v>164</v>
      </c>
      <c r="AE9"/>
      <c r="AF9" cm="1">
        <f t="array" ref="AF9">_xlfn.LET(
  _xlpm.result, _xlfn.XLOOKUP($A9, IDEXX!$A:$A, IDEXX!$I:$I, ""),
  _xlfn.IFNA(
    _xlfn.IFS(
      ISNUMBER(_xlpm.result), _xlpm.result,
      _xlpm.result = "&gt; 2419.6", 2500,
      _xlpm.result = "&lt; 1.0", 0.5
    ),
    ""
  )
)</f>
        <v>129.1</v>
      </c>
      <c r="AG9" s="2">
        <f>_xlfn.IFNA(_xlfn.XLOOKUP((A9&amp;"_P"), GALLERY!AT:AT, GALLERY!E:E),"")</f>
        <v>5.8259999999999999E-2</v>
      </c>
      <c r="AH9" s="2">
        <f>_xlfn.IFNA(_xlfn.XLOOKUP((A9&amp;"_C"), GALLERY!AT:AT, GALLERY!E:E),"")</f>
        <v>616.30960000000005</v>
      </c>
      <c r="AI9" s="75">
        <f>_xlfn.IFNA(IF(_xlfn.XLOOKUP((A9&amp;"_N"), GALLERY!AT:AT, GALLERY!E:E)&lt;0, _xlfn.XLOOKUP((A9&amp;"_T"), GALLERY!AT:AT, GALLERY!E:E), _xlfn.XLOOKUP((A9&amp;"_T"), GALLERY!AT:AT, GALLERY!E:E)-_xlfn.XLOOKUP((A9&amp;"_N"), GALLERY!AT:AT, GALLERY!E:E))/1000,"")</f>
        <v>0.30556931999999998</v>
      </c>
      <c r="AJ9" s="5">
        <v>4.25</v>
      </c>
      <c r="AK9" s="105" t="str" cm="1">
        <f t="array" ref="AK9">_xlfn.LET(
  _xlpm.lookupVal, _xlfn.XLOOKUP($A9, PHYCOCYANIN!A:A, PHYCOCYANIN!R:R, ""),
  _xlfn.IFS(
    _xlpm.lookupVal &lt;&gt; "", _xlpm.lookupVal,
    OR($Z9 = "Abundant algae", ISNUMBER(SEARCH("Suspected_HAB", $AA9))), "Flagged",
    TRUE, ""
  )
)</f>
        <v/>
      </c>
      <c r="AL9" s="75">
        <f>_xlfn.XLOOKUP($L9,'Site_GPS-Coordinates'!$A:$A,'Site_GPS-Coordinates'!$B:$B,"")</f>
        <v>40.309793999999997</v>
      </c>
      <c r="AM9" s="75">
        <f>_xlfn.XLOOKUP($L9,'Site_GPS-Coordinates'!$A:$A,'Site_GPS-Coordinates'!$C:$C,"")</f>
        <v>-74.516903999999997</v>
      </c>
      <c r="AN9" s="75" t="str">
        <f t="shared" si="1"/>
        <v>CB2_A</v>
      </c>
      <c r="AO9" s="2" t="str">
        <f t="shared" si="2"/>
        <v>A</v>
      </c>
      <c r="AP9"/>
      <c r="AQ9"/>
    </row>
    <row r="10" spans="1:43" ht="14.5" x14ac:dyDescent="0.35">
      <c r="A10" s="2" t="str">
        <f t="shared" si="0"/>
        <v>CB3_2025-05-18</v>
      </c>
      <c r="B10">
        <v>3109</v>
      </c>
      <c r="C10" t="s">
        <v>200</v>
      </c>
      <c r="D10" s="78">
        <v>45795.549976851849</v>
      </c>
      <c r="F10" s="78">
        <v>45795.549976851849</v>
      </c>
      <c r="H10" t="s">
        <v>179</v>
      </c>
      <c r="I10" t="s">
        <v>180</v>
      </c>
      <c r="J10" s="6">
        <v>45795.666666666664</v>
      </c>
      <c r="K10" s="79">
        <v>0.38124999999999998</v>
      </c>
      <c r="L10" t="s">
        <v>201</v>
      </c>
      <c r="M10" t="s">
        <v>155</v>
      </c>
      <c r="N10" t="s">
        <v>156</v>
      </c>
      <c r="O10" t="s">
        <v>157</v>
      </c>
      <c r="P10" t="s">
        <v>158</v>
      </c>
      <c r="R10" t="s">
        <v>182</v>
      </c>
      <c r="T10" t="s">
        <v>171</v>
      </c>
      <c r="V10" t="s">
        <v>172</v>
      </c>
      <c r="X10" t="s">
        <v>202</v>
      </c>
      <c r="Y10" t="s">
        <v>162</v>
      </c>
      <c r="Z10" t="s">
        <v>163</v>
      </c>
      <c r="AC10">
        <v>19</v>
      </c>
      <c r="AD10" t="s">
        <v>164</v>
      </c>
      <c r="AF10" cm="1">
        <f t="array" ref="AF10">_xlfn.LET(
  _xlpm.result, _xlfn.XLOOKUP($A10, IDEXX!$A:$A, IDEXX!$I:$I, ""),
  _xlfn.IFNA(
    _xlfn.IFS(
      ISNUMBER(_xlpm.result), _xlpm.result,
      _xlpm.result = "&gt; 2419.6", 2500,
      _xlpm.result = "&lt; 1.0", 0.5
    ),
    ""
  )
)</f>
        <v>74.8</v>
      </c>
      <c r="AG10" s="2">
        <f>_xlfn.IFNA(_xlfn.XLOOKUP((A10&amp;"_P"), GALLERY!AT:AT, GALLERY!E:E),"")</f>
        <v>6.0949999999999997E-2</v>
      </c>
      <c r="AH10" s="2">
        <f>_xlfn.IFNA(_xlfn.XLOOKUP((A10&amp;"_C"), GALLERY!AT:AT, GALLERY!E:E),"")</f>
        <v>566.94809999999995</v>
      </c>
      <c r="AI10" s="75">
        <f>_xlfn.IFNA(IF(_xlfn.XLOOKUP((A10&amp;"_N"), GALLERY!AT:AT, GALLERY!E:E)&lt;0, _xlfn.XLOOKUP((A10&amp;"_T"), GALLERY!AT:AT, GALLERY!E:E), _xlfn.XLOOKUP((A10&amp;"_T"), GALLERY!AT:AT, GALLERY!E:E)-_xlfn.XLOOKUP((A10&amp;"_N"), GALLERY!AT:AT, GALLERY!E:E))/1000,"")</f>
        <v>0.44762617999999998</v>
      </c>
      <c r="AJ10" s="5">
        <v>5.13</v>
      </c>
      <c r="AK10" s="105" t="str" cm="1">
        <f t="array" ref="AK10">_xlfn.LET(
  _xlpm.lookupVal, _xlfn.XLOOKUP($A10, PHYCOCYANIN!A:A, PHYCOCYANIN!R:R, ""),
  _xlfn.IFS(
    _xlpm.lookupVal &lt;&gt; "", _xlpm.lookupVal,
    OR($Z10 = "Abundant algae", ISNUMBER(SEARCH("Suspected_HAB", $AA10))), "Flagged",
    TRUE, ""
  )
)</f>
        <v/>
      </c>
      <c r="AL10" s="75">
        <f>_xlfn.XLOOKUP($L10,'Site_GPS-Coordinates'!$A:$A,'Site_GPS-Coordinates'!$B:$B,"")</f>
        <v>40.326120000000003</v>
      </c>
      <c r="AM10" s="75">
        <f>_xlfn.XLOOKUP($L10,'Site_GPS-Coordinates'!$A:$A,'Site_GPS-Coordinates'!$C:$C,"")</f>
        <v>-74.603478999999993</v>
      </c>
      <c r="AN10" s="75" t="str">
        <f t="shared" si="1"/>
        <v>CB3_A</v>
      </c>
      <c r="AO10" s="2" t="str">
        <f t="shared" si="2"/>
        <v>A</v>
      </c>
    </row>
    <row r="11" spans="1:43" ht="14.5" x14ac:dyDescent="0.35">
      <c r="A11" s="2" t="str">
        <f t="shared" si="0"/>
        <v>CL2_2025-05-18</v>
      </c>
      <c r="B11">
        <v>3112</v>
      </c>
      <c r="C11" t="s">
        <v>203</v>
      </c>
      <c r="D11" s="78">
        <v>45795.555243055554</v>
      </c>
      <c r="F11" s="78">
        <v>45795.740879629629</v>
      </c>
      <c r="G11" t="s">
        <v>204</v>
      </c>
      <c r="H11" t="s">
        <v>205</v>
      </c>
      <c r="I11" t="s">
        <v>206</v>
      </c>
      <c r="J11" s="6">
        <v>45795.666666666664</v>
      </c>
      <c r="K11" s="79">
        <v>0.38750000000000001</v>
      </c>
      <c r="L11" t="s">
        <v>207</v>
      </c>
      <c r="M11" t="s">
        <v>155</v>
      </c>
      <c r="N11" t="s">
        <v>156</v>
      </c>
      <c r="O11" t="s">
        <v>157</v>
      </c>
      <c r="P11" t="s">
        <v>158</v>
      </c>
      <c r="R11" t="s">
        <v>176</v>
      </c>
      <c r="T11" t="s">
        <v>171</v>
      </c>
      <c r="V11" t="s">
        <v>172</v>
      </c>
      <c r="X11" t="s">
        <v>202</v>
      </c>
      <c r="Y11" t="s">
        <v>177</v>
      </c>
      <c r="Z11" t="s">
        <v>163</v>
      </c>
      <c r="AC11">
        <v>22</v>
      </c>
      <c r="AD11" t="s">
        <v>164</v>
      </c>
      <c r="AF11" cm="1">
        <f t="array" ref="AF11">_xlfn.LET(
  _xlpm.result, _xlfn.XLOOKUP($A11, IDEXX!$A:$A, IDEXX!$I:$I, ""),
  _xlfn.IFNA(
    _xlfn.IFS(
      ISNUMBER(_xlpm.result), _xlpm.result,
      _xlpm.result = "&gt; 2419.6", 2500,
      _xlpm.result = "&lt; 1.0", 0.5
    ),
    ""
  )
)</f>
        <v>139.6</v>
      </c>
      <c r="AG11" s="2">
        <f>_xlfn.IFNA(_xlfn.XLOOKUP((A11&amp;"_P"), GALLERY!AT:AT, GALLERY!E:E),"")</f>
        <v>7.2709999999999997E-2</v>
      </c>
      <c r="AH11" s="2">
        <f>_xlfn.IFNA(_xlfn.XLOOKUP((A11&amp;"_C"), GALLERY!AT:AT, GALLERY!E:E),"")</f>
        <v>306.72629999999998</v>
      </c>
      <c r="AI11" s="75">
        <f>_xlfn.IFNA(IF(_xlfn.XLOOKUP((A11&amp;"_N"), GALLERY!AT:AT, GALLERY!E:E)&lt;0, _xlfn.XLOOKUP((A11&amp;"_T"), GALLERY!AT:AT, GALLERY!E:E), _xlfn.XLOOKUP((A11&amp;"_T"), GALLERY!AT:AT, GALLERY!E:E)-_xlfn.XLOOKUP((A11&amp;"_N"), GALLERY!AT:AT, GALLERY!E:E))/1000,"")</f>
        <v>0.17843606000000001</v>
      </c>
      <c r="AJ11" s="5">
        <v>10.3</v>
      </c>
      <c r="AK11" s="105" t="str" cm="1">
        <f t="array" ref="AK11">_xlfn.LET(
  _xlpm.lookupVal, _xlfn.XLOOKUP($A11, PHYCOCYANIN!A:A, PHYCOCYANIN!R:R, ""),
  _xlfn.IFS(
    _xlpm.lookupVal &lt;&gt; "", _xlpm.lookupVal,
    OR($Z11 = "Abundant algae", ISNUMBER(SEARCH("Suspected_HAB", $AA11))), "Flagged",
    TRUE, ""
  )
)</f>
        <v/>
      </c>
      <c r="AL11" s="75">
        <f>_xlfn.XLOOKUP($L11,'Site_GPS-Coordinates'!$A:$A,'Site_GPS-Coordinates'!$B:$B,"")</f>
        <v>40.346474999999998</v>
      </c>
      <c r="AM11" s="75">
        <f>_xlfn.XLOOKUP($L11,'Site_GPS-Coordinates'!$A:$A,'Site_GPS-Coordinates'!$C:$C,"")</f>
        <v>-74.627359999999996</v>
      </c>
      <c r="AN11" s="75" t="str">
        <f t="shared" si="1"/>
        <v>CL2_A</v>
      </c>
      <c r="AO11" s="2" t="str">
        <f t="shared" si="2"/>
        <v>A</v>
      </c>
    </row>
    <row r="12" spans="1:43" ht="14.5" x14ac:dyDescent="0.35">
      <c r="A12" s="2" t="str">
        <f t="shared" si="0"/>
        <v>CL4_2025-05-18</v>
      </c>
      <c r="B12">
        <v>3136</v>
      </c>
      <c r="C12" t="s">
        <v>208</v>
      </c>
      <c r="D12" s="78">
        <v>45795.644849537035</v>
      </c>
      <c r="F12" s="78">
        <v>45795.644849537035</v>
      </c>
      <c r="H12" t="s">
        <v>209</v>
      </c>
      <c r="I12" t="s">
        <v>210</v>
      </c>
      <c r="J12" s="6">
        <v>45795.666666666664</v>
      </c>
      <c r="K12" s="79">
        <v>0.47222222222222221</v>
      </c>
      <c r="L12" t="s">
        <v>211</v>
      </c>
      <c r="M12" t="s">
        <v>169</v>
      </c>
      <c r="N12" t="s">
        <v>156</v>
      </c>
      <c r="O12" t="s">
        <v>157</v>
      </c>
      <c r="P12" t="s">
        <v>158</v>
      </c>
      <c r="R12" t="s">
        <v>212</v>
      </c>
      <c r="T12" t="s">
        <v>159</v>
      </c>
      <c r="V12" t="s">
        <v>190</v>
      </c>
      <c r="X12" t="s">
        <v>161</v>
      </c>
      <c r="Y12" t="s">
        <v>191</v>
      </c>
      <c r="Z12" t="s">
        <v>213</v>
      </c>
      <c r="AA12" t="s">
        <v>214</v>
      </c>
      <c r="AB12" t="s">
        <v>215</v>
      </c>
      <c r="AC12">
        <v>20</v>
      </c>
      <c r="AD12" t="s">
        <v>164</v>
      </c>
      <c r="AF12" cm="1">
        <f t="array" ref="AF12">_xlfn.LET(
  _xlpm.result, _xlfn.XLOOKUP($A12, IDEXX!$A:$A, IDEXX!$I:$I, ""),
  _xlfn.IFNA(
    _xlfn.IFS(
      ISNUMBER(_xlpm.result), _xlpm.result,
      _xlpm.result = "&gt; 2419.6", 2500,
      _xlpm.result = "&lt; 1.0", 0.5
    ),
    ""
  )
)</f>
        <v>166.4</v>
      </c>
      <c r="AG12" s="2">
        <f>_xlfn.IFNA(_xlfn.XLOOKUP((A12&amp;"_P"), GALLERY!AT:AT, GALLERY!E:E),"")</f>
        <v>0.16195000000000001</v>
      </c>
      <c r="AH12" s="2">
        <f>_xlfn.IFNA(_xlfn.XLOOKUP((A12&amp;"_C"), GALLERY!AT:AT, GALLERY!E:E),"")</f>
        <v>461.54950000000002</v>
      </c>
      <c r="AI12" s="75">
        <f>_xlfn.IFNA(IF(_xlfn.XLOOKUP((A12&amp;"_N"), GALLERY!AT:AT, GALLERY!E:E)&lt;0, _xlfn.XLOOKUP((A12&amp;"_T"), GALLERY!AT:AT, GALLERY!E:E), _xlfn.XLOOKUP((A12&amp;"_T"), GALLERY!AT:AT, GALLERY!E:E)-_xlfn.XLOOKUP((A12&amp;"_N"), GALLERY!AT:AT, GALLERY!E:E))/1000,"")</f>
        <v>0.31421131000000002</v>
      </c>
      <c r="AJ12" s="5">
        <v>18</v>
      </c>
      <c r="AK12" s="105" t="str" cm="1">
        <f t="array" ref="AK12">_xlfn.LET(
  _xlpm.lookupVal, _xlfn.XLOOKUP($A12, PHYCOCYANIN!A:A, PHYCOCYANIN!R:R, ""),
  _xlfn.IFS(
    _xlpm.lookupVal &lt;&gt; "", _xlpm.lookupVal,
    OR($Z12 = "Abundant algae", ISNUMBER(SEARCH("Suspected_HAB", $AA12))), "Flagged",
    TRUE, ""
  )
)</f>
        <v/>
      </c>
      <c r="AL12" s="121">
        <v>40.341760716523702</v>
      </c>
      <c r="AM12" s="121">
        <v>-74.647991018665294</v>
      </c>
      <c r="AN12" s="75" t="str">
        <f t="shared" si="1"/>
        <v>CL4_A</v>
      </c>
      <c r="AO12" s="2" t="str">
        <f t="shared" si="2"/>
        <v>A</v>
      </c>
    </row>
    <row r="13" spans="1:43" ht="14.5" x14ac:dyDescent="0.35">
      <c r="A13" s="2" t="str">
        <f t="shared" si="0"/>
        <v>CL5_2025-05-18</v>
      </c>
      <c r="B13">
        <v>3130</v>
      </c>
      <c r="C13" t="s">
        <v>216</v>
      </c>
      <c r="D13" s="78">
        <v>45795.620347222219</v>
      </c>
      <c r="F13" s="78">
        <v>45795.620347222219</v>
      </c>
      <c r="H13" t="s">
        <v>209</v>
      </c>
      <c r="I13" t="s">
        <v>210</v>
      </c>
      <c r="J13" s="6">
        <v>45795.666666666664</v>
      </c>
      <c r="K13" s="79">
        <v>0.4513888888888889</v>
      </c>
      <c r="L13" t="s">
        <v>217</v>
      </c>
      <c r="N13" t="s">
        <v>156</v>
      </c>
      <c r="O13" t="s">
        <v>157</v>
      </c>
      <c r="P13" t="s">
        <v>158</v>
      </c>
      <c r="R13" t="s">
        <v>159</v>
      </c>
      <c r="T13" t="s">
        <v>159</v>
      </c>
      <c r="V13" t="s">
        <v>160</v>
      </c>
      <c r="X13" t="s">
        <v>161</v>
      </c>
      <c r="Y13" t="s">
        <v>191</v>
      </c>
      <c r="Z13" t="s">
        <v>218</v>
      </c>
      <c r="AA13" t="s">
        <v>219</v>
      </c>
      <c r="AC13">
        <v>18.5</v>
      </c>
      <c r="AD13" t="s">
        <v>164</v>
      </c>
      <c r="AF13" cm="1">
        <f t="array" ref="AF13">_xlfn.LET(
  _xlpm.result, _xlfn.XLOOKUP($A13, IDEXX!$A:$A, IDEXX!$I:$I, ""),
  _xlfn.IFNA(
    _xlfn.IFS(
      ISNUMBER(_xlpm.result), _xlpm.result,
      _xlpm.result = "&gt; 2419.6", 2500,
      _xlpm.result = "&lt; 1.0", 0.5
    ),
    ""
  )
)</f>
        <v>93.4</v>
      </c>
      <c r="AG13" s="2">
        <f>_xlfn.IFNA(_xlfn.XLOOKUP((A13&amp;"_P"), GALLERY!AT:AT, GALLERY!E:E),"")</f>
        <v>5.7430000000000002E-2</v>
      </c>
      <c r="AH13" s="2">
        <f>_xlfn.IFNA(_xlfn.XLOOKUP((A13&amp;"_C"), GALLERY!AT:AT, GALLERY!E:E),"")</f>
        <v>536.09169999999995</v>
      </c>
      <c r="AI13" s="75">
        <f>_xlfn.IFNA(IF(_xlfn.XLOOKUP((A13&amp;"_N"), GALLERY!AT:AT, GALLERY!E:E)&lt;0, _xlfn.XLOOKUP((A13&amp;"_T"), GALLERY!AT:AT, GALLERY!E:E), _xlfn.XLOOKUP((A13&amp;"_T"), GALLERY!AT:AT, GALLERY!E:E)-_xlfn.XLOOKUP((A13&amp;"_N"), GALLERY!AT:AT, GALLERY!E:E))/1000,"")</f>
        <v>0.34991930999999998</v>
      </c>
      <c r="AJ13" s="5">
        <v>6.57</v>
      </c>
      <c r="AK13" s="105" t="str" cm="1">
        <f t="array" ref="AK13">_xlfn.LET(
  _xlpm.lookupVal, _xlfn.XLOOKUP($A13, PHYCOCYANIN!A:A, PHYCOCYANIN!R:R, ""),
  _xlfn.IFS(
    _xlpm.lookupVal &lt;&gt; "", _xlpm.lookupVal,
    OR($Z13 = "Abundant algae", ISNUMBER(SEARCH("Suspected_HAB", $AA13))), "Flagged",
    TRUE, ""
  )
)</f>
        <v/>
      </c>
      <c r="AL13" s="75">
        <f>_xlfn.XLOOKUP($L13,'Site_GPS-Coordinates'!$A:$A,'Site_GPS-Coordinates'!$B:$B,"")</f>
        <v>40.366805919999997</v>
      </c>
      <c r="AM13" s="75">
        <f>_xlfn.XLOOKUP($L13,'Site_GPS-Coordinates'!$A:$A,'Site_GPS-Coordinates'!$C:$C,"")</f>
        <v>-74.625728370000004</v>
      </c>
      <c r="AN13" s="75" t="str">
        <f t="shared" si="1"/>
        <v>CL5_A</v>
      </c>
      <c r="AO13" s="2" t="str">
        <f t="shared" si="2"/>
        <v>A</v>
      </c>
    </row>
    <row r="14" spans="1:43" ht="14.5" x14ac:dyDescent="0.35">
      <c r="A14" s="2" t="str">
        <f t="shared" si="0"/>
        <v>CTL1_2025-05-18</v>
      </c>
      <c r="B14">
        <v>3124</v>
      </c>
      <c r="C14" t="s">
        <v>220</v>
      </c>
      <c r="D14" s="78">
        <v>45795.598287037035</v>
      </c>
      <c r="F14" s="78">
        <v>45795.598287037035</v>
      </c>
      <c r="H14" t="s">
        <v>221</v>
      </c>
      <c r="I14" t="s">
        <v>222</v>
      </c>
      <c r="J14" s="6">
        <v>45795.666666666664</v>
      </c>
      <c r="K14" s="79">
        <v>0.42569444444444443</v>
      </c>
      <c r="L14" t="s">
        <v>223</v>
      </c>
      <c r="M14" t="s">
        <v>155</v>
      </c>
      <c r="N14" t="s">
        <v>156</v>
      </c>
      <c r="O14" t="s">
        <v>157</v>
      </c>
      <c r="P14" t="s">
        <v>158</v>
      </c>
      <c r="R14" t="s">
        <v>159</v>
      </c>
      <c r="T14" t="s">
        <v>171</v>
      </c>
      <c r="V14" t="s">
        <v>160</v>
      </c>
      <c r="X14" t="s">
        <v>202</v>
      </c>
      <c r="Y14" t="s">
        <v>191</v>
      </c>
      <c r="Z14" t="s">
        <v>163</v>
      </c>
      <c r="AC14">
        <v>19</v>
      </c>
      <c r="AD14" t="s">
        <v>164</v>
      </c>
      <c r="AF14" cm="1">
        <f t="array" ref="AF14">_xlfn.LET(
  _xlpm.result, _xlfn.XLOOKUP($A14, IDEXX!$A:$A, IDEXX!$I:$I, ""),
  _xlfn.IFNA(
    _xlfn.IFS(
      ISNUMBER(_xlpm.result), _xlpm.result,
      _xlpm.result = "&gt; 2419.6", 2500,
      _xlpm.result = "&lt; 1.0", 0.5
    ),
    ""
  )
)</f>
        <v>69.5</v>
      </c>
      <c r="AG14" s="2">
        <f>_xlfn.IFNA(_xlfn.XLOOKUP((A14&amp;"_P"), GALLERY!AT:AT, GALLERY!E:E),"")</f>
        <v>0.11697</v>
      </c>
      <c r="AH14" s="2">
        <f>_xlfn.IFNA(_xlfn.XLOOKUP((A14&amp;"_C"), GALLERY!AT:AT, GALLERY!E:E),"")</f>
        <v>713.57349999999997</v>
      </c>
      <c r="AI14" s="75">
        <f>_xlfn.IFNA(IF(_xlfn.XLOOKUP((A14&amp;"_N"), GALLERY!AT:AT, GALLERY!E:E)&lt;0, _xlfn.XLOOKUP((A14&amp;"_T"), GALLERY!AT:AT, GALLERY!E:E), _xlfn.XLOOKUP((A14&amp;"_T"), GALLERY!AT:AT, GALLERY!E:E)-_xlfn.XLOOKUP((A14&amp;"_N"), GALLERY!AT:AT, GALLERY!E:E))/1000,"")</f>
        <v>0.26742019999999994</v>
      </c>
      <c r="AJ14" s="5">
        <v>9.9499999999999993</v>
      </c>
      <c r="AK14" s="105" t="str" cm="1">
        <f t="array" ref="AK14">_xlfn.LET(
  _xlpm.lookupVal, _xlfn.XLOOKUP($A14, PHYCOCYANIN!A:A, PHYCOCYANIN!R:R, ""),
  _xlfn.IFS(
    _xlpm.lookupVal &lt;&gt; "", _xlpm.lookupVal,
    OR($Z14 = "Abundant algae", ISNUMBER(SEARCH("Suspected_HAB", $AA14))), "Flagged",
    TRUE, ""
  )
)</f>
        <v/>
      </c>
      <c r="AL14" s="75">
        <f>_xlfn.XLOOKUP($L14,'Site_GPS-Coordinates'!$A:$A,'Site_GPS-Coordinates'!$B:$B,"")</f>
        <v>40.280622039999997</v>
      </c>
      <c r="AM14" s="75">
        <f>_xlfn.XLOOKUP($L14,'Site_GPS-Coordinates'!$A:$A,'Site_GPS-Coordinates'!$C:$C,"")</f>
        <v>-74.739950440000001</v>
      </c>
      <c r="AN14" s="75" t="str">
        <f t="shared" si="1"/>
        <v>CTL1_A</v>
      </c>
      <c r="AO14" s="2" t="str">
        <f t="shared" si="2"/>
        <v>A</v>
      </c>
    </row>
    <row r="15" spans="1:43" ht="14.5" x14ac:dyDescent="0.35">
      <c r="A15" s="2" t="str">
        <f t="shared" si="0"/>
        <v>CVL1_2025-05-18</v>
      </c>
      <c r="B15">
        <v>3128</v>
      </c>
      <c r="C15" t="s">
        <v>224</v>
      </c>
      <c r="D15" s="78">
        <v>45795.613587962966</v>
      </c>
      <c r="F15" s="78">
        <v>45795.613587962966</v>
      </c>
      <c r="H15" t="s">
        <v>221</v>
      </c>
      <c r="I15" t="s">
        <v>222</v>
      </c>
      <c r="J15" s="6">
        <v>45795.666666666664</v>
      </c>
      <c r="K15" s="79">
        <v>0.44374999999999998</v>
      </c>
      <c r="L15" t="s">
        <v>225</v>
      </c>
      <c r="M15" t="s">
        <v>155</v>
      </c>
      <c r="N15" t="s">
        <v>156</v>
      </c>
      <c r="O15" t="s">
        <v>157</v>
      </c>
      <c r="P15" t="s">
        <v>158</v>
      </c>
      <c r="R15" t="s">
        <v>159</v>
      </c>
      <c r="T15" t="s">
        <v>171</v>
      </c>
      <c r="V15" t="s">
        <v>172</v>
      </c>
      <c r="X15" t="s">
        <v>161</v>
      </c>
      <c r="Y15" t="s">
        <v>177</v>
      </c>
      <c r="Z15" t="s">
        <v>163</v>
      </c>
      <c r="AC15">
        <v>21</v>
      </c>
      <c r="AD15" t="s">
        <v>164</v>
      </c>
      <c r="AF15" cm="1">
        <f t="array" ref="AF15">_xlfn.LET(
  _xlpm.result, _xlfn.XLOOKUP($A15, IDEXX!$A:$A, IDEXX!$I:$I, ""),
  _xlfn.IFNA(
    _xlfn.IFS(
      ISNUMBER(_xlpm.result), _xlpm.result,
      _xlpm.result = "&gt; 2419.6", 2500,
      _xlpm.result = "&lt; 1.0", 0.5
    ),
    ""
  )
)</f>
        <v>96</v>
      </c>
      <c r="AG15" s="2">
        <f>_xlfn.IFNA(_xlfn.XLOOKUP((A15&amp;"_P"), GALLERY!AT:AT, GALLERY!E:E),"")</f>
        <v>3.4759999999999999E-2</v>
      </c>
      <c r="AH15" s="2">
        <f>_xlfn.IFNA(_xlfn.XLOOKUP((A15&amp;"_C"), GALLERY!AT:AT, GALLERY!E:E),"")</f>
        <v>567.99170000000004</v>
      </c>
      <c r="AI15" s="75">
        <f>_xlfn.IFNA(IF(_xlfn.XLOOKUP((A15&amp;"_N"), GALLERY!AT:AT, GALLERY!E:E)&lt;0, _xlfn.XLOOKUP((A15&amp;"_T"), GALLERY!AT:AT, GALLERY!E:E), _xlfn.XLOOKUP((A15&amp;"_T"), GALLERY!AT:AT, GALLERY!E:E)-_xlfn.XLOOKUP((A15&amp;"_N"), GALLERY!AT:AT, GALLERY!E:E))/1000,"")</f>
        <v>0.18838404999999997</v>
      </c>
      <c r="AJ15" s="5">
        <v>3.39</v>
      </c>
      <c r="AK15" s="105" t="str" cm="1">
        <f t="array" ref="AK15">_xlfn.LET(
  _xlpm.lookupVal, _xlfn.XLOOKUP($A15, PHYCOCYANIN!A:A, PHYCOCYANIN!R:R, ""),
  _xlfn.IFS(
    _xlpm.lookupVal &lt;&gt; "", _xlpm.lookupVal,
    OR($Z15 = "Abundant algae", ISNUMBER(SEARCH("Suspected_HAB", $AA15))), "Flagged",
    TRUE, ""
  )
)</f>
        <v/>
      </c>
      <c r="AL15" s="75">
        <f>_xlfn.XLOOKUP($L15,'Site_GPS-Coordinates'!$A:$A,'Site_GPS-Coordinates'!$B:$B,"")</f>
        <v>40.272849999999998</v>
      </c>
      <c r="AM15" s="75">
        <f>_xlfn.XLOOKUP($L15,'Site_GPS-Coordinates'!$A:$A,'Site_GPS-Coordinates'!$C:$C,"")</f>
        <v>-74.779470000000003</v>
      </c>
      <c r="AN15" s="75" t="str">
        <f t="shared" si="1"/>
        <v>CVL1_A</v>
      </c>
      <c r="AO15" s="2" t="str">
        <f t="shared" si="2"/>
        <v>A</v>
      </c>
    </row>
    <row r="16" spans="1:43" ht="14.5" x14ac:dyDescent="0.35">
      <c r="A16" s="2" t="str">
        <f t="shared" si="0"/>
        <v>DB1_2025-05-18</v>
      </c>
      <c r="B16">
        <v>3111</v>
      </c>
      <c r="C16" t="s">
        <v>226</v>
      </c>
      <c r="D16" s="78">
        <v>45795.552685185183</v>
      </c>
      <c r="F16" s="78">
        <v>45795.552685185183</v>
      </c>
      <c r="H16" t="s">
        <v>205</v>
      </c>
      <c r="I16" t="s">
        <v>206</v>
      </c>
      <c r="J16" s="6">
        <v>45795.666666666664</v>
      </c>
      <c r="K16" s="79">
        <v>0.375</v>
      </c>
      <c r="L16" t="s">
        <v>227</v>
      </c>
      <c r="M16" t="s">
        <v>155</v>
      </c>
      <c r="N16" t="s">
        <v>156</v>
      </c>
      <c r="O16" t="s">
        <v>157</v>
      </c>
      <c r="P16" t="s">
        <v>158</v>
      </c>
      <c r="R16" s="84" t="s">
        <v>228</v>
      </c>
      <c r="T16" t="s">
        <v>171</v>
      </c>
      <c r="V16" t="s">
        <v>229</v>
      </c>
      <c r="X16" t="s">
        <v>161</v>
      </c>
      <c r="Y16" t="s">
        <v>162</v>
      </c>
      <c r="Z16" t="s">
        <v>213</v>
      </c>
      <c r="AA16" t="s">
        <v>219</v>
      </c>
      <c r="AC16">
        <v>23</v>
      </c>
      <c r="AD16" t="s">
        <v>164</v>
      </c>
      <c r="AF16" cm="1">
        <f t="array" ref="AF16">_xlfn.LET(
  _xlpm.result, _xlfn.XLOOKUP($A16, IDEXX!$A:$A, IDEXX!$I:$I, ""),
  _xlfn.IFNA(
    _xlfn.IFS(
      ISNUMBER(_xlpm.result), _xlpm.result,
      _xlpm.result = "&gt; 2419.6", 2500,
      _xlpm.result = "&lt; 1.0", 0.5
    ),
    ""
  )
)</f>
        <v>1203.3</v>
      </c>
      <c r="AG16" s="2">
        <f>_xlfn.IFNA(_xlfn.XLOOKUP((A16&amp;"_P"), GALLERY!AT:AT, GALLERY!E:E),"")</f>
        <v>3.4549999999999997E-2</v>
      </c>
      <c r="AH16" s="2">
        <f>_xlfn.IFNA(_xlfn.XLOOKUP((A16&amp;"_C"), GALLERY!AT:AT, GALLERY!E:E),"")</f>
        <v>394.97500000000002</v>
      </c>
      <c r="AI16" s="75">
        <f>_xlfn.IFNA(IF(_xlfn.XLOOKUP((A16&amp;"_N"), GALLERY!AT:AT, GALLERY!E:E)&lt;0, _xlfn.XLOOKUP((A16&amp;"_T"), GALLERY!AT:AT, GALLERY!E:E), _xlfn.XLOOKUP((A16&amp;"_T"), GALLERY!AT:AT, GALLERY!E:E)-_xlfn.XLOOKUP((A16&amp;"_N"), GALLERY!AT:AT, GALLERY!E:E))/1000,"")</f>
        <v>0.17122714999999999</v>
      </c>
      <c r="AJ16" s="5">
        <v>5.19</v>
      </c>
      <c r="AK16" s="105" t="str" cm="1">
        <f t="array" ref="AK16">_xlfn.LET(
  _xlpm.lookupVal, _xlfn.XLOOKUP($A16, PHYCOCYANIN!A:A, PHYCOCYANIN!R:R, ""),
  _xlfn.IFS(
    _xlpm.lookupVal &lt;&gt; "", _xlpm.lookupVal,
    OR($Z16 = "Abundant algae", ISNUMBER(SEARCH("Suspected_HAB", $AA16))), "Flagged",
    TRUE, ""
  )
)</f>
        <v/>
      </c>
      <c r="AL16" s="75">
        <f>_xlfn.XLOOKUP($L16,'Site_GPS-Coordinates'!$A:$A,'Site_GPS-Coordinates'!$B:$B,"")</f>
        <v>40.333883</v>
      </c>
      <c r="AM16" s="75">
        <f>_xlfn.XLOOKUP($L16,'Site_GPS-Coordinates'!$A:$A,'Site_GPS-Coordinates'!$C:$C,"")</f>
        <v>-74.611664000000005</v>
      </c>
      <c r="AN16" s="75" t="str">
        <f t="shared" si="1"/>
        <v>DB1_A</v>
      </c>
      <c r="AO16" s="2" t="str">
        <f t="shared" si="2"/>
        <v>A</v>
      </c>
    </row>
    <row r="17" spans="1:41" ht="14.5" x14ac:dyDescent="0.35">
      <c r="A17" s="2" t="str">
        <f t="shared" si="0"/>
        <v>DE1_2025-05-18</v>
      </c>
      <c r="B17">
        <v>3119</v>
      </c>
      <c r="C17" t="s">
        <v>230</v>
      </c>
      <c r="D17" s="78">
        <v>45795.571817129632</v>
      </c>
      <c r="F17" s="78">
        <v>45795.571817129632</v>
      </c>
      <c r="H17" t="s">
        <v>166</v>
      </c>
      <c r="I17" t="s">
        <v>167</v>
      </c>
      <c r="J17" s="6">
        <v>45795.666666666664</v>
      </c>
      <c r="K17" s="79">
        <v>0.40277777777777779</v>
      </c>
      <c r="L17" t="s">
        <v>231</v>
      </c>
      <c r="M17" t="s">
        <v>169</v>
      </c>
      <c r="N17" t="s">
        <v>156</v>
      </c>
      <c r="O17" t="s">
        <v>157</v>
      </c>
      <c r="P17" t="s">
        <v>158</v>
      </c>
      <c r="R17" t="s">
        <v>232</v>
      </c>
      <c r="T17" t="s">
        <v>199</v>
      </c>
      <c r="V17" t="s">
        <v>172</v>
      </c>
      <c r="X17" t="s">
        <v>173</v>
      </c>
      <c r="Y17" t="s">
        <v>191</v>
      </c>
      <c r="Z17" t="s">
        <v>163</v>
      </c>
      <c r="AC17">
        <v>18</v>
      </c>
      <c r="AD17" t="s">
        <v>164</v>
      </c>
      <c r="AF17" cm="1">
        <f t="array" ref="AF17">_xlfn.LET(
  _xlpm.result, _xlfn.XLOOKUP($A17, IDEXX!$A:$A, IDEXX!$I:$I, ""),
  _xlfn.IFNA(
    _xlfn.IFS(
      ISNUMBER(_xlpm.result), _xlpm.result,
      _xlpm.result = "&gt; 2419.6", 2500,
      _xlpm.result = "&lt; 1.0", 0.5
    ),
    ""
  )
)</f>
        <v>275.5</v>
      </c>
      <c r="AG17" s="2">
        <f>_xlfn.IFNA(_xlfn.XLOOKUP((A17&amp;"_P"), GALLERY!AT:AT, GALLERY!E:E),"")</f>
        <v>6.1589999999999999E-2</v>
      </c>
      <c r="AH17" s="2">
        <f>_xlfn.IFNA(_xlfn.XLOOKUP((A17&amp;"_C"), GALLERY!AT:AT, GALLERY!E:E),"")</f>
        <v>194.37809999999999</v>
      </c>
      <c r="AI17" s="75">
        <f>_xlfn.IFNA(IF(_xlfn.XLOOKUP((A17&amp;"_N"), GALLERY!AT:AT, GALLERY!E:E)&lt;0, _xlfn.XLOOKUP((A17&amp;"_T"), GALLERY!AT:AT, GALLERY!E:E), _xlfn.XLOOKUP((A17&amp;"_T"), GALLERY!AT:AT, GALLERY!E:E)-_xlfn.XLOOKUP((A17&amp;"_N"), GALLERY!AT:AT, GALLERY!E:E))/1000,"")</f>
        <v>0.54799350000000002</v>
      </c>
      <c r="AJ17" s="5">
        <v>3.19</v>
      </c>
      <c r="AK17" s="105" t="str" cm="1">
        <f t="array" ref="AK17">_xlfn.LET(
  _xlpm.lookupVal, _xlfn.XLOOKUP($A17, PHYCOCYANIN!A:A, PHYCOCYANIN!R:R, ""),
  _xlfn.IFS(
    _xlpm.lookupVal &lt;&gt; "", _xlpm.lookupVal,
    OR($Z17 = "Abundant algae", ISNUMBER(SEARCH("Suspected_HAB", $AA17))), "Flagged",
    TRUE, ""
  )
)</f>
        <v/>
      </c>
      <c r="AL17" s="121">
        <v>40.003359976170202</v>
      </c>
      <c r="AM17" s="121">
        <v>-74.7032057493726</v>
      </c>
      <c r="AN17" s="75" t="str">
        <f t="shared" si="1"/>
        <v>DE1_A</v>
      </c>
      <c r="AO17" s="2" t="str">
        <f t="shared" si="2"/>
        <v>A</v>
      </c>
    </row>
    <row r="18" spans="1:41" ht="14.5" x14ac:dyDescent="0.35">
      <c r="A18" s="2" t="str">
        <f t="shared" si="0"/>
        <v>ETL1_2025-05-18</v>
      </c>
      <c r="B18">
        <v>3125</v>
      </c>
      <c r="C18" t="s">
        <v>233</v>
      </c>
      <c r="D18" s="78">
        <v>45795.600011574075</v>
      </c>
      <c r="F18" s="78">
        <v>45795.600011574075</v>
      </c>
      <c r="H18" t="s">
        <v>234</v>
      </c>
      <c r="I18" t="s">
        <v>235</v>
      </c>
      <c r="J18" s="6">
        <v>45795.666666666664</v>
      </c>
      <c r="K18" s="79">
        <v>0.42708333333333331</v>
      </c>
      <c r="L18" t="s">
        <v>236</v>
      </c>
      <c r="M18" t="s">
        <v>155</v>
      </c>
      <c r="N18" t="s">
        <v>156</v>
      </c>
      <c r="O18" t="s">
        <v>157</v>
      </c>
      <c r="P18" t="s">
        <v>158</v>
      </c>
      <c r="R18" t="s">
        <v>237</v>
      </c>
      <c r="T18" t="s">
        <v>171</v>
      </c>
      <c r="V18" t="s">
        <v>160</v>
      </c>
      <c r="X18" t="s">
        <v>202</v>
      </c>
      <c r="Y18" t="s">
        <v>191</v>
      </c>
      <c r="Z18" t="s">
        <v>163</v>
      </c>
      <c r="AC18">
        <v>18.5</v>
      </c>
      <c r="AD18" t="s">
        <v>164</v>
      </c>
      <c r="AF18" cm="1">
        <f t="array" ref="AF18">_xlfn.LET(
  _xlpm.result, _xlfn.XLOOKUP($A18, IDEXX!$A:$A, IDEXX!$I:$I, ""),
  _xlfn.IFNA(
    _xlfn.IFS(
      ISNUMBER(_xlpm.result), _xlpm.result,
      _xlpm.result = "&gt; 2419.6", 2500,
      _xlpm.result = "&lt; 1.0", 0.5
    ),
    ""
  )
)</f>
        <v>83.6</v>
      </c>
      <c r="AG18" s="2">
        <f>_xlfn.IFNA(_xlfn.XLOOKUP((A18&amp;"_P"), GALLERY!AT:AT, GALLERY!E:E),"")</f>
        <v>0.12851000000000001</v>
      </c>
      <c r="AH18" s="2">
        <f>_xlfn.IFNA(_xlfn.XLOOKUP((A18&amp;"_C"), GALLERY!AT:AT, GALLERY!E:E),"")</f>
        <v>469.20679999999999</v>
      </c>
      <c r="AI18" s="75">
        <f>_xlfn.IFNA(IF(_xlfn.XLOOKUP((A18&amp;"_N"), GALLERY!AT:AT, GALLERY!E:E)&lt;0, _xlfn.XLOOKUP((A18&amp;"_T"), GALLERY!AT:AT, GALLERY!E:E), _xlfn.XLOOKUP((A18&amp;"_T"), GALLERY!AT:AT, GALLERY!E:E)-_xlfn.XLOOKUP((A18&amp;"_N"), GALLERY!AT:AT, GALLERY!E:E))/1000,"")</f>
        <v>0.39143959</v>
      </c>
      <c r="AJ18" s="5">
        <v>11.1</v>
      </c>
      <c r="AK18" s="105" t="str" cm="1">
        <f t="array" ref="AK18">_xlfn.LET(
  _xlpm.lookupVal, _xlfn.XLOOKUP($A18, PHYCOCYANIN!A:A, PHYCOCYANIN!R:R, ""),
  _xlfn.IFS(
    _xlpm.lookupVal &lt;&gt; "", _xlpm.lookupVal,
    OR($Z18 = "Abundant algae", ISNUMBER(SEARCH("Suspected_HAB", $AA18))), "Flagged",
    TRUE, ""
  )
)</f>
        <v/>
      </c>
      <c r="AL18" s="75">
        <f>_xlfn.XLOOKUP($L18,'Site_GPS-Coordinates'!$A:$A,'Site_GPS-Coordinates'!$B:$B,"")</f>
        <v>40.253419999999998</v>
      </c>
      <c r="AM18" s="75">
        <f>_xlfn.XLOOKUP($L18,'Site_GPS-Coordinates'!$A:$A,'Site_GPS-Coordinates'!$C:$C,"")</f>
        <v>-74.49906</v>
      </c>
      <c r="AN18" s="75" t="str">
        <f t="shared" si="1"/>
        <v>ETL1_A</v>
      </c>
      <c r="AO18" s="2" t="str">
        <f t="shared" si="2"/>
        <v>A</v>
      </c>
    </row>
    <row r="19" spans="1:41" ht="14.5" x14ac:dyDescent="0.35">
      <c r="A19" s="2" t="str">
        <f t="shared" si="0"/>
        <v>GMP1_2025-05-18</v>
      </c>
      <c r="B19">
        <v>3122</v>
      </c>
      <c r="C19" t="s">
        <v>238</v>
      </c>
      <c r="D19" s="78">
        <v>45795.589861111112</v>
      </c>
      <c r="F19" s="78">
        <v>45795.589861111112</v>
      </c>
      <c r="H19" t="s">
        <v>193</v>
      </c>
      <c r="I19" t="s">
        <v>194</v>
      </c>
      <c r="J19" s="6">
        <v>45795.666666666664</v>
      </c>
      <c r="K19" s="79">
        <v>0.41944444444444445</v>
      </c>
      <c r="L19" t="s">
        <v>239</v>
      </c>
      <c r="M19" t="s">
        <v>155</v>
      </c>
      <c r="N19" t="s">
        <v>156</v>
      </c>
      <c r="O19" t="s">
        <v>196</v>
      </c>
      <c r="P19" t="s">
        <v>158</v>
      </c>
      <c r="R19" t="s">
        <v>159</v>
      </c>
      <c r="T19" t="s">
        <v>171</v>
      </c>
      <c r="V19" t="s">
        <v>172</v>
      </c>
      <c r="X19" t="s">
        <v>161</v>
      </c>
      <c r="Y19" t="s">
        <v>162</v>
      </c>
      <c r="Z19" t="s">
        <v>163</v>
      </c>
      <c r="AC19">
        <v>30</v>
      </c>
      <c r="AD19" t="s">
        <v>164</v>
      </c>
      <c r="AF19" cm="1">
        <f t="array" ref="AF19">_xlfn.LET(
  _xlpm.result, _xlfn.XLOOKUP($A19, IDEXX!$A:$A, IDEXX!$I:$I, ""),
  _xlfn.IFNA(
    _xlfn.IFS(
      ISNUMBER(_xlpm.result), _xlpm.result,
      _xlpm.result = "&gt; 2419.6", 2500,
      _xlpm.result = "&lt; 1.0", 0.5
    ),
    ""
  )
)</f>
        <v>209.8</v>
      </c>
      <c r="AG19" s="2">
        <f>_xlfn.IFNA(_xlfn.XLOOKUP((A19&amp;"_P"), GALLERY!AT:AT, GALLERY!E:E),"")</f>
        <v>5.8959999999999999E-2</v>
      </c>
      <c r="AH19" s="2">
        <f>_xlfn.IFNA(_xlfn.XLOOKUP((A19&amp;"_C"), GALLERY!AT:AT, GALLERY!E:E),"")</f>
        <v>328.0711</v>
      </c>
      <c r="AI19" s="75">
        <f>_xlfn.IFNA(IF(_xlfn.XLOOKUP((A19&amp;"_N"), GALLERY!AT:AT, GALLERY!E:E)&lt;0, _xlfn.XLOOKUP((A19&amp;"_T"), GALLERY!AT:AT, GALLERY!E:E), _xlfn.XLOOKUP((A19&amp;"_T"), GALLERY!AT:AT, GALLERY!E:E)-_xlfn.XLOOKUP((A19&amp;"_N"), GALLERY!AT:AT, GALLERY!E:E))/1000,"")</f>
        <v>0.24441132999999998</v>
      </c>
      <c r="AJ19" s="5">
        <v>4.6500000000000004</v>
      </c>
      <c r="AK19" s="105" t="str" cm="1">
        <f t="array" ref="AK19">_xlfn.LET(
  _xlpm.lookupVal, _xlfn.XLOOKUP($A19, PHYCOCYANIN!A:A, PHYCOCYANIN!R:R, ""),
  _xlfn.IFS(
    _xlpm.lookupVal &lt;&gt; "", _xlpm.lookupVal,
    OR($Z19 = "Abundant algae", ISNUMBER(SEARCH("Suspected_HAB", $AA19))), "Flagged",
    TRUE, ""
  )
)</f>
        <v/>
      </c>
      <c r="AL19" s="75">
        <f>_xlfn.XLOOKUP($L19,'Site_GPS-Coordinates'!$A:$A,'Site_GPS-Coordinates'!$B:$B,"")</f>
        <v>40.312959999999997</v>
      </c>
      <c r="AM19" s="75">
        <f>_xlfn.XLOOKUP($L19,'Site_GPS-Coordinates'!$A:$A,'Site_GPS-Coordinates'!$C:$C,"")</f>
        <v>-74.606340000000003</v>
      </c>
      <c r="AN19" s="75" t="str">
        <f t="shared" si="1"/>
        <v>GMP1_A</v>
      </c>
      <c r="AO19" s="2" t="str">
        <f t="shared" si="2"/>
        <v>A</v>
      </c>
    </row>
    <row r="20" spans="1:41" ht="14.5" x14ac:dyDescent="0.35">
      <c r="A20" s="2" t="str">
        <f t="shared" si="0"/>
        <v>HA1_2025-05-18</v>
      </c>
      <c r="B20">
        <v>3132</v>
      </c>
      <c r="C20" t="s">
        <v>240</v>
      </c>
      <c r="D20" s="78">
        <v>45795.629687499997</v>
      </c>
      <c r="F20" s="78">
        <v>45795.629687499997</v>
      </c>
      <c r="H20" t="s">
        <v>209</v>
      </c>
      <c r="I20" t="s">
        <v>210</v>
      </c>
      <c r="J20" s="6">
        <v>45795.666666666664</v>
      </c>
      <c r="K20" s="79">
        <v>0.45694444444444443</v>
      </c>
      <c r="L20" t="s">
        <v>241</v>
      </c>
      <c r="M20" t="s">
        <v>169</v>
      </c>
      <c r="N20" t="s">
        <v>156</v>
      </c>
      <c r="O20" t="s">
        <v>157</v>
      </c>
      <c r="P20" t="s">
        <v>158</v>
      </c>
      <c r="R20" t="s">
        <v>159</v>
      </c>
      <c r="T20" t="s">
        <v>159</v>
      </c>
      <c r="V20" t="s">
        <v>172</v>
      </c>
      <c r="X20" t="s">
        <v>202</v>
      </c>
      <c r="Y20" t="s">
        <v>177</v>
      </c>
      <c r="Z20" t="s">
        <v>218</v>
      </c>
      <c r="AA20" t="s">
        <v>219</v>
      </c>
      <c r="AC20">
        <v>15.1</v>
      </c>
      <c r="AD20" t="s">
        <v>164</v>
      </c>
      <c r="AF20" cm="1">
        <f t="array" ref="AF20">_xlfn.LET(
  _xlpm.result, _xlfn.XLOOKUP($A20, IDEXX!$A:$A, IDEXX!$I:$I, ""),
  _xlfn.IFNA(
    _xlfn.IFS(
      ISNUMBER(_xlpm.result), _xlpm.result,
      _xlpm.result = "&gt; 2419.6", 2500,
      _xlpm.result = "&lt; 1.0", 0.5
    ),
    ""
  )
)</f>
        <v>524.70000000000005</v>
      </c>
      <c r="AG20" s="2">
        <f>_xlfn.IFNA(_xlfn.XLOOKUP((A20&amp;"_P"), GALLERY!AT:AT, GALLERY!E:E),"")</f>
        <v>6.2440000000000002E-2</v>
      </c>
      <c r="AH20" s="2">
        <f>_xlfn.IFNA(_xlfn.XLOOKUP((A20&amp;"_C"), GALLERY!AT:AT, GALLERY!E:E),"")</f>
        <v>1235.915</v>
      </c>
      <c r="AI20" s="75">
        <f>_xlfn.IFNA(IF(_xlfn.XLOOKUP((A20&amp;"_N"), GALLERY!AT:AT, GALLERY!E:E)&lt;0, _xlfn.XLOOKUP((A20&amp;"_T"), GALLERY!AT:AT, GALLERY!E:E), _xlfn.XLOOKUP((A20&amp;"_T"), GALLERY!AT:AT, GALLERY!E:E)-_xlfn.XLOOKUP((A20&amp;"_N"), GALLERY!AT:AT, GALLERY!E:E))/1000,"")</f>
        <v>0.99769219999999992</v>
      </c>
      <c r="AJ20" s="5">
        <v>1.24</v>
      </c>
      <c r="AK20" s="105" t="str" cm="1">
        <f t="array" ref="AK20">_xlfn.LET(
  _xlpm.lookupVal, _xlfn.XLOOKUP($A20, PHYCOCYANIN!A:A, PHYCOCYANIN!R:R, ""),
  _xlfn.IFS(
    _xlpm.lookupVal &lt;&gt; "", _xlpm.lookupVal,
    OR($Z20 = "Abundant algae", ISNUMBER(SEARCH("Suspected_HAB", $AA20))), "Flagged",
    TRUE, ""
  )
)</f>
        <v/>
      </c>
      <c r="AL20" s="121">
        <v>40.3658479506201</v>
      </c>
      <c r="AM20" s="121">
        <v>-74.627409711987198</v>
      </c>
      <c r="AN20" s="75" t="str">
        <f t="shared" si="1"/>
        <v>HA1_A</v>
      </c>
      <c r="AO20" s="2" t="str">
        <f t="shared" si="2"/>
        <v>A</v>
      </c>
    </row>
    <row r="21" spans="1:41" ht="14.5" x14ac:dyDescent="0.35">
      <c r="A21" s="2" t="str">
        <f t="shared" si="0"/>
        <v>HB3_2025-05-18</v>
      </c>
      <c r="B21">
        <v>3100</v>
      </c>
      <c r="C21" t="s">
        <v>242</v>
      </c>
      <c r="D21" s="78">
        <v>45795.473599537036</v>
      </c>
      <c r="F21" s="78">
        <v>45795.473599537036</v>
      </c>
      <c r="H21" t="s">
        <v>243</v>
      </c>
      <c r="I21" t="s">
        <v>244</v>
      </c>
      <c r="J21" s="6">
        <v>45795.666666666664</v>
      </c>
      <c r="K21" s="79">
        <v>0.33333333333333331</v>
      </c>
      <c r="L21" t="s">
        <v>245</v>
      </c>
      <c r="M21" t="s">
        <v>169</v>
      </c>
      <c r="N21" t="s">
        <v>156</v>
      </c>
      <c r="O21" t="s">
        <v>196</v>
      </c>
      <c r="P21" t="s">
        <v>158</v>
      </c>
      <c r="R21" t="s">
        <v>159</v>
      </c>
      <c r="T21" t="s">
        <v>159</v>
      </c>
      <c r="V21" t="s">
        <v>172</v>
      </c>
      <c r="X21" t="s">
        <v>202</v>
      </c>
      <c r="Y21" t="s">
        <v>177</v>
      </c>
      <c r="Z21" t="s">
        <v>163</v>
      </c>
      <c r="AC21">
        <v>17</v>
      </c>
      <c r="AD21" t="s">
        <v>164</v>
      </c>
      <c r="AF21" cm="1">
        <f t="array" ref="AF21">_xlfn.LET(
  _xlpm.result, _xlfn.XLOOKUP($A21, IDEXX!$A:$A, IDEXX!$I:$I, ""),
  _xlfn.IFNA(
    _xlfn.IFS(
      ISNUMBER(_xlpm.result), _xlpm.result,
      _xlpm.result = "&gt; 2419.6", 2500,
      _xlpm.result = "&lt; 1.0", 0.5
    ),
    ""
  )
)</f>
        <v>150</v>
      </c>
      <c r="AG21" s="2">
        <f>_xlfn.IFNA(_xlfn.XLOOKUP((A21&amp;"_P"), GALLERY!AT:AT, GALLERY!E:E),"")</f>
        <v>8.3489999999999995E-2</v>
      </c>
      <c r="AH21" s="2">
        <f>_xlfn.IFNA(_xlfn.XLOOKUP((A21&amp;"_C"), GALLERY!AT:AT, GALLERY!E:E),"")</f>
        <v>338.03879999999998</v>
      </c>
      <c r="AI21" s="75">
        <f>_xlfn.IFNA(IF(_xlfn.XLOOKUP((A21&amp;"_N"), GALLERY!AT:AT, GALLERY!E:E)&lt;0, _xlfn.XLOOKUP((A21&amp;"_T"), GALLERY!AT:AT, GALLERY!E:E), _xlfn.XLOOKUP((A21&amp;"_T"), GALLERY!AT:AT, GALLERY!E:E)-_xlfn.XLOOKUP((A21&amp;"_N"), GALLERY!AT:AT, GALLERY!E:E))/1000,"")</f>
        <v>0.13398953999999999</v>
      </c>
      <c r="AJ21" s="5">
        <v>8.57</v>
      </c>
      <c r="AK21" s="105" t="str" cm="1">
        <f t="array" ref="AK21">_xlfn.LET(
  _xlpm.lookupVal, _xlfn.XLOOKUP($A21, PHYCOCYANIN!A:A, PHYCOCYANIN!R:R, ""),
  _xlfn.IFS(
    _xlpm.lookupVal &lt;&gt; "", _xlpm.lookupVal,
    OR($Z21 = "Abundant algae", ISNUMBER(SEARCH("Suspected_HAB", $AA21))), "Flagged",
    TRUE, ""
  )
)</f>
        <v/>
      </c>
      <c r="AL21" s="121">
        <v>40.372641567265099</v>
      </c>
      <c r="AM21" s="121">
        <v>-74.5384108274976</v>
      </c>
      <c r="AN21" s="75" t="str">
        <f t="shared" si="1"/>
        <v>HB3_A</v>
      </c>
      <c r="AO21" s="2" t="str">
        <f t="shared" si="2"/>
        <v>A</v>
      </c>
    </row>
    <row r="22" spans="1:41" ht="14.5" x14ac:dyDescent="0.35">
      <c r="A22" s="2" t="str">
        <f t="shared" si="0"/>
        <v>HL2_2025-05-18</v>
      </c>
      <c r="B22">
        <v>3126</v>
      </c>
      <c r="C22" t="s">
        <v>246</v>
      </c>
      <c r="D22" s="78">
        <v>45795.600300925929</v>
      </c>
      <c r="F22" s="78">
        <v>45795.600300925929</v>
      </c>
      <c r="H22" t="s">
        <v>247</v>
      </c>
      <c r="I22" t="s">
        <v>248</v>
      </c>
      <c r="J22" s="6">
        <v>45795.666666666664</v>
      </c>
      <c r="K22" s="79">
        <v>0.42499999999999999</v>
      </c>
      <c r="L22" t="s">
        <v>249</v>
      </c>
      <c r="M22" t="s">
        <v>169</v>
      </c>
      <c r="N22" t="s">
        <v>156</v>
      </c>
      <c r="O22" t="s">
        <v>250</v>
      </c>
      <c r="P22" t="s">
        <v>158</v>
      </c>
      <c r="R22" t="s">
        <v>212</v>
      </c>
      <c r="T22" t="s">
        <v>159</v>
      </c>
      <c r="V22" t="s">
        <v>172</v>
      </c>
      <c r="X22" t="s">
        <v>161</v>
      </c>
      <c r="Y22" t="s">
        <v>191</v>
      </c>
      <c r="Z22" t="s">
        <v>163</v>
      </c>
      <c r="AC22">
        <v>20</v>
      </c>
      <c r="AD22" t="s">
        <v>164</v>
      </c>
      <c r="AF22" cm="1">
        <f t="array" ref="AF22">_xlfn.LET(
  _xlpm.result, _xlfn.XLOOKUP($A22, IDEXX!$A:$A, IDEXX!$I:$I, ""),
  _xlfn.IFNA(
    _xlfn.IFS(
      ISNUMBER(_xlpm.result), _xlpm.result,
      _xlpm.result = "&gt; 2419.6", 2500,
      _xlpm.result = "&lt; 1.0", 0.5
    ),
    ""
  )
)</f>
        <v>135.4</v>
      </c>
      <c r="AG22" s="2">
        <f>_xlfn.IFNA(_xlfn.XLOOKUP((A22&amp;"_P"), GALLERY!AT:AT, GALLERY!E:E),"")</f>
        <v>0.11568000000000001</v>
      </c>
      <c r="AH22" s="2">
        <f>_xlfn.IFNA(_xlfn.XLOOKUP((A22&amp;"_C"), GALLERY!AT:AT, GALLERY!E:E),"")</f>
        <v>226.3991</v>
      </c>
      <c r="AI22" s="75">
        <f>_xlfn.IFNA(IF(_xlfn.XLOOKUP((A22&amp;"_N"), GALLERY!AT:AT, GALLERY!E:E)&lt;0, _xlfn.XLOOKUP((A22&amp;"_T"), GALLERY!AT:AT, GALLERY!E:E), _xlfn.XLOOKUP((A22&amp;"_T"), GALLERY!AT:AT, GALLERY!E:E)-_xlfn.XLOOKUP((A22&amp;"_N"), GALLERY!AT:AT, GALLERY!E:E))/1000,"")</f>
        <v>0.17089385999999998</v>
      </c>
      <c r="AJ22" s="5">
        <v>17.3</v>
      </c>
      <c r="AK22" s="105" t="str" cm="1">
        <f t="array" ref="AK22">_xlfn.LET(
  _xlpm.lookupVal, _xlfn.XLOOKUP($A22, PHYCOCYANIN!A:A, PHYCOCYANIN!R:R, ""),
  _xlfn.IFS(
    _xlpm.lookupVal &lt;&gt; "", _xlpm.lookupVal,
    OR($Z22 = "Abundant algae", ISNUMBER(SEARCH("Suspected_HAB", $AA22))), "Flagged",
    TRUE, ""
  )
)</f>
        <v/>
      </c>
      <c r="AL22" s="121">
        <v>40.346638888888897</v>
      </c>
      <c r="AM22" s="121">
        <v>-74.7446388888889</v>
      </c>
      <c r="AN22" s="75" t="str">
        <f t="shared" si="1"/>
        <v>HL2_A</v>
      </c>
      <c r="AO22" s="2" t="str">
        <f t="shared" si="2"/>
        <v>A</v>
      </c>
    </row>
    <row r="23" spans="1:41" ht="14.5" x14ac:dyDescent="0.35">
      <c r="A23" s="2" t="str">
        <f t="shared" si="0"/>
        <v>HO1_2025-05-18</v>
      </c>
      <c r="B23">
        <v>3121</v>
      </c>
      <c r="C23" t="s">
        <v>251</v>
      </c>
      <c r="D23" s="78">
        <v>45795.589189814818</v>
      </c>
      <c r="F23" s="78">
        <v>45795.589189814818</v>
      </c>
      <c r="H23" t="s">
        <v>252</v>
      </c>
      <c r="I23" t="s">
        <v>253</v>
      </c>
      <c r="J23" s="6">
        <v>45795.666666666664</v>
      </c>
      <c r="K23" s="79">
        <v>0.41875000000000001</v>
      </c>
      <c r="L23" t="s">
        <v>254</v>
      </c>
      <c r="M23" t="s">
        <v>155</v>
      </c>
      <c r="N23" t="s">
        <v>156</v>
      </c>
      <c r="O23" t="s">
        <v>157</v>
      </c>
      <c r="P23" t="s">
        <v>158</v>
      </c>
      <c r="R23" t="s">
        <v>176</v>
      </c>
      <c r="T23" t="s">
        <v>159</v>
      </c>
      <c r="V23" t="s">
        <v>172</v>
      </c>
      <c r="X23" t="s">
        <v>161</v>
      </c>
      <c r="Y23" t="s">
        <v>177</v>
      </c>
      <c r="Z23" t="s">
        <v>163</v>
      </c>
      <c r="AC23">
        <v>19</v>
      </c>
      <c r="AD23" t="s">
        <v>164</v>
      </c>
      <c r="AF23" cm="1">
        <f t="array" ref="AF23">_xlfn.LET(
  _xlpm.result, _xlfn.XLOOKUP($A23, IDEXX!$A:$A, IDEXX!$I:$I, ""),
  _xlfn.IFNA(
    _xlfn.IFS(
      ISNUMBER(_xlpm.result), _xlpm.result,
      _xlpm.result = "&gt; 2419.6", 2500,
      _xlpm.result = "&lt; 1.0", 0.5
    ),
    ""
  )
)</f>
        <v>137.9</v>
      </c>
      <c r="AG23" s="2">
        <f>_xlfn.IFNA(_xlfn.XLOOKUP((A23&amp;"_P"), GALLERY!AT:AT, GALLERY!E:E),"")</f>
        <v>0.13284000000000001</v>
      </c>
      <c r="AH23" s="2">
        <f>_xlfn.IFNA(_xlfn.XLOOKUP((A23&amp;"_C"), GALLERY!AT:AT, GALLERY!E:E),"")</f>
        <v>285.06509999999997</v>
      </c>
      <c r="AI23" s="75">
        <f>_xlfn.IFNA(IF(_xlfn.XLOOKUP((A23&amp;"_N"), GALLERY!AT:AT, GALLERY!E:E)&lt;0, _xlfn.XLOOKUP((A23&amp;"_T"), GALLERY!AT:AT, GALLERY!E:E), _xlfn.XLOOKUP((A23&amp;"_T"), GALLERY!AT:AT, GALLERY!E:E)-_xlfn.XLOOKUP((A23&amp;"_N"), GALLERY!AT:AT, GALLERY!E:E))/1000,"")</f>
        <v>0.41960574</v>
      </c>
      <c r="AJ23" s="5">
        <v>7.37</v>
      </c>
      <c r="AK23" s="105" t="str" cm="1">
        <f t="array" ref="AK23">_xlfn.LET(
  _xlpm.lookupVal, _xlfn.XLOOKUP($A23, PHYCOCYANIN!A:A, PHYCOCYANIN!R:R, ""),
  _xlfn.IFS(
    _xlpm.lookupVal &lt;&gt; "", _xlpm.lookupVal,
    OR($Z23 = "Abundant algae", ISNUMBER(SEARCH("Suspected_HAB", $AA23))), "Flagged",
    TRUE, ""
  )
)</f>
        <v/>
      </c>
      <c r="AL23" s="75">
        <f>_xlfn.XLOOKUP($L23,'Site_GPS-Coordinates'!$A:$A,'Site_GPS-Coordinates'!$B:$B,"")</f>
        <v>40.340530000000001</v>
      </c>
      <c r="AM23" s="75">
        <f>_xlfn.XLOOKUP($L23,'Site_GPS-Coordinates'!$A:$A,'Site_GPS-Coordinates'!$C:$C,"")</f>
        <v>-74.743129999999994</v>
      </c>
      <c r="AN23" s="75" t="str">
        <f t="shared" si="1"/>
        <v>HO1_A</v>
      </c>
      <c r="AO23" s="2" t="str">
        <f t="shared" si="2"/>
        <v>A</v>
      </c>
    </row>
    <row r="24" spans="1:41" ht="14.5" x14ac:dyDescent="0.35">
      <c r="A24" s="2" t="str">
        <f t="shared" si="0"/>
        <v>MB3_2025-05-18</v>
      </c>
      <c r="B24">
        <v>3129</v>
      </c>
      <c r="C24" t="s">
        <v>255</v>
      </c>
      <c r="D24" s="78">
        <v>45795.620115740741</v>
      </c>
      <c r="F24" s="78">
        <v>45795.620115740741</v>
      </c>
      <c r="H24" t="s">
        <v>247</v>
      </c>
      <c r="I24" t="s">
        <v>248</v>
      </c>
      <c r="J24" s="6">
        <v>45795.666666666664</v>
      </c>
      <c r="K24" s="79">
        <v>0.44930555555555557</v>
      </c>
      <c r="L24" t="s">
        <v>256</v>
      </c>
      <c r="M24" t="s">
        <v>155</v>
      </c>
      <c r="N24" t="s">
        <v>156</v>
      </c>
      <c r="O24" t="s">
        <v>250</v>
      </c>
      <c r="P24" t="s">
        <v>158</v>
      </c>
      <c r="R24" t="s">
        <v>159</v>
      </c>
      <c r="T24" t="s">
        <v>159</v>
      </c>
      <c r="V24" t="s">
        <v>172</v>
      </c>
      <c r="X24" t="s">
        <v>161</v>
      </c>
      <c r="Y24" t="s">
        <v>162</v>
      </c>
      <c r="Z24" t="s">
        <v>163</v>
      </c>
      <c r="AC24">
        <v>15</v>
      </c>
      <c r="AD24" t="s">
        <v>164</v>
      </c>
      <c r="AF24" cm="1">
        <f t="array" ref="AF24">_xlfn.LET(
  _xlpm.result, _xlfn.XLOOKUP($A24, IDEXX!$A:$A, IDEXX!$I:$I, ""),
  _xlfn.IFNA(
    _xlfn.IFS(
      ISNUMBER(_xlpm.result), _xlpm.result,
      _xlpm.result = "&gt; 2419.6", 2500,
      _xlpm.result = "&lt; 1.0", 0.5
    ),
    ""
  )
)</f>
        <v>113.7</v>
      </c>
      <c r="AG24" s="2">
        <f>_xlfn.IFNA(_xlfn.XLOOKUP((A24&amp;"_P"), GALLERY!AT:AT, GALLERY!E:E),"")</f>
        <v>4.1930000000000002E-2</v>
      </c>
      <c r="AH24" s="2">
        <f>_xlfn.IFNA(_xlfn.XLOOKUP((A24&amp;"_C"), GALLERY!AT:AT, GALLERY!E:E),"")</f>
        <v>779.10270000000003</v>
      </c>
      <c r="AI24" s="75">
        <f>_xlfn.IFNA(IF(_xlfn.XLOOKUP((A24&amp;"_N"), GALLERY!AT:AT, GALLERY!E:E)&lt;0, _xlfn.XLOOKUP((A24&amp;"_T"), GALLERY!AT:AT, GALLERY!E:E), _xlfn.XLOOKUP((A24&amp;"_T"), GALLERY!AT:AT, GALLERY!E:E)-_xlfn.XLOOKUP((A24&amp;"_N"), GALLERY!AT:AT, GALLERY!E:E))/1000,"")</f>
        <v>0.26031589999999999</v>
      </c>
      <c r="AJ24" s="5">
        <v>1.1499999999999999</v>
      </c>
      <c r="AK24" s="105" t="str" cm="1">
        <f t="array" ref="AK24">_xlfn.LET(
  _xlpm.lookupVal, _xlfn.XLOOKUP($A24, PHYCOCYANIN!A:A, PHYCOCYANIN!R:R, ""),
  _xlfn.IFS(
    _xlpm.lookupVal &lt;&gt; "", _xlpm.lookupVal,
    OR($Z24 = "Abundant algae", ISNUMBER(SEARCH("Suspected_HAB", $AA24))), "Flagged",
    TRUE, ""
  )
)</f>
        <v/>
      </c>
      <c r="AL24" s="75">
        <f>_xlfn.XLOOKUP($L24,'Site_GPS-Coordinates'!$A:$A,'Site_GPS-Coordinates'!$B:$B,"")</f>
        <v>40.3635351</v>
      </c>
      <c r="AM24" s="75">
        <f>_xlfn.XLOOKUP($L24,'Site_GPS-Coordinates'!$A:$A,'Site_GPS-Coordinates'!$C:$C,"")</f>
        <v>-74.680059</v>
      </c>
      <c r="AN24" s="75" t="str">
        <f t="shared" si="1"/>
        <v>MB3_A</v>
      </c>
      <c r="AO24" s="2" t="str">
        <f t="shared" si="2"/>
        <v>A</v>
      </c>
    </row>
    <row r="25" spans="1:41" ht="14.5" x14ac:dyDescent="0.35">
      <c r="A25" s="2" t="str">
        <f t="shared" si="0"/>
        <v>MDWL1_2025-05-18</v>
      </c>
      <c r="B25">
        <v>3138</v>
      </c>
      <c r="C25" t="s">
        <v>257</v>
      </c>
      <c r="D25" s="78">
        <v>45795.667696759258</v>
      </c>
      <c r="F25" s="78">
        <v>45795.667696759258</v>
      </c>
      <c r="H25" t="s">
        <v>258</v>
      </c>
      <c r="I25" t="s">
        <v>259</v>
      </c>
      <c r="J25" s="6">
        <v>45795.666666666664</v>
      </c>
      <c r="K25" s="79">
        <v>0.375</v>
      </c>
      <c r="L25" t="s">
        <v>260</v>
      </c>
      <c r="M25" t="s">
        <v>169</v>
      </c>
      <c r="N25" t="s">
        <v>156</v>
      </c>
      <c r="O25" t="s">
        <v>196</v>
      </c>
      <c r="P25" t="s">
        <v>158</v>
      </c>
      <c r="R25" t="s">
        <v>212</v>
      </c>
      <c r="T25" t="s">
        <v>171</v>
      </c>
      <c r="V25" t="s">
        <v>261</v>
      </c>
      <c r="X25" t="s">
        <v>161</v>
      </c>
      <c r="Y25" t="s">
        <v>162</v>
      </c>
      <c r="Z25" t="s">
        <v>163</v>
      </c>
      <c r="AC25">
        <v>19</v>
      </c>
      <c r="AD25" t="s">
        <v>164</v>
      </c>
      <c r="AF25" s="81" t="str" cm="1">
        <f t="array" ref="AF25">_xlfn.LET(
  _xlpm.result, _xlfn.XLOOKUP($A25, IDEXX!$A:$A, IDEXX!$I:$I, ""),
  _xlfn.IFNA(
    _xlfn.IFS(
      ISNUMBER(_xlpm.result), _xlpm.result,
      _xlpm.result = "&gt; 2419.6", 2500,
      _xlpm.result = "&lt; 1.0", 0.5
    ),
    ""
  )
)</f>
        <v/>
      </c>
      <c r="AG25" s="2">
        <f>_xlfn.IFNA(_xlfn.XLOOKUP((A25&amp;"_P"), GALLERY!AT:AT, GALLERY!E:E),"")</f>
        <v>0.10811</v>
      </c>
      <c r="AH25" s="2">
        <f>_xlfn.IFNA(_xlfn.XLOOKUP((A25&amp;"_C"), GALLERY!AT:AT, GALLERY!E:E),"")</f>
        <v>575.02959999999996</v>
      </c>
      <c r="AI25" s="75">
        <f>_xlfn.IFNA(IF(_xlfn.XLOOKUP((A25&amp;"_N"), GALLERY!AT:AT, GALLERY!E:E)&lt;0, _xlfn.XLOOKUP((A25&amp;"_T"), GALLERY!AT:AT, GALLERY!E:E), _xlfn.XLOOKUP((A25&amp;"_T"), GALLERY!AT:AT, GALLERY!E:E)-_xlfn.XLOOKUP((A25&amp;"_N"), GALLERY!AT:AT, GALLERY!E:E))/1000,"")</f>
        <v>1.4522524800000001</v>
      </c>
      <c r="AJ25" s="5">
        <v>5.12</v>
      </c>
      <c r="AK25" s="105" t="str" cm="1">
        <f t="array" ref="AK25">_xlfn.LET(
  _xlpm.lookupVal, _xlfn.XLOOKUP($A25, PHYCOCYANIN!A:A, PHYCOCYANIN!R:R, ""),
  _xlfn.IFS(
    _xlpm.lookupVal &lt;&gt; "", _xlpm.lookupVal,
    OR($Z25 = "Abundant algae", ISNUMBER(SEARCH("Suspected_HAB", $AA25))), "Flagged",
    TRUE, ""
  )
)</f>
        <v/>
      </c>
      <c r="AL25" s="121">
        <v>40.2584345285049</v>
      </c>
      <c r="AM25" s="121">
        <v>-74.520021827379907</v>
      </c>
      <c r="AN25" s="75" t="str">
        <f t="shared" si="1"/>
        <v>MDWL1_A</v>
      </c>
      <c r="AO25" s="2" t="str">
        <f t="shared" si="2"/>
        <v>A</v>
      </c>
    </row>
    <row r="26" spans="1:41" ht="14.5" x14ac:dyDescent="0.35">
      <c r="A26" s="2" t="str">
        <f t="shared" si="0"/>
        <v>MR3_2025-05-18</v>
      </c>
      <c r="B26">
        <v>3137</v>
      </c>
      <c r="C26" t="s">
        <v>262</v>
      </c>
      <c r="D26" s="78">
        <v>45795.651608796295</v>
      </c>
      <c r="F26" s="78">
        <v>45795.651608796295</v>
      </c>
      <c r="H26" t="s">
        <v>184</v>
      </c>
      <c r="I26" t="s">
        <v>185</v>
      </c>
      <c r="J26" s="6">
        <v>45795.666666666664</v>
      </c>
      <c r="K26" s="79">
        <v>0.47916666666666669</v>
      </c>
      <c r="L26" t="s">
        <v>263</v>
      </c>
      <c r="M26" t="s">
        <v>169</v>
      </c>
      <c r="N26" t="s">
        <v>187</v>
      </c>
      <c r="O26" t="s">
        <v>157</v>
      </c>
      <c r="P26" t="s">
        <v>158</v>
      </c>
      <c r="R26" t="s">
        <v>159</v>
      </c>
      <c r="T26" t="s">
        <v>159</v>
      </c>
      <c r="V26" t="s">
        <v>172</v>
      </c>
      <c r="X26" t="s">
        <v>173</v>
      </c>
      <c r="Y26" t="s">
        <v>162</v>
      </c>
      <c r="Z26" t="s">
        <v>163</v>
      </c>
      <c r="AC26">
        <v>19</v>
      </c>
      <c r="AD26" t="s">
        <v>164</v>
      </c>
      <c r="AF26" cm="1">
        <f t="array" ref="AF26">_xlfn.LET(
  _xlpm.result, _xlfn.XLOOKUP($A26, IDEXX!$A:$A, IDEXX!$I:$I, ""),
  _xlfn.IFNA(
    _xlfn.IFS(
      ISNUMBER(_xlpm.result), _xlpm.result,
      _xlpm.result = "&gt; 2419.6", 2500,
      _xlpm.result = "&lt; 1.0", 0.5
    ),
    ""
  )
)</f>
        <v>435.2</v>
      </c>
      <c r="AG26" s="2">
        <f>_xlfn.IFNA(_xlfn.XLOOKUP((A26&amp;"_P"), GALLERY!AT:AT, GALLERY!E:E),"")</f>
        <v>0.15293999999999999</v>
      </c>
      <c r="AH26" s="2">
        <f>_xlfn.IFNA(_xlfn.XLOOKUP((A26&amp;"_C"), GALLERY!AT:AT, GALLERY!E:E),"")</f>
        <v>480.99509999999998</v>
      </c>
      <c r="AI26" s="75">
        <f>_xlfn.IFNA(IF(_xlfn.XLOOKUP((A26&amp;"_N"), GALLERY!AT:AT, GALLERY!E:E)&lt;0, _xlfn.XLOOKUP((A26&amp;"_T"), GALLERY!AT:AT, GALLERY!E:E), _xlfn.XLOOKUP((A26&amp;"_T"), GALLERY!AT:AT, GALLERY!E:E)-_xlfn.XLOOKUP((A26&amp;"_N"), GALLERY!AT:AT, GALLERY!E:E))/1000,"")</f>
        <v>1.0777549</v>
      </c>
      <c r="AJ26" s="5">
        <v>7.41</v>
      </c>
      <c r="AK26" s="105" t="str" cm="1">
        <f t="array" ref="AK26">_xlfn.LET(
  _xlpm.lookupVal, _xlfn.XLOOKUP($A26, PHYCOCYANIN!A:A, PHYCOCYANIN!R:R, ""),
  _xlfn.IFS(
    _xlpm.lookupVal &lt;&gt; "", _xlpm.lookupVal,
    OR($Z26 = "Abundant algae", ISNUMBER(SEARCH("Suspected_HAB", $AA26))), "Flagged",
    TRUE, ""
  )
)</f>
        <v/>
      </c>
      <c r="AL26" s="121">
        <v>40.438955773311299</v>
      </c>
      <c r="AM26" s="121">
        <v>-74.617925124047304</v>
      </c>
      <c r="AN26" s="75" t="str">
        <f t="shared" si="1"/>
        <v>MR3_A</v>
      </c>
      <c r="AO26" s="2" t="str">
        <f t="shared" si="2"/>
        <v>A</v>
      </c>
    </row>
    <row r="27" spans="1:41" ht="14.5" x14ac:dyDescent="0.35">
      <c r="A27" s="2" t="str">
        <f t="shared" si="0"/>
        <v>MR4_2025-05-18</v>
      </c>
      <c r="B27">
        <v>3101</v>
      </c>
      <c r="C27" t="s">
        <v>264</v>
      </c>
      <c r="D27" s="78">
        <v>45795.491643518515</v>
      </c>
      <c r="F27" s="78">
        <v>45795.491643518515</v>
      </c>
      <c r="H27" t="s">
        <v>243</v>
      </c>
      <c r="I27" t="s">
        <v>244</v>
      </c>
      <c r="J27" s="6">
        <v>45795.666666666664</v>
      </c>
      <c r="K27" s="79">
        <v>0.34375</v>
      </c>
      <c r="L27" t="s">
        <v>265</v>
      </c>
      <c r="M27" t="s">
        <v>169</v>
      </c>
      <c r="N27" t="s">
        <v>156</v>
      </c>
      <c r="O27" t="s">
        <v>196</v>
      </c>
      <c r="P27" t="s">
        <v>158</v>
      </c>
      <c r="R27" t="s">
        <v>176</v>
      </c>
      <c r="T27" t="s">
        <v>171</v>
      </c>
      <c r="V27" t="s">
        <v>172</v>
      </c>
      <c r="X27" t="s">
        <v>202</v>
      </c>
      <c r="Y27" t="s">
        <v>177</v>
      </c>
      <c r="Z27" t="s">
        <v>163</v>
      </c>
      <c r="AC27">
        <v>18</v>
      </c>
      <c r="AD27" t="s">
        <v>164</v>
      </c>
      <c r="AF27" cm="1">
        <f t="array" ref="AF27">_xlfn.LET(
  _xlpm.result, _xlfn.XLOOKUP($A27, IDEXX!$A:$A, IDEXX!$I:$I, ""),
  _xlfn.IFNA(
    _xlfn.IFS(
      ISNUMBER(_xlpm.result), _xlpm.result,
      _xlpm.result = "&gt; 2419.6", 2500,
      _xlpm.result = "&lt; 1.0", 0.5
    ),
    ""
  )
)</f>
        <v>770.1</v>
      </c>
      <c r="AG27" s="2">
        <f>_xlfn.IFNA(_xlfn.XLOOKUP((A27&amp;"_P"), GALLERY!AT:AT, GALLERY!E:E),"")</f>
        <v>0.15547</v>
      </c>
      <c r="AH27" s="2">
        <f>_xlfn.IFNA(_xlfn.XLOOKUP((A27&amp;"_C"), GALLERY!AT:AT, GALLERY!E:E),"")</f>
        <v>522.26649999999995</v>
      </c>
      <c r="AI27" s="75">
        <f>_xlfn.IFNA(IF(_xlfn.XLOOKUP((A27&amp;"_N"), GALLERY!AT:AT, GALLERY!E:E)&lt;0, _xlfn.XLOOKUP((A27&amp;"_T"), GALLERY!AT:AT, GALLERY!E:E), _xlfn.XLOOKUP((A27&amp;"_T"), GALLERY!AT:AT, GALLERY!E:E)-_xlfn.XLOOKUP((A27&amp;"_N"), GALLERY!AT:AT, GALLERY!E:E))/1000,"")</f>
        <v>1.02741514</v>
      </c>
      <c r="AJ27" s="5">
        <v>5.76</v>
      </c>
      <c r="AK27" s="105" t="str" cm="1">
        <f t="array" ref="AK27">_xlfn.LET(
  _xlpm.lookupVal, _xlfn.XLOOKUP($A27, PHYCOCYANIN!A:A, PHYCOCYANIN!R:R, ""),
  _xlfn.IFS(
    _xlpm.lookupVal &lt;&gt; "", _xlpm.lookupVal,
    OR($Z27 = "Abundant algae", ISNUMBER(SEARCH("Suspected_HAB", $AA27))), "Flagged",
    TRUE, ""
  )
)</f>
        <v/>
      </c>
      <c r="AL27" s="121">
        <v>40.401071999999999</v>
      </c>
      <c r="AM27" s="121">
        <v>-74.640528000000003</v>
      </c>
      <c r="AN27" s="75" t="str">
        <f t="shared" si="1"/>
        <v>MR4_A</v>
      </c>
      <c r="AO27" s="2" t="str">
        <f t="shared" si="2"/>
        <v>A</v>
      </c>
    </row>
    <row r="28" spans="1:41" ht="14.5" x14ac:dyDescent="0.35">
      <c r="A28" s="2" t="str">
        <f t="shared" si="0"/>
        <v>PL1_2025-05-18</v>
      </c>
      <c r="B28">
        <v>3140</v>
      </c>
      <c r="C28" t="s">
        <v>266</v>
      </c>
      <c r="D28" s="78">
        <v>45795.671840277777</v>
      </c>
      <c r="F28" s="78">
        <v>45795.671840277777</v>
      </c>
      <c r="H28" t="s">
        <v>258</v>
      </c>
      <c r="I28" t="s">
        <v>259</v>
      </c>
      <c r="J28" s="6">
        <v>45795.666666666664</v>
      </c>
      <c r="K28" s="79">
        <v>0.375</v>
      </c>
      <c r="L28" t="s">
        <v>267</v>
      </c>
      <c r="M28" t="s">
        <v>169</v>
      </c>
      <c r="N28" t="s">
        <v>156</v>
      </c>
      <c r="O28" t="s">
        <v>196</v>
      </c>
      <c r="P28" t="s">
        <v>158</v>
      </c>
      <c r="R28" t="s">
        <v>159</v>
      </c>
      <c r="T28" t="s">
        <v>159</v>
      </c>
      <c r="V28" t="s">
        <v>261</v>
      </c>
      <c r="X28" t="s">
        <v>161</v>
      </c>
      <c r="Y28" t="s">
        <v>191</v>
      </c>
      <c r="Z28" t="s">
        <v>163</v>
      </c>
      <c r="AC28">
        <v>19</v>
      </c>
      <c r="AD28" t="s">
        <v>164</v>
      </c>
      <c r="AF28" s="81" t="str" cm="1">
        <f t="array" ref="AF28">_xlfn.LET(
  _xlpm.result, _xlfn.XLOOKUP($A28, IDEXX!$A:$A, IDEXX!$I:$I, ""),
  _xlfn.IFNA(
    _xlfn.IFS(
      ISNUMBER(_xlpm.result), _xlpm.result,
      _xlpm.result = "&gt; 2419.6", 2500,
      _xlpm.result = "&lt; 1.0", 0.5
    ),
    ""
  )
)</f>
        <v/>
      </c>
      <c r="AG28" s="2">
        <f>_xlfn.IFNA(_xlfn.XLOOKUP((A28&amp;"_P"), GALLERY!AT:AT, GALLERY!E:E),"")</f>
        <v>8.0399999999999999E-2</v>
      </c>
      <c r="AH28" s="2">
        <f>_xlfn.IFNA(_xlfn.XLOOKUP((A28&amp;"_C"), GALLERY!AT:AT, GALLERY!E:E),"")</f>
        <v>821.26700000000005</v>
      </c>
      <c r="AI28" s="75">
        <f>_xlfn.IFNA(IF(_xlfn.XLOOKUP((A28&amp;"_N"), GALLERY!AT:AT, GALLERY!E:E)&lt;0, _xlfn.XLOOKUP((A28&amp;"_T"), GALLERY!AT:AT, GALLERY!E:E), _xlfn.XLOOKUP((A28&amp;"_T"), GALLERY!AT:AT, GALLERY!E:E)-_xlfn.XLOOKUP((A28&amp;"_N"), GALLERY!AT:AT, GALLERY!E:E))/1000,"")</f>
        <v>0.73191003999999993</v>
      </c>
      <c r="AJ28" s="5">
        <v>4.1900000000000004</v>
      </c>
      <c r="AK28" s="105" t="str" cm="1">
        <f t="array" ref="AK28">_xlfn.LET(
  _xlpm.lookupVal, _xlfn.XLOOKUP($A28, PHYCOCYANIN!A:A, PHYCOCYANIN!R:R, ""),
  _xlfn.IFS(
    _xlpm.lookupVal &lt;&gt; "", _xlpm.lookupVal,
    OR($Z28 = "Abundant algae", ISNUMBER(SEARCH("Suspected_HAB", $AA28))), "Flagged",
    TRUE, ""
  )
)</f>
        <v/>
      </c>
      <c r="AL28" s="121">
        <v>40.270229882518201</v>
      </c>
      <c r="AM28" s="121">
        <v>-74.522018004629302</v>
      </c>
      <c r="AN28" s="75" t="str">
        <f t="shared" si="1"/>
        <v>PL1_A</v>
      </c>
      <c r="AO28" s="2" t="str">
        <f t="shared" si="2"/>
        <v>A</v>
      </c>
    </row>
    <row r="29" spans="1:41" ht="14.5" x14ac:dyDescent="0.35">
      <c r="A29" s="2" t="str">
        <f t="shared" si="0"/>
        <v>PMRL1_2025-05-18</v>
      </c>
      <c r="B29">
        <v>3135</v>
      </c>
      <c r="C29" t="s">
        <v>268</v>
      </c>
      <c r="D29" s="78">
        <v>45795.635868055557</v>
      </c>
      <c r="F29" s="78">
        <v>45795.635868055557</v>
      </c>
      <c r="H29" t="s">
        <v>247</v>
      </c>
      <c r="I29" t="s">
        <v>248</v>
      </c>
      <c r="J29" s="6">
        <v>45795.666666666664</v>
      </c>
      <c r="K29" s="79">
        <v>0.46666666666666667</v>
      </c>
      <c r="L29" t="s">
        <v>269</v>
      </c>
      <c r="M29" t="s">
        <v>155</v>
      </c>
      <c r="N29" t="s">
        <v>156</v>
      </c>
      <c r="O29" t="s">
        <v>250</v>
      </c>
      <c r="P29" t="s">
        <v>158</v>
      </c>
      <c r="R29" t="s">
        <v>159</v>
      </c>
      <c r="T29" t="s">
        <v>159</v>
      </c>
      <c r="V29" t="s">
        <v>160</v>
      </c>
      <c r="X29" t="s">
        <v>202</v>
      </c>
      <c r="Y29" t="s">
        <v>191</v>
      </c>
      <c r="Z29" t="s">
        <v>213</v>
      </c>
      <c r="AA29" t="s">
        <v>219</v>
      </c>
      <c r="AC29">
        <v>18</v>
      </c>
      <c r="AD29" t="s">
        <v>164</v>
      </c>
      <c r="AF29" cm="1">
        <f t="array" ref="AF29">_xlfn.LET(
  _xlpm.result, _xlfn.XLOOKUP($A29, IDEXX!$A:$A, IDEXX!$I:$I, ""),
  _xlfn.IFNA(
    _xlfn.IFS(
      ISNUMBER(_xlpm.result), _xlpm.result,
      _xlpm.result = "&gt; 2419.6", 2500,
      _xlpm.result = "&lt; 1.0", 0.5
    ),
    ""
  )
)</f>
        <v>231</v>
      </c>
      <c r="AG29" s="2">
        <f>_xlfn.IFNA(_xlfn.XLOOKUP((A29&amp;"_P"), GALLERY!AT:AT, GALLERY!E:E),"")</f>
        <v>9.9409999999999998E-2</v>
      </c>
      <c r="AH29" s="2">
        <f>_xlfn.IFNA(_xlfn.XLOOKUP((A29&amp;"_C"), GALLERY!AT:AT, GALLERY!E:E),"")</f>
        <v>510.41640000000001</v>
      </c>
      <c r="AI29" s="75">
        <f>_xlfn.IFNA(IF(_xlfn.XLOOKUP((A29&amp;"_N"), GALLERY!AT:AT, GALLERY!E:E)&lt;0, _xlfn.XLOOKUP((A29&amp;"_T"), GALLERY!AT:AT, GALLERY!E:E), _xlfn.XLOOKUP((A29&amp;"_T"), GALLERY!AT:AT, GALLERY!E:E)-_xlfn.XLOOKUP((A29&amp;"_N"), GALLERY!AT:AT, GALLERY!E:E))/1000,"")</f>
        <v>9.497383999999999E-2</v>
      </c>
      <c r="AJ29" s="5">
        <v>3.75</v>
      </c>
      <c r="AK29" s="105" t="str" cm="1">
        <f t="array" ref="AK29">_xlfn.LET(
  _xlpm.lookupVal, _xlfn.XLOOKUP($A29, PHYCOCYANIN!A:A, PHYCOCYANIN!R:R, ""),
  _xlfn.IFS(
    _xlpm.lookupVal &lt;&gt; "", _xlpm.lookupVal,
    OR($Z29 = "Abundant algae", ISNUMBER(SEARCH("Suspected_HAB", $AA29))), "Flagged",
    TRUE, ""
  )
)</f>
        <v/>
      </c>
      <c r="AL29" s="75">
        <f>_xlfn.XLOOKUP($L29,'Site_GPS-Coordinates'!$A:$A,'Site_GPS-Coordinates'!$B:$B,"")</f>
        <v>40.363233999999999</v>
      </c>
      <c r="AM29" s="75">
        <f>_xlfn.XLOOKUP($L29,'Site_GPS-Coordinates'!$A:$A,'Site_GPS-Coordinates'!$C:$C,"")</f>
        <v>-74.676843000000005</v>
      </c>
      <c r="AN29" s="75" t="str">
        <f t="shared" si="1"/>
        <v>PMRL1_A</v>
      </c>
      <c r="AO29" s="2" t="str">
        <f t="shared" si="2"/>
        <v>A</v>
      </c>
    </row>
    <row r="30" spans="1:41" ht="14.5" x14ac:dyDescent="0.35">
      <c r="A30" s="2" t="str">
        <f t="shared" si="0"/>
        <v>PNVL1_2025-05-18</v>
      </c>
      <c r="B30">
        <v>3120</v>
      </c>
      <c r="C30" t="s">
        <v>270</v>
      </c>
      <c r="D30" s="78">
        <v>45795.575509259259</v>
      </c>
      <c r="F30" s="78">
        <v>45795.575509259259</v>
      </c>
      <c r="H30" t="s">
        <v>234</v>
      </c>
      <c r="I30" t="s">
        <v>235</v>
      </c>
      <c r="J30" s="6">
        <v>45795.666666666664</v>
      </c>
      <c r="K30" s="79">
        <v>0.40277777777777779</v>
      </c>
      <c r="L30" t="s">
        <v>271</v>
      </c>
      <c r="M30" t="s">
        <v>155</v>
      </c>
      <c r="N30" t="s">
        <v>156</v>
      </c>
      <c r="O30" t="s">
        <v>157</v>
      </c>
      <c r="P30" t="s">
        <v>158</v>
      </c>
      <c r="R30" t="s">
        <v>170</v>
      </c>
      <c r="T30" t="s">
        <v>159</v>
      </c>
      <c r="V30" t="s">
        <v>160</v>
      </c>
      <c r="X30" t="s">
        <v>202</v>
      </c>
      <c r="Y30" t="s">
        <v>162</v>
      </c>
      <c r="Z30" t="s">
        <v>163</v>
      </c>
      <c r="AC30">
        <v>20</v>
      </c>
      <c r="AD30" t="s">
        <v>164</v>
      </c>
      <c r="AF30" cm="1">
        <f t="array" ref="AF30">_xlfn.LET(
  _xlpm.result, _xlfn.XLOOKUP($A30, IDEXX!$A:$A, IDEXX!$I:$I, ""),
  _xlfn.IFNA(
    _xlfn.IFS(
      ISNUMBER(_xlpm.result), _xlpm.result,
      _xlpm.result = "&gt; 2419.6", 2500,
      _xlpm.result = "&lt; 1.0", 0.5
    ),
    ""
  )
)</f>
        <v>30.5</v>
      </c>
      <c r="AG30" s="2">
        <f>_xlfn.IFNA(_xlfn.XLOOKUP((A30&amp;"_P"), GALLERY!AT:AT, GALLERY!E:E),"")</f>
        <v>0.10358000000000001</v>
      </c>
      <c r="AH30" s="2">
        <f>_xlfn.IFNA(_xlfn.XLOOKUP((A30&amp;"_C"), GALLERY!AT:AT, GALLERY!E:E),"")</f>
        <v>521.35670000000005</v>
      </c>
      <c r="AI30" s="75">
        <f>_xlfn.IFNA(IF(_xlfn.XLOOKUP((A30&amp;"_N"), GALLERY!AT:AT, GALLERY!E:E)&lt;0, _xlfn.XLOOKUP((A30&amp;"_T"), GALLERY!AT:AT, GALLERY!E:E), _xlfn.XLOOKUP((A30&amp;"_T"), GALLERY!AT:AT, GALLERY!E:E)-_xlfn.XLOOKUP((A30&amp;"_N"), GALLERY!AT:AT, GALLERY!E:E))/1000,"")</f>
        <v>1.1554001199999999</v>
      </c>
      <c r="AJ30" s="5">
        <v>2.36</v>
      </c>
      <c r="AK30" s="105" t="str" cm="1">
        <f t="array" ref="AK30">_xlfn.LET(
  _xlpm.lookupVal, _xlfn.XLOOKUP($A30, PHYCOCYANIN!A:A, PHYCOCYANIN!R:R, ""),
  _xlfn.IFS(
    _xlpm.lookupVal &lt;&gt; "", _xlpm.lookupVal,
    OR($Z30 = "Abundant algae", ISNUMBER(SEARCH("Suspected_HAB", $AA30))), "Flagged",
    TRUE, ""
  )
)</f>
        <v/>
      </c>
      <c r="AL30" s="75">
        <f>_xlfn.XLOOKUP($L30,'Site_GPS-Coordinates'!$A:$A,'Site_GPS-Coordinates'!$B:$B,"")</f>
        <v>40.226717409999999</v>
      </c>
      <c r="AM30" s="75">
        <f>_xlfn.XLOOKUP($L30,'Site_GPS-Coordinates'!$A:$A,'Site_GPS-Coordinates'!$C:$C,"")</f>
        <v>-74.437954959999999</v>
      </c>
      <c r="AN30" s="75" t="str">
        <f t="shared" si="1"/>
        <v>PNVL1_A</v>
      </c>
      <c r="AO30" s="2" t="str">
        <f t="shared" si="2"/>
        <v>A</v>
      </c>
    </row>
    <row r="31" spans="1:41" ht="14.5" x14ac:dyDescent="0.35">
      <c r="A31" s="2" t="str">
        <f t="shared" si="0"/>
        <v>PP1_2025-05-18</v>
      </c>
      <c r="B31">
        <v>3102</v>
      </c>
      <c r="C31" t="s">
        <v>272</v>
      </c>
      <c r="D31" s="78">
        <v>45795.495462962965</v>
      </c>
      <c r="F31" s="78">
        <v>45795.495462962965</v>
      </c>
      <c r="H31" t="s">
        <v>273</v>
      </c>
      <c r="I31" t="s">
        <v>180</v>
      </c>
      <c r="J31" s="6">
        <v>45795.666666666664</v>
      </c>
      <c r="K31" s="79">
        <v>0.32708333333333334</v>
      </c>
      <c r="L31" t="s">
        <v>274</v>
      </c>
      <c r="M31" t="s">
        <v>155</v>
      </c>
      <c r="N31" t="s">
        <v>156</v>
      </c>
      <c r="O31" t="s">
        <v>157</v>
      </c>
      <c r="P31" t="s">
        <v>158</v>
      </c>
      <c r="R31" t="s">
        <v>275</v>
      </c>
      <c r="T31" t="s">
        <v>171</v>
      </c>
      <c r="V31" t="s">
        <v>172</v>
      </c>
      <c r="X31" t="s">
        <v>202</v>
      </c>
      <c r="Y31" t="s">
        <v>162</v>
      </c>
      <c r="Z31" t="s">
        <v>163</v>
      </c>
      <c r="AC31">
        <v>19</v>
      </c>
      <c r="AD31" t="s">
        <v>164</v>
      </c>
      <c r="AF31" cm="1">
        <f t="array" ref="AF31">_xlfn.LET(
  _xlpm.result, _xlfn.XLOOKUP($A31, IDEXX!$A:$A, IDEXX!$I:$I, ""),
  _xlfn.IFNA(
    _xlfn.IFS(
      ISNUMBER(_xlpm.result), _xlpm.result,
      _xlpm.result = "&gt; 2419.6", 2500,
      _xlpm.result = "&lt; 1.0", 0.5
    ),
    ""
  )
)</f>
        <v>90.6</v>
      </c>
      <c r="AG31" s="2">
        <f>_xlfn.IFNA(_xlfn.XLOOKUP((A31&amp;"_P"), GALLERY!AT:AT, GALLERY!E:E),"")</f>
        <v>2.7879999999999999E-2</v>
      </c>
      <c r="AH31" s="2">
        <f>_xlfn.IFNA(_xlfn.XLOOKUP((A31&amp;"_C"), GALLERY!AT:AT, GALLERY!E:E),"")</f>
        <v>637.75810000000001</v>
      </c>
      <c r="AI31" s="75">
        <f>_xlfn.IFNA(IF(_xlfn.XLOOKUP((A31&amp;"_N"), GALLERY!AT:AT, GALLERY!E:E)&lt;0, _xlfn.XLOOKUP((A31&amp;"_T"), GALLERY!AT:AT, GALLERY!E:E), _xlfn.XLOOKUP((A31&amp;"_T"), GALLERY!AT:AT, GALLERY!E:E)-_xlfn.XLOOKUP((A31&amp;"_N"), GALLERY!AT:AT, GALLERY!E:E))/1000,"")</f>
        <v>0.24935162999999999</v>
      </c>
      <c r="AJ31" s="5">
        <v>5.75</v>
      </c>
      <c r="AK31" s="105" t="str" cm="1">
        <f t="array" ref="AK31">_xlfn.LET(
  _xlpm.lookupVal, _xlfn.XLOOKUP($A31, PHYCOCYANIN!A:A, PHYCOCYANIN!R:R, ""),
  _xlfn.IFS(
    _xlpm.lookupVal &lt;&gt; "", _xlpm.lookupVal,
    OR($Z31 = "Abundant algae", ISNUMBER(SEARCH("Suspected_HAB", $AA31))), "Flagged",
    TRUE, ""
  )
)</f>
        <v/>
      </c>
      <c r="AL31" s="75">
        <f>_xlfn.XLOOKUP($L31,'Site_GPS-Coordinates'!$A:$A,'Site_GPS-Coordinates'!$B:$B,"")</f>
        <v>40.327579999999998</v>
      </c>
      <c r="AM31" s="75">
        <f>_xlfn.XLOOKUP($L31,'Site_GPS-Coordinates'!$A:$A,'Site_GPS-Coordinates'!$C:$C,"")</f>
        <v>-74.600999999999999</v>
      </c>
      <c r="AN31" s="75" t="str">
        <f t="shared" si="1"/>
        <v>PP1_A</v>
      </c>
      <c r="AO31" s="2" t="str">
        <f t="shared" si="2"/>
        <v>A</v>
      </c>
    </row>
    <row r="32" spans="1:41" ht="14.5" x14ac:dyDescent="0.35">
      <c r="A32" s="2" t="str">
        <f t="shared" si="0"/>
        <v>PRP1_2025-05-18</v>
      </c>
      <c r="B32">
        <v>3105</v>
      </c>
      <c r="C32" t="s">
        <v>276</v>
      </c>
      <c r="D32" s="78">
        <v>45795.52484953704</v>
      </c>
      <c r="F32" s="78">
        <v>45795.52484953704</v>
      </c>
      <c r="H32" t="s">
        <v>205</v>
      </c>
      <c r="I32" t="s">
        <v>206</v>
      </c>
      <c r="J32" s="6">
        <v>45795.666666666664</v>
      </c>
      <c r="K32" s="79">
        <v>0.35625000000000001</v>
      </c>
      <c r="L32" t="s">
        <v>277</v>
      </c>
      <c r="M32" t="s">
        <v>155</v>
      </c>
      <c r="N32" t="s">
        <v>156</v>
      </c>
      <c r="O32" t="s">
        <v>157</v>
      </c>
      <c r="P32" t="s">
        <v>158</v>
      </c>
      <c r="R32" t="s">
        <v>159</v>
      </c>
      <c r="T32" t="s">
        <v>159</v>
      </c>
      <c r="V32" t="s">
        <v>172</v>
      </c>
      <c r="X32" t="s">
        <v>161</v>
      </c>
      <c r="Y32" t="s">
        <v>177</v>
      </c>
      <c r="Z32" t="s">
        <v>163</v>
      </c>
      <c r="AC32">
        <v>23</v>
      </c>
      <c r="AD32" t="s">
        <v>164</v>
      </c>
      <c r="AF32" cm="1">
        <f t="array" ref="AF32">_xlfn.LET(
  _xlpm.result, _xlfn.XLOOKUP($A32, IDEXX!$A:$A, IDEXX!$I:$I, ""),
  _xlfn.IFNA(
    _xlfn.IFS(
      ISNUMBER(_xlpm.result), _xlpm.result,
      _xlpm.result = "&gt; 2419.6", 2500,
      _xlpm.result = "&lt; 1.0", 0.5
    ),
    ""
  )
)</f>
        <v>21.8</v>
      </c>
      <c r="AG32" s="2">
        <f>_xlfn.IFNA(_xlfn.XLOOKUP((A32&amp;"_P"), GALLERY!AT:AT, GALLERY!E:E),"")</f>
        <v>2.3E-2</v>
      </c>
      <c r="AH32" s="2">
        <f>_xlfn.IFNA(_xlfn.XLOOKUP((A32&amp;"_C"), GALLERY!AT:AT, GALLERY!E:E),"")</f>
        <v>311.22789999999998</v>
      </c>
      <c r="AI32" s="75">
        <f>_xlfn.IFNA(IF(_xlfn.XLOOKUP((A32&amp;"_N"), GALLERY!AT:AT, GALLERY!E:E)&lt;0, _xlfn.XLOOKUP((A32&amp;"_T"), GALLERY!AT:AT, GALLERY!E:E), _xlfn.XLOOKUP((A32&amp;"_T"), GALLERY!AT:AT, GALLERY!E:E)-_xlfn.XLOOKUP((A32&amp;"_N"), GALLERY!AT:AT, GALLERY!E:E))/1000,"")</f>
        <v>0.11742811</v>
      </c>
      <c r="AJ32" s="5">
        <v>3.49</v>
      </c>
      <c r="AK32" s="105" t="str" cm="1">
        <f t="array" ref="AK32">_xlfn.LET(
  _xlpm.lookupVal, _xlfn.XLOOKUP($A32, PHYCOCYANIN!A:A, PHYCOCYANIN!R:R, ""),
  _xlfn.IFS(
    _xlpm.lookupVal &lt;&gt; "", _xlpm.lookupVal,
    OR($Z32 = "Abundant algae", ISNUMBER(SEARCH("Suspected_HAB", $AA32))), "Flagged",
    TRUE, ""
  )
)</f>
        <v/>
      </c>
      <c r="AL32" s="75">
        <f>_xlfn.XLOOKUP($L32,'Site_GPS-Coordinates'!$A:$A,'Site_GPS-Coordinates'!$B:$B,"")</f>
        <v>40.349993079999997</v>
      </c>
      <c r="AM32" s="75">
        <f>_xlfn.XLOOKUP($L32,'Site_GPS-Coordinates'!$A:$A,'Site_GPS-Coordinates'!$C:$C,"")</f>
        <v>-74.560906079999995</v>
      </c>
      <c r="AN32" s="75" t="str">
        <f t="shared" si="1"/>
        <v>PRP1_A</v>
      </c>
      <c r="AO32" s="2" t="str">
        <f t="shared" si="2"/>
        <v>A</v>
      </c>
    </row>
    <row r="33" spans="1:43" ht="14.5" x14ac:dyDescent="0.35">
      <c r="A33" s="2" t="str">
        <f t="shared" si="0"/>
        <v>RBA_2025-05-18</v>
      </c>
      <c r="B33">
        <v>3141</v>
      </c>
      <c r="C33" t="s">
        <v>278</v>
      </c>
      <c r="D33" s="78">
        <v>45795.679444444446</v>
      </c>
      <c r="F33" s="78">
        <v>45795.679444444446</v>
      </c>
      <c r="H33" t="s">
        <v>258</v>
      </c>
      <c r="I33" t="s">
        <v>259</v>
      </c>
      <c r="J33" s="6">
        <v>45795.666666666664</v>
      </c>
      <c r="K33" s="79">
        <v>0.38541666666666669</v>
      </c>
      <c r="L33" t="s">
        <v>279</v>
      </c>
      <c r="M33" t="s">
        <v>169</v>
      </c>
      <c r="N33" t="s">
        <v>156</v>
      </c>
      <c r="O33" t="s">
        <v>196</v>
      </c>
      <c r="P33" t="s">
        <v>158</v>
      </c>
      <c r="R33" t="s">
        <v>159</v>
      </c>
      <c r="T33" t="s">
        <v>159</v>
      </c>
      <c r="V33" t="s">
        <v>172</v>
      </c>
      <c r="X33" t="s">
        <v>173</v>
      </c>
      <c r="Y33" t="s">
        <v>177</v>
      </c>
      <c r="Z33" t="s">
        <v>163</v>
      </c>
      <c r="AC33">
        <v>18</v>
      </c>
      <c r="AD33" t="s">
        <v>164</v>
      </c>
      <c r="AF33" s="81" t="str" cm="1">
        <f t="array" ref="AF33">_xlfn.LET(
  _xlpm.result, _xlfn.XLOOKUP($A33, IDEXX!$A:$A, IDEXX!$I:$I, ""),
  _xlfn.IFNA(
    _xlfn.IFS(
      ISNUMBER(_xlpm.result), _xlpm.result,
      _xlpm.result = "&gt; 2419.6", 2500,
      _xlpm.result = "&lt; 1.0", 0.5
    ),
    ""
  )
)</f>
        <v/>
      </c>
      <c r="AG33" s="2">
        <f>_xlfn.IFNA(_xlfn.XLOOKUP((A33&amp;"_P"), GALLERY!AT:AT, GALLERY!E:E),"")</f>
        <v>8.6989999999999998E-2</v>
      </c>
      <c r="AH33" s="2">
        <f>_xlfn.IFNA(_xlfn.XLOOKUP((A33&amp;"_C"), GALLERY!AT:AT, GALLERY!E:E),"")</f>
        <v>877.20460000000003</v>
      </c>
      <c r="AI33" s="75">
        <f>_xlfn.IFNA(IF(_xlfn.XLOOKUP((A33&amp;"_N"), GALLERY!AT:AT, GALLERY!E:E)&lt;0, _xlfn.XLOOKUP((A33&amp;"_T"), GALLERY!AT:AT, GALLERY!E:E), _xlfn.XLOOKUP((A33&amp;"_T"), GALLERY!AT:AT, GALLERY!E:E)-_xlfn.XLOOKUP((A33&amp;"_N"), GALLERY!AT:AT, GALLERY!E:E))/1000,"")</f>
        <v>0.8081052299999999</v>
      </c>
      <c r="AJ33" s="5">
        <v>4.04</v>
      </c>
      <c r="AK33" s="105" t="str" cm="1">
        <f t="array" ref="AK33">_xlfn.LET(
  _xlpm.lookupVal, _xlfn.XLOOKUP($A33, PHYCOCYANIN!A:A, PHYCOCYANIN!R:R, ""),
  _xlfn.IFS(
    _xlpm.lookupVal &lt;&gt; "", _xlpm.lookupVal,
    OR($Z33 = "Abundant algae", ISNUMBER(SEARCH("Suspected_HAB", $AA33))), "Flagged",
    TRUE, ""
  )
)</f>
        <v/>
      </c>
      <c r="AL33" s="121">
        <v>40.273536843268303</v>
      </c>
      <c r="AM33" s="121">
        <v>-74.525920119709397</v>
      </c>
      <c r="AN33" s="75" t="str">
        <f t="shared" si="1"/>
        <v>RBA_A</v>
      </c>
      <c r="AO33" s="2" t="str">
        <f t="shared" si="2"/>
        <v>A</v>
      </c>
    </row>
    <row r="34" spans="1:43" ht="14.5" x14ac:dyDescent="0.35">
      <c r="A34" s="2" t="str">
        <f t="shared" si="0"/>
        <v>RK1_2025-05-18</v>
      </c>
      <c r="B34">
        <v>3103</v>
      </c>
      <c r="C34" t="s">
        <v>280</v>
      </c>
      <c r="D34" s="78">
        <v>45795.514710648145</v>
      </c>
      <c r="F34" s="78">
        <v>45795.514710648145</v>
      </c>
      <c r="H34" t="s">
        <v>243</v>
      </c>
      <c r="I34" t="s">
        <v>244</v>
      </c>
      <c r="J34" s="6">
        <v>45795.666666666664</v>
      </c>
      <c r="K34" s="79">
        <v>0.35069444444444442</v>
      </c>
      <c r="L34" t="s">
        <v>281</v>
      </c>
      <c r="M34" t="s">
        <v>169</v>
      </c>
      <c r="N34" t="s">
        <v>156</v>
      </c>
      <c r="O34" t="s">
        <v>196</v>
      </c>
      <c r="P34" t="s">
        <v>158</v>
      </c>
      <c r="R34" t="s">
        <v>159</v>
      </c>
      <c r="T34" t="s">
        <v>159</v>
      </c>
      <c r="V34" t="s">
        <v>172</v>
      </c>
      <c r="X34" t="s">
        <v>161</v>
      </c>
      <c r="Y34" t="s">
        <v>177</v>
      </c>
      <c r="Z34" t="s">
        <v>163</v>
      </c>
      <c r="AC34">
        <v>15</v>
      </c>
      <c r="AD34" t="s">
        <v>164</v>
      </c>
      <c r="AF34" cm="1">
        <f t="array" ref="AF34">_xlfn.LET(
  _xlpm.result, _xlfn.XLOOKUP($A34, IDEXX!$A:$A, IDEXX!$I:$I, ""),
  _xlfn.IFNA(
    _xlfn.IFS(
      ISNUMBER(_xlpm.result), _xlpm.result,
      _xlpm.result = "&gt; 2419.6", 2500,
      _xlpm.result = "&lt; 1.0", 0.5
    ),
    ""
  )
)</f>
        <v>261.3</v>
      </c>
      <c r="AG34" s="2">
        <f>_xlfn.IFNA(_xlfn.XLOOKUP((A34&amp;"_P"), GALLERY!AT:AT, GALLERY!E:E),"")</f>
        <v>0.10043000000000001</v>
      </c>
      <c r="AH34" s="2">
        <f>_xlfn.IFNA(_xlfn.XLOOKUP((A34&amp;"_C"), GALLERY!AT:AT, GALLERY!E:E),"")</f>
        <v>125.0394</v>
      </c>
      <c r="AI34" s="75">
        <f>_xlfn.IFNA(IF(_xlfn.XLOOKUP((A34&amp;"_N"), GALLERY!AT:AT, GALLERY!E:E)&lt;0, _xlfn.XLOOKUP((A34&amp;"_T"), GALLERY!AT:AT, GALLERY!E:E), _xlfn.XLOOKUP((A34&amp;"_T"), GALLERY!AT:AT, GALLERY!E:E)-_xlfn.XLOOKUP((A34&amp;"_N"), GALLERY!AT:AT, GALLERY!E:E))/1000,"")</f>
        <v>0.20096129999999998</v>
      </c>
      <c r="AJ34" s="5">
        <v>2.2400000000000002</v>
      </c>
      <c r="AK34" s="105" t="str" cm="1">
        <f t="array" ref="AK34">_xlfn.LET(
  _xlpm.lookupVal, _xlfn.XLOOKUP($A34, PHYCOCYANIN!A:A, PHYCOCYANIN!R:R, ""),
  _xlfn.IFS(
    _xlpm.lookupVal &lt;&gt; "", _xlpm.lookupVal,
    OR($Z34 = "Abundant algae", ISNUMBER(SEARCH("Suspected_HAB", $AA34))), "Flagged",
    TRUE, ""
  )
)</f>
        <v/>
      </c>
      <c r="AL34" s="121">
        <v>40.421245999999996</v>
      </c>
      <c r="AM34" s="121">
        <v>-74.702432000000002</v>
      </c>
      <c r="AN34" s="75" t="str">
        <f t="shared" si="1"/>
        <v>RK1_A</v>
      </c>
      <c r="AO34" s="2" t="str">
        <f t="shared" si="2"/>
        <v>A</v>
      </c>
    </row>
    <row r="35" spans="1:43" ht="14.5" x14ac:dyDescent="0.35">
      <c r="A35" s="2" t="str">
        <f t="shared" si="0"/>
        <v>RO1a_2025-05-18</v>
      </c>
      <c r="B35">
        <v>3133</v>
      </c>
      <c r="C35" t="s">
        <v>282</v>
      </c>
      <c r="D35" s="78">
        <v>45795.632569444446</v>
      </c>
      <c r="F35" s="78">
        <v>45795.74527777778</v>
      </c>
      <c r="G35" t="s">
        <v>204</v>
      </c>
      <c r="H35" t="s">
        <v>283</v>
      </c>
      <c r="I35" t="s">
        <v>284</v>
      </c>
      <c r="J35" s="6">
        <v>45795.666666666664</v>
      </c>
      <c r="K35" s="79">
        <v>0.46319444444444446</v>
      </c>
      <c r="L35" t="s">
        <v>285</v>
      </c>
      <c r="M35" t="s">
        <v>155</v>
      </c>
      <c r="N35" t="s">
        <v>286</v>
      </c>
      <c r="O35" t="s">
        <v>196</v>
      </c>
      <c r="P35" t="s">
        <v>158</v>
      </c>
      <c r="R35" t="s">
        <v>287</v>
      </c>
      <c r="T35" t="s">
        <v>171</v>
      </c>
      <c r="V35" t="s">
        <v>172</v>
      </c>
      <c r="X35" t="s">
        <v>161</v>
      </c>
      <c r="Y35" t="s">
        <v>162</v>
      </c>
      <c r="Z35" t="s">
        <v>163</v>
      </c>
      <c r="AC35">
        <v>15</v>
      </c>
      <c r="AD35" t="s">
        <v>164</v>
      </c>
      <c r="AF35" cm="1">
        <f t="array" ref="AF35">_xlfn.LET(
  _xlpm.result, _xlfn.XLOOKUP($A35, IDEXX!$A:$A, IDEXX!$I:$I, ""),
  _xlfn.IFNA(
    _xlfn.IFS(
      ISNUMBER(_xlpm.result), _xlpm.result,
      _xlpm.result = "&gt; 2419.6", 2500,
      _xlpm.result = "&lt; 1.0", 0.5
    ),
    ""
  )
)</f>
        <v>191.8</v>
      </c>
      <c r="AG35" s="2">
        <f>_xlfn.IFNA(_xlfn.XLOOKUP((A35&amp;"_P"), GALLERY!AT:AT, GALLERY!E:E),"")</f>
        <v>0.24238000000000001</v>
      </c>
      <c r="AH35" s="2">
        <f>_xlfn.IFNA(_xlfn.XLOOKUP((A35&amp;"_C"), GALLERY!AT:AT, GALLERY!E:E),"")</f>
        <v>581.38699999999994</v>
      </c>
      <c r="AI35" s="75">
        <f>_xlfn.IFNA(IF(_xlfn.XLOOKUP((A35&amp;"_N"), GALLERY!AT:AT, GALLERY!E:E)&lt;0, _xlfn.XLOOKUP((A35&amp;"_T"), GALLERY!AT:AT, GALLERY!E:E), _xlfn.XLOOKUP((A35&amp;"_T"), GALLERY!AT:AT, GALLERY!E:E)-_xlfn.XLOOKUP((A35&amp;"_N"), GALLERY!AT:AT, GALLERY!E:E))/1000,"")</f>
        <v>1.46418392</v>
      </c>
      <c r="AJ35" s="5">
        <v>9.9499999999999993</v>
      </c>
      <c r="AK35" s="105" t="str" cm="1">
        <f t="array" ref="AK35">_xlfn.LET(
  _xlpm.lookupVal, _xlfn.XLOOKUP($A35, PHYCOCYANIN!A:A, PHYCOCYANIN!R:R, ""),
  _xlfn.IFS(
    _xlpm.lookupVal &lt;&gt; "", _xlpm.lookupVal,
    OR($Z35 = "Abundant algae", ISNUMBER(SEARCH("Suspected_HAB", $AA35))), "Flagged",
    TRUE, ""
  )
)</f>
        <v/>
      </c>
      <c r="AL35" s="75">
        <f>_xlfn.XLOOKUP($L35,'Site_GPS-Coordinates'!$A:$A,'Site_GPS-Coordinates'!$B:$B,"")</f>
        <v>40.505462000000001</v>
      </c>
      <c r="AM35" s="75">
        <f>_xlfn.XLOOKUP($L35,'Site_GPS-Coordinates'!$A:$A,'Site_GPS-Coordinates'!$C:$C,"")</f>
        <v>-74.623596000000006</v>
      </c>
      <c r="AN35" s="75" t="str">
        <f t="shared" si="1"/>
        <v>RO1a_A</v>
      </c>
      <c r="AO35" s="2" t="str">
        <f t="shared" si="2"/>
        <v>A</v>
      </c>
    </row>
    <row r="36" spans="1:43" ht="14.5" x14ac:dyDescent="0.35">
      <c r="A36" s="2" t="str">
        <f t="shared" si="0"/>
        <v>ROL1_2025-05-18</v>
      </c>
      <c r="B36">
        <v>3108</v>
      </c>
      <c r="C36" t="s">
        <v>288</v>
      </c>
      <c r="D36" s="78">
        <v>45795.549247685187</v>
      </c>
      <c r="F36" s="78">
        <v>45795.549247685187</v>
      </c>
      <c r="H36" t="s">
        <v>152</v>
      </c>
      <c r="I36" t="s">
        <v>153</v>
      </c>
      <c r="J36" s="6">
        <v>45795.666666666664</v>
      </c>
      <c r="K36" s="79">
        <v>0.36805555555555558</v>
      </c>
      <c r="L36" t="s">
        <v>289</v>
      </c>
      <c r="M36" t="s">
        <v>155</v>
      </c>
      <c r="N36" t="s">
        <v>156</v>
      </c>
      <c r="O36" t="s">
        <v>157</v>
      </c>
      <c r="P36" t="s">
        <v>158</v>
      </c>
      <c r="R36" t="s">
        <v>290</v>
      </c>
      <c r="T36" t="s">
        <v>199</v>
      </c>
      <c r="V36" t="s">
        <v>172</v>
      </c>
      <c r="X36" t="s">
        <v>161</v>
      </c>
      <c r="Y36" t="s">
        <v>177</v>
      </c>
      <c r="Z36" t="s">
        <v>213</v>
      </c>
      <c r="AA36" t="s">
        <v>291</v>
      </c>
      <c r="AC36">
        <v>20</v>
      </c>
      <c r="AD36" t="s">
        <v>164</v>
      </c>
      <c r="AF36" cm="1">
        <f t="array" ref="AF36">_xlfn.LET(
  _xlpm.result, _xlfn.XLOOKUP($A36, IDEXX!$A:$A, IDEXX!$I:$I, ""),
  _xlfn.IFNA(
    _xlfn.IFS(
      ISNUMBER(_xlpm.result), _xlpm.result,
      _xlpm.result = "&gt; 2419.6", 2500,
      _xlpm.result = "&lt; 1.0", 0.5
    ),
    ""
  )
)</f>
        <v>45</v>
      </c>
      <c r="AG36" s="2">
        <f>_xlfn.IFNA(_xlfn.XLOOKUP((A36&amp;"_P"), GALLERY!AT:AT, GALLERY!E:E),"")</f>
        <v>0.20104</v>
      </c>
      <c r="AH36" s="2">
        <f>_xlfn.IFNA(_xlfn.XLOOKUP((A36&amp;"_C"), GALLERY!AT:AT, GALLERY!E:E),"")</f>
        <v>324.60379999999998</v>
      </c>
      <c r="AI36" s="75">
        <f>_xlfn.IFNA(IF(_xlfn.XLOOKUP((A36&amp;"_N"), GALLERY!AT:AT, GALLERY!E:E)&lt;0, _xlfn.XLOOKUP((A36&amp;"_T"), GALLERY!AT:AT, GALLERY!E:E), _xlfn.XLOOKUP((A36&amp;"_T"), GALLERY!AT:AT, GALLERY!E:E)-_xlfn.XLOOKUP((A36&amp;"_N"), GALLERY!AT:AT, GALLERY!E:E))/1000,"")</f>
        <v>0.10177405</v>
      </c>
      <c r="AJ36" s="5">
        <v>6.95</v>
      </c>
      <c r="AK36" s="105" t="str" cm="1">
        <f t="array" ref="AK36">_xlfn.LET(
  _xlpm.lookupVal, _xlfn.XLOOKUP($A36, PHYCOCYANIN!A:A, PHYCOCYANIN!R:R, ""),
  _xlfn.IFS(
    _xlpm.lookupVal &lt;&gt; "", _xlpm.lookupVal,
    OR($Z36 = "Abundant algae", ISNUMBER(SEARCH("Suspected_HAB", $AA36))), "Flagged",
    TRUE, ""
  )
)</f>
        <v/>
      </c>
      <c r="AL36" s="75">
        <f>_xlfn.XLOOKUP($L36,'Site_GPS-Coordinates'!$A:$A,'Site_GPS-Coordinates'!$B:$B,"")</f>
        <v>40.330827839999998</v>
      </c>
      <c r="AM36" s="75">
        <f>_xlfn.XLOOKUP($L36,'Site_GPS-Coordinates'!$A:$A,'Site_GPS-Coordinates'!$C:$C,"")</f>
        <v>-74.757451110000005</v>
      </c>
      <c r="AN36" s="75" t="str">
        <f t="shared" si="1"/>
        <v>ROL1_A</v>
      </c>
      <c r="AO36" s="2" t="str">
        <f t="shared" si="2"/>
        <v>A</v>
      </c>
    </row>
    <row r="37" spans="1:43" ht="14.5" x14ac:dyDescent="0.35">
      <c r="A37" s="2" t="str">
        <f t="shared" si="0"/>
        <v>SB1_2025-05-18</v>
      </c>
      <c r="B37">
        <v>3116</v>
      </c>
      <c r="C37" t="s">
        <v>292</v>
      </c>
      <c r="D37" s="78">
        <v>45795.565104166664</v>
      </c>
      <c r="F37" s="78">
        <v>45795.565104166664</v>
      </c>
      <c r="H37" t="s">
        <v>252</v>
      </c>
      <c r="I37" t="s">
        <v>253</v>
      </c>
      <c r="J37" s="6">
        <v>45795.666666666664</v>
      </c>
      <c r="K37" s="79">
        <v>0.3972222222222222</v>
      </c>
      <c r="L37" t="s">
        <v>293</v>
      </c>
      <c r="M37" t="s">
        <v>155</v>
      </c>
      <c r="N37" t="s">
        <v>156</v>
      </c>
      <c r="O37" t="s">
        <v>157</v>
      </c>
      <c r="P37" s="81"/>
      <c r="R37" s="81"/>
      <c r="T37" s="81"/>
      <c r="V37" t="s">
        <v>294</v>
      </c>
      <c r="X37" t="s">
        <v>173</v>
      </c>
      <c r="Y37" t="s">
        <v>177</v>
      </c>
      <c r="Z37" t="s">
        <v>163</v>
      </c>
      <c r="AC37" s="55"/>
      <c r="AD37" s="84" t="s">
        <v>295</v>
      </c>
      <c r="AE37" t="s">
        <v>296</v>
      </c>
      <c r="AF37" s="55" t="str" cm="1">
        <f t="array" ref="AF37">_xlfn.LET(
  _xlpm.result, _xlfn.XLOOKUP($A37, IDEXX!$A:$A, IDEXX!$I:$I, ""),
  _xlfn.IFNA(
    _xlfn.IFS(
      ISNUMBER(_xlpm.result), _xlpm.result,
      _xlpm.result = "&gt; 2419.6", 2500,
      _xlpm.result = "&lt; 1.0", 0.5
    ),
    ""
  )
)</f>
        <v/>
      </c>
      <c r="AG37" s="167" t="str">
        <f>_xlfn.IFNA(_xlfn.XLOOKUP((A37&amp;"_P"), GALLERY!AT:AT, GALLERY!E:E),"")</f>
        <v/>
      </c>
      <c r="AH37" s="167" t="str">
        <f>_xlfn.IFNA(_xlfn.XLOOKUP((A37&amp;"_C"), GALLERY!AT:AT, GALLERY!E:E),"")</f>
        <v/>
      </c>
      <c r="AI37" s="168" t="str">
        <f>_xlfn.IFNA(IF(_xlfn.XLOOKUP((A37&amp;"_N"), GALLERY!AT:AT, GALLERY!E:E)&lt;0, _xlfn.XLOOKUP((A37&amp;"_T"), GALLERY!AT:AT, GALLERY!E:E), _xlfn.XLOOKUP((A37&amp;"_T"), GALLERY!AT:AT, GALLERY!E:E)-_xlfn.XLOOKUP((A37&amp;"_N"), GALLERY!AT:AT, GALLERY!E:E))/1000,"")</f>
        <v/>
      </c>
      <c r="AJ37" s="166"/>
      <c r="AK37" s="105" t="str" cm="1">
        <f t="array" ref="AK37">_xlfn.LET(
  _xlpm.lookupVal, _xlfn.XLOOKUP($A37, PHYCOCYANIN!A:A, PHYCOCYANIN!R:R, ""),
  _xlfn.IFS(
    _xlpm.lookupVal &lt;&gt; "", _xlpm.lookupVal,
    OR($Z37 = "Abundant algae", ISNUMBER(SEARCH("Suspected_HAB", $AA37))), "Flagged",
    TRUE, ""
  )
)</f>
        <v/>
      </c>
      <c r="AL37" s="75">
        <f>_xlfn.XLOOKUP($L37,'Site_GPS-Coordinates'!$A:$A,'Site_GPS-Coordinates'!$B:$B,"")</f>
        <v>40.333000030000001</v>
      </c>
      <c r="AM37" s="75">
        <f>_xlfn.XLOOKUP($L37,'Site_GPS-Coordinates'!$A:$A,'Site_GPS-Coordinates'!$C:$C,"")</f>
        <v>-74.681988509999996</v>
      </c>
      <c r="AN37" s="75" t="str">
        <f t="shared" si="1"/>
        <v>SB1_A</v>
      </c>
      <c r="AO37" s="2" t="str">
        <f t="shared" si="2"/>
        <v>A</v>
      </c>
    </row>
    <row r="38" spans="1:43" ht="14.5" x14ac:dyDescent="0.35">
      <c r="A38" s="2" t="str">
        <f t="shared" si="0"/>
        <v>SB9_2025-05-18</v>
      </c>
      <c r="B38">
        <v>3107</v>
      </c>
      <c r="C38" t="s">
        <v>297</v>
      </c>
      <c r="D38" s="78">
        <v>45795.549027777779</v>
      </c>
      <c r="F38" s="78">
        <v>45805.624525462961</v>
      </c>
      <c r="G38" t="s">
        <v>204</v>
      </c>
      <c r="H38" t="s">
        <v>252</v>
      </c>
      <c r="I38" t="s">
        <v>253</v>
      </c>
      <c r="J38" s="6">
        <v>45795.666666666664</v>
      </c>
      <c r="K38" s="79">
        <v>0.37291666666666667</v>
      </c>
      <c r="L38" t="s">
        <v>298</v>
      </c>
      <c r="M38" t="s">
        <v>155</v>
      </c>
      <c r="N38" t="s">
        <v>156</v>
      </c>
      <c r="O38" t="s">
        <v>157</v>
      </c>
      <c r="P38" t="s">
        <v>158</v>
      </c>
      <c r="R38" t="s">
        <v>176</v>
      </c>
      <c r="T38" t="s">
        <v>171</v>
      </c>
      <c r="V38" t="s">
        <v>172</v>
      </c>
      <c r="X38" t="s">
        <v>161</v>
      </c>
      <c r="Y38" t="s">
        <v>177</v>
      </c>
      <c r="Z38" t="s">
        <v>163</v>
      </c>
      <c r="AC38">
        <v>19</v>
      </c>
      <c r="AD38" t="s">
        <v>164</v>
      </c>
      <c r="AE38" t="s">
        <v>299</v>
      </c>
      <c r="AF38" cm="1">
        <f t="array" ref="AF38">_xlfn.LET(
  _xlpm.result, _xlfn.XLOOKUP($A38, IDEXX!$A:$A, IDEXX!$I:$I, ""),
  _xlfn.IFNA(
    _xlfn.IFS(
      ISNUMBER(_xlpm.result), _xlpm.result,
      _xlpm.result = "&gt; 2419.6", 2500,
      _xlpm.result = "&lt; 1.0", 0.5
    ),
    ""
  )
)</f>
        <v>111.9</v>
      </c>
      <c r="AG38" s="2">
        <f>_xlfn.IFNA(_xlfn.XLOOKUP((A38&amp;"_P"), GALLERY!AT:AT, GALLERY!E:E),"")</f>
        <v>8.7379999999999999E-2</v>
      </c>
      <c r="AH38" s="2">
        <f>_xlfn.IFNA(_xlfn.XLOOKUP((A38&amp;"_C"), GALLERY!AT:AT, GALLERY!E:E),"")</f>
        <v>382.31169999999997</v>
      </c>
      <c r="AI38" s="75">
        <f>_xlfn.IFNA(IF(_xlfn.XLOOKUP((A38&amp;"_N"), GALLERY!AT:AT, GALLERY!E:E)&lt;0, _xlfn.XLOOKUP((A38&amp;"_T"), GALLERY!AT:AT, GALLERY!E:E), _xlfn.XLOOKUP((A38&amp;"_T"), GALLERY!AT:AT, GALLERY!E:E)-_xlfn.XLOOKUP((A38&amp;"_N"), GALLERY!AT:AT, GALLERY!E:E))/1000,"")</f>
        <v>0.27463208</v>
      </c>
      <c r="AJ38" s="5">
        <v>6.97</v>
      </c>
      <c r="AK38" s="105" t="str" cm="1">
        <f t="array" ref="AK38">_xlfn.LET(
  _xlpm.lookupVal, _xlfn.XLOOKUP($A38, PHYCOCYANIN!A:A, PHYCOCYANIN!R:R, ""),
  _xlfn.IFS(
    _xlpm.lookupVal &lt;&gt; "", _xlpm.lookupVal,
    OR($Z38 = "Abundant algae", ISNUMBER(SEARCH("Suspected_HAB", $AA38))), "Flagged",
    TRUE, ""
  )
)</f>
        <v/>
      </c>
      <c r="AL38" s="75">
        <f>_xlfn.XLOOKUP($L38,'Site_GPS-Coordinates'!$A:$A,'Site_GPS-Coordinates'!$B:$B,"")</f>
        <v>40.330970000000001</v>
      </c>
      <c r="AM38" s="75">
        <f>_xlfn.XLOOKUP($L38,'Site_GPS-Coordinates'!$A:$A,'Site_GPS-Coordinates'!$C:$C,"")</f>
        <v>-74.654200000000003</v>
      </c>
      <c r="AN38" s="75" t="str">
        <f t="shared" si="1"/>
        <v>SB9_A</v>
      </c>
      <c r="AO38" s="2" t="str">
        <f t="shared" si="2"/>
        <v>A</v>
      </c>
    </row>
    <row r="39" spans="1:43" ht="14.5" x14ac:dyDescent="0.35">
      <c r="A39" s="2" t="str">
        <f t="shared" si="0"/>
        <v>SPBP1_2025-05-18</v>
      </c>
      <c r="B39">
        <v>3123</v>
      </c>
      <c r="C39" t="s">
        <v>300</v>
      </c>
      <c r="D39" s="78">
        <v>45795.596782407411</v>
      </c>
      <c r="F39" s="78">
        <v>45795.596782407411</v>
      </c>
      <c r="H39" t="s">
        <v>283</v>
      </c>
      <c r="I39" t="s">
        <v>284</v>
      </c>
      <c r="J39" s="6">
        <v>45795.666666666664</v>
      </c>
      <c r="K39" s="79">
        <v>0.42638888888888887</v>
      </c>
      <c r="L39" t="s">
        <v>301</v>
      </c>
      <c r="M39" t="s">
        <v>155</v>
      </c>
      <c r="N39" t="s">
        <v>187</v>
      </c>
      <c r="O39" t="s">
        <v>196</v>
      </c>
      <c r="P39" t="s">
        <v>158</v>
      </c>
      <c r="R39" t="s">
        <v>290</v>
      </c>
      <c r="T39" t="s">
        <v>199</v>
      </c>
      <c r="V39" t="s">
        <v>172</v>
      </c>
      <c r="X39" t="s">
        <v>161</v>
      </c>
      <c r="Y39" t="s">
        <v>191</v>
      </c>
      <c r="Z39" t="s">
        <v>163</v>
      </c>
      <c r="AC39">
        <v>20</v>
      </c>
      <c r="AD39" t="s">
        <v>164</v>
      </c>
      <c r="AF39" cm="1">
        <f t="array" ref="AF39">_xlfn.LET(
  _xlpm.result, _xlfn.XLOOKUP($A39, IDEXX!$A:$A, IDEXX!$I:$I, ""),
  _xlfn.IFNA(
    _xlfn.IFS(
      ISNUMBER(_xlpm.result), _xlpm.result,
      _xlpm.result = "&gt; 2419.6", 2500,
      _xlpm.result = "&lt; 1.0", 0.5
    ),
    ""
  )
)</f>
        <v>71.900000000000006</v>
      </c>
      <c r="AG39" s="2">
        <f>_xlfn.IFNA(_xlfn.XLOOKUP((A39&amp;"_P"), GALLERY!AT:AT, GALLERY!E:E),"")</f>
        <v>3.3509999999999998E-2</v>
      </c>
      <c r="AH39" s="2">
        <f>_xlfn.IFNA(_xlfn.XLOOKUP((A39&amp;"_C"), GALLERY!AT:AT, GALLERY!E:E),"")</f>
        <v>305.93349999999998</v>
      </c>
      <c r="AI39" s="75">
        <f>_xlfn.IFNA(IF(_xlfn.XLOOKUP((A39&amp;"_N"), GALLERY!AT:AT, GALLERY!E:E)&lt;0, _xlfn.XLOOKUP((A39&amp;"_T"), GALLERY!AT:AT, GALLERY!E:E), _xlfn.XLOOKUP((A39&amp;"_T"), GALLERY!AT:AT, GALLERY!E:E)-_xlfn.XLOOKUP((A39&amp;"_N"), GALLERY!AT:AT, GALLERY!E:E))/1000,"")</f>
        <v>6.7130540000000016E-2</v>
      </c>
      <c r="AJ39" s="5">
        <v>17.3</v>
      </c>
      <c r="AK39" s="105" t="str" cm="1">
        <f t="array" ref="AK39">_xlfn.LET(
  _xlpm.lookupVal, _xlfn.XLOOKUP($A39, PHYCOCYANIN!A:A, PHYCOCYANIN!R:R, ""),
  _xlfn.IFS(
    _xlpm.lookupVal &lt;&gt; "", _xlpm.lookupVal,
    OR($Z39 = "Abundant algae", ISNUMBER(SEARCH("Suspected_HAB", $AA39))), "Flagged",
    TRUE, ""
  )
)</f>
        <v/>
      </c>
      <c r="AL39" s="75">
        <f>_xlfn.XLOOKUP($L39,'Site_GPS-Coordinates'!$A:$A,'Site_GPS-Coordinates'!$B:$B,"")</f>
        <v>40.50947</v>
      </c>
      <c r="AM39" s="75">
        <f>_xlfn.XLOOKUP($L39,'Site_GPS-Coordinates'!$A:$A,'Site_GPS-Coordinates'!$C:$C,"")</f>
        <v>-74.565430000000006</v>
      </c>
      <c r="AN39" s="75" t="str">
        <f t="shared" si="1"/>
        <v>SPBP1_A</v>
      </c>
      <c r="AO39" s="2" t="str">
        <f t="shared" si="2"/>
        <v>A</v>
      </c>
    </row>
    <row r="40" spans="1:43" ht="14.5" x14ac:dyDescent="0.35">
      <c r="A40" s="2" t="str">
        <f t="shared" si="0"/>
        <v>SPBP2_2025-05-18</v>
      </c>
      <c r="B40">
        <v>3127</v>
      </c>
      <c r="C40" t="s">
        <v>302</v>
      </c>
      <c r="D40" s="78">
        <v>45795.607048611113</v>
      </c>
      <c r="F40" s="78">
        <v>45795.607048611113</v>
      </c>
      <c r="H40" t="s">
        <v>283</v>
      </c>
      <c r="I40" t="s">
        <v>284</v>
      </c>
      <c r="J40" s="6">
        <v>45795.666666666664</v>
      </c>
      <c r="K40" s="79">
        <v>0.43611111111111112</v>
      </c>
      <c r="L40" t="s">
        <v>303</v>
      </c>
      <c r="M40" t="s">
        <v>155</v>
      </c>
      <c r="N40" t="s">
        <v>286</v>
      </c>
      <c r="O40" t="s">
        <v>196</v>
      </c>
      <c r="P40" t="s">
        <v>158</v>
      </c>
      <c r="R40" t="s">
        <v>304</v>
      </c>
      <c r="T40" t="s">
        <v>199</v>
      </c>
      <c r="V40" t="s">
        <v>190</v>
      </c>
      <c r="X40" t="s">
        <v>202</v>
      </c>
      <c r="Y40" t="s">
        <v>162</v>
      </c>
      <c r="Z40" t="s">
        <v>213</v>
      </c>
      <c r="AA40" t="s">
        <v>305</v>
      </c>
      <c r="AC40">
        <v>20</v>
      </c>
      <c r="AD40" t="s">
        <v>164</v>
      </c>
      <c r="AF40" cm="1">
        <f t="array" ref="AF40">_xlfn.LET(
  _xlpm.result, _xlfn.XLOOKUP($A40, IDEXX!$A:$A, IDEXX!$I:$I, ""),
  _xlfn.IFNA(
    _xlfn.IFS(
      ISNUMBER(_xlpm.result), _xlpm.result,
      _xlpm.result = "&gt; 2419.6", 2500,
      _xlpm.result = "&lt; 1.0", 0.5
    ),
    ""
  )
)</f>
        <v>307.60000000000002</v>
      </c>
      <c r="AG40" s="2">
        <f>_xlfn.IFNA(_xlfn.XLOOKUP((A40&amp;"_P"), GALLERY!AT:AT, GALLERY!E:E),"")</f>
        <v>4.6240000000000003E-2</v>
      </c>
      <c r="AH40" s="2">
        <f>_xlfn.IFNA(_xlfn.XLOOKUP((A40&amp;"_C"), GALLERY!AT:AT, GALLERY!E:E),"")</f>
        <v>330.25779999999997</v>
      </c>
      <c r="AI40" s="75">
        <f>_xlfn.IFNA(IF(_xlfn.XLOOKUP((A40&amp;"_N"), GALLERY!AT:AT, GALLERY!E:E)&lt;0, _xlfn.XLOOKUP((A40&amp;"_T"), GALLERY!AT:AT, GALLERY!E:E), _xlfn.XLOOKUP((A40&amp;"_T"), GALLERY!AT:AT, GALLERY!E:E)-_xlfn.XLOOKUP((A40&amp;"_N"), GALLERY!AT:AT, GALLERY!E:E))/1000,"")</f>
        <v>0.14741914</v>
      </c>
      <c r="AJ40" s="5">
        <v>14.1</v>
      </c>
      <c r="AK40" s="105" t="str" cm="1">
        <f t="array" ref="AK40">_xlfn.LET(
  _xlpm.lookupVal, _xlfn.XLOOKUP($A40, PHYCOCYANIN!A:A, PHYCOCYANIN!R:R, ""),
  _xlfn.IFS(
    _xlpm.lookupVal &lt;&gt; "", _xlpm.lookupVal,
    OR($Z40 = "Abundant algae", ISNUMBER(SEARCH("Suspected_HAB", $AA40))), "Flagged",
    TRUE, ""
  )
)</f>
        <v/>
      </c>
      <c r="AL40" s="75">
        <f>_xlfn.XLOOKUP($L40,'Site_GPS-Coordinates'!$A:$A,'Site_GPS-Coordinates'!$B:$B,"")</f>
        <v>40.510150000000003</v>
      </c>
      <c r="AM40" s="75">
        <f>_xlfn.XLOOKUP($L40,'Site_GPS-Coordinates'!$A:$A,'Site_GPS-Coordinates'!$C:$C,"")</f>
        <v>-74.560640000000006</v>
      </c>
      <c r="AN40" s="75" t="str">
        <f t="shared" si="1"/>
        <v>SPBP2_A</v>
      </c>
      <c r="AO40" s="2" t="str">
        <f t="shared" si="2"/>
        <v>A</v>
      </c>
    </row>
    <row r="41" spans="1:43" ht="14.5" x14ac:dyDescent="0.35">
      <c r="A41" s="2" t="str">
        <f t="shared" si="0"/>
        <v>SYL1_2025-05-18</v>
      </c>
      <c r="B41">
        <v>3131</v>
      </c>
      <c r="C41" t="s">
        <v>306</v>
      </c>
      <c r="D41" s="78">
        <v>45795.623483796298</v>
      </c>
      <c r="F41" s="78">
        <v>45805.624826388892</v>
      </c>
      <c r="G41" t="s">
        <v>204</v>
      </c>
      <c r="H41" t="s">
        <v>221</v>
      </c>
      <c r="I41" t="s">
        <v>222</v>
      </c>
      <c r="J41" s="6">
        <v>45795.666666666664</v>
      </c>
      <c r="K41" s="79">
        <v>0.4513888888888889</v>
      </c>
      <c r="L41" t="s">
        <v>307</v>
      </c>
      <c r="M41" t="s">
        <v>155</v>
      </c>
      <c r="N41" t="s">
        <v>156</v>
      </c>
      <c r="O41" t="s">
        <v>157</v>
      </c>
      <c r="P41" t="s">
        <v>158</v>
      </c>
      <c r="R41" t="s">
        <v>159</v>
      </c>
      <c r="T41" t="s">
        <v>159</v>
      </c>
      <c r="V41" t="s">
        <v>160</v>
      </c>
      <c r="X41" t="s">
        <v>202</v>
      </c>
      <c r="Y41" t="s">
        <v>177</v>
      </c>
      <c r="Z41" t="s">
        <v>218</v>
      </c>
      <c r="AA41" t="s">
        <v>291</v>
      </c>
      <c r="AC41">
        <v>21</v>
      </c>
      <c r="AD41" t="s">
        <v>164</v>
      </c>
      <c r="AE41" t="s">
        <v>308</v>
      </c>
      <c r="AF41" cm="1">
        <f t="array" ref="AF41">_xlfn.LET(
  _xlpm.result, _xlfn.XLOOKUP($A41, IDEXX!$A:$A, IDEXX!$I:$I, ""),
  _xlfn.IFNA(
    _xlfn.IFS(
      ISNUMBER(_xlpm.result), _xlpm.result,
      _xlpm.result = "&gt; 2419.6", 2500,
      _xlpm.result = "&lt; 1.0", 0.5
    ),
    ""
  )
)</f>
        <v>866.4</v>
      </c>
      <c r="AG41" s="2">
        <f>_xlfn.IFNA(_xlfn.XLOOKUP((A41&amp;"_P"), GALLERY!AT:AT, GALLERY!E:E),"")</f>
        <v>8.6690000000000003E-2</v>
      </c>
      <c r="AH41" s="2">
        <f>_xlfn.IFNA(_xlfn.XLOOKUP((A41&amp;"_C"), GALLERY!AT:AT, GALLERY!E:E),"")</f>
        <v>665.52380000000005</v>
      </c>
      <c r="AI41" s="75">
        <f>_xlfn.IFNA(IF(_xlfn.XLOOKUP((A41&amp;"_N"), GALLERY!AT:AT, GALLERY!E:E)&lt;0, _xlfn.XLOOKUP((A41&amp;"_T"), GALLERY!AT:AT, GALLERY!E:E), _xlfn.XLOOKUP((A41&amp;"_T"), GALLERY!AT:AT, GALLERY!E:E)-_xlfn.XLOOKUP((A41&amp;"_N"), GALLERY!AT:AT, GALLERY!E:E))/1000,"")</f>
        <v>0.11323040999999999</v>
      </c>
      <c r="AJ41" s="5">
        <v>5.55</v>
      </c>
      <c r="AK41" s="105" t="str" cm="1">
        <f t="array" ref="AK41">_xlfn.LET(
  _xlpm.lookupVal, _xlfn.XLOOKUP($A41, PHYCOCYANIN!A:A, PHYCOCYANIN!R:R, ""),
  _xlfn.IFS(
    _xlpm.lookupVal &lt;&gt; "", _xlpm.lookupVal,
    OR($Z41 = "Abundant algae", ISNUMBER(SEARCH("Suspected_HAB", $AA41))), "Flagged",
    TRUE, ""
  )
)</f>
        <v/>
      </c>
      <c r="AL41" s="75">
        <f>_xlfn.XLOOKUP($L41,'Site_GPS-Coordinates'!$A:$A,'Site_GPS-Coordinates'!$B:$B,"")</f>
        <v>40.271619999999999</v>
      </c>
      <c r="AM41" s="75">
        <f>_xlfn.XLOOKUP($L41,'Site_GPS-Coordinates'!$A:$A,'Site_GPS-Coordinates'!$C:$C,"")</f>
        <v>-74.775480000000002</v>
      </c>
      <c r="AN41" s="75" t="str">
        <f t="shared" si="1"/>
        <v>SYL1_A</v>
      </c>
      <c r="AO41" s="2" t="str">
        <f t="shared" si="2"/>
        <v>A</v>
      </c>
    </row>
    <row r="42" spans="1:43" ht="14.5" x14ac:dyDescent="0.35">
      <c r="A42" s="2" t="str">
        <f t="shared" si="0"/>
        <v>SYNL1_2025-05-18</v>
      </c>
      <c r="B42">
        <v>3139</v>
      </c>
      <c r="C42" t="s">
        <v>309</v>
      </c>
      <c r="D42" s="78">
        <v>45795.671122685184</v>
      </c>
      <c r="F42" s="78">
        <v>45795.671122685184</v>
      </c>
      <c r="H42" t="s">
        <v>184</v>
      </c>
      <c r="I42" t="s">
        <v>185</v>
      </c>
      <c r="J42" s="6">
        <v>45795.666666666664</v>
      </c>
      <c r="K42" s="79">
        <v>0.49375000000000002</v>
      </c>
      <c r="L42" t="s">
        <v>310</v>
      </c>
      <c r="M42" t="s">
        <v>169</v>
      </c>
      <c r="N42" t="s">
        <v>187</v>
      </c>
      <c r="O42" t="s">
        <v>157</v>
      </c>
      <c r="P42" t="s">
        <v>158</v>
      </c>
      <c r="R42" t="s">
        <v>159</v>
      </c>
      <c r="T42" t="s">
        <v>159</v>
      </c>
      <c r="V42" t="s">
        <v>172</v>
      </c>
      <c r="X42" t="s">
        <v>161</v>
      </c>
      <c r="Y42" t="s">
        <v>162</v>
      </c>
      <c r="Z42" t="s">
        <v>163</v>
      </c>
      <c r="AC42">
        <v>19</v>
      </c>
      <c r="AD42" t="s">
        <v>164</v>
      </c>
      <c r="AF42" cm="1">
        <f t="array" ref="AF42">_xlfn.LET(
  _xlpm.result, _xlfn.XLOOKUP($A42, IDEXX!$A:$A, IDEXX!$I:$I, ""),
  _xlfn.IFNA(
    _xlfn.IFS(
      ISNUMBER(_xlpm.result), _xlpm.result,
      _xlpm.result = "&gt; 2419.6", 2500,
      _xlpm.result = "&lt; 1.0", 0.5
    ),
    ""
  )
)</f>
        <v>727</v>
      </c>
      <c r="AG42" s="2">
        <f>_xlfn.IFNA(_xlfn.XLOOKUP((A42&amp;"_P"), GALLERY!AT:AT, GALLERY!E:E),"")</f>
        <v>9.7350000000000006E-2</v>
      </c>
      <c r="AH42" s="2">
        <f>_xlfn.IFNA(_xlfn.XLOOKUP((A42&amp;"_C"), GALLERY!AT:AT, GALLERY!E:E),"")</f>
        <v>158.85249999999999</v>
      </c>
      <c r="AI42" s="75">
        <f>_xlfn.IFNA(IF(_xlfn.XLOOKUP((A42&amp;"_N"), GALLERY!AT:AT, GALLERY!E:E)&lt;0, _xlfn.XLOOKUP((A42&amp;"_T"), GALLERY!AT:AT, GALLERY!E:E), _xlfn.XLOOKUP((A42&amp;"_T"), GALLERY!AT:AT, GALLERY!E:E)-_xlfn.XLOOKUP((A42&amp;"_N"), GALLERY!AT:AT, GALLERY!E:E))/1000,"")</f>
        <v>0.41410539999999996</v>
      </c>
      <c r="AJ42" s="5">
        <v>3.57</v>
      </c>
      <c r="AK42" s="105" t="str" cm="1">
        <f t="array" ref="AK42">_xlfn.LET(
  _xlpm.lookupVal, _xlfn.XLOOKUP($A42, PHYCOCYANIN!A:A, PHYCOCYANIN!R:R, ""),
  _xlfn.IFS(
    _xlpm.lookupVal &lt;&gt; "", _xlpm.lookupVal,
    OR($Z42 = "Abundant algae", ISNUMBER(SEARCH("Suspected_HAB", $AA42))), "Flagged",
    TRUE, ""
  )
)</f>
        <v/>
      </c>
      <c r="AL42" s="121">
        <v>40.412711939773601</v>
      </c>
      <c r="AM42" s="121">
        <v>-74.696207646129395</v>
      </c>
      <c r="AN42" s="75" t="str">
        <f t="shared" si="1"/>
        <v>SYNL1_A</v>
      </c>
      <c r="AO42" s="2" t="str">
        <f t="shared" si="2"/>
        <v>A</v>
      </c>
    </row>
    <row r="43" spans="1:43" ht="14.5" x14ac:dyDescent="0.35">
      <c r="A43" s="2" t="str">
        <f t="shared" si="0"/>
        <v>APL1_2025-05-18</v>
      </c>
      <c r="B43">
        <v>3113</v>
      </c>
      <c r="C43" t="s">
        <v>311</v>
      </c>
      <c r="D43" s="78">
        <v>45795.555462962962</v>
      </c>
      <c r="F43" s="78">
        <v>45795.555462962962</v>
      </c>
      <c r="H43" t="s">
        <v>234</v>
      </c>
      <c r="I43" t="s">
        <v>235</v>
      </c>
      <c r="J43" s="6">
        <v>45795.666666666701</v>
      </c>
      <c r="K43" s="79">
        <v>0.37847222222222221</v>
      </c>
      <c r="L43" t="s">
        <v>312</v>
      </c>
      <c r="M43" t="s">
        <v>155</v>
      </c>
      <c r="N43" t="s">
        <v>156</v>
      </c>
      <c r="O43" t="s">
        <v>157</v>
      </c>
      <c r="P43" t="s">
        <v>158</v>
      </c>
      <c r="R43" t="s">
        <v>237</v>
      </c>
      <c r="T43" t="s">
        <v>171</v>
      </c>
      <c r="V43" t="s">
        <v>172</v>
      </c>
      <c r="X43" t="s">
        <v>202</v>
      </c>
      <c r="Y43" t="s">
        <v>162</v>
      </c>
      <c r="Z43" t="s">
        <v>163</v>
      </c>
      <c r="AC43">
        <v>20.5</v>
      </c>
      <c r="AD43" t="s">
        <v>164</v>
      </c>
      <c r="AF43" cm="1">
        <f t="array" ref="AF43">_xlfn.LET(
  _xlpm.result, _xlfn.XLOOKUP($A43, IDEXX!$A:$A, IDEXX!$I:$I, ""),
  _xlfn.IFNA(
    _xlfn.IFS(
      ISNUMBER(_xlpm.result), _xlpm.result,
      _xlpm.result = "&gt; 2419.6", 2500,
      _xlpm.result = "&lt; 1.0", 0.5
    ),
    ""
  )
)</f>
        <v>29.9</v>
      </c>
      <c r="AG43" s="2">
        <f>_xlfn.IFNA(_xlfn.XLOOKUP((A43&amp;"_P"), GALLERY!AT:AT, GALLERY!E:E),"")</f>
        <v>1.2880000000000001E-2</v>
      </c>
      <c r="AH43" s="2">
        <f>_xlfn.IFNA(_xlfn.XLOOKUP((A43&amp;"_C"), GALLERY!AT:AT, GALLERY!E:E),"")</f>
        <v>262.84840000000003</v>
      </c>
      <c r="AI43" s="75">
        <f>_xlfn.IFNA(IF(_xlfn.XLOOKUP((A43&amp;"_N"), GALLERY!AT:AT, GALLERY!E:E)&lt;0, _xlfn.XLOOKUP((A43&amp;"_T"), GALLERY!AT:AT, GALLERY!E:E), _xlfn.XLOOKUP((A43&amp;"_T"), GALLERY!AT:AT, GALLERY!E:E)-_xlfn.XLOOKUP((A43&amp;"_N"), GALLERY!AT:AT, GALLERY!E:E))/1000,"")</f>
        <v>1.1233129999999999E-2</v>
      </c>
      <c r="AJ43" s="5">
        <v>6.29</v>
      </c>
      <c r="AK43" s="105" t="str" cm="1">
        <f t="array" ref="AK43">_xlfn.LET(
  _xlpm.lookupVal, _xlfn.XLOOKUP($A43, PHYCOCYANIN!A:A, PHYCOCYANIN!R:R, ""),
  _xlfn.IFS(
    _xlpm.lookupVal &lt;&gt; "", _xlpm.lookupVal,
    OR($Z43 = "Abundant algae", ISNUMBER(SEARCH("Suspected_HAB", $AA43))), "Flagged",
    TRUE, ""
  )
)</f>
        <v/>
      </c>
      <c r="AL43" s="75">
        <f>_xlfn.XLOOKUP($L43,'Site_GPS-Coordinates'!$A:$A,'Site_GPS-Coordinates'!$B:$B,"")</f>
        <v>40.215486130000002</v>
      </c>
      <c r="AM43" s="75">
        <f>_xlfn.XLOOKUP($L43,'Site_GPS-Coordinates'!$A:$A,'Site_GPS-Coordinates'!$C:$C,"")</f>
        <v>-74.51750036</v>
      </c>
      <c r="AN43" s="75" t="str">
        <f t="shared" si="1"/>
        <v>APL1_A</v>
      </c>
      <c r="AO43" s="2" t="str">
        <f t="shared" si="2"/>
        <v>A</v>
      </c>
      <c r="AP43" s="5"/>
      <c r="AQ43" s="7"/>
    </row>
    <row r="44" spans="1:43" s="5" customFormat="1" ht="14.5" x14ac:dyDescent="0.35">
      <c r="A44" s="2" t="str">
        <f t="shared" si="0"/>
        <v>AC1_2025-05-25</v>
      </c>
      <c r="B44">
        <v>3171</v>
      </c>
      <c r="C44" t="s">
        <v>313</v>
      </c>
      <c r="D44" s="78">
        <v>45802.612083333333</v>
      </c>
      <c r="E44"/>
      <c r="F44" s="78">
        <v>45802.612083333333</v>
      </c>
      <c r="G44"/>
      <c r="H44" t="s">
        <v>314</v>
      </c>
      <c r="I44" t="s">
        <v>315</v>
      </c>
      <c r="J44" s="6">
        <v>45802.666666666664</v>
      </c>
      <c r="K44" s="79">
        <v>0.43472222222222223</v>
      </c>
      <c r="L44" t="s">
        <v>316</v>
      </c>
      <c r="M44" t="s">
        <v>155</v>
      </c>
      <c r="N44" t="s">
        <v>156</v>
      </c>
      <c r="O44" t="s">
        <v>250</v>
      </c>
      <c r="P44" t="s">
        <v>158</v>
      </c>
      <c r="Q44"/>
      <c r="R44" t="s">
        <v>176</v>
      </c>
      <c r="S44"/>
      <c r="T44" t="s">
        <v>171</v>
      </c>
      <c r="U44"/>
      <c r="V44" t="s">
        <v>172</v>
      </c>
      <c r="W44"/>
      <c r="X44" t="s">
        <v>317</v>
      </c>
      <c r="Y44" t="s">
        <v>162</v>
      </c>
      <c r="Z44" t="s">
        <v>163</v>
      </c>
      <c r="AA44"/>
      <c r="AB44"/>
      <c r="AC44">
        <v>15</v>
      </c>
      <c r="AD44" s="84" t="s">
        <v>295</v>
      </c>
      <c r="AE44" t="s">
        <v>318</v>
      </c>
      <c r="AF44" s="55" t="str" cm="1">
        <f t="array" ref="AF44">_xlfn.LET(
  _xlpm.result, _xlfn.XLOOKUP($A44, IDEXX!$A:$A, IDEXX!$I:$I, ""),
  _xlfn.IFNA(
    _xlfn.IFS(
      ISNUMBER(_xlpm.result), _xlpm.result,
      _xlpm.result = "&gt; 2419.6", 2500,
      _xlpm.result = "&lt; 1.0", 0.5
    ),
    ""
  )
)</f>
        <v/>
      </c>
      <c r="AG44" s="167" t="str">
        <f>_xlfn.IFNA(_xlfn.XLOOKUP((A44&amp;"_P"), GALLERY!AT:AT, GALLERY!E:E),"")</f>
        <v/>
      </c>
      <c r="AH44" s="167" t="str">
        <f>_xlfn.IFNA(_xlfn.XLOOKUP((A44&amp;"_C"), GALLERY!AT:AT, GALLERY!E:E),"")</f>
        <v/>
      </c>
      <c r="AI44" s="168" t="str">
        <f>_xlfn.IFNA(IF(_xlfn.XLOOKUP((A44&amp;"_N"), GALLERY!AT:AT, GALLERY!E:E)&lt;0, _xlfn.XLOOKUP((A44&amp;"_T"), GALLERY!AT:AT, GALLERY!E:E), _xlfn.XLOOKUP((A44&amp;"_T"), GALLERY!AT:AT, GALLERY!E:E)-_xlfn.XLOOKUP((A44&amp;"_N"), GALLERY!AT:AT, GALLERY!E:E))/1000,"")</f>
        <v/>
      </c>
      <c r="AJ44" s="166"/>
      <c r="AK44" s="105" t="str" cm="1">
        <f t="array" ref="AK44">_xlfn.LET(
  _xlpm.lookupVal, _xlfn.XLOOKUP($A44, PHYCOCYANIN!A:A, PHYCOCYANIN!R:R, ""),
  _xlfn.IFS(
    _xlpm.lookupVal &lt;&gt; "", _xlpm.lookupVal,
    OR($Z44 = "Abundant algae", ISNUMBER(SEARCH("Suspected_HAB", $AA44))), "Flagged",
    TRUE, ""
  )
)</f>
        <v/>
      </c>
      <c r="AL44" s="75">
        <f>_xlfn.XLOOKUP($L44,'Site_GPS-Coordinates'!$A:$A,'Site_GPS-Coordinates'!$B:$B,"")</f>
        <v>40.218231850000002</v>
      </c>
      <c r="AM44" s="75">
        <f>_xlfn.XLOOKUP($L44,'Site_GPS-Coordinates'!$A:$A,'Site_GPS-Coordinates'!$C:$C,"")</f>
        <v>-74.763124950000005</v>
      </c>
      <c r="AN44" s="75" t="str">
        <f t="shared" si="1"/>
        <v>AC1_A</v>
      </c>
      <c r="AO44" s="2" t="str">
        <f t="shared" si="2"/>
        <v>A</v>
      </c>
      <c r="AQ44" s="7"/>
    </row>
    <row r="45" spans="1:43" s="5" customFormat="1" ht="14.5" x14ac:dyDescent="0.35">
      <c r="A45" s="2" t="str">
        <f t="shared" si="0"/>
        <v>AWL1_2025-05-25</v>
      </c>
      <c r="B45">
        <v>3148</v>
      </c>
      <c r="C45" t="s">
        <v>319</v>
      </c>
      <c r="D45" s="78">
        <v>45802.52138888889</v>
      </c>
      <c r="E45"/>
      <c r="F45" s="78">
        <v>45802.52138888889</v>
      </c>
      <c r="G45"/>
      <c r="H45" t="s">
        <v>152</v>
      </c>
      <c r="I45" t="s">
        <v>153</v>
      </c>
      <c r="J45" s="6">
        <v>45802.666666666664</v>
      </c>
      <c r="K45" s="79">
        <v>0.35208333333333336</v>
      </c>
      <c r="L45" t="s">
        <v>154</v>
      </c>
      <c r="M45" t="s">
        <v>155</v>
      </c>
      <c r="N45" t="s">
        <v>156</v>
      </c>
      <c r="O45" t="s">
        <v>250</v>
      </c>
      <c r="P45" t="s">
        <v>158</v>
      </c>
      <c r="Q45"/>
      <c r="R45" t="s">
        <v>159</v>
      </c>
      <c r="S45"/>
      <c r="T45" t="s">
        <v>171</v>
      </c>
      <c r="U45"/>
      <c r="V45" t="s">
        <v>320</v>
      </c>
      <c r="W45"/>
      <c r="X45" t="s">
        <v>161</v>
      </c>
      <c r="Y45" t="s">
        <v>162</v>
      </c>
      <c r="Z45" t="s">
        <v>163</v>
      </c>
      <c r="AA45"/>
      <c r="AB45"/>
      <c r="AC45">
        <v>12.5</v>
      </c>
      <c r="AD45" t="s">
        <v>164</v>
      </c>
      <c r="AE45"/>
      <c r="AF45" cm="1">
        <f t="array" ref="AF45">_xlfn.LET(
  _xlpm.result, _xlfn.XLOOKUP($A45, IDEXX!$A:$A, IDEXX!$I:$I, ""),
  _xlfn.IFNA(
    _xlfn.IFS(
      ISNUMBER(_xlpm.result), _xlpm.result,
      _xlpm.result = "&gt; 2419.6", 2500,
      _xlpm.result = "&lt; 1.0", 0.5
    ),
    ""
  )
)</f>
        <v>2500</v>
      </c>
      <c r="AG45" s="2">
        <f>_xlfn.IFNA(_xlfn.XLOOKUP((A45&amp;"_P"), GALLERY!AT:AT, GALLERY!E:E),"")</f>
        <v>6.726E-2</v>
      </c>
      <c r="AH45" s="2">
        <f>_xlfn.IFNA(_xlfn.XLOOKUP((A45&amp;"_C"), GALLERY!AT:AT, GALLERY!E:E),"")</f>
        <v>197.26750000000001</v>
      </c>
      <c r="AI45" s="75">
        <f>_xlfn.IFNA(IF(_xlfn.XLOOKUP((A45&amp;"_N"), GALLERY!AT:AT, GALLERY!E:E)&lt;0, _xlfn.XLOOKUP((A45&amp;"_T"), GALLERY!AT:AT, GALLERY!E:E), _xlfn.XLOOKUP((A45&amp;"_T"), GALLERY!AT:AT, GALLERY!E:E)-_xlfn.XLOOKUP((A45&amp;"_N"), GALLERY!AT:AT, GALLERY!E:E))/1000,"")</f>
        <v>1.6675370000000002E-2</v>
      </c>
      <c r="AJ45" s="5">
        <v>26</v>
      </c>
      <c r="AK45" s="105" t="str" cm="1">
        <f t="array" ref="AK45">_xlfn.LET(
  _xlpm.lookupVal, _xlfn.XLOOKUP($A45, PHYCOCYANIN!A:A, PHYCOCYANIN!R:R, ""),
  _xlfn.IFS(
    _xlpm.lookupVal &lt;&gt; "", _xlpm.lookupVal,
    OR($Z45 = "Abundant algae", ISNUMBER(SEARCH("Suspected_HAB", $AA45))), "Flagged",
    TRUE, ""
  )
)</f>
        <v/>
      </c>
      <c r="AL45" s="75">
        <f>_xlfn.XLOOKUP($L45,'Site_GPS-Coordinates'!$A:$A,'Site_GPS-Coordinates'!$B:$B,"")</f>
        <v>40.400170000000003</v>
      </c>
      <c r="AM45" s="75">
        <f>_xlfn.XLOOKUP($L45,'Site_GPS-Coordinates'!$A:$A,'Site_GPS-Coordinates'!$C:$C,"")</f>
        <v>-74.84299</v>
      </c>
      <c r="AN45" s="75" t="str">
        <f t="shared" si="1"/>
        <v>AWL1_A</v>
      </c>
      <c r="AO45" s="2" t="str">
        <f t="shared" si="2"/>
        <v>A</v>
      </c>
      <c r="AQ45" s="7"/>
    </row>
    <row r="46" spans="1:43" s="5" customFormat="1" ht="14.5" x14ac:dyDescent="0.35">
      <c r="A46" s="2" t="str">
        <f t="shared" si="0"/>
        <v>AX1_2025-05-25</v>
      </c>
      <c r="B46">
        <v>3173</v>
      </c>
      <c r="C46" t="s">
        <v>321</v>
      </c>
      <c r="D46" s="78">
        <v>45802.622407407405</v>
      </c>
      <c r="E46"/>
      <c r="F46" s="78">
        <v>45802.622407407405</v>
      </c>
      <c r="G46"/>
      <c r="H46" t="s">
        <v>166</v>
      </c>
      <c r="I46" t="s">
        <v>322</v>
      </c>
      <c r="J46" s="6">
        <v>45802.666666666664</v>
      </c>
      <c r="K46" s="79">
        <v>0.45347222222222222</v>
      </c>
      <c r="L46" t="s">
        <v>168</v>
      </c>
      <c r="M46" t="s">
        <v>155</v>
      </c>
      <c r="N46" t="s">
        <v>187</v>
      </c>
      <c r="O46" t="s">
        <v>250</v>
      </c>
      <c r="P46" t="s">
        <v>158</v>
      </c>
      <c r="Q46"/>
      <c r="R46" t="s">
        <v>212</v>
      </c>
      <c r="S46"/>
      <c r="T46" t="s">
        <v>159</v>
      </c>
      <c r="U46"/>
      <c r="V46" t="s">
        <v>172</v>
      </c>
      <c r="W46"/>
      <c r="X46" t="s">
        <v>317</v>
      </c>
      <c r="Y46" t="s">
        <v>177</v>
      </c>
      <c r="Z46" t="s">
        <v>163</v>
      </c>
      <c r="AA46"/>
      <c r="AB46"/>
      <c r="AC46">
        <v>14</v>
      </c>
      <c r="AD46" t="s">
        <v>164</v>
      </c>
      <c r="AE46"/>
      <c r="AF46" cm="1">
        <f t="array" ref="AF46">_xlfn.LET(
  _xlpm.result, _xlfn.XLOOKUP($A46, IDEXX!$A:$A, IDEXX!$I:$I, ""),
  _xlfn.IFNA(
    _xlfn.IFS(
      ISNUMBER(_xlpm.result), _xlpm.result,
      _xlpm.result = "&gt; 2419.6", 2500,
      _xlpm.result = "&lt; 1.0", 0.5
    ),
    ""
  )
)</f>
        <v>50.4</v>
      </c>
      <c r="AG46" s="2">
        <f>_xlfn.IFNA(_xlfn.XLOOKUP((A46&amp;"_P"), GALLERY!AT:AT, GALLERY!E:E),"")</f>
        <v>2.4289999999999999E-2</v>
      </c>
      <c r="AH46" s="2">
        <f>_xlfn.IFNA(_xlfn.XLOOKUP((A46&amp;"_C"), GALLERY!AT:AT, GALLERY!E:E),"")</f>
        <v>412.93439999999998</v>
      </c>
      <c r="AI46" s="75">
        <f>_xlfn.IFNA(IF(_xlfn.XLOOKUP((A46&amp;"_N"), GALLERY!AT:AT, GALLERY!E:E)&lt;0, _xlfn.XLOOKUP((A46&amp;"_T"), GALLERY!AT:AT, GALLERY!E:E), _xlfn.XLOOKUP((A46&amp;"_T"), GALLERY!AT:AT, GALLERY!E:E)-_xlfn.XLOOKUP((A46&amp;"_N"), GALLERY!AT:AT, GALLERY!E:E))/1000,"")</f>
        <v>0.99995979999999995</v>
      </c>
      <c r="AJ46" s="5">
        <v>1.3</v>
      </c>
      <c r="AK46" s="105" t="str" cm="1">
        <f t="array" ref="AK46">_xlfn.LET(
  _xlpm.lookupVal, _xlfn.XLOOKUP($A46, PHYCOCYANIN!A:A, PHYCOCYANIN!R:R, ""),
  _xlfn.IFS(
    _xlpm.lookupVal &lt;&gt; "", _xlpm.lookupVal,
    OR($Z46 = "Abundant algae", ISNUMBER(SEARCH("Suspected_HAB", $AA46))), "Flagged",
    TRUE, ""
  )
)</f>
        <v/>
      </c>
      <c r="AL46" s="75">
        <f>_xlfn.XLOOKUP($L46,'Site_GPS-Coordinates'!$A:$A,'Site_GPS-Coordinates'!$B:$B,"")</f>
        <v>40.378843359999998</v>
      </c>
      <c r="AM46" s="75">
        <f>_xlfn.XLOOKUP($L46,'Site_GPS-Coordinates'!$A:$A,'Site_GPS-Coordinates'!$C:$C,"")</f>
        <v>-74.948355179999993</v>
      </c>
      <c r="AN46" s="75" t="str">
        <f t="shared" si="1"/>
        <v>AX1_A</v>
      </c>
      <c r="AO46" s="2" t="str">
        <f t="shared" si="2"/>
        <v>A</v>
      </c>
    </row>
    <row r="47" spans="1:43" s="5" customFormat="1" ht="14.5" x14ac:dyDescent="0.35">
      <c r="A47" s="2" t="str">
        <f t="shared" si="0"/>
        <v>AX2_2025-05-25</v>
      </c>
      <c r="B47">
        <v>3170</v>
      </c>
      <c r="C47" s="80" t="s">
        <v>323</v>
      </c>
      <c r="D47" s="78">
        <v>45802.611539351848</v>
      </c>
      <c r="E47"/>
      <c r="F47" s="78">
        <v>45802.611539351848</v>
      </c>
      <c r="G47"/>
      <c r="H47" t="s">
        <v>166</v>
      </c>
      <c r="I47" t="s">
        <v>322</v>
      </c>
      <c r="J47" s="6">
        <v>45802.666666666664</v>
      </c>
      <c r="K47" s="79">
        <v>0.44236111111111109</v>
      </c>
      <c r="L47" t="s">
        <v>175</v>
      </c>
      <c r="M47" t="s">
        <v>155</v>
      </c>
      <c r="N47" t="s">
        <v>286</v>
      </c>
      <c r="O47" t="s">
        <v>250</v>
      </c>
      <c r="P47" t="s">
        <v>158</v>
      </c>
      <c r="Q47"/>
      <c r="R47" t="s">
        <v>159</v>
      </c>
      <c r="S47"/>
      <c r="T47" t="s">
        <v>159</v>
      </c>
      <c r="U47"/>
      <c r="V47" t="s">
        <v>172</v>
      </c>
      <c r="W47"/>
      <c r="X47" t="s">
        <v>202</v>
      </c>
      <c r="Y47" t="s">
        <v>162</v>
      </c>
      <c r="Z47" t="s">
        <v>163</v>
      </c>
      <c r="AA47"/>
      <c r="AB47"/>
      <c r="AC47">
        <v>13</v>
      </c>
      <c r="AD47" t="s">
        <v>164</v>
      </c>
      <c r="AE47"/>
      <c r="AF47" cm="1">
        <f t="array" ref="AF47">_xlfn.LET(
  _xlpm.result, _xlfn.XLOOKUP($A47, IDEXX!$A:$A, IDEXX!$I:$I, ""),
  _xlfn.IFNA(
    _xlfn.IFS(
      ISNUMBER(_xlpm.result), _xlpm.result,
      _xlpm.result = "&gt; 2419.6", 2500,
      _xlpm.result = "&lt; 1.0", 0.5
    ),
    ""
  )
)</f>
        <v>88</v>
      </c>
      <c r="AG47" s="2">
        <f>_xlfn.IFNA(_xlfn.XLOOKUP((A47&amp;"_P"), GALLERY!AT:AT, GALLERY!E:E),"")</f>
        <v>2.7480000000000001E-2</v>
      </c>
      <c r="AH47" s="2">
        <f>_xlfn.IFNA(_xlfn.XLOOKUP((A47&amp;"_C"), GALLERY!AT:AT, GALLERY!E:E),"")</f>
        <v>434.63740000000001</v>
      </c>
      <c r="AI47" s="75">
        <f>_xlfn.IFNA(IF(_xlfn.XLOOKUP((A47&amp;"_N"), GALLERY!AT:AT, GALLERY!E:E)&lt;0, _xlfn.XLOOKUP((A47&amp;"_T"), GALLERY!AT:AT, GALLERY!E:E), _xlfn.XLOOKUP((A47&amp;"_T"), GALLERY!AT:AT, GALLERY!E:E)-_xlfn.XLOOKUP((A47&amp;"_N"), GALLERY!AT:AT, GALLERY!E:E))/1000,"")</f>
        <v>1.62133248</v>
      </c>
      <c r="AJ47" s="5">
        <v>1.52</v>
      </c>
      <c r="AK47" s="105" t="str" cm="1">
        <f t="array" ref="AK47">_xlfn.LET(
  _xlpm.lookupVal, _xlfn.XLOOKUP($A47, PHYCOCYANIN!A:A, PHYCOCYANIN!R:R, ""),
  _xlfn.IFS(
    _xlpm.lookupVal &lt;&gt; "", _xlpm.lookupVal,
    OR($Z47 = "Abundant algae", ISNUMBER(SEARCH("Suspected_HAB", $AA47))), "Flagged",
    TRUE, ""
  )
)</f>
        <v/>
      </c>
      <c r="AL47" s="75">
        <f>_xlfn.XLOOKUP($L47,'Site_GPS-Coordinates'!$A:$A,'Site_GPS-Coordinates'!$B:$B,"")</f>
        <v>40.40331518</v>
      </c>
      <c r="AM47" s="75">
        <f>_xlfn.XLOOKUP($L47,'Site_GPS-Coordinates'!$A:$A,'Site_GPS-Coordinates'!$C:$C,"")</f>
        <v>-74.913594959999998</v>
      </c>
      <c r="AN47" s="75" t="str">
        <f t="shared" si="1"/>
        <v>AX2_A</v>
      </c>
      <c r="AO47" s="2" t="str">
        <f t="shared" si="2"/>
        <v>A</v>
      </c>
      <c r="AQ47" s="7"/>
    </row>
    <row r="48" spans="1:43" s="5" customFormat="1" ht="14.5" x14ac:dyDescent="0.35">
      <c r="A48" s="2" t="str">
        <f t="shared" si="0"/>
        <v>BB1_2025-05-25</v>
      </c>
      <c r="B48">
        <v>3145</v>
      </c>
      <c r="C48" t="s">
        <v>324</v>
      </c>
      <c r="D48" s="78">
        <v>45802.47152777778</v>
      </c>
      <c r="E48"/>
      <c r="F48" s="78">
        <v>45802.47152777778</v>
      </c>
      <c r="G48"/>
      <c r="H48" t="s">
        <v>179</v>
      </c>
      <c r="I48" t="s">
        <v>180</v>
      </c>
      <c r="J48" s="6">
        <v>45802.666666666664</v>
      </c>
      <c r="K48" s="79">
        <v>0.3034722222222222</v>
      </c>
      <c r="L48" t="s">
        <v>181</v>
      </c>
      <c r="M48" t="s">
        <v>155</v>
      </c>
      <c r="N48" t="s">
        <v>156</v>
      </c>
      <c r="O48" t="s">
        <v>250</v>
      </c>
      <c r="P48" t="s">
        <v>158</v>
      </c>
      <c r="Q48"/>
      <c r="R48" t="s">
        <v>159</v>
      </c>
      <c r="S48"/>
      <c r="T48" t="s">
        <v>171</v>
      </c>
      <c r="U48"/>
      <c r="V48" t="s">
        <v>172</v>
      </c>
      <c r="W48"/>
      <c r="X48" t="s">
        <v>161</v>
      </c>
      <c r="Y48" t="s">
        <v>162</v>
      </c>
      <c r="Z48" t="s">
        <v>163</v>
      </c>
      <c r="AA48"/>
      <c r="AB48"/>
      <c r="AC48">
        <v>13</v>
      </c>
      <c r="AD48" t="s">
        <v>164</v>
      </c>
      <c r="AE48"/>
      <c r="AF48" cm="1">
        <f t="array" ref="AF48">_xlfn.LET(
  _xlpm.result, _xlfn.XLOOKUP($A48, IDEXX!$A:$A, IDEXX!$I:$I, ""),
  _xlfn.IFNA(
    _xlfn.IFS(
      ISNUMBER(_xlpm.result), _xlpm.result,
      _xlpm.result = "&gt; 2419.6", 2500,
      _xlpm.result = "&lt; 1.0", 0.5
    ),
    ""
  )
)</f>
        <v>127.4</v>
      </c>
      <c r="AG48" s="2">
        <f>_xlfn.IFNA(_xlfn.XLOOKUP((A48&amp;"_P"), GALLERY!AT:AT, GALLERY!E:E),"")</f>
        <v>6.7409999999999998E-2</v>
      </c>
      <c r="AH48" s="2">
        <f>_xlfn.IFNA(_xlfn.XLOOKUP((A48&amp;"_C"), GALLERY!AT:AT, GALLERY!E:E),"")</f>
        <v>384.15410000000003</v>
      </c>
      <c r="AI48" s="75">
        <f>_xlfn.IFNA(IF(_xlfn.XLOOKUP((A48&amp;"_N"), GALLERY!AT:AT, GALLERY!E:E)&lt;0, _xlfn.XLOOKUP((A48&amp;"_T"), GALLERY!AT:AT, GALLERY!E:E), _xlfn.XLOOKUP((A48&amp;"_T"), GALLERY!AT:AT, GALLERY!E:E)-_xlfn.XLOOKUP((A48&amp;"_N"), GALLERY!AT:AT, GALLERY!E:E))/1000,"")</f>
        <v>1.0688264199999999</v>
      </c>
      <c r="AJ48" s="5">
        <v>6.74</v>
      </c>
      <c r="AK48" s="105" t="str" cm="1">
        <f t="array" ref="AK48">_xlfn.LET(
  _xlpm.lookupVal, _xlfn.XLOOKUP($A48, PHYCOCYANIN!A:A, PHYCOCYANIN!R:R, ""),
  _xlfn.IFS(
    _xlpm.lookupVal &lt;&gt; "", _xlpm.lookupVal,
    OR($Z48 = "Abundant algae", ISNUMBER(SEARCH("Suspected_HAB", $AA48))), "Flagged",
    TRUE, ""
  )
)</f>
        <v/>
      </c>
      <c r="AL48" s="75">
        <f>_xlfn.XLOOKUP($L48,'Site_GPS-Coordinates'!$A:$A,'Site_GPS-Coordinates'!$B:$B,"")</f>
        <v>40.318354999999997</v>
      </c>
      <c r="AM48" s="75">
        <f>_xlfn.XLOOKUP($L48,'Site_GPS-Coordinates'!$A:$A,'Site_GPS-Coordinates'!$C:$C,"")</f>
        <v>-74.612534999999994</v>
      </c>
      <c r="AN48" s="75" t="str">
        <f t="shared" si="1"/>
        <v>BB1_A</v>
      </c>
      <c r="AO48" s="2" t="str">
        <f t="shared" si="2"/>
        <v>A</v>
      </c>
      <c r="AQ48" s="7"/>
    </row>
    <row r="49" spans="1:43" s="5" customFormat="1" ht="14.5" x14ac:dyDescent="0.35">
      <c r="A49" s="2" t="str">
        <f t="shared" si="0"/>
        <v>BD1a_2025-05-25</v>
      </c>
      <c r="B49">
        <v>3144</v>
      </c>
      <c r="C49" t="s">
        <v>325</v>
      </c>
      <c r="D49" s="78">
        <v>45802.468726851854</v>
      </c>
      <c r="E49"/>
      <c r="F49" s="78">
        <v>45802.468726851854</v>
      </c>
      <c r="G49"/>
      <c r="H49" t="s">
        <v>184</v>
      </c>
      <c r="I49" t="s">
        <v>185</v>
      </c>
      <c r="J49" s="6">
        <v>45802.666666666664</v>
      </c>
      <c r="K49" s="79">
        <v>0.28194444444444444</v>
      </c>
      <c r="L49" t="s">
        <v>186</v>
      </c>
      <c r="M49" t="s">
        <v>155</v>
      </c>
      <c r="N49" t="s">
        <v>156</v>
      </c>
      <c r="O49" t="s">
        <v>250</v>
      </c>
      <c r="P49" t="s">
        <v>158</v>
      </c>
      <c r="Q49"/>
      <c r="R49" t="s">
        <v>159</v>
      </c>
      <c r="S49"/>
      <c r="T49" t="s">
        <v>159</v>
      </c>
      <c r="U49"/>
      <c r="V49" t="s">
        <v>172</v>
      </c>
      <c r="W49"/>
      <c r="X49" t="s">
        <v>161</v>
      </c>
      <c r="Y49" t="s">
        <v>162</v>
      </c>
      <c r="Z49" t="s">
        <v>163</v>
      </c>
      <c r="AA49"/>
      <c r="AB49"/>
      <c r="AC49">
        <v>11</v>
      </c>
      <c r="AD49" t="s">
        <v>164</v>
      </c>
      <c r="AE49"/>
      <c r="AF49" cm="1">
        <f t="array" ref="AF49">_xlfn.LET(
  _xlpm.result, _xlfn.XLOOKUP($A49, IDEXX!$A:$A, IDEXX!$I:$I, ""),
  _xlfn.IFNA(
    _xlfn.IFS(
      ISNUMBER(_xlpm.result), _xlpm.result,
      _xlpm.result = "&gt; 2419.6", 2500,
      _xlpm.result = "&lt; 1.0", 0.5
    ),
    ""
  )
)</f>
        <v>145.5</v>
      </c>
      <c r="AG49" s="2">
        <f>_xlfn.IFNA(_xlfn.XLOOKUP((A49&amp;"_P"), GALLERY!AT:AT, GALLERY!E:E),"")</f>
        <v>9.6100000000000005E-2</v>
      </c>
      <c r="AH49" s="2">
        <f>_xlfn.IFNA(_xlfn.XLOOKUP((A49&amp;"_C"), GALLERY!AT:AT, GALLERY!E:E),"")</f>
        <v>375.49169999999998</v>
      </c>
      <c r="AI49" s="75">
        <f>_xlfn.IFNA(IF(_xlfn.XLOOKUP((A49&amp;"_N"), GALLERY!AT:AT, GALLERY!E:E)&lt;0, _xlfn.XLOOKUP((A49&amp;"_T"), GALLERY!AT:AT, GALLERY!E:E), _xlfn.XLOOKUP((A49&amp;"_T"), GALLERY!AT:AT, GALLERY!E:E)-_xlfn.XLOOKUP((A49&amp;"_N"), GALLERY!AT:AT, GALLERY!E:E))/1000,"")</f>
        <v>0.90673209999999993</v>
      </c>
      <c r="AJ49" s="5">
        <v>2.9</v>
      </c>
      <c r="AK49" s="105" t="str" cm="1">
        <f t="array" ref="AK49">_xlfn.LET(
  _xlpm.lookupVal, _xlfn.XLOOKUP($A49, PHYCOCYANIN!A:A, PHYCOCYANIN!R:R, ""),
  _xlfn.IFS(
    _xlpm.lookupVal &lt;&gt; "", _xlpm.lookupVal,
    OR($Z49 = "Abundant algae", ISNUMBER(SEARCH("Suspected_HAB", $AA49))), "Flagged",
    TRUE, ""
  )
)</f>
        <v/>
      </c>
      <c r="AL49" s="75">
        <f>_xlfn.XLOOKUP($L49,'Site_GPS-Coordinates'!$A:$A,'Site_GPS-Coordinates'!$B:$B,"")</f>
        <v>40.416029999999999</v>
      </c>
      <c r="AM49" s="75">
        <f>_xlfn.XLOOKUP($L49,'Site_GPS-Coordinates'!$A:$A,'Site_GPS-Coordinates'!$C:$C,"")</f>
        <v>-74.643029999999996</v>
      </c>
      <c r="AN49" s="75" t="str">
        <f t="shared" si="1"/>
        <v>BD1a_A</v>
      </c>
      <c r="AO49" s="2" t="str">
        <f t="shared" si="2"/>
        <v>A</v>
      </c>
      <c r="AQ49" s="7"/>
    </row>
    <row r="50" spans="1:43" s="5" customFormat="1" ht="14.5" x14ac:dyDescent="0.35">
      <c r="A50" s="2" t="str">
        <f t="shared" si="0"/>
        <v>BLDL1_2025-05-25</v>
      </c>
      <c r="B50">
        <v>3149</v>
      </c>
      <c r="C50" t="s">
        <v>326</v>
      </c>
      <c r="D50" s="78">
        <v>45802.538657407407</v>
      </c>
      <c r="E50"/>
      <c r="F50" s="78">
        <v>45802.538657407407</v>
      </c>
      <c r="G50"/>
      <c r="H50" t="s">
        <v>327</v>
      </c>
      <c r="I50" t="s">
        <v>153</v>
      </c>
      <c r="J50" s="6">
        <v>45802.666666666664</v>
      </c>
      <c r="K50" s="79">
        <v>0.37013888888888891</v>
      </c>
      <c r="L50" t="s">
        <v>189</v>
      </c>
      <c r="M50" t="s">
        <v>155</v>
      </c>
      <c r="N50" t="s">
        <v>156</v>
      </c>
      <c r="O50" t="s">
        <v>250</v>
      </c>
      <c r="P50" t="s">
        <v>158</v>
      </c>
      <c r="Q50"/>
      <c r="R50" t="s">
        <v>159</v>
      </c>
      <c r="S50"/>
      <c r="T50" t="s">
        <v>171</v>
      </c>
      <c r="U50"/>
      <c r="V50" t="s">
        <v>190</v>
      </c>
      <c r="W50"/>
      <c r="X50" t="s">
        <v>202</v>
      </c>
      <c r="Y50" t="s">
        <v>191</v>
      </c>
      <c r="Z50" t="s">
        <v>163</v>
      </c>
      <c r="AA50"/>
      <c r="AB50"/>
      <c r="AC50">
        <v>15</v>
      </c>
      <c r="AD50" t="s">
        <v>164</v>
      </c>
      <c r="AE50"/>
      <c r="AF50" cm="1">
        <f t="array" ref="AF50">_xlfn.LET(
  _xlpm.result, _xlfn.XLOOKUP($A50, IDEXX!$A:$A, IDEXX!$I:$I, ""),
  _xlfn.IFNA(
    _xlfn.IFS(
      ISNUMBER(_xlpm.result), _xlpm.result,
      _xlpm.result = "&gt; 2419.6", 2500,
      _xlpm.result = "&lt; 1.0", 0.5
    ),
    ""
  )
)</f>
        <v>19.899999999999999</v>
      </c>
      <c r="AG50" s="2">
        <f>_xlfn.IFNA(_xlfn.XLOOKUP((A50&amp;"_P"), GALLERY!AT:AT, GALLERY!E:E),"")</f>
        <v>0.14013999999999999</v>
      </c>
      <c r="AH50" s="2">
        <f>_xlfn.IFNA(_xlfn.XLOOKUP((A50&amp;"_C"), GALLERY!AT:AT, GALLERY!E:E),"")</f>
        <v>372.64490000000001</v>
      </c>
      <c r="AI50" s="75">
        <f>_xlfn.IFNA(IF(_xlfn.XLOOKUP((A50&amp;"_N"), GALLERY!AT:AT, GALLERY!E:E)&lt;0, _xlfn.XLOOKUP((A50&amp;"_T"), GALLERY!AT:AT, GALLERY!E:E), _xlfn.XLOOKUP((A50&amp;"_T"), GALLERY!AT:AT, GALLERY!E:E)-_xlfn.XLOOKUP((A50&amp;"_N"), GALLERY!AT:AT, GALLERY!E:E))/1000,"")</f>
        <v>0.35127798999999998</v>
      </c>
      <c r="AJ50" s="5">
        <v>13</v>
      </c>
      <c r="AK50" s="105" t="str" cm="1">
        <f t="array" ref="AK50">_xlfn.LET(
  _xlpm.lookupVal, _xlfn.XLOOKUP($A50, PHYCOCYANIN!A:A, PHYCOCYANIN!R:R, ""),
  _xlfn.IFS(
    _xlpm.lookupVal &lt;&gt; "", _xlpm.lookupVal,
    OR($Z50 = "Abundant algae", ISNUMBER(SEARCH("Suspected_HAB", $AA50))), "Flagged",
    TRUE, ""
  )
)</f>
        <v/>
      </c>
      <c r="AL50" s="75">
        <f>_xlfn.XLOOKUP($L50,'Site_GPS-Coordinates'!$A:$A,'Site_GPS-Coordinates'!$B:$B,"")</f>
        <v>40.34075</v>
      </c>
      <c r="AM50" s="75">
        <f>_xlfn.XLOOKUP($L50,'Site_GPS-Coordinates'!$A:$A,'Site_GPS-Coordinates'!$C:$C,"")</f>
        <v>-74.785290000000003</v>
      </c>
      <c r="AN50" s="75" t="str">
        <f t="shared" si="1"/>
        <v>BLDL1_A</v>
      </c>
      <c r="AO50" s="2" t="str">
        <f t="shared" si="2"/>
        <v>A</v>
      </c>
      <c r="AQ50" s="7"/>
    </row>
    <row r="51" spans="1:43" s="5" customFormat="1" ht="15" customHeight="1" x14ac:dyDescent="0.35">
      <c r="A51" s="2" t="str">
        <f t="shared" si="0"/>
        <v>BRL1_2025-05-25</v>
      </c>
      <c r="B51">
        <v>3158</v>
      </c>
      <c r="C51" t="s">
        <v>328</v>
      </c>
      <c r="D51" s="78">
        <v>45802.572696759256</v>
      </c>
      <c r="E51"/>
      <c r="F51" s="78">
        <v>45805.625</v>
      </c>
      <c r="G51" t="s">
        <v>204</v>
      </c>
      <c r="H51" t="s">
        <v>329</v>
      </c>
      <c r="I51" t="s">
        <v>194</v>
      </c>
      <c r="J51" s="6">
        <v>45802.666666666664</v>
      </c>
      <c r="K51" s="79">
        <v>0.40277777777777779</v>
      </c>
      <c r="L51" t="s">
        <v>195</v>
      </c>
      <c r="M51" t="s">
        <v>155</v>
      </c>
      <c r="N51" t="s">
        <v>156</v>
      </c>
      <c r="O51" t="s">
        <v>157</v>
      </c>
      <c r="P51" t="s">
        <v>158</v>
      </c>
      <c r="Q51"/>
      <c r="R51" t="s">
        <v>182</v>
      </c>
      <c r="S51"/>
      <c r="T51" t="s">
        <v>199</v>
      </c>
      <c r="U51"/>
      <c r="V51" t="s">
        <v>172</v>
      </c>
      <c r="W51"/>
      <c r="X51" t="s">
        <v>161</v>
      </c>
      <c r="Y51" t="s">
        <v>191</v>
      </c>
      <c r="Z51" t="s">
        <v>163</v>
      </c>
      <c r="AA51"/>
      <c r="AB51"/>
      <c r="AC51">
        <v>15</v>
      </c>
      <c r="AD51" t="s">
        <v>164</v>
      </c>
      <c r="AE51"/>
      <c r="AF51" cm="1">
        <f t="array" ref="AF51">_xlfn.LET(
  _xlpm.result, _xlfn.XLOOKUP($A51, IDEXX!$A:$A, IDEXX!$I:$I, ""),
  _xlfn.IFNA(
    _xlfn.IFS(
      ISNUMBER(_xlpm.result), _xlpm.result,
      _xlpm.result = "&gt; 2419.6", 2500,
      _xlpm.result = "&lt; 1.0", 0.5
    ),
    ""
  )
)</f>
        <v>81.3</v>
      </c>
      <c r="AG51" s="2">
        <f>_xlfn.IFNA(_xlfn.XLOOKUP((A51&amp;"_P"), GALLERY!AT:AT, GALLERY!E:E),"")</f>
        <v>9.0499999999999997E-2</v>
      </c>
      <c r="AH51" s="2">
        <f>_xlfn.IFNA(_xlfn.XLOOKUP((A51&amp;"_C"), GALLERY!AT:AT, GALLERY!E:E),"")</f>
        <v>510.0788</v>
      </c>
      <c r="AI51" s="75">
        <f>_xlfn.IFNA(IF(_xlfn.XLOOKUP((A51&amp;"_N"), GALLERY!AT:AT, GALLERY!E:E)&lt;0, _xlfn.XLOOKUP((A51&amp;"_T"), GALLERY!AT:AT, GALLERY!E:E), _xlfn.XLOOKUP((A51&amp;"_T"), GALLERY!AT:AT, GALLERY!E:E)-_xlfn.XLOOKUP((A51&amp;"_N"), GALLERY!AT:AT, GALLERY!E:E))/1000,"")</f>
        <v>9.6620170000000005E-2</v>
      </c>
      <c r="AJ51" s="5">
        <v>6.41</v>
      </c>
      <c r="AK51" s="105" t="str" cm="1">
        <f t="array" ref="AK51">_xlfn.LET(
  _xlpm.lookupVal, _xlfn.XLOOKUP($A51, PHYCOCYANIN!A:A, PHYCOCYANIN!R:R, ""),
  _xlfn.IFS(
    _xlpm.lookupVal &lt;&gt; "", _xlpm.lookupVal,
    OR($Z51 = "Abundant algae", ISNUMBER(SEARCH("Suspected_HAB", $AA51))), "Flagged",
    TRUE, ""
  )
)</f>
        <v/>
      </c>
      <c r="AL51" s="75">
        <f>_xlfn.XLOOKUP($L51,'Site_GPS-Coordinates'!$A:$A,'Site_GPS-Coordinates'!$B:$B,"")</f>
        <v>40.310830000000003</v>
      </c>
      <c r="AM51" s="75">
        <f>_xlfn.XLOOKUP($L51,'Site_GPS-Coordinates'!$A:$A,'Site_GPS-Coordinates'!$C:$C,"")</f>
        <v>-74.511889999999994</v>
      </c>
      <c r="AN51" s="75" t="str">
        <f t="shared" si="1"/>
        <v>BRL1_A</v>
      </c>
      <c r="AO51" s="2" t="str">
        <f t="shared" si="2"/>
        <v>A</v>
      </c>
    </row>
    <row r="52" spans="1:43" s="5" customFormat="1" ht="14.5" x14ac:dyDescent="0.35">
      <c r="A52" s="2" t="str">
        <f t="shared" si="0"/>
        <v>CB2_2025-05-25</v>
      </c>
      <c r="B52">
        <v>3153</v>
      </c>
      <c r="C52" t="s">
        <v>330</v>
      </c>
      <c r="D52" s="78">
        <v>45802.56150462963</v>
      </c>
      <c r="E52"/>
      <c r="F52" s="78">
        <v>45802.56150462963</v>
      </c>
      <c r="G52"/>
      <c r="H52" t="s">
        <v>329</v>
      </c>
      <c r="I52" t="s">
        <v>194</v>
      </c>
      <c r="J52" s="6">
        <v>45802.666666666664</v>
      </c>
      <c r="K52" s="79">
        <v>0.38958333333333334</v>
      </c>
      <c r="L52" t="s">
        <v>198</v>
      </c>
      <c r="M52" t="s">
        <v>155</v>
      </c>
      <c r="N52" t="s">
        <v>156</v>
      </c>
      <c r="O52" t="s">
        <v>157</v>
      </c>
      <c r="P52" t="s">
        <v>158</v>
      </c>
      <c r="Q52"/>
      <c r="R52" t="s">
        <v>182</v>
      </c>
      <c r="S52"/>
      <c r="T52" t="s">
        <v>199</v>
      </c>
      <c r="U52"/>
      <c r="V52" t="s">
        <v>172</v>
      </c>
      <c r="W52"/>
      <c r="X52" t="s">
        <v>161</v>
      </c>
      <c r="Y52" t="s">
        <v>162</v>
      </c>
      <c r="Z52" t="s">
        <v>163</v>
      </c>
      <c r="AA52"/>
      <c r="AB52"/>
      <c r="AC52">
        <v>15</v>
      </c>
      <c r="AD52" t="s">
        <v>164</v>
      </c>
      <c r="AE52"/>
      <c r="AF52" cm="1">
        <f t="array" ref="AF52">_xlfn.LET(
  _xlpm.result, _xlfn.XLOOKUP($A52, IDEXX!$A:$A, IDEXX!$I:$I, ""),
  _xlfn.IFNA(
    _xlfn.IFS(
      ISNUMBER(_xlpm.result), _xlpm.result,
      _xlpm.result = "&gt; 2419.6", 2500,
      _xlpm.result = "&lt; 1.0", 0.5
    ),
    ""
  )
)</f>
        <v>104.3</v>
      </c>
      <c r="AG52" s="2">
        <f>_xlfn.IFNA(_xlfn.XLOOKUP((A52&amp;"_P"), GALLERY!AT:AT, GALLERY!E:E),"")</f>
        <v>9.3990000000000004E-2</v>
      </c>
      <c r="AH52" s="2">
        <f>_xlfn.IFNA(_xlfn.XLOOKUP((A52&amp;"_C"), GALLERY!AT:AT, GALLERY!E:E),"")</f>
        <v>482.18009999999998</v>
      </c>
      <c r="AI52" s="75">
        <f>_xlfn.IFNA(IF(_xlfn.XLOOKUP((A52&amp;"_N"), GALLERY!AT:AT, GALLERY!E:E)&lt;0, _xlfn.XLOOKUP((A52&amp;"_T"), GALLERY!AT:AT, GALLERY!E:E), _xlfn.XLOOKUP((A52&amp;"_T"), GALLERY!AT:AT, GALLERY!E:E)-_xlfn.XLOOKUP((A52&amp;"_N"), GALLERY!AT:AT, GALLERY!E:E))/1000,"")</f>
        <v>0.29518319999999998</v>
      </c>
      <c r="AJ52" s="5">
        <v>5.68</v>
      </c>
      <c r="AK52" s="105" t="str" cm="1">
        <f t="array" ref="AK52">_xlfn.LET(
  _xlpm.lookupVal, _xlfn.XLOOKUP($A52, PHYCOCYANIN!A:A, PHYCOCYANIN!R:R, ""),
  _xlfn.IFS(
    _xlpm.lookupVal &lt;&gt; "", _xlpm.lookupVal,
    OR($Z52 = "Abundant algae", ISNUMBER(SEARCH("Suspected_HAB", $AA52))), "Flagged",
    TRUE, ""
  )
)</f>
        <v/>
      </c>
      <c r="AL52" s="75">
        <f>_xlfn.XLOOKUP($L52,'Site_GPS-Coordinates'!$A:$A,'Site_GPS-Coordinates'!$B:$B,"")</f>
        <v>40.309793999999997</v>
      </c>
      <c r="AM52" s="75">
        <f>_xlfn.XLOOKUP($L52,'Site_GPS-Coordinates'!$A:$A,'Site_GPS-Coordinates'!$C:$C,"")</f>
        <v>-74.516903999999997</v>
      </c>
      <c r="AN52" s="75" t="str">
        <f t="shared" si="1"/>
        <v>CB2_A</v>
      </c>
      <c r="AO52" s="2" t="str">
        <f t="shared" si="2"/>
        <v>A</v>
      </c>
      <c r="AP52"/>
      <c r="AQ52"/>
    </row>
    <row r="53" spans="1:43" s="5" customFormat="1" ht="14.5" x14ac:dyDescent="0.35">
      <c r="A53" s="2" t="str">
        <f t="shared" si="0"/>
        <v>CB3_2025-05-25</v>
      </c>
      <c r="B53">
        <v>3143</v>
      </c>
      <c r="C53" t="s">
        <v>331</v>
      </c>
      <c r="D53" s="78">
        <v>45802.464942129627</v>
      </c>
      <c r="E53"/>
      <c r="F53" s="78">
        <v>45805.625092592592</v>
      </c>
      <c r="G53" t="s">
        <v>204</v>
      </c>
      <c r="H53" t="s">
        <v>179</v>
      </c>
      <c r="I53" t="s">
        <v>180</v>
      </c>
      <c r="J53" s="6">
        <v>45802.666666666664</v>
      </c>
      <c r="K53" s="79">
        <v>0.29652777777777778</v>
      </c>
      <c r="L53" t="s">
        <v>201</v>
      </c>
      <c r="M53" t="s">
        <v>155</v>
      </c>
      <c r="N53" t="s">
        <v>156</v>
      </c>
      <c r="O53" t="s">
        <v>250</v>
      </c>
      <c r="P53" t="s">
        <v>158</v>
      </c>
      <c r="Q53"/>
      <c r="R53" t="s">
        <v>182</v>
      </c>
      <c r="S53"/>
      <c r="T53" t="s">
        <v>171</v>
      </c>
      <c r="U53"/>
      <c r="V53" t="s">
        <v>172</v>
      </c>
      <c r="W53"/>
      <c r="X53" t="s">
        <v>202</v>
      </c>
      <c r="Y53" t="s">
        <v>162</v>
      </c>
      <c r="Z53" t="s">
        <v>163</v>
      </c>
      <c r="AA53"/>
      <c r="AB53"/>
      <c r="AC53">
        <v>14</v>
      </c>
      <c r="AD53" t="s">
        <v>164</v>
      </c>
      <c r="AE53"/>
      <c r="AF53" cm="1">
        <f t="array" ref="AF53">_xlfn.LET(
  _xlpm.result, _xlfn.XLOOKUP($A53, IDEXX!$A:$A, IDEXX!$I:$I, ""),
  _xlfn.IFNA(
    _xlfn.IFS(
      ISNUMBER(_xlpm.result), _xlpm.result,
      _xlpm.result = "&gt; 2419.6", 2500,
      _xlpm.result = "&lt; 1.0", 0.5
    ),
    ""
  )
)</f>
        <v>113</v>
      </c>
      <c r="AG53" s="2">
        <f>_xlfn.IFNA(_xlfn.XLOOKUP((A53&amp;"_P"), GALLERY!AT:AT, GALLERY!E:E),"")</f>
        <v>6.0040000000000003E-2</v>
      </c>
      <c r="AH53" s="2">
        <f>_xlfn.IFNA(_xlfn.XLOOKUP((A53&amp;"_C"), GALLERY!AT:AT, GALLERY!E:E),"")</f>
        <v>554.61580000000004</v>
      </c>
      <c r="AI53" s="75">
        <f>_xlfn.IFNA(IF(_xlfn.XLOOKUP((A53&amp;"_N"), GALLERY!AT:AT, GALLERY!E:E)&lt;0, _xlfn.XLOOKUP((A53&amp;"_T"), GALLERY!AT:AT, GALLERY!E:E), _xlfn.XLOOKUP((A53&amp;"_T"), GALLERY!AT:AT, GALLERY!E:E)-_xlfn.XLOOKUP((A53&amp;"_N"), GALLERY!AT:AT, GALLERY!E:E))/1000,"")</f>
        <v>0.88622044</v>
      </c>
      <c r="AJ53" s="5">
        <v>5.33</v>
      </c>
      <c r="AK53" s="105" t="str" cm="1">
        <f t="array" ref="AK53">_xlfn.LET(
  _xlpm.lookupVal, _xlfn.XLOOKUP($A53, PHYCOCYANIN!A:A, PHYCOCYANIN!R:R, ""),
  _xlfn.IFS(
    _xlpm.lookupVal &lt;&gt; "", _xlpm.lookupVal,
    OR($Z53 = "Abundant algae", ISNUMBER(SEARCH("Suspected_HAB", $AA53))), "Flagged",
    TRUE, ""
  )
)</f>
        <v/>
      </c>
      <c r="AL53" s="75">
        <f>_xlfn.XLOOKUP($L53,'Site_GPS-Coordinates'!$A:$A,'Site_GPS-Coordinates'!$B:$B,"")</f>
        <v>40.326120000000003</v>
      </c>
      <c r="AM53" s="75">
        <f>_xlfn.XLOOKUP($L53,'Site_GPS-Coordinates'!$A:$A,'Site_GPS-Coordinates'!$C:$C,"")</f>
        <v>-74.603478999999993</v>
      </c>
      <c r="AN53" s="75" t="str">
        <f t="shared" si="1"/>
        <v>CB3_A</v>
      </c>
      <c r="AO53" s="2" t="str">
        <f t="shared" si="2"/>
        <v>A</v>
      </c>
      <c r="AP53"/>
      <c r="AQ53"/>
    </row>
    <row r="54" spans="1:43" ht="14.5" x14ac:dyDescent="0.35">
      <c r="A54" s="2" t="str">
        <f t="shared" si="0"/>
        <v>CL2_2025-05-25</v>
      </c>
      <c r="B54">
        <v>3177</v>
      </c>
      <c r="C54" t="s">
        <v>332</v>
      </c>
      <c r="D54" s="78">
        <v>45802.631724537037</v>
      </c>
      <c r="F54" s="78">
        <v>45802.631724537037</v>
      </c>
      <c r="H54" t="s">
        <v>205</v>
      </c>
      <c r="I54" t="s">
        <v>206</v>
      </c>
      <c r="J54" s="6">
        <v>45802.666666666664</v>
      </c>
      <c r="K54" s="79">
        <v>0.46527777777777779</v>
      </c>
      <c r="L54" t="s">
        <v>207</v>
      </c>
      <c r="M54" t="s">
        <v>155</v>
      </c>
      <c r="N54" t="s">
        <v>156</v>
      </c>
      <c r="O54" t="s">
        <v>250</v>
      </c>
      <c r="P54" t="s">
        <v>158</v>
      </c>
      <c r="R54" t="s">
        <v>182</v>
      </c>
      <c r="T54" t="s">
        <v>199</v>
      </c>
      <c r="V54" t="s">
        <v>160</v>
      </c>
      <c r="X54" t="s">
        <v>202</v>
      </c>
      <c r="Y54" t="s">
        <v>162</v>
      </c>
      <c r="Z54" t="s">
        <v>163</v>
      </c>
      <c r="AC54">
        <v>15</v>
      </c>
      <c r="AD54" t="s">
        <v>164</v>
      </c>
      <c r="AF54" cm="1">
        <f t="array" ref="AF54">_xlfn.LET(
  _xlpm.result, _xlfn.XLOOKUP($A54, IDEXX!$A:$A, IDEXX!$I:$I, ""),
  _xlfn.IFNA(
    _xlfn.IFS(
      ISNUMBER(_xlpm.result), _xlpm.result,
      _xlpm.result = "&gt; 2419.6", 2500,
      _xlpm.result = "&lt; 1.0", 0.5
    ),
    ""
  )
)</f>
        <v>613.1</v>
      </c>
      <c r="AG54" s="2">
        <f>_xlfn.IFNA(_xlfn.XLOOKUP((A54&amp;"_P"), GALLERY!AT:AT, GALLERY!E:E),"")</f>
        <v>5.9799999999999999E-2</v>
      </c>
      <c r="AH54" s="2">
        <f>_xlfn.IFNA(_xlfn.XLOOKUP((A54&amp;"_C"), GALLERY!AT:AT, GALLERY!E:E),"")</f>
        <v>323.23149999999998</v>
      </c>
      <c r="AI54" s="75">
        <f>_xlfn.IFNA(IF(_xlfn.XLOOKUP((A54&amp;"_N"), GALLERY!AT:AT, GALLERY!E:E)&lt;0, _xlfn.XLOOKUP((A54&amp;"_T"), GALLERY!AT:AT, GALLERY!E:E), _xlfn.XLOOKUP((A54&amp;"_T"), GALLERY!AT:AT, GALLERY!E:E)-_xlfn.XLOOKUP((A54&amp;"_N"), GALLERY!AT:AT, GALLERY!E:E))/1000,"")</f>
        <v>0.43584274000000001</v>
      </c>
      <c r="AJ54" s="5">
        <v>6.82</v>
      </c>
      <c r="AK54" s="105" t="str" cm="1">
        <f t="array" ref="AK54">_xlfn.LET(
  _xlpm.lookupVal, _xlfn.XLOOKUP($A54, PHYCOCYANIN!A:A, PHYCOCYANIN!R:R, ""),
  _xlfn.IFS(
    _xlpm.lookupVal &lt;&gt; "", _xlpm.lookupVal,
    OR($Z54 = "Abundant algae", ISNUMBER(SEARCH("Suspected_HAB", $AA54))), "Flagged",
    TRUE, ""
  )
)</f>
        <v/>
      </c>
      <c r="AL54" s="75">
        <f>_xlfn.XLOOKUP($L54,'Site_GPS-Coordinates'!$A:$A,'Site_GPS-Coordinates'!$B:$B,"")</f>
        <v>40.346474999999998</v>
      </c>
      <c r="AM54" s="75">
        <f>_xlfn.XLOOKUP($L54,'Site_GPS-Coordinates'!$A:$A,'Site_GPS-Coordinates'!$C:$C,"")</f>
        <v>-74.627359999999996</v>
      </c>
      <c r="AN54" s="75" t="str">
        <f t="shared" si="1"/>
        <v>CL2_A</v>
      </c>
      <c r="AO54" s="2" t="str">
        <f t="shared" si="2"/>
        <v>A</v>
      </c>
    </row>
    <row r="55" spans="1:43" ht="14.5" x14ac:dyDescent="0.35">
      <c r="A55" s="2" t="str">
        <f t="shared" si="0"/>
        <v>CL4_2025-05-25</v>
      </c>
      <c r="B55">
        <v>3176</v>
      </c>
      <c r="C55" t="s">
        <v>333</v>
      </c>
      <c r="D55" s="78">
        <v>45802.630428240744</v>
      </c>
      <c r="F55" s="78">
        <v>45802.630428240744</v>
      </c>
      <c r="H55" t="s">
        <v>209</v>
      </c>
      <c r="I55" t="s">
        <v>210</v>
      </c>
      <c r="J55" s="6">
        <v>45802.666666666664</v>
      </c>
      <c r="K55" s="79">
        <v>0.46111111111111114</v>
      </c>
      <c r="L55" t="s">
        <v>211</v>
      </c>
      <c r="M55" t="s">
        <v>155</v>
      </c>
      <c r="N55" t="s">
        <v>156</v>
      </c>
      <c r="O55" t="s">
        <v>196</v>
      </c>
      <c r="P55" t="s">
        <v>158</v>
      </c>
      <c r="R55" t="s">
        <v>212</v>
      </c>
      <c r="T55" t="s">
        <v>159</v>
      </c>
      <c r="V55" t="s">
        <v>334</v>
      </c>
      <c r="X55" t="s">
        <v>161</v>
      </c>
      <c r="Y55" t="s">
        <v>162</v>
      </c>
      <c r="Z55" t="s">
        <v>163</v>
      </c>
      <c r="AC55">
        <v>16.5</v>
      </c>
      <c r="AD55" t="s">
        <v>164</v>
      </c>
      <c r="AF55" cm="1">
        <f t="array" ref="AF55">_xlfn.LET(
  _xlpm.result, _xlfn.XLOOKUP($A55, IDEXX!$A:$A, IDEXX!$I:$I, ""),
  _xlfn.IFNA(
    _xlfn.IFS(
      ISNUMBER(_xlpm.result), _xlpm.result,
      _xlpm.result = "&gt; 2419.6", 2500,
      _xlpm.result = "&lt; 1.0", 0.5
    ),
    ""
  )
)</f>
        <v>261.3</v>
      </c>
      <c r="AG55" s="2">
        <f>_xlfn.IFNA(_xlfn.XLOOKUP((A55&amp;"_P"), GALLERY!AT:AT, GALLERY!E:E),"")</f>
        <v>0.11191</v>
      </c>
      <c r="AH55" s="2">
        <f>_xlfn.IFNA(_xlfn.XLOOKUP((A55&amp;"_C"), GALLERY!AT:AT, GALLERY!E:E),"")</f>
        <v>352.26190000000003</v>
      </c>
      <c r="AI55" s="75">
        <f>_xlfn.IFNA(IF(_xlfn.XLOOKUP((A55&amp;"_N"), GALLERY!AT:AT, GALLERY!E:E)&lt;0, _xlfn.XLOOKUP((A55&amp;"_T"), GALLERY!AT:AT, GALLERY!E:E), _xlfn.XLOOKUP((A55&amp;"_T"), GALLERY!AT:AT, GALLERY!E:E)-_xlfn.XLOOKUP((A55&amp;"_N"), GALLERY!AT:AT, GALLERY!E:E))/1000,"")</f>
        <v>0.58558465999999998</v>
      </c>
      <c r="AJ55" s="5">
        <v>10.9</v>
      </c>
      <c r="AK55" s="105" t="str" cm="1">
        <f t="array" ref="AK55">_xlfn.LET(
  _xlpm.lookupVal, _xlfn.XLOOKUP($A55, PHYCOCYANIN!A:A, PHYCOCYANIN!R:R, ""),
  _xlfn.IFS(
    _xlpm.lookupVal &lt;&gt; "", _xlpm.lookupVal,
    OR($Z55 = "Abundant algae", ISNUMBER(SEARCH("Suspected_HAB", $AA55))), "Flagged",
    TRUE, ""
  )
)</f>
        <v/>
      </c>
      <c r="AL55" s="75">
        <f>_xlfn.XLOOKUP($L55,'Site_GPS-Coordinates'!$A:$A,'Site_GPS-Coordinates'!$B:$B,"")</f>
        <v>40.341736330000003</v>
      </c>
      <c r="AM55" s="75">
        <f>_xlfn.XLOOKUP($L55,'Site_GPS-Coordinates'!$A:$A,'Site_GPS-Coordinates'!$C:$C,"")</f>
        <v>-74.647461930000006</v>
      </c>
      <c r="AN55" s="75" t="str">
        <f t="shared" si="1"/>
        <v>CL4_A</v>
      </c>
      <c r="AO55" s="2" t="str">
        <f t="shared" si="2"/>
        <v>A</v>
      </c>
    </row>
    <row r="56" spans="1:43" ht="14.5" x14ac:dyDescent="0.35">
      <c r="A56" s="2" t="str">
        <f t="shared" si="0"/>
        <v>CL5_2025-05-25</v>
      </c>
      <c r="B56">
        <v>3167</v>
      </c>
      <c r="C56" t="s">
        <v>335</v>
      </c>
      <c r="D56" s="78">
        <v>45802.609282407408</v>
      </c>
      <c r="F56" s="78">
        <v>45802.609282407408</v>
      </c>
      <c r="H56" t="s">
        <v>209</v>
      </c>
      <c r="I56" t="s">
        <v>210</v>
      </c>
      <c r="J56" s="6">
        <v>45802.666666666664</v>
      </c>
      <c r="K56" s="79">
        <v>0.43888888888888888</v>
      </c>
      <c r="L56" t="s">
        <v>217</v>
      </c>
      <c r="M56" t="s">
        <v>169</v>
      </c>
      <c r="N56" t="s">
        <v>156</v>
      </c>
      <c r="O56" t="s">
        <v>196</v>
      </c>
      <c r="P56" t="s">
        <v>158</v>
      </c>
      <c r="R56" t="s">
        <v>159</v>
      </c>
      <c r="T56" t="s">
        <v>159</v>
      </c>
      <c r="V56" t="s">
        <v>172</v>
      </c>
      <c r="X56" t="s">
        <v>161</v>
      </c>
      <c r="Y56" t="s">
        <v>191</v>
      </c>
      <c r="Z56" t="s">
        <v>213</v>
      </c>
      <c r="AA56" t="s">
        <v>219</v>
      </c>
      <c r="AC56">
        <v>15.1</v>
      </c>
      <c r="AD56" t="s">
        <v>164</v>
      </c>
      <c r="AF56" cm="1">
        <f t="array" ref="AF56">_xlfn.LET(
  _xlpm.result, _xlfn.XLOOKUP($A56, IDEXX!$A:$A, IDEXX!$I:$I, ""),
  _xlfn.IFNA(
    _xlfn.IFS(
      ISNUMBER(_xlpm.result), _xlpm.result,
      _xlpm.result = "&gt; 2419.6", 2500,
      _xlpm.result = "&lt; 1.0", 0.5
    ),
    ""
  )
)</f>
        <v>365.4</v>
      </c>
      <c r="AG56" s="2">
        <f>_xlfn.IFNA(_xlfn.XLOOKUP((A56&amp;"_P"), GALLERY!AT:AT, GALLERY!E:E),"")</f>
        <v>6.3189999999999996E-2</v>
      </c>
      <c r="AH56" s="2">
        <f>_xlfn.IFNA(_xlfn.XLOOKUP((A56&amp;"_C"), GALLERY!AT:AT, GALLERY!E:E),"")</f>
        <v>513.86900000000003</v>
      </c>
      <c r="AI56" s="75">
        <f>_xlfn.IFNA(IF(_xlfn.XLOOKUP((A56&amp;"_N"), GALLERY!AT:AT, GALLERY!E:E)&lt;0, _xlfn.XLOOKUP((A56&amp;"_T"), GALLERY!AT:AT, GALLERY!E:E), _xlfn.XLOOKUP((A56&amp;"_T"), GALLERY!AT:AT, GALLERY!E:E)-_xlfn.XLOOKUP((A56&amp;"_N"), GALLERY!AT:AT, GALLERY!E:E))/1000,"")</f>
        <v>0.64294423000000012</v>
      </c>
      <c r="AJ56" s="5">
        <v>12.4</v>
      </c>
      <c r="AK56" s="105" t="str" cm="1">
        <f t="array" ref="AK56">_xlfn.LET(
  _xlpm.lookupVal, _xlfn.XLOOKUP($A56, PHYCOCYANIN!A:A, PHYCOCYANIN!R:R, ""),
  _xlfn.IFS(
    _xlpm.lookupVal &lt;&gt; "", _xlpm.lookupVal,
    OR($Z56 = "Abundant algae", ISNUMBER(SEARCH("Suspected_HAB", $AA56))), "Flagged",
    TRUE, ""
  )
)</f>
        <v/>
      </c>
      <c r="AL56" s="121">
        <v>40.366740203499504</v>
      </c>
      <c r="AM56" s="121">
        <v>-74.625730477341705</v>
      </c>
      <c r="AN56" s="75" t="str">
        <f t="shared" si="1"/>
        <v>CL5_A</v>
      </c>
      <c r="AO56" s="2" t="str">
        <f t="shared" si="2"/>
        <v>A</v>
      </c>
    </row>
    <row r="57" spans="1:43" ht="14.5" x14ac:dyDescent="0.35">
      <c r="A57" s="2" t="str">
        <f t="shared" si="0"/>
        <v>COL1_2025-05-25</v>
      </c>
      <c r="B57">
        <v>3184</v>
      </c>
      <c r="C57" t="s">
        <v>336</v>
      </c>
      <c r="D57" s="78">
        <v>45802.709479166668</v>
      </c>
      <c r="F57" s="78">
        <v>45802.709479166668</v>
      </c>
      <c r="H57" t="s">
        <v>337</v>
      </c>
      <c r="I57" t="s">
        <v>338</v>
      </c>
      <c r="J57" s="6">
        <v>45802.666666666664</v>
      </c>
      <c r="K57" s="79">
        <v>0.53680555555555554</v>
      </c>
      <c r="L57" t="s">
        <v>339</v>
      </c>
      <c r="M57" t="s">
        <v>155</v>
      </c>
      <c r="N57" t="s">
        <v>187</v>
      </c>
      <c r="O57" t="s">
        <v>250</v>
      </c>
      <c r="P57" t="s">
        <v>158</v>
      </c>
      <c r="R57" t="s">
        <v>275</v>
      </c>
      <c r="T57" t="s">
        <v>159</v>
      </c>
      <c r="V57" t="s">
        <v>172</v>
      </c>
      <c r="X57" t="s">
        <v>161</v>
      </c>
      <c r="Y57" t="s">
        <v>177</v>
      </c>
      <c r="Z57" t="s">
        <v>163</v>
      </c>
      <c r="AC57">
        <v>13</v>
      </c>
      <c r="AD57" t="s">
        <v>164</v>
      </c>
      <c r="AF57" s="81" t="str" cm="1">
        <f t="array" ref="AF57">_xlfn.LET(
  _xlpm.result, _xlfn.XLOOKUP($A57, IDEXX!$A:$A, IDEXX!$I:$I, ""),
  _xlfn.IFNA(
    _xlfn.IFS(
      ISNUMBER(_xlpm.result), _xlpm.result,
      _xlpm.result = "&gt; 2419.6", 2500,
      _xlpm.result = "&lt; 1.0", 0.5
    ),
    ""
  )
)</f>
        <v/>
      </c>
      <c r="AG57" s="2">
        <f>_xlfn.IFNA(_xlfn.XLOOKUP((A57&amp;"_P"), GALLERY!AT:AT, GALLERY!E:E),"")</f>
        <v>2.8570000000000002E-2</v>
      </c>
      <c r="AH57" s="2">
        <f>_xlfn.IFNA(_xlfn.XLOOKUP((A57&amp;"_C"), GALLERY!AT:AT, GALLERY!E:E),"")</f>
        <v>845.65409999999997</v>
      </c>
      <c r="AI57" s="75">
        <f>_xlfn.IFNA(IF(_xlfn.XLOOKUP((A57&amp;"_N"), GALLERY!AT:AT, GALLERY!E:E)&lt;0, _xlfn.XLOOKUP((A57&amp;"_T"), GALLERY!AT:AT, GALLERY!E:E), _xlfn.XLOOKUP((A57&amp;"_T"), GALLERY!AT:AT, GALLERY!E:E)-_xlfn.XLOOKUP((A57&amp;"_N"), GALLERY!AT:AT, GALLERY!E:E))/1000,"")</f>
        <v>0.42842333999999999</v>
      </c>
      <c r="AJ57" s="5">
        <v>7.43</v>
      </c>
      <c r="AK57" s="105" t="str" cm="1">
        <f t="array" ref="AK57">_xlfn.LET(
  _xlpm.lookupVal, _xlfn.XLOOKUP($A57, PHYCOCYANIN!A:A, PHYCOCYANIN!R:R, ""),
  _xlfn.IFS(
    _xlpm.lookupVal &lt;&gt; "", _xlpm.lookupVal,
    OR($Z57 = "Abundant algae", ISNUMBER(SEARCH("Suspected_HAB", $AA57))), "Flagged",
    TRUE, ""
  )
)</f>
        <v/>
      </c>
      <c r="AL57" s="75">
        <f>_xlfn.XLOOKUP($L57,'Site_GPS-Coordinates'!$A:$A,'Site_GPS-Coordinates'!$B:$B,"")</f>
        <v>40.255357529999998</v>
      </c>
      <c r="AM57" s="75">
        <f>_xlfn.XLOOKUP($L57,'Site_GPS-Coordinates'!$A:$A,'Site_GPS-Coordinates'!$C:$C,"")</f>
        <v>-74.723866979999997</v>
      </c>
      <c r="AN57" s="75" t="str">
        <f t="shared" si="1"/>
        <v>COL1_A</v>
      </c>
      <c r="AO57" s="2" t="str">
        <f t="shared" si="2"/>
        <v>A</v>
      </c>
    </row>
    <row r="58" spans="1:43" ht="14.5" x14ac:dyDescent="0.35">
      <c r="A58" s="2" t="str">
        <f t="shared" si="0"/>
        <v>CTL1_2025-05-25</v>
      </c>
      <c r="B58">
        <v>3154</v>
      </c>
      <c r="C58" t="s">
        <v>340</v>
      </c>
      <c r="D58" s="78">
        <v>45802.566203703704</v>
      </c>
      <c r="F58" s="78">
        <v>45802.566203703704</v>
      </c>
      <c r="H58" t="s">
        <v>221</v>
      </c>
      <c r="I58" t="s">
        <v>222</v>
      </c>
      <c r="J58" s="6">
        <v>45802.666666666664</v>
      </c>
      <c r="K58" s="79">
        <v>0.39652777777777776</v>
      </c>
      <c r="L58" t="s">
        <v>223</v>
      </c>
      <c r="M58" t="s">
        <v>155</v>
      </c>
      <c r="N58" t="s">
        <v>156</v>
      </c>
      <c r="O58" t="s">
        <v>250</v>
      </c>
      <c r="P58" t="s">
        <v>158</v>
      </c>
      <c r="R58" t="s">
        <v>159</v>
      </c>
      <c r="T58" t="s">
        <v>159</v>
      </c>
      <c r="V58" t="s">
        <v>172</v>
      </c>
      <c r="X58" t="s">
        <v>202</v>
      </c>
      <c r="Y58" t="s">
        <v>191</v>
      </c>
      <c r="Z58" t="s">
        <v>163</v>
      </c>
      <c r="AC58">
        <v>14</v>
      </c>
      <c r="AD58" t="s">
        <v>164</v>
      </c>
      <c r="AF58" cm="1">
        <f t="array" ref="AF58">_xlfn.LET(
  _xlpm.result, _xlfn.XLOOKUP($A58, IDEXX!$A:$A, IDEXX!$I:$I, ""),
  _xlfn.IFNA(
    _xlfn.IFS(
      ISNUMBER(_xlpm.result), _xlpm.result,
      _xlpm.result = "&gt; 2419.6", 2500,
      _xlpm.result = "&lt; 1.0", 0.5
    ),
    ""
  )
)</f>
        <v>59.1</v>
      </c>
      <c r="AG58" s="2">
        <f>_xlfn.IFNA(_xlfn.XLOOKUP((A58&amp;"_P"), GALLERY!AT:AT, GALLERY!E:E),"")</f>
        <v>0.17041999999999999</v>
      </c>
      <c r="AH58" s="2">
        <f>_xlfn.IFNA(_xlfn.XLOOKUP((A58&amp;"_C"), GALLERY!AT:AT, GALLERY!E:E),"")</f>
        <v>872.59900000000005</v>
      </c>
      <c r="AI58" s="75">
        <f>_xlfn.IFNA(IF(_xlfn.XLOOKUP((A58&amp;"_N"), GALLERY!AT:AT, GALLERY!E:E)&lt;0, _xlfn.XLOOKUP((A58&amp;"_T"), GALLERY!AT:AT, GALLERY!E:E), _xlfn.XLOOKUP((A58&amp;"_T"), GALLERY!AT:AT, GALLERY!E:E)-_xlfn.XLOOKUP((A58&amp;"_N"), GALLERY!AT:AT, GALLERY!E:E))/1000,"")</f>
        <v>0.80133222000000004</v>
      </c>
      <c r="AJ58" s="5">
        <v>1.76</v>
      </c>
      <c r="AK58" s="105" t="str" cm="1">
        <f t="array" ref="AK58">_xlfn.LET(
  _xlpm.lookupVal, _xlfn.XLOOKUP($A58, PHYCOCYANIN!A:A, PHYCOCYANIN!R:R, ""),
  _xlfn.IFS(
    _xlpm.lookupVal &lt;&gt; "", _xlpm.lookupVal,
    OR($Z58 = "Abundant algae", ISNUMBER(SEARCH("Suspected_HAB", $AA58))), "Flagged",
    TRUE, ""
  )
)</f>
        <v/>
      </c>
      <c r="AL58" s="75">
        <f>_xlfn.XLOOKUP($L58,'Site_GPS-Coordinates'!$A:$A,'Site_GPS-Coordinates'!$B:$B,"")</f>
        <v>40.280622039999997</v>
      </c>
      <c r="AM58" s="75">
        <f>_xlfn.XLOOKUP($L58,'Site_GPS-Coordinates'!$A:$A,'Site_GPS-Coordinates'!$C:$C,"")</f>
        <v>-74.739950440000001</v>
      </c>
      <c r="AN58" s="75" t="str">
        <f t="shared" si="1"/>
        <v>CTL1_A</v>
      </c>
      <c r="AO58" s="2" t="str">
        <f t="shared" si="2"/>
        <v>A</v>
      </c>
    </row>
    <row r="59" spans="1:43" ht="14.5" x14ac:dyDescent="0.35">
      <c r="A59" s="2" t="str">
        <f t="shared" si="0"/>
        <v>CVL1_2025-05-25</v>
      </c>
      <c r="B59">
        <v>3163</v>
      </c>
      <c r="C59" t="s">
        <v>341</v>
      </c>
      <c r="D59" s="78">
        <v>45802.591249999998</v>
      </c>
      <c r="F59" s="78">
        <v>45802.591249999998</v>
      </c>
      <c r="H59" t="s">
        <v>221</v>
      </c>
      <c r="I59" t="s">
        <v>222</v>
      </c>
      <c r="J59" s="6">
        <v>45802.666666666664</v>
      </c>
      <c r="K59" s="79">
        <v>0.42083333333333334</v>
      </c>
      <c r="L59" t="s">
        <v>225</v>
      </c>
      <c r="M59" t="s">
        <v>155</v>
      </c>
      <c r="N59" t="s">
        <v>156</v>
      </c>
      <c r="O59" t="s">
        <v>250</v>
      </c>
      <c r="P59" t="s">
        <v>158</v>
      </c>
      <c r="R59" t="s">
        <v>159</v>
      </c>
      <c r="T59" t="s">
        <v>171</v>
      </c>
      <c r="V59" t="s">
        <v>172</v>
      </c>
      <c r="X59" t="s">
        <v>161</v>
      </c>
      <c r="Y59" t="s">
        <v>177</v>
      </c>
      <c r="Z59" t="s">
        <v>163</v>
      </c>
      <c r="AC59">
        <v>17</v>
      </c>
      <c r="AD59" t="s">
        <v>164</v>
      </c>
      <c r="AF59" cm="1">
        <f t="array" ref="AF59">_xlfn.LET(
  _xlpm.result, _xlfn.XLOOKUP($A59, IDEXX!$A:$A, IDEXX!$I:$I, ""),
  _xlfn.IFNA(
    _xlfn.IFS(
      ISNUMBER(_xlpm.result), _xlpm.result,
      _xlpm.result = "&gt; 2419.6", 2500,
      _xlpm.result = "&lt; 1.0", 0.5
    ),
    ""
  )
)</f>
        <v>65.7</v>
      </c>
      <c r="AG59" s="2">
        <f>_xlfn.IFNA(_xlfn.XLOOKUP((A59&amp;"_P"), GALLERY!AT:AT, GALLERY!E:E),"")</f>
        <v>1.1520000000000001E-2</v>
      </c>
      <c r="AH59" s="2">
        <f>_xlfn.IFNA(_xlfn.XLOOKUP((A59&amp;"_C"), GALLERY!AT:AT, GALLERY!E:E),"")</f>
        <v>505.98289999999997</v>
      </c>
      <c r="AI59" s="75">
        <f>_xlfn.IFNA(IF(_xlfn.XLOOKUP((A59&amp;"_N"), GALLERY!AT:AT, GALLERY!E:E)&lt;0, _xlfn.XLOOKUP((A59&amp;"_T"), GALLERY!AT:AT, GALLERY!E:E), _xlfn.XLOOKUP((A59&amp;"_T"), GALLERY!AT:AT, GALLERY!E:E)-_xlfn.XLOOKUP((A59&amp;"_N"), GALLERY!AT:AT, GALLERY!E:E))/1000,"")</f>
        <v>0.26822332999999998</v>
      </c>
      <c r="AJ59" s="5">
        <v>10.199999999999999</v>
      </c>
      <c r="AK59" s="105" t="str" cm="1">
        <f t="array" ref="AK59">_xlfn.LET(
  _xlpm.lookupVal, _xlfn.XLOOKUP($A59, PHYCOCYANIN!A:A, PHYCOCYANIN!R:R, ""),
  _xlfn.IFS(
    _xlpm.lookupVal &lt;&gt; "", _xlpm.lookupVal,
    OR($Z59 = "Abundant algae", ISNUMBER(SEARCH("Suspected_HAB", $AA59))), "Flagged",
    TRUE, ""
  )
)</f>
        <v/>
      </c>
      <c r="AL59" s="75">
        <f>_xlfn.XLOOKUP($L59,'Site_GPS-Coordinates'!$A:$A,'Site_GPS-Coordinates'!$B:$B,"")</f>
        <v>40.272849999999998</v>
      </c>
      <c r="AM59" s="75">
        <f>_xlfn.XLOOKUP($L59,'Site_GPS-Coordinates'!$A:$A,'Site_GPS-Coordinates'!$C:$C,"")</f>
        <v>-74.779470000000003</v>
      </c>
      <c r="AN59" s="75" t="str">
        <f t="shared" si="1"/>
        <v>CVL1_A</v>
      </c>
      <c r="AO59" s="2" t="str">
        <f t="shared" si="2"/>
        <v>A</v>
      </c>
    </row>
    <row r="60" spans="1:43" ht="14.5" x14ac:dyDescent="0.35">
      <c r="A60" s="2" t="str">
        <f t="shared" si="0"/>
        <v>DB1_2025-05-25</v>
      </c>
      <c r="B60">
        <v>3175</v>
      </c>
      <c r="C60" t="s">
        <v>342</v>
      </c>
      <c r="D60" s="78">
        <v>45802.623506944445</v>
      </c>
      <c r="F60" s="78">
        <v>45802.623506944445</v>
      </c>
      <c r="H60" t="s">
        <v>205</v>
      </c>
      <c r="I60" t="s">
        <v>206</v>
      </c>
      <c r="J60" s="6">
        <v>45802.666666666664</v>
      </c>
      <c r="K60" s="79">
        <v>0.4375</v>
      </c>
      <c r="L60" t="s">
        <v>227</v>
      </c>
      <c r="M60" t="s">
        <v>155</v>
      </c>
      <c r="N60" t="s">
        <v>286</v>
      </c>
      <c r="O60" t="s">
        <v>250</v>
      </c>
      <c r="P60" t="s">
        <v>343</v>
      </c>
      <c r="R60" t="s">
        <v>182</v>
      </c>
      <c r="T60" t="s">
        <v>199</v>
      </c>
      <c r="V60" t="s">
        <v>160</v>
      </c>
      <c r="X60" t="s">
        <v>161</v>
      </c>
      <c r="Y60" t="s">
        <v>191</v>
      </c>
      <c r="Z60" t="s">
        <v>163</v>
      </c>
      <c r="AC60">
        <v>18</v>
      </c>
      <c r="AD60" t="s">
        <v>164</v>
      </c>
      <c r="AF60" cm="1">
        <f t="array" ref="AF60">_xlfn.LET(
  _xlpm.result, _xlfn.XLOOKUP($A60, IDEXX!$A:$A, IDEXX!$I:$I, ""),
  _xlfn.IFNA(
    _xlfn.IFS(
      ISNUMBER(_xlpm.result), _xlpm.result,
      _xlpm.result = "&gt; 2419.6", 2500,
      _xlpm.result = "&lt; 1.0", 0.5
    ),
    ""
  )
)</f>
        <v>115.3</v>
      </c>
      <c r="AG60" s="2">
        <f>_xlfn.IFNA(_xlfn.XLOOKUP((A60&amp;"_P"), GALLERY!AT:AT, GALLERY!E:E),"")</f>
        <v>3.2349999999999997E-2</v>
      </c>
      <c r="AH60" s="2">
        <f>_xlfn.IFNA(_xlfn.XLOOKUP((A60&amp;"_C"), GALLERY!AT:AT, GALLERY!E:E),"")</f>
        <v>368.65960000000001</v>
      </c>
      <c r="AI60" s="75">
        <f>_xlfn.IFNA(IF(_xlfn.XLOOKUP((A60&amp;"_N"), GALLERY!AT:AT, GALLERY!E:E)&lt;0, _xlfn.XLOOKUP((A60&amp;"_T"), GALLERY!AT:AT, GALLERY!E:E), _xlfn.XLOOKUP((A60&amp;"_T"), GALLERY!AT:AT, GALLERY!E:E)-_xlfn.XLOOKUP((A60&amp;"_N"), GALLERY!AT:AT, GALLERY!E:E))/1000,"")</f>
        <v>0.2346422</v>
      </c>
      <c r="AJ60" s="5">
        <v>3.64</v>
      </c>
      <c r="AK60" s="105" t="str" cm="1">
        <f t="array" ref="AK60">_xlfn.LET(
  _xlpm.lookupVal, _xlfn.XLOOKUP($A60, PHYCOCYANIN!A:A, PHYCOCYANIN!R:R, ""),
  _xlfn.IFS(
    _xlpm.lookupVal &lt;&gt; "", _xlpm.lookupVal,
    OR($Z60 = "Abundant algae", ISNUMBER(SEARCH("Suspected_HAB", $AA60))), "Flagged",
    TRUE, ""
  )
)</f>
        <v/>
      </c>
      <c r="AL60" s="75">
        <f>_xlfn.XLOOKUP($L60,'Site_GPS-Coordinates'!$A:$A,'Site_GPS-Coordinates'!$B:$B,"")</f>
        <v>40.333883</v>
      </c>
      <c r="AM60" s="75">
        <f>_xlfn.XLOOKUP($L60,'Site_GPS-Coordinates'!$A:$A,'Site_GPS-Coordinates'!$C:$C,"")</f>
        <v>-74.611664000000005</v>
      </c>
      <c r="AN60" s="75" t="str">
        <f t="shared" si="1"/>
        <v>DB1_A</v>
      </c>
      <c r="AO60" s="2" t="str">
        <f t="shared" si="2"/>
        <v>A</v>
      </c>
    </row>
    <row r="61" spans="1:43" ht="14.5" x14ac:dyDescent="0.35">
      <c r="A61" s="2" t="str">
        <f t="shared" si="0"/>
        <v>DE1_2025-05-25</v>
      </c>
      <c r="B61">
        <v>3178</v>
      </c>
      <c r="C61" t="s">
        <v>344</v>
      </c>
      <c r="D61" s="78">
        <v>45802.633969907409</v>
      </c>
      <c r="F61" s="78">
        <v>45802.633969907409</v>
      </c>
      <c r="H61" t="s">
        <v>166</v>
      </c>
      <c r="I61" t="s">
        <v>322</v>
      </c>
      <c r="J61" s="6">
        <v>45802.666666666664</v>
      </c>
      <c r="K61" s="79">
        <v>0.46597222222222223</v>
      </c>
      <c r="L61" t="s">
        <v>231</v>
      </c>
      <c r="M61" t="s">
        <v>155</v>
      </c>
      <c r="N61" t="s">
        <v>187</v>
      </c>
      <c r="O61" t="s">
        <v>250</v>
      </c>
      <c r="P61" t="s">
        <v>158</v>
      </c>
      <c r="R61" t="s">
        <v>290</v>
      </c>
      <c r="T61" t="s">
        <v>171</v>
      </c>
      <c r="V61" t="s">
        <v>172</v>
      </c>
      <c r="X61" t="s">
        <v>161</v>
      </c>
      <c r="Y61" t="s">
        <v>177</v>
      </c>
      <c r="Z61" t="s">
        <v>163</v>
      </c>
      <c r="AC61">
        <v>13</v>
      </c>
      <c r="AD61" t="s">
        <v>164</v>
      </c>
      <c r="AF61" cm="1">
        <f t="array" ref="AF61">_xlfn.LET(
  _xlpm.result, _xlfn.XLOOKUP($A61, IDEXX!$A:$A, IDEXX!$I:$I, ""),
  _xlfn.IFNA(
    _xlfn.IFS(
      ISNUMBER(_xlpm.result), _xlpm.result,
      _xlpm.result = "&gt; 2419.6", 2500,
      _xlpm.result = "&lt; 1.0", 0.5
    ),
    ""
  )
)</f>
        <v>161.6</v>
      </c>
      <c r="AG61" s="2">
        <f>_xlfn.IFNA(_xlfn.XLOOKUP((A61&amp;"_P"), GALLERY!AT:AT, GALLERY!E:E),"")</f>
        <v>2.1440000000000001E-2</v>
      </c>
      <c r="AH61" s="2">
        <f>_xlfn.IFNA(_xlfn.XLOOKUP((A61&amp;"_C"), GALLERY!AT:AT, GALLERY!E:E),"")</f>
        <v>216.5898</v>
      </c>
      <c r="AI61" s="75">
        <f>_xlfn.IFNA(IF(_xlfn.XLOOKUP((A61&amp;"_N"), GALLERY!AT:AT, GALLERY!E:E)&lt;0, _xlfn.XLOOKUP((A61&amp;"_T"), GALLERY!AT:AT, GALLERY!E:E), _xlfn.XLOOKUP((A61&amp;"_T"), GALLERY!AT:AT, GALLERY!E:E)-_xlfn.XLOOKUP((A61&amp;"_N"), GALLERY!AT:AT, GALLERY!E:E))/1000,"")</f>
        <v>0.59086638999999996</v>
      </c>
      <c r="AJ61" s="5">
        <v>3.52</v>
      </c>
      <c r="AK61" s="105" t="str" cm="1">
        <f t="array" ref="AK61">_xlfn.LET(
  _xlpm.lookupVal, _xlfn.XLOOKUP($A61, PHYCOCYANIN!A:A, PHYCOCYANIN!R:R, ""),
  _xlfn.IFS(
    _xlpm.lookupVal &lt;&gt; "", _xlpm.lookupVal,
    OR($Z61 = "Abundant algae", ISNUMBER(SEARCH("Suspected_HAB", $AA61))), "Flagged",
    TRUE, ""
  )
)</f>
        <v/>
      </c>
      <c r="AL61" s="75">
        <f>_xlfn.XLOOKUP($L61,'Site_GPS-Coordinates'!$A:$A,'Site_GPS-Coordinates'!$B:$B,"")</f>
        <v>40.360522000000003</v>
      </c>
      <c r="AM61" s="75">
        <f>_xlfn.XLOOKUP($L61,'Site_GPS-Coordinates'!$A:$A,'Site_GPS-Coordinates'!$C:$C,"")</f>
        <v>-74.945435000000003</v>
      </c>
      <c r="AN61" s="75" t="str">
        <f t="shared" si="1"/>
        <v>DE1_A</v>
      </c>
      <c r="AO61" s="2" t="str">
        <f t="shared" si="2"/>
        <v>A</v>
      </c>
    </row>
    <row r="62" spans="1:43" ht="14.5" x14ac:dyDescent="0.35">
      <c r="A62" s="2" t="str">
        <f t="shared" si="0"/>
        <v>ETL1_2025-05-25</v>
      </c>
      <c r="B62">
        <v>3165</v>
      </c>
      <c r="C62" t="s">
        <v>345</v>
      </c>
      <c r="D62" s="78">
        <v>45802.602962962963</v>
      </c>
      <c r="F62" s="78">
        <v>45802.602962962963</v>
      </c>
      <c r="H62" t="s">
        <v>234</v>
      </c>
      <c r="I62" t="s">
        <v>235</v>
      </c>
      <c r="J62" s="6">
        <v>45802.666666666664</v>
      </c>
      <c r="K62" s="79">
        <v>0.43402777777777779</v>
      </c>
      <c r="L62" t="s">
        <v>236</v>
      </c>
      <c r="M62" t="s">
        <v>155</v>
      </c>
      <c r="N62" t="s">
        <v>286</v>
      </c>
      <c r="O62" t="s">
        <v>196</v>
      </c>
      <c r="P62" t="s">
        <v>158</v>
      </c>
      <c r="R62" t="s">
        <v>346</v>
      </c>
      <c r="T62" t="s">
        <v>159</v>
      </c>
      <c r="V62" t="s">
        <v>172</v>
      </c>
      <c r="X62" t="s">
        <v>202</v>
      </c>
      <c r="Y62" t="s">
        <v>191</v>
      </c>
      <c r="Z62" t="s">
        <v>163</v>
      </c>
      <c r="AC62">
        <v>15</v>
      </c>
      <c r="AD62" t="s">
        <v>164</v>
      </c>
      <c r="AF62" cm="1">
        <f t="array" ref="AF62">_xlfn.LET(
  _xlpm.result, _xlfn.XLOOKUP($A62, IDEXX!$A:$A, IDEXX!$I:$I, ""),
  _xlfn.IFNA(
    _xlfn.IFS(
      ISNUMBER(_xlpm.result), _xlpm.result,
      _xlpm.result = "&gt; 2419.6", 2500,
      _xlpm.result = "&lt; 1.0", 0.5
    ),
    ""
  )
)</f>
        <v>193.5</v>
      </c>
      <c r="AG62" s="2">
        <f>_xlfn.IFNA(_xlfn.XLOOKUP((A62&amp;"_P"), GALLERY!AT:AT, GALLERY!E:E),"")</f>
        <v>5.8990000000000001E-2</v>
      </c>
      <c r="AH62" s="2">
        <f>_xlfn.IFNA(_xlfn.XLOOKUP((A62&amp;"_C"), GALLERY!AT:AT, GALLERY!E:E),"")</f>
        <v>411.93680000000001</v>
      </c>
      <c r="AI62" s="75">
        <f>_xlfn.IFNA(IF(_xlfn.XLOOKUP((A62&amp;"_N"), GALLERY!AT:AT, GALLERY!E:E)&lt;0, _xlfn.XLOOKUP((A62&amp;"_T"), GALLERY!AT:AT, GALLERY!E:E), _xlfn.XLOOKUP((A62&amp;"_T"), GALLERY!AT:AT, GALLERY!E:E)-_xlfn.XLOOKUP((A62&amp;"_N"), GALLERY!AT:AT, GALLERY!E:E))/1000,"")</f>
        <v>0.59252466999999998</v>
      </c>
      <c r="AJ62" s="5">
        <v>7.77</v>
      </c>
      <c r="AK62" s="105" t="str" cm="1">
        <f t="array" ref="AK62">_xlfn.LET(
  _xlpm.lookupVal, _xlfn.XLOOKUP($A62, PHYCOCYANIN!A:A, PHYCOCYANIN!R:R, ""),
  _xlfn.IFS(
    _xlpm.lookupVal &lt;&gt; "", _xlpm.lookupVal,
    OR($Z62 = "Abundant algae", ISNUMBER(SEARCH("Suspected_HAB", $AA62))), "Flagged",
    TRUE, ""
  )
)</f>
        <v/>
      </c>
      <c r="AL62" s="75">
        <f>_xlfn.XLOOKUP($L62,'Site_GPS-Coordinates'!$A:$A,'Site_GPS-Coordinates'!$B:$B,"")</f>
        <v>40.253419999999998</v>
      </c>
      <c r="AM62" s="75">
        <f>_xlfn.XLOOKUP($L62,'Site_GPS-Coordinates'!$A:$A,'Site_GPS-Coordinates'!$C:$C,"")</f>
        <v>-74.49906</v>
      </c>
      <c r="AN62" s="75" t="str">
        <f t="shared" si="1"/>
        <v>ETL1_A</v>
      </c>
      <c r="AO62" s="2" t="str">
        <f t="shared" si="2"/>
        <v>A</v>
      </c>
    </row>
    <row r="63" spans="1:43" ht="14.5" x14ac:dyDescent="0.35">
      <c r="A63" s="2" t="str">
        <f t="shared" si="0"/>
        <v>GMP1_2025-05-25</v>
      </c>
      <c r="B63">
        <v>3161</v>
      </c>
      <c r="C63" t="s">
        <v>347</v>
      </c>
      <c r="D63" s="78">
        <v>45802.588912037034</v>
      </c>
      <c r="F63" s="78">
        <v>45802.588912037034</v>
      </c>
      <c r="H63" t="s">
        <v>329</v>
      </c>
      <c r="I63" t="s">
        <v>194</v>
      </c>
      <c r="J63" s="6">
        <v>45802.666666666664</v>
      </c>
      <c r="K63" s="79">
        <v>0.4201388888888889</v>
      </c>
      <c r="L63" t="s">
        <v>239</v>
      </c>
      <c r="M63" t="s">
        <v>155</v>
      </c>
      <c r="N63" t="s">
        <v>156</v>
      </c>
      <c r="O63" t="s">
        <v>157</v>
      </c>
      <c r="P63" t="s">
        <v>158</v>
      </c>
      <c r="R63" t="s">
        <v>182</v>
      </c>
      <c r="T63" t="s">
        <v>171</v>
      </c>
      <c r="V63" t="s">
        <v>172</v>
      </c>
      <c r="X63" t="s">
        <v>202</v>
      </c>
      <c r="Y63" t="s">
        <v>191</v>
      </c>
      <c r="Z63" t="s">
        <v>163</v>
      </c>
      <c r="AC63">
        <v>15</v>
      </c>
      <c r="AD63" t="s">
        <v>164</v>
      </c>
      <c r="AF63" cm="1">
        <f t="array" ref="AF63">_xlfn.LET(
  _xlpm.result, _xlfn.XLOOKUP($A63, IDEXX!$A:$A, IDEXX!$I:$I, ""),
  _xlfn.IFNA(
    _xlfn.IFS(
      ISNUMBER(_xlpm.result), _xlpm.result,
      _xlpm.result = "&gt; 2419.6", 2500,
      _xlpm.result = "&lt; 1.0", 0.5
    ),
    ""
  )
)</f>
        <v>39.700000000000003</v>
      </c>
      <c r="AG63" s="2">
        <f>_xlfn.IFNA(_xlfn.XLOOKUP((A63&amp;"_P"), GALLERY!AT:AT, GALLERY!E:E),"")</f>
        <v>4.5229999999999999E-2</v>
      </c>
      <c r="AH63" s="2">
        <f>_xlfn.IFNA(_xlfn.XLOOKUP((A63&amp;"_C"), GALLERY!AT:AT, GALLERY!E:E),"")</f>
        <v>357.96940000000001</v>
      </c>
      <c r="AI63" s="75">
        <f>_xlfn.IFNA(IF(_xlfn.XLOOKUP((A63&amp;"_N"), GALLERY!AT:AT, GALLERY!E:E)&lt;0, _xlfn.XLOOKUP((A63&amp;"_T"), GALLERY!AT:AT, GALLERY!E:E), _xlfn.XLOOKUP((A63&amp;"_T"), GALLERY!AT:AT, GALLERY!E:E)-_xlfn.XLOOKUP((A63&amp;"_N"), GALLERY!AT:AT, GALLERY!E:E))/1000,"")</f>
        <v>0.64692046999999986</v>
      </c>
      <c r="AJ63" s="5">
        <v>7.78</v>
      </c>
      <c r="AK63" s="105" t="str" cm="1">
        <f t="array" ref="AK63">_xlfn.LET(
  _xlpm.lookupVal, _xlfn.XLOOKUP($A63, PHYCOCYANIN!A:A, PHYCOCYANIN!R:R, ""),
  _xlfn.IFS(
    _xlpm.lookupVal &lt;&gt; "", _xlpm.lookupVal,
    OR($Z63 = "Abundant algae", ISNUMBER(SEARCH("Suspected_HAB", $AA63))), "Flagged",
    TRUE, ""
  )
)</f>
        <v/>
      </c>
      <c r="AL63" s="75">
        <f>_xlfn.XLOOKUP($L63,'Site_GPS-Coordinates'!$A:$A,'Site_GPS-Coordinates'!$B:$B,"")</f>
        <v>40.312959999999997</v>
      </c>
      <c r="AM63" s="75">
        <f>_xlfn.XLOOKUP($L63,'Site_GPS-Coordinates'!$A:$A,'Site_GPS-Coordinates'!$C:$C,"")</f>
        <v>-74.606340000000003</v>
      </c>
      <c r="AN63" s="75" t="str">
        <f t="shared" si="1"/>
        <v>GMP1_A</v>
      </c>
      <c r="AO63" s="2" t="str">
        <f t="shared" si="2"/>
        <v>A</v>
      </c>
    </row>
    <row r="64" spans="1:43" ht="14.5" x14ac:dyDescent="0.35">
      <c r="A64" s="2" t="str">
        <f t="shared" si="0"/>
        <v>GRPL1_2025-05-25</v>
      </c>
      <c r="B64">
        <v>3164</v>
      </c>
      <c r="C64" t="s">
        <v>348</v>
      </c>
      <c r="D64" s="78">
        <v>45802.591400462959</v>
      </c>
      <c r="F64" s="78">
        <v>45802.591400462959</v>
      </c>
      <c r="H64" t="s">
        <v>314</v>
      </c>
      <c r="I64" t="s">
        <v>315</v>
      </c>
      <c r="J64" s="6">
        <v>45802.666666666664</v>
      </c>
      <c r="K64" s="79">
        <v>0.41319444444444442</v>
      </c>
      <c r="L64" t="s">
        <v>349</v>
      </c>
      <c r="M64" t="s">
        <v>155</v>
      </c>
      <c r="N64" t="s">
        <v>156</v>
      </c>
      <c r="O64" t="s">
        <v>250</v>
      </c>
      <c r="P64" t="s">
        <v>158</v>
      </c>
      <c r="R64" t="s">
        <v>290</v>
      </c>
      <c r="T64" t="s">
        <v>171</v>
      </c>
      <c r="V64" t="s">
        <v>350</v>
      </c>
      <c r="X64" t="s">
        <v>202</v>
      </c>
      <c r="Y64" t="s">
        <v>191</v>
      </c>
      <c r="Z64" t="s">
        <v>213</v>
      </c>
      <c r="AA64" t="s">
        <v>219</v>
      </c>
      <c r="AC64">
        <v>15</v>
      </c>
      <c r="AD64" t="s">
        <v>164</v>
      </c>
      <c r="AE64" t="s">
        <v>351</v>
      </c>
      <c r="AF64" cm="1">
        <f t="array" ref="AF64">_xlfn.LET(
  _xlpm.result, _xlfn.XLOOKUP($A64, IDEXX!$A:$A, IDEXX!$I:$I, ""),
  _xlfn.IFNA(
    _xlfn.IFS(
      ISNUMBER(_xlpm.result), _xlpm.result,
      _xlpm.result = "&gt; 2419.6", 2500,
      _xlpm.result = "&lt; 1.0", 0.5
    ),
    ""
  )
)</f>
        <v>2500</v>
      </c>
      <c r="AG64" s="2">
        <f>_xlfn.IFNA(_xlfn.XLOOKUP((A64&amp;"_P"), GALLERY!AT:AT, GALLERY!E:E),"")</f>
        <v>4.666E-2</v>
      </c>
      <c r="AH64" s="2">
        <f>_xlfn.IFNA(_xlfn.XLOOKUP((A64&amp;"_C"), GALLERY!AT:AT, GALLERY!E:E),"")</f>
        <v>934.64970000000005</v>
      </c>
      <c r="AI64" s="75">
        <f>_xlfn.IFNA(IF(_xlfn.XLOOKUP((A64&amp;"_N"), GALLERY!AT:AT, GALLERY!E:E)&lt;0, _xlfn.XLOOKUP((A64&amp;"_T"), GALLERY!AT:AT, GALLERY!E:E), _xlfn.XLOOKUP((A64&amp;"_T"), GALLERY!AT:AT, GALLERY!E:E)-_xlfn.XLOOKUP((A64&amp;"_N"), GALLERY!AT:AT, GALLERY!E:E))/1000,"")</f>
        <v>0.28519488000000004</v>
      </c>
      <c r="AJ64" s="85"/>
      <c r="AK64" s="105" t="str" cm="1">
        <f t="array" ref="AK64">_xlfn.LET(
  _xlpm.lookupVal, _xlfn.XLOOKUP($A64, PHYCOCYANIN!A:A, PHYCOCYANIN!R:R, ""),
  _xlfn.IFS(
    _xlpm.lookupVal &lt;&gt; "", _xlpm.lookupVal,
    OR($Z64 = "Abundant algae", ISNUMBER(SEARCH("Suspected_HAB", $AA64))), "Flagged",
    TRUE, ""
  )
)</f>
        <v/>
      </c>
      <c r="AL64" s="75">
        <f>_xlfn.XLOOKUP($L64,'Site_GPS-Coordinates'!$A:$A,'Site_GPS-Coordinates'!$B:$B,"")</f>
        <v>40.187829999999998</v>
      </c>
      <c r="AM64" s="75">
        <f>_xlfn.XLOOKUP($L64,'Site_GPS-Coordinates'!$A:$A,'Site_GPS-Coordinates'!$C:$C,"")</f>
        <v>-74.688609999999997</v>
      </c>
      <c r="AN64" s="75" t="str">
        <f t="shared" si="1"/>
        <v>GRPL1_A</v>
      </c>
      <c r="AO64" s="2" t="str">
        <f t="shared" si="2"/>
        <v>A</v>
      </c>
    </row>
    <row r="65" spans="1:41" ht="14.5" x14ac:dyDescent="0.35">
      <c r="A65" s="2" t="str">
        <f t="shared" si="0"/>
        <v>HA1_2025-05-25</v>
      </c>
      <c r="B65">
        <v>3172</v>
      </c>
      <c r="C65" t="s">
        <v>352</v>
      </c>
      <c r="D65" s="78">
        <v>45802.617812500001</v>
      </c>
      <c r="F65" s="78">
        <v>45802.617812500001</v>
      </c>
      <c r="H65" t="s">
        <v>209</v>
      </c>
      <c r="I65" t="s">
        <v>210</v>
      </c>
      <c r="J65" s="6">
        <v>45802.666666666664</v>
      </c>
      <c r="K65" s="79">
        <v>0.44583333333333336</v>
      </c>
      <c r="L65" t="s">
        <v>241</v>
      </c>
      <c r="M65" t="s">
        <v>155</v>
      </c>
      <c r="N65" t="s">
        <v>156</v>
      </c>
      <c r="O65" t="s">
        <v>196</v>
      </c>
      <c r="P65" t="s">
        <v>158</v>
      </c>
      <c r="R65" t="s">
        <v>159</v>
      </c>
      <c r="T65" t="s">
        <v>159</v>
      </c>
      <c r="V65" t="s">
        <v>172</v>
      </c>
      <c r="X65" t="s">
        <v>202</v>
      </c>
      <c r="Y65" t="s">
        <v>177</v>
      </c>
      <c r="Z65" t="s">
        <v>213</v>
      </c>
      <c r="AA65" t="s">
        <v>219</v>
      </c>
      <c r="AC65">
        <v>12.5</v>
      </c>
      <c r="AD65" t="s">
        <v>164</v>
      </c>
      <c r="AF65" cm="1">
        <f t="array" ref="AF65">_xlfn.LET(
  _xlpm.result, _xlfn.XLOOKUP($A65, IDEXX!$A:$A, IDEXX!$I:$I, ""),
  _xlfn.IFNA(
    _xlfn.IFS(
      ISNUMBER(_xlpm.result), _xlpm.result,
      _xlpm.result = "&gt; 2419.6", 2500,
      _xlpm.result = "&lt; 1.0", 0.5
    ),
    ""
  )
)</f>
        <v>307.60000000000002</v>
      </c>
      <c r="AG65" s="2">
        <f>_xlfn.IFNA(_xlfn.XLOOKUP((A65&amp;"_P"), GALLERY!AT:AT, GALLERY!E:E),"")</f>
        <v>5.0909999999999997E-2</v>
      </c>
      <c r="AH65" s="2">
        <f>_xlfn.IFNA(_xlfn.XLOOKUP((A65&amp;"_C"), GALLERY!AT:AT, GALLERY!E:E),"")</f>
        <v>1398.819</v>
      </c>
      <c r="AI65" s="75">
        <f>_xlfn.IFNA(IF(_xlfn.XLOOKUP((A65&amp;"_N"), GALLERY!AT:AT, GALLERY!E:E)&lt;0, _xlfn.XLOOKUP((A65&amp;"_T"), GALLERY!AT:AT, GALLERY!E:E), _xlfn.XLOOKUP((A65&amp;"_T"), GALLERY!AT:AT, GALLERY!E:E)-_xlfn.XLOOKUP((A65&amp;"_N"), GALLERY!AT:AT, GALLERY!E:E))/1000,"")</f>
        <v>1.2007970800000001</v>
      </c>
      <c r="AJ65" s="5">
        <v>1</v>
      </c>
      <c r="AK65" s="105" t="str" cm="1">
        <f t="array" ref="AK65">_xlfn.LET(
  _xlpm.lookupVal, _xlfn.XLOOKUP($A65, PHYCOCYANIN!A:A, PHYCOCYANIN!R:R, ""),
  _xlfn.IFS(
    _xlpm.lookupVal &lt;&gt; "", _xlpm.lookupVal,
    OR($Z65 = "Abundant algae", ISNUMBER(SEARCH("Suspected_HAB", $AA65))), "Flagged",
    TRUE, ""
  )
)</f>
        <v/>
      </c>
      <c r="AL65" s="75">
        <f>_xlfn.XLOOKUP($L65,'Site_GPS-Coordinates'!$A:$A,'Site_GPS-Coordinates'!$B:$B,"")</f>
        <v>40.365994000000001</v>
      </c>
      <c r="AM65" s="75">
        <f>_xlfn.XLOOKUP($L65,'Site_GPS-Coordinates'!$A:$A,'Site_GPS-Coordinates'!$C:$C,"")</f>
        <v>-74.627397000000002</v>
      </c>
      <c r="AN65" s="75" t="str">
        <f t="shared" si="1"/>
        <v>HA1_A</v>
      </c>
      <c r="AO65" s="2" t="str">
        <f t="shared" si="2"/>
        <v>A</v>
      </c>
    </row>
    <row r="66" spans="1:41" ht="14.5" x14ac:dyDescent="0.35">
      <c r="A66" s="2" t="str">
        <f t="shared" ref="A66:A129" si="3">L66&amp;"_"&amp;TEXT(J66,"yyyy-mm-dd")</f>
        <v>HB3_2025-05-25</v>
      </c>
      <c r="B66">
        <v>3152</v>
      </c>
      <c r="C66" t="s">
        <v>353</v>
      </c>
      <c r="D66" s="78">
        <v>45802.560601851852</v>
      </c>
      <c r="F66" s="78">
        <v>45802.560601851852</v>
      </c>
      <c r="H66" t="s">
        <v>243</v>
      </c>
      <c r="I66" t="s">
        <v>244</v>
      </c>
      <c r="J66" s="6">
        <v>45802.666666666664</v>
      </c>
      <c r="K66" s="79">
        <v>0.3840277777777778</v>
      </c>
      <c r="L66" t="s">
        <v>245</v>
      </c>
      <c r="M66" t="s">
        <v>155</v>
      </c>
      <c r="N66" t="s">
        <v>156</v>
      </c>
      <c r="O66" t="s">
        <v>196</v>
      </c>
      <c r="P66" t="s">
        <v>158</v>
      </c>
      <c r="R66" t="s">
        <v>159</v>
      </c>
      <c r="T66" t="s">
        <v>159</v>
      </c>
      <c r="V66" t="s">
        <v>172</v>
      </c>
      <c r="X66" t="s">
        <v>202</v>
      </c>
      <c r="Y66" t="s">
        <v>177</v>
      </c>
      <c r="Z66" t="s">
        <v>163</v>
      </c>
      <c r="AC66">
        <v>14</v>
      </c>
      <c r="AD66" t="s">
        <v>164</v>
      </c>
      <c r="AF66" cm="1">
        <f t="array" ref="AF66">_xlfn.LET(
  _xlpm.result, _xlfn.XLOOKUP($A66, IDEXX!$A:$A, IDEXX!$I:$I, ""),
  _xlfn.IFNA(
    _xlfn.IFS(
      ISNUMBER(_xlpm.result), _xlpm.result,
      _xlpm.result = "&gt; 2419.6", 2500,
      _xlpm.result = "&lt; 1.0", 0.5
    ),
    ""
  )
)</f>
        <v>9.8000000000000007</v>
      </c>
      <c r="AG66" s="2">
        <f>_xlfn.IFNA(_xlfn.XLOOKUP((A66&amp;"_P"), GALLERY!AT:AT, GALLERY!E:E),"")</f>
        <v>6.6049999999999998E-2</v>
      </c>
      <c r="AH66" s="2">
        <f>_xlfn.IFNA(_xlfn.XLOOKUP((A66&amp;"_C"), GALLERY!AT:AT, GALLERY!E:E),"")</f>
        <v>323.36149999999998</v>
      </c>
      <c r="AI66" s="75">
        <f>_xlfn.IFNA(IF(_xlfn.XLOOKUP((A66&amp;"_N"), GALLERY!AT:AT, GALLERY!E:E)&lt;0, _xlfn.XLOOKUP((A66&amp;"_T"), GALLERY!AT:AT, GALLERY!E:E), _xlfn.XLOOKUP((A66&amp;"_T"), GALLERY!AT:AT, GALLERY!E:E)-_xlfn.XLOOKUP((A66&amp;"_N"), GALLERY!AT:AT, GALLERY!E:E))/1000,"")</f>
        <v>0.45935998</v>
      </c>
      <c r="AJ66" s="5">
        <v>3.34</v>
      </c>
      <c r="AK66" s="105" t="str" cm="1">
        <f t="array" ref="AK66">_xlfn.LET(
  _xlpm.lookupVal, _xlfn.XLOOKUP($A66, PHYCOCYANIN!A:A, PHYCOCYANIN!R:R, ""),
  _xlfn.IFS(
    _xlpm.lookupVal &lt;&gt; "", _xlpm.lookupVal,
    OR($Z66 = "Abundant algae", ISNUMBER(SEARCH("Suspected_HAB", $AA66))), "Flagged",
    TRUE, ""
  )
)</f>
        <v/>
      </c>
      <c r="AL66" s="75">
        <f>_xlfn.XLOOKUP($L66,'Site_GPS-Coordinates'!$A:$A,'Site_GPS-Coordinates'!$B:$B,"")</f>
        <v>40.370761999999999</v>
      </c>
      <c r="AM66" s="75">
        <f>_xlfn.XLOOKUP($L66,'Site_GPS-Coordinates'!$A:$A,'Site_GPS-Coordinates'!$C:$C,"")</f>
        <v>-74.619243999999995</v>
      </c>
      <c r="AN66" s="75" t="str">
        <f t="shared" ref="AN66:AN129" si="4">L66&amp;"_A"</f>
        <v>HB3_A</v>
      </c>
      <c r="AO66" s="2" t="str">
        <f t="shared" ref="AO66:AO129" si="5">RIGHT(AN66,1)</f>
        <v>A</v>
      </c>
    </row>
    <row r="67" spans="1:41" ht="14.5" x14ac:dyDescent="0.35">
      <c r="A67" s="2" t="str">
        <f t="shared" si="3"/>
        <v>HL2_2025-05-25</v>
      </c>
      <c r="B67">
        <v>3179</v>
      </c>
      <c r="C67" t="s">
        <v>354</v>
      </c>
      <c r="D67" s="78">
        <v>45802.652349537035</v>
      </c>
      <c r="F67" s="78">
        <v>45802.652349537035</v>
      </c>
      <c r="H67" t="s">
        <v>247</v>
      </c>
      <c r="I67" t="s">
        <v>248</v>
      </c>
      <c r="J67" s="6">
        <v>45802.666666666664</v>
      </c>
      <c r="K67" s="79">
        <v>0.48402777777777778</v>
      </c>
      <c r="L67" t="s">
        <v>249</v>
      </c>
      <c r="M67" t="s">
        <v>155</v>
      </c>
      <c r="N67" t="s">
        <v>156</v>
      </c>
      <c r="O67" t="s">
        <v>250</v>
      </c>
      <c r="P67" t="s">
        <v>158</v>
      </c>
      <c r="R67" t="s">
        <v>159</v>
      </c>
      <c r="T67" t="s">
        <v>159</v>
      </c>
      <c r="V67" t="s">
        <v>172</v>
      </c>
      <c r="X67" t="s">
        <v>202</v>
      </c>
      <c r="Y67" t="s">
        <v>162</v>
      </c>
      <c r="Z67" t="s">
        <v>163</v>
      </c>
      <c r="AC67">
        <v>17</v>
      </c>
      <c r="AD67" t="s">
        <v>164</v>
      </c>
      <c r="AF67" cm="1">
        <f t="array" ref="AF67">_xlfn.LET(
  _xlpm.result, _xlfn.XLOOKUP($A67, IDEXX!$A:$A, IDEXX!$I:$I, ""),
  _xlfn.IFNA(
    _xlfn.IFS(
      ISNUMBER(_xlpm.result), _xlpm.result,
      _xlpm.result = "&gt; 2419.6", 2500,
      _xlpm.result = "&lt; 1.0", 0.5
    ),
    ""
  )
)</f>
        <v>85.7</v>
      </c>
      <c r="AG67" s="2">
        <f>_xlfn.IFNA(_xlfn.XLOOKUP((A67&amp;"_P"), GALLERY!AT:AT, GALLERY!E:E),"")</f>
        <v>9.2050000000000007E-2</v>
      </c>
      <c r="AH67" s="2">
        <f>_xlfn.IFNA(_xlfn.XLOOKUP((A67&amp;"_C"), GALLERY!AT:AT, GALLERY!E:E),"")</f>
        <v>217.5829</v>
      </c>
      <c r="AI67" s="75">
        <f>_xlfn.IFNA(IF(_xlfn.XLOOKUP((A67&amp;"_N"), GALLERY!AT:AT, GALLERY!E:E)&lt;0, _xlfn.XLOOKUP((A67&amp;"_T"), GALLERY!AT:AT, GALLERY!E:E), _xlfn.XLOOKUP((A67&amp;"_T"), GALLERY!AT:AT, GALLERY!E:E)-_xlfn.XLOOKUP((A67&amp;"_N"), GALLERY!AT:AT, GALLERY!E:E))/1000,"")</f>
        <v>0.20387360000000002</v>
      </c>
      <c r="AJ67" s="5">
        <v>9.6300000000000008</v>
      </c>
      <c r="AK67" s="105" t="str" cm="1">
        <f t="array" ref="AK67">_xlfn.LET(
  _xlpm.lookupVal, _xlfn.XLOOKUP($A67, PHYCOCYANIN!A:A, PHYCOCYANIN!R:R, ""),
  _xlfn.IFS(
    _xlpm.lookupVal &lt;&gt; "", _xlpm.lookupVal,
    OR($Z67 = "Abundant algae", ISNUMBER(SEARCH("Suspected_HAB", $AA67))), "Flagged",
    TRUE, ""
  )
)</f>
        <v/>
      </c>
      <c r="AL67" s="75">
        <f>_xlfn.XLOOKUP($L67,'Site_GPS-Coordinates'!$A:$A,'Site_GPS-Coordinates'!$B:$B,"")</f>
        <v>40.346235999999998</v>
      </c>
      <c r="AM67" s="75">
        <f>_xlfn.XLOOKUP($L67,'Site_GPS-Coordinates'!$A:$A,'Site_GPS-Coordinates'!$C:$C,"")</f>
        <v>-74.744283999999993</v>
      </c>
      <c r="AN67" s="75" t="str">
        <f t="shared" si="4"/>
        <v>HL2_A</v>
      </c>
      <c r="AO67" s="2" t="str">
        <f t="shared" si="5"/>
        <v>A</v>
      </c>
    </row>
    <row r="68" spans="1:41" ht="14.5" x14ac:dyDescent="0.35">
      <c r="A68" s="2" t="str">
        <f t="shared" si="3"/>
        <v>HO1_2025-05-25</v>
      </c>
      <c r="B68">
        <v>3169</v>
      </c>
      <c r="C68" t="s">
        <v>355</v>
      </c>
      <c r="D68" s="78">
        <v>45802.611076388886</v>
      </c>
      <c r="F68" s="78">
        <v>45802.611076388886</v>
      </c>
      <c r="H68" t="s">
        <v>252</v>
      </c>
      <c r="I68" t="s">
        <v>253</v>
      </c>
      <c r="J68" s="6">
        <v>45802.666666666664</v>
      </c>
      <c r="K68" s="79">
        <v>0.3972222222222222</v>
      </c>
      <c r="L68" t="s">
        <v>254</v>
      </c>
      <c r="M68" t="s">
        <v>155</v>
      </c>
      <c r="N68" t="s">
        <v>156</v>
      </c>
      <c r="O68" t="s">
        <v>250</v>
      </c>
      <c r="P68" t="s">
        <v>158</v>
      </c>
      <c r="R68" t="s">
        <v>176</v>
      </c>
      <c r="T68" t="s">
        <v>159</v>
      </c>
      <c r="V68" t="s">
        <v>334</v>
      </c>
      <c r="X68" t="s">
        <v>161</v>
      </c>
      <c r="Y68" t="s">
        <v>177</v>
      </c>
      <c r="Z68" t="s">
        <v>163</v>
      </c>
      <c r="AC68">
        <v>15</v>
      </c>
      <c r="AD68" t="s">
        <v>164</v>
      </c>
      <c r="AF68" cm="1">
        <f t="array" ref="AF68">_xlfn.LET(
  _xlpm.result, _xlfn.XLOOKUP($A68, IDEXX!$A:$A, IDEXX!$I:$I, ""),
  _xlfn.IFNA(
    _xlfn.IFS(
      ISNUMBER(_xlpm.result), _xlpm.result,
      _xlpm.result = "&gt; 2419.6", 2500,
      _xlpm.result = "&lt; 1.0", 0.5
    ),
    ""
  )
)</f>
        <v>85.7</v>
      </c>
      <c r="AG68" s="2">
        <f>_xlfn.IFNA(_xlfn.XLOOKUP((A68&amp;"_P"), GALLERY!AT:AT, GALLERY!E:E),"")</f>
        <v>0.12712999999999999</v>
      </c>
      <c r="AH68" s="2">
        <f>_xlfn.IFNA(_xlfn.XLOOKUP((A68&amp;"_C"), GALLERY!AT:AT, GALLERY!E:E),"")</f>
        <v>266.59339999999997</v>
      </c>
      <c r="AI68" s="75">
        <f>_xlfn.IFNA(IF(_xlfn.XLOOKUP((A68&amp;"_N"), GALLERY!AT:AT, GALLERY!E:E)&lt;0, _xlfn.XLOOKUP((A68&amp;"_T"), GALLERY!AT:AT, GALLERY!E:E), _xlfn.XLOOKUP((A68&amp;"_T"), GALLERY!AT:AT, GALLERY!E:E)-_xlfn.XLOOKUP((A68&amp;"_N"), GALLERY!AT:AT, GALLERY!E:E))/1000,"")</f>
        <v>0.47400751000000002</v>
      </c>
      <c r="AJ68" s="5">
        <v>7.5</v>
      </c>
      <c r="AK68" s="105" t="str" cm="1">
        <f t="array" ref="AK68">_xlfn.LET(
  _xlpm.lookupVal, _xlfn.XLOOKUP($A68, PHYCOCYANIN!A:A, PHYCOCYANIN!R:R, ""),
  _xlfn.IFS(
    _xlpm.lookupVal &lt;&gt; "", _xlpm.lookupVal,
    OR($Z68 = "Abundant algae", ISNUMBER(SEARCH("Suspected_HAB", $AA68))), "Flagged",
    TRUE, ""
  )
)</f>
        <v/>
      </c>
      <c r="AL68" s="75">
        <f>_xlfn.XLOOKUP($L68,'Site_GPS-Coordinates'!$A:$A,'Site_GPS-Coordinates'!$B:$B,"")</f>
        <v>40.340530000000001</v>
      </c>
      <c r="AM68" s="75">
        <f>_xlfn.XLOOKUP($L68,'Site_GPS-Coordinates'!$A:$A,'Site_GPS-Coordinates'!$C:$C,"")</f>
        <v>-74.743129999999994</v>
      </c>
      <c r="AN68" s="75" t="str">
        <f t="shared" si="4"/>
        <v>HO1_A</v>
      </c>
      <c r="AO68" s="2" t="str">
        <f t="shared" si="5"/>
        <v>A</v>
      </c>
    </row>
    <row r="69" spans="1:41" ht="14.5" x14ac:dyDescent="0.35">
      <c r="A69" s="2" t="str">
        <f t="shared" si="3"/>
        <v>MB3_2025-05-25</v>
      </c>
      <c r="B69">
        <v>3174</v>
      </c>
      <c r="C69" t="s">
        <v>356</v>
      </c>
      <c r="D69" s="78">
        <v>45802.622916666667</v>
      </c>
      <c r="F69" s="78">
        <v>45802.622916666667</v>
      </c>
      <c r="H69" t="s">
        <v>247</v>
      </c>
      <c r="I69" t="s">
        <v>248</v>
      </c>
      <c r="J69" s="6">
        <v>45802.666666666664</v>
      </c>
      <c r="K69" s="79">
        <v>0.45</v>
      </c>
      <c r="L69" t="s">
        <v>256</v>
      </c>
      <c r="M69" t="s">
        <v>155</v>
      </c>
      <c r="N69" t="s">
        <v>156</v>
      </c>
      <c r="O69" t="s">
        <v>250</v>
      </c>
      <c r="P69" t="s">
        <v>158</v>
      </c>
      <c r="R69" t="s">
        <v>159</v>
      </c>
      <c r="T69" t="s">
        <v>159</v>
      </c>
      <c r="V69" t="s">
        <v>172</v>
      </c>
      <c r="X69" t="s">
        <v>161</v>
      </c>
      <c r="Y69" t="s">
        <v>162</v>
      </c>
      <c r="Z69" t="s">
        <v>163</v>
      </c>
      <c r="AC69">
        <v>13</v>
      </c>
      <c r="AD69" t="s">
        <v>164</v>
      </c>
      <c r="AF69" cm="1">
        <f t="array" ref="AF69">_xlfn.LET(
  _xlpm.result, _xlfn.XLOOKUP($A69, IDEXX!$A:$A, IDEXX!$I:$I, ""),
  _xlfn.IFNA(
    _xlfn.IFS(
      ISNUMBER(_xlpm.result), _xlpm.result,
      _xlpm.result = "&gt; 2419.6", 2500,
      _xlpm.result = "&lt; 1.0", 0.5
    ),
    ""
  )
)</f>
        <v>107.1</v>
      </c>
      <c r="AG69" s="2">
        <f>_xlfn.IFNA(_xlfn.XLOOKUP((A69&amp;"_P"), GALLERY!AT:AT, GALLERY!E:E),"")</f>
        <v>2.8129999999999999E-2</v>
      </c>
      <c r="AH69" s="2">
        <f>_xlfn.IFNA(_xlfn.XLOOKUP((A69&amp;"_C"), GALLERY!AT:AT, GALLERY!E:E),"")</f>
        <v>793.93190000000004</v>
      </c>
      <c r="AI69" s="75">
        <f>_xlfn.IFNA(IF(_xlfn.XLOOKUP((A69&amp;"_N"), GALLERY!AT:AT, GALLERY!E:E)&lt;0, _xlfn.XLOOKUP((A69&amp;"_T"), GALLERY!AT:AT, GALLERY!E:E), _xlfn.XLOOKUP((A69&amp;"_T"), GALLERY!AT:AT, GALLERY!E:E)-_xlfn.XLOOKUP((A69&amp;"_N"), GALLERY!AT:AT, GALLERY!E:E))/1000,"")</f>
        <v>0.19624529999999998</v>
      </c>
      <c r="AJ69" s="5">
        <v>0.76</v>
      </c>
      <c r="AK69" s="105" t="str" cm="1">
        <f t="array" ref="AK69">_xlfn.LET(
  _xlpm.lookupVal, _xlfn.XLOOKUP($A69, PHYCOCYANIN!A:A, PHYCOCYANIN!R:R, ""),
  _xlfn.IFS(
    _xlpm.lookupVal &lt;&gt; "", _xlpm.lookupVal,
    OR($Z69 = "Abundant algae", ISNUMBER(SEARCH("Suspected_HAB", $AA69))), "Flagged",
    TRUE, ""
  )
)</f>
        <v/>
      </c>
      <c r="AL69" s="75">
        <f>_xlfn.XLOOKUP($L69,'Site_GPS-Coordinates'!$A:$A,'Site_GPS-Coordinates'!$B:$B,"")</f>
        <v>40.3635351</v>
      </c>
      <c r="AM69" s="75">
        <f>_xlfn.XLOOKUP($L69,'Site_GPS-Coordinates'!$A:$A,'Site_GPS-Coordinates'!$C:$C,"")</f>
        <v>-74.680059</v>
      </c>
      <c r="AN69" s="75" t="str">
        <f t="shared" si="4"/>
        <v>MB3_A</v>
      </c>
      <c r="AO69" s="2" t="str">
        <f t="shared" si="5"/>
        <v>A</v>
      </c>
    </row>
    <row r="70" spans="1:41" ht="14.5" x14ac:dyDescent="0.35">
      <c r="A70" s="2" t="str">
        <f t="shared" si="3"/>
        <v>MDWL1_2025-05-25</v>
      </c>
      <c r="B70">
        <v>3180</v>
      </c>
      <c r="C70" t="s">
        <v>357</v>
      </c>
      <c r="D70" s="78">
        <v>45802.661215277774</v>
      </c>
      <c r="F70" s="78">
        <v>45802.661215277774</v>
      </c>
      <c r="H70" t="s">
        <v>258</v>
      </c>
      <c r="I70" t="s">
        <v>358</v>
      </c>
      <c r="J70" s="6">
        <v>45802.666666666664</v>
      </c>
      <c r="K70" s="79">
        <v>0.41666666666666669</v>
      </c>
      <c r="L70" t="s">
        <v>260</v>
      </c>
      <c r="M70" t="s">
        <v>155</v>
      </c>
      <c r="N70" t="s">
        <v>187</v>
      </c>
      <c r="O70" t="s">
        <v>196</v>
      </c>
      <c r="P70" t="s">
        <v>158</v>
      </c>
      <c r="R70" t="s">
        <v>212</v>
      </c>
      <c r="T70" t="s">
        <v>171</v>
      </c>
      <c r="V70" t="s">
        <v>261</v>
      </c>
      <c r="X70" t="s">
        <v>161</v>
      </c>
      <c r="Y70" t="s">
        <v>191</v>
      </c>
      <c r="Z70" t="s">
        <v>163</v>
      </c>
      <c r="AC70">
        <v>16</v>
      </c>
      <c r="AD70" t="s">
        <v>164</v>
      </c>
      <c r="AF70" cm="1">
        <f t="array" ref="AF70">_xlfn.LET(
  _xlpm.result, _xlfn.XLOOKUP($A70, IDEXX!$A:$A, IDEXX!$I:$I, ""),
  _xlfn.IFNA(
    _xlfn.IFS(
      ISNUMBER(_xlpm.result), _xlpm.result,
      _xlpm.result = "&gt; 2419.6", 2500,
      _xlpm.result = "&lt; 1.0", 0.5
    ),
    ""
  )
)</f>
        <v>90.8</v>
      </c>
      <c r="AG70" s="2">
        <f>_xlfn.IFNA(_xlfn.XLOOKUP((A70&amp;"_P"), GALLERY!AT:AT, GALLERY!E:E),"")</f>
        <v>9.7320000000000004E-2</v>
      </c>
      <c r="AH70" s="2">
        <f>_xlfn.IFNA(_xlfn.XLOOKUP((A70&amp;"_C"), GALLERY!AT:AT, GALLERY!E:E),"")</f>
        <v>602.97760000000005</v>
      </c>
      <c r="AI70" s="75">
        <f>_xlfn.IFNA(IF(_xlfn.XLOOKUP((A70&amp;"_N"), GALLERY!AT:AT, GALLERY!E:E)&lt;0, _xlfn.XLOOKUP((A70&amp;"_T"), GALLERY!AT:AT, GALLERY!E:E), _xlfn.XLOOKUP((A70&amp;"_T"), GALLERY!AT:AT, GALLERY!E:E)-_xlfn.XLOOKUP((A70&amp;"_N"), GALLERY!AT:AT, GALLERY!E:E))/1000,"")</f>
        <v>-1.6919230000000004E-2</v>
      </c>
      <c r="AJ70" s="5">
        <v>4.51</v>
      </c>
      <c r="AK70" s="105" t="str" cm="1">
        <f t="array" ref="AK70">_xlfn.LET(
  _xlpm.lookupVal, _xlfn.XLOOKUP($A70, PHYCOCYANIN!A:A, PHYCOCYANIN!R:R, ""),
  _xlfn.IFS(
    _xlpm.lookupVal &lt;&gt; "", _xlpm.lookupVal,
    OR($Z70 = "Abundant algae", ISNUMBER(SEARCH("Suspected_HAB", $AA70))), "Flagged",
    TRUE, ""
  )
)</f>
        <v/>
      </c>
      <c r="AL70" s="75">
        <f>_xlfn.XLOOKUP($L70,'Site_GPS-Coordinates'!$A:$A,'Site_GPS-Coordinates'!$B:$B,"")</f>
        <v>40.258123560000001</v>
      </c>
      <c r="AM70" s="75">
        <f>_xlfn.XLOOKUP($L70,'Site_GPS-Coordinates'!$A:$A,'Site_GPS-Coordinates'!$C:$C,"")</f>
        <v>-74.520177450000006</v>
      </c>
      <c r="AN70" s="75" t="str">
        <f t="shared" si="4"/>
        <v>MDWL1_A</v>
      </c>
      <c r="AO70" s="2" t="str">
        <f t="shared" si="5"/>
        <v>A</v>
      </c>
    </row>
    <row r="71" spans="1:41" ht="14.5" x14ac:dyDescent="0.35">
      <c r="A71" s="2" t="str">
        <f t="shared" si="3"/>
        <v>MR3_2025-05-25</v>
      </c>
      <c r="B71">
        <v>3146</v>
      </c>
      <c r="C71" t="s">
        <v>359</v>
      </c>
      <c r="D71" s="78">
        <v>45802.477662037039</v>
      </c>
      <c r="F71" s="78">
        <v>45802.477662037039</v>
      </c>
      <c r="H71" t="s">
        <v>184</v>
      </c>
      <c r="I71" t="s">
        <v>185</v>
      </c>
      <c r="J71" s="6">
        <v>45802.666666666664</v>
      </c>
      <c r="K71" s="79">
        <v>0.30694444444444446</v>
      </c>
      <c r="L71" t="s">
        <v>263</v>
      </c>
      <c r="M71" t="s">
        <v>155</v>
      </c>
      <c r="N71" t="s">
        <v>156</v>
      </c>
      <c r="O71" t="s">
        <v>250</v>
      </c>
      <c r="P71" t="s">
        <v>158</v>
      </c>
      <c r="R71" t="s">
        <v>159</v>
      </c>
      <c r="T71" t="s">
        <v>159</v>
      </c>
      <c r="V71" t="s">
        <v>172</v>
      </c>
      <c r="X71" t="s">
        <v>173</v>
      </c>
      <c r="Y71" t="s">
        <v>162</v>
      </c>
      <c r="Z71" t="s">
        <v>163</v>
      </c>
      <c r="AC71">
        <v>15</v>
      </c>
      <c r="AD71" t="s">
        <v>164</v>
      </c>
      <c r="AF71" cm="1">
        <f t="array" ref="AF71">_xlfn.LET(
  _xlpm.result, _xlfn.XLOOKUP($A71, IDEXX!$A:$A, IDEXX!$I:$I, ""),
  _xlfn.IFNA(
    _xlfn.IFS(
      ISNUMBER(_xlpm.result), _xlpm.result,
      _xlpm.result = "&gt; 2419.6", 2500,
      _xlpm.result = "&lt; 1.0", 0.5
    ),
    ""
  )
)</f>
        <v>113</v>
      </c>
      <c r="AG71" s="2">
        <f>_xlfn.IFNA(_xlfn.XLOOKUP((A71&amp;"_P"), GALLERY!AT:AT, GALLERY!E:E),"")</f>
        <v>0.15462999999999999</v>
      </c>
      <c r="AH71" s="2">
        <f>_xlfn.IFNA(_xlfn.XLOOKUP((A71&amp;"_C"), GALLERY!AT:AT, GALLERY!E:E),"")</f>
        <v>474.459</v>
      </c>
      <c r="AI71" s="75">
        <f>_xlfn.IFNA(IF(_xlfn.XLOOKUP((A71&amp;"_N"), GALLERY!AT:AT, GALLERY!E:E)&lt;0, _xlfn.XLOOKUP((A71&amp;"_T"), GALLERY!AT:AT, GALLERY!E:E), _xlfn.XLOOKUP((A71&amp;"_T"), GALLERY!AT:AT, GALLERY!E:E)-_xlfn.XLOOKUP((A71&amp;"_N"), GALLERY!AT:AT, GALLERY!E:E))/1000,"")</f>
        <v>1.29299363</v>
      </c>
      <c r="AJ71" s="5">
        <v>5.35</v>
      </c>
      <c r="AK71" s="105" t="str" cm="1">
        <f t="array" ref="AK71">_xlfn.LET(
  _xlpm.lookupVal, _xlfn.XLOOKUP($A71, PHYCOCYANIN!A:A, PHYCOCYANIN!R:R, ""),
  _xlfn.IFS(
    _xlpm.lookupVal &lt;&gt; "", _xlpm.lookupVal,
    OR($Z71 = "Abundant algae", ISNUMBER(SEARCH("Suspected_HAB", $AA71))), "Flagged",
    TRUE, ""
  )
)</f>
        <v/>
      </c>
      <c r="AL71" s="75">
        <f>_xlfn.XLOOKUP($L71,'Site_GPS-Coordinates'!$A:$A,'Site_GPS-Coordinates'!$B:$B,"")</f>
        <v>40.438997800000003</v>
      </c>
      <c r="AM71" s="75">
        <f>_xlfn.XLOOKUP($L71,'Site_GPS-Coordinates'!$A:$A,'Site_GPS-Coordinates'!$C:$C,"")</f>
        <v>-74.617815289999996</v>
      </c>
      <c r="AN71" s="75" t="str">
        <f t="shared" si="4"/>
        <v>MR3_A</v>
      </c>
      <c r="AO71" s="2" t="str">
        <f t="shared" si="5"/>
        <v>A</v>
      </c>
    </row>
    <row r="72" spans="1:41" ht="14.5" x14ac:dyDescent="0.35">
      <c r="A72" s="2" t="str">
        <f t="shared" si="3"/>
        <v>MR4_2025-05-25</v>
      </c>
      <c r="B72">
        <v>3157</v>
      </c>
      <c r="C72" t="s">
        <v>360</v>
      </c>
      <c r="D72" s="78">
        <v>45802.571111111109</v>
      </c>
      <c r="F72" s="78">
        <v>45802.571111111109</v>
      </c>
      <c r="H72" t="s">
        <v>243</v>
      </c>
      <c r="I72" t="s">
        <v>244</v>
      </c>
      <c r="J72" s="6">
        <v>45802.666666666664</v>
      </c>
      <c r="K72" s="79">
        <v>0.40138888888888891</v>
      </c>
      <c r="L72" t="s">
        <v>265</v>
      </c>
      <c r="M72" t="s">
        <v>155</v>
      </c>
      <c r="N72" t="s">
        <v>156</v>
      </c>
      <c r="O72" t="s">
        <v>196</v>
      </c>
      <c r="P72" t="s">
        <v>158</v>
      </c>
      <c r="R72" t="s">
        <v>182</v>
      </c>
      <c r="T72" t="s">
        <v>199</v>
      </c>
      <c r="V72" t="s">
        <v>172</v>
      </c>
      <c r="X72" t="s">
        <v>202</v>
      </c>
      <c r="Y72" t="s">
        <v>177</v>
      </c>
      <c r="Z72" t="s">
        <v>163</v>
      </c>
      <c r="AC72">
        <v>15</v>
      </c>
      <c r="AD72" t="s">
        <v>164</v>
      </c>
      <c r="AF72" cm="1">
        <f t="array" ref="AF72">_xlfn.LET(
  _xlpm.result, _xlfn.XLOOKUP($A72, IDEXX!$A:$A, IDEXX!$I:$I, ""),
  _xlfn.IFNA(
    _xlfn.IFS(
      ISNUMBER(_xlpm.result), _xlpm.result,
      _xlpm.result = "&gt; 2419.6", 2500,
      _xlpm.result = "&lt; 1.0", 0.5
    ),
    ""
  )
)</f>
        <v>204.6</v>
      </c>
      <c r="AG72" s="2">
        <f>_xlfn.IFNA(_xlfn.XLOOKUP((A72&amp;"_P"), GALLERY!AT:AT, GALLERY!E:E),"")</f>
        <v>0.19472999999999999</v>
      </c>
      <c r="AH72" s="2">
        <f>_xlfn.IFNA(_xlfn.XLOOKUP((A72&amp;"_C"), GALLERY!AT:AT, GALLERY!E:E),"")</f>
        <v>538.89390000000003</v>
      </c>
      <c r="AI72" s="75">
        <f>_xlfn.IFNA(IF(_xlfn.XLOOKUP((A72&amp;"_N"), GALLERY!AT:AT, GALLERY!E:E)&lt;0, _xlfn.XLOOKUP((A72&amp;"_T"), GALLERY!AT:AT, GALLERY!E:E), _xlfn.XLOOKUP((A72&amp;"_T"), GALLERY!AT:AT, GALLERY!E:E)-_xlfn.XLOOKUP((A72&amp;"_N"), GALLERY!AT:AT, GALLERY!E:E))/1000,"")</f>
        <v>1.2402217699999998</v>
      </c>
      <c r="AJ72" s="5">
        <v>6.18</v>
      </c>
      <c r="AK72" s="105" t="str" cm="1">
        <f t="array" ref="AK72">_xlfn.LET(
  _xlpm.lookupVal, _xlfn.XLOOKUP($A72, PHYCOCYANIN!A:A, PHYCOCYANIN!R:R, ""),
  _xlfn.IFS(
    _xlpm.lookupVal &lt;&gt; "", _xlpm.lookupVal,
    OR($Z72 = "Abundant algae", ISNUMBER(SEARCH("Suspected_HAB", $AA72))), "Flagged",
    TRUE, ""
  )
)</f>
        <v/>
      </c>
      <c r="AL72" s="75">
        <f>_xlfn.XLOOKUP($L72,'Site_GPS-Coordinates'!$A:$A,'Site_GPS-Coordinates'!$B:$B,"")</f>
        <v>40.406844999999997</v>
      </c>
      <c r="AM72" s="75">
        <f>_xlfn.XLOOKUP($L72,'Site_GPS-Coordinates'!$A:$A,'Site_GPS-Coordinates'!$C:$C,"")</f>
        <v>-74.636532000000003</v>
      </c>
      <c r="AN72" s="75" t="str">
        <f t="shared" si="4"/>
        <v>MR4_A</v>
      </c>
      <c r="AO72" s="2" t="str">
        <f t="shared" si="5"/>
        <v>A</v>
      </c>
    </row>
    <row r="73" spans="1:41" ht="14.5" x14ac:dyDescent="0.35">
      <c r="A73" s="2" t="str">
        <f t="shared" si="3"/>
        <v>MRCL1_2025-05-25</v>
      </c>
      <c r="B73">
        <v>3183</v>
      </c>
      <c r="C73" t="s">
        <v>361</v>
      </c>
      <c r="D73" s="78">
        <v>45802.693622685183</v>
      </c>
      <c r="F73" s="78">
        <v>45802.693622685183</v>
      </c>
      <c r="H73" t="s">
        <v>337</v>
      </c>
      <c r="I73" t="s">
        <v>338</v>
      </c>
      <c r="J73" s="6">
        <v>45802.666666666664</v>
      </c>
      <c r="K73" s="79">
        <v>0.50416666666666665</v>
      </c>
      <c r="L73" t="s">
        <v>362</v>
      </c>
      <c r="M73" t="s">
        <v>155</v>
      </c>
      <c r="N73" t="s">
        <v>187</v>
      </c>
      <c r="O73" t="s">
        <v>250</v>
      </c>
      <c r="P73" t="s">
        <v>158</v>
      </c>
      <c r="R73" t="s">
        <v>159</v>
      </c>
      <c r="T73" t="s">
        <v>159</v>
      </c>
      <c r="V73" t="s">
        <v>172</v>
      </c>
      <c r="X73" t="s">
        <v>202</v>
      </c>
      <c r="Y73" t="s">
        <v>177</v>
      </c>
      <c r="Z73" t="s">
        <v>163</v>
      </c>
      <c r="AC73" s="55"/>
      <c r="AD73" s="84" t="s">
        <v>295</v>
      </c>
      <c r="AF73" s="81" t="str" cm="1">
        <f t="array" ref="AF73">_xlfn.LET(
  _xlpm.result, _xlfn.XLOOKUP($A73, IDEXX!$A:$A, IDEXX!$I:$I, ""),
  _xlfn.IFNA(
    _xlfn.IFS(
      ISNUMBER(_xlpm.result), _xlpm.result,
      _xlpm.result = "&gt; 2419.6", 2500,
      _xlpm.result = "&lt; 1.0", 0.5
    ),
    ""
  )
)</f>
        <v/>
      </c>
      <c r="AG73" s="2">
        <f>_xlfn.IFNA(_xlfn.XLOOKUP((A73&amp;"_P"), GALLERY!AT:AT, GALLERY!E:E),"")</f>
        <v>4.233E-2</v>
      </c>
      <c r="AH73" s="2">
        <f>_xlfn.IFNA(_xlfn.XLOOKUP((A73&amp;"_C"), GALLERY!AT:AT, GALLERY!E:E),"")</f>
        <v>360.61399999999998</v>
      </c>
      <c r="AI73" s="75">
        <f>_xlfn.IFNA(IF(_xlfn.XLOOKUP((A73&amp;"_N"), GALLERY!AT:AT, GALLERY!E:E)&lt;0, _xlfn.XLOOKUP((A73&amp;"_T"), GALLERY!AT:AT, GALLERY!E:E), _xlfn.XLOOKUP((A73&amp;"_T"), GALLERY!AT:AT, GALLERY!E:E)-_xlfn.XLOOKUP((A73&amp;"_N"), GALLERY!AT:AT, GALLERY!E:E))/1000,"")</f>
        <v>0.48061717000000004</v>
      </c>
      <c r="AJ73" s="5">
        <v>3.86</v>
      </c>
      <c r="AK73" s="105" t="str" cm="1">
        <f t="array" ref="AK73">_xlfn.LET(
  _xlpm.lookupVal, _xlfn.XLOOKUP($A73, PHYCOCYANIN!A:A, PHYCOCYANIN!R:R, ""),
  _xlfn.IFS(
    _xlpm.lookupVal &lt;&gt; "", _xlpm.lookupVal,
    OR($Z73 = "Abundant algae", ISNUMBER(SEARCH("Suspected_HAB", $AA73))), "Flagged",
    TRUE, ""
  )
)</f>
        <v/>
      </c>
      <c r="AL73" s="75">
        <f>_xlfn.XLOOKUP($L73,'Site_GPS-Coordinates'!$A:$A,'Site_GPS-Coordinates'!$B:$B,"")</f>
        <v>40.265636999999998</v>
      </c>
      <c r="AM73" s="75">
        <f>_xlfn.XLOOKUP($L73,'Site_GPS-Coordinates'!$A:$A,'Site_GPS-Coordinates'!$C:$C,"")</f>
        <v>-74.641751999999997</v>
      </c>
      <c r="AN73" s="75" t="str">
        <f t="shared" si="4"/>
        <v>MRCL1_A</v>
      </c>
      <c r="AO73" s="2" t="str">
        <f t="shared" si="5"/>
        <v>A</v>
      </c>
    </row>
    <row r="74" spans="1:41" ht="14.5" x14ac:dyDescent="0.35">
      <c r="A74" s="2" t="str">
        <f t="shared" si="3"/>
        <v>PL1_2025-05-25</v>
      </c>
      <c r="B74">
        <v>3181</v>
      </c>
      <c r="C74" t="s">
        <v>363</v>
      </c>
      <c r="D74" s="78">
        <v>45802.663159722222</v>
      </c>
      <c r="F74" s="78">
        <v>45802.663159722222</v>
      </c>
      <c r="H74" t="s">
        <v>258</v>
      </c>
      <c r="I74" t="s">
        <v>358</v>
      </c>
      <c r="J74" s="6">
        <v>45802.666666666664</v>
      </c>
      <c r="K74" s="79">
        <v>0.42708333333333331</v>
      </c>
      <c r="L74" t="s">
        <v>267</v>
      </c>
      <c r="M74" t="s">
        <v>155</v>
      </c>
      <c r="N74" t="s">
        <v>187</v>
      </c>
      <c r="O74" t="s">
        <v>196</v>
      </c>
      <c r="P74" t="s">
        <v>158</v>
      </c>
      <c r="R74" t="s">
        <v>159</v>
      </c>
      <c r="T74" t="s">
        <v>159</v>
      </c>
      <c r="V74" t="s">
        <v>261</v>
      </c>
      <c r="X74" t="s">
        <v>161</v>
      </c>
      <c r="Y74" t="s">
        <v>191</v>
      </c>
      <c r="Z74" t="s">
        <v>163</v>
      </c>
      <c r="AC74">
        <v>16</v>
      </c>
      <c r="AD74" t="s">
        <v>164</v>
      </c>
      <c r="AF74" cm="1">
        <f t="array" ref="AF74">_xlfn.LET(
  _xlpm.result, _xlfn.XLOOKUP($A74, IDEXX!$A:$A, IDEXX!$I:$I, ""),
  _xlfn.IFNA(
    _xlfn.IFS(
      ISNUMBER(_xlpm.result), _xlpm.result,
      _xlpm.result = "&gt; 2419.6", 2500,
      _xlpm.result = "&lt; 1.0", 0.5
    ),
    ""
  )
)</f>
        <v>155.30000000000001</v>
      </c>
      <c r="AG74" s="2">
        <f>_xlfn.IFNA(_xlfn.XLOOKUP((A74&amp;"_P"), GALLERY!AT:AT, GALLERY!E:E),"")</f>
        <v>3.5740000000000001E-2</v>
      </c>
      <c r="AH74" s="2">
        <f>_xlfn.IFNA(_xlfn.XLOOKUP((A74&amp;"_C"), GALLERY!AT:AT, GALLERY!E:E),"")</f>
        <v>839.11800000000005</v>
      </c>
      <c r="AI74" s="75">
        <f>_xlfn.IFNA(IF(_xlfn.XLOOKUP((A74&amp;"_N"), GALLERY!AT:AT, GALLERY!E:E)&lt;0, _xlfn.XLOOKUP((A74&amp;"_T"), GALLERY!AT:AT, GALLERY!E:E), _xlfn.XLOOKUP((A74&amp;"_T"), GALLERY!AT:AT, GALLERY!E:E)-_xlfn.XLOOKUP((A74&amp;"_N"), GALLERY!AT:AT, GALLERY!E:E))/1000,"")</f>
        <v>0.88104746999999994</v>
      </c>
      <c r="AJ74" s="5">
        <v>6.62</v>
      </c>
      <c r="AK74" s="105" t="str" cm="1">
        <f t="array" ref="AK74">_xlfn.LET(
  _xlpm.lookupVal, _xlfn.XLOOKUP($A74, PHYCOCYANIN!A:A, PHYCOCYANIN!R:R, ""),
  _xlfn.IFS(
    _xlpm.lookupVal &lt;&gt; "", _xlpm.lookupVal,
    OR($Z74 = "Abundant algae", ISNUMBER(SEARCH("Suspected_HAB", $AA74))), "Flagged",
    TRUE, ""
  )
)</f>
        <v/>
      </c>
      <c r="AL74" s="75">
        <f>_xlfn.XLOOKUP($L74,'Site_GPS-Coordinates'!$A:$A,'Site_GPS-Coordinates'!$B:$B,"")</f>
        <v>40.270198999999998</v>
      </c>
      <c r="AM74" s="75">
        <f>_xlfn.XLOOKUP($L74,'Site_GPS-Coordinates'!$A:$A,'Site_GPS-Coordinates'!$C:$C,"")</f>
        <v>-74.522058999999999</v>
      </c>
      <c r="AN74" s="75" t="str">
        <f t="shared" si="4"/>
        <v>PL1_A</v>
      </c>
      <c r="AO74" s="2" t="str">
        <f t="shared" si="5"/>
        <v>A</v>
      </c>
    </row>
    <row r="75" spans="1:41" ht="14.5" x14ac:dyDescent="0.35">
      <c r="A75" s="2" t="str">
        <f t="shared" si="3"/>
        <v>PMRL1_2025-05-25</v>
      </c>
      <c r="B75">
        <v>3168</v>
      </c>
      <c r="C75" t="s">
        <v>364</v>
      </c>
      <c r="D75" s="78">
        <v>45802.6094212963</v>
      </c>
      <c r="F75" s="78">
        <v>45802.6094212963</v>
      </c>
      <c r="H75" t="s">
        <v>247</v>
      </c>
      <c r="I75" t="s">
        <v>248</v>
      </c>
      <c r="J75" s="6">
        <v>45802.666666666664</v>
      </c>
      <c r="K75" s="79">
        <v>0.43819444444444444</v>
      </c>
      <c r="L75" t="s">
        <v>269</v>
      </c>
      <c r="M75" t="s">
        <v>155</v>
      </c>
      <c r="N75" t="s">
        <v>156</v>
      </c>
      <c r="O75" t="s">
        <v>250</v>
      </c>
      <c r="P75" t="s">
        <v>158</v>
      </c>
      <c r="R75" t="s">
        <v>159</v>
      </c>
      <c r="T75" t="s">
        <v>159</v>
      </c>
      <c r="V75" t="s">
        <v>160</v>
      </c>
      <c r="X75" t="s">
        <v>161</v>
      </c>
      <c r="Y75" t="s">
        <v>162</v>
      </c>
      <c r="Z75" t="s">
        <v>213</v>
      </c>
      <c r="AA75" t="s">
        <v>219</v>
      </c>
      <c r="AC75">
        <v>14</v>
      </c>
      <c r="AD75" t="s">
        <v>164</v>
      </c>
      <c r="AE75" t="s">
        <v>365</v>
      </c>
      <c r="AF75" cm="1">
        <f t="array" ref="AF75">_xlfn.LET(
  _xlpm.result, _xlfn.XLOOKUP($A75, IDEXX!$A:$A, IDEXX!$I:$I, ""),
  _xlfn.IFNA(
    _xlfn.IFS(
      ISNUMBER(_xlpm.result), _xlpm.result,
      _xlpm.result = "&gt; 2419.6", 2500,
      _xlpm.result = "&lt; 1.0", 0.5
    ),
    ""
  )
)</f>
        <v>50.4</v>
      </c>
      <c r="AG75" s="2">
        <f>_xlfn.IFNA(_xlfn.XLOOKUP((A75&amp;"_P"), GALLERY!AT:AT, GALLERY!E:E),"")</f>
        <v>2.383E-2</v>
      </c>
      <c r="AH75" s="2">
        <f>_xlfn.IFNA(_xlfn.XLOOKUP((A75&amp;"_C"), GALLERY!AT:AT, GALLERY!E:E),"")</f>
        <v>497.28980000000001</v>
      </c>
      <c r="AI75" s="75">
        <f>_xlfn.IFNA(IF(_xlfn.XLOOKUP((A75&amp;"_N"), GALLERY!AT:AT, GALLERY!E:E)&lt;0, _xlfn.XLOOKUP((A75&amp;"_T"), GALLERY!AT:AT, GALLERY!E:E), _xlfn.XLOOKUP((A75&amp;"_T"), GALLERY!AT:AT, GALLERY!E:E)-_xlfn.XLOOKUP((A75&amp;"_N"), GALLERY!AT:AT, GALLERY!E:E))/1000,"")</f>
        <v>0.13681569999999998</v>
      </c>
      <c r="AJ75" s="5">
        <v>3.51</v>
      </c>
      <c r="AK75" s="105" t="str" cm="1">
        <f t="array" ref="AK75">_xlfn.LET(
  _xlpm.lookupVal, _xlfn.XLOOKUP($A75, PHYCOCYANIN!A:A, PHYCOCYANIN!R:R, ""),
  _xlfn.IFS(
    _xlpm.lookupVal &lt;&gt; "", _xlpm.lookupVal,
    OR($Z75 = "Abundant algae", ISNUMBER(SEARCH("Suspected_HAB", $AA75))), "Flagged",
    TRUE, ""
  )
)</f>
        <v/>
      </c>
      <c r="AL75" s="75">
        <f>_xlfn.XLOOKUP($L75,'Site_GPS-Coordinates'!$A:$A,'Site_GPS-Coordinates'!$B:$B,"")</f>
        <v>40.363233999999999</v>
      </c>
      <c r="AM75" s="75">
        <f>_xlfn.XLOOKUP($L75,'Site_GPS-Coordinates'!$A:$A,'Site_GPS-Coordinates'!$C:$C,"")</f>
        <v>-74.676843000000005</v>
      </c>
      <c r="AN75" s="75" t="str">
        <f t="shared" si="4"/>
        <v>PMRL1_A</v>
      </c>
      <c r="AO75" s="2" t="str">
        <f t="shared" si="5"/>
        <v>A</v>
      </c>
    </row>
    <row r="76" spans="1:41" ht="14.5" x14ac:dyDescent="0.35">
      <c r="A76" s="2" t="str">
        <f t="shared" si="3"/>
        <v>PNVL1_2025-05-25</v>
      </c>
      <c r="B76">
        <v>3159</v>
      </c>
      <c r="C76" t="s">
        <v>366</v>
      </c>
      <c r="D76" s="78">
        <v>45802.582662037035</v>
      </c>
      <c r="F76" s="78">
        <v>45802.582662037035</v>
      </c>
      <c r="H76" t="s">
        <v>367</v>
      </c>
      <c r="I76" t="s">
        <v>235</v>
      </c>
      <c r="J76" s="6">
        <v>45802.666666666664</v>
      </c>
      <c r="K76" s="79">
        <v>0.41319444444444442</v>
      </c>
      <c r="L76" t="s">
        <v>271</v>
      </c>
      <c r="M76" t="s">
        <v>155</v>
      </c>
      <c r="N76" t="s">
        <v>286</v>
      </c>
      <c r="O76" t="s">
        <v>196</v>
      </c>
      <c r="P76" t="s">
        <v>158</v>
      </c>
      <c r="R76" t="s">
        <v>346</v>
      </c>
      <c r="T76" t="s">
        <v>159</v>
      </c>
      <c r="V76" t="s">
        <v>160</v>
      </c>
      <c r="X76" t="s">
        <v>202</v>
      </c>
      <c r="Y76" t="s">
        <v>191</v>
      </c>
      <c r="Z76" t="s">
        <v>163</v>
      </c>
      <c r="AC76">
        <v>15.5</v>
      </c>
      <c r="AD76" t="s">
        <v>164</v>
      </c>
      <c r="AF76" cm="1">
        <f t="array" ref="AF76">_xlfn.LET(
  _xlpm.result, _xlfn.XLOOKUP($A76, IDEXX!$A:$A, IDEXX!$I:$I, ""),
  _xlfn.IFNA(
    _xlfn.IFS(
      ISNUMBER(_xlpm.result), _xlpm.result,
      _xlpm.result = "&gt; 2419.6", 2500,
      _xlpm.result = "&lt; 1.0", 0.5
    ),
    ""
  )
)</f>
        <v>9.6</v>
      </c>
      <c r="AG76" s="2">
        <f>_xlfn.IFNA(_xlfn.XLOOKUP((A76&amp;"_P"), GALLERY!AT:AT, GALLERY!E:E),"")</f>
        <v>9.2599999999999991E-3</v>
      </c>
      <c r="AH76" s="2">
        <f>_xlfn.IFNA(_xlfn.XLOOKUP((A76&amp;"_C"), GALLERY!AT:AT, GALLERY!E:E),"")</f>
        <v>492.89620000000002</v>
      </c>
      <c r="AI76" s="75">
        <f>_xlfn.IFNA(IF(_xlfn.XLOOKUP((A76&amp;"_N"), GALLERY!AT:AT, GALLERY!E:E)&lt;0, _xlfn.XLOOKUP((A76&amp;"_T"), GALLERY!AT:AT, GALLERY!E:E), _xlfn.XLOOKUP((A76&amp;"_T"), GALLERY!AT:AT, GALLERY!E:E)-_xlfn.XLOOKUP((A76&amp;"_N"), GALLERY!AT:AT, GALLERY!E:E))/1000,"")</f>
        <v>0.94611033</v>
      </c>
      <c r="AJ76" s="5">
        <v>3.14</v>
      </c>
      <c r="AK76" s="105" t="str" cm="1">
        <f t="array" ref="AK76">_xlfn.LET(
  _xlpm.lookupVal, _xlfn.XLOOKUP($A76, PHYCOCYANIN!A:A, PHYCOCYANIN!R:R, ""),
  _xlfn.IFS(
    _xlpm.lookupVal &lt;&gt; "", _xlpm.lookupVal,
    OR($Z76 = "Abundant algae", ISNUMBER(SEARCH("Suspected_HAB", $AA76))), "Flagged",
    TRUE, ""
  )
)</f>
        <v/>
      </c>
      <c r="AL76" s="75">
        <f>_xlfn.XLOOKUP($L76,'Site_GPS-Coordinates'!$A:$A,'Site_GPS-Coordinates'!$B:$B,"")</f>
        <v>40.226717409999999</v>
      </c>
      <c r="AM76" s="75">
        <f>_xlfn.XLOOKUP($L76,'Site_GPS-Coordinates'!$A:$A,'Site_GPS-Coordinates'!$C:$C,"")</f>
        <v>-74.437954959999999</v>
      </c>
      <c r="AN76" s="75" t="str">
        <f t="shared" si="4"/>
        <v>PNVL1_A</v>
      </c>
      <c r="AO76" s="2" t="str">
        <f t="shared" si="5"/>
        <v>A</v>
      </c>
    </row>
    <row r="77" spans="1:41" ht="14.5" x14ac:dyDescent="0.35">
      <c r="A77" s="2" t="str">
        <f t="shared" si="3"/>
        <v>PP1_2025-05-25</v>
      </c>
      <c r="B77">
        <v>3142</v>
      </c>
      <c r="C77" t="s">
        <v>368</v>
      </c>
      <c r="D77" s="78">
        <v>45802.458287037036</v>
      </c>
      <c r="F77" s="78">
        <v>45802.458287037036</v>
      </c>
      <c r="H77" t="s">
        <v>369</v>
      </c>
      <c r="I77" t="s">
        <v>180</v>
      </c>
      <c r="J77" s="6">
        <v>45802.666666666664</v>
      </c>
      <c r="K77" s="79">
        <v>0.2902777777777778</v>
      </c>
      <c r="L77" t="s">
        <v>274</v>
      </c>
      <c r="M77" t="s">
        <v>155</v>
      </c>
      <c r="N77" t="s">
        <v>156</v>
      </c>
      <c r="O77" t="s">
        <v>250</v>
      </c>
      <c r="P77" t="s">
        <v>158</v>
      </c>
      <c r="R77" t="s">
        <v>275</v>
      </c>
      <c r="T77" t="s">
        <v>171</v>
      </c>
      <c r="V77" t="s">
        <v>261</v>
      </c>
      <c r="X77" s="81"/>
      <c r="Y77" t="s">
        <v>162</v>
      </c>
      <c r="Z77" t="s">
        <v>163</v>
      </c>
      <c r="AC77">
        <v>15</v>
      </c>
      <c r="AD77" t="s">
        <v>164</v>
      </c>
      <c r="AF77" cm="1">
        <f t="array" ref="AF77">_xlfn.LET(
  _xlpm.result, _xlfn.XLOOKUP($A77, IDEXX!$A:$A, IDEXX!$I:$I, ""),
  _xlfn.IFNA(
    _xlfn.IFS(
      ISNUMBER(_xlpm.result), _xlpm.result,
      _xlpm.result = "&gt; 2419.6", 2500,
      _xlpm.result = "&lt; 1.0", 0.5
    ),
    ""
  )
)</f>
        <v>152.9</v>
      </c>
      <c r="AG77" s="2">
        <f>_xlfn.IFNA(_xlfn.XLOOKUP((A77&amp;"_P"), GALLERY!AT:AT, GALLERY!E:E),"")</f>
        <v>8.3460000000000006E-2</v>
      </c>
      <c r="AH77" s="2">
        <f>_xlfn.IFNA(_xlfn.XLOOKUP((A77&amp;"_C"), GALLERY!AT:AT, GALLERY!E:E),"")</f>
        <v>565.25250000000005</v>
      </c>
      <c r="AI77" s="75">
        <f>_xlfn.IFNA(IF(_xlfn.XLOOKUP((A77&amp;"_N"), GALLERY!AT:AT, GALLERY!E:E)&lt;0, _xlfn.XLOOKUP((A77&amp;"_T"), GALLERY!AT:AT, GALLERY!E:E), _xlfn.XLOOKUP((A77&amp;"_T"), GALLERY!AT:AT, GALLERY!E:E)-_xlfn.XLOOKUP((A77&amp;"_N"), GALLERY!AT:AT, GALLERY!E:E))/1000,"")</f>
        <v>0.39730563000000002</v>
      </c>
      <c r="AJ77" s="5">
        <v>5.14</v>
      </c>
      <c r="AK77" s="105" t="str" cm="1">
        <f t="array" ref="AK77">_xlfn.LET(
  _xlpm.lookupVal, _xlfn.XLOOKUP($A77, PHYCOCYANIN!A:A, PHYCOCYANIN!R:R, ""),
  _xlfn.IFS(
    _xlpm.lookupVal &lt;&gt; "", _xlpm.lookupVal,
    OR($Z77 = "Abundant algae", ISNUMBER(SEARCH("Suspected_HAB", $AA77))), "Flagged",
    TRUE, ""
  )
)</f>
        <v/>
      </c>
      <c r="AL77" s="75">
        <f>_xlfn.XLOOKUP($L77,'Site_GPS-Coordinates'!$A:$A,'Site_GPS-Coordinates'!$B:$B,"")</f>
        <v>40.327579999999998</v>
      </c>
      <c r="AM77" s="75">
        <f>_xlfn.XLOOKUP($L77,'Site_GPS-Coordinates'!$A:$A,'Site_GPS-Coordinates'!$C:$C,"")</f>
        <v>-74.600999999999999</v>
      </c>
      <c r="AN77" s="75" t="str">
        <f t="shared" si="4"/>
        <v>PP1_A</v>
      </c>
      <c r="AO77" s="2" t="str">
        <f t="shared" si="5"/>
        <v>A</v>
      </c>
    </row>
    <row r="78" spans="1:41" ht="14.5" x14ac:dyDescent="0.35">
      <c r="A78" s="2" t="str">
        <f t="shared" si="3"/>
        <v>PRP1_2025-05-25</v>
      </c>
      <c r="B78">
        <v>3166</v>
      </c>
      <c r="C78" t="s">
        <v>370</v>
      </c>
      <c r="D78" s="78">
        <v>45802.604085648149</v>
      </c>
      <c r="F78" s="78">
        <v>45802.604085648149</v>
      </c>
      <c r="H78" t="s">
        <v>205</v>
      </c>
      <c r="I78" t="s">
        <v>206</v>
      </c>
      <c r="J78" s="6">
        <v>45802.666666666664</v>
      </c>
      <c r="K78" s="79">
        <v>0.40625</v>
      </c>
      <c r="L78" t="s">
        <v>277</v>
      </c>
      <c r="M78" t="s">
        <v>155</v>
      </c>
      <c r="N78" t="s">
        <v>156</v>
      </c>
      <c r="O78" t="s">
        <v>250</v>
      </c>
      <c r="P78" t="s">
        <v>158</v>
      </c>
      <c r="R78" t="s">
        <v>159</v>
      </c>
      <c r="T78" t="s">
        <v>159</v>
      </c>
      <c r="V78" t="s">
        <v>160</v>
      </c>
      <c r="X78" t="s">
        <v>173</v>
      </c>
      <c r="Y78" t="s">
        <v>191</v>
      </c>
      <c r="Z78" t="s">
        <v>163</v>
      </c>
      <c r="AC78">
        <v>18</v>
      </c>
      <c r="AD78" t="s">
        <v>164</v>
      </c>
      <c r="AF78" cm="1">
        <f t="array" ref="AF78">_xlfn.LET(
  _xlpm.result, _xlfn.XLOOKUP($A78, IDEXX!$A:$A, IDEXX!$I:$I, ""),
  _xlfn.IFNA(
    _xlfn.IFS(
      ISNUMBER(_xlpm.result), _xlpm.result,
      _xlpm.result = "&gt; 2419.6", 2500,
      _xlpm.result = "&lt; 1.0", 0.5
    ),
    ""
  )
)</f>
        <v>275.5</v>
      </c>
      <c r="AG78" s="2">
        <f>_xlfn.IFNA(_xlfn.XLOOKUP((A78&amp;"_P"), GALLERY!AT:AT, GALLERY!E:E),"")</f>
        <v>3.81E-3</v>
      </c>
      <c r="AH78" s="2">
        <f>_xlfn.IFNA(_xlfn.XLOOKUP((A78&amp;"_C"), GALLERY!AT:AT, GALLERY!E:E),"")</f>
        <v>289.28660000000002</v>
      </c>
      <c r="AI78" s="75">
        <f>_xlfn.IFNA(IF(_xlfn.XLOOKUP((A78&amp;"_N"), GALLERY!AT:AT, GALLERY!E:E)&lt;0, _xlfn.XLOOKUP((A78&amp;"_T"), GALLERY!AT:AT, GALLERY!E:E), _xlfn.XLOOKUP((A78&amp;"_T"), GALLERY!AT:AT, GALLERY!E:E)-_xlfn.XLOOKUP((A78&amp;"_N"), GALLERY!AT:AT, GALLERY!E:E))/1000,"")</f>
        <v>0.1452994</v>
      </c>
      <c r="AJ78" s="5">
        <v>3.43</v>
      </c>
      <c r="AK78" s="105" t="str" cm="1">
        <f t="array" ref="AK78">_xlfn.LET(
  _xlpm.lookupVal, _xlfn.XLOOKUP($A78, PHYCOCYANIN!A:A, PHYCOCYANIN!R:R, ""),
  _xlfn.IFS(
    _xlpm.lookupVal &lt;&gt; "", _xlpm.lookupVal,
    OR($Z78 = "Abundant algae", ISNUMBER(SEARCH("Suspected_HAB", $AA78))), "Flagged",
    TRUE, ""
  )
)</f>
        <v/>
      </c>
      <c r="AL78" s="75">
        <f>_xlfn.XLOOKUP($L78,'Site_GPS-Coordinates'!$A:$A,'Site_GPS-Coordinates'!$B:$B,"")</f>
        <v>40.349993079999997</v>
      </c>
      <c r="AM78" s="75">
        <f>_xlfn.XLOOKUP($L78,'Site_GPS-Coordinates'!$A:$A,'Site_GPS-Coordinates'!$C:$C,"")</f>
        <v>-74.560906079999995</v>
      </c>
      <c r="AN78" s="75" t="str">
        <f t="shared" si="4"/>
        <v>PRP1_A</v>
      </c>
      <c r="AO78" s="2" t="str">
        <f t="shared" si="5"/>
        <v>A</v>
      </c>
    </row>
    <row r="79" spans="1:41" ht="14.5" x14ac:dyDescent="0.35">
      <c r="A79" s="2" t="str">
        <f t="shared" si="3"/>
        <v>RBA_2025-05-25</v>
      </c>
      <c r="B79">
        <v>3182</v>
      </c>
      <c r="C79" t="s">
        <v>371</v>
      </c>
      <c r="D79" s="78">
        <v>45802.663819444446</v>
      </c>
      <c r="F79" s="78">
        <v>45802.663819444446</v>
      </c>
      <c r="H79" t="s">
        <v>258</v>
      </c>
      <c r="I79" t="s">
        <v>358</v>
      </c>
      <c r="J79" s="6">
        <v>45802.666666666664</v>
      </c>
      <c r="K79" s="79">
        <v>0.4375</v>
      </c>
      <c r="L79" t="s">
        <v>279</v>
      </c>
      <c r="M79" t="s">
        <v>155</v>
      </c>
      <c r="N79" t="s">
        <v>187</v>
      </c>
      <c r="O79" t="s">
        <v>196</v>
      </c>
      <c r="P79" t="s">
        <v>158</v>
      </c>
      <c r="R79" t="s">
        <v>159</v>
      </c>
      <c r="T79" t="s">
        <v>159</v>
      </c>
      <c r="V79" t="s">
        <v>172</v>
      </c>
      <c r="X79" t="s">
        <v>173</v>
      </c>
      <c r="Y79" t="s">
        <v>177</v>
      </c>
      <c r="Z79" t="s">
        <v>163</v>
      </c>
      <c r="AC79">
        <v>15</v>
      </c>
      <c r="AD79" t="s">
        <v>164</v>
      </c>
      <c r="AF79" cm="1">
        <f t="array" ref="AF79">_xlfn.LET(
  _xlpm.result, _xlfn.XLOOKUP($A79, IDEXX!$A:$A, IDEXX!$I:$I, ""),
  _xlfn.IFNA(
    _xlfn.IFS(
      ISNUMBER(_xlpm.result), _xlpm.result,
      _xlpm.result = "&gt; 2419.6", 2500,
      _xlpm.result = "&lt; 1.0", 0.5
    ),
    ""
  )
)</f>
        <v>22.3</v>
      </c>
      <c r="AG79" s="2">
        <f>_xlfn.IFNA(_xlfn.XLOOKUP((A79&amp;"_P"), GALLERY!AT:AT, GALLERY!E:E),"")</f>
        <v>5.6180000000000001E-2</v>
      </c>
      <c r="AH79" s="2">
        <f>_xlfn.IFNA(_xlfn.XLOOKUP((A79&amp;"_C"), GALLERY!AT:AT, GALLERY!E:E),"")</f>
        <v>934.85159999999996</v>
      </c>
      <c r="AI79" s="75">
        <f>_xlfn.IFNA(IF(_xlfn.XLOOKUP((A79&amp;"_N"), GALLERY!AT:AT, GALLERY!E:E)&lt;0, _xlfn.XLOOKUP((A79&amp;"_T"), GALLERY!AT:AT, GALLERY!E:E), _xlfn.XLOOKUP((A79&amp;"_T"), GALLERY!AT:AT, GALLERY!E:E)-_xlfn.XLOOKUP((A79&amp;"_N"), GALLERY!AT:AT, GALLERY!E:E))/1000,"")</f>
        <v>0.89568667999999996</v>
      </c>
      <c r="AJ79" s="5">
        <v>5.93</v>
      </c>
      <c r="AK79" s="105" t="str" cm="1">
        <f t="array" ref="AK79">_xlfn.LET(
  _xlpm.lookupVal, _xlfn.XLOOKUP($A79, PHYCOCYANIN!A:A, PHYCOCYANIN!R:R, ""),
  _xlfn.IFS(
    _xlpm.lookupVal &lt;&gt; "", _xlpm.lookupVal,
    OR($Z79 = "Abundant algae", ISNUMBER(SEARCH("Suspected_HAB", $AA79))), "Flagged",
    TRUE, ""
  )
)</f>
        <v/>
      </c>
      <c r="AL79" s="75">
        <f>_xlfn.XLOOKUP($L79,'Site_GPS-Coordinates'!$A:$A,'Site_GPS-Coordinates'!$B:$B,"")</f>
        <v>40.273510000000002</v>
      </c>
      <c r="AM79" s="75">
        <f>_xlfn.XLOOKUP($L79,'Site_GPS-Coordinates'!$A:$A,'Site_GPS-Coordinates'!$C:$C,"")</f>
        <v>-74.525869999999998</v>
      </c>
      <c r="AN79" s="75" t="str">
        <f t="shared" si="4"/>
        <v>RBA_A</v>
      </c>
      <c r="AO79" s="2" t="str">
        <f t="shared" si="5"/>
        <v>A</v>
      </c>
    </row>
    <row r="80" spans="1:41" ht="14.5" x14ac:dyDescent="0.35">
      <c r="A80" s="2" t="str">
        <f t="shared" si="3"/>
        <v>RK1_2025-05-25</v>
      </c>
      <c r="B80">
        <v>3162</v>
      </c>
      <c r="C80" t="s">
        <v>372</v>
      </c>
      <c r="D80" s="78">
        <v>45802.590474537035</v>
      </c>
      <c r="F80" s="78">
        <v>45802.590474537035</v>
      </c>
      <c r="H80" t="s">
        <v>243</v>
      </c>
      <c r="I80" t="s">
        <v>244</v>
      </c>
      <c r="J80" s="6">
        <v>45802.666666666664</v>
      </c>
      <c r="K80" s="79">
        <v>0.4201388888888889</v>
      </c>
      <c r="L80" t="s">
        <v>281</v>
      </c>
      <c r="M80" t="s">
        <v>155</v>
      </c>
      <c r="N80" t="s">
        <v>156</v>
      </c>
      <c r="O80" t="s">
        <v>196</v>
      </c>
      <c r="P80" t="s">
        <v>158</v>
      </c>
      <c r="R80" t="s">
        <v>159</v>
      </c>
      <c r="T80" t="s">
        <v>159</v>
      </c>
      <c r="V80" t="s">
        <v>172</v>
      </c>
      <c r="X80" t="s">
        <v>161</v>
      </c>
      <c r="Y80" t="s">
        <v>177</v>
      </c>
      <c r="Z80" t="s">
        <v>163</v>
      </c>
      <c r="AC80">
        <v>12</v>
      </c>
      <c r="AD80" t="s">
        <v>164</v>
      </c>
      <c r="AF80" cm="1">
        <f t="array" ref="AF80">_xlfn.LET(
  _xlpm.result, _xlfn.XLOOKUP($A80, IDEXX!$A:$A, IDEXX!$I:$I, ""),
  _xlfn.IFNA(
    _xlfn.IFS(
      ISNUMBER(_xlpm.result), _xlpm.result,
      _xlpm.result = "&gt; 2419.6", 2500,
      _xlpm.result = "&lt; 1.0", 0.5
    ),
    ""
  )
)</f>
        <v>137.6</v>
      </c>
      <c r="AG80" s="2">
        <f>_xlfn.IFNA(_xlfn.XLOOKUP((A80&amp;"_P"), GALLERY!AT:AT, GALLERY!E:E),"")</f>
        <v>5.0250000000000003E-2</v>
      </c>
      <c r="AH80" s="2">
        <f>_xlfn.IFNA(_xlfn.XLOOKUP((A80&amp;"_C"), GALLERY!AT:AT, GALLERY!E:E),"")</f>
        <v>133.2843</v>
      </c>
      <c r="AI80" s="75">
        <f>_xlfn.IFNA(IF(_xlfn.XLOOKUP((A80&amp;"_N"), GALLERY!AT:AT, GALLERY!E:E)&lt;0, _xlfn.XLOOKUP((A80&amp;"_T"), GALLERY!AT:AT, GALLERY!E:E), _xlfn.XLOOKUP((A80&amp;"_T"), GALLERY!AT:AT, GALLERY!E:E)-_xlfn.XLOOKUP((A80&amp;"_N"), GALLERY!AT:AT, GALLERY!E:E))/1000,"")</f>
        <v>0.27494869999999999</v>
      </c>
      <c r="AJ80" s="5">
        <v>1.49</v>
      </c>
      <c r="AK80" s="105" t="str" cm="1">
        <f t="array" ref="AK80">_xlfn.LET(
  _xlpm.lookupVal, _xlfn.XLOOKUP($A80, PHYCOCYANIN!A:A, PHYCOCYANIN!R:R, ""),
  _xlfn.IFS(
    _xlpm.lookupVal &lt;&gt; "", _xlpm.lookupVal,
    OR($Z80 = "Abundant algae", ISNUMBER(SEARCH("Suspected_HAB", $AA80))), "Flagged",
    TRUE, ""
  )
)</f>
        <v/>
      </c>
      <c r="AL80" s="75">
        <f>_xlfn.XLOOKUP($L80,'Site_GPS-Coordinates'!$A:$A,'Site_GPS-Coordinates'!$B:$B,"")</f>
        <v>40.419702999999998</v>
      </c>
      <c r="AM80" s="75">
        <f>_xlfn.XLOOKUP($L80,'Site_GPS-Coordinates'!$A:$A,'Site_GPS-Coordinates'!$C:$C,"")</f>
        <v>-74.721872000000005</v>
      </c>
      <c r="AN80" s="75" t="str">
        <f t="shared" si="4"/>
        <v>RK1_A</v>
      </c>
      <c r="AO80" s="2" t="str">
        <f t="shared" si="5"/>
        <v>A</v>
      </c>
    </row>
    <row r="81" spans="1:43" ht="14.5" x14ac:dyDescent="0.35">
      <c r="A81" s="2" t="str">
        <f t="shared" si="3"/>
        <v>ROL1_2025-05-25</v>
      </c>
      <c r="B81">
        <v>3151</v>
      </c>
      <c r="C81" t="s">
        <v>373</v>
      </c>
      <c r="D81" s="78">
        <v>45802.555590277778</v>
      </c>
      <c r="F81" s="78">
        <v>45802.555590277778</v>
      </c>
      <c r="H81" t="s">
        <v>327</v>
      </c>
      <c r="I81" t="s">
        <v>153</v>
      </c>
      <c r="J81" s="6">
        <v>45802.666666666664</v>
      </c>
      <c r="K81" s="79">
        <v>0.38680555555555557</v>
      </c>
      <c r="L81" t="s">
        <v>289</v>
      </c>
      <c r="M81" t="s">
        <v>155</v>
      </c>
      <c r="N81" t="s">
        <v>156</v>
      </c>
      <c r="O81" t="s">
        <v>250</v>
      </c>
      <c r="P81" t="s">
        <v>158</v>
      </c>
      <c r="R81" t="s">
        <v>176</v>
      </c>
      <c r="T81" t="s">
        <v>199</v>
      </c>
      <c r="V81" t="s">
        <v>160</v>
      </c>
      <c r="X81" t="s">
        <v>202</v>
      </c>
      <c r="Y81" t="s">
        <v>162</v>
      </c>
      <c r="Z81" t="s">
        <v>163</v>
      </c>
      <c r="AC81">
        <v>16</v>
      </c>
      <c r="AD81" t="s">
        <v>164</v>
      </c>
      <c r="AF81" cm="1">
        <f t="array" ref="AF81">_xlfn.LET(
  _xlpm.result, _xlfn.XLOOKUP($A81, IDEXX!$A:$A, IDEXX!$I:$I, ""),
  _xlfn.IFNA(
    _xlfn.IFS(
      ISNUMBER(_xlpm.result), _xlpm.result,
      _xlpm.result = "&gt; 2419.6", 2500,
      _xlpm.result = "&lt; 1.0", 0.5
    ),
    ""
  )
)</f>
        <v>34.1</v>
      </c>
      <c r="AG81" s="2">
        <f>_xlfn.IFNA(_xlfn.XLOOKUP((A81&amp;"_P"), GALLERY!AT:AT, GALLERY!E:E),"")</f>
        <v>2.0330000000000001E-2</v>
      </c>
      <c r="AH81" s="2">
        <f>_xlfn.IFNA(_xlfn.XLOOKUP((A81&amp;"_C"), GALLERY!AT:AT, GALLERY!E:E),"")</f>
        <v>280.86759999999998</v>
      </c>
      <c r="AI81" s="75">
        <f>_xlfn.IFNA(IF(_xlfn.XLOOKUP((A81&amp;"_N"), GALLERY!AT:AT, GALLERY!E:E)&lt;0, _xlfn.XLOOKUP((A81&amp;"_T"), GALLERY!AT:AT, GALLERY!E:E), _xlfn.XLOOKUP((A81&amp;"_T"), GALLERY!AT:AT, GALLERY!E:E)-_xlfn.XLOOKUP((A81&amp;"_N"), GALLERY!AT:AT, GALLERY!E:E))/1000,"")</f>
        <v>3.933478E-2</v>
      </c>
      <c r="AJ81" s="5">
        <v>11.7</v>
      </c>
      <c r="AK81" s="105" t="str" cm="1">
        <f t="array" ref="AK81">_xlfn.LET(
  _xlpm.lookupVal, _xlfn.XLOOKUP($A81, PHYCOCYANIN!A:A, PHYCOCYANIN!R:R, ""),
  _xlfn.IFS(
    _xlpm.lookupVal &lt;&gt; "", _xlpm.lookupVal,
    OR($Z81 = "Abundant algae", ISNUMBER(SEARCH("Suspected_HAB", $AA81))), "Flagged",
    TRUE, ""
  )
)</f>
        <v/>
      </c>
      <c r="AL81" s="75">
        <f>_xlfn.XLOOKUP($L81,'Site_GPS-Coordinates'!$A:$A,'Site_GPS-Coordinates'!$B:$B,"")</f>
        <v>40.330827839999998</v>
      </c>
      <c r="AM81" s="75">
        <f>_xlfn.XLOOKUP($L81,'Site_GPS-Coordinates'!$A:$A,'Site_GPS-Coordinates'!$C:$C,"")</f>
        <v>-74.757451110000005</v>
      </c>
      <c r="AN81" s="75" t="str">
        <f t="shared" si="4"/>
        <v>ROL1_A</v>
      </c>
      <c r="AO81" s="2" t="str">
        <f t="shared" si="5"/>
        <v>A</v>
      </c>
    </row>
    <row r="82" spans="1:43" ht="14.5" x14ac:dyDescent="0.35">
      <c r="A82" s="2" t="str">
        <f t="shared" si="3"/>
        <v>SB9_2025-05-25</v>
      </c>
      <c r="B82">
        <v>3150</v>
      </c>
      <c r="C82" t="s">
        <v>374</v>
      </c>
      <c r="D82" s="78">
        <v>45802.542615740742</v>
      </c>
      <c r="F82" s="78">
        <v>45805.624745370369</v>
      </c>
      <c r="G82" t="s">
        <v>204</v>
      </c>
      <c r="H82" t="s">
        <v>252</v>
      </c>
      <c r="I82" t="s">
        <v>253</v>
      </c>
      <c r="J82" s="6">
        <v>45802.666666666664</v>
      </c>
      <c r="K82" s="79">
        <v>0.37291666666666667</v>
      </c>
      <c r="L82" t="s">
        <v>298</v>
      </c>
      <c r="M82" t="s">
        <v>155</v>
      </c>
      <c r="N82" t="s">
        <v>156</v>
      </c>
      <c r="O82" t="s">
        <v>250</v>
      </c>
      <c r="P82" t="s">
        <v>158</v>
      </c>
      <c r="R82" t="s">
        <v>182</v>
      </c>
      <c r="T82" t="s">
        <v>199</v>
      </c>
      <c r="V82" t="s">
        <v>172</v>
      </c>
      <c r="X82" t="s">
        <v>161</v>
      </c>
      <c r="Y82" t="s">
        <v>177</v>
      </c>
      <c r="Z82" t="s">
        <v>163</v>
      </c>
      <c r="AC82">
        <v>14</v>
      </c>
      <c r="AD82" t="s">
        <v>164</v>
      </c>
      <c r="AE82" t="s">
        <v>375</v>
      </c>
      <c r="AF82" cm="1">
        <f t="array" ref="AF82">_xlfn.LET(
  _xlpm.result, _xlfn.XLOOKUP($A82, IDEXX!$A:$A, IDEXX!$I:$I, ""),
  _xlfn.IFNA(
    _xlfn.IFS(
      ISNUMBER(_xlpm.result), _xlpm.result,
      _xlpm.result = "&gt; 2419.6", 2500,
      _xlpm.result = "&lt; 1.0", 0.5
    ),
    ""
  )
)</f>
        <v>178.9</v>
      </c>
      <c r="AG82" s="2">
        <f>_xlfn.IFNA(_xlfn.XLOOKUP((A82&amp;"_P"), GALLERY!AT:AT, GALLERY!E:E),"")</f>
        <v>6.2899999999999998E-2</v>
      </c>
      <c r="AH82" s="2">
        <f>_xlfn.IFNA(_xlfn.XLOOKUP((A82&amp;"_C"), GALLERY!AT:AT, GALLERY!E:E),"")</f>
        <v>386.11559999999997</v>
      </c>
      <c r="AI82" s="75">
        <f>_xlfn.IFNA(IF(_xlfn.XLOOKUP((A82&amp;"_N"), GALLERY!AT:AT, GALLERY!E:E)&lt;0, _xlfn.XLOOKUP((A82&amp;"_T"), GALLERY!AT:AT, GALLERY!E:E), _xlfn.XLOOKUP((A82&amp;"_T"), GALLERY!AT:AT, GALLERY!E:E)-_xlfn.XLOOKUP((A82&amp;"_N"), GALLERY!AT:AT, GALLERY!E:E))/1000,"")</f>
        <v>0.43725021999999997</v>
      </c>
      <c r="AJ82" s="5">
        <v>9.08</v>
      </c>
      <c r="AK82" s="105" t="str" cm="1">
        <f t="array" ref="AK82">_xlfn.LET(
  _xlpm.lookupVal, _xlfn.XLOOKUP($A82, PHYCOCYANIN!A:A, PHYCOCYANIN!R:R, ""),
  _xlfn.IFS(
    _xlpm.lookupVal &lt;&gt; "", _xlpm.lookupVal,
    OR($Z82 = "Abundant algae", ISNUMBER(SEARCH("Suspected_HAB", $AA82))), "Flagged",
    TRUE, ""
  )
)</f>
        <v/>
      </c>
      <c r="AL82" s="75">
        <f>_xlfn.XLOOKUP($L82,'Site_GPS-Coordinates'!$A:$A,'Site_GPS-Coordinates'!$B:$B,"")</f>
        <v>40.330970000000001</v>
      </c>
      <c r="AM82" s="75">
        <f>_xlfn.XLOOKUP($L82,'Site_GPS-Coordinates'!$A:$A,'Site_GPS-Coordinates'!$C:$C,"")</f>
        <v>-74.654200000000003</v>
      </c>
      <c r="AN82" s="75" t="str">
        <f t="shared" si="4"/>
        <v>SB9_A</v>
      </c>
      <c r="AO82" s="2" t="str">
        <f t="shared" si="5"/>
        <v>A</v>
      </c>
    </row>
    <row r="83" spans="1:43" ht="14.5" x14ac:dyDescent="0.35">
      <c r="A83" s="2" t="str">
        <f t="shared" si="3"/>
        <v>SYL1_2025-05-25</v>
      </c>
      <c r="B83">
        <v>3160</v>
      </c>
      <c r="C83" t="s">
        <v>376</v>
      </c>
      <c r="D83" s="78">
        <v>45802.584502314814</v>
      </c>
      <c r="F83" s="78">
        <v>45802.584502314814</v>
      </c>
      <c r="H83" t="s">
        <v>221</v>
      </c>
      <c r="I83" t="s">
        <v>222</v>
      </c>
      <c r="J83" s="6">
        <v>45802.666666666664</v>
      </c>
      <c r="K83" s="79">
        <v>0.41111111111111109</v>
      </c>
      <c r="L83" t="s">
        <v>307</v>
      </c>
      <c r="M83" t="s">
        <v>155</v>
      </c>
      <c r="N83" t="s">
        <v>156</v>
      </c>
      <c r="O83" t="s">
        <v>250</v>
      </c>
      <c r="P83" t="s">
        <v>158</v>
      </c>
      <c r="R83" t="s">
        <v>159</v>
      </c>
      <c r="T83" t="s">
        <v>159</v>
      </c>
      <c r="V83" t="s">
        <v>172</v>
      </c>
      <c r="X83" t="s">
        <v>202</v>
      </c>
      <c r="Y83" t="s">
        <v>177</v>
      </c>
      <c r="Z83" s="84" t="s">
        <v>377</v>
      </c>
      <c r="AA83" t="s">
        <v>305</v>
      </c>
      <c r="AC83">
        <v>17</v>
      </c>
      <c r="AD83" t="s">
        <v>164</v>
      </c>
      <c r="AE83" t="s">
        <v>378</v>
      </c>
      <c r="AF83" cm="1">
        <f t="array" ref="AF83">_xlfn.LET(
  _xlpm.result, _xlfn.XLOOKUP($A83, IDEXX!$A:$A, IDEXX!$I:$I, ""),
  _xlfn.IFNA(
    _xlfn.IFS(
      ISNUMBER(_xlpm.result), _xlpm.result,
      _xlpm.result = "&gt; 2419.6", 2500,
      _xlpm.result = "&lt; 1.0", 0.5
    ),
    ""
  )
)</f>
        <v>21.1</v>
      </c>
      <c r="AG83" s="2">
        <f>_xlfn.IFNA(_xlfn.XLOOKUP((A83&amp;"_P"), GALLERY!AT:AT, GALLERY!E:E),"")</f>
        <v>1.4919999999999999E-2</v>
      </c>
      <c r="AH83" s="2">
        <f>_xlfn.IFNA(_xlfn.XLOOKUP((A83&amp;"_C"), GALLERY!AT:AT, GALLERY!E:E),"")</f>
        <v>745.0018</v>
      </c>
      <c r="AI83" s="75">
        <f>_xlfn.IFNA(IF(_xlfn.XLOOKUP((A83&amp;"_N"), GALLERY!AT:AT, GALLERY!E:E)&lt;0, _xlfn.XLOOKUP((A83&amp;"_T"), GALLERY!AT:AT, GALLERY!E:E), _xlfn.XLOOKUP((A83&amp;"_T"), GALLERY!AT:AT, GALLERY!E:E)-_xlfn.XLOOKUP((A83&amp;"_N"), GALLERY!AT:AT, GALLERY!E:E))/1000,"")</f>
        <v>0.19635275000000002</v>
      </c>
      <c r="AJ83" s="5">
        <v>3.07</v>
      </c>
      <c r="AK83" s="105" t="str" cm="1">
        <f t="array" ref="AK83">_xlfn.LET(
  _xlpm.lookupVal, _xlfn.XLOOKUP($A83, PHYCOCYANIN!A:A, PHYCOCYANIN!R:R, ""),
  _xlfn.IFS(
    _xlpm.lookupVal &lt;&gt; "", _xlpm.lookupVal,
    OR($Z83 = "Abundant algae", ISNUMBER(SEARCH("Suspected_HAB", $AA83))), "Flagged",
    TRUE, ""
  )
)</f>
        <v>Flagged</v>
      </c>
      <c r="AL83" s="75">
        <f>_xlfn.XLOOKUP($L83,'Site_GPS-Coordinates'!$A:$A,'Site_GPS-Coordinates'!$B:$B,"")</f>
        <v>40.271619999999999</v>
      </c>
      <c r="AM83" s="75">
        <f>_xlfn.XLOOKUP($L83,'Site_GPS-Coordinates'!$A:$A,'Site_GPS-Coordinates'!$C:$C,"")</f>
        <v>-74.775480000000002</v>
      </c>
      <c r="AN83" s="75" t="str">
        <f t="shared" si="4"/>
        <v>SYL1_A</v>
      </c>
      <c r="AO83" s="2" t="str">
        <f t="shared" si="5"/>
        <v>A</v>
      </c>
    </row>
    <row r="84" spans="1:43" ht="14.5" x14ac:dyDescent="0.35">
      <c r="A84" s="2" t="str">
        <f t="shared" si="3"/>
        <v>SYNL1_2025-05-25</v>
      </c>
      <c r="B84">
        <v>3147</v>
      </c>
      <c r="C84" t="s">
        <v>379</v>
      </c>
      <c r="D84" s="78">
        <v>45802.494513888887</v>
      </c>
      <c r="F84" s="78">
        <v>45802.494513888887</v>
      </c>
      <c r="H84" t="s">
        <v>184</v>
      </c>
      <c r="I84" t="s">
        <v>185</v>
      </c>
      <c r="J84" s="6">
        <v>45802.666666666664</v>
      </c>
      <c r="K84" s="79">
        <v>0.32430555555555557</v>
      </c>
      <c r="L84" t="s">
        <v>310</v>
      </c>
      <c r="M84" t="s">
        <v>155</v>
      </c>
      <c r="N84" t="s">
        <v>156</v>
      </c>
      <c r="O84" t="s">
        <v>250</v>
      </c>
      <c r="P84" t="s">
        <v>158</v>
      </c>
      <c r="R84" t="s">
        <v>159</v>
      </c>
      <c r="T84" t="s">
        <v>159</v>
      </c>
      <c r="V84" t="s">
        <v>172</v>
      </c>
      <c r="X84" t="s">
        <v>161</v>
      </c>
      <c r="Y84" t="s">
        <v>162</v>
      </c>
      <c r="Z84" t="s">
        <v>163</v>
      </c>
      <c r="AC84">
        <v>13</v>
      </c>
      <c r="AD84" t="s">
        <v>164</v>
      </c>
      <c r="AF84" cm="1">
        <f t="array" ref="AF84">_xlfn.LET(
  _xlpm.result, _xlfn.XLOOKUP($A84, IDEXX!$A:$A, IDEXX!$I:$I, ""),
  _xlfn.IFNA(
    _xlfn.IFS(
      ISNUMBER(_xlpm.result), _xlpm.result,
      _xlpm.result = "&gt; 2419.6", 2500,
      _xlpm.result = "&lt; 1.0", 0.5
    ),
    ""
  )
)</f>
        <v>272.3</v>
      </c>
      <c r="AG84" s="2">
        <f>_xlfn.IFNA(_xlfn.XLOOKUP((A84&amp;"_P"), GALLERY!AT:AT, GALLERY!E:E),"")</f>
        <v>2.8680000000000001E-2</v>
      </c>
      <c r="AH84" s="2">
        <f>_xlfn.IFNA(_xlfn.XLOOKUP((A84&amp;"_C"), GALLERY!AT:AT, GALLERY!E:E),"")</f>
        <v>154.62950000000001</v>
      </c>
      <c r="AI84" s="75">
        <f>_xlfn.IFNA(IF(_xlfn.XLOOKUP((A84&amp;"_N"), GALLERY!AT:AT, GALLERY!E:E)&lt;0, _xlfn.XLOOKUP((A84&amp;"_T"), GALLERY!AT:AT, GALLERY!E:E), _xlfn.XLOOKUP((A84&amp;"_T"), GALLERY!AT:AT, GALLERY!E:E)-_xlfn.XLOOKUP((A84&amp;"_N"), GALLERY!AT:AT, GALLERY!E:E))/1000,"")</f>
        <v>0.42834850000000002</v>
      </c>
      <c r="AJ84" s="5">
        <v>2.89</v>
      </c>
      <c r="AK84" s="105" t="str" cm="1">
        <f t="array" ref="AK84">_xlfn.LET(
  _xlpm.lookupVal, _xlfn.XLOOKUP($A84, PHYCOCYANIN!A:A, PHYCOCYANIN!R:R, ""),
  _xlfn.IFS(
    _xlpm.lookupVal &lt;&gt; "", _xlpm.lookupVal,
    OR($Z84 = "Abundant algae", ISNUMBER(SEARCH("Suspected_HAB", $AA84))), "Flagged",
    TRUE, ""
  )
)</f>
        <v/>
      </c>
      <c r="AL84" s="75">
        <f>_xlfn.XLOOKUP($L84,'Site_GPS-Coordinates'!$A:$A,'Site_GPS-Coordinates'!$B:$B,"")</f>
        <v>40.412372449999999</v>
      </c>
      <c r="AM84" s="75">
        <f>_xlfn.XLOOKUP($L84,'Site_GPS-Coordinates'!$A:$A,'Site_GPS-Coordinates'!$C:$C,"")</f>
        <v>-74.698115569999999</v>
      </c>
      <c r="AN84" s="75" t="str">
        <f t="shared" si="4"/>
        <v>SYNL1_A</v>
      </c>
      <c r="AO84" s="2" t="str">
        <f t="shared" si="5"/>
        <v>A</v>
      </c>
    </row>
    <row r="85" spans="1:43" ht="14.5" x14ac:dyDescent="0.35">
      <c r="A85" s="2" t="str">
        <f t="shared" si="3"/>
        <v>ABM4_2025-05-25</v>
      </c>
      <c r="B85">
        <v>3156</v>
      </c>
      <c r="C85" t="s">
        <v>380</v>
      </c>
      <c r="D85" s="78">
        <v>45802.568622685183</v>
      </c>
      <c r="F85" s="78">
        <v>45802.568622685183</v>
      </c>
      <c r="H85" t="s">
        <v>314</v>
      </c>
      <c r="I85" t="s">
        <v>315</v>
      </c>
      <c r="J85" s="6">
        <v>45802.666666666701</v>
      </c>
      <c r="K85" s="79">
        <v>0.39374999999999999</v>
      </c>
      <c r="L85" t="s">
        <v>381</v>
      </c>
      <c r="M85" t="s">
        <v>155</v>
      </c>
      <c r="N85" t="s">
        <v>156</v>
      </c>
      <c r="O85" t="s">
        <v>250</v>
      </c>
      <c r="P85" t="s">
        <v>158</v>
      </c>
      <c r="R85" t="s">
        <v>182</v>
      </c>
      <c r="T85" t="s">
        <v>199</v>
      </c>
      <c r="V85" t="s">
        <v>172</v>
      </c>
      <c r="X85" t="s">
        <v>173</v>
      </c>
      <c r="Y85" t="s">
        <v>191</v>
      </c>
      <c r="Z85" t="s">
        <v>163</v>
      </c>
      <c r="AC85">
        <v>15</v>
      </c>
      <c r="AD85" t="s">
        <v>164</v>
      </c>
      <c r="AF85" cm="1">
        <f t="array" ref="AF85">_xlfn.LET(
  _xlpm.result, _xlfn.XLOOKUP($A85, IDEXX!$A:$A, IDEXX!$I:$I, ""),
  _xlfn.IFNA(
    _xlfn.IFS(
      ISNUMBER(_xlpm.result), _xlpm.result,
      _xlpm.result = "&gt; 2419.6", 2500,
      _xlpm.result = "&lt; 1.0", 0.5
    ),
    ""
  )
)</f>
        <v>191.8</v>
      </c>
      <c r="AG85" s="2">
        <f>_xlfn.IFNA(_xlfn.XLOOKUP((A85&amp;"_P"), GALLERY!AT:AT, GALLERY!E:E),"")</f>
        <v>0.18629999999999999</v>
      </c>
      <c r="AH85" s="2">
        <f>_xlfn.IFNA(_xlfn.XLOOKUP((A85&amp;"_C"), GALLERY!AT:AT, GALLERY!E:E),"")</f>
        <v>666.0634</v>
      </c>
      <c r="AI85" s="75">
        <f>_xlfn.IFNA(IF(_xlfn.XLOOKUP((A85&amp;"_N"), GALLERY!AT:AT, GALLERY!E:E)&lt;0, _xlfn.XLOOKUP((A85&amp;"_T"), GALLERY!AT:AT, GALLERY!E:E), _xlfn.XLOOKUP((A85&amp;"_T"), GALLERY!AT:AT, GALLERY!E:E)-_xlfn.XLOOKUP((A85&amp;"_N"), GALLERY!AT:AT, GALLERY!E:E))/1000,"")</f>
        <v>2.5646620000000002E-2</v>
      </c>
      <c r="AJ85" s="5">
        <v>7.39</v>
      </c>
      <c r="AK85" s="105" t="str" cm="1">
        <f t="array" ref="AK85">_xlfn.LET(
  _xlpm.lookupVal, _xlfn.XLOOKUP($A85, PHYCOCYANIN!A:A, PHYCOCYANIN!R:R, ""),
  _xlfn.IFS(
    _xlpm.lookupVal &lt;&gt; "", _xlpm.lookupVal,
    OR($Z85 = "Abundant algae", ISNUMBER(SEARCH("Suspected_HAB", $AA85))), "Flagged",
    TRUE, ""
  )
)</f>
        <v/>
      </c>
      <c r="AL85" s="75">
        <f>_xlfn.XLOOKUP($L85,'Site_GPS-Coordinates'!$A:$A,'Site_GPS-Coordinates'!$B:$B,"")</f>
        <v>40.148150000000001</v>
      </c>
      <c r="AM85" s="75">
        <f>_xlfn.XLOOKUP($L85,'Site_GPS-Coordinates'!$A:$A,'Site_GPS-Coordinates'!$C:$C,"")</f>
        <v>-74.718249999999998</v>
      </c>
      <c r="AN85" s="75" t="str">
        <f t="shared" si="4"/>
        <v>ABM4_A</v>
      </c>
      <c r="AO85" s="2" t="str">
        <f t="shared" si="5"/>
        <v>A</v>
      </c>
      <c r="AP85" s="5"/>
      <c r="AQ85" s="5"/>
    </row>
    <row r="86" spans="1:43" ht="14.5" x14ac:dyDescent="0.35">
      <c r="A86" s="2" t="str">
        <f t="shared" si="3"/>
        <v>APL1_2025-05-25</v>
      </c>
      <c r="B86">
        <v>3155</v>
      </c>
      <c r="C86" t="s">
        <v>382</v>
      </c>
      <c r="D86" s="78">
        <v>45802.566481481481</v>
      </c>
      <c r="F86" s="78">
        <v>45802.566481481481</v>
      </c>
      <c r="H86" t="s">
        <v>234</v>
      </c>
      <c r="I86" t="s">
        <v>235</v>
      </c>
      <c r="J86" s="6">
        <v>45802.666666666701</v>
      </c>
      <c r="K86" s="79">
        <v>0.39166666666666666</v>
      </c>
      <c r="L86" t="s">
        <v>312</v>
      </c>
      <c r="M86" t="s">
        <v>155</v>
      </c>
      <c r="N86" t="s">
        <v>156</v>
      </c>
      <c r="O86" t="s">
        <v>196</v>
      </c>
      <c r="P86" t="s">
        <v>158</v>
      </c>
      <c r="R86" t="s">
        <v>383</v>
      </c>
      <c r="T86" t="s">
        <v>171</v>
      </c>
      <c r="V86" t="s">
        <v>172</v>
      </c>
      <c r="X86" t="s">
        <v>202</v>
      </c>
      <c r="Y86" t="s">
        <v>162</v>
      </c>
      <c r="Z86" t="s">
        <v>163</v>
      </c>
      <c r="AC86">
        <v>16</v>
      </c>
      <c r="AD86" t="s">
        <v>164</v>
      </c>
      <c r="AF86" cm="1">
        <f t="array" ref="AF86">_xlfn.LET(
  _xlpm.result, _xlfn.XLOOKUP($A86, IDEXX!$A:$A, IDEXX!$I:$I, ""),
  _xlfn.IFNA(
    _xlfn.IFS(
      ISNUMBER(_xlpm.result), _xlpm.result,
      _xlpm.result = "&gt; 2419.6", 2500,
      _xlpm.result = "&lt; 1.0", 0.5
    ),
    ""
  )
)</f>
        <v>29.2</v>
      </c>
      <c r="AG86" s="2">
        <f>_xlfn.IFNA(_xlfn.XLOOKUP((A86&amp;"_P"), GALLERY!AT:AT, GALLERY!E:E),"")</f>
        <v>6.9899999999999997E-3</v>
      </c>
      <c r="AH86" s="2">
        <f>_xlfn.IFNA(_xlfn.XLOOKUP((A86&amp;"_C"), GALLERY!AT:AT, GALLERY!E:E),"")</f>
        <v>246.83</v>
      </c>
      <c r="AI86" s="75">
        <f>_xlfn.IFNA(IF(_xlfn.XLOOKUP((A86&amp;"_N"), GALLERY!AT:AT, GALLERY!E:E)&lt;0, _xlfn.XLOOKUP((A86&amp;"_T"), GALLERY!AT:AT, GALLERY!E:E), _xlfn.XLOOKUP((A86&amp;"_T"), GALLERY!AT:AT, GALLERY!E:E)-_xlfn.XLOOKUP((A86&amp;"_N"), GALLERY!AT:AT, GALLERY!E:E))/1000,"")</f>
        <v>1.15922E-2</v>
      </c>
      <c r="AJ86" s="5">
        <v>5.95</v>
      </c>
      <c r="AK86" s="105" t="str" cm="1">
        <f t="array" ref="AK86">_xlfn.LET(
  _xlpm.lookupVal, _xlfn.XLOOKUP($A86, PHYCOCYANIN!A:A, PHYCOCYANIN!R:R, ""),
  _xlfn.IFS(
    _xlpm.lookupVal &lt;&gt; "", _xlpm.lookupVal,
    OR($Z86 = "Abundant algae", ISNUMBER(SEARCH("Suspected_HAB", $AA86))), "Flagged",
    TRUE, ""
  )
)</f>
        <v/>
      </c>
      <c r="AL86" s="75">
        <f>_xlfn.XLOOKUP($L86,'Site_GPS-Coordinates'!$A:$A,'Site_GPS-Coordinates'!$B:$B,"")</f>
        <v>40.215486130000002</v>
      </c>
      <c r="AM86" s="75">
        <f>_xlfn.XLOOKUP($L86,'Site_GPS-Coordinates'!$A:$A,'Site_GPS-Coordinates'!$C:$C,"")</f>
        <v>-74.51750036</v>
      </c>
      <c r="AN86" s="75" t="str">
        <f t="shared" si="4"/>
        <v>APL1_A</v>
      </c>
      <c r="AO86" s="2" t="str">
        <f t="shared" si="5"/>
        <v>A</v>
      </c>
      <c r="AP86" s="5"/>
      <c r="AQ86" s="7"/>
    </row>
    <row r="87" spans="1:43" ht="14.5" x14ac:dyDescent="0.35">
      <c r="A87" s="2" t="str">
        <f t="shared" si="3"/>
        <v>ABM4_2025-06-01</v>
      </c>
      <c r="B87" s="49">
        <v>3201</v>
      </c>
      <c r="C87" s="49" t="s">
        <v>384</v>
      </c>
      <c r="D87" s="93">
        <v>45809.566666666666</v>
      </c>
      <c r="E87" s="49"/>
      <c r="F87" s="93">
        <v>45809.566666666666</v>
      </c>
      <c r="G87" s="49"/>
      <c r="H87" s="49" t="s">
        <v>385</v>
      </c>
      <c r="I87" s="49" t="s">
        <v>386</v>
      </c>
      <c r="J87" s="102">
        <v>45809.666666666664</v>
      </c>
      <c r="K87" s="94">
        <v>0.39791666666666664</v>
      </c>
      <c r="L87" s="49" t="s">
        <v>381</v>
      </c>
      <c r="M87" s="49" t="s">
        <v>155</v>
      </c>
      <c r="N87" s="49" t="s">
        <v>187</v>
      </c>
      <c r="O87" s="49" t="s">
        <v>250</v>
      </c>
      <c r="P87" s="49" t="s">
        <v>158</v>
      </c>
      <c r="Q87" s="49"/>
      <c r="R87" s="49" t="s">
        <v>290</v>
      </c>
      <c r="S87" s="49"/>
      <c r="T87" s="49" t="s">
        <v>199</v>
      </c>
      <c r="U87" s="49"/>
      <c r="V87" s="49" t="s">
        <v>172</v>
      </c>
      <c r="W87" s="49"/>
      <c r="X87" s="49" t="s">
        <v>173</v>
      </c>
      <c r="Y87" s="49" t="s">
        <v>191</v>
      </c>
      <c r="Z87" s="49" t="s">
        <v>163</v>
      </c>
      <c r="AA87" s="49"/>
      <c r="AB87" s="49"/>
      <c r="AC87" s="49">
        <v>16</v>
      </c>
      <c r="AD87" s="49" t="s">
        <v>164</v>
      </c>
      <c r="AE87" s="49"/>
      <c r="AF87" cm="1">
        <f t="array" ref="AF87">_xlfn.LET(
  _xlpm.result, _xlfn.XLOOKUP($A87, IDEXX!$A:$A, IDEXX!$I:$I, ""),
  _xlfn.IFNA(
    _xlfn.IFS(
      ISNUMBER(_xlpm.result), _xlpm.result,
      _xlpm.result = "&gt; 2419.6", 2500,
      _xlpm.result = "&lt; 1.0", 0.5
    ),
    ""
  )
)</f>
        <v>2500</v>
      </c>
      <c r="AG87" s="2">
        <f>_xlfn.IFNA(_xlfn.XLOOKUP((A87&amp;"_P"), GALLERY!AT:AT, GALLERY!E:E),"")</f>
        <v>3.2379999999999999E-2</v>
      </c>
      <c r="AH87" s="2">
        <f>_xlfn.IFNA(_xlfn.XLOOKUP((A87&amp;"_C"), GALLERY!AT:AT, GALLERY!E:E),"")</f>
        <v>198.4606</v>
      </c>
      <c r="AI87" s="75">
        <f>_xlfn.IFNA(IF(_xlfn.XLOOKUP((A87&amp;"_N"), GALLERY!AT:AT, GALLERY!E:E)&lt;0, _xlfn.XLOOKUP((A87&amp;"_T"), GALLERY!AT:AT, GALLERY!E:E), _xlfn.XLOOKUP((A87&amp;"_T"), GALLERY!AT:AT, GALLERY!E:E)-_xlfn.XLOOKUP((A87&amp;"_N"), GALLERY!AT:AT, GALLERY!E:E))/1000,"")</f>
        <v>5.1429580000000003E-2</v>
      </c>
      <c r="AJ87" s="105">
        <v>11.4</v>
      </c>
      <c r="AK87" s="105" t="str" cm="1">
        <f t="array" ref="AK87">_xlfn.LET(
  _xlpm.lookupVal, _xlfn.XLOOKUP($A87, PHYCOCYANIN!A:A, PHYCOCYANIN!R:R, ""),
  _xlfn.IFS(
    _xlpm.lookupVal &lt;&gt; "", _xlpm.lookupVal,
    OR($Z87 = "Abundant algae", ISNUMBER(SEARCH("Suspected_HAB", $AA87))), "Flagged",
    TRUE, ""
  )
)</f>
        <v/>
      </c>
      <c r="AL87" s="75">
        <f>_xlfn.XLOOKUP($L87,'Site_GPS-Coordinates'!$A:$A,'Site_GPS-Coordinates'!$B:$B,"")</f>
        <v>40.148150000000001</v>
      </c>
      <c r="AM87" s="75">
        <f>_xlfn.XLOOKUP($L87,'Site_GPS-Coordinates'!$A:$A,'Site_GPS-Coordinates'!$C:$C,"")</f>
        <v>-74.718249999999998</v>
      </c>
      <c r="AN87" s="75" t="str">
        <f t="shared" si="4"/>
        <v>ABM4_A</v>
      </c>
      <c r="AO87" s="2" t="str">
        <f t="shared" si="5"/>
        <v>A</v>
      </c>
    </row>
    <row r="88" spans="1:43" ht="14.5" x14ac:dyDescent="0.35">
      <c r="A88" s="2" t="str">
        <f t="shared" si="3"/>
        <v>AC4_2025-06-01</v>
      </c>
      <c r="B88" s="49">
        <v>3212</v>
      </c>
      <c r="C88" s="49" t="s">
        <v>387</v>
      </c>
      <c r="D88" s="93">
        <v>45809.598611111112</v>
      </c>
      <c r="E88" s="49"/>
      <c r="F88" s="93">
        <v>45809.598611111112</v>
      </c>
      <c r="G88" s="49"/>
      <c r="H88" s="49" t="s">
        <v>385</v>
      </c>
      <c r="I88" s="49" t="s">
        <v>386</v>
      </c>
      <c r="J88" s="102">
        <v>45809.666666666664</v>
      </c>
      <c r="K88" s="94">
        <v>0.43055555555555558</v>
      </c>
      <c r="L88" s="49" t="s">
        <v>388</v>
      </c>
      <c r="M88" s="49" t="s">
        <v>155</v>
      </c>
      <c r="N88" s="49" t="s">
        <v>187</v>
      </c>
      <c r="O88" s="49" t="s">
        <v>250</v>
      </c>
      <c r="P88" s="49" t="s">
        <v>343</v>
      </c>
      <c r="Q88" s="49"/>
      <c r="R88" s="49" t="s">
        <v>182</v>
      </c>
      <c r="S88" s="49"/>
      <c r="T88" s="49" t="s">
        <v>199</v>
      </c>
      <c r="U88" s="49"/>
      <c r="V88" s="49" t="s">
        <v>172</v>
      </c>
      <c r="W88" s="49"/>
      <c r="X88" s="49" t="s">
        <v>161</v>
      </c>
      <c r="Y88" s="49" t="s">
        <v>162</v>
      </c>
      <c r="Z88" s="49" t="s">
        <v>163</v>
      </c>
      <c r="AA88" s="49"/>
      <c r="AB88" s="49"/>
      <c r="AC88" s="49">
        <v>15</v>
      </c>
      <c r="AD88" s="49" t="s">
        <v>164</v>
      </c>
      <c r="AE88" s="49"/>
      <c r="AF88" cm="1">
        <f t="array" ref="AF88">_xlfn.LET(
  _xlpm.result, _xlfn.XLOOKUP($A88, IDEXX!$A:$A, IDEXX!$I:$I, ""),
  _xlfn.IFNA(
    _xlfn.IFS(
      ISNUMBER(_xlpm.result), _xlpm.result,
      _xlpm.result = "&gt; 2419.6", 2500,
      _xlpm.result = "&lt; 1.0", 0.5
    ),
    ""
  )
)</f>
        <v>648.79999999999995</v>
      </c>
      <c r="AG88" s="2">
        <f>_xlfn.IFNA(_xlfn.XLOOKUP((A88&amp;"_P"), GALLERY!AT:AT, GALLERY!E:E),"")</f>
        <v>4.2659999999999997E-2</v>
      </c>
      <c r="AH88" s="2">
        <f>_xlfn.IFNA(_xlfn.XLOOKUP((A88&amp;"_C"), GALLERY!AT:AT, GALLERY!E:E),"")</f>
        <v>411.54480000000001</v>
      </c>
      <c r="AI88" s="75">
        <f>_xlfn.IFNA(IF(_xlfn.XLOOKUP((A88&amp;"_N"), GALLERY!AT:AT, GALLERY!E:E)&lt;0, _xlfn.XLOOKUP((A88&amp;"_T"), GALLERY!AT:AT, GALLERY!E:E), _xlfn.XLOOKUP((A88&amp;"_T"), GALLERY!AT:AT, GALLERY!E:E)-_xlfn.XLOOKUP((A88&amp;"_N"), GALLERY!AT:AT, GALLERY!E:E))/1000,"")</f>
        <v>0.25749362000000003</v>
      </c>
      <c r="AJ88" s="105">
        <v>5.67</v>
      </c>
      <c r="AK88" s="105" t="str" cm="1">
        <f t="array" ref="AK88">_xlfn.LET(
  _xlpm.lookupVal, _xlfn.XLOOKUP($A88, PHYCOCYANIN!A:A, PHYCOCYANIN!R:R, ""),
  _xlfn.IFS(
    _xlpm.lookupVal &lt;&gt; "", _xlpm.lookupVal,
    OR($Z88 = "Abundant algae", ISNUMBER(SEARCH("Suspected_HAB", $AA88))), "Flagged",
    TRUE, ""
  )
)</f>
        <v/>
      </c>
      <c r="AL88" s="75">
        <f>_xlfn.XLOOKUP($L88,'Site_GPS-Coordinates'!$A:$A,'Site_GPS-Coordinates'!$B:$B,"")</f>
        <v>40.264367</v>
      </c>
      <c r="AM88" s="75">
        <f>_xlfn.XLOOKUP($L88,'Site_GPS-Coordinates'!$A:$A,'Site_GPS-Coordinates'!$C:$C,"")</f>
        <v>-74.711905999999999</v>
      </c>
      <c r="AN88" s="75" t="str">
        <f t="shared" si="4"/>
        <v>AC4_A</v>
      </c>
      <c r="AO88" s="2" t="str">
        <f t="shared" si="5"/>
        <v>A</v>
      </c>
    </row>
    <row r="89" spans="1:43" ht="14.5" x14ac:dyDescent="0.35">
      <c r="A89" s="2" t="str">
        <f t="shared" si="3"/>
        <v>APL1_2025-06-01</v>
      </c>
      <c r="B89" s="49">
        <v>3199</v>
      </c>
      <c r="C89" s="49" t="s">
        <v>389</v>
      </c>
      <c r="D89" s="93">
        <v>45809.561111111114</v>
      </c>
      <c r="E89" s="49"/>
      <c r="F89" s="93">
        <v>45809.561111111114</v>
      </c>
      <c r="G89" s="49"/>
      <c r="H89" s="49" t="s">
        <v>234</v>
      </c>
      <c r="I89" s="49" t="s">
        <v>235</v>
      </c>
      <c r="J89" s="102">
        <v>45809.666666666664</v>
      </c>
      <c r="K89" s="94">
        <v>0.39305555555555555</v>
      </c>
      <c r="L89" s="49" t="s">
        <v>312</v>
      </c>
      <c r="M89" s="49" t="s">
        <v>155</v>
      </c>
      <c r="N89" s="49" t="s">
        <v>286</v>
      </c>
      <c r="O89" s="49" t="s">
        <v>157</v>
      </c>
      <c r="P89" s="49" t="s">
        <v>158</v>
      </c>
      <c r="Q89" s="49"/>
      <c r="R89" s="49" t="s">
        <v>390</v>
      </c>
      <c r="S89" s="49"/>
      <c r="T89" s="49" t="s">
        <v>171</v>
      </c>
      <c r="U89" s="49"/>
      <c r="V89" s="49" t="s">
        <v>172</v>
      </c>
      <c r="W89" s="49"/>
      <c r="X89" s="49" t="s">
        <v>202</v>
      </c>
      <c r="Y89" s="49" t="s">
        <v>162</v>
      </c>
      <c r="Z89" s="49" t="s">
        <v>163</v>
      </c>
      <c r="AA89" s="49"/>
      <c r="AB89" s="49"/>
      <c r="AC89" s="49">
        <v>17.5</v>
      </c>
      <c r="AD89" s="49" t="s">
        <v>164</v>
      </c>
      <c r="AE89" s="49"/>
      <c r="AF89" cm="1">
        <f t="array" ref="AF89">_xlfn.LET(
  _xlpm.result, _xlfn.XLOOKUP($A89, IDEXX!$A:$A, IDEXX!$I:$I, ""),
  _xlfn.IFNA(
    _xlfn.IFS(
      ISNUMBER(_xlpm.result), _xlpm.result,
      _xlpm.result = "&gt; 2419.6", 2500,
      _xlpm.result = "&lt; 1.0", 0.5
    ),
    ""
  )
)</f>
        <v>16</v>
      </c>
      <c r="AG89" s="2">
        <f>_xlfn.IFNA(_xlfn.XLOOKUP((A89&amp;"_P"), GALLERY!AT:AT, GALLERY!E:E),"")</f>
        <v>4.3800000000000002E-3</v>
      </c>
      <c r="AH89" s="2">
        <f>_xlfn.IFNA(_xlfn.XLOOKUP((A89&amp;"_C"), GALLERY!AT:AT, GALLERY!E:E),"")</f>
        <v>239.20760000000001</v>
      </c>
      <c r="AI89" s="75">
        <f>_xlfn.IFNA(IF(_xlfn.XLOOKUP((A89&amp;"_N"), GALLERY!AT:AT, GALLERY!E:E)&lt;0, _xlfn.XLOOKUP((A89&amp;"_T"), GALLERY!AT:AT, GALLERY!E:E), _xlfn.XLOOKUP((A89&amp;"_T"), GALLERY!AT:AT, GALLERY!E:E)-_xlfn.XLOOKUP((A89&amp;"_N"), GALLERY!AT:AT, GALLERY!E:E))/1000,"")</f>
        <v>0.13579560000000002</v>
      </c>
      <c r="AJ89" s="105">
        <v>5.23</v>
      </c>
      <c r="AK89" s="105" t="str" cm="1">
        <f t="array" ref="AK89">_xlfn.LET(
  _xlpm.lookupVal, _xlfn.XLOOKUP($A89, PHYCOCYANIN!A:A, PHYCOCYANIN!R:R, ""),
  _xlfn.IFS(
    _xlpm.lookupVal &lt;&gt; "", _xlpm.lookupVal,
    OR($Z89 = "Abundant algae", ISNUMBER(SEARCH("Suspected_HAB", $AA89))), "Flagged",
    TRUE, ""
  )
)</f>
        <v/>
      </c>
      <c r="AL89" s="75">
        <f>_xlfn.XLOOKUP($L89,'Site_GPS-Coordinates'!$A:$A,'Site_GPS-Coordinates'!$B:$B,"")</f>
        <v>40.215486130000002</v>
      </c>
      <c r="AM89" s="75">
        <f>_xlfn.XLOOKUP($L89,'Site_GPS-Coordinates'!$A:$A,'Site_GPS-Coordinates'!$C:$C,"")</f>
        <v>-74.51750036</v>
      </c>
      <c r="AN89" s="75" t="str">
        <f t="shared" si="4"/>
        <v>APL1_A</v>
      </c>
      <c r="AO89" s="2" t="str">
        <f t="shared" si="5"/>
        <v>A</v>
      </c>
    </row>
    <row r="90" spans="1:43" ht="14.5" x14ac:dyDescent="0.35">
      <c r="A90" s="2" t="str">
        <f t="shared" si="3"/>
        <v>AWL1_2025-06-01</v>
      </c>
      <c r="B90" s="49">
        <v>3190</v>
      </c>
      <c r="C90" s="49" t="s">
        <v>391</v>
      </c>
      <c r="D90" s="93">
        <v>45809.515972222223</v>
      </c>
      <c r="E90" s="49"/>
      <c r="F90" s="93">
        <v>45809.515972222223</v>
      </c>
      <c r="G90" s="49"/>
      <c r="H90" s="49" t="s">
        <v>152</v>
      </c>
      <c r="I90" s="49" t="s">
        <v>153</v>
      </c>
      <c r="J90" s="102">
        <v>45809.666666666664</v>
      </c>
      <c r="K90" s="94">
        <v>0.34722222222222221</v>
      </c>
      <c r="L90" s="49" t="s">
        <v>154</v>
      </c>
      <c r="M90" s="49" t="s">
        <v>155</v>
      </c>
      <c r="N90" s="49" t="s">
        <v>156</v>
      </c>
      <c r="O90" s="49" t="s">
        <v>250</v>
      </c>
      <c r="P90" s="49" t="s">
        <v>158</v>
      </c>
      <c r="Q90" s="49"/>
      <c r="R90" s="49" t="s">
        <v>159</v>
      </c>
      <c r="S90" s="49"/>
      <c r="T90" s="49" t="s">
        <v>199</v>
      </c>
      <c r="U90" s="49"/>
      <c r="V90" s="49" t="s">
        <v>392</v>
      </c>
      <c r="W90" s="49"/>
      <c r="X90" s="49" t="s">
        <v>161</v>
      </c>
      <c r="Y90" s="49" t="s">
        <v>162</v>
      </c>
      <c r="Z90" s="49" t="s">
        <v>163</v>
      </c>
      <c r="AA90" s="49"/>
      <c r="AB90" s="49"/>
      <c r="AC90" s="49">
        <v>15</v>
      </c>
      <c r="AD90" s="49" t="s">
        <v>164</v>
      </c>
      <c r="AE90" s="49" t="s">
        <v>393</v>
      </c>
      <c r="AF90" cm="1">
        <f t="array" ref="AF90">_xlfn.LET(
  _xlpm.result, _xlfn.XLOOKUP($A90, IDEXX!$A:$A, IDEXX!$I:$I, ""),
  _xlfn.IFNA(
    _xlfn.IFS(
      ISNUMBER(_xlpm.result), _xlpm.result,
      _xlpm.result = "&gt; 2419.6", 2500,
      _xlpm.result = "&lt; 1.0", 0.5
    ),
    ""
  )
)</f>
        <v>2500</v>
      </c>
      <c r="AG90" s="2">
        <f>_xlfn.IFNA(_xlfn.XLOOKUP((A90&amp;"_P"), GALLERY!AT:AT, GALLERY!E:E),"")</f>
        <v>0.13192000000000001</v>
      </c>
      <c r="AH90" s="2">
        <f>_xlfn.IFNA(_xlfn.XLOOKUP((A90&amp;"_C"), GALLERY!AT:AT, GALLERY!E:E),"")</f>
        <v>167.8603</v>
      </c>
      <c r="AI90" s="75">
        <f>_xlfn.IFNA(IF(_xlfn.XLOOKUP((A90&amp;"_N"), GALLERY!AT:AT, GALLERY!E:E)&lt;0, _xlfn.XLOOKUP((A90&amp;"_T"), GALLERY!AT:AT, GALLERY!E:E), _xlfn.XLOOKUP((A90&amp;"_T"), GALLERY!AT:AT, GALLERY!E:E)-_xlfn.XLOOKUP((A90&amp;"_N"), GALLERY!AT:AT, GALLERY!E:E))/1000,"")</f>
        <v>1.6705230000000001E-2</v>
      </c>
      <c r="AJ90" s="105">
        <v>55.5</v>
      </c>
      <c r="AK90" s="105" t="str" cm="1">
        <f t="array" ref="AK90">_xlfn.LET(
  _xlpm.lookupVal, _xlfn.XLOOKUP($A90, PHYCOCYANIN!A:A, PHYCOCYANIN!R:R, ""),
  _xlfn.IFS(
    _xlpm.lookupVal &lt;&gt; "", _xlpm.lookupVal,
    OR($Z90 = "Abundant algae", ISNUMBER(SEARCH("Suspected_HAB", $AA90))), "Flagged",
    TRUE, ""
  )
)</f>
        <v/>
      </c>
      <c r="AL90" s="75">
        <f>_xlfn.XLOOKUP($L90,'Site_GPS-Coordinates'!$A:$A,'Site_GPS-Coordinates'!$B:$B,"")</f>
        <v>40.400170000000003</v>
      </c>
      <c r="AM90" s="75">
        <f>_xlfn.XLOOKUP($L90,'Site_GPS-Coordinates'!$A:$A,'Site_GPS-Coordinates'!$C:$C,"")</f>
        <v>-74.84299</v>
      </c>
      <c r="AN90" s="75" t="str">
        <f t="shared" si="4"/>
        <v>AWL1_A</v>
      </c>
      <c r="AO90" s="2" t="str">
        <f t="shared" si="5"/>
        <v>A</v>
      </c>
    </row>
    <row r="91" spans="1:43" ht="14.5" x14ac:dyDescent="0.35">
      <c r="A91" s="2" t="str">
        <f t="shared" si="3"/>
        <v>AX1_2025-06-01</v>
      </c>
      <c r="B91" s="49">
        <v>3222</v>
      </c>
      <c r="C91" s="49" t="s">
        <v>394</v>
      </c>
      <c r="D91" s="93">
        <v>45809.623611111114</v>
      </c>
      <c r="E91" s="49"/>
      <c r="F91" s="93">
        <v>45809.623611111114</v>
      </c>
      <c r="G91" s="49"/>
      <c r="H91" s="49" t="s">
        <v>395</v>
      </c>
      <c r="I91" s="49" t="s">
        <v>167</v>
      </c>
      <c r="J91" s="102">
        <v>45809.666666666664</v>
      </c>
      <c r="K91" s="94">
        <v>0.45347222222222222</v>
      </c>
      <c r="L91" s="49" t="s">
        <v>168</v>
      </c>
      <c r="M91" s="49" t="s">
        <v>155</v>
      </c>
      <c r="N91" s="49" t="s">
        <v>286</v>
      </c>
      <c r="O91" s="49" t="s">
        <v>250</v>
      </c>
      <c r="P91" s="49" t="s">
        <v>396</v>
      </c>
      <c r="Q91" s="49"/>
      <c r="R91" s="49" t="s">
        <v>397</v>
      </c>
      <c r="S91" s="49"/>
      <c r="T91" s="49" t="s">
        <v>159</v>
      </c>
      <c r="U91" s="49"/>
      <c r="V91" s="49" t="s">
        <v>172</v>
      </c>
      <c r="W91" s="49"/>
      <c r="X91" s="49" t="s">
        <v>317</v>
      </c>
      <c r="Y91" s="49" t="s">
        <v>177</v>
      </c>
      <c r="Z91" s="49" t="s">
        <v>163</v>
      </c>
      <c r="AA91" s="49"/>
      <c r="AB91" s="49"/>
      <c r="AC91" s="49">
        <v>14</v>
      </c>
      <c r="AD91" s="49" t="s">
        <v>164</v>
      </c>
      <c r="AE91" s="49"/>
      <c r="AF91" cm="1">
        <f t="array" ref="AF91">_xlfn.LET(
  _xlpm.result, _xlfn.XLOOKUP($A91, IDEXX!$A:$A, IDEXX!$I:$I, ""),
  _xlfn.IFNA(
    _xlfn.IFS(
      ISNUMBER(_xlpm.result), _xlpm.result,
      _xlpm.result = "&gt; 2419.6", 2500,
      _xlpm.result = "&lt; 1.0", 0.5
    ),
    ""
  )
)</f>
        <v>920.8</v>
      </c>
      <c r="AG91" s="2">
        <f>_xlfn.IFNA(_xlfn.XLOOKUP((A91&amp;"_P"), GALLERY!AT:AT, GALLERY!E:E),"")</f>
        <v>9.6000000000000002E-2</v>
      </c>
      <c r="AH91" s="2">
        <f>_xlfn.IFNA(_xlfn.XLOOKUP((A91&amp;"_C"), GALLERY!AT:AT, GALLERY!E:E),"")</f>
        <v>300.44720000000001</v>
      </c>
      <c r="AI91" s="75">
        <f>_xlfn.IFNA(IF(_xlfn.XLOOKUP((A91&amp;"_N"), GALLERY!AT:AT, GALLERY!E:E)&lt;0, _xlfn.XLOOKUP((A91&amp;"_T"), GALLERY!AT:AT, GALLERY!E:E), _xlfn.XLOOKUP((A91&amp;"_T"), GALLERY!AT:AT, GALLERY!E:E)-_xlfn.XLOOKUP((A91&amp;"_N"), GALLERY!AT:AT, GALLERY!E:E))/1000,"")</f>
        <v>0.99352410000000002</v>
      </c>
      <c r="AJ91" s="105">
        <v>3.71</v>
      </c>
      <c r="AK91" s="105" t="str" cm="1">
        <f t="array" ref="AK91">_xlfn.LET(
  _xlpm.lookupVal, _xlfn.XLOOKUP($A91, PHYCOCYANIN!A:A, PHYCOCYANIN!R:R, ""),
  _xlfn.IFS(
    _xlpm.lookupVal &lt;&gt; "", _xlpm.lookupVal,
    OR($Z91 = "Abundant algae", ISNUMBER(SEARCH("Suspected_HAB", $AA91))), "Flagged",
    TRUE, ""
  )
)</f>
        <v/>
      </c>
      <c r="AL91" s="75">
        <f>_xlfn.XLOOKUP($L91,'Site_GPS-Coordinates'!$A:$A,'Site_GPS-Coordinates'!$B:$B,"")</f>
        <v>40.378843359999998</v>
      </c>
      <c r="AM91" s="75">
        <f>_xlfn.XLOOKUP($L91,'Site_GPS-Coordinates'!$A:$A,'Site_GPS-Coordinates'!$C:$C,"")</f>
        <v>-74.948355179999993</v>
      </c>
      <c r="AN91" s="75" t="str">
        <f t="shared" si="4"/>
        <v>AX1_A</v>
      </c>
      <c r="AO91" s="2" t="str">
        <f t="shared" si="5"/>
        <v>A</v>
      </c>
    </row>
    <row r="92" spans="1:43" ht="14.5" x14ac:dyDescent="0.35">
      <c r="A92" s="2" t="str">
        <f t="shared" si="3"/>
        <v>AX2_2025-06-01</v>
      </c>
      <c r="B92" s="49">
        <v>3216</v>
      </c>
      <c r="C92" s="49" t="s">
        <v>398</v>
      </c>
      <c r="D92" s="93">
        <v>45809.61041666667</v>
      </c>
      <c r="E92" s="49"/>
      <c r="F92" s="93">
        <v>45809.61041666667</v>
      </c>
      <c r="G92" s="49"/>
      <c r="H92" s="49" t="s">
        <v>395</v>
      </c>
      <c r="I92" s="49" t="s">
        <v>167</v>
      </c>
      <c r="J92" s="102">
        <v>45809.666666666664</v>
      </c>
      <c r="K92" s="94">
        <v>0.44097222222222221</v>
      </c>
      <c r="L92" s="49" t="s">
        <v>175</v>
      </c>
      <c r="M92" s="49" t="s">
        <v>155</v>
      </c>
      <c r="N92" s="49" t="s">
        <v>399</v>
      </c>
      <c r="O92" s="49" t="s">
        <v>250</v>
      </c>
      <c r="P92" s="49" t="s">
        <v>158</v>
      </c>
      <c r="Q92" s="49"/>
      <c r="R92" s="49" t="s">
        <v>182</v>
      </c>
      <c r="S92" s="49"/>
      <c r="T92" s="49" t="s">
        <v>171</v>
      </c>
      <c r="U92" s="49"/>
      <c r="V92" s="49" t="s">
        <v>400</v>
      </c>
      <c r="W92" s="49"/>
      <c r="X92" s="49" t="s">
        <v>202</v>
      </c>
      <c r="Y92" s="49" t="s">
        <v>162</v>
      </c>
      <c r="Z92" s="49" t="s">
        <v>163</v>
      </c>
      <c r="AA92" s="49"/>
      <c r="AB92" s="49"/>
      <c r="AC92" s="49">
        <v>13</v>
      </c>
      <c r="AD92" s="49" t="s">
        <v>164</v>
      </c>
      <c r="AE92" s="49"/>
      <c r="AF92" cm="1">
        <f t="array" ref="AF92">_xlfn.LET(
  _xlpm.result, _xlfn.XLOOKUP($A92, IDEXX!$A:$A, IDEXX!$I:$I, ""),
  _xlfn.IFNA(
    _xlfn.IFS(
      ISNUMBER(_xlpm.result), _xlpm.result,
      _xlpm.result = "&gt; 2419.6", 2500,
      _xlpm.result = "&lt; 1.0", 0.5
    ),
    ""
  )
)</f>
        <v>870.4</v>
      </c>
      <c r="AG92" s="2">
        <f>_xlfn.IFNA(_xlfn.XLOOKUP((A92&amp;"_P"), GALLERY!AT:AT, GALLERY!E:E),"")</f>
        <v>3.3779999999999998E-2</v>
      </c>
      <c r="AH92" s="2">
        <f>_xlfn.IFNA(_xlfn.XLOOKUP((A92&amp;"_C"), GALLERY!AT:AT, GALLERY!E:E),"")</f>
        <v>289.53719999999998</v>
      </c>
      <c r="AI92" s="75">
        <f>_xlfn.IFNA(IF(_xlfn.XLOOKUP((A92&amp;"_N"), GALLERY!AT:AT, GALLERY!E:E)&lt;0, _xlfn.XLOOKUP((A92&amp;"_T"), GALLERY!AT:AT, GALLERY!E:E), _xlfn.XLOOKUP((A92&amp;"_T"), GALLERY!AT:AT, GALLERY!E:E)-_xlfn.XLOOKUP((A92&amp;"_N"), GALLERY!AT:AT, GALLERY!E:E))/1000,"")</f>
        <v>1.3575010000000001</v>
      </c>
      <c r="AJ92" s="105">
        <v>4.41</v>
      </c>
      <c r="AK92" s="105" t="str" cm="1">
        <f t="array" ref="AK92">_xlfn.LET(
  _xlpm.lookupVal, _xlfn.XLOOKUP($A92, PHYCOCYANIN!A:A, PHYCOCYANIN!R:R, ""),
  _xlfn.IFS(
    _xlpm.lookupVal &lt;&gt; "", _xlpm.lookupVal,
    OR($Z92 = "Abundant algae", ISNUMBER(SEARCH("Suspected_HAB", $AA92))), "Flagged",
    TRUE, ""
  )
)</f>
        <v/>
      </c>
      <c r="AL92" s="75">
        <f>_xlfn.XLOOKUP($L92,'Site_GPS-Coordinates'!$A:$A,'Site_GPS-Coordinates'!$B:$B,"")</f>
        <v>40.40331518</v>
      </c>
      <c r="AM92" s="75">
        <f>_xlfn.XLOOKUP($L92,'Site_GPS-Coordinates'!$A:$A,'Site_GPS-Coordinates'!$C:$C,"")</f>
        <v>-74.913594959999998</v>
      </c>
      <c r="AN92" s="75" t="str">
        <f t="shared" si="4"/>
        <v>AX2_A</v>
      </c>
      <c r="AO92" s="2" t="str">
        <f t="shared" si="5"/>
        <v>A</v>
      </c>
    </row>
    <row r="93" spans="1:43" ht="14.5" x14ac:dyDescent="0.35">
      <c r="A93" s="2" t="str">
        <f t="shared" si="3"/>
        <v>BB1_2025-06-01</v>
      </c>
      <c r="B93" s="49">
        <v>3187</v>
      </c>
      <c r="C93" s="49" t="s">
        <v>401</v>
      </c>
      <c r="D93" s="93">
        <v>45808.492361111108</v>
      </c>
      <c r="E93" s="49"/>
      <c r="F93" s="93">
        <v>45808.492361111108</v>
      </c>
      <c r="G93" s="49"/>
      <c r="H93" s="49" t="s">
        <v>179</v>
      </c>
      <c r="I93" s="49" t="s">
        <v>180</v>
      </c>
      <c r="J93" s="128">
        <v>45809.666666666664</v>
      </c>
      <c r="K93" s="94">
        <v>0.32361111111111113</v>
      </c>
      <c r="L93" s="49" t="s">
        <v>181</v>
      </c>
      <c r="M93" s="49" t="s">
        <v>155</v>
      </c>
      <c r="N93" s="49" t="s">
        <v>402</v>
      </c>
      <c r="O93" s="49" t="s">
        <v>250</v>
      </c>
      <c r="P93" s="49" t="s">
        <v>158</v>
      </c>
      <c r="Q93" s="49"/>
      <c r="R93" s="49" t="s">
        <v>182</v>
      </c>
      <c r="S93" s="49"/>
      <c r="T93" s="49" t="s">
        <v>199</v>
      </c>
      <c r="U93" s="49"/>
      <c r="V93" s="49" t="s">
        <v>172</v>
      </c>
      <c r="W93" s="49"/>
      <c r="X93" s="49" t="s">
        <v>173</v>
      </c>
      <c r="Y93" s="49" t="s">
        <v>177</v>
      </c>
      <c r="Z93" s="49" t="s">
        <v>163</v>
      </c>
      <c r="AA93" s="49"/>
      <c r="AB93" s="49"/>
      <c r="AC93" s="49">
        <v>17</v>
      </c>
      <c r="AD93" s="49" t="s">
        <v>164</v>
      </c>
      <c r="AE93" s="49"/>
      <c r="AF93" s="84" cm="1">
        <f t="array" ref="AF93">_xlfn.LET(
  _xlpm.result, _xlfn.XLOOKUP($A93, IDEXX!$A:$A, IDEXX!$I:$I, ""),
  _xlfn.IFNA(
    _xlfn.IFS(
      ISNUMBER(_xlpm.result), _xlpm.result,
      _xlpm.result = "&gt; 2419.6", 2500,
      _xlpm.result = "&lt; 1.0", 0.5
    ),
    ""
  )
)</f>
        <v>1732.9</v>
      </c>
      <c r="AG93" s="130">
        <f>_xlfn.IFNA(_xlfn.XLOOKUP((A93&amp;"_P"), GALLERY!AT:AT, GALLERY!E:E),"")</f>
        <v>5.135E-2</v>
      </c>
      <c r="AH93" s="130">
        <f>_xlfn.IFNA(_xlfn.XLOOKUP((A93&amp;"_C"), GALLERY!AT:AT, GALLERY!E:E),"")</f>
        <v>390.63720000000001</v>
      </c>
      <c r="AI93" s="131">
        <f>_xlfn.IFNA(IF(_xlfn.XLOOKUP((A93&amp;"_N"), GALLERY!AT:AT, GALLERY!E:E)&lt;0, _xlfn.XLOOKUP((A93&amp;"_T"), GALLERY!AT:AT, GALLERY!E:E), _xlfn.XLOOKUP((A93&amp;"_T"), GALLERY!AT:AT, GALLERY!E:E)-_xlfn.XLOOKUP((A93&amp;"_N"), GALLERY!AT:AT, GALLERY!E:E))/1000,"")</f>
        <v>0.91612409000000006</v>
      </c>
      <c r="AJ93" s="5">
        <f>_xlfn.IFNA(_xlfn.XLOOKUP((A93), TURBIDITY!A:A, TURBIDITY!I:I),"")</f>
        <v>9.9700000000000006</v>
      </c>
      <c r="AK93" s="105" t="str" cm="1">
        <f t="array" ref="AK93">_xlfn.LET(
  _xlpm.lookupVal, _xlfn.XLOOKUP($A93, PHYCOCYANIN!A:A, PHYCOCYANIN!R:R, ""),
  _xlfn.IFS(
    _xlpm.lookupVal &lt;&gt; "", _xlpm.lookupVal,
    OR($Z93 = "Abundant algae", ISNUMBER(SEARCH("Suspected_HAB", $AA93))), "Flagged",
    TRUE, ""
  )
)</f>
        <v/>
      </c>
      <c r="AL93" s="75">
        <f>_xlfn.XLOOKUP($L93,'Site_GPS-Coordinates'!$A:$A,'Site_GPS-Coordinates'!$B:$B,"")</f>
        <v>40.318354999999997</v>
      </c>
      <c r="AM93" s="75">
        <f>_xlfn.XLOOKUP($L93,'Site_GPS-Coordinates'!$A:$A,'Site_GPS-Coordinates'!$C:$C,"")</f>
        <v>-74.612534999999994</v>
      </c>
      <c r="AN93" s="75" t="str">
        <f t="shared" si="4"/>
        <v>BB1_A</v>
      </c>
      <c r="AO93" s="2" t="str">
        <f t="shared" si="5"/>
        <v>A</v>
      </c>
      <c r="AP93" t="s">
        <v>403</v>
      </c>
    </row>
    <row r="94" spans="1:43" ht="14.5" x14ac:dyDescent="0.35">
      <c r="A94" s="2" t="str">
        <f t="shared" si="3"/>
        <v>BB1_2025-06-01</v>
      </c>
      <c r="B94" s="49">
        <v>3196</v>
      </c>
      <c r="C94" s="49" t="s">
        <v>404</v>
      </c>
      <c r="D94" s="93">
        <v>45809.549305555556</v>
      </c>
      <c r="E94" s="49"/>
      <c r="F94" s="93">
        <v>45809.549305555556</v>
      </c>
      <c r="G94" s="49"/>
      <c r="H94" s="49" t="s">
        <v>273</v>
      </c>
      <c r="I94" s="49" t="s">
        <v>180</v>
      </c>
      <c r="J94" s="102">
        <v>45809.666666666664</v>
      </c>
      <c r="K94" s="94">
        <v>0.38680555555555557</v>
      </c>
      <c r="L94" s="49" t="s">
        <v>181</v>
      </c>
      <c r="M94" s="49" t="s">
        <v>155</v>
      </c>
      <c r="N94" s="49" t="s">
        <v>156</v>
      </c>
      <c r="O94" s="49" t="s">
        <v>157</v>
      </c>
      <c r="P94" s="49" t="s">
        <v>158</v>
      </c>
      <c r="Q94" s="49"/>
      <c r="R94" s="49" t="s">
        <v>159</v>
      </c>
      <c r="S94" s="49"/>
      <c r="T94" s="49" t="s">
        <v>171</v>
      </c>
      <c r="U94" s="49"/>
      <c r="V94" s="49" t="s">
        <v>172</v>
      </c>
      <c r="W94" s="49"/>
      <c r="X94" s="49" t="s">
        <v>161</v>
      </c>
      <c r="Y94" s="98"/>
      <c r="Z94" s="49" t="s">
        <v>163</v>
      </c>
      <c r="AA94" s="49"/>
      <c r="AB94" s="49"/>
      <c r="AC94" s="49">
        <v>17</v>
      </c>
      <c r="AD94" s="49" t="s">
        <v>164</v>
      </c>
      <c r="AE94" s="49"/>
      <c r="AF94" cm="1">
        <f t="array" ref="AF94">_xlfn.LET(
  _xlpm.result, _xlfn.XLOOKUP($A94, IDEXX!$A:$A, IDEXX!$I:$I, ""),
  _xlfn.IFNA(
    _xlfn.IFS(
      ISNUMBER(_xlpm.result), _xlpm.result,
      _xlpm.result = "&gt; 2419.6", 2500,
      _xlpm.result = "&lt; 1.0", 0.5
    ),
    ""
  )
)</f>
        <v>1732.9</v>
      </c>
      <c r="AG94" s="2">
        <f>_xlfn.IFNA(_xlfn.XLOOKUP((A94&amp;"_P"), GALLERY!AT:AT, GALLERY!E:E),"")</f>
        <v>5.135E-2</v>
      </c>
      <c r="AH94" s="2">
        <f>_xlfn.IFNA(_xlfn.XLOOKUP((A94&amp;"_C"), GALLERY!AT:AT, GALLERY!E:E),"")</f>
        <v>390.63720000000001</v>
      </c>
      <c r="AI94" s="75">
        <f>_xlfn.IFNA(IF(_xlfn.XLOOKUP((A94&amp;"_N"), GALLERY!AT:AT, GALLERY!E:E)&lt;0, _xlfn.XLOOKUP((A94&amp;"_T"), GALLERY!AT:AT, GALLERY!E:E), _xlfn.XLOOKUP((A94&amp;"_T"), GALLERY!AT:AT, GALLERY!E:E)-_xlfn.XLOOKUP((A94&amp;"_N"), GALLERY!AT:AT, GALLERY!E:E))/1000,"")</f>
        <v>0.91612409000000006</v>
      </c>
      <c r="AJ94" s="105">
        <v>9.9700000000000006</v>
      </c>
      <c r="AK94" s="105" t="str" cm="1">
        <f t="array" ref="AK94">_xlfn.LET(
  _xlpm.lookupVal, _xlfn.XLOOKUP($A94, PHYCOCYANIN!A:A, PHYCOCYANIN!R:R, ""),
  _xlfn.IFS(
    _xlpm.lookupVal &lt;&gt; "", _xlpm.lookupVal,
    OR($Z94 = "Abundant algae", ISNUMBER(SEARCH("Suspected_HAB", $AA94))), "Flagged",
    TRUE, ""
  )
)</f>
        <v/>
      </c>
      <c r="AL94" s="75">
        <f>_xlfn.XLOOKUP($L94,'Site_GPS-Coordinates'!$A:$A,'Site_GPS-Coordinates'!$B:$B,"")</f>
        <v>40.318354999999997</v>
      </c>
      <c r="AM94" s="75">
        <f>_xlfn.XLOOKUP($L94,'Site_GPS-Coordinates'!$A:$A,'Site_GPS-Coordinates'!$C:$C,"")</f>
        <v>-74.612534999999994</v>
      </c>
      <c r="AN94" s="75" t="str">
        <f t="shared" si="4"/>
        <v>BB1_A</v>
      </c>
      <c r="AO94" s="2" t="str">
        <f t="shared" si="5"/>
        <v>A</v>
      </c>
    </row>
    <row r="95" spans="1:43" ht="14.5" x14ac:dyDescent="0.35">
      <c r="A95" s="2" t="str">
        <f t="shared" si="3"/>
        <v>BD1a_2025-06-01</v>
      </c>
      <c r="B95" s="49">
        <v>3188</v>
      </c>
      <c r="C95" s="49" t="s">
        <v>405</v>
      </c>
      <c r="D95" s="93">
        <v>45809.486111111109</v>
      </c>
      <c r="E95" s="49"/>
      <c r="F95" s="93">
        <v>45809.486111111109</v>
      </c>
      <c r="G95" s="49"/>
      <c r="H95" s="49" t="s">
        <v>184</v>
      </c>
      <c r="I95" s="49" t="s">
        <v>185</v>
      </c>
      <c r="J95" s="102">
        <v>45809.666666666664</v>
      </c>
      <c r="K95" s="94">
        <v>0.30833333333333335</v>
      </c>
      <c r="L95" s="49" t="s">
        <v>186</v>
      </c>
      <c r="M95" s="49" t="s">
        <v>155</v>
      </c>
      <c r="N95" s="49" t="s">
        <v>187</v>
      </c>
      <c r="O95" s="49" t="s">
        <v>250</v>
      </c>
      <c r="P95" s="49" t="s">
        <v>158</v>
      </c>
      <c r="Q95" s="49"/>
      <c r="R95" s="49" t="s">
        <v>159</v>
      </c>
      <c r="S95" s="49"/>
      <c r="T95" s="49" t="s">
        <v>159</v>
      </c>
      <c r="U95" s="49"/>
      <c r="V95" s="49" t="s">
        <v>172</v>
      </c>
      <c r="W95" s="49"/>
      <c r="X95" s="49" t="s">
        <v>161</v>
      </c>
      <c r="Y95" s="49" t="s">
        <v>162</v>
      </c>
      <c r="Z95" s="49" t="s">
        <v>163</v>
      </c>
      <c r="AA95" s="49"/>
      <c r="AB95" s="49"/>
      <c r="AC95" s="49">
        <v>14</v>
      </c>
      <c r="AD95" s="49" t="s">
        <v>164</v>
      </c>
      <c r="AE95" s="49" t="s">
        <v>406</v>
      </c>
      <c r="AF95" cm="1">
        <f t="array" ref="AF95">_xlfn.LET(
  _xlpm.result, _xlfn.XLOOKUP($A95, IDEXX!$A:$A, IDEXX!$I:$I, ""),
  _xlfn.IFNA(
    _xlfn.IFS(
      ISNUMBER(_xlpm.result), _xlpm.result,
      _xlpm.result = "&gt; 2419.6", 2500,
      _xlpm.result = "&lt; 1.0", 0.5
    ),
    ""
  )
)</f>
        <v>870.4</v>
      </c>
      <c r="AG95" s="2">
        <f>_xlfn.IFNA(_xlfn.XLOOKUP((A95&amp;"_P"), GALLERY!AT:AT, GALLERY!E:E),"")</f>
        <v>0.10324999999999999</v>
      </c>
      <c r="AH95" s="2">
        <f>_xlfn.IFNA(_xlfn.XLOOKUP((A95&amp;"_C"), GALLERY!AT:AT, GALLERY!E:E),"")</f>
        <v>262.07</v>
      </c>
      <c r="AI95" s="75">
        <f>_xlfn.IFNA(IF(_xlfn.XLOOKUP((A95&amp;"_N"), GALLERY!AT:AT, GALLERY!E:E)&lt;0, _xlfn.XLOOKUP((A95&amp;"_T"), GALLERY!AT:AT, GALLERY!E:E), _xlfn.XLOOKUP((A95&amp;"_T"), GALLERY!AT:AT, GALLERY!E:E)-_xlfn.XLOOKUP((A95&amp;"_N"), GALLERY!AT:AT, GALLERY!E:E))/1000,"")</f>
        <v>0.61629944000000003</v>
      </c>
      <c r="AJ95" s="105">
        <v>8.44</v>
      </c>
      <c r="AK95" s="105" t="str" cm="1">
        <f t="array" ref="AK95">_xlfn.LET(
  _xlpm.lookupVal, _xlfn.XLOOKUP($A95, PHYCOCYANIN!A:A, PHYCOCYANIN!R:R, ""),
  _xlfn.IFS(
    _xlpm.lookupVal &lt;&gt; "", _xlpm.lookupVal,
    OR($Z95 = "Abundant algae", ISNUMBER(SEARCH("Suspected_HAB", $AA95))), "Flagged",
    TRUE, ""
  )
)</f>
        <v/>
      </c>
      <c r="AL95" s="75">
        <f>_xlfn.XLOOKUP($L95,'Site_GPS-Coordinates'!$A:$A,'Site_GPS-Coordinates'!$B:$B,"")</f>
        <v>40.416029999999999</v>
      </c>
      <c r="AM95" s="75">
        <f>_xlfn.XLOOKUP($L95,'Site_GPS-Coordinates'!$A:$A,'Site_GPS-Coordinates'!$C:$C,"")</f>
        <v>-74.643029999999996</v>
      </c>
      <c r="AN95" s="75" t="str">
        <f t="shared" si="4"/>
        <v>BD1a_A</v>
      </c>
      <c r="AO95" s="2" t="str">
        <f t="shared" si="5"/>
        <v>A</v>
      </c>
    </row>
    <row r="96" spans="1:43" ht="14.5" x14ac:dyDescent="0.35">
      <c r="A96" s="2" t="str">
        <f t="shared" si="3"/>
        <v>BLDL1_2025-06-01</v>
      </c>
      <c r="B96" s="49">
        <v>3198</v>
      </c>
      <c r="C96" s="49" t="s">
        <v>407</v>
      </c>
      <c r="D96" s="93">
        <v>45809.560416666667</v>
      </c>
      <c r="E96" s="49"/>
      <c r="F96" s="93">
        <v>45809.560416666667</v>
      </c>
      <c r="G96" s="49"/>
      <c r="H96" s="49" t="s">
        <v>327</v>
      </c>
      <c r="I96" s="49" t="s">
        <v>153</v>
      </c>
      <c r="J96" s="102">
        <v>45809.666666666664</v>
      </c>
      <c r="K96" s="94">
        <v>0.39027777777777778</v>
      </c>
      <c r="L96" s="49" t="s">
        <v>189</v>
      </c>
      <c r="M96" s="49" t="s">
        <v>155</v>
      </c>
      <c r="N96" s="49" t="s">
        <v>156</v>
      </c>
      <c r="O96" s="49" t="s">
        <v>250</v>
      </c>
      <c r="P96" s="49" t="s">
        <v>158</v>
      </c>
      <c r="Q96" s="49"/>
      <c r="R96" s="49" t="s">
        <v>182</v>
      </c>
      <c r="S96" s="49"/>
      <c r="T96" s="49" t="s">
        <v>199</v>
      </c>
      <c r="U96" s="49"/>
      <c r="V96" s="49" t="s">
        <v>229</v>
      </c>
      <c r="W96" s="49"/>
      <c r="X96" s="97"/>
      <c r="Y96" s="49" t="s">
        <v>191</v>
      </c>
      <c r="Z96" s="49" t="s">
        <v>163</v>
      </c>
      <c r="AA96" s="49"/>
      <c r="AB96" s="49"/>
      <c r="AC96" s="49">
        <v>18</v>
      </c>
      <c r="AD96" s="49" t="s">
        <v>164</v>
      </c>
      <c r="AE96" s="49"/>
      <c r="AF96" cm="1">
        <f t="array" ref="AF96">_xlfn.LET(
  _xlpm.result, _xlfn.XLOOKUP($A96, IDEXX!$A:$A, IDEXX!$I:$I, ""),
  _xlfn.IFNA(
    _xlfn.IFS(
      ISNUMBER(_xlpm.result), _xlpm.result,
      _xlpm.result = "&gt; 2419.6", 2500,
      _xlpm.result = "&lt; 1.0", 0.5
    ),
    ""
  )
)</f>
        <v>1986.3</v>
      </c>
      <c r="AG96" s="2">
        <f>_xlfn.IFNA(_xlfn.XLOOKUP((A96&amp;"_P"), GALLERY!AT:AT, GALLERY!E:E),"")</f>
        <v>0.14380999999999999</v>
      </c>
      <c r="AH96" s="2">
        <f>_xlfn.IFNA(_xlfn.XLOOKUP((A96&amp;"_C"), GALLERY!AT:AT, GALLERY!E:E),"")</f>
        <v>299.358</v>
      </c>
      <c r="AI96" s="75">
        <f>_xlfn.IFNA(IF(_xlfn.XLOOKUP((A96&amp;"_N"), GALLERY!AT:AT, GALLERY!E:E)&lt;0, _xlfn.XLOOKUP((A96&amp;"_T"), GALLERY!AT:AT, GALLERY!E:E), _xlfn.XLOOKUP((A96&amp;"_T"), GALLERY!AT:AT, GALLERY!E:E)-_xlfn.XLOOKUP((A96&amp;"_N"), GALLERY!AT:AT, GALLERY!E:E))/1000,"")</f>
        <v>0.16081946</v>
      </c>
      <c r="AJ96" s="105">
        <v>27.8</v>
      </c>
      <c r="AK96" s="105" t="str" cm="1">
        <f t="array" ref="AK96">_xlfn.LET(
  _xlpm.lookupVal, _xlfn.XLOOKUP($A96, PHYCOCYANIN!A:A, PHYCOCYANIN!R:R, ""),
  _xlfn.IFS(
    _xlpm.lookupVal &lt;&gt; "", _xlpm.lookupVal,
    OR($Z96 = "Abundant algae", ISNUMBER(SEARCH("Suspected_HAB", $AA96))), "Flagged",
    TRUE, ""
  )
)</f>
        <v/>
      </c>
      <c r="AL96" s="75">
        <f>_xlfn.XLOOKUP($L96,'Site_GPS-Coordinates'!$A:$A,'Site_GPS-Coordinates'!$B:$B,"")</f>
        <v>40.34075</v>
      </c>
      <c r="AM96" s="75">
        <f>_xlfn.XLOOKUP($L96,'Site_GPS-Coordinates'!$A:$A,'Site_GPS-Coordinates'!$C:$C,"")</f>
        <v>-74.785290000000003</v>
      </c>
      <c r="AN96" s="75" t="str">
        <f t="shared" si="4"/>
        <v>BLDL1_A</v>
      </c>
      <c r="AO96" s="2" t="str">
        <f t="shared" si="5"/>
        <v>A</v>
      </c>
    </row>
    <row r="97" spans="1:41" ht="14.5" x14ac:dyDescent="0.35">
      <c r="A97" s="2" t="str">
        <f t="shared" si="3"/>
        <v>BRL1_2025-06-01</v>
      </c>
      <c r="B97" s="49">
        <v>3213</v>
      </c>
      <c r="C97" s="49" t="s">
        <v>408</v>
      </c>
      <c r="D97" s="93">
        <v>45809.599999999999</v>
      </c>
      <c r="E97" s="49"/>
      <c r="F97" s="93">
        <v>45809.599999999999</v>
      </c>
      <c r="G97" s="49"/>
      <c r="H97" s="49" t="s">
        <v>329</v>
      </c>
      <c r="I97" s="49" t="s">
        <v>194</v>
      </c>
      <c r="J97" s="102">
        <v>45809.666666666664</v>
      </c>
      <c r="K97" s="94">
        <v>0.43194444444444446</v>
      </c>
      <c r="L97" s="49" t="s">
        <v>195</v>
      </c>
      <c r="M97" s="49" t="s">
        <v>155</v>
      </c>
      <c r="N97" s="49" t="s">
        <v>156</v>
      </c>
      <c r="O97" s="49" t="s">
        <v>250</v>
      </c>
      <c r="P97" s="49" t="s">
        <v>158</v>
      </c>
      <c r="Q97" s="49"/>
      <c r="R97" s="49" t="s">
        <v>182</v>
      </c>
      <c r="S97" s="49"/>
      <c r="T97" s="49" t="s">
        <v>171</v>
      </c>
      <c r="U97" s="49"/>
      <c r="V97" s="49" t="s">
        <v>172</v>
      </c>
      <c r="W97" s="49"/>
      <c r="X97" s="49" t="s">
        <v>161</v>
      </c>
      <c r="Y97" s="49" t="s">
        <v>162</v>
      </c>
      <c r="Z97" s="49" t="s">
        <v>163</v>
      </c>
      <c r="AA97" s="49"/>
      <c r="AB97" s="49"/>
      <c r="AC97" s="96">
        <v>1</v>
      </c>
      <c r="AD97" s="49" t="s">
        <v>164</v>
      </c>
      <c r="AE97" s="49"/>
      <c r="AF97" cm="1">
        <f t="array" ref="AF97">_xlfn.LET(
  _xlpm.result, _xlfn.XLOOKUP($A97, IDEXX!$A:$A, IDEXX!$I:$I, ""),
  _xlfn.IFNA(
    _xlfn.IFS(
      ISNUMBER(_xlpm.result), _xlpm.result,
      _xlpm.result = "&gt; 2419.6", 2500,
      _xlpm.result = "&lt; 1.0", 0.5
    ),
    ""
  )
)</f>
        <v>579.4</v>
      </c>
      <c r="AG97" s="2">
        <f>_xlfn.IFNA(_xlfn.XLOOKUP((A97&amp;"_P"), GALLERY!AT:AT, GALLERY!E:E),"")</f>
        <v>1.6619999999999999E-2</v>
      </c>
      <c r="AH97" s="2">
        <f>_xlfn.IFNA(_xlfn.XLOOKUP((A97&amp;"_C"), GALLERY!AT:AT, GALLERY!E:E),"")</f>
        <v>496.8168</v>
      </c>
      <c r="AI97" s="75">
        <f>_xlfn.IFNA(IF(_xlfn.XLOOKUP((A97&amp;"_N"), GALLERY!AT:AT, GALLERY!E:E)&lt;0, _xlfn.XLOOKUP((A97&amp;"_T"), GALLERY!AT:AT, GALLERY!E:E), _xlfn.XLOOKUP((A97&amp;"_T"), GALLERY!AT:AT, GALLERY!E:E)-_xlfn.XLOOKUP((A97&amp;"_N"), GALLERY!AT:AT, GALLERY!E:E))/1000,"")</f>
        <v>0.32649729</v>
      </c>
      <c r="AJ97" s="105">
        <v>5.67</v>
      </c>
      <c r="AK97" s="105" t="str" cm="1">
        <f t="array" ref="AK97">_xlfn.LET(
  _xlpm.lookupVal, _xlfn.XLOOKUP($A97, PHYCOCYANIN!A:A, PHYCOCYANIN!R:R, ""),
  _xlfn.IFS(
    _xlpm.lookupVal &lt;&gt; "", _xlpm.lookupVal,
    OR($Z97 = "Abundant algae", ISNUMBER(SEARCH("Suspected_HAB", $AA97))), "Flagged",
    TRUE, ""
  )
)</f>
        <v/>
      </c>
      <c r="AL97" s="75">
        <f>_xlfn.XLOOKUP($L97,'Site_GPS-Coordinates'!$A:$A,'Site_GPS-Coordinates'!$B:$B,"")</f>
        <v>40.310830000000003</v>
      </c>
      <c r="AM97" s="75">
        <f>_xlfn.XLOOKUP($L97,'Site_GPS-Coordinates'!$A:$A,'Site_GPS-Coordinates'!$C:$C,"")</f>
        <v>-74.511889999999994</v>
      </c>
      <c r="AN97" s="75" t="str">
        <f t="shared" si="4"/>
        <v>BRL1_A</v>
      </c>
      <c r="AO97" s="2" t="str">
        <f t="shared" si="5"/>
        <v>A</v>
      </c>
    </row>
    <row r="98" spans="1:41" ht="14.5" x14ac:dyDescent="0.35">
      <c r="A98" s="2" t="str">
        <f t="shared" si="3"/>
        <v>CB2_2025-06-01</v>
      </c>
      <c r="B98" s="49">
        <v>3208</v>
      </c>
      <c r="C98" s="49" t="s">
        <v>409</v>
      </c>
      <c r="D98" s="93">
        <v>45809.589583333334</v>
      </c>
      <c r="E98" s="49"/>
      <c r="F98" s="93">
        <v>45809.589583333334</v>
      </c>
      <c r="G98" s="49"/>
      <c r="H98" s="49" t="s">
        <v>193</v>
      </c>
      <c r="I98" s="49" t="s">
        <v>194</v>
      </c>
      <c r="J98" s="102">
        <v>45809.666666666664</v>
      </c>
      <c r="K98" s="94">
        <v>0.42083333333333334</v>
      </c>
      <c r="L98" s="49" t="s">
        <v>198</v>
      </c>
      <c r="M98" s="49" t="s">
        <v>155</v>
      </c>
      <c r="N98" s="49" t="s">
        <v>156</v>
      </c>
      <c r="O98" s="49" t="s">
        <v>250</v>
      </c>
      <c r="P98" s="49" t="s">
        <v>158</v>
      </c>
      <c r="Q98" s="49"/>
      <c r="R98" s="49" t="s">
        <v>182</v>
      </c>
      <c r="S98" s="49"/>
      <c r="T98" s="49" t="s">
        <v>171</v>
      </c>
      <c r="U98" s="49"/>
      <c r="V98" s="49" t="s">
        <v>172</v>
      </c>
      <c r="W98" s="49"/>
      <c r="X98" s="49" t="s">
        <v>161</v>
      </c>
      <c r="Y98" s="49" t="s">
        <v>191</v>
      </c>
      <c r="Z98" s="49" t="s">
        <v>163</v>
      </c>
      <c r="AA98" s="49"/>
      <c r="AB98" s="49"/>
      <c r="AC98" s="49">
        <v>17</v>
      </c>
      <c r="AD98" s="49" t="s">
        <v>164</v>
      </c>
      <c r="AE98" s="49"/>
      <c r="AF98" cm="1">
        <f t="array" ref="AF98">_xlfn.LET(
  _xlpm.result, _xlfn.XLOOKUP($A98, IDEXX!$A:$A, IDEXX!$I:$I, ""),
  _xlfn.IFNA(
    _xlfn.IFS(
      ISNUMBER(_xlpm.result), _xlpm.result,
      _xlpm.result = "&gt; 2419.6", 2500,
      _xlpm.result = "&lt; 1.0", 0.5
    ),
    ""
  )
)</f>
        <v>238.2</v>
      </c>
      <c r="AG98" s="2">
        <f>_xlfn.IFNA(_xlfn.XLOOKUP((A98&amp;"_P"), GALLERY!AT:AT, GALLERY!E:E),"")</f>
        <v>1.9640000000000001E-2</v>
      </c>
      <c r="AH98" s="2">
        <f>_xlfn.IFNA(_xlfn.XLOOKUP((A98&amp;"_C"), GALLERY!AT:AT, GALLERY!E:E),"")</f>
        <v>518.65899999999999</v>
      </c>
      <c r="AI98" s="75">
        <f>_xlfn.IFNA(IF(_xlfn.XLOOKUP((A98&amp;"_N"), GALLERY!AT:AT, GALLERY!E:E)&lt;0, _xlfn.XLOOKUP((A98&amp;"_T"), GALLERY!AT:AT, GALLERY!E:E), _xlfn.XLOOKUP((A98&amp;"_T"), GALLERY!AT:AT, GALLERY!E:E)-_xlfn.XLOOKUP((A98&amp;"_N"), GALLERY!AT:AT, GALLERY!E:E))/1000,"")</f>
        <v>0.38717742000000005</v>
      </c>
      <c r="AJ98" s="105">
        <v>5.71</v>
      </c>
      <c r="AK98" s="105" t="str" cm="1">
        <f t="array" ref="AK98">_xlfn.LET(
  _xlpm.lookupVal, _xlfn.XLOOKUP($A98, PHYCOCYANIN!A:A, PHYCOCYANIN!R:R, ""),
  _xlfn.IFS(
    _xlpm.lookupVal &lt;&gt; "", _xlpm.lookupVal,
    OR($Z98 = "Abundant algae", ISNUMBER(SEARCH("Suspected_HAB", $AA98))), "Flagged",
    TRUE, ""
  )
)</f>
        <v/>
      </c>
      <c r="AL98" s="75">
        <f>_xlfn.XLOOKUP($L98,'Site_GPS-Coordinates'!$A:$A,'Site_GPS-Coordinates'!$B:$B,"")</f>
        <v>40.309793999999997</v>
      </c>
      <c r="AM98" s="75">
        <f>_xlfn.XLOOKUP($L98,'Site_GPS-Coordinates'!$A:$A,'Site_GPS-Coordinates'!$C:$C,"")</f>
        <v>-74.516903999999997</v>
      </c>
      <c r="AN98" s="75" t="str">
        <f t="shared" si="4"/>
        <v>CB2_A</v>
      </c>
      <c r="AO98" s="2" t="str">
        <f t="shared" si="5"/>
        <v>A</v>
      </c>
    </row>
    <row r="99" spans="1:41" ht="14.5" x14ac:dyDescent="0.35">
      <c r="A99" s="2" t="str">
        <f t="shared" si="3"/>
        <v>CB3_2025-06-01</v>
      </c>
      <c r="B99" s="49">
        <v>3186</v>
      </c>
      <c r="C99" s="49" t="s">
        <v>410</v>
      </c>
      <c r="D99" s="93">
        <v>45808.484722222223</v>
      </c>
      <c r="E99" s="49"/>
      <c r="F99" s="93">
        <v>45808.484722222223</v>
      </c>
      <c r="G99" s="49"/>
      <c r="H99" s="49" t="s">
        <v>179</v>
      </c>
      <c r="I99" s="49" t="s">
        <v>180</v>
      </c>
      <c r="J99" s="128">
        <v>45809.666666666664</v>
      </c>
      <c r="K99" s="94">
        <v>0.31666666666666665</v>
      </c>
      <c r="L99" s="49" t="s">
        <v>201</v>
      </c>
      <c r="M99" s="49" t="s">
        <v>155</v>
      </c>
      <c r="N99" s="49" t="s">
        <v>402</v>
      </c>
      <c r="O99" s="49" t="s">
        <v>250</v>
      </c>
      <c r="P99" s="49" t="s">
        <v>158</v>
      </c>
      <c r="Q99" s="49"/>
      <c r="R99" s="96" t="s">
        <v>228</v>
      </c>
      <c r="S99" s="49"/>
      <c r="T99" s="49" t="s">
        <v>171</v>
      </c>
      <c r="U99" s="49"/>
      <c r="V99" s="49" t="s">
        <v>172</v>
      </c>
      <c r="W99" s="49"/>
      <c r="X99" s="49" t="s">
        <v>161</v>
      </c>
      <c r="Y99" s="49" t="s">
        <v>162</v>
      </c>
      <c r="Z99" s="49" t="s">
        <v>163</v>
      </c>
      <c r="AA99" s="49"/>
      <c r="AB99" s="49"/>
      <c r="AC99" s="49">
        <v>17</v>
      </c>
      <c r="AD99" s="49" t="s">
        <v>164</v>
      </c>
      <c r="AE99" s="49"/>
      <c r="AF99" s="84" cm="1">
        <f t="array" ref="AF99">_xlfn.LET(
  _xlpm.result, _xlfn.XLOOKUP($A99, IDEXX!$A:$A, IDEXX!$I:$I, ""),
  _xlfn.IFNA(
    _xlfn.IFS(
      ISNUMBER(_xlpm.result), _xlpm.result,
      _xlpm.result = "&gt; 2419.6", 2500,
      _xlpm.result = "&lt; 1.0", 0.5
    ),
    ""
  )
)</f>
        <v>135.4</v>
      </c>
      <c r="AG99" s="130">
        <f>_xlfn.IFNA(_xlfn.XLOOKUP((A99&amp;"_P"), GALLERY!AT:AT, GALLERY!E:E),"")</f>
        <v>5.7799999999999997E-2</v>
      </c>
      <c r="AH99" s="130">
        <f>_xlfn.IFNA(_xlfn.XLOOKUP((A99&amp;"_C"), GALLERY!AT:AT, GALLERY!E:E),"")</f>
        <v>559.0421</v>
      </c>
      <c r="AI99" s="131">
        <f>_xlfn.IFNA(IF(_xlfn.XLOOKUP((A99&amp;"_N"), GALLERY!AT:AT, GALLERY!E:E)&lt;0, _xlfn.XLOOKUP((A99&amp;"_T"), GALLERY!AT:AT, GALLERY!E:E), _xlfn.XLOOKUP((A99&amp;"_T"), GALLERY!AT:AT, GALLERY!E:E)-_xlfn.XLOOKUP((A99&amp;"_N"), GALLERY!AT:AT, GALLERY!E:E))/1000,"")</f>
        <v>0.73083916000000004</v>
      </c>
      <c r="AJ99" s="5">
        <f>_xlfn.IFNA(_xlfn.XLOOKUP((A99), TURBIDITY!A:A, TURBIDITY!I:I),"")</f>
        <v>4.1900000000000004</v>
      </c>
      <c r="AK99" s="105" t="str" cm="1">
        <f t="array" ref="AK99">_xlfn.LET(
  _xlpm.lookupVal, _xlfn.XLOOKUP($A99, PHYCOCYANIN!A:A, PHYCOCYANIN!R:R, ""),
  _xlfn.IFS(
    _xlpm.lookupVal &lt;&gt; "", _xlpm.lookupVal,
    OR($Z99 = "Abundant algae", ISNUMBER(SEARCH("Suspected_HAB", $AA99))), "Flagged",
    TRUE, ""
  )
)</f>
        <v/>
      </c>
      <c r="AL99" s="75">
        <f>_xlfn.XLOOKUP($L99,'Site_GPS-Coordinates'!$A:$A,'Site_GPS-Coordinates'!$B:$B,"")</f>
        <v>40.326120000000003</v>
      </c>
      <c r="AM99" s="75">
        <f>_xlfn.XLOOKUP($L99,'Site_GPS-Coordinates'!$A:$A,'Site_GPS-Coordinates'!$C:$C,"")</f>
        <v>-74.603478999999993</v>
      </c>
      <c r="AN99" s="75" t="str">
        <f t="shared" si="4"/>
        <v>CB3_A</v>
      </c>
      <c r="AO99" s="2" t="str">
        <f t="shared" si="5"/>
        <v>A</v>
      </c>
    </row>
    <row r="100" spans="1:41" ht="14.5" x14ac:dyDescent="0.35">
      <c r="A100" s="2" t="str">
        <f t="shared" si="3"/>
        <v>CB3_2025-06-01</v>
      </c>
      <c r="B100" s="49">
        <v>3195</v>
      </c>
      <c r="C100" s="49" t="s">
        <v>411</v>
      </c>
      <c r="D100" s="93">
        <v>45809.544444444444</v>
      </c>
      <c r="E100" s="49"/>
      <c r="F100" s="93">
        <v>45809.544444444444</v>
      </c>
      <c r="G100" s="49"/>
      <c r="H100" s="49" t="s">
        <v>273</v>
      </c>
      <c r="I100" s="49" t="s">
        <v>180</v>
      </c>
      <c r="J100" s="102">
        <v>45809.666666666664</v>
      </c>
      <c r="K100" s="94">
        <v>0.37986111111111109</v>
      </c>
      <c r="L100" s="49" t="s">
        <v>201</v>
      </c>
      <c r="M100" s="49" t="s">
        <v>155</v>
      </c>
      <c r="N100" s="49" t="s">
        <v>156</v>
      </c>
      <c r="O100" s="49" t="s">
        <v>157</v>
      </c>
      <c r="P100" s="49" t="s">
        <v>158</v>
      </c>
      <c r="Q100" s="49"/>
      <c r="R100" s="96" t="s">
        <v>228</v>
      </c>
      <c r="S100" s="49"/>
      <c r="T100" s="49" t="s">
        <v>171</v>
      </c>
      <c r="U100" s="49"/>
      <c r="V100" s="49" t="s">
        <v>172</v>
      </c>
      <c r="W100" s="49"/>
      <c r="X100" s="49" t="s">
        <v>202</v>
      </c>
      <c r="Y100" s="49" t="s">
        <v>177</v>
      </c>
      <c r="Z100" s="49" t="s">
        <v>163</v>
      </c>
      <c r="AA100" s="49"/>
      <c r="AB100" s="49"/>
      <c r="AC100" s="49">
        <v>18</v>
      </c>
      <c r="AD100" s="49" t="s">
        <v>164</v>
      </c>
      <c r="AE100" s="49"/>
      <c r="AF100" cm="1">
        <f t="array" ref="AF100">_xlfn.LET(
  _xlpm.result, _xlfn.XLOOKUP($A100, IDEXX!$A:$A, IDEXX!$I:$I, ""),
  _xlfn.IFNA(
    _xlfn.IFS(
      ISNUMBER(_xlpm.result), _xlpm.result,
      _xlpm.result = "&gt; 2419.6", 2500,
      _xlpm.result = "&lt; 1.0", 0.5
    ),
    ""
  )
)</f>
        <v>135.4</v>
      </c>
      <c r="AG100" s="2">
        <f>_xlfn.IFNA(_xlfn.XLOOKUP((A100&amp;"_P"), GALLERY!AT:AT, GALLERY!E:E),"")</f>
        <v>5.7799999999999997E-2</v>
      </c>
      <c r="AH100" s="2">
        <f>_xlfn.IFNA(_xlfn.XLOOKUP((A100&amp;"_C"), GALLERY!AT:AT, GALLERY!E:E),"")</f>
        <v>559.0421</v>
      </c>
      <c r="AI100" s="75">
        <f>_xlfn.IFNA(IF(_xlfn.XLOOKUP((A100&amp;"_N"), GALLERY!AT:AT, GALLERY!E:E)&lt;0, _xlfn.XLOOKUP((A100&amp;"_T"), GALLERY!AT:AT, GALLERY!E:E), _xlfn.XLOOKUP((A100&amp;"_T"), GALLERY!AT:AT, GALLERY!E:E)-_xlfn.XLOOKUP((A100&amp;"_N"), GALLERY!AT:AT, GALLERY!E:E))/1000,"")</f>
        <v>0.73083916000000004</v>
      </c>
      <c r="AJ100" s="105">
        <v>4.1900000000000004</v>
      </c>
      <c r="AK100" s="105" t="str" cm="1">
        <f t="array" ref="AK100">_xlfn.LET(
  _xlpm.lookupVal, _xlfn.XLOOKUP($A100, PHYCOCYANIN!A:A, PHYCOCYANIN!R:R, ""),
  _xlfn.IFS(
    _xlpm.lookupVal &lt;&gt; "", _xlpm.lookupVal,
    OR($Z100 = "Abundant algae", ISNUMBER(SEARCH("Suspected_HAB", $AA100))), "Flagged",
    TRUE, ""
  )
)</f>
        <v/>
      </c>
      <c r="AL100" s="75">
        <f>_xlfn.XLOOKUP($L100,'Site_GPS-Coordinates'!$A:$A,'Site_GPS-Coordinates'!$B:$B,"")</f>
        <v>40.326120000000003</v>
      </c>
      <c r="AM100" s="75">
        <f>_xlfn.XLOOKUP($L100,'Site_GPS-Coordinates'!$A:$A,'Site_GPS-Coordinates'!$C:$C,"")</f>
        <v>-74.603478999999993</v>
      </c>
      <c r="AN100" s="75" t="str">
        <f t="shared" si="4"/>
        <v>CB3_A</v>
      </c>
      <c r="AO100" s="2" t="str">
        <f t="shared" si="5"/>
        <v>A</v>
      </c>
    </row>
    <row r="101" spans="1:41" ht="14.5" x14ac:dyDescent="0.35">
      <c r="A101" s="2" t="str">
        <f t="shared" si="3"/>
        <v>CL4_2025-06-01</v>
      </c>
      <c r="B101" s="49">
        <v>3229</v>
      </c>
      <c r="C101" s="49" t="s">
        <v>412</v>
      </c>
      <c r="D101" s="93">
        <v>45809.65625</v>
      </c>
      <c r="E101" s="49"/>
      <c r="F101" s="93">
        <v>45809.65625</v>
      </c>
      <c r="G101" s="49"/>
      <c r="H101" s="49" t="s">
        <v>209</v>
      </c>
      <c r="I101" s="49" t="s">
        <v>210</v>
      </c>
      <c r="J101" s="102">
        <v>45809.666666666664</v>
      </c>
      <c r="K101" s="94">
        <v>0.4861111111111111</v>
      </c>
      <c r="L101" s="49" t="s">
        <v>211</v>
      </c>
      <c r="M101" s="49" t="s">
        <v>155</v>
      </c>
      <c r="N101" s="49" t="s">
        <v>156</v>
      </c>
      <c r="O101" s="49" t="s">
        <v>250</v>
      </c>
      <c r="P101" s="49" t="s">
        <v>158</v>
      </c>
      <c r="Q101" s="49"/>
      <c r="R101" s="49" t="s">
        <v>212</v>
      </c>
      <c r="S101" s="49"/>
      <c r="T101" s="49" t="s">
        <v>159</v>
      </c>
      <c r="U101" s="49"/>
      <c r="V101" s="49" t="s">
        <v>413</v>
      </c>
      <c r="W101" s="49" t="s">
        <v>414</v>
      </c>
      <c r="X101" s="49" t="s">
        <v>161</v>
      </c>
      <c r="Y101" s="49" t="s">
        <v>162</v>
      </c>
      <c r="Z101" s="49" t="s">
        <v>163</v>
      </c>
      <c r="AA101" s="49"/>
      <c r="AB101" s="49"/>
      <c r="AC101" s="49">
        <v>18.5</v>
      </c>
      <c r="AD101" s="49" t="s">
        <v>164</v>
      </c>
      <c r="AE101" s="49"/>
      <c r="AF101" cm="1">
        <f t="array" ref="AF101">_xlfn.LET(
  _xlpm.result, _xlfn.XLOOKUP($A101, IDEXX!$A:$A, IDEXX!$I:$I, ""),
  _xlfn.IFNA(
    _xlfn.IFS(
      ISNUMBER(_xlpm.result), _xlpm.result,
      _xlpm.result = "&gt; 2419.6", 2500,
      _xlpm.result = "&lt; 1.0", 0.5
    ),
    ""
  )
)</f>
        <v>1011.2</v>
      </c>
      <c r="AG101" s="2">
        <f>_xlfn.IFNA(_xlfn.XLOOKUP((A101&amp;"_P"), GALLERY!AT:AT, GALLERY!E:E),"")</f>
        <v>6.8199999999999997E-2</v>
      </c>
      <c r="AH101" s="2">
        <f>_xlfn.IFNA(_xlfn.XLOOKUP((A101&amp;"_C"), GALLERY!AT:AT, GALLERY!E:E),"")</f>
        <v>262.12740000000002</v>
      </c>
      <c r="AI101" s="75">
        <f>_xlfn.IFNA(IF(_xlfn.XLOOKUP((A101&amp;"_N"), GALLERY!AT:AT, GALLERY!E:E)&lt;0, _xlfn.XLOOKUP((A101&amp;"_T"), GALLERY!AT:AT, GALLERY!E:E), _xlfn.XLOOKUP((A101&amp;"_T"), GALLERY!AT:AT, GALLERY!E:E)-_xlfn.XLOOKUP((A101&amp;"_N"), GALLERY!AT:AT, GALLERY!E:E))/1000,"")</f>
        <v>0.34539457000000001</v>
      </c>
      <c r="AJ101" s="105">
        <v>21.9</v>
      </c>
      <c r="AK101" s="105" t="str" cm="1">
        <f t="array" ref="AK101">_xlfn.LET(
  _xlpm.lookupVal, _xlfn.XLOOKUP($A101, PHYCOCYANIN!A:A, PHYCOCYANIN!R:R, ""),
  _xlfn.IFS(
    _xlpm.lookupVal &lt;&gt; "", _xlpm.lookupVal,
    OR($Z101 = "Abundant algae", ISNUMBER(SEARCH("Suspected_HAB", $AA101))), "Flagged",
    TRUE, ""
  )
)</f>
        <v/>
      </c>
      <c r="AL101" s="75">
        <f>_xlfn.XLOOKUP($L101,'Site_GPS-Coordinates'!$A:$A,'Site_GPS-Coordinates'!$B:$B,"")</f>
        <v>40.341736330000003</v>
      </c>
      <c r="AM101" s="75">
        <f>_xlfn.XLOOKUP($L101,'Site_GPS-Coordinates'!$A:$A,'Site_GPS-Coordinates'!$C:$C,"")</f>
        <v>-74.647461930000006</v>
      </c>
      <c r="AN101" s="75" t="str">
        <f t="shared" si="4"/>
        <v>CL4_A</v>
      </c>
      <c r="AO101" s="2" t="str">
        <f t="shared" si="5"/>
        <v>A</v>
      </c>
    </row>
    <row r="102" spans="1:41" ht="14.5" x14ac:dyDescent="0.35">
      <c r="A102" s="2" t="str">
        <f t="shared" si="3"/>
        <v>CL5_2025-06-01</v>
      </c>
      <c r="B102" s="49">
        <v>3226</v>
      </c>
      <c r="C102" s="49" t="s">
        <v>415</v>
      </c>
      <c r="D102" s="93">
        <v>45809.636111111111</v>
      </c>
      <c r="E102" s="49"/>
      <c r="F102" s="93">
        <v>45809.636111111111</v>
      </c>
      <c r="G102" s="49"/>
      <c r="H102" s="49" t="s">
        <v>209</v>
      </c>
      <c r="I102" s="49" t="s">
        <v>210</v>
      </c>
      <c r="J102" s="102">
        <v>45809.666666666664</v>
      </c>
      <c r="K102" s="94">
        <v>0.46597222222222223</v>
      </c>
      <c r="L102" s="49" t="s">
        <v>217</v>
      </c>
      <c r="M102" s="49" t="s">
        <v>155</v>
      </c>
      <c r="N102" s="49" t="s">
        <v>156</v>
      </c>
      <c r="O102" s="49" t="s">
        <v>250</v>
      </c>
      <c r="P102" s="49" t="s">
        <v>158</v>
      </c>
      <c r="Q102" s="49"/>
      <c r="R102" s="49" t="s">
        <v>212</v>
      </c>
      <c r="S102" s="49"/>
      <c r="T102" s="49" t="s">
        <v>159</v>
      </c>
      <c r="U102" s="49"/>
      <c r="V102" s="49" t="s">
        <v>172</v>
      </c>
      <c r="W102" s="49"/>
      <c r="X102" s="49" t="s">
        <v>161</v>
      </c>
      <c r="Y102" s="49" t="s">
        <v>191</v>
      </c>
      <c r="Z102" s="49" t="s">
        <v>213</v>
      </c>
      <c r="AA102" s="49" t="s">
        <v>219</v>
      </c>
      <c r="AB102" s="49"/>
      <c r="AC102" s="49">
        <v>17</v>
      </c>
      <c r="AD102" s="49" t="s">
        <v>164</v>
      </c>
      <c r="AE102" s="49"/>
      <c r="AF102" cm="1">
        <f t="array" ref="AF102">_xlfn.LET(
  _xlpm.result, _xlfn.XLOOKUP($A102, IDEXX!$A:$A, IDEXX!$I:$I, ""),
  _xlfn.IFNA(
    _xlfn.IFS(
      ISNUMBER(_xlpm.result), _xlpm.result,
      _xlpm.result = "&gt; 2419.6", 2500,
      _xlpm.result = "&lt; 1.0", 0.5
    ),
    ""
  )
)</f>
        <v>2419.6</v>
      </c>
      <c r="AG102" s="2">
        <f>_xlfn.IFNA(_xlfn.XLOOKUP((A102&amp;"_P"), GALLERY!AT:AT, GALLERY!E:E),"")</f>
        <v>6.0830000000000002E-2</v>
      </c>
      <c r="AH102" s="2">
        <f>_xlfn.IFNA(_xlfn.XLOOKUP((A102&amp;"_C"), GALLERY!AT:AT, GALLERY!E:E),"")</f>
        <v>443.05180000000001</v>
      </c>
      <c r="AI102" s="75">
        <f>_xlfn.IFNA(IF(_xlfn.XLOOKUP((A102&amp;"_N"), GALLERY!AT:AT, GALLERY!E:E)&lt;0, _xlfn.XLOOKUP((A102&amp;"_T"), GALLERY!AT:AT, GALLERY!E:E), _xlfn.XLOOKUP((A102&amp;"_T"), GALLERY!AT:AT, GALLERY!E:E)-_xlfn.XLOOKUP((A102&amp;"_N"), GALLERY!AT:AT, GALLERY!E:E))/1000,"")</f>
        <v>0.57399663000000012</v>
      </c>
      <c r="AJ102" s="105">
        <v>13.2</v>
      </c>
      <c r="AK102" s="105" t="str" cm="1">
        <f t="array" ref="AK102">_xlfn.LET(
  _xlpm.lookupVal, _xlfn.XLOOKUP($A102, PHYCOCYANIN!A:A, PHYCOCYANIN!R:R, ""),
  _xlfn.IFS(
    _xlpm.lookupVal &lt;&gt; "", _xlpm.lookupVal,
    OR($Z102 = "Abundant algae", ISNUMBER(SEARCH("Suspected_HAB", $AA102))), "Flagged",
    TRUE, ""
  )
)</f>
        <v/>
      </c>
      <c r="AL102" s="75">
        <f>_xlfn.XLOOKUP($L102,'Site_GPS-Coordinates'!$A:$A,'Site_GPS-Coordinates'!$B:$B,"")</f>
        <v>40.366805919999997</v>
      </c>
      <c r="AM102" s="75">
        <f>_xlfn.XLOOKUP($L102,'Site_GPS-Coordinates'!$A:$A,'Site_GPS-Coordinates'!$C:$C,"")</f>
        <v>-74.625728370000004</v>
      </c>
      <c r="AN102" s="75" t="str">
        <f t="shared" si="4"/>
        <v>CL5_A</v>
      </c>
      <c r="AO102" s="2" t="str">
        <f t="shared" si="5"/>
        <v>A</v>
      </c>
    </row>
    <row r="103" spans="1:41" ht="14.5" x14ac:dyDescent="0.35">
      <c r="A103" s="2" t="str">
        <f t="shared" si="3"/>
        <v>CTL1_2025-06-01</v>
      </c>
      <c r="B103" s="49">
        <v>3211</v>
      </c>
      <c r="C103" s="49" t="s">
        <v>416</v>
      </c>
      <c r="D103" s="93">
        <v>45809.597222222219</v>
      </c>
      <c r="E103" s="49"/>
      <c r="F103" s="93">
        <v>45809.597222222219</v>
      </c>
      <c r="G103" s="49"/>
      <c r="H103" s="49" t="s">
        <v>221</v>
      </c>
      <c r="I103" s="49" t="s">
        <v>417</v>
      </c>
      <c r="J103" s="102">
        <v>45809.666666666664</v>
      </c>
      <c r="K103" s="94">
        <v>0.42708333333333331</v>
      </c>
      <c r="L103" s="49" t="s">
        <v>223</v>
      </c>
      <c r="M103" s="49" t="s">
        <v>155</v>
      </c>
      <c r="N103" s="49" t="s">
        <v>187</v>
      </c>
      <c r="O103" s="49" t="s">
        <v>250</v>
      </c>
      <c r="P103" s="49" t="s">
        <v>158</v>
      </c>
      <c r="Q103" s="49"/>
      <c r="R103" s="49" t="s">
        <v>159</v>
      </c>
      <c r="S103" s="49"/>
      <c r="T103" s="49" t="s">
        <v>171</v>
      </c>
      <c r="U103" s="49"/>
      <c r="V103" s="49" t="s">
        <v>172</v>
      </c>
      <c r="W103" s="49"/>
      <c r="X103" s="49" t="s">
        <v>161</v>
      </c>
      <c r="Y103" s="49" t="s">
        <v>191</v>
      </c>
      <c r="Z103" s="49" t="s">
        <v>163</v>
      </c>
      <c r="AA103" s="49"/>
      <c r="AB103" s="49"/>
      <c r="AC103" s="49">
        <v>16</v>
      </c>
      <c r="AD103" s="49" t="s">
        <v>164</v>
      </c>
      <c r="AE103" s="49"/>
      <c r="AF103" cm="1">
        <f t="array" ref="AF103">_xlfn.LET(
  _xlpm.result, _xlfn.XLOOKUP($A103, IDEXX!$A:$A, IDEXX!$I:$I, ""),
  _xlfn.IFNA(
    _xlfn.IFS(
      ISNUMBER(_xlpm.result), _xlpm.result,
      _xlpm.result = "&gt; 2419.6", 2500,
      _xlpm.result = "&lt; 1.0", 0.5
    ),
    ""
  )
)</f>
        <v>2500</v>
      </c>
      <c r="AG103" s="2">
        <f>_xlfn.IFNA(_xlfn.XLOOKUP((A103&amp;"_P"), GALLERY!AT:AT, GALLERY!E:E),"")</f>
        <v>5.6950000000000001E-2</v>
      </c>
      <c r="AH103" s="2">
        <f>_xlfn.IFNA(_xlfn.XLOOKUP((A103&amp;"_C"), GALLERY!AT:AT, GALLERY!E:E),"")</f>
        <v>344.32560000000001</v>
      </c>
      <c r="AI103" s="75">
        <f>_xlfn.IFNA(IF(_xlfn.XLOOKUP((A103&amp;"_N"), GALLERY!AT:AT, GALLERY!E:E)&lt;0, _xlfn.XLOOKUP((A103&amp;"_T"), GALLERY!AT:AT, GALLERY!E:E), _xlfn.XLOOKUP((A103&amp;"_T"), GALLERY!AT:AT, GALLERY!E:E)-_xlfn.XLOOKUP((A103&amp;"_N"), GALLERY!AT:AT, GALLERY!E:E))/1000,"")</f>
        <v>0.19647849000000001</v>
      </c>
      <c r="AJ103" s="105">
        <v>11.5</v>
      </c>
      <c r="AK103" s="105" t="str" cm="1">
        <f t="array" ref="AK103">_xlfn.LET(
  _xlpm.lookupVal, _xlfn.XLOOKUP($A103, PHYCOCYANIN!A:A, PHYCOCYANIN!R:R, ""),
  _xlfn.IFS(
    _xlpm.lookupVal &lt;&gt; "", _xlpm.lookupVal,
    OR($Z103 = "Abundant algae", ISNUMBER(SEARCH("Suspected_HAB", $AA103))), "Flagged",
    TRUE, ""
  )
)</f>
        <v/>
      </c>
      <c r="AL103" s="75">
        <f>_xlfn.XLOOKUP($L103,'Site_GPS-Coordinates'!$A:$A,'Site_GPS-Coordinates'!$B:$B,"")</f>
        <v>40.280622039999997</v>
      </c>
      <c r="AM103" s="75">
        <f>_xlfn.XLOOKUP($L103,'Site_GPS-Coordinates'!$A:$A,'Site_GPS-Coordinates'!$C:$C,"")</f>
        <v>-74.739950440000001</v>
      </c>
      <c r="AN103" s="75" t="str">
        <f t="shared" si="4"/>
        <v>CTL1_A</v>
      </c>
      <c r="AO103" s="2" t="str">
        <f t="shared" si="5"/>
        <v>A</v>
      </c>
    </row>
    <row r="104" spans="1:41" ht="14.5" x14ac:dyDescent="0.35">
      <c r="A104" s="2" t="str">
        <f t="shared" si="3"/>
        <v>CVL1_2025-06-01</v>
      </c>
      <c r="B104" s="49">
        <v>3220</v>
      </c>
      <c r="C104" s="49" t="s">
        <v>418</v>
      </c>
      <c r="D104" s="93">
        <v>45809.618055555555</v>
      </c>
      <c r="E104" s="49"/>
      <c r="F104" s="93">
        <v>45809.618055555555</v>
      </c>
      <c r="G104" s="49"/>
      <c r="H104" s="49" t="s">
        <v>221</v>
      </c>
      <c r="I104" s="49" t="s">
        <v>417</v>
      </c>
      <c r="J104" s="102">
        <v>45809.666666666664</v>
      </c>
      <c r="K104" s="94">
        <v>0.44861111111111113</v>
      </c>
      <c r="L104" s="49" t="s">
        <v>225</v>
      </c>
      <c r="M104" s="49" t="s">
        <v>155</v>
      </c>
      <c r="N104" s="49" t="s">
        <v>187</v>
      </c>
      <c r="O104" s="49" t="s">
        <v>250</v>
      </c>
      <c r="P104" s="49" t="s">
        <v>158</v>
      </c>
      <c r="Q104" s="49"/>
      <c r="R104" s="49" t="s">
        <v>159</v>
      </c>
      <c r="S104" s="49"/>
      <c r="T104" s="49" t="s">
        <v>199</v>
      </c>
      <c r="U104" s="49"/>
      <c r="V104" s="49" t="s">
        <v>172</v>
      </c>
      <c r="W104" s="49"/>
      <c r="X104" s="49" t="s">
        <v>161</v>
      </c>
      <c r="Y104" s="49" t="s">
        <v>177</v>
      </c>
      <c r="Z104" s="49" t="s">
        <v>163</v>
      </c>
      <c r="AA104" s="49"/>
      <c r="AB104" s="49"/>
      <c r="AC104" s="49">
        <v>19</v>
      </c>
      <c r="AD104" s="49" t="s">
        <v>164</v>
      </c>
      <c r="AE104" s="49"/>
      <c r="AF104" cm="1">
        <f t="array" ref="AF104">_xlfn.LET(
  _xlpm.result, _xlfn.XLOOKUP($A104, IDEXX!$A:$A, IDEXX!$I:$I, ""),
  _xlfn.IFNA(
    _xlfn.IFS(
      ISNUMBER(_xlpm.result), _xlpm.result,
      _xlpm.result = "&gt; 2419.6", 2500,
      _xlpm.result = "&lt; 1.0", 0.5
    ),
    ""
  )
)</f>
        <v>770.1</v>
      </c>
      <c r="AG104" s="2">
        <f>_xlfn.IFNA(_xlfn.XLOOKUP((A104&amp;"_P"), GALLERY!AT:AT, GALLERY!E:E),"")</f>
        <v>3.4169999999999999E-2</v>
      </c>
      <c r="AH104" s="2">
        <f>_xlfn.IFNA(_xlfn.XLOOKUP((A104&amp;"_C"), GALLERY!AT:AT, GALLERY!E:E),"")</f>
        <v>831.31479999999999</v>
      </c>
      <c r="AI104" s="75">
        <f>_xlfn.IFNA(IF(_xlfn.XLOOKUP((A104&amp;"_N"), GALLERY!AT:AT, GALLERY!E:E)&lt;0, _xlfn.XLOOKUP((A104&amp;"_T"), GALLERY!AT:AT, GALLERY!E:E), _xlfn.XLOOKUP((A104&amp;"_T"), GALLERY!AT:AT, GALLERY!E:E)-_xlfn.XLOOKUP((A104&amp;"_N"), GALLERY!AT:AT, GALLERY!E:E))/1000,"")</f>
        <v>0.11567677</v>
      </c>
      <c r="AJ104" s="105">
        <v>11.8</v>
      </c>
      <c r="AK104" s="105" t="str" cm="1">
        <f t="array" ref="AK104">_xlfn.LET(
  _xlpm.lookupVal, _xlfn.XLOOKUP($A104, PHYCOCYANIN!A:A, PHYCOCYANIN!R:R, ""),
  _xlfn.IFS(
    _xlpm.lookupVal &lt;&gt; "", _xlpm.lookupVal,
    OR($Z104 = "Abundant algae", ISNUMBER(SEARCH("Suspected_HAB", $AA104))), "Flagged",
    TRUE, ""
  )
)</f>
        <v/>
      </c>
      <c r="AL104" s="75">
        <f>_xlfn.XLOOKUP($L104,'Site_GPS-Coordinates'!$A:$A,'Site_GPS-Coordinates'!$B:$B,"")</f>
        <v>40.272849999999998</v>
      </c>
      <c r="AM104" s="75">
        <f>_xlfn.XLOOKUP($L104,'Site_GPS-Coordinates'!$A:$A,'Site_GPS-Coordinates'!$C:$C,"")</f>
        <v>-74.779470000000003</v>
      </c>
      <c r="AN104" s="75" t="str">
        <f t="shared" si="4"/>
        <v>CVL1_A</v>
      </c>
      <c r="AO104" s="2" t="str">
        <f t="shared" si="5"/>
        <v>A</v>
      </c>
    </row>
    <row r="105" spans="1:41" ht="14.5" x14ac:dyDescent="0.35">
      <c r="A105" s="2" t="str">
        <f t="shared" si="3"/>
        <v>DE1_2025-06-01</v>
      </c>
      <c r="B105" s="49">
        <v>3224</v>
      </c>
      <c r="C105" s="49" t="s">
        <v>419</v>
      </c>
      <c r="D105" s="93">
        <v>45809.633333333331</v>
      </c>
      <c r="E105" s="49"/>
      <c r="F105" s="93">
        <v>45809.633333333331</v>
      </c>
      <c r="G105" s="49"/>
      <c r="H105" s="49" t="s">
        <v>395</v>
      </c>
      <c r="I105" s="49" t="s">
        <v>167</v>
      </c>
      <c r="J105" s="102">
        <v>45809.666666666664</v>
      </c>
      <c r="K105" s="94">
        <v>0.46527777777777779</v>
      </c>
      <c r="L105" s="49" t="s">
        <v>231</v>
      </c>
      <c r="M105" s="49" t="s">
        <v>155</v>
      </c>
      <c r="N105" s="49" t="s">
        <v>286</v>
      </c>
      <c r="O105" s="49" t="s">
        <v>250</v>
      </c>
      <c r="P105" s="49" t="s">
        <v>158</v>
      </c>
      <c r="Q105" s="49"/>
      <c r="R105" s="49" t="s">
        <v>182</v>
      </c>
      <c r="S105" s="49"/>
      <c r="T105" s="49" t="s">
        <v>199</v>
      </c>
      <c r="U105" s="49"/>
      <c r="V105" s="49" t="s">
        <v>160</v>
      </c>
      <c r="W105" s="49"/>
      <c r="X105" s="49" t="s">
        <v>161</v>
      </c>
      <c r="Y105" s="49" t="s">
        <v>177</v>
      </c>
      <c r="Z105" s="49" t="s">
        <v>163</v>
      </c>
      <c r="AA105" s="49"/>
      <c r="AB105" s="49"/>
      <c r="AC105" s="49">
        <v>16</v>
      </c>
      <c r="AD105" s="49" t="s">
        <v>164</v>
      </c>
      <c r="AE105" s="49"/>
      <c r="AF105" cm="1">
        <f t="array" ref="AF105">_xlfn.LET(
  _xlpm.result, _xlfn.XLOOKUP($A105, IDEXX!$A:$A, IDEXX!$I:$I, ""),
  _xlfn.IFNA(
    _xlfn.IFS(
      ISNUMBER(_xlpm.result), _xlpm.result,
      _xlpm.result = "&gt; 2419.6", 2500,
      _xlpm.result = "&lt; 1.0", 0.5
    ),
    ""
  )
)</f>
        <v>2500</v>
      </c>
      <c r="AG105" s="2">
        <f>_xlfn.IFNA(_xlfn.XLOOKUP((A105&amp;"_P"), GALLERY!AT:AT, GALLERY!E:E),"")</f>
        <v>5.5160000000000001E-2</v>
      </c>
      <c r="AH105" s="2">
        <f>_xlfn.IFNA(_xlfn.XLOOKUP((A105&amp;"_C"), GALLERY!AT:AT, GALLERY!E:E),"")</f>
        <v>195.2662</v>
      </c>
      <c r="AI105" s="75">
        <f>_xlfn.IFNA(IF(_xlfn.XLOOKUP((A105&amp;"_N"), GALLERY!AT:AT, GALLERY!E:E)&lt;0, _xlfn.XLOOKUP((A105&amp;"_T"), GALLERY!AT:AT, GALLERY!E:E), _xlfn.XLOOKUP((A105&amp;"_T"), GALLERY!AT:AT, GALLERY!E:E)-_xlfn.XLOOKUP((A105&amp;"_N"), GALLERY!AT:AT, GALLERY!E:E))/1000,"")</f>
        <v>1.0688747000000001</v>
      </c>
      <c r="AJ105" s="105">
        <v>10.8</v>
      </c>
      <c r="AK105" s="105" t="str" cm="1">
        <f t="array" ref="AK105">_xlfn.LET(
  _xlpm.lookupVal, _xlfn.XLOOKUP($A105, PHYCOCYANIN!A:A, PHYCOCYANIN!R:R, ""),
  _xlfn.IFS(
    _xlpm.lookupVal &lt;&gt; "", _xlpm.lookupVal,
    OR($Z105 = "Abundant algae", ISNUMBER(SEARCH("Suspected_HAB", $AA105))), "Flagged",
    TRUE, ""
  )
)</f>
        <v/>
      </c>
      <c r="AL105" s="75">
        <f>_xlfn.XLOOKUP($L105,'Site_GPS-Coordinates'!$A:$A,'Site_GPS-Coordinates'!$B:$B,"")</f>
        <v>40.360522000000003</v>
      </c>
      <c r="AM105" s="75">
        <f>_xlfn.XLOOKUP($L105,'Site_GPS-Coordinates'!$A:$A,'Site_GPS-Coordinates'!$C:$C,"")</f>
        <v>-74.945435000000003</v>
      </c>
      <c r="AN105" s="75" t="str">
        <f t="shared" si="4"/>
        <v>DE1_A</v>
      </c>
      <c r="AO105" s="2" t="str">
        <f t="shared" si="5"/>
        <v>A</v>
      </c>
    </row>
    <row r="106" spans="1:41" ht="14.5" x14ac:dyDescent="0.35">
      <c r="A106" s="2" t="str">
        <f t="shared" si="3"/>
        <v>ETL1_2025-06-01</v>
      </c>
      <c r="B106" s="49">
        <v>3209</v>
      </c>
      <c r="C106" s="49" t="s">
        <v>420</v>
      </c>
      <c r="D106" s="93">
        <v>45809.595138888886</v>
      </c>
      <c r="E106" s="49"/>
      <c r="F106" s="93">
        <v>45809.595138888886</v>
      </c>
      <c r="G106" s="49"/>
      <c r="H106" s="49" t="s">
        <v>234</v>
      </c>
      <c r="I106" s="49" t="s">
        <v>235</v>
      </c>
      <c r="J106" s="102">
        <v>45809.666666666664</v>
      </c>
      <c r="K106" s="94">
        <v>0.42777777777777776</v>
      </c>
      <c r="L106" s="49" t="s">
        <v>236</v>
      </c>
      <c r="M106" s="49" t="s">
        <v>155</v>
      </c>
      <c r="N106" s="49" t="s">
        <v>286</v>
      </c>
      <c r="O106" s="49" t="s">
        <v>157</v>
      </c>
      <c r="P106" s="49" t="s">
        <v>158</v>
      </c>
      <c r="Q106" s="49"/>
      <c r="R106" s="49" t="s">
        <v>421</v>
      </c>
      <c r="S106" s="49"/>
      <c r="T106" s="49" t="s">
        <v>171</v>
      </c>
      <c r="U106" s="49"/>
      <c r="V106" s="49" t="s">
        <v>160</v>
      </c>
      <c r="W106" s="49"/>
      <c r="X106" s="49" t="s">
        <v>202</v>
      </c>
      <c r="Y106" s="49" t="s">
        <v>191</v>
      </c>
      <c r="Z106" s="49" t="s">
        <v>163</v>
      </c>
      <c r="AA106" s="49"/>
      <c r="AB106" s="49"/>
      <c r="AC106" s="49">
        <v>16</v>
      </c>
      <c r="AD106" s="49" t="s">
        <v>164</v>
      </c>
      <c r="AE106" s="49"/>
      <c r="AF106" cm="1">
        <f t="array" ref="AF106">_xlfn.LET(
  _xlpm.result, _xlfn.XLOOKUP($A106, IDEXX!$A:$A, IDEXX!$I:$I, ""),
  _xlfn.IFNA(
    _xlfn.IFS(
      ISNUMBER(_xlpm.result), _xlpm.result,
      _xlpm.result = "&gt; 2419.6", 2500,
      _xlpm.result = "&lt; 1.0", 0.5
    ),
    ""
  )
)</f>
        <v>185</v>
      </c>
      <c r="AG106" s="2">
        <f>_xlfn.IFNA(_xlfn.XLOOKUP((A106&amp;"_P"), GALLERY!AT:AT, GALLERY!E:E),"")</f>
        <v>3.5630000000000002E-2</v>
      </c>
      <c r="AH106" s="2">
        <f>_xlfn.IFNA(_xlfn.XLOOKUP((A106&amp;"_C"), GALLERY!AT:AT, GALLERY!E:E),"")</f>
        <v>419.75400000000002</v>
      </c>
      <c r="AI106" s="75">
        <f>_xlfn.IFNA(IF(_xlfn.XLOOKUP((A106&amp;"_N"), GALLERY!AT:AT, GALLERY!E:E)&lt;0, _xlfn.XLOOKUP((A106&amp;"_T"), GALLERY!AT:AT, GALLERY!E:E), _xlfn.XLOOKUP((A106&amp;"_T"), GALLERY!AT:AT, GALLERY!E:E)-_xlfn.XLOOKUP((A106&amp;"_N"), GALLERY!AT:AT, GALLERY!E:E))/1000,"")</f>
        <v>0.43683801999999999</v>
      </c>
      <c r="AJ106" s="105">
        <v>7.67</v>
      </c>
      <c r="AK106" s="105" t="str" cm="1">
        <f t="array" ref="AK106">_xlfn.LET(
  _xlpm.lookupVal, _xlfn.XLOOKUP($A106, PHYCOCYANIN!A:A, PHYCOCYANIN!R:R, ""),
  _xlfn.IFS(
    _xlpm.lookupVal &lt;&gt; "", _xlpm.lookupVal,
    OR($Z106 = "Abundant algae", ISNUMBER(SEARCH("Suspected_HAB", $AA106))), "Flagged",
    TRUE, ""
  )
)</f>
        <v/>
      </c>
      <c r="AL106" s="75">
        <f>_xlfn.XLOOKUP($L106,'Site_GPS-Coordinates'!$A:$A,'Site_GPS-Coordinates'!$B:$B,"")</f>
        <v>40.253419999999998</v>
      </c>
      <c r="AM106" s="75">
        <f>_xlfn.XLOOKUP($L106,'Site_GPS-Coordinates'!$A:$A,'Site_GPS-Coordinates'!$C:$C,"")</f>
        <v>-74.49906</v>
      </c>
      <c r="AN106" s="75" t="str">
        <f t="shared" si="4"/>
        <v>ETL1_A</v>
      </c>
      <c r="AO106" s="2" t="str">
        <f t="shared" si="5"/>
        <v>A</v>
      </c>
    </row>
    <row r="107" spans="1:41" ht="14.5" x14ac:dyDescent="0.35">
      <c r="A107" s="2" t="str">
        <f t="shared" si="3"/>
        <v>GMP1_2025-06-01</v>
      </c>
      <c r="B107" s="49">
        <v>3218</v>
      </c>
      <c r="C107" s="49" t="s">
        <v>422</v>
      </c>
      <c r="D107" s="93">
        <v>45809.614583333336</v>
      </c>
      <c r="E107" s="49"/>
      <c r="F107" s="93">
        <v>45809.614583333336</v>
      </c>
      <c r="G107" s="49"/>
      <c r="H107" s="49" t="s">
        <v>329</v>
      </c>
      <c r="I107" s="49" t="s">
        <v>194</v>
      </c>
      <c r="J107" s="102">
        <v>45809.666666666664</v>
      </c>
      <c r="K107" s="94">
        <v>0.4465277777777778</v>
      </c>
      <c r="L107" s="49" t="s">
        <v>239</v>
      </c>
      <c r="M107" s="49" t="s">
        <v>155</v>
      </c>
      <c r="N107" s="49" t="s">
        <v>156</v>
      </c>
      <c r="O107" s="49" t="s">
        <v>250</v>
      </c>
      <c r="P107" s="49" t="s">
        <v>158</v>
      </c>
      <c r="Q107" s="49"/>
      <c r="R107" s="49" t="s">
        <v>159</v>
      </c>
      <c r="S107" s="49"/>
      <c r="T107" s="49" t="s">
        <v>171</v>
      </c>
      <c r="U107" s="49"/>
      <c r="V107" s="49" t="s">
        <v>172</v>
      </c>
      <c r="W107" s="49"/>
      <c r="X107" s="49" t="s">
        <v>161</v>
      </c>
      <c r="Y107" s="49" t="s">
        <v>191</v>
      </c>
      <c r="Z107" s="49" t="s">
        <v>163</v>
      </c>
      <c r="AA107" s="49"/>
      <c r="AB107" s="49"/>
      <c r="AC107" s="98"/>
      <c r="AD107" s="49" t="s">
        <v>164</v>
      </c>
      <c r="AE107" s="49"/>
      <c r="AF107" cm="1">
        <f t="array" ref="AF107">_xlfn.LET(
  _xlpm.result, _xlfn.XLOOKUP($A107, IDEXX!$A:$A, IDEXX!$I:$I, ""),
  _xlfn.IFNA(
    _xlfn.IFS(
      ISNUMBER(_xlpm.result), _xlpm.result,
      _xlpm.result = "&gt; 2419.6", 2500,
      _xlpm.result = "&lt; 1.0", 0.5
    ),
    ""
  )
)</f>
        <v>1553.1</v>
      </c>
      <c r="AG107" s="2">
        <f>_xlfn.IFNA(_xlfn.XLOOKUP((A107&amp;"_P"), GALLERY!AT:AT, GALLERY!E:E),"")</f>
        <v>3.3459999999999997E-2</v>
      </c>
      <c r="AH107" s="2">
        <f>_xlfn.IFNA(_xlfn.XLOOKUP((A107&amp;"_C"), GALLERY!AT:AT, GALLERY!E:E),"")</f>
        <v>360.55059999999997</v>
      </c>
      <c r="AI107" s="75">
        <f>_xlfn.IFNA(IF(_xlfn.XLOOKUP((A107&amp;"_N"), GALLERY!AT:AT, GALLERY!E:E)&lt;0, _xlfn.XLOOKUP((A107&amp;"_T"), GALLERY!AT:AT, GALLERY!E:E), _xlfn.XLOOKUP((A107&amp;"_T"), GALLERY!AT:AT, GALLERY!E:E)-_xlfn.XLOOKUP((A107&amp;"_N"), GALLERY!AT:AT, GALLERY!E:E))/1000,"")</f>
        <v>0.74066234999999991</v>
      </c>
      <c r="AJ107" s="105">
        <v>9.94</v>
      </c>
      <c r="AK107" s="105" t="str" cm="1">
        <f t="array" ref="AK107">_xlfn.LET(
  _xlpm.lookupVal, _xlfn.XLOOKUP($A107, PHYCOCYANIN!A:A, PHYCOCYANIN!R:R, ""),
  _xlfn.IFS(
    _xlpm.lookupVal &lt;&gt; "", _xlpm.lookupVal,
    OR($Z107 = "Abundant algae", ISNUMBER(SEARCH("Suspected_HAB", $AA107))), "Flagged",
    TRUE, ""
  )
)</f>
        <v/>
      </c>
      <c r="AL107" s="75">
        <f>_xlfn.XLOOKUP($L107,'Site_GPS-Coordinates'!$A:$A,'Site_GPS-Coordinates'!$B:$B,"")</f>
        <v>40.312959999999997</v>
      </c>
      <c r="AM107" s="75">
        <f>_xlfn.XLOOKUP($L107,'Site_GPS-Coordinates'!$A:$A,'Site_GPS-Coordinates'!$C:$C,"")</f>
        <v>-74.606340000000003</v>
      </c>
      <c r="AN107" s="75" t="str">
        <f t="shared" si="4"/>
        <v>GMP1_A</v>
      </c>
      <c r="AO107" s="2" t="str">
        <f t="shared" si="5"/>
        <v>A</v>
      </c>
    </row>
    <row r="108" spans="1:41" ht="14.5" x14ac:dyDescent="0.35">
      <c r="A108" s="2" t="str">
        <f t="shared" si="3"/>
        <v>GRPL1_2025-06-01</v>
      </c>
      <c r="B108" s="49">
        <v>3206</v>
      </c>
      <c r="C108" s="49" t="s">
        <v>423</v>
      </c>
      <c r="D108" s="93">
        <v>45809.581250000003</v>
      </c>
      <c r="E108" s="49"/>
      <c r="F108" s="93">
        <v>45809.581250000003</v>
      </c>
      <c r="G108" s="49"/>
      <c r="H108" s="49" t="s">
        <v>385</v>
      </c>
      <c r="I108" s="49" t="s">
        <v>386</v>
      </c>
      <c r="J108" s="102">
        <v>45809.666666666664</v>
      </c>
      <c r="K108" s="94">
        <v>0.41249999999999998</v>
      </c>
      <c r="L108" s="49" t="s">
        <v>349</v>
      </c>
      <c r="M108" s="49" t="s">
        <v>155</v>
      </c>
      <c r="N108" s="49" t="s">
        <v>187</v>
      </c>
      <c r="O108" s="49" t="s">
        <v>250</v>
      </c>
      <c r="P108" s="49" t="s">
        <v>158</v>
      </c>
      <c r="Q108" s="49"/>
      <c r="R108" s="49" t="s">
        <v>182</v>
      </c>
      <c r="S108" s="49"/>
      <c r="T108" s="49" t="s">
        <v>199</v>
      </c>
      <c r="U108" s="49"/>
      <c r="V108" s="49" t="s">
        <v>160</v>
      </c>
      <c r="W108" s="49"/>
      <c r="X108" s="49" t="s">
        <v>202</v>
      </c>
      <c r="Y108" s="49" t="s">
        <v>424</v>
      </c>
      <c r="Z108" s="49" t="s">
        <v>163</v>
      </c>
      <c r="AA108" s="49"/>
      <c r="AB108" s="49"/>
      <c r="AC108" s="49">
        <v>16</v>
      </c>
      <c r="AD108" s="49" t="s">
        <v>164</v>
      </c>
      <c r="AE108" s="49"/>
      <c r="AF108" cm="1">
        <f t="array" ref="AF108">_xlfn.LET(
  _xlpm.result, _xlfn.XLOOKUP($A108, IDEXX!$A:$A, IDEXX!$I:$I, ""),
  _xlfn.IFNA(
    _xlfn.IFS(
      ISNUMBER(_xlpm.result), _xlpm.result,
      _xlpm.result = "&gt; 2419.6", 2500,
      _xlpm.result = "&lt; 1.0", 0.5
    ),
    ""
  )
)</f>
        <v>2500</v>
      </c>
      <c r="AG108" s="2">
        <f>_xlfn.IFNA(_xlfn.XLOOKUP((A108&amp;"_P"), GALLERY!AT:AT, GALLERY!E:E),"")</f>
        <v>6.7449999999999996E-2</v>
      </c>
      <c r="AH108" s="2">
        <f>_xlfn.IFNA(_xlfn.XLOOKUP((A108&amp;"_C"), GALLERY!AT:AT, GALLERY!E:E),"")</f>
        <v>720.37149999999997</v>
      </c>
      <c r="AI108" s="75">
        <f>_xlfn.IFNA(IF(_xlfn.XLOOKUP((A108&amp;"_N"), GALLERY!AT:AT, GALLERY!E:E)&lt;0, _xlfn.XLOOKUP((A108&amp;"_T"), GALLERY!AT:AT, GALLERY!E:E), _xlfn.XLOOKUP((A108&amp;"_T"), GALLERY!AT:AT, GALLERY!E:E)-_xlfn.XLOOKUP((A108&amp;"_N"), GALLERY!AT:AT, GALLERY!E:E))/1000,"")</f>
        <v>0.2094607</v>
      </c>
      <c r="AJ108" s="105">
        <v>25</v>
      </c>
      <c r="AK108" s="105" t="str" cm="1">
        <f t="array" ref="AK108">_xlfn.LET(
  _xlpm.lookupVal, _xlfn.XLOOKUP($A108, PHYCOCYANIN!A:A, PHYCOCYANIN!R:R, ""),
  _xlfn.IFS(
    _xlpm.lookupVal &lt;&gt; "", _xlpm.lookupVal,
    OR($Z108 = "Abundant algae", ISNUMBER(SEARCH("Suspected_HAB", $AA108))), "Flagged",
    TRUE, ""
  )
)</f>
        <v/>
      </c>
      <c r="AL108" s="75">
        <f>_xlfn.XLOOKUP($L108,'Site_GPS-Coordinates'!$A:$A,'Site_GPS-Coordinates'!$B:$B,"")</f>
        <v>40.187829999999998</v>
      </c>
      <c r="AM108" s="75">
        <f>_xlfn.XLOOKUP($L108,'Site_GPS-Coordinates'!$A:$A,'Site_GPS-Coordinates'!$C:$C,"")</f>
        <v>-74.688609999999997</v>
      </c>
      <c r="AN108" s="75" t="str">
        <f t="shared" si="4"/>
        <v>GRPL1_A</v>
      </c>
      <c r="AO108" s="2" t="str">
        <f t="shared" si="5"/>
        <v>A</v>
      </c>
    </row>
    <row r="109" spans="1:41" ht="14.5" x14ac:dyDescent="0.35">
      <c r="A109" s="2" t="str">
        <f t="shared" si="3"/>
        <v>HA1_2025-06-01</v>
      </c>
      <c r="B109" s="49">
        <v>3227</v>
      </c>
      <c r="C109" s="49" t="s">
        <v>425</v>
      </c>
      <c r="D109" s="93">
        <v>45809.645138888889</v>
      </c>
      <c r="E109" s="49"/>
      <c r="F109" s="93">
        <v>45809.645138888889</v>
      </c>
      <c r="G109" s="49"/>
      <c r="H109" s="49" t="s">
        <v>209</v>
      </c>
      <c r="I109" s="49" t="s">
        <v>210</v>
      </c>
      <c r="J109" s="102">
        <v>45809.666666666664</v>
      </c>
      <c r="K109" s="94">
        <v>0.47569444444444442</v>
      </c>
      <c r="L109" s="49" t="s">
        <v>241</v>
      </c>
      <c r="M109" s="49" t="s">
        <v>155</v>
      </c>
      <c r="N109" s="49" t="s">
        <v>156</v>
      </c>
      <c r="O109" s="49" t="s">
        <v>250</v>
      </c>
      <c r="P109" s="49" t="s">
        <v>158</v>
      </c>
      <c r="Q109" s="49"/>
      <c r="R109" s="49" t="s">
        <v>159</v>
      </c>
      <c r="S109" s="49"/>
      <c r="T109" s="49" t="s">
        <v>159</v>
      </c>
      <c r="U109" s="49"/>
      <c r="V109" s="49" t="s">
        <v>172</v>
      </c>
      <c r="W109" s="49"/>
      <c r="X109" s="49" t="s">
        <v>202</v>
      </c>
      <c r="Y109" s="49" t="s">
        <v>177</v>
      </c>
      <c r="Z109" s="49" t="s">
        <v>213</v>
      </c>
      <c r="AA109" s="49" t="s">
        <v>219</v>
      </c>
      <c r="AB109" s="49"/>
      <c r="AC109" s="49">
        <v>14</v>
      </c>
      <c r="AD109" s="49" t="s">
        <v>164</v>
      </c>
      <c r="AE109" s="49"/>
      <c r="AF109" cm="1">
        <f t="array" ref="AF109">_xlfn.LET(
  _xlpm.result, _xlfn.XLOOKUP($A109, IDEXX!$A:$A, IDEXX!$I:$I, ""),
  _xlfn.IFNA(
    _xlfn.IFS(
      ISNUMBER(_xlpm.result), _xlpm.result,
      _xlpm.result = "&gt; 2419.6", 2500,
      _xlpm.result = "&lt; 1.0", 0.5
    ),
    ""
  )
)</f>
        <v>1119.9000000000001</v>
      </c>
      <c r="AG109" s="2">
        <f>_xlfn.IFNA(_xlfn.XLOOKUP((A109&amp;"_P"), GALLERY!AT:AT, GALLERY!E:E),"")</f>
        <v>5.5629999999999999E-2</v>
      </c>
      <c r="AH109" s="2">
        <f>_xlfn.IFNA(_xlfn.XLOOKUP((A109&amp;"_C"), GALLERY!AT:AT, GALLERY!E:E),"")</f>
        <v>1038.9549999999999</v>
      </c>
      <c r="AI109" s="75">
        <f>_xlfn.IFNA(IF(_xlfn.XLOOKUP((A109&amp;"_N"), GALLERY!AT:AT, GALLERY!E:E)&lt;0, _xlfn.XLOOKUP((A109&amp;"_T"), GALLERY!AT:AT, GALLERY!E:E), _xlfn.XLOOKUP((A109&amp;"_T"), GALLERY!AT:AT, GALLERY!E:E)-_xlfn.XLOOKUP((A109&amp;"_N"), GALLERY!AT:AT, GALLERY!E:E))/1000,"")</f>
        <v>1.0154080000000001</v>
      </c>
      <c r="AJ109" s="105">
        <v>3.09</v>
      </c>
      <c r="AK109" s="105" t="str" cm="1">
        <f t="array" ref="AK109">_xlfn.LET(
  _xlpm.lookupVal, _xlfn.XLOOKUP($A109, PHYCOCYANIN!A:A, PHYCOCYANIN!R:R, ""),
  _xlfn.IFS(
    _xlpm.lookupVal &lt;&gt; "", _xlpm.lookupVal,
    OR($Z109 = "Abundant algae", ISNUMBER(SEARCH("Suspected_HAB", $AA109))), "Flagged",
    TRUE, ""
  )
)</f>
        <v/>
      </c>
      <c r="AL109" s="75">
        <f>_xlfn.XLOOKUP($L109,'Site_GPS-Coordinates'!$A:$A,'Site_GPS-Coordinates'!$B:$B,"")</f>
        <v>40.365994000000001</v>
      </c>
      <c r="AM109" s="75">
        <f>_xlfn.XLOOKUP($L109,'Site_GPS-Coordinates'!$A:$A,'Site_GPS-Coordinates'!$C:$C,"")</f>
        <v>-74.627397000000002</v>
      </c>
      <c r="AN109" s="75" t="str">
        <f t="shared" si="4"/>
        <v>HA1_A</v>
      </c>
      <c r="AO109" s="2" t="str">
        <f t="shared" si="5"/>
        <v>A</v>
      </c>
    </row>
    <row r="110" spans="1:41" ht="14.5" x14ac:dyDescent="0.35">
      <c r="A110" s="2" t="str">
        <f t="shared" si="3"/>
        <v>HB3_2025-06-01</v>
      </c>
      <c r="B110" s="49">
        <v>3207</v>
      </c>
      <c r="C110" s="49" t="s">
        <v>426</v>
      </c>
      <c r="D110" s="93">
        <v>45809.587500000001</v>
      </c>
      <c r="E110" s="49"/>
      <c r="F110" s="93">
        <v>45809.587500000001</v>
      </c>
      <c r="G110" s="49"/>
      <c r="H110" s="49" t="s">
        <v>243</v>
      </c>
      <c r="I110" s="49" t="s">
        <v>244</v>
      </c>
      <c r="J110" s="102">
        <v>45809.666666666664</v>
      </c>
      <c r="K110" s="94">
        <v>0.41805555555555557</v>
      </c>
      <c r="L110" s="49" t="s">
        <v>245</v>
      </c>
      <c r="M110" s="49" t="s">
        <v>155</v>
      </c>
      <c r="N110" s="49" t="s">
        <v>156</v>
      </c>
      <c r="O110" s="49" t="s">
        <v>250</v>
      </c>
      <c r="P110" s="49" t="s">
        <v>158</v>
      </c>
      <c r="Q110" s="49"/>
      <c r="R110" s="49" t="s">
        <v>182</v>
      </c>
      <c r="S110" s="49"/>
      <c r="T110" s="49" t="s">
        <v>199</v>
      </c>
      <c r="U110" s="49"/>
      <c r="V110" s="49" t="s">
        <v>172</v>
      </c>
      <c r="W110" s="49"/>
      <c r="X110" s="49" t="s">
        <v>202</v>
      </c>
      <c r="Y110" s="49" t="s">
        <v>177</v>
      </c>
      <c r="Z110" s="49" t="s">
        <v>163</v>
      </c>
      <c r="AA110" s="49"/>
      <c r="AB110" s="49"/>
      <c r="AC110" s="49">
        <v>17</v>
      </c>
      <c r="AD110" s="49" t="s">
        <v>164</v>
      </c>
      <c r="AE110" s="49"/>
      <c r="AF110" cm="1">
        <f t="array" ref="AF110">_xlfn.LET(
  _xlpm.result, _xlfn.XLOOKUP($A110, IDEXX!$A:$A, IDEXX!$I:$I, ""),
  _xlfn.IFNA(
    _xlfn.IFS(
      ISNUMBER(_xlpm.result), _xlpm.result,
      _xlpm.result = "&gt; 2419.6", 2500,
      _xlpm.result = "&lt; 1.0", 0.5
    ),
    ""
  )
)</f>
        <v>2500</v>
      </c>
      <c r="AG110" s="2">
        <f>_xlfn.IFNA(_xlfn.XLOOKUP((A110&amp;"_P"), GALLERY!AT:AT, GALLERY!E:E),"")</f>
        <v>0.1067</v>
      </c>
      <c r="AH110" s="2">
        <f>_xlfn.IFNA(_xlfn.XLOOKUP((A110&amp;"_C"), GALLERY!AT:AT, GALLERY!E:E),"")</f>
        <v>302.53879999999998</v>
      </c>
      <c r="AI110" s="75">
        <f>_xlfn.IFNA(IF(_xlfn.XLOOKUP((A110&amp;"_N"), GALLERY!AT:AT, GALLERY!E:E)&lt;0, _xlfn.XLOOKUP((A110&amp;"_T"), GALLERY!AT:AT, GALLERY!E:E), _xlfn.XLOOKUP((A110&amp;"_T"), GALLERY!AT:AT, GALLERY!E:E)-_xlfn.XLOOKUP((A110&amp;"_N"), GALLERY!AT:AT, GALLERY!E:E))/1000,"")</f>
        <v>0.33683180000000001</v>
      </c>
      <c r="AJ110" s="105">
        <v>17.899999999999999</v>
      </c>
      <c r="AK110" s="105" t="str" cm="1">
        <f t="array" ref="AK110">_xlfn.LET(
  _xlpm.lookupVal, _xlfn.XLOOKUP($A110, PHYCOCYANIN!A:A, PHYCOCYANIN!R:R, ""),
  _xlfn.IFS(
    _xlpm.lookupVal &lt;&gt; "", _xlpm.lookupVal,
    OR($Z110 = "Abundant algae", ISNUMBER(SEARCH("Suspected_HAB", $AA110))), "Flagged",
    TRUE, ""
  )
)</f>
        <v/>
      </c>
      <c r="AL110" s="75">
        <f>_xlfn.XLOOKUP($L110,'Site_GPS-Coordinates'!$A:$A,'Site_GPS-Coordinates'!$B:$B,"")</f>
        <v>40.370761999999999</v>
      </c>
      <c r="AM110" s="75">
        <f>_xlfn.XLOOKUP($L110,'Site_GPS-Coordinates'!$A:$A,'Site_GPS-Coordinates'!$C:$C,"")</f>
        <v>-74.619243999999995</v>
      </c>
      <c r="AN110" s="75" t="str">
        <f t="shared" si="4"/>
        <v>HB3_A</v>
      </c>
      <c r="AO110" s="2" t="str">
        <f t="shared" si="5"/>
        <v>A</v>
      </c>
    </row>
    <row r="111" spans="1:41" ht="14.5" x14ac:dyDescent="0.35">
      <c r="A111" s="2" t="str">
        <f t="shared" si="3"/>
        <v>HL2_2025-06-01</v>
      </c>
      <c r="B111" s="49">
        <v>3228</v>
      </c>
      <c r="C111" s="49" t="s">
        <v>427</v>
      </c>
      <c r="D111" s="93">
        <v>45809.654861111114</v>
      </c>
      <c r="E111" s="49"/>
      <c r="F111" s="93">
        <v>45809.654861111114</v>
      </c>
      <c r="G111" s="49"/>
      <c r="H111" s="49" t="s">
        <v>247</v>
      </c>
      <c r="I111" s="49" t="s">
        <v>248</v>
      </c>
      <c r="J111" s="102">
        <v>45809.666666666664</v>
      </c>
      <c r="K111" s="94">
        <v>0.47569444444444442</v>
      </c>
      <c r="L111" s="49" t="s">
        <v>249</v>
      </c>
      <c r="M111" s="49" t="s">
        <v>155</v>
      </c>
      <c r="N111" s="49" t="s">
        <v>156</v>
      </c>
      <c r="O111" s="49" t="s">
        <v>250</v>
      </c>
      <c r="P111" s="49" t="s">
        <v>158</v>
      </c>
      <c r="Q111" s="49"/>
      <c r="R111" s="49" t="s">
        <v>159</v>
      </c>
      <c r="S111" s="49"/>
      <c r="T111" s="49" t="s">
        <v>159</v>
      </c>
      <c r="U111" s="49"/>
      <c r="V111" s="49" t="s">
        <v>172</v>
      </c>
      <c r="W111" s="49"/>
      <c r="X111" s="49" t="s">
        <v>202</v>
      </c>
      <c r="Y111" s="49" t="s">
        <v>191</v>
      </c>
      <c r="Z111" s="49" t="s">
        <v>213</v>
      </c>
      <c r="AA111" s="49" t="s">
        <v>428</v>
      </c>
      <c r="AB111" s="49"/>
      <c r="AC111" s="49">
        <v>15</v>
      </c>
      <c r="AD111" s="49" t="s">
        <v>164</v>
      </c>
      <c r="AE111" s="49"/>
      <c r="AF111" cm="1">
        <f t="array" ref="AF111">_xlfn.LET(
  _xlpm.result, _xlfn.XLOOKUP($A111, IDEXX!$A:$A, IDEXX!$I:$I, ""),
  _xlfn.IFNA(
    _xlfn.IFS(
      ISNUMBER(_xlpm.result), _xlpm.result,
      _xlpm.result = "&gt; 2419.6", 2500,
      _xlpm.result = "&lt; 1.0", 0.5
    ),
    ""
  )
)</f>
        <v>2419.6</v>
      </c>
      <c r="AG111" s="2">
        <f>_xlfn.IFNA(_xlfn.XLOOKUP((A111&amp;"_P"), GALLERY!AT:AT, GALLERY!E:E),"")</f>
        <v>3.8080000000000003E-2</v>
      </c>
      <c r="AH111" s="2">
        <f>_xlfn.IFNA(_xlfn.XLOOKUP((A111&amp;"_C"), GALLERY!AT:AT, GALLERY!E:E),"")</f>
        <v>182.74639999999999</v>
      </c>
      <c r="AI111" s="75">
        <f>_xlfn.IFNA(IF(_xlfn.XLOOKUP((A111&amp;"_N"), GALLERY!AT:AT, GALLERY!E:E)&lt;0, _xlfn.XLOOKUP((A111&amp;"_T"), GALLERY!AT:AT, GALLERY!E:E), _xlfn.XLOOKUP((A111&amp;"_T"), GALLERY!AT:AT, GALLERY!E:E)-_xlfn.XLOOKUP((A111&amp;"_N"), GALLERY!AT:AT, GALLERY!E:E))/1000,"")</f>
        <v>0.18483492000000001</v>
      </c>
      <c r="AJ111" s="105">
        <v>25.4</v>
      </c>
      <c r="AK111" s="105" t="str" cm="1">
        <f t="array" ref="AK111">_xlfn.LET(
  _xlpm.lookupVal, _xlfn.XLOOKUP($A111, PHYCOCYANIN!A:A, PHYCOCYANIN!R:R, ""),
  _xlfn.IFS(
    _xlpm.lookupVal &lt;&gt; "", _xlpm.lookupVal,
    OR($Z111 = "Abundant algae", ISNUMBER(SEARCH("Suspected_HAB", $AA111))), "Flagged",
    TRUE, ""
  )
)</f>
        <v/>
      </c>
      <c r="AL111" s="75">
        <f>_xlfn.XLOOKUP($L111,'Site_GPS-Coordinates'!$A:$A,'Site_GPS-Coordinates'!$B:$B,"")</f>
        <v>40.346235999999998</v>
      </c>
      <c r="AM111" s="75">
        <f>_xlfn.XLOOKUP($L111,'Site_GPS-Coordinates'!$A:$A,'Site_GPS-Coordinates'!$C:$C,"")</f>
        <v>-74.744283999999993</v>
      </c>
      <c r="AN111" s="75" t="str">
        <f t="shared" si="4"/>
        <v>HL2_A</v>
      </c>
      <c r="AO111" s="2" t="str">
        <f t="shared" si="5"/>
        <v>A</v>
      </c>
    </row>
    <row r="112" spans="1:41" ht="14.5" x14ac:dyDescent="0.35">
      <c r="A112" s="2" t="str">
        <f t="shared" si="3"/>
        <v>HO1_2025-06-01</v>
      </c>
      <c r="B112" s="49">
        <v>3204</v>
      </c>
      <c r="C112" s="49" t="s">
        <v>429</v>
      </c>
      <c r="D112" s="93">
        <v>45809.572916666664</v>
      </c>
      <c r="E112" s="49"/>
      <c r="F112" s="93">
        <v>45809.572916666664</v>
      </c>
      <c r="G112" s="49"/>
      <c r="H112" s="49" t="s">
        <v>252</v>
      </c>
      <c r="I112" s="49" t="s">
        <v>253</v>
      </c>
      <c r="J112" s="102">
        <v>45809.666666666664</v>
      </c>
      <c r="K112" s="94">
        <v>0.4</v>
      </c>
      <c r="L112" s="49" t="s">
        <v>254</v>
      </c>
      <c r="M112" s="49" t="s">
        <v>155</v>
      </c>
      <c r="N112" s="49" t="s">
        <v>156</v>
      </c>
      <c r="O112" s="49" t="s">
        <v>250</v>
      </c>
      <c r="P112" s="49" t="s">
        <v>158</v>
      </c>
      <c r="Q112" s="49"/>
      <c r="R112" s="49" t="s">
        <v>159</v>
      </c>
      <c r="S112" s="49"/>
      <c r="T112" s="49" t="s">
        <v>171</v>
      </c>
      <c r="U112" s="49"/>
      <c r="V112" s="49" t="s">
        <v>172</v>
      </c>
      <c r="W112" s="49"/>
      <c r="X112" s="49" t="s">
        <v>173</v>
      </c>
      <c r="Y112" s="49" t="s">
        <v>177</v>
      </c>
      <c r="Z112" s="49" t="s">
        <v>163</v>
      </c>
      <c r="AA112" s="49"/>
      <c r="AB112" s="49"/>
      <c r="AC112" s="49">
        <v>17</v>
      </c>
      <c r="AD112" s="49" t="s">
        <v>164</v>
      </c>
      <c r="AE112" s="49"/>
      <c r="AF112" cm="1">
        <f t="array" ref="AF112">_xlfn.LET(
  _xlpm.result, _xlfn.XLOOKUP($A112, IDEXX!$A:$A, IDEXX!$I:$I, ""),
  _xlfn.IFNA(
    _xlfn.IFS(
      ISNUMBER(_xlpm.result), _xlpm.result,
      _xlpm.result = "&gt; 2419.6", 2500,
      _xlpm.result = "&lt; 1.0", 0.5
    ),
    ""
  )
)</f>
        <v>2500</v>
      </c>
      <c r="AG112" s="2">
        <f>_xlfn.IFNA(_xlfn.XLOOKUP((A112&amp;"_P"), GALLERY!AT:AT, GALLERY!E:E),"")</f>
        <v>6.2309999999999997E-2</v>
      </c>
      <c r="AH112" s="2">
        <f>_xlfn.IFNA(_xlfn.XLOOKUP((A112&amp;"_C"), GALLERY!AT:AT, GALLERY!E:E),"")</f>
        <v>205.95359999999999</v>
      </c>
      <c r="AI112" s="75">
        <f>_xlfn.IFNA(IF(_xlfn.XLOOKUP((A112&amp;"_N"), GALLERY!AT:AT, GALLERY!E:E)&lt;0, _xlfn.XLOOKUP((A112&amp;"_T"), GALLERY!AT:AT, GALLERY!E:E), _xlfn.XLOOKUP((A112&amp;"_T"), GALLERY!AT:AT, GALLERY!E:E)-_xlfn.XLOOKUP((A112&amp;"_N"), GALLERY!AT:AT, GALLERY!E:E))/1000,"")</f>
        <v>0.31238516000000005</v>
      </c>
      <c r="AJ112" s="105">
        <v>11.7</v>
      </c>
      <c r="AK112" s="105" t="str" cm="1">
        <f t="array" ref="AK112">_xlfn.LET(
  _xlpm.lookupVal, _xlfn.XLOOKUP($A112, PHYCOCYANIN!A:A, PHYCOCYANIN!R:R, ""),
  _xlfn.IFS(
    _xlpm.lookupVal &lt;&gt; "", _xlpm.lookupVal,
    OR($Z112 = "Abundant algae", ISNUMBER(SEARCH("Suspected_HAB", $AA112))), "Flagged",
    TRUE, ""
  )
)</f>
        <v/>
      </c>
      <c r="AL112" s="75">
        <f>_xlfn.XLOOKUP($L112,'Site_GPS-Coordinates'!$A:$A,'Site_GPS-Coordinates'!$B:$B,"")</f>
        <v>40.340530000000001</v>
      </c>
      <c r="AM112" s="75">
        <f>_xlfn.XLOOKUP($L112,'Site_GPS-Coordinates'!$A:$A,'Site_GPS-Coordinates'!$C:$C,"")</f>
        <v>-74.743129999999994</v>
      </c>
      <c r="AN112" s="75" t="str">
        <f t="shared" si="4"/>
        <v>HO1_A</v>
      </c>
      <c r="AO112" s="2" t="str">
        <f t="shared" si="5"/>
        <v>A</v>
      </c>
    </row>
    <row r="113" spans="1:41" ht="14.5" x14ac:dyDescent="0.35">
      <c r="A113" s="2" t="str">
        <f t="shared" si="3"/>
        <v>MB3_2025-06-01</v>
      </c>
      <c r="B113" s="49">
        <v>3225</v>
      </c>
      <c r="C113" s="49" t="s">
        <v>430</v>
      </c>
      <c r="D113" s="93">
        <v>45809.635416666664</v>
      </c>
      <c r="E113" s="49"/>
      <c r="F113" s="93">
        <v>45809.635416666664</v>
      </c>
      <c r="G113" s="49"/>
      <c r="H113" s="49" t="s">
        <v>247</v>
      </c>
      <c r="I113" s="49" t="s">
        <v>248</v>
      </c>
      <c r="J113" s="102">
        <v>45809.666666666664</v>
      </c>
      <c r="K113" s="94">
        <v>0.46736111111111112</v>
      </c>
      <c r="L113" s="49" t="s">
        <v>256</v>
      </c>
      <c r="M113" s="49" t="s">
        <v>155</v>
      </c>
      <c r="N113" s="49" t="s">
        <v>156</v>
      </c>
      <c r="O113" s="49" t="s">
        <v>250</v>
      </c>
      <c r="P113" s="49" t="s">
        <v>158</v>
      </c>
      <c r="Q113" s="49"/>
      <c r="R113" s="49" t="s">
        <v>159</v>
      </c>
      <c r="S113" s="49"/>
      <c r="T113" s="49" t="s">
        <v>159</v>
      </c>
      <c r="U113" s="49"/>
      <c r="V113" s="49" t="s">
        <v>172</v>
      </c>
      <c r="W113" s="49"/>
      <c r="X113" s="49" t="s">
        <v>161</v>
      </c>
      <c r="Y113" s="49" t="s">
        <v>177</v>
      </c>
      <c r="Z113" s="49" t="s">
        <v>163</v>
      </c>
      <c r="AA113" s="49"/>
      <c r="AB113" s="49"/>
      <c r="AC113" s="49">
        <v>14</v>
      </c>
      <c r="AD113" s="49" t="s">
        <v>164</v>
      </c>
      <c r="AE113" s="49"/>
      <c r="AF113" cm="1">
        <f t="array" ref="AF113">_xlfn.LET(
  _xlpm.result, _xlfn.XLOOKUP($A113, IDEXX!$A:$A, IDEXX!$I:$I, ""),
  _xlfn.IFNA(
    _xlfn.IFS(
      ISNUMBER(_xlpm.result), _xlpm.result,
      _xlpm.result = "&gt; 2419.6", 2500,
      _xlpm.result = "&lt; 1.0", 0.5
    ),
    ""
  )
)</f>
        <v>1732.9</v>
      </c>
      <c r="AG113" s="2">
        <f>_xlfn.IFNA(_xlfn.XLOOKUP((A113&amp;"_P"), GALLERY!AT:AT, GALLERY!E:E),"")</f>
        <v>2.7050000000000001E-2</v>
      </c>
      <c r="AH113" s="2">
        <f>_xlfn.IFNA(_xlfn.XLOOKUP((A113&amp;"_C"), GALLERY!AT:AT, GALLERY!E:E),"")</f>
        <v>498.29129999999998</v>
      </c>
      <c r="AI113" s="75">
        <f>_xlfn.IFNA(IF(_xlfn.XLOOKUP((A113&amp;"_N"), GALLERY!AT:AT, GALLERY!E:E)&lt;0, _xlfn.XLOOKUP((A113&amp;"_T"), GALLERY!AT:AT, GALLERY!E:E), _xlfn.XLOOKUP((A113&amp;"_T"), GALLERY!AT:AT, GALLERY!E:E)-_xlfn.XLOOKUP((A113&amp;"_N"), GALLERY!AT:AT, GALLERY!E:E))/1000,"")</f>
        <v>0.17361799999999999</v>
      </c>
      <c r="AJ113" s="105">
        <v>3.02</v>
      </c>
      <c r="AK113" s="105" t="str" cm="1">
        <f t="array" ref="AK113">_xlfn.LET(
  _xlpm.lookupVal, _xlfn.XLOOKUP($A113, PHYCOCYANIN!A:A, PHYCOCYANIN!R:R, ""),
  _xlfn.IFS(
    _xlpm.lookupVal &lt;&gt; "", _xlpm.lookupVal,
    OR($Z113 = "Abundant algae", ISNUMBER(SEARCH("Suspected_HAB", $AA113))), "Flagged",
    TRUE, ""
  )
)</f>
        <v/>
      </c>
      <c r="AL113" s="75">
        <f>_xlfn.XLOOKUP($L113,'Site_GPS-Coordinates'!$A:$A,'Site_GPS-Coordinates'!$B:$B,"")</f>
        <v>40.3635351</v>
      </c>
      <c r="AM113" s="75">
        <f>_xlfn.XLOOKUP($L113,'Site_GPS-Coordinates'!$A:$A,'Site_GPS-Coordinates'!$C:$C,"")</f>
        <v>-74.680059</v>
      </c>
      <c r="AN113" s="75" t="str">
        <f t="shared" si="4"/>
        <v>MB3_A</v>
      </c>
      <c r="AO113" s="2" t="str">
        <f t="shared" si="5"/>
        <v>A</v>
      </c>
    </row>
    <row r="114" spans="1:41" ht="14.5" x14ac:dyDescent="0.35">
      <c r="A114" s="2" t="str">
        <f t="shared" si="3"/>
        <v>MDWL1_2025-06-01</v>
      </c>
      <c r="B114" s="49">
        <v>3200</v>
      </c>
      <c r="C114" s="49" t="s">
        <v>431</v>
      </c>
      <c r="D114" s="93">
        <v>45809.565972222219</v>
      </c>
      <c r="E114" s="49"/>
      <c r="F114" s="93">
        <v>45809.565972222219</v>
      </c>
      <c r="G114" s="49"/>
      <c r="H114" s="49" t="s">
        <v>258</v>
      </c>
      <c r="I114" s="49" t="s">
        <v>358</v>
      </c>
      <c r="J114" s="102">
        <v>45809.666666666664</v>
      </c>
      <c r="K114" s="94">
        <v>0.375</v>
      </c>
      <c r="L114" s="49" t="s">
        <v>260</v>
      </c>
      <c r="M114" s="49" t="s">
        <v>155</v>
      </c>
      <c r="N114" s="49" t="s">
        <v>156</v>
      </c>
      <c r="O114" s="49" t="s">
        <v>157</v>
      </c>
      <c r="P114" s="49" t="s">
        <v>158</v>
      </c>
      <c r="Q114" s="49"/>
      <c r="R114" s="49" t="s">
        <v>432</v>
      </c>
      <c r="S114" s="49"/>
      <c r="T114" s="49" t="s">
        <v>159</v>
      </c>
      <c r="U114" s="49"/>
      <c r="V114" s="49" t="s">
        <v>261</v>
      </c>
      <c r="W114" s="49"/>
      <c r="X114" s="49" t="s">
        <v>161</v>
      </c>
      <c r="Y114" s="49" t="s">
        <v>191</v>
      </c>
      <c r="Z114" s="49" t="s">
        <v>163</v>
      </c>
      <c r="AA114" s="49"/>
      <c r="AB114" s="49"/>
      <c r="AC114" s="49">
        <v>19</v>
      </c>
      <c r="AD114" s="49" t="s">
        <v>164</v>
      </c>
      <c r="AE114" s="49"/>
      <c r="AF114" cm="1">
        <f t="array" ref="AF114">_xlfn.LET(
  _xlpm.result, _xlfn.XLOOKUP($A114, IDEXX!$A:$A, IDEXX!$I:$I, ""),
  _xlfn.IFNA(
    _xlfn.IFS(
      ISNUMBER(_xlpm.result), _xlpm.result,
      _xlpm.result = "&gt; 2419.6", 2500,
      _xlpm.result = "&lt; 1.0", 0.5
    ),
    ""
  )
)</f>
        <v>84.2</v>
      </c>
      <c r="AG114" s="2">
        <f>_xlfn.IFNA(_xlfn.XLOOKUP((A114&amp;"_P"), GALLERY!AT:AT, GALLERY!E:E),"")</f>
        <v>2.9069999999999999E-2</v>
      </c>
      <c r="AH114" s="2">
        <f>_xlfn.IFNA(_xlfn.XLOOKUP((A114&amp;"_C"), GALLERY!AT:AT, GALLERY!E:E),"")</f>
        <v>524.68460000000005</v>
      </c>
      <c r="AI114" s="75">
        <f>_xlfn.IFNA(IF(_xlfn.XLOOKUP((A114&amp;"_N"), GALLERY!AT:AT, GALLERY!E:E)&lt;0, _xlfn.XLOOKUP((A114&amp;"_T"), GALLERY!AT:AT, GALLERY!E:E), _xlfn.XLOOKUP((A114&amp;"_T"), GALLERY!AT:AT, GALLERY!E:E)-_xlfn.XLOOKUP((A114&amp;"_N"), GALLERY!AT:AT, GALLERY!E:E))/1000,"")</f>
        <v>1.75987614</v>
      </c>
      <c r="AJ114" s="105">
        <v>5.05</v>
      </c>
      <c r="AK114" s="105" t="str" cm="1">
        <f t="array" ref="AK114">_xlfn.LET(
  _xlpm.lookupVal, _xlfn.XLOOKUP($A114, PHYCOCYANIN!A:A, PHYCOCYANIN!R:R, ""),
  _xlfn.IFS(
    _xlpm.lookupVal &lt;&gt; "", _xlpm.lookupVal,
    OR($Z114 = "Abundant algae", ISNUMBER(SEARCH("Suspected_HAB", $AA114))), "Flagged",
    TRUE, ""
  )
)</f>
        <v/>
      </c>
      <c r="AL114" s="75">
        <f>_xlfn.XLOOKUP($L114,'Site_GPS-Coordinates'!$A:$A,'Site_GPS-Coordinates'!$B:$B,"")</f>
        <v>40.258123560000001</v>
      </c>
      <c r="AM114" s="75">
        <f>_xlfn.XLOOKUP($L114,'Site_GPS-Coordinates'!$A:$A,'Site_GPS-Coordinates'!$C:$C,"")</f>
        <v>-74.520177450000006</v>
      </c>
      <c r="AN114" s="75" t="str">
        <f t="shared" si="4"/>
        <v>MDWL1_A</v>
      </c>
      <c r="AO114" s="2" t="str">
        <f t="shared" si="5"/>
        <v>A</v>
      </c>
    </row>
    <row r="115" spans="1:41" ht="14.5" x14ac:dyDescent="0.35">
      <c r="A115" s="2" t="str">
        <f t="shared" si="3"/>
        <v>MR3_2025-06-01</v>
      </c>
      <c r="B115" s="49">
        <v>3189</v>
      </c>
      <c r="C115" s="49" t="s">
        <v>433</v>
      </c>
      <c r="D115" s="93">
        <v>45809.502083333333</v>
      </c>
      <c r="E115" s="49"/>
      <c r="F115" s="93">
        <v>45809.502083333333</v>
      </c>
      <c r="G115" s="49"/>
      <c r="H115" s="49" t="s">
        <v>184</v>
      </c>
      <c r="I115" s="49" t="s">
        <v>185</v>
      </c>
      <c r="J115" s="102">
        <v>45809.666666666664</v>
      </c>
      <c r="K115" s="94">
        <v>0.3347222222222222</v>
      </c>
      <c r="L115" s="49" t="s">
        <v>263</v>
      </c>
      <c r="M115" s="49" t="s">
        <v>155</v>
      </c>
      <c r="N115" s="49" t="s">
        <v>187</v>
      </c>
      <c r="O115" s="49" t="s">
        <v>250</v>
      </c>
      <c r="P115" s="49" t="s">
        <v>158</v>
      </c>
      <c r="Q115" s="49"/>
      <c r="R115" s="49" t="s">
        <v>159</v>
      </c>
      <c r="S115" s="49"/>
      <c r="T115" s="49" t="s">
        <v>159</v>
      </c>
      <c r="U115" s="49"/>
      <c r="V115" s="49" t="s">
        <v>172</v>
      </c>
      <c r="W115" s="49"/>
      <c r="X115" s="49" t="s">
        <v>173</v>
      </c>
      <c r="Y115" s="49" t="s">
        <v>191</v>
      </c>
      <c r="Z115" s="49" t="s">
        <v>163</v>
      </c>
      <c r="AA115" s="49"/>
      <c r="AB115" s="49"/>
      <c r="AC115" s="49">
        <v>16</v>
      </c>
      <c r="AD115" s="49" t="s">
        <v>164</v>
      </c>
      <c r="AE115" s="49" t="s">
        <v>434</v>
      </c>
      <c r="AF115" cm="1">
        <f t="array" ref="AF115">_xlfn.LET(
  _xlpm.result, _xlfn.XLOOKUP($A115, IDEXX!$A:$A, IDEXX!$I:$I, ""),
  _xlfn.IFNA(
    _xlfn.IFS(
      ISNUMBER(_xlpm.result), _xlpm.result,
      _xlpm.result = "&gt; 2419.6", 2500,
      _xlpm.result = "&lt; 1.0", 0.5
    ),
    ""
  )
)</f>
        <v>1986.3</v>
      </c>
      <c r="AG115" s="2">
        <f>_xlfn.IFNA(_xlfn.XLOOKUP((A115&amp;"_P"), GALLERY!AT:AT, GALLERY!E:E),"")</f>
        <v>0.10568</v>
      </c>
      <c r="AH115" s="2">
        <f>_xlfn.IFNA(_xlfn.XLOOKUP((A115&amp;"_C"), GALLERY!AT:AT, GALLERY!E:E),"")</f>
        <v>440.93889999999999</v>
      </c>
      <c r="AI115" s="75">
        <f>_xlfn.IFNA(IF(_xlfn.XLOOKUP((A115&amp;"_N"), GALLERY!AT:AT, GALLERY!E:E)&lt;0, _xlfn.XLOOKUP((A115&amp;"_T"), GALLERY!AT:AT, GALLERY!E:E), _xlfn.XLOOKUP((A115&amp;"_T"), GALLERY!AT:AT, GALLERY!E:E)-_xlfn.XLOOKUP((A115&amp;"_N"), GALLERY!AT:AT, GALLERY!E:E))/1000,"")</f>
        <v>1.1753192699999999</v>
      </c>
      <c r="AJ115" s="105">
        <v>9.4600000000000009</v>
      </c>
      <c r="AK115" s="105" t="str" cm="1">
        <f t="array" ref="AK115">_xlfn.LET(
  _xlpm.lookupVal, _xlfn.XLOOKUP($A115, PHYCOCYANIN!A:A, PHYCOCYANIN!R:R, ""),
  _xlfn.IFS(
    _xlpm.lookupVal &lt;&gt; "", _xlpm.lookupVal,
    OR($Z115 = "Abundant algae", ISNUMBER(SEARCH("Suspected_HAB", $AA115))), "Flagged",
    TRUE, ""
  )
)</f>
        <v/>
      </c>
      <c r="AL115" s="75">
        <f>_xlfn.XLOOKUP($L115,'Site_GPS-Coordinates'!$A:$A,'Site_GPS-Coordinates'!$B:$B,"")</f>
        <v>40.438997800000003</v>
      </c>
      <c r="AM115" s="75">
        <f>_xlfn.XLOOKUP($L115,'Site_GPS-Coordinates'!$A:$A,'Site_GPS-Coordinates'!$C:$C,"")</f>
        <v>-74.617815289999996</v>
      </c>
      <c r="AN115" s="75" t="str">
        <f t="shared" si="4"/>
        <v>MR3_A</v>
      </c>
      <c r="AO115" s="2" t="str">
        <f t="shared" si="5"/>
        <v>A</v>
      </c>
    </row>
    <row r="116" spans="1:41" ht="14.5" x14ac:dyDescent="0.35">
      <c r="A116" s="2" t="str">
        <f t="shared" si="3"/>
        <v>MR4_2025-06-01</v>
      </c>
      <c r="B116" s="49">
        <v>3215</v>
      </c>
      <c r="C116" s="49" t="s">
        <v>435</v>
      </c>
      <c r="D116" s="93">
        <v>45809.604166666664</v>
      </c>
      <c r="E116" s="49"/>
      <c r="F116" s="93">
        <v>45809.604166666664</v>
      </c>
      <c r="G116" s="49"/>
      <c r="H116" s="49" t="s">
        <v>243</v>
      </c>
      <c r="I116" s="49" t="s">
        <v>244</v>
      </c>
      <c r="J116" s="102">
        <v>45809.666666666664</v>
      </c>
      <c r="K116" s="94">
        <v>0.43263888888888891</v>
      </c>
      <c r="L116" s="49" t="s">
        <v>265</v>
      </c>
      <c r="M116" s="49" t="s">
        <v>155</v>
      </c>
      <c r="N116" s="49" t="s">
        <v>156</v>
      </c>
      <c r="O116" s="49" t="s">
        <v>250</v>
      </c>
      <c r="P116" s="49" t="s">
        <v>158</v>
      </c>
      <c r="Q116" s="49"/>
      <c r="R116" s="49" t="s">
        <v>182</v>
      </c>
      <c r="S116" s="49"/>
      <c r="T116" s="49" t="s">
        <v>199</v>
      </c>
      <c r="U116" s="49"/>
      <c r="V116" s="49" t="s">
        <v>172</v>
      </c>
      <c r="W116" s="49"/>
      <c r="X116" s="49" t="s">
        <v>202</v>
      </c>
      <c r="Y116" s="49" t="s">
        <v>177</v>
      </c>
      <c r="Z116" s="49" t="s">
        <v>163</v>
      </c>
      <c r="AA116" s="49"/>
      <c r="AB116" s="49"/>
      <c r="AC116" s="49">
        <v>16</v>
      </c>
      <c r="AD116" s="49" t="s">
        <v>164</v>
      </c>
      <c r="AE116" s="49"/>
      <c r="AF116" cm="1">
        <f t="array" ref="AF116">_xlfn.LET(
  _xlpm.result, _xlfn.XLOOKUP($A116, IDEXX!$A:$A, IDEXX!$I:$I, ""),
  _xlfn.IFNA(
    _xlfn.IFS(
      ISNUMBER(_xlpm.result), _xlpm.result,
      _xlpm.result = "&gt; 2419.6", 2500,
      _xlpm.result = "&lt; 1.0", 0.5
    ),
    ""
  )
)</f>
        <v>2500</v>
      </c>
      <c r="AG116" s="2">
        <f>_xlfn.IFNA(_xlfn.XLOOKUP((A116&amp;"_P"), GALLERY!AT:AT, GALLERY!E:E),"")</f>
        <v>0.17188999999999999</v>
      </c>
      <c r="AH116" s="2">
        <f>_xlfn.IFNA(_xlfn.XLOOKUP((A116&amp;"_C"), GALLERY!AT:AT, GALLERY!E:E),"")</f>
        <v>404.03089999999997</v>
      </c>
      <c r="AI116" s="75">
        <f>_xlfn.IFNA(IF(_xlfn.XLOOKUP((A116&amp;"_N"), GALLERY!AT:AT, GALLERY!E:E)&lt;0, _xlfn.XLOOKUP((A116&amp;"_T"), GALLERY!AT:AT, GALLERY!E:E), _xlfn.XLOOKUP((A116&amp;"_T"), GALLERY!AT:AT, GALLERY!E:E)-_xlfn.XLOOKUP((A116&amp;"_N"), GALLERY!AT:AT, GALLERY!E:E))/1000,"")</f>
        <v>0.55746982</v>
      </c>
      <c r="AJ116" s="105">
        <v>6.34</v>
      </c>
      <c r="AK116" s="105" t="str" cm="1">
        <f t="array" ref="AK116">_xlfn.LET(
  _xlpm.lookupVal, _xlfn.XLOOKUP($A116, PHYCOCYANIN!A:A, PHYCOCYANIN!R:R, ""),
  _xlfn.IFS(
    _xlpm.lookupVal &lt;&gt; "", _xlpm.lookupVal,
    OR($Z116 = "Abundant algae", ISNUMBER(SEARCH("Suspected_HAB", $AA116))), "Flagged",
    TRUE, ""
  )
)</f>
        <v/>
      </c>
      <c r="AL116" s="75">
        <f>_xlfn.XLOOKUP($L116,'Site_GPS-Coordinates'!$A:$A,'Site_GPS-Coordinates'!$B:$B,"")</f>
        <v>40.406844999999997</v>
      </c>
      <c r="AM116" s="75">
        <f>_xlfn.XLOOKUP($L116,'Site_GPS-Coordinates'!$A:$A,'Site_GPS-Coordinates'!$C:$C,"")</f>
        <v>-74.636532000000003</v>
      </c>
      <c r="AN116" s="75" t="str">
        <f t="shared" si="4"/>
        <v>MR4_A</v>
      </c>
      <c r="AO116" s="2" t="str">
        <f t="shared" si="5"/>
        <v>A</v>
      </c>
    </row>
    <row r="117" spans="1:41" ht="14.5" x14ac:dyDescent="0.35">
      <c r="A117" s="2" t="str">
        <f t="shared" si="3"/>
        <v>MRCL1_2025-06-01</v>
      </c>
      <c r="B117" s="49">
        <v>3230</v>
      </c>
      <c r="C117" s="49" t="s">
        <v>436</v>
      </c>
      <c r="D117" s="93">
        <v>45809.6875</v>
      </c>
      <c r="E117" s="49"/>
      <c r="F117" s="93">
        <v>45809.6875</v>
      </c>
      <c r="G117" s="49"/>
      <c r="H117" s="49" t="s">
        <v>337</v>
      </c>
      <c r="I117" s="49" t="s">
        <v>338</v>
      </c>
      <c r="J117" s="102">
        <v>45809.666666666664</v>
      </c>
      <c r="K117" s="94">
        <v>0.51736111111111116</v>
      </c>
      <c r="L117" s="49" t="s">
        <v>362</v>
      </c>
      <c r="M117" s="49" t="s">
        <v>155</v>
      </c>
      <c r="N117" s="49" t="s">
        <v>187</v>
      </c>
      <c r="O117" s="49" t="s">
        <v>250</v>
      </c>
      <c r="P117" s="49" t="s">
        <v>158</v>
      </c>
      <c r="Q117" s="49"/>
      <c r="R117" s="49" t="s">
        <v>159</v>
      </c>
      <c r="S117" s="49"/>
      <c r="T117" s="49" t="s">
        <v>159</v>
      </c>
      <c r="U117" s="49"/>
      <c r="V117" s="49" t="s">
        <v>172</v>
      </c>
      <c r="W117" s="49"/>
      <c r="X117" s="49" t="s">
        <v>173</v>
      </c>
      <c r="Y117" s="49" t="s">
        <v>177</v>
      </c>
      <c r="Z117" s="49" t="s">
        <v>163</v>
      </c>
      <c r="AA117" s="49"/>
      <c r="AB117" s="49"/>
      <c r="AC117" s="49">
        <v>20</v>
      </c>
      <c r="AD117" s="49" t="s">
        <v>164</v>
      </c>
      <c r="AE117" s="49"/>
      <c r="AF117" cm="1">
        <f t="array" ref="AF117">_xlfn.LET(
  _xlpm.result, _xlfn.XLOOKUP($A117, IDEXX!$A:$A, IDEXX!$I:$I, ""),
  _xlfn.IFNA(
    _xlfn.IFS(
      ISNUMBER(_xlpm.result), _xlpm.result,
      _xlpm.result = "&gt; 2419.6", 2500,
      _xlpm.result = "&lt; 1.0", 0.5
    ),
    ""
  )
)</f>
        <v>316.89999999999998</v>
      </c>
      <c r="AG117" s="2">
        <f>_xlfn.IFNA(_xlfn.XLOOKUP((A117&amp;"_P"), GALLERY!AT:AT, GALLERY!E:E),"")</f>
        <v>2.478E-2</v>
      </c>
      <c r="AH117" s="2">
        <f>_xlfn.IFNA(_xlfn.XLOOKUP((A117&amp;"_C"), GALLERY!AT:AT, GALLERY!E:E),"")</f>
        <v>323.93770000000001</v>
      </c>
      <c r="AI117" s="75">
        <f>_xlfn.IFNA(IF(_xlfn.XLOOKUP((A117&amp;"_N"), GALLERY!AT:AT, GALLERY!E:E)&lt;0, _xlfn.XLOOKUP((A117&amp;"_T"), GALLERY!AT:AT, GALLERY!E:E), _xlfn.XLOOKUP((A117&amp;"_T"), GALLERY!AT:AT, GALLERY!E:E)-_xlfn.XLOOKUP((A117&amp;"_N"), GALLERY!AT:AT, GALLERY!E:E))/1000,"")</f>
        <v>0.45408703</v>
      </c>
      <c r="AJ117" s="105">
        <v>7.27</v>
      </c>
      <c r="AK117" s="105" t="str" cm="1">
        <f t="array" ref="AK117">_xlfn.LET(
  _xlpm.lookupVal, _xlfn.XLOOKUP($A117, PHYCOCYANIN!A:A, PHYCOCYANIN!R:R, ""),
  _xlfn.IFS(
    _xlpm.lookupVal &lt;&gt; "", _xlpm.lookupVal,
    OR($Z117 = "Abundant algae", ISNUMBER(SEARCH("Suspected_HAB", $AA117))), "Flagged",
    TRUE, ""
  )
)</f>
        <v/>
      </c>
      <c r="AL117" s="75">
        <f>_xlfn.XLOOKUP($L117,'Site_GPS-Coordinates'!$A:$A,'Site_GPS-Coordinates'!$B:$B,"")</f>
        <v>40.265636999999998</v>
      </c>
      <c r="AM117" s="75">
        <f>_xlfn.XLOOKUP($L117,'Site_GPS-Coordinates'!$A:$A,'Site_GPS-Coordinates'!$C:$C,"")</f>
        <v>-74.641751999999997</v>
      </c>
      <c r="AN117" s="75" t="str">
        <f t="shared" si="4"/>
        <v>MRCL1_A</v>
      </c>
      <c r="AO117" s="2" t="str">
        <f t="shared" si="5"/>
        <v>A</v>
      </c>
    </row>
    <row r="118" spans="1:41" ht="14.5" x14ac:dyDescent="0.35">
      <c r="A118" s="2" t="str">
        <f t="shared" si="3"/>
        <v>PL1_2025-06-01</v>
      </c>
      <c r="B118" s="49">
        <v>3202</v>
      </c>
      <c r="C118" s="49" t="s">
        <v>437</v>
      </c>
      <c r="D118" s="93">
        <v>45809.568055555559</v>
      </c>
      <c r="E118" s="49"/>
      <c r="F118" s="93">
        <v>45809.568055555559</v>
      </c>
      <c r="G118" s="49"/>
      <c r="H118" s="49" t="s">
        <v>258</v>
      </c>
      <c r="I118" s="49" t="s">
        <v>358</v>
      </c>
      <c r="J118" s="102">
        <v>45809.666666666664</v>
      </c>
      <c r="K118" s="94">
        <v>0.38194444444444442</v>
      </c>
      <c r="L118" s="99" t="s">
        <v>267</v>
      </c>
      <c r="M118" s="49" t="s">
        <v>155</v>
      </c>
      <c r="N118" s="49" t="s">
        <v>156</v>
      </c>
      <c r="O118" s="49" t="s">
        <v>157</v>
      </c>
      <c r="P118" s="49" t="s">
        <v>158</v>
      </c>
      <c r="Q118" s="49"/>
      <c r="R118" s="49" t="s">
        <v>432</v>
      </c>
      <c r="S118" s="49"/>
      <c r="T118" s="49" t="s">
        <v>159</v>
      </c>
      <c r="U118" s="49"/>
      <c r="V118" s="49" t="s">
        <v>261</v>
      </c>
      <c r="W118" s="49"/>
      <c r="X118" s="49" t="s">
        <v>161</v>
      </c>
      <c r="Y118" s="49" t="s">
        <v>191</v>
      </c>
      <c r="Z118" s="49" t="s">
        <v>163</v>
      </c>
      <c r="AA118" s="49"/>
      <c r="AB118" s="49"/>
      <c r="AC118" s="49">
        <v>19</v>
      </c>
      <c r="AD118" s="49" t="s">
        <v>164</v>
      </c>
      <c r="AE118" s="49"/>
      <c r="AF118" cm="1">
        <f t="array" ref="AF118">_xlfn.LET(
  _xlpm.result, _xlfn.XLOOKUP($A118, IDEXX!$A:$A, IDEXX!$I:$I, ""),
  _xlfn.IFNA(
    _xlfn.IFS(
      ISNUMBER(_xlpm.result), _xlpm.result,
      _xlpm.result = "&gt; 2419.6", 2500,
      _xlpm.result = "&lt; 1.0", 0.5
    ),
    ""
  )
)</f>
        <v>378.4</v>
      </c>
      <c r="AG118" s="2">
        <f>_xlfn.IFNA(_xlfn.XLOOKUP((A118&amp;"_P"), GALLERY!AT:AT, GALLERY!E:E),"")</f>
        <v>7.3819999999999997E-2</v>
      </c>
      <c r="AH118" s="2">
        <f>_xlfn.IFNA(_xlfn.XLOOKUP((A118&amp;"_C"), GALLERY!AT:AT, GALLERY!E:E),"")</f>
        <v>912.10320000000002</v>
      </c>
      <c r="AI118" s="75">
        <f>_xlfn.IFNA(IF(_xlfn.XLOOKUP((A118&amp;"_N"), GALLERY!AT:AT, GALLERY!E:E)&lt;0, _xlfn.XLOOKUP((A118&amp;"_T"), GALLERY!AT:AT, GALLERY!E:E), _xlfn.XLOOKUP((A118&amp;"_T"), GALLERY!AT:AT, GALLERY!E:E)-_xlfn.XLOOKUP((A118&amp;"_N"), GALLERY!AT:AT, GALLERY!E:E))/1000,"")</f>
        <v>0.85046033999999993</v>
      </c>
      <c r="AJ118" s="105">
        <v>4.6399999999999997</v>
      </c>
      <c r="AK118" s="105" t="str" cm="1">
        <f t="array" ref="AK118">_xlfn.LET(
  _xlpm.lookupVal, _xlfn.XLOOKUP($A118, PHYCOCYANIN!A:A, PHYCOCYANIN!R:R, ""),
  _xlfn.IFS(
    _xlpm.lookupVal &lt;&gt; "", _xlpm.lookupVal,
    OR($Z118 = "Abundant algae", ISNUMBER(SEARCH("Suspected_HAB", $AA118))), "Flagged",
    TRUE, ""
  )
)</f>
        <v/>
      </c>
      <c r="AL118" s="75">
        <f>_xlfn.XLOOKUP($L118,'Site_GPS-Coordinates'!$A:$A,'Site_GPS-Coordinates'!$B:$B,"")</f>
        <v>40.270198999999998</v>
      </c>
      <c r="AM118" s="75">
        <f>_xlfn.XLOOKUP($L118,'Site_GPS-Coordinates'!$A:$A,'Site_GPS-Coordinates'!$C:$C,"")</f>
        <v>-74.522058999999999</v>
      </c>
      <c r="AN118" s="75" t="str">
        <f t="shared" si="4"/>
        <v>PL1_A</v>
      </c>
      <c r="AO118" s="2" t="str">
        <f t="shared" si="5"/>
        <v>A</v>
      </c>
    </row>
    <row r="119" spans="1:41" ht="14.5" x14ac:dyDescent="0.35">
      <c r="A119" s="2" t="str">
        <f t="shared" si="3"/>
        <v>PMRL1_2025-06-01</v>
      </c>
      <c r="B119" s="49">
        <v>3223</v>
      </c>
      <c r="C119" s="49" t="s">
        <v>438</v>
      </c>
      <c r="D119" s="93">
        <v>45809.623611111114</v>
      </c>
      <c r="E119" s="49"/>
      <c r="F119" s="93">
        <v>45809.623611111114</v>
      </c>
      <c r="G119" s="49"/>
      <c r="H119" s="49" t="s">
        <v>247</v>
      </c>
      <c r="I119" s="49" t="s">
        <v>248</v>
      </c>
      <c r="J119" s="102">
        <v>45809.666666666664</v>
      </c>
      <c r="K119" s="94">
        <v>0.45416666666666666</v>
      </c>
      <c r="L119" s="49" t="s">
        <v>269</v>
      </c>
      <c r="M119" s="49" t="s">
        <v>155</v>
      </c>
      <c r="N119" s="49" t="s">
        <v>156</v>
      </c>
      <c r="O119" s="49" t="s">
        <v>250</v>
      </c>
      <c r="P119" s="49" t="s">
        <v>158</v>
      </c>
      <c r="Q119" s="49"/>
      <c r="R119" s="49" t="s">
        <v>159</v>
      </c>
      <c r="S119" s="49"/>
      <c r="T119" s="49" t="s">
        <v>171</v>
      </c>
      <c r="U119" s="49"/>
      <c r="V119" s="49" t="s">
        <v>160</v>
      </c>
      <c r="W119" s="49"/>
      <c r="X119" s="49" t="s">
        <v>202</v>
      </c>
      <c r="Y119" s="49" t="s">
        <v>191</v>
      </c>
      <c r="Z119" s="49" t="s">
        <v>163</v>
      </c>
      <c r="AA119" s="49"/>
      <c r="AB119" s="49"/>
      <c r="AC119" s="49">
        <v>16</v>
      </c>
      <c r="AD119" s="49" t="s">
        <v>164</v>
      </c>
      <c r="AE119" s="49"/>
      <c r="AF119" cm="1">
        <f t="array" ref="AF119">_xlfn.LET(
  _xlpm.result, _xlfn.XLOOKUP($A119, IDEXX!$A:$A, IDEXX!$I:$I, ""),
  _xlfn.IFNA(
    _xlfn.IFS(
      ISNUMBER(_xlpm.result), _xlpm.result,
      _xlpm.result = "&gt; 2419.6", 2500,
      _xlpm.result = "&lt; 1.0", 0.5
    ),
    ""
  )
)</f>
        <v>2419.6</v>
      </c>
      <c r="AG119" s="2">
        <f>_xlfn.IFNA(_xlfn.XLOOKUP((A119&amp;"_P"), GALLERY!AT:AT, GALLERY!E:E),"")</f>
        <v>8.7540000000000007E-2</v>
      </c>
      <c r="AH119" s="2">
        <f>_xlfn.IFNA(_xlfn.XLOOKUP((A119&amp;"_C"), GALLERY!AT:AT, GALLERY!E:E),"")</f>
        <v>317.19779999999997</v>
      </c>
      <c r="AI119" s="75">
        <f>_xlfn.IFNA(IF(_xlfn.XLOOKUP((A119&amp;"_N"), GALLERY!AT:AT, GALLERY!E:E)&lt;0, _xlfn.XLOOKUP((A119&amp;"_T"), GALLERY!AT:AT, GALLERY!E:E), _xlfn.XLOOKUP((A119&amp;"_T"), GALLERY!AT:AT, GALLERY!E:E)-_xlfn.XLOOKUP((A119&amp;"_N"), GALLERY!AT:AT, GALLERY!E:E))/1000,"")</f>
        <v>7.0035409999999992E-2</v>
      </c>
      <c r="AJ119" s="105">
        <v>11.1</v>
      </c>
      <c r="AK119" s="105" t="str" cm="1">
        <f t="array" ref="AK119">_xlfn.LET(
  _xlpm.lookupVal, _xlfn.XLOOKUP($A119, PHYCOCYANIN!A:A, PHYCOCYANIN!R:R, ""),
  _xlfn.IFS(
    _xlpm.lookupVal &lt;&gt; "", _xlpm.lookupVal,
    OR($Z119 = "Abundant algae", ISNUMBER(SEARCH("Suspected_HAB", $AA119))), "Flagged",
    TRUE, ""
  )
)</f>
        <v/>
      </c>
      <c r="AL119" s="75">
        <f>_xlfn.XLOOKUP($L119,'Site_GPS-Coordinates'!$A:$A,'Site_GPS-Coordinates'!$B:$B,"")</f>
        <v>40.363233999999999</v>
      </c>
      <c r="AM119" s="75">
        <f>_xlfn.XLOOKUP($L119,'Site_GPS-Coordinates'!$A:$A,'Site_GPS-Coordinates'!$C:$C,"")</f>
        <v>-74.676843000000005</v>
      </c>
      <c r="AN119" s="75" t="str">
        <f t="shared" si="4"/>
        <v>PMRL1_A</v>
      </c>
      <c r="AO119" s="2" t="str">
        <f t="shared" si="5"/>
        <v>A</v>
      </c>
    </row>
    <row r="120" spans="1:41" ht="14.5" x14ac:dyDescent="0.35">
      <c r="A120" s="2" t="str">
        <f t="shared" si="3"/>
        <v>PNVL1_2025-06-01</v>
      </c>
      <c r="B120" s="49">
        <v>3205</v>
      </c>
      <c r="C120" s="49" t="s">
        <v>439</v>
      </c>
      <c r="D120" s="93">
        <v>45809.57708333333</v>
      </c>
      <c r="E120" s="49"/>
      <c r="F120" s="93">
        <v>45809.57708333333</v>
      </c>
      <c r="G120" s="49"/>
      <c r="H120" s="49" t="s">
        <v>234</v>
      </c>
      <c r="I120" s="49" t="s">
        <v>235</v>
      </c>
      <c r="J120" s="102">
        <v>45809.666666666664</v>
      </c>
      <c r="K120" s="94">
        <v>0.40833333333333333</v>
      </c>
      <c r="L120" s="49" t="s">
        <v>271</v>
      </c>
      <c r="M120" s="49" t="s">
        <v>155</v>
      </c>
      <c r="N120" s="49" t="s">
        <v>286</v>
      </c>
      <c r="O120" s="49" t="s">
        <v>157</v>
      </c>
      <c r="P120" s="49" t="s">
        <v>158</v>
      </c>
      <c r="Q120" s="49"/>
      <c r="R120" s="49" t="s">
        <v>421</v>
      </c>
      <c r="S120" s="49"/>
      <c r="T120" s="49" t="s">
        <v>159</v>
      </c>
      <c r="U120" s="49"/>
      <c r="V120" s="49" t="s">
        <v>160</v>
      </c>
      <c r="W120" s="49"/>
      <c r="X120" s="49" t="s">
        <v>202</v>
      </c>
      <c r="Y120" s="49" t="s">
        <v>191</v>
      </c>
      <c r="Z120" s="49" t="s">
        <v>163</v>
      </c>
      <c r="AA120" s="49"/>
      <c r="AB120" s="49"/>
      <c r="AC120" s="49">
        <v>17.5</v>
      </c>
      <c r="AD120" s="49" t="s">
        <v>164</v>
      </c>
      <c r="AE120" s="49"/>
      <c r="AF120" cm="1">
        <f t="array" ref="AF120">_xlfn.LET(
  _xlpm.result, _xlfn.XLOOKUP($A120, IDEXX!$A:$A, IDEXX!$I:$I, ""),
  _xlfn.IFNA(
    _xlfn.IFS(
      ISNUMBER(_xlpm.result), _xlpm.result,
      _xlpm.result = "&gt; 2419.6", 2500,
      _xlpm.result = "&lt; 1.0", 0.5
    ),
    ""
  )
)</f>
        <v>13.4</v>
      </c>
      <c r="AG120" s="2">
        <f>_xlfn.IFNA(_xlfn.XLOOKUP((A120&amp;"_P"), GALLERY!AT:AT, GALLERY!E:E),"")</f>
        <v>1.17E-2</v>
      </c>
      <c r="AH120" s="2">
        <f>_xlfn.IFNA(_xlfn.XLOOKUP((A120&amp;"_C"), GALLERY!AT:AT, GALLERY!E:E),"")</f>
        <v>470.35430000000002</v>
      </c>
      <c r="AI120" s="75">
        <f>_xlfn.IFNA(IF(_xlfn.XLOOKUP((A120&amp;"_N"), GALLERY!AT:AT, GALLERY!E:E)&lt;0, _xlfn.XLOOKUP((A120&amp;"_T"), GALLERY!AT:AT, GALLERY!E:E), _xlfn.XLOOKUP((A120&amp;"_T"), GALLERY!AT:AT, GALLERY!E:E)-_xlfn.XLOOKUP((A120&amp;"_N"), GALLERY!AT:AT, GALLERY!E:E))/1000,"")</f>
        <v>1.1990002</v>
      </c>
      <c r="AJ120" s="105">
        <v>2.86</v>
      </c>
      <c r="AK120" s="105" t="str" cm="1">
        <f t="array" ref="AK120">_xlfn.LET(
  _xlpm.lookupVal, _xlfn.XLOOKUP($A120, PHYCOCYANIN!A:A, PHYCOCYANIN!R:R, ""),
  _xlfn.IFS(
    _xlpm.lookupVal &lt;&gt; "", _xlpm.lookupVal,
    OR($Z120 = "Abundant algae", ISNUMBER(SEARCH("Suspected_HAB", $AA120))), "Flagged",
    TRUE, ""
  )
)</f>
        <v/>
      </c>
      <c r="AL120" s="75">
        <f>_xlfn.XLOOKUP($L120,'Site_GPS-Coordinates'!$A:$A,'Site_GPS-Coordinates'!$B:$B,"")</f>
        <v>40.226717409999999</v>
      </c>
      <c r="AM120" s="75">
        <f>_xlfn.XLOOKUP($L120,'Site_GPS-Coordinates'!$A:$A,'Site_GPS-Coordinates'!$C:$C,"")</f>
        <v>-74.437954959999999</v>
      </c>
      <c r="AN120" s="75" t="str">
        <f t="shared" si="4"/>
        <v>PNVL1_A</v>
      </c>
      <c r="AO120" s="2" t="str">
        <f t="shared" si="5"/>
        <v>A</v>
      </c>
    </row>
    <row r="121" spans="1:41" ht="14.5" x14ac:dyDescent="0.35">
      <c r="A121" s="2" t="str">
        <f t="shared" si="3"/>
        <v>PP1_2025-06-01</v>
      </c>
      <c r="B121" s="49">
        <v>3185</v>
      </c>
      <c r="C121" s="49" t="s">
        <v>440</v>
      </c>
      <c r="D121" s="93">
        <v>45808.479166666664</v>
      </c>
      <c r="E121" s="49"/>
      <c r="F121" s="93">
        <v>45808.479166666664</v>
      </c>
      <c r="G121" s="49"/>
      <c r="H121" s="49" t="s">
        <v>179</v>
      </c>
      <c r="I121" s="49" t="s">
        <v>180</v>
      </c>
      <c r="J121" s="128">
        <v>45809.666666666664</v>
      </c>
      <c r="K121" s="94">
        <v>0.31111111111111112</v>
      </c>
      <c r="L121" s="49" t="s">
        <v>274</v>
      </c>
      <c r="M121" s="49" t="s">
        <v>155</v>
      </c>
      <c r="N121" s="49" t="s">
        <v>402</v>
      </c>
      <c r="O121" s="49" t="s">
        <v>250</v>
      </c>
      <c r="P121" s="49" t="s">
        <v>158</v>
      </c>
      <c r="Q121" s="49"/>
      <c r="R121" s="49" t="s">
        <v>397</v>
      </c>
      <c r="S121" s="49"/>
      <c r="T121" s="49" t="s">
        <v>171</v>
      </c>
      <c r="U121" s="49"/>
      <c r="V121" s="49" t="s">
        <v>172</v>
      </c>
      <c r="W121" s="49"/>
      <c r="X121" s="49" t="s">
        <v>202</v>
      </c>
      <c r="Y121" s="49" t="s">
        <v>162</v>
      </c>
      <c r="Z121" s="49" t="s">
        <v>163</v>
      </c>
      <c r="AA121" s="49"/>
      <c r="AB121" s="49"/>
      <c r="AC121" s="49">
        <v>18</v>
      </c>
      <c r="AD121" s="49" t="s">
        <v>164</v>
      </c>
      <c r="AE121" s="49"/>
      <c r="AF121" s="84" cm="1">
        <f t="array" ref="AF121">_xlfn.LET(
  _xlpm.result, _xlfn.XLOOKUP($A121, IDEXX!$A:$A, IDEXX!$I:$I, ""),
  _xlfn.IFNA(
    _xlfn.IFS(
      ISNUMBER(_xlpm.result), _xlpm.result,
      _xlpm.result = "&gt; 2419.6", 2500,
      _xlpm.result = "&lt; 1.0", 0.5
    ),
    ""
  )
)</f>
        <v>2419.6</v>
      </c>
      <c r="AG121" s="130">
        <f>_xlfn.IFNA(_xlfn.XLOOKUP((A121&amp;"_P"), GALLERY!AT:AT, GALLERY!E:E),"")</f>
        <v>8.9179999999999995E-2</v>
      </c>
      <c r="AH121" s="130">
        <f>_xlfn.IFNA(_xlfn.XLOOKUP((A121&amp;"_C"), GALLERY!AT:AT, GALLERY!E:E),"")</f>
        <v>555.30089999999996</v>
      </c>
      <c r="AI121" s="131">
        <f>_xlfn.IFNA(IF(_xlfn.XLOOKUP((A121&amp;"_N"), GALLERY!AT:AT, GALLERY!E:E)&lt;0, _xlfn.XLOOKUP((A121&amp;"_T"), GALLERY!AT:AT, GALLERY!E:E), _xlfn.XLOOKUP((A121&amp;"_T"), GALLERY!AT:AT, GALLERY!E:E)-_xlfn.XLOOKUP((A121&amp;"_N"), GALLERY!AT:AT, GALLERY!E:E))/1000,"")</f>
        <v>0.18697735000000001</v>
      </c>
      <c r="AJ121" s="5">
        <f>_xlfn.IFNA(_xlfn.XLOOKUP((A121), TURBIDITY!A:A, TURBIDITY!I:I),"")</f>
        <v>6</v>
      </c>
      <c r="AK121" s="105" t="str" cm="1">
        <f t="array" ref="AK121">_xlfn.LET(
  _xlpm.lookupVal, _xlfn.XLOOKUP($A121, PHYCOCYANIN!A:A, PHYCOCYANIN!R:R, ""),
  _xlfn.IFS(
    _xlpm.lookupVal &lt;&gt; "", _xlpm.lookupVal,
    OR($Z121 = "Abundant algae", ISNUMBER(SEARCH("Suspected_HAB", $AA121))), "Flagged",
    TRUE, ""
  )
)</f>
        <v/>
      </c>
      <c r="AL121" s="75">
        <f>_xlfn.XLOOKUP($L121,'Site_GPS-Coordinates'!$A:$A,'Site_GPS-Coordinates'!$B:$B,"")</f>
        <v>40.327579999999998</v>
      </c>
      <c r="AM121" s="75">
        <f>_xlfn.XLOOKUP($L121,'Site_GPS-Coordinates'!$A:$A,'Site_GPS-Coordinates'!$C:$C,"")</f>
        <v>-74.600999999999999</v>
      </c>
      <c r="AN121" s="75" t="str">
        <f t="shared" si="4"/>
        <v>PP1_A</v>
      </c>
      <c r="AO121" s="2" t="str">
        <f t="shared" si="5"/>
        <v>A</v>
      </c>
    </row>
    <row r="122" spans="1:41" ht="14.5" x14ac:dyDescent="0.35">
      <c r="A122" s="2" t="str">
        <f t="shared" si="3"/>
        <v>PP1_2025-06-01</v>
      </c>
      <c r="B122" s="49">
        <v>3194</v>
      </c>
      <c r="C122" s="49" t="s">
        <v>441</v>
      </c>
      <c r="D122" s="93">
        <v>45809.541666666664</v>
      </c>
      <c r="E122" s="49"/>
      <c r="F122" s="93">
        <v>45809.541666666664</v>
      </c>
      <c r="G122" s="49"/>
      <c r="H122" s="49" t="s">
        <v>273</v>
      </c>
      <c r="I122" s="49" t="s">
        <v>180</v>
      </c>
      <c r="J122" s="102">
        <v>45809.666666666664</v>
      </c>
      <c r="K122" s="94">
        <v>0.37361111111111112</v>
      </c>
      <c r="L122" s="49" t="s">
        <v>274</v>
      </c>
      <c r="M122" s="49" t="s">
        <v>155</v>
      </c>
      <c r="N122" s="49" t="s">
        <v>156</v>
      </c>
      <c r="O122" s="49" t="s">
        <v>157</v>
      </c>
      <c r="P122" s="49" t="s">
        <v>158</v>
      </c>
      <c r="Q122" s="49"/>
      <c r="R122" s="96" t="s">
        <v>228</v>
      </c>
      <c r="S122" s="49"/>
      <c r="T122" s="49" t="s">
        <v>171</v>
      </c>
      <c r="U122" s="49"/>
      <c r="V122" s="49" t="s">
        <v>172</v>
      </c>
      <c r="W122" s="49"/>
      <c r="X122" s="49" t="s">
        <v>202</v>
      </c>
      <c r="Y122" s="49" t="s">
        <v>177</v>
      </c>
      <c r="Z122" s="49" t="s">
        <v>163</v>
      </c>
      <c r="AA122" s="49"/>
      <c r="AB122" s="49"/>
      <c r="AC122" s="49">
        <v>18</v>
      </c>
      <c r="AD122" s="49" t="s">
        <v>164</v>
      </c>
      <c r="AE122" s="49"/>
      <c r="AF122" cm="1">
        <f t="array" ref="AF122">_xlfn.LET(
  _xlpm.result, _xlfn.XLOOKUP($A122, IDEXX!$A:$A, IDEXX!$I:$I, ""),
  _xlfn.IFNA(
    _xlfn.IFS(
      ISNUMBER(_xlpm.result), _xlpm.result,
      _xlpm.result = "&gt; 2419.6", 2500,
      _xlpm.result = "&lt; 1.0", 0.5
    ),
    ""
  )
)</f>
        <v>2419.6</v>
      </c>
      <c r="AG122" s="2">
        <f>_xlfn.IFNA(_xlfn.XLOOKUP((A122&amp;"_P"), GALLERY!AT:AT, GALLERY!E:E),"")</f>
        <v>8.9179999999999995E-2</v>
      </c>
      <c r="AH122" s="2">
        <f>_xlfn.IFNA(_xlfn.XLOOKUP((A122&amp;"_C"), GALLERY!AT:AT, GALLERY!E:E),"")</f>
        <v>555.30089999999996</v>
      </c>
      <c r="AI122" s="75">
        <f>_xlfn.IFNA(IF(_xlfn.XLOOKUP((A122&amp;"_N"), GALLERY!AT:AT, GALLERY!E:E)&lt;0, _xlfn.XLOOKUP((A122&amp;"_T"), GALLERY!AT:AT, GALLERY!E:E), _xlfn.XLOOKUP((A122&amp;"_T"), GALLERY!AT:AT, GALLERY!E:E)-_xlfn.XLOOKUP((A122&amp;"_N"), GALLERY!AT:AT, GALLERY!E:E))/1000,"")</f>
        <v>0.18697735000000001</v>
      </c>
      <c r="AJ122" s="105">
        <v>6</v>
      </c>
      <c r="AK122" s="105" t="str" cm="1">
        <f t="array" ref="AK122">_xlfn.LET(
  _xlpm.lookupVal, _xlfn.XLOOKUP($A122, PHYCOCYANIN!A:A, PHYCOCYANIN!R:R, ""),
  _xlfn.IFS(
    _xlpm.lookupVal &lt;&gt; "", _xlpm.lookupVal,
    OR($Z122 = "Abundant algae", ISNUMBER(SEARCH("Suspected_HAB", $AA122))), "Flagged",
    TRUE, ""
  )
)</f>
        <v/>
      </c>
      <c r="AL122" s="75">
        <f>_xlfn.XLOOKUP($L122,'Site_GPS-Coordinates'!$A:$A,'Site_GPS-Coordinates'!$B:$B,"")</f>
        <v>40.327579999999998</v>
      </c>
      <c r="AM122" s="75">
        <f>_xlfn.XLOOKUP($L122,'Site_GPS-Coordinates'!$A:$A,'Site_GPS-Coordinates'!$C:$C,"")</f>
        <v>-74.600999999999999</v>
      </c>
      <c r="AN122" s="75" t="str">
        <f t="shared" si="4"/>
        <v>PP1_A</v>
      </c>
      <c r="AO122" s="2" t="str">
        <f t="shared" si="5"/>
        <v>A</v>
      </c>
    </row>
    <row r="123" spans="1:41" ht="14.5" x14ac:dyDescent="0.35">
      <c r="A123" s="2" t="str">
        <f t="shared" si="3"/>
        <v>RBA_2025-06-01</v>
      </c>
      <c r="B123" s="49">
        <v>3203</v>
      </c>
      <c r="C123" s="49" t="s">
        <v>442</v>
      </c>
      <c r="D123" s="93">
        <v>45809.569444444445</v>
      </c>
      <c r="E123" s="49"/>
      <c r="F123" s="93">
        <v>45809.569444444445</v>
      </c>
      <c r="G123" s="49"/>
      <c r="H123" s="49" t="s">
        <v>258</v>
      </c>
      <c r="I123" s="49" t="s">
        <v>358</v>
      </c>
      <c r="J123" s="102">
        <v>45809.666666666664</v>
      </c>
      <c r="K123" s="94">
        <v>0.3888888888888889</v>
      </c>
      <c r="L123" s="49" t="s">
        <v>279</v>
      </c>
      <c r="M123" s="49" t="s">
        <v>155</v>
      </c>
      <c r="N123" s="49" t="s">
        <v>156</v>
      </c>
      <c r="O123" s="49" t="s">
        <v>157</v>
      </c>
      <c r="P123" s="49" t="s">
        <v>158</v>
      </c>
      <c r="Q123" s="49"/>
      <c r="R123" s="49" t="s">
        <v>159</v>
      </c>
      <c r="S123" s="49"/>
      <c r="T123" s="49" t="s">
        <v>159</v>
      </c>
      <c r="U123" s="49"/>
      <c r="V123" s="49" t="s">
        <v>172</v>
      </c>
      <c r="W123" s="49"/>
      <c r="X123" s="49" t="s">
        <v>173</v>
      </c>
      <c r="Y123" s="49" t="s">
        <v>177</v>
      </c>
      <c r="Z123" s="49" t="s">
        <v>163</v>
      </c>
      <c r="AA123" s="49"/>
      <c r="AB123" s="49"/>
      <c r="AC123" s="49">
        <v>18</v>
      </c>
      <c r="AD123" s="49" t="s">
        <v>164</v>
      </c>
      <c r="AE123" s="49"/>
      <c r="AF123" cm="1">
        <f t="array" ref="AF123">_xlfn.LET(
  _xlpm.result, _xlfn.XLOOKUP($A123, IDEXX!$A:$A, IDEXX!$I:$I, ""),
  _xlfn.IFNA(
    _xlfn.IFS(
      ISNUMBER(_xlpm.result), _xlpm.result,
      _xlpm.result = "&gt; 2419.6", 2500,
      _xlpm.result = "&lt; 1.0", 0.5
    ),
    ""
  )
)</f>
        <v>235.9</v>
      </c>
      <c r="AG123" s="2">
        <f>_xlfn.IFNA(_xlfn.XLOOKUP((A123&amp;"_P"), GALLERY!AT:AT, GALLERY!E:E),"")</f>
        <v>5.7259999999999998E-2</v>
      </c>
      <c r="AH123" s="2">
        <f>_xlfn.IFNA(_xlfn.XLOOKUP((A123&amp;"_C"), GALLERY!AT:AT, GALLERY!E:E),"")</f>
        <v>883.25040000000001</v>
      </c>
      <c r="AI123" s="75">
        <f>_xlfn.IFNA(IF(_xlfn.XLOOKUP((A123&amp;"_N"), GALLERY!AT:AT, GALLERY!E:E)&lt;0, _xlfn.XLOOKUP((A123&amp;"_T"), GALLERY!AT:AT, GALLERY!E:E), _xlfn.XLOOKUP((A123&amp;"_T"), GALLERY!AT:AT, GALLERY!E:E)-_xlfn.XLOOKUP((A123&amp;"_N"), GALLERY!AT:AT, GALLERY!E:E))/1000,"")</f>
        <v>0.96463524999999994</v>
      </c>
      <c r="AJ123" s="105">
        <v>3.95</v>
      </c>
      <c r="AK123" s="105" t="str" cm="1">
        <f t="array" ref="AK123">_xlfn.LET(
  _xlpm.lookupVal, _xlfn.XLOOKUP($A123, PHYCOCYANIN!A:A, PHYCOCYANIN!R:R, ""),
  _xlfn.IFS(
    _xlpm.lookupVal &lt;&gt; "", _xlpm.lookupVal,
    OR($Z123 = "Abundant algae", ISNUMBER(SEARCH("Suspected_HAB", $AA123))), "Flagged",
    TRUE, ""
  )
)</f>
        <v/>
      </c>
      <c r="AL123" s="75">
        <f>_xlfn.XLOOKUP($L123,'Site_GPS-Coordinates'!$A:$A,'Site_GPS-Coordinates'!$B:$B,"")</f>
        <v>40.273510000000002</v>
      </c>
      <c r="AM123" s="75">
        <f>_xlfn.XLOOKUP($L123,'Site_GPS-Coordinates'!$A:$A,'Site_GPS-Coordinates'!$C:$C,"")</f>
        <v>-74.525869999999998</v>
      </c>
      <c r="AN123" s="75" t="str">
        <f t="shared" si="4"/>
        <v>RBA_A</v>
      </c>
      <c r="AO123" s="2" t="str">
        <f t="shared" si="5"/>
        <v>A</v>
      </c>
    </row>
    <row r="124" spans="1:41" ht="14.5" x14ac:dyDescent="0.35">
      <c r="A124" s="2" t="str">
        <f t="shared" si="3"/>
        <v>RK1_2025-06-01</v>
      </c>
      <c r="B124" s="49">
        <v>3221</v>
      </c>
      <c r="C124" s="95" t="s">
        <v>443</v>
      </c>
      <c r="D124" s="93">
        <v>45809.619444444441</v>
      </c>
      <c r="E124" s="49"/>
      <c r="F124" s="93">
        <v>45809.619444444441</v>
      </c>
      <c r="G124" s="49"/>
      <c r="H124" s="49" t="s">
        <v>243</v>
      </c>
      <c r="I124" s="49" t="s">
        <v>244</v>
      </c>
      <c r="J124" s="102">
        <v>45809.666666666664</v>
      </c>
      <c r="K124" s="94">
        <v>0.44930555555555557</v>
      </c>
      <c r="L124" s="49" t="s">
        <v>281</v>
      </c>
      <c r="M124" s="49" t="s">
        <v>155</v>
      </c>
      <c r="N124" s="49" t="s">
        <v>156</v>
      </c>
      <c r="O124" s="49" t="s">
        <v>250</v>
      </c>
      <c r="P124" s="49" t="s">
        <v>158</v>
      </c>
      <c r="Q124" s="49"/>
      <c r="R124" s="49" t="s">
        <v>176</v>
      </c>
      <c r="S124" s="49"/>
      <c r="T124" s="49" t="s">
        <v>159</v>
      </c>
      <c r="U124" s="49"/>
      <c r="V124" s="49" t="s">
        <v>172</v>
      </c>
      <c r="W124" s="49"/>
      <c r="X124" s="49" t="s">
        <v>161</v>
      </c>
      <c r="Y124" s="49" t="s">
        <v>177</v>
      </c>
      <c r="Z124" s="49" t="s">
        <v>163</v>
      </c>
      <c r="AA124" s="49"/>
      <c r="AB124" s="49"/>
      <c r="AC124" s="49">
        <v>13</v>
      </c>
      <c r="AD124" s="49" t="s">
        <v>164</v>
      </c>
      <c r="AE124" s="49"/>
      <c r="AF124" cm="1">
        <f t="array" ref="AF124">_xlfn.LET(
  _xlpm.result, _xlfn.XLOOKUP($A124, IDEXX!$A:$A, IDEXX!$I:$I, ""),
  _xlfn.IFNA(
    _xlfn.IFS(
      ISNUMBER(_xlpm.result), _xlpm.result,
      _xlpm.result = "&gt; 2419.6", 2500,
      _xlpm.result = "&lt; 1.0", 0.5
    ),
    ""
  )
)</f>
        <v>547.5</v>
      </c>
      <c r="AG124" s="2">
        <f>_xlfn.IFNA(_xlfn.XLOOKUP((A124&amp;"_P"), GALLERY!AT:AT, GALLERY!E:E),"")</f>
        <v>1.4919999999999999E-2</v>
      </c>
      <c r="AH124" s="2">
        <f>_xlfn.IFNA(_xlfn.XLOOKUP((A124&amp;"_C"), GALLERY!AT:AT, GALLERY!E:E),"")</f>
        <v>99.933589999999995</v>
      </c>
      <c r="AI124" s="75">
        <f>_xlfn.IFNA(IF(_xlfn.XLOOKUP((A124&amp;"_N"), GALLERY!AT:AT, GALLERY!E:E)&lt;0, _xlfn.XLOOKUP((A124&amp;"_T"), GALLERY!AT:AT, GALLERY!E:E), _xlfn.XLOOKUP((A124&amp;"_T"), GALLERY!AT:AT, GALLERY!E:E)-_xlfn.XLOOKUP((A124&amp;"_N"), GALLERY!AT:AT, GALLERY!E:E))/1000,"")</f>
        <v>0.2212153</v>
      </c>
      <c r="AJ124" s="105">
        <v>3.52</v>
      </c>
      <c r="AK124" s="105" t="str" cm="1">
        <f t="array" ref="AK124">_xlfn.LET(
  _xlpm.lookupVal, _xlfn.XLOOKUP($A124, PHYCOCYANIN!A:A, PHYCOCYANIN!R:R, ""),
  _xlfn.IFS(
    _xlpm.lookupVal &lt;&gt; "", _xlpm.lookupVal,
    OR($Z124 = "Abundant algae", ISNUMBER(SEARCH("Suspected_HAB", $AA124))), "Flagged",
    TRUE, ""
  )
)</f>
        <v/>
      </c>
      <c r="AL124" s="75">
        <f>_xlfn.XLOOKUP($L124,'Site_GPS-Coordinates'!$A:$A,'Site_GPS-Coordinates'!$B:$B,"")</f>
        <v>40.419702999999998</v>
      </c>
      <c r="AM124" s="75">
        <f>_xlfn.XLOOKUP($L124,'Site_GPS-Coordinates'!$A:$A,'Site_GPS-Coordinates'!$C:$C,"")</f>
        <v>-74.721872000000005</v>
      </c>
      <c r="AN124" s="75" t="str">
        <f t="shared" si="4"/>
        <v>RK1_A</v>
      </c>
      <c r="AO124" s="2" t="str">
        <f t="shared" si="5"/>
        <v>A</v>
      </c>
    </row>
    <row r="125" spans="1:41" ht="14.5" x14ac:dyDescent="0.35">
      <c r="A125" s="2" t="str">
        <f t="shared" si="3"/>
        <v>RO1a_2025-06-01</v>
      </c>
      <c r="B125" s="49">
        <v>3219</v>
      </c>
      <c r="C125" s="49" t="s">
        <v>444</v>
      </c>
      <c r="D125" s="93">
        <v>45809.615972222222</v>
      </c>
      <c r="E125" s="49"/>
      <c r="F125" s="93">
        <v>45809.615972222222</v>
      </c>
      <c r="G125" s="49"/>
      <c r="H125" s="49" t="s">
        <v>283</v>
      </c>
      <c r="I125" s="49" t="s">
        <v>284</v>
      </c>
      <c r="J125" s="102">
        <v>45809.666666666664</v>
      </c>
      <c r="K125" s="94">
        <v>0.44722222222222224</v>
      </c>
      <c r="L125" s="49" t="s">
        <v>285</v>
      </c>
      <c r="M125" s="49" t="s">
        <v>155</v>
      </c>
      <c r="N125" s="49" t="s">
        <v>286</v>
      </c>
      <c r="O125" s="49" t="s">
        <v>250</v>
      </c>
      <c r="P125" s="49" t="s">
        <v>158</v>
      </c>
      <c r="Q125" s="49"/>
      <c r="R125" s="49" t="s">
        <v>290</v>
      </c>
      <c r="S125" s="49"/>
      <c r="T125" s="49" t="s">
        <v>199</v>
      </c>
      <c r="U125" s="49"/>
      <c r="V125" s="49" t="s">
        <v>172</v>
      </c>
      <c r="W125" s="49"/>
      <c r="X125" s="49" t="s">
        <v>202</v>
      </c>
      <c r="Y125" s="49" t="s">
        <v>162</v>
      </c>
      <c r="Z125" s="49" t="s">
        <v>163</v>
      </c>
      <c r="AA125" s="49"/>
      <c r="AB125" s="49"/>
      <c r="AC125" s="49">
        <v>15</v>
      </c>
      <c r="AD125" s="49" t="s">
        <v>164</v>
      </c>
      <c r="AE125" s="49"/>
      <c r="AF125" cm="1">
        <f t="array" ref="AF125">_xlfn.LET(
  _xlpm.result, _xlfn.XLOOKUP($A125, IDEXX!$A:$A, IDEXX!$I:$I, ""),
  _xlfn.IFNA(
    _xlfn.IFS(
      ISNUMBER(_xlpm.result), _xlpm.result,
      _xlpm.result = "&gt; 2419.6", 2500,
      _xlpm.result = "&lt; 1.0", 0.5
    ),
    ""
  )
)</f>
        <v>2500</v>
      </c>
      <c r="AG125" s="2">
        <f>_xlfn.IFNA(_xlfn.XLOOKUP((A125&amp;"_P"), GALLERY!AT:AT, GALLERY!E:E),"")</f>
        <v>0.13122</v>
      </c>
      <c r="AH125" s="2">
        <f>_xlfn.IFNA(_xlfn.XLOOKUP((A125&amp;"_C"), GALLERY!AT:AT, GALLERY!E:E),"")</f>
        <v>321.6662</v>
      </c>
      <c r="AI125" s="75">
        <f>_xlfn.IFNA(IF(_xlfn.XLOOKUP((A125&amp;"_N"), GALLERY!AT:AT, GALLERY!E:E)&lt;0, _xlfn.XLOOKUP((A125&amp;"_T"), GALLERY!AT:AT, GALLERY!E:E), _xlfn.XLOOKUP((A125&amp;"_T"), GALLERY!AT:AT, GALLERY!E:E)-_xlfn.XLOOKUP((A125&amp;"_N"), GALLERY!AT:AT, GALLERY!E:E))/1000,"")</f>
        <v>1.0629770900000002</v>
      </c>
      <c r="AJ125" s="105">
        <v>20.5</v>
      </c>
      <c r="AK125" s="105" t="str" cm="1">
        <f t="array" ref="AK125">_xlfn.LET(
  _xlpm.lookupVal, _xlfn.XLOOKUP($A125, PHYCOCYANIN!A:A, PHYCOCYANIN!R:R, ""),
  _xlfn.IFS(
    _xlpm.lookupVal &lt;&gt; "", _xlpm.lookupVal,
    OR($Z125 = "Abundant algae", ISNUMBER(SEARCH("Suspected_HAB", $AA125))), "Flagged",
    TRUE, ""
  )
)</f>
        <v/>
      </c>
      <c r="AL125" s="75">
        <f>_xlfn.XLOOKUP($L125,'Site_GPS-Coordinates'!$A:$A,'Site_GPS-Coordinates'!$B:$B,"")</f>
        <v>40.505462000000001</v>
      </c>
      <c r="AM125" s="75">
        <f>_xlfn.XLOOKUP($L125,'Site_GPS-Coordinates'!$A:$A,'Site_GPS-Coordinates'!$C:$C,"")</f>
        <v>-74.623596000000006</v>
      </c>
      <c r="AN125" s="75" t="str">
        <f t="shared" si="4"/>
        <v>RO1a_A</v>
      </c>
      <c r="AO125" s="2" t="str">
        <f t="shared" si="5"/>
        <v>A</v>
      </c>
    </row>
    <row r="126" spans="1:41" ht="14.5" x14ac:dyDescent="0.35">
      <c r="A126" s="2" t="str">
        <f t="shared" si="3"/>
        <v>ROL1_2025-06-01</v>
      </c>
      <c r="B126" s="49">
        <v>3193</v>
      </c>
      <c r="C126" s="49" t="s">
        <v>445</v>
      </c>
      <c r="D126" s="93">
        <v>45809.538194444445</v>
      </c>
      <c r="E126" s="49"/>
      <c r="F126" s="93">
        <v>45809.538194444445</v>
      </c>
      <c r="G126" s="49"/>
      <c r="H126" s="49" t="s">
        <v>327</v>
      </c>
      <c r="I126" s="49" t="s">
        <v>153</v>
      </c>
      <c r="J126" s="102">
        <v>45809.666666666664</v>
      </c>
      <c r="K126" s="94">
        <v>0.36944444444444446</v>
      </c>
      <c r="L126" s="49" t="s">
        <v>289</v>
      </c>
      <c r="M126" s="49" t="s">
        <v>155</v>
      </c>
      <c r="N126" s="49" t="s">
        <v>156</v>
      </c>
      <c r="O126" s="49" t="s">
        <v>250</v>
      </c>
      <c r="P126" s="49" t="s">
        <v>158</v>
      </c>
      <c r="Q126" s="49"/>
      <c r="R126" s="49" t="s">
        <v>182</v>
      </c>
      <c r="S126" s="49"/>
      <c r="T126" s="49" t="s">
        <v>199</v>
      </c>
      <c r="U126" s="49"/>
      <c r="V126" s="49" t="s">
        <v>229</v>
      </c>
      <c r="W126" s="49"/>
      <c r="X126" s="49" t="s">
        <v>161</v>
      </c>
      <c r="Y126" s="49" t="s">
        <v>191</v>
      </c>
      <c r="Z126" s="49" t="s">
        <v>163</v>
      </c>
      <c r="AA126" s="49"/>
      <c r="AB126" s="49"/>
      <c r="AC126" s="49">
        <v>18</v>
      </c>
      <c r="AD126" s="49" t="s">
        <v>164</v>
      </c>
      <c r="AE126" s="49"/>
      <c r="AF126" cm="1">
        <f t="array" ref="AF126">_xlfn.LET(
  _xlpm.result, _xlfn.XLOOKUP($A126, IDEXX!$A:$A, IDEXX!$I:$I, ""),
  _xlfn.IFNA(
    _xlfn.IFS(
      ISNUMBER(_xlpm.result), _xlpm.result,
      _xlpm.result = "&gt; 2419.6", 2500,
      _xlpm.result = "&lt; 1.0", 0.5
    ),
    ""
  )
)</f>
        <v>2500</v>
      </c>
      <c r="AG126" s="2">
        <f>_xlfn.IFNA(_xlfn.XLOOKUP((A126&amp;"_P"), GALLERY!AT:AT, GALLERY!E:E),"")</f>
        <v>4.3290000000000002E-2</v>
      </c>
      <c r="AH126" s="2">
        <f>_xlfn.IFNA(_xlfn.XLOOKUP((A126&amp;"_C"), GALLERY!AT:AT, GALLERY!E:E),"")</f>
        <v>227.96360000000001</v>
      </c>
      <c r="AI126" s="75">
        <f>_xlfn.IFNA(IF(_xlfn.XLOOKUP((A126&amp;"_N"), GALLERY!AT:AT, GALLERY!E:E)&lt;0, _xlfn.XLOOKUP((A126&amp;"_T"), GALLERY!AT:AT, GALLERY!E:E), _xlfn.XLOOKUP((A126&amp;"_T"), GALLERY!AT:AT, GALLERY!E:E)-_xlfn.XLOOKUP((A126&amp;"_N"), GALLERY!AT:AT, GALLERY!E:E))/1000,"")</f>
        <v>0.13778874000000002</v>
      </c>
      <c r="AJ126" s="105">
        <v>12.5</v>
      </c>
      <c r="AK126" s="105" t="str" cm="1">
        <f t="array" ref="AK126">_xlfn.LET(
  _xlpm.lookupVal, _xlfn.XLOOKUP($A126, PHYCOCYANIN!A:A, PHYCOCYANIN!R:R, ""),
  _xlfn.IFS(
    _xlpm.lookupVal &lt;&gt; "", _xlpm.lookupVal,
    OR($Z126 = "Abundant algae", ISNUMBER(SEARCH("Suspected_HAB", $AA126))), "Flagged",
    TRUE, ""
  )
)</f>
        <v/>
      </c>
      <c r="AL126" s="75">
        <f>_xlfn.XLOOKUP($L126,'Site_GPS-Coordinates'!$A:$A,'Site_GPS-Coordinates'!$B:$B,"")</f>
        <v>40.330827839999998</v>
      </c>
      <c r="AM126" s="75">
        <f>_xlfn.XLOOKUP($L126,'Site_GPS-Coordinates'!$A:$A,'Site_GPS-Coordinates'!$C:$C,"")</f>
        <v>-74.757451110000005</v>
      </c>
      <c r="AN126" s="75" t="str">
        <f t="shared" si="4"/>
        <v>ROL1_A</v>
      </c>
      <c r="AO126" s="2" t="str">
        <f t="shared" si="5"/>
        <v>A</v>
      </c>
    </row>
    <row r="127" spans="1:41" ht="14.5" x14ac:dyDescent="0.35">
      <c r="A127" s="2" t="str">
        <f t="shared" si="3"/>
        <v>SB2_2025-06-01</v>
      </c>
      <c r="B127" s="49">
        <v>3197</v>
      </c>
      <c r="C127" s="49" t="s">
        <v>446</v>
      </c>
      <c r="D127" s="93">
        <v>45809.554861111108</v>
      </c>
      <c r="E127" s="49"/>
      <c r="F127" s="93">
        <v>45809.554861111108</v>
      </c>
      <c r="G127" s="49"/>
      <c r="H127" s="49" t="s">
        <v>252</v>
      </c>
      <c r="I127" s="49" t="s">
        <v>253</v>
      </c>
      <c r="J127" s="102">
        <v>45809.666666666664</v>
      </c>
      <c r="K127" s="94">
        <v>0.38680555555555557</v>
      </c>
      <c r="L127" s="49" t="s">
        <v>447</v>
      </c>
      <c r="M127" s="49" t="s">
        <v>155</v>
      </c>
      <c r="N127" s="49" t="s">
        <v>156</v>
      </c>
      <c r="O127" s="49" t="s">
        <v>250</v>
      </c>
      <c r="P127" s="49" t="s">
        <v>158</v>
      </c>
      <c r="Q127" s="49"/>
      <c r="R127" s="49" t="s">
        <v>176</v>
      </c>
      <c r="S127" s="49"/>
      <c r="T127" s="49" t="s">
        <v>199</v>
      </c>
      <c r="U127" s="49"/>
      <c r="V127" s="49" t="s">
        <v>334</v>
      </c>
      <c r="W127" s="49"/>
      <c r="X127" s="49" t="s">
        <v>173</v>
      </c>
      <c r="Y127" s="49" t="s">
        <v>177</v>
      </c>
      <c r="Z127" s="49" t="s">
        <v>163</v>
      </c>
      <c r="AA127" s="49"/>
      <c r="AB127" s="49"/>
      <c r="AC127" s="49">
        <v>15</v>
      </c>
      <c r="AD127" s="96" t="s">
        <v>295</v>
      </c>
      <c r="AE127" s="49" t="s">
        <v>448</v>
      </c>
      <c r="AF127" s="55" t="str" cm="1">
        <f t="array" ref="AF127">_xlfn.LET(
  _xlpm.result, _xlfn.XLOOKUP($A127, IDEXX!$A:$A, IDEXX!$I:$I, ""),
  _xlfn.IFNA(
    _xlfn.IFS(
      ISNUMBER(_xlpm.result), _xlpm.result,
      _xlpm.result = "&gt; 2419.6", 2500,
      _xlpm.result = "&lt; 1.0", 0.5
    ),
    ""
  )
)</f>
        <v/>
      </c>
      <c r="AG127" s="167" t="str">
        <f>_xlfn.IFNA(_xlfn.XLOOKUP((A127&amp;"_P"), GALLERY!AT:AT, GALLERY!E:E),"")</f>
        <v/>
      </c>
      <c r="AH127" s="167" t="str">
        <f>_xlfn.IFNA(_xlfn.XLOOKUP((A127&amp;"_C"), GALLERY!AT:AT, GALLERY!E:E),"")</f>
        <v/>
      </c>
      <c r="AI127" s="168" t="str">
        <f>_xlfn.IFNA(IF(_xlfn.XLOOKUP((A127&amp;"_N"), GALLERY!AT:AT, GALLERY!E:E)&lt;0, _xlfn.XLOOKUP((A127&amp;"_T"), GALLERY!AT:AT, GALLERY!E:E), _xlfn.XLOOKUP((A127&amp;"_T"), GALLERY!AT:AT, GALLERY!E:E)-_xlfn.XLOOKUP((A127&amp;"_N"), GALLERY!AT:AT, GALLERY!E:E))/1000,"")</f>
        <v/>
      </c>
      <c r="AJ127" s="169"/>
      <c r="AK127" s="105" t="str" cm="1">
        <f t="array" ref="AK127">_xlfn.LET(
  _xlpm.lookupVal, _xlfn.XLOOKUP($A127, PHYCOCYANIN!A:A, PHYCOCYANIN!R:R, ""),
  _xlfn.IFS(
    _xlpm.lookupVal &lt;&gt; "", _xlpm.lookupVal,
    OR($Z127 = "Abundant algae", ISNUMBER(SEARCH("Suspected_HAB", $AA127))), "Flagged",
    TRUE, ""
  )
)</f>
        <v/>
      </c>
      <c r="AL127" s="75">
        <f>_xlfn.XLOOKUP($L127,'Site_GPS-Coordinates'!$A:$A,'Site_GPS-Coordinates'!$B:$B,"")</f>
        <v>40.352823999999998</v>
      </c>
      <c r="AM127" s="75">
        <f>_xlfn.XLOOKUP($L127,'Site_GPS-Coordinates'!$A:$A,'Site_GPS-Coordinates'!$C:$C,"")</f>
        <v>-74.710442999999998</v>
      </c>
      <c r="AN127" s="75" t="str">
        <f t="shared" si="4"/>
        <v>SB2_A</v>
      </c>
      <c r="AO127" s="2" t="str">
        <f t="shared" si="5"/>
        <v>A</v>
      </c>
    </row>
    <row r="128" spans="1:41" ht="14.5" x14ac:dyDescent="0.35">
      <c r="A128" s="2" t="str">
        <f t="shared" si="3"/>
        <v>SB9_2025-06-01</v>
      </c>
      <c r="B128" s="49">
        <v>3192</v>
      </c>
      <c r="C128" s="49" t="s">
        <v>449</v>
      </c>
      <c r="D128" s="93">
        <v>45809.535416666666</v>
      </c>
      <c r="E128" s="49"/>
      <c r="F128" s="93">
        <v>45809.535416666666</v>
      </c>
      <c r="G128" s="49"/>
      <c r="H128" s="49" t="s">
        <v>252</v>
      </c>
      <c r="I128" s="49" t="s">
        <v>253</v>
      </c>
      <c r="J128" s="102">
        <v>45809.666666666664</v>
      </c>
      <c r="K128" s="94">
        <v>0.36458333333333331</v>
      </c>
      <c r="L128" s="49" t="s">
        <v>298</v>
      </c>
      <c r="M128" s="49" t="s">
        <v>155</v>
      </c>
      <c r="N128" s="49" t="s">
        <v>156</v>
      </c>
      <c r="O128" s="49" t="s">
        <v>250</v>
      </c>
      <c r="P128" s="49" t="s">
        <v>158</v>
      </c>
      <c r="Q128" s="49"/>
      <c r="R128" s="49" t="s">
        <v>182</v>
      </c>
      <c r="S128" s="49"/>
      <c r="T128" s="49" t="s">
        <v>199</v>
      </c>
      <c r="U128" s="49"/>
      <c r="V128" s="49" t="s">
        <v>172</v>
      </c>
      <c r="W128" s="49"/>
      <c r="X128" s="49" t="s">
        <v>161</v>
      </c>
      <c r="Y128" s="49" t="s">
        <v>177</v>
      </c>
      <c r="Z128" s="49" t="s">
        <v>163</v>
      </c>
      <c r="AA128" s="49"/>
      <c r="AB128" s="49"/>
      <c r="AC128" s="49">
        <v>16</v>
      </c>
      <c r="AD128" s="49" t="s">
        <v>164</v>
      </c>
      <c r="AE128" s="49"/>
      <c r="AF128" cm="1">
        <f t="array" ref="AF128">_xlfn.LET(
  _xlpm.result, _xlfn.XLOOKUP($A128, IDEXX!$A:$A, IDEXX!$I:$I, ""),
  _xlfn.IFNA(
    _xlfn.IFS(
      ISNUMBER(_xlpm.result), _xlpm.result,
      _xlpm.result = "&gt; 2419.6", 2500,
      _xlpm.result = "&lt; 1.0", 0.5
    ),
    ""
  )
)</f>
        <v>2500</v>
      </c>
      <c r="AG128" s="2">
        <f>_xlfn.IFNA(_xlfn.XLOOKUP((A128&amp;"_P"), GALLERY!AT:AT, GALLERY!E:E),"")</f>
        <v>0.11353000000000001</v>
      </c>
      <c r="AH128" s="2">
        <f>_xlfn.IFNA(_xlfn.XLOOKUP((A128&amp;"_C"), GALLERY!AT:AT, GALLERY!E:E),"")</f>
        <v>248.7415</v>
      </c>
      <c r="AI128" s="75">
        <f>_xlfn.IFNA(IF(_xlfn.XLOOKUP((A128&amp;"_N"), GALLERY!AT:AT, GALLERY!E:E)&lt;0, _xlfn.XLOOKUP((A128&amp;"_T"), GALLERY!AT:AT, GALLERY!E:E), _xlfn.XLOOKUP((A128&amp;"_T"), GALLERY!AT:AT, GALLERY!E:E)-_xlfn.XLOOKUP((A128&amp;"_N"), GALLERY!AT:AT, GALLERY!E:E))/1000,"")</f>
        <v>0.29127550000000002</v>
      </c>
      <c r="AJ128" s="105">
        <v>17</v>
      </c>
      <c r="AK128" s="105" t="str" cm="1">
        <f t="array" ref="AK128">_xlfn.LET(
  _xlpm.lookupVal, _xlfn.XLOOKUP($A128, PHYCOCYANIN!A:A, PHYCOCYANIN!R:R, ""),
  _xlfn.IFS(
    _xlpm.lookupVal &lt;&gt; "", _xlpm.lookupVal,
    OR($Z128 = "Abundant algae", ISNUMBER(SEARCH("Suspected_HAB", $AA128))), "Flagged",
    TRUE, ""
  )
)</f>
        <v/>
      </c>
      <c r="AL128" s="75">
        <f>_xlfn.XLOOKUP($L128,'Site_GPS-Coordinates'!$A:$A,'Site_GPS-Coordinates'!$B:$B,"")</f>
        <v>40.330970000000001</v>
      </c>
      <c r="AM128" s="75">
        <f>_xlfn.XLOOKUP($L128,'Site_GPS-Coordinates'!$A:$A,'Site_GPS-Coordinates'!$C:$C,"")</f>
        <v>-74.654200000000003</v>
      </c>
      <c r="AN128" s="75" t="str">
        <f t="shared" si="4"/>
        <v>SB9_A</v>
      </c>
      <c r="AO128" s="2" t="str">
        <f t="shared" si="5"/>
        <v>A</v>
      </c>
    </row>
    <row r="129" spans="1:41" ht="14.5" x14ac:dyDescent="0.35">
      <c r="A129" s="2" t="str">
        <f t="shared" si="3"/>
        <v>SPBP1_2025-06-01</v>
      </c>
      <c r="B129" s="49">
        <v>3210</v>
      </c>
      <c r="C129" s="49" t="s">
        <v>450</v>
      </c>
      <c r="D129" s="93">
        <v>45809.595833333333</v>
      </c>
      <c r="E129" s="49"/>
      <c r="F129" s="93">
        <v>45809.595833333333</v>
      </c>
      <c r="G129" s="49"/>
      <c r="H129" s="49" t="s">
        <v>451</v>
      </c>
      <c r="I129" s="49" t="s">
        <v>284</v>
      </c>
      <c r="J129" s="102">
        <v>45809.666666666664</v>
      </c>
      <c r="K129" s="94">
        <v>0.42708333333333331</v>
      </c>
      <c r="L129" s="49" t="s">
        <v>301</v>
      </c>
      <c r="M129" s="49" t="s">
        <v>155</v>
      </c>
      <c r="N129" s="49" t="s">
        <v>286</v>
      </c>
      <c r="O129" s="49" t="s">
        <v>250</v>
      </c>
      <c r="P129" s="49" t="s">
        <v>158</v>
      </c>
      <c r="Q129" s="49"/>
      <c r="R129" s="49" t="s">
        <v>212</v>
      </c>
      <c r="S129" s="49"/>
      <c r="T129" s="49" t="s">
        <v>199</v>
      </c>
      <c r="U129" s="49"/>
      <c r="V129" s="49" t="s">
        <v>172</v>
      </c>
      <c r="W129" s="49"/>
      <c r="X129" s="49" t="s">
        <v>161</v>
      </c>
      <c r="Y129" s="49" t="s">
        <v>191</v>
      </c>
      <c r="Z129" s="49" t="s">
        <v>163</v>
      </c>
      <c r="AA129" s="49"/>
      <c r="AB129" s="49"/>
      <c r="AC129" s="49">
        <v>20</v>
      </c>
      <c r="AD129" s="49" t="s">
        <v>164</v>
      </c>
      <c r="AE129" s="49"/>
      <c r="AF129" cm="1">
        <f t="array" ref="AF129">_xlfn.LET(
  _xlpm.result, _xlfn.XLOOKUP($A129, IDEXX!$A:$A, IDEXX!$I:$I, ""),
  _xlfn.IFNA(
    _xlfn.IFS(
      ISNUMBER(_xlpm.result), _xlpm.result,
      _xlpm.result = "&gt; 2419.6", 2500,
      _xlpm.result = "&lt; 1.0", 0.5
    ),
    ""
  )
)</f>
        <v>1553.1</v>
      </c>
      <c r="AG129" s="2">
        <f>_xlfn.IFNA(_xlfn.XLOOKUP((A129&amp;"_P"), GALLERY!AT:AT, GALLERY!E:E),"")</f>
        <v>4.9110000000000001E-2</v>
      </c>
      <c r="AH129" s="2">
        <f>_xlfn.IFNA(_xlfn.XLOOKUP((A129&amp;"_C"), GALLERY!AT:AT, GALLERY!E:E),"")</f>
        <v>227.2825</v>
      </c>
      <c r="AI129" s="75">
        <f>_xlfn.IFNA(IF(_xlfn.XLOOKUP((A129&amp;"_N"), GALLERY!AT:AT, GALLERY!E:E)&lt;0, _xlfn.XLOOKUP((A129&amp;"_T"), GALLERY!AT:AT, GALLERY!E:E), _xlfn.XLOOKUP((A129&amp;"_T"), GALLERY!AT:AT, GALLERY!E:E)-_xlfn.XLOOKUP((A129&amp;"_N"), GALLERY!AT:AT, GALLERY!E:E))/1000,"")</f>
        <v>0.17088865</v>
      </c>
      <c r="AJ129" s="105">
        <v>15.4</v>
      </c>
      <c r="AK129" s="105" t="str" cm="1">
        <f t="array" ref="AK129">_xlfn.LET(
  _xlpm.lookupVal, _xlfn.XLOOKUP($A129, PHYCOCYANIN!A:A, PHYCOCYANIN!R:R, ""),
  _xlfn.IFS(
    _xlpm.lookupVal &lt;&gt; "", _xlpm.lookupVal,
    OR($Z129 = "Abundant algae", ISNUMBER(SEARCH("Suspected_HAB", $AA129))), "Flagged",
    TRUE, ""
  )
)</f>
        <v/>
      </c>
      <c r="AL129" s="75">
        <f>_xlfn.XLOOKUP($L129,'Site_GPS-Coordinates'!$A:$A,'Site_GPS-Coordinates'!$B:$B,"")</f>
        <v>40.50947</v>
      </c>
      <c r="AM129" s="75">
        <f>_xlfn.XLOOKUP($L129,'Site_GPS-Coordinates'!$A:$A,'Site_GPS-Coordinates'!$C:$C,"")</f>
        <v>-74.565430000000006</v>
      </c>
      <c r="AN129" s="75" t="str">
        <f t="shared" si="4"/>
        <v>SPBP1_A</v>
      </c>
      <c r="AO129" s="2" t="str">
        <f t="shared" si="5"/>
        <v>A</v>
      </c>
    </row>
    <row r="130" spans="1:41" ht="14.5" x14ac:dyDescent="0.35">
      <c r="A130" s="2" t="str">
        <f t="shared" ref="A130:A193" si="6">L130&amp;"_"&amp;TEXT(J130,"yyyy-mm-dd")</f>
        <v>SPBP2_2025-06-01</v>
      </c>
      <c r="B130" s="49">
        <v>3214</v>
      </c>
      <c r="C130" s="49" t="s">
        <v>452</v>
      </c>
      <c r="D130" s="93">
        <v>45809.602777777778</v>
      </c>
      <c r="E130" s="49"/>
      <c r="F130" s="93">
        <v>45809.602777777778</v>
      </c>
      <c r="G130" s="49"/>
      <c r="H130" s="49" t="s">
        <v>283</v>
      </c>
      <c r="I130" s="49" t="s">
        <v>284</v>
      </c>
      <c r="J130" s="102">
        <v>45809.666666666664</v>
      </c>
      <c r="K130" s="94">
        <v>0.43402777777777779</v>
      </c>
      <c r="L130" s="49" t="s">
        <v>303</v>
      </c>
      <c r="M130" s="49" t="s">
        <v>155</v>
      </c>
      <c r="N130" s="49" t="s">
        <v>286</v>
      </c>
      <c r="O130" s="49" t="s">
        <v>250</v>
      </c>
      <c r="P130" s="49" t="s">
        <v>158</v>
      </c>
      <c r="Q130" s="49"/>
      <c r="R130" s="49" t="s">
        <v>290</v>
      </c>
      <c r="S130" s="49"/>
      <c r="T130" s="49" t="s">
        <v>199</v>
      </c>
      <c r="U130" s="49"/>
      <c r="V130" s="49" t="s">
        <v>172</v>
      </c>
      <c r="W130" s="49"/>
      <c r="X130" s="49" t="s">
        <v>161</v>
      </c>
      <c r="Y130" s="49" t="s">
        <v>162</v>
      </c>
      <c r="Z130" s="49" t="s">
        <v>163</v>
      </c>
      <c r="AA130" s="49"/>
      <c r="AB130" s="49"/>
      <c r="AC130" s="49">
        <v>20</v>
      </c>
      <c r="AD130" s="49" t="s">
        <v>164</v>
      </c>
      <c r="AE130" s="49"/>
      <c r="AF130" cm="1">
        <f t="array" ref="AF130">_xlfn.LET(
  _xlpm.result, _xlfn.XLOOKUP($A130, IDEXX!$A:$A, IDEXX!$I:$I, ""),
  _xlfn.IFNA(
    _xlfn.IFS(
      ISNUMBER(_xlpm.result), _xlpm.result,
      _xlpm.result = "&gt; 2419.6", 2500,
      _xlpm.result = "&lt; 1.0", 0.5
    ),
    ""
  )
)</f>
        <v>2500</v>
      </c>
      <c r="AG130" s="2">
        <f>_xlfn.IFNA(_xlfn.XLOOKUP((A130&amp;"_P"), GALLERY!AT:AT, GALLERY!E:E),"")</f>
        <v>4.3400000000000001E-2</v>
      </c>
      <c r="AH130" s="2">
        <f>_xlfn.IFNA(_xlfn.XLOOKUP((A130&amp;"_C"), GALLERY!AT:AT, GALLERY!E:E),"")</f>
        <v>195.7706</v>
      </c>
      <c r="AI130" s="75">
        <f>_xlfn.IFNA(IF(_xlfn.XLOOKUP((A130&amp;"_N"), GALLERY!AT:AT, GALLERY!E:E)&lt;0, _xlfn.XLOOKUP((A130&amp;"_T"), GALLERY!AT:AT, GALLERY!E:E), _xlfn.XLOOKUP((A130&amp;"_T"), GALLERY!AT:AT, GALLERY!E:E)-_xlfn.XLOOKUP((A130&amp;"_N"), GALLERY!AT:AT, GALLERY!E:E))/1000,"")</f>
        <v>0.22180709999999998</v>
      </c>
      <c r="AJ130" s="105">
        <v>17.600000000000001</v>
      </c>
      <c r="AK130" s="105" t="str" cm="1">
        <f t="array" ref="AK130">_xlfn.LET(
  _xlpm.lookupVal, _xlfn.XLOOKUP($A130, PHYCOCYANIN!A:A, PHYCOCYANIN!R:R, ""),
  _xlfn.IFS(
    _xlpm.lookupVal &lt;&gt; "", _xlpm.lookupVal,
    OR($Z130 = "Abundant algae", ISNUMBER(SEARCH("Suspected_HAB", $AA130))), "Flagged",
    TRUE, ""
  )
)</f>
        <v/>
      </c>
      <c r="AL130" s="75">
        <f>_xlfn.XLOOKUP($L130,'Site_GPS-Coordinates'!$A:$A,'Site_GPS-Coordinates'!$B:$B,"")</f>
        <v>40.510150000000003</v>
      </c>
      <c r="AM130" s="75">
        <f>_xlfn.XLOOKUP($L130,'Site_GPS-Coordinates'!$A:$A,'Site_GPS-Coordinates'!$C:$C,"")</f>
        <v>-74.560640000000006</v>
      </c>
      <c r="AN130" s="75" t="str">
        <f t="shared" ref="AN130:AN193" si="7">L130&amp;"_A"</f>
        <v>SPBP2_A</v>
      </c>
      <c r="AO130" s="2" t="str">
        <f t="shared" ref="AO130:AO193" si="8">RIGHT(AN130,1)</f>
        <v>A</v>
      </c>
    </row>
    <row r="131" spans="1:41" ht="14.5" x14ac:dyDescent="0.35">
      <c r="A131" s="2" t="str">
        <f t="shared" si="6"/>
        <v>SYL1_2025-06-01</v>
      </c>
      <c r="B131" s="49">
        <v>3217</v>
      </c>
      <c r="C131" s="95" t="s">
        <v>453</v>
      </c>
      <c r="D131" s="93">
        <v>45809.61041666667</v>
      </c>
      <c r="E131" s="49"/>
      <c r="F131" s="93">
        <v>45809.61041666667</v>
      </c>
      <c r="G131" s="49"/>
      <c r="H131" s="49" t="s">
        <v>221</v>
      </c>
      <c r="I131" s="49" t="s">
        <v>417</v>
      </c>
      <c r="J131" s="102">
        <v>45809.666666666664</v>
      </c>
      <c r="K131" s="94">
        <v>0.44097222222222221</v>
      </c>
      <c r="L131" s="49" t="s">
        <v>307</v>
      </c>
      <c r="M131" s="49" t="s">
        <v>155</v>
      </c>
      <c r="N131" s="49" t="s">
        <v>187</v>
      </c>
      <c r="O131" s="49" t="s">
        <v>250</v>
      </c>
      <c r="P131" s="49" t="s">
        <v>158</v>
      </c>
      <c r="Q131" s="49"/>
      <c r="R131" s="49" t="s">
        <v>159</v>
      </c>
      <c r="S131" s="49"/>
      <c r="T131" s="49" t="s">
        <v>159</v>
      </c>
      <c r="U131" s="49"/>
      <c r="V131" s="49" t="s">
        <v>320</v>
      </c>
      <c r="W131" s="49"/>
      <c r="X131" s="49" t="s">
        <v>202</v>
      </c>
      <c r="Y131" s="49" t="s">
        <v>177</v>
      </c>
      <c r="Z131" s="96" t="s">
        <v>377</v>
      </c>
      <c r="AA131" s="49" t="s">
        <v>305</v>
      </c>
      <c r="AB131" s="49"/>
      <c r="AC131" s="49">
        <v>18</v>
      </c>
      <c r="AD131" s="49" t="s">
        <v>164</v>
      </c>
      <c r="AE131" s="49"/>
      <c r="AF131" cm="1">
        <f t="array" ref="AF131">_xlfn.LET(
  _xlpm.result, _xlfn.XLOOKUP($A131, IDEXX!$A:$A, IDEXX!$I:$I, ""),
  _xlfn.IFNA(
    _xlfn.IFS(
      ISNUMBER(_xlpm.result), _xlpm.result,
      _xlpm.result = "&gt; 2419.6", 2500,
      _xlpm.result = "&lt; 1.0", 0.5
    ),
    ""
  )
)</f>
        <v>435.2</v>
      </c>
      <c r="AG131" s="2">
        <f>_xlfn.IFNA(_xlfn.XLOOKUP((A131&amp;"_P"), GALLERY!AT:AT, GALLERY!E:E),"")</f>
        <v>4.2759999999999999E-2</v>
      </c>
      <c r="AH131" s="2">
        <f>_xlfn.IFNA(_xlfn.XLOOKUP((A131&amp;"_C"), GALLERY!AT:AT, GALLERY!E:E),"")</f>
        <v>452.529</v>
      </c>
      <c r="AI131" s="75">
        <f>_xlfn.IFNA(IF(_xlfn.XLOOKUP((A131&amp;"_N"), GALLERY!AT:AT, GALLERY!E:E)&lt;0, _xlfn.XLOOKUP((A131&amp;"_T"), GALLERY!AT:AT, GALLERY!E:E), _xlfn.XLOOKUP((A131&amp;"_T"), GALLERY!AT:AT, GALLERY!E:E)-_xlfn.XLOOKUP((A131&amp;"_N"), GALLERY!AT:AT, GALLERY!E:E))/1000,"")</f>
        <v>0.21918823999999998</v>
      </c>
      <c r="AJ131" s="105">
        <v>3.81</v>
      </c>
      <c r="AK131" s="105" t="str" cm="1">
        <f t="array" ref="AK131">_xlfn.LET(
  _xlpm.lookupVal, _xlfn.XLOOKUP($A131, PHYCOCYANIN!A:A, PHYCOCYANIN!R:R, ""),
  _xlfn.IFS(
    _xlpm.lookupVal &lt;&gt; "", _xlpm.lookupVal,
    OR($Z131 = "Abundant algae", ISNUMBER(SEARCH("Suspected_HAB", $AA131))), "Flagged",
    TRUE, ""
  )
)</f>
        <v>Flagged</v>
      </c>
      <c r="AL131" s="75">
        <f>_xlfn.XLOOKUP($L131,'Site_GPS-Coordinates'!$A:$A,'Site_GPS-Coordinates'!$B:$B,"")</f>
        <v>40.271619999999999</v>
      </c>
      <c r="AM131" s="75">
        <f>_xlfn.XLOOKUP($L131,'Site_GPS-Coordinates'!$A:$A,'Site_GPS-Coordinates'!$C:$C,"")</f>
        <v>-74.775480000000002</v>
      </c>
      <c r="AN131" s="75" t="str">
        <f t="shared" si="7"/>
        <v>SYL1_A</v>
      </c>
      <c r="AO131" s="2" t="str">
        <f t="shared" si="8"/>
        <v>A</v>
      </c>
    </row>
    <row r="132" spans="1:41" ht="14.5" x14ac:dyDescent="0.35">
      <c r="A132" s="2" t="str">
        <f t="shared" si="6"/>
        <v>SYNL1_2025-06-01</v>
      </c>
      <c r="B132" s="49">
        <v>3191</v>
      </c>
      <c r="C132" s="49" t="s">
        <v>454</v>
      </c>
      <c r="D132" s="93">
        <v>45809.520833333336</v>
      </c>
      <c r="E132" s="49"/>
      <c r="F132" s="93">
        <v>45809.520833333336</v>
      </c>
      <c r="G132" s="49"/>
      <c r="H132" s="49" t="s">
        <v>184</v>
      </c>
      <c r="I132" s="49" t="s">
        <v>185</v>
      </c>
      <c r="J132" s="102">
        <v>45809.666666666664</v>
      </c>
      <c r="K132" s="94">
        <v>0.34930555555555554</v>
      </c>
      <c r="L132" s="49" t="s">
        <v>310</v>
      </c>
      <c r="M132" s="49" t="s">
        <v>155</v>
      </c>
      <c r="N132" s="49" t="s">
        <v>156</v>
      </c>
      <c r="O132" s="49" t="s">
        <v>250</v>
      </c>
      <c r="P132" s="49" t="s">
        <v>158</v>
      </c>
      <c r="Q132" s="49"/>
      <c r="R132" s="49" t="s">
        <v>159</v>
      </c>
      <c r="S132" s="49"/>
      <c r="T132" s="49" t="s">
        <v>159</v>
      </c>
      <c r="U132" s="49"/>
      <c r="V132" s="49" t="s">
        <v>172</v>
      </c>
      <c r="W132" s="49"/>
      <c r="X132" s="49" t="s">
        <v>161</v>
      </c>
      <c r="Y132" s="49" t="s">
        <v>162</v>
      </c>
      <c r="Z132" s="49" t="s">
        <v>163</v>
      </c>
      <c r="AA132" s="49"/>
      <c r="AB132" s="49"/>
      <c r="AC132" s="49">
        <v>14</v>
      </c>
      <c r="AD132" s="49" t="s">
        <v>164</v>
      </c>
      <c r="AE132" s="49"/>
      <c r="AF132" cm="1">
        <f t="array" ref="AF132">_xlfn.LET(
  _xlpm.result, _xlfn.XLOOKUP($A132, IDEXX!$A:$A, IDEXX!$I:$I, ""),
  _xlfn.IFNA(
    _xlfn.IFS(
      ISNUMBER(_xlpm.result), _xlpm.result,
      _xlpm.result = "&gt; 2419.6", 2500,
      _xlpm.result = "&lt; 1.0", 0.5
    ),
    ""
  )
)</f>
        <v>2500</v>
      </c>
      <c r="AG132" s="2">
        <f>_xlfn.IFNA(_xlfn.XLOOKUP((A132&amp;"_P"), GALLERY!AT:AT, GALLERY!E:E),"")</f>
        <v>3.1210000000000002E-2</v>
      </c>
      <c r="AH132" s="2">
        <f>_xlfn.IFNA(_xlfn.XLOOKUP((A132&amp;"_C"), GALLERY!AT:AT, GALLERY!E:E),"")</f>
        <v>115.6236</v>
      </c>
      <c r="AI132" s="75">
        <f>_xlfn.IFNA(IF(_xlfn.XLOOKUP((A132&amp;"_N"), GALLERY!AT:AT, GALLERY!E:E)&lt;0, _xlfn.XLOOKUP((A132&amp;"_T"), GALLERY!AT:AT, GALLERY!E:E), _xlfn.XLOOKUP((A132&amp;"_T"), GALLERY!AT:AT, GALLERY!E:E)-_xlfn.XLOOKUP((A132&amp;"_N"), GALLERY!AT:AT, GALLERY!E:E))/1000,"")</f>
        <v>0.26500610000000002</v>
      </c>
      <c r="AJ132" s="105">
        <v>7.49</v>
      </c>
      <c r="AK132" s="105" t="str" cm="1">
        <f t="array" ref="AK132">_xlfn.LET(
  _xlpm.lookupVal, _xlfn.XLOOKUP($A132, PHYCOCYANIN!A:A, PHYCOCYANIN!R:R, ""),
  _xlfn.IFS(
    _xlpm.lookupVal &lt;&gt; "", _xlpm.lookupVal,
    OR($Z132 = "Abundant algae", ISNUMBER(SEARCH("Suspected_HAB", $AA132))), "Flagged",
    TRUE, ""
  )
)</f>
        <v/>
      </c>
      <c r="AL132" s="75">
        <f>_xlfn.XLOOKUP($L132,'Site_GPS-Coordinates'!$A:$A,'Site_GPS-Coordinates'!$B:$B,"")</f>
        <v>40.412372449999999</v>
      </c>
      <c r="AM132" s="75">
        <f>_xlfn.XLOOKUP($L132,'Site_GPS-Coordinates'!$A:$A,'Site_GPS-Coordinates'!$C:$C,"")</f>
        <v>-74.698115569999999</v>
      </c>
      <c r="AN132" s="75" t="str">
        <f t="shared" si="7"/>
        <v>SYNL1_A</v>
      </c>
      <c r="AO132" s="2" t="str">
        <f t="shared" si="8"/>
        <v>A</v>
      </c>
    </row>
    <row r="133" spans="1:41" ht="14.5" x14ac:dyDescent="0.35">
      <c r="A133" s="2" t="str">
        <f t="shared" si="6"/>
        <v>ABM4_2025-06-08</v>
      </c>
      <c r="B133">
        <v>3244</v>
      </c>
      <c r="C133" t="s">
        <v>455</v>
      </c>
      <c r="D133" s="78">
        <v>45816.559282407405</v>
      </c>
      <c r="F133" s="78">
        <v>45816.559282407405</v>
      </c>
      <c r="H133" t="s">
        <v>385</v>
      </c>
      <c r="I133" t="s">
        <v>386</v>
      </c>
      <c r="J133" s="6">
        <v>45816.666666666664</v>
      </c>
      <c r="K133" s="79">
        <v>0.3923611111111111</v>
      </c>
      <c r="L133" t="s">
        <v>381</v>
      </c>
      <c r="M133" t="s">
        <v>155</v>
      </c>
      <c r="N133" t="s">
        <v>456</v>
      </c>
      <c r="O133" t="s">
        <v>250</v>
      </c>
      <c r="P133" t="s">
        <v>158</v>
      </c>
      <c r="R133" t="s">
        <v>176</v>
      </c>
      <c r="T133" t="s">
        <v>199</v>
      </c>
      <c r="V133" t="s">
        <v>457</v>
      </c>
      <c r="W133" t="s">
        <v>458</v>
      </c>
      <c r="X133" t="s">
        <v>202</v>
      </c>
      <c r="Y133" t="s">
        <v>191</v>
      </c>
      <c r="Z133" t="s">
        <v>163</v>
      </c>
      <c r="AC133">
        <v>20</v>
      </c>
      <c r="AD133" t="s">
        <v>164</v>
      </c>
      <c r="AF133" cm="1">
        <f t="array" ref="AF133">_xlfn.LET(
  _xlpm.result, _xlfn.XLOOKUP($A133, IDEXX!$A:$A, IDEXX!$I:$I, ""),
  _xlfn.IFNA(
    _xlfn.IFS(
      ISNUMBER(_xlpm.result), _xlpm.result,
      _xlpm.result = "&gt; 2419.6", 2500,
      _xlpm.result = "&lt; 1.0", 0.5
    ),
    ""
  )
)</f>
        <v>435.2</v>
      </c>
      <c r="AG133" s="2">
        <f>_xlfn.IFNA(_xlfn.XLOOKUP((A133&amp;"_P"), GALLERY!AT:AT, GALLERY!E:E),"")</f>
        <v>0.10238999999999999</v>
      </c>
      <c r="AH133" s="2">
        <f>_xlfn.IFNA(_xlfn.XLOOKUP((A133&amp;"_C"), GALLERY!AT:AT, GALLERY!E:E),"")</f>
        <v>260.57920000000001</v>
      </c>
      <c r="AI133" s="75">
        <f>_xlfn.IFNA(IF(_xlfn.XLOOKUP((A133&amp;"_N"), GALLERY!AT:AT, GALLERY!E:E)&lt;0, _xlfn.XLOOKUP((A133&amp;"_T"), GALLERY!AT:AT, GALLERY!E:E), _xlfn.XLOOKUP((A133&amp;"_T"), GALLERY!AT:AT, GALLERY!E:E)-_xlfn.XLOOKUP((A133&amp;"_N"), GALLERY!AT:AT, GALLERY!E:E))/1000,"")</f>
        <v>1.0159619600000001</v>
      </c>
      <c r="AJ133" s="5">
        <v>2.74</v>
      </c>
      <c r="AK133" s="105" t="str" cm="1">
        <f t="array" ref="AK133">_xlfn.LET(
  _xlpm.lookupVal, _xlfn.XLOOKUP($A133, PHYCOCYANIN!A:A, PHYCOCYANIN!R:R, ""),
  _xlfn.IFS(
    _xlpm.lookupVal &lt;&gt; "", _xlpm.lookupVal,
    OR($Z133 = "Abundant algae", ISNUMBER(SEARCH("Suspected_HAB", $AA133))), "Flagged",
    TRUE, ""
  )
)</f>
        <v/>
      </c>
      <c r="AL133" s="75">
        <f>_xlfn.XLOOKUP($L133,'Site_GPS-Coordinates'!$A:$A,'Site_GPS-Coordinates'!$B:$B,"")</f>
        <v>40.148150000000001</v>
      </c>
      <c r="AM133" s="75">
        <f>_xlfn.XLOOKUP($L133,'Site_GPS-Coordinates'!$A:$A,'Site_GPS-Coordinates'!$C:$C,"")</f>
        <v>-74.718249999999998</v>
      </c>
      <c r="AN133" s="75" t="str">
        <f t="shared" si="7"/>
        <v>ABM4_A</v>
      </c>
      <c r="AO133" s="2" t="str">
        <f t="shared" si="8"/>
        <v>A</v>
      </c>
    </row>
    <row r="134" spans="1:41" ht="14.5" x14ac:dyDescent="0.35">
      <c r="A134" s="2" t="str">
        <f t="shared" si="6"/>
        <v>AC4_2025-06-08</v>
      </c>
      <c r="B134">
        <v>3249</v>
      </c>
      <c r="C134" t="s">
        <v>459</v>
      </c>
      <c r="D134" s="78">
        <v>45816.588148148148</v>
      </c>
      <c r="F134" s="78">
        <v>45816.588148148148</v>
      </c>
      <c r="H134" t="s">
        <v>385</v>
      </c>
      <c r="I134" t="s">
        <v>386</v>
      </c>
      <c r="J134" s="6">
        <v>45816.666666666664</v>
      </c>
      <c r="K134" s="79">
        <v>0.41666666666666669</v>
      </c>
      <c r="L134" t="s">
        <v>388</v>
      </c>
      <c r="M134" t="s">
        <v>155</v>
      </c>
      <c r="N134" t="s">
        <v>456</v>
      </c>
      <c r="O134" t="s">
        <v>250</v>
      </c>
      <c r="P134" t="s">
        <v>158</v>
      </c>
      <c r="R134" t="s">
        <v>176</v>
      </c>
      <c r="T134" t="s">
        <v>171</v>
      </c>
      <c r="V134" t="s">
        <v>172</v>
      </c>
      <c r="X134" t="s">
        <v>202</v>
      </c>
      <c r="Y134" t="s">
        <v>162</v>
      </c>
      <c r="Z134" t="s">
        <v>163</v>
      </c>
      <c r="AC134">
        <v>21</v>
      </c>
      <c r="AD134" t="s">
        <v>164</v>
      </c>
      <c r="AF134" cm="1">
        <f t="array" ref="AF134">_xlfn.LET(
  _xlpm.result, _xlfn.XLOOKUP($A134, IDEXX!$A:$A, IDEXX!$I:$I, ""),
  _xlfn.IFNA(
    _xlfn.IFS(
      ISNUMBER(_xlpm.result), _xlpm.result,
      _xlpm.result = "&gt; 2419.6", 2500,
      _xlpm.result = "&lt; 1.0", 0.5
    ),
    ""
  )
)</f>
        <v>214.3</v>
      </c>
      <c r="AG134" s="2">
        <f>_xlfn.IFNA(_xlfn.XLOOKUP((A134&amp;"_P"), GALLERY!AT:AT, GALLERY!E:E),"")</f>
        <v>0.44194</v>
      </c>
      <c r="AH134" s="2">
        <f>_xlfn.IFNA(_xlfn.XLOOKUP((A134&amp;"_C"), GALLERY!AT:AT, GALLERY!E:E),"")</f>
        <v>448.99090000000001</v>
      </c>
      <c r="AI134" s="75">
        <f>_xlfn.IFNA(IF(_xlfn.XLOOKUP((A134&amp;"_N"), GALLERY!AT:AT, GALLERY!E:E)&lt;0, _xlfn.XLOOKUP((A134&amp;"_T"), GALLERY!AT:AT, GALLERY!E:E), _xlfn.XLOOKUP((A134&amp;"_T"), GALLERY!AT:AT, GALLERY!E:E)-_xlfn.XLOOKUP((A134&amp;"_N"), GALLERY!AT:AT, GALLERY!E:E))/1000,"")</f>
        <v>0.37965991999999998</v>
      </c>
      <c r="AJ134" s="5">
        <v>4.7699999999999996</v>
      </c>
      <c r="AK134" s="105" t="str" cm="1">
        <f t="array" ref="AK134">_xlfn.LET(
  _xlpm.lookupVal, _xlfn.XLOOKUP($A134, PHYCOCYANIN!A:A, PHYCOCYANIN!R:R, ""),
  _xlfn.IFS(
    _xlpm.lookupVal &lt;&gt; "", _xlpm.lookupVal,
    OR($Z134 = "Abundant algae", ISNUMBER(SEARCH("Suspected_HAB", $AA134))), "Flagged",
    TRUE, ""
  )
)</f>
        <v/>
      </c>
      <c r="AL134" s="75">
        <f>_xlfn.XLOOKUP($L134,'Site_GPS-Coordinates'!$A:$A,'Site_GPS-Coordinates'!$B:$B,"")</f>
        <v>40.264367</v>
      </c>
      <c r="AM134" s="75">
        <f>_xlfn.XLOOKUP($L134,'Site_GPS-Coordinates'!$A:$A,'Site_GPS-Coordinates'!$C:$C,"")</f>
        <v>-74.711905999999999</v>
      </c>
      <c r="AN134" s="75" t="str">
        <f t="shared" si="7"/>
        <v>AC4_A</v>
      </c>
      <c r="AO134" s="2" t="str">
        <f t="shared" si="8"/>
        <v>A</v>
      </c>
    </row>
    <row r="135" spans="1:41" ht="14.5" x14ac:dyDescent="0.35">
      <c r="A135" s="2" t="str">
        <f t="shared" si="6"/>
        <v>APL1_2025-06-08</v>
      </c>
      <c r="B135">
        <v>3248</v>
      </c>
      <c r="C135" t="s">
        <v>460</v>
      </c>
      <c r="D135" s="78">
        <v>45816.579293981478</v>
      </c>
      <c r="F135" s="78">
        <v>45816.579293981478</v>
      </c>
      <c r="H135" t="s">
        <v>234</v>
      </c>
      <c r="I135" t="s">
        <v>235</v>
      </c>
      <c r="J135" s="6">
        <v>45816.666666666664</v>
      </c>
      <c r="K135" s="79">
        <v>0.41041666666666665</v>
      </c>
      <c r="L135" t="s">
        <v>312</v>
      </c>
      <c r="M135" t="s">
        <v>155</v>
      </c>
      <c r="N135" t="s">
        <v>286</v>
      </c>
      <c r="O135" t="s">
        <v>250</v>
      </c>
      <c r="P135" t="s">
        <v>158</v>
      </c>
      <c r="R135" t="s">
        <v>170</v>
      </c>
      <c r="T135" t="s">
        <v>171</v>
      </c>
      <c r="V135" t="s">
        <v>172</v>
      </c>
      <c r="X135" t="s">
        <v>202</v>
      </c>
      <c r="Y135" t="s">
        <v>162</v>
      </c>
      <c r="Z135" t="s">
        <v>163</v>
      </c>
      <c r="AC135">
        <v>23.5</v>
      </c>
      <c r="AD135" t="s">
        <v>164</v>
      </c>
      <c r="AF135" cm="1">
        <f t="array" ref="AF135">_xlfn.LET(
  _xlpm.result, _xlfn.XLOOKUP($A135, IDEXX!$A:$A, IDEXX!$I:$I, ""),
  _xlfn.IFNA(
    _xlfn.IFS(
      ISNUMBER(_xlpm.result), _xlpm.result,
      _xlpm.result = "&gt; 2419.6", 2500,
      _xlpm.result = "&lt; 1.0", 0.5
    ),
    ""
  )
)</f>
        <v>51.2</v>
      </c>
      <c r="AG135" s="2">
        <f>_xlfn.IFNA(_xlfn.XLOOKUP((A135&amp;"_P"), GALLERY!AT:AT, GALLERY!E:E),"")</f>
        <v>3.5200000000000001E-3</v>
      </c>
      <c r="AH135" s="2">
        <f>_xlfn.IFNA(_xlfn.XLOOKUP((A135&amp;"_C"), GALLERY!AT:AT, GALLERY!E:E),"")</f>
        <v>236.48699999999999</v>
      </c>
      <c r="AI135" s="75">
        <f>_xlfn.IFNA(IF(_xlfn.XLOOKUP((A135&amp;"_N"), GALLERY!AT:AT, GALLERY!E:E)&lt;0, _xlfn.XLOOKUP((A135&amp;"_T"), GALLERY!AT:AT, GALLERY!E:E), _xlfn.XLOOKUP((A135&amp;"_T"), GALLERY!AT:AT, GALLERY!E:E)-_xlfn.XLOOKUP((A135&amp;"_N"), GALLERY!AT:AT, GALLERY!E:E))/1000,"")</f>
        <v>0.1043429</v>
      </c>
      <c r="AJ135" s="5">
        <v>3.24</v>
      </c>
      <c r="AK135" s="105" t="str" cm="1">
        <f t="array" ref="AK135">_xlfn.LET(
  _xlpm.lookupVal, _xlfn.XLOOKUP($A135, PHYCOCYANIN!A:A, PHYCOCYANIN!R:R, ""),
  _xlfn.IFS(
    _xlpm.lookupVal &lt;&gt; "", _xlpm.lookupVal,
    OR($Z135 = "Abundant algae", ISNUMBER(SEARCH("Suspected_HAB", $AA135))), "Flagged",
    TRUE, ""
  )
)</f>
        <v/>
      </c>
      <c r="AL135" s="75">
        <f>_xlfn.XLOOKUP($L135,'Site_GPS-Coordinates'!$A:$A,'Site_GPS-Coordinates'!$B:$B,"")</f>
        <v>40.215486130000002</v>
      </c>
      <c r="AM135" s="75">
        <f>_xlfn.XLOOKUP($L135,'Site_GPS-Coordinates'!$A:$A,'Site_GPS-Coordinates'!$C:$C,"")</f>
        <v>-74.51750036</v>
      </c>
      <c r="AN135" s="75" t="str">
        <f t="shared" si="7"/>
        <v>APL1_A</v>
      </c>
      <c r="AO135" s="2" t="str">
        <f t="shared" si="8"/>
        <v>A</v>
      </c>
    </row>
    <row r="136" spans="1:41" ht="14.5" x14ac:dyDescent="0.35">
      <c r="A136" s="2" t="str">
        <f t="shared" si="6"/>
        <v>AWL1_2025-06-08</v>
      </c>
      <c r="B136">
        <v>3245</v>
      </c>
      <c r="C136" t="s">
        <v>461</v>
      </c>
      <c r="D136" s="78">
        <v>45816.566203703704</v>
      </c>
      <c r="F136" s="78">
        <v>45816.566203703704</v>
      </c>
      <c r="H136" t="s">
        <v>327</v>
      </c>
      <c r="I136" t="s">
        <v>153</v>
      </c>
      <c r="J136" s="6">
        <v>45816.666666666664</v>
      </c>
      <c r="K136" s="79">
        <v>0.39791666666666664</v>
      </c>
      <c r="L136" t="s">
        <v>154</v>
      </c>
      <c r="M136" t="s">
        <v>155</v>
      </c>
      <c r="N136" t="s">
        <v>187</v>
      </c>
      <c r="O136" t="s">
        <v>157</v>
      </c>
      <c r="P136" t="s">
        <v>158</v>
      </c>
      <c r="R136" t="s">
        <v>290</v>
      </c>
      <c r="T136" t="s">
        <v>199</v>
      </c>
      <c r="V136" t="s">
        <v>229</v>
      </c>
      <c r="X136" t="s">
        <v>161</v>
      </c>
      <c r="Y136" t="s">
        <v>191</v>
      </c>
      <c r="Z136" t="s">
        <v>163</v>
      </c>
      <c r="AC136">
        <v>23</v>
      </c>
      <c r="AD136" t="s">
        <v>164</v>
      </c>
      <c r="AF136" cm="1">
        <f t="array" ref="AF136">_xlfn.LET(
  _xlpm.result, _xlfn.XLOOKUP($A136, IDEXX!$A:$A, IDEXX!$I:$I, ""),
  _xlfn.IFNA(
    _xlfn.IFS(
      ISNUMBER(_xlpm.result), _xlpm.result,
      _xlpm.result = "&gt; 2419.6", 2500,
      _xlpm.result = "&lt; 1.0", 0.5
    ),
    ""
  )
)</f>
        <v>2500</v>
      </c>
      <c r="AG136" s="2">
        <f>_xlfn.IFNA(_xlfn.XLOOKUP((A136&amp;"_P"), GALLERY!AT:AT, GALLERY!E:E),"")</f>
        <v>0.20183999999999999</v>
      </c>
      <c r="AH136" s="2">
        <f>_xlfn.IFNA(_xlfn.XLOOKUP((A136&amp;"_C"), GALLERY!AT:AT, GALLERY!E:E),"")</f>
        <v>194.81190000000001</v>
      </c>
      <c r="AI136" s="75">
        <f>_xlfn.IFNA(IF(_xlfn.XLOOKUP((A136&amp;"_N"), GALLERY!AT:AT, GALLERY!E:E)&lt;0, _xlfn.XLOOKUP((A136&amp;"_T"), GALLERY!AT:AT, GALLERY!E:E), _xlfn.XLOOKUP((A136&amp;"_T"), GALLERY!AT:AT, GALLERY!E:E)-_xlfn.XLOOKUP((A136&amp;"_N"), GALLERY!AT:AT, GALLERY!E:E))/1000,"")</f>
        <v>7.0720000000000001E-5</v>
      </c>
      <c r="AJ136" s="5">
        <v>58.4</v>
      </c>
      <c r="AK136" s="105" t="str" cm="1">
        <f t="array" ref="AK136">_xlfn.LET(
  _xlpm.lookupVal, _xlfn.XLOOKUP($A136, PHYCOCYANIN!A:A, PHYCOCYANIN!R:R, ""),
  _xlfn.IFS(
    _xlpm.lookupVal &lt;&gt; "", _xlpm.lookupVal,
    OR($Z136 = "Abundant algae", ISNUMBER(SEARCH("Suspected_HAB", $AA136))), "Flagged",
    TRUE, ""
  )
)</f>
        <v/>
      </c>
      <c r="AL136" s="75">
        <f>_xlfn.XLOOKUP($L136,'Site_GPS-Coordinates'!$A:$A,'Site_GPS-Coordinates'!$B:$B,"")</f>
        <v>40.400170000000003</v>
      </c>
      <c r="AM136" s="75">
        <f>_xlfn.XLOOKUP($L136,'Site_GPS-Coordinates'!$A:$A,'Site_GPS-Coordinates'!$C:$C,"")</f>
        <v>-74.84299</v>
      </c>
      <c r="AN136" s="75" t="str">
        <f t="shared" si="7"/>
        <v>AWL1_A</v>
      </c>
      <c r="AO136" s="2" t="str">
        <f t="shared" si="8"/>
        <v>A</v>
      </c>
    </row>
    <row r="137" spans="1:41" ht="14.5" x14ac:dyDescent="0.35">
      <c r="A137" s="2" t="str">
        <f t="shared" si="6"/>
        <v>AX1_2025-06-08</v>
      </c>
      <c r="B137">
        <v>3261</v>
      </c>
      <c r="C137" t="s">
        <v>462</v>
      </c>
      <c r="D137" s="78">
        <v>45816.620335648149</v>
      </c>
      <c r="F137" s="78">
        <v>45816.620335648149</v>
      </c>
      <c r="H137" t="s">
        <v>463</v>
      </c>
      <c r="I137" t="s">
        <v>322</v>
      </c>
      <c r="J137" s="6">
        <v>45816.666666666664</v>
      </c>
      <c r="K137" s="79">
        <v>0.45208333333333334</v>
      </c>
      <c r="L137" t="s">
        <v>168</v>
      </c>
      <c r="M137" t="s">
        <v>155</v>
      </c>
      <c r="N137" t="s">
        <v>187</v>
      </c>
      <c r="O137" t="s">
        <v>250</v>
      </c>
      <c r="P137" t="s">
        <v>464</v>
      </c>
      <c r="R137" t="s">
        <v>159</v>
      </c>
      <c r="T137" t="s">
        <v>159</v>
      </c>
      <c r="V137" t="s">
        <v>172</v>
      </c>
      <c r="X137" t="s">
        <v>161</v>
      </c>
      <c r="Y137" t="s">
        <v>177</v>
      </c>
      <c r="Z137" t="s">
        <v>163</v>
      </c>
      <c r="AC137">
        <v>19</v>
      </c>
      <c r="AD137" t="s">
        <v>164</v>
      </c>
      <c r="AF137" cm="1">
        <f t="array" ref="AF137">_xlfn.LET(
  _xlpm.result, _xlfn.XLOOKUP($A137, IDEXX!$A:$A, IDEXX!$I:$I, ""),
  _xlfn.IFNA(
    _xlfn.IFS(
      ISNUMBER(_xlpm.result), _xlpm.result,
      _xlpm.result = "&gt; 2419.6", 2500,
      _xlpm.result = "&lt; 1.0", 0.5
    ),
    ""
  )
)</f>
        <v>88.4</v>
      </c>
      <c r="AG137" s="2">
        <f>_xlfn.IFNA(_xlfn.XLOOKUP((A137&amp;"_P"), GALLERY!AT:AT, GALLERY!E:E),"")</f>
        <v>2.4279999999999999E-2</v>
      </c>
      <c r="AH137" s="2">
        <f>_xlfn.IFNA(_xlfn.XLOOKUP((A137&amp;"_C"), GALLERY!AT:AT, GALLERY!E:E),"")</f>
        <v>429.65660000000003</v>
      </c>
      <c r="AI137" s="75">
        <f>_xlfn.IFNA(IF(_xlfn.XLOOKUP((A137&amp;"_N"), GALLERY!AT:AT, GALLERY!E:E)&lt;0, _xlfn.XLOOKUP((A137&amp;"_T"), GALLERY!AT:AT, GALLERY!E:E), _xlfn.XLOOKUP((A137&amp;"_T"), GALLERY!AT:AT, GALLERY!E:E)-_xlfn.XLOOKUP((A137&amp;"_N"), GALLERY!AT:AT, GALLERY!E:E))/1000,"")</f>
        <v>0.4955637</v>
      </c>
      <c r="AJ137" s="5">
        <v>0.65</v>
      </c>
      <c r="AK137" s="105" t="str" cm="1">
        <f t="array" ref="AK137">_xlfn.LET(
  _xlpm.lookupVal, _xlfn.XLOOKUP($A137, PHYCOCYANIN!A:A, PHYCOCYANIN!R:R, ""),
  _xlfn.IFS(
    _xlpm.lookupVal &lt;&gt; "", _xlpm.lookupVal,
    OR($Z137 = "Abundant algae", ISNUMBER(SEARCH("Suspected_HAB", $AA137))), "Flagged",
    TRUE, ""
  )
)</f>
        <v/>
      </c>
      <c r="AL137" s="75">
        <f>_xlfn.XLOOKUP($L137,'Site_GPS-Coordinates'!$A:$A,'Site_GPS-Coordinates'!$B:$B,"")</f>
        <v>40.378843359999998</v>
      </c>
      <c r="AM137" s="75">
        <f>_xlfn.XLOOKUP($L137,'Site_GPS-Coordinates'!$A:$A,'Site_GPS-Coordinates'!$C:$C,"")</f>
        <v>-74.948355179999993</v>
      </c>
      <c r="AN137" s="75" t="str">
        <f t="shared" si="7"/>
        <v>AX1_A</v>
      </c>
      <c r="AO137" s="2" t="str">
        <f t="shared" si="8"/>
        <v>A</v>
      </c>
    </row>
    <row r="138" spans="1:41" ht="14.5" x14ac:dyDescent="0.35">
      <c r="A138" s="2" t="str">
        <f t="shared" si="6"/>
        <v>AX2_2025-06-08</v>
      </c>
      <c r="B138">
        <v>3257</v>
      </c>
      <c r="C138" t="s">
        <v>465</v>
      </c>
      <c r="D138" s="78">
        <v>45816.61042824074</v>
      </c>
      <c r="F138" s="78">
        <v>45816.61042824074</v>
      </c>
      <c r="H138" t="s">
        <v>463</v>
      </c>
      <c r="I138" t="s">
        <v>322</v>
      </c>
      <c r="J138" s="6">
        <v>45816.666666666664</v>
      </c>
      <c r="K138" s="79">
        <v>0.44097222222222221</v>
      </c>
      <c r="L138" t="s">
        <v>175</v>
      </c>
      <c r="M138" t="s">
        <v>155</v>
      </c>
      <c r="N138" t="s">
        <v>187</v>
      </c>
      <c r="O138" t="s">
        <v>250</v>
      </c>
      <c r="P138" t="s">
        <v>396</v>
      </c>
      <c r="R138" t="s">
        <v>212</v>
      </c>
      <c r="T138" t="s">
        <v>159</v>
      </c>
      <c r="V138" t="s">
        <v>172</v>
      </c>
      <c r="X138" t="s">
        <v>202</v>
      </c>
      <c r="Y138" t="s">
        <v>162</v>
      </c>
      <c r="Z138" t="s">
        <v>163</v>
      </c>
      <c r="AC138">
        <v>18</v>
      </c>
      <c r="AD138" t="s">
        <v>164</v>
      </c>
      <c r="AF138" cm="1">
        <f t="array" ref="AF138">_xlfn.LET(
  _xlpm.result, _xlfn.XLOOKUP($A138, IDEXX!$A:$A, IDEXX!$I:$I, ""),
  _xlfn.IFNA(
    _xlfn.IFS(
      ISNUMBER(_xlpm.result), _xlpm.result,
      _xlpm.result = "&gt; 2419.6", 2500,
      _xlpm.result = "&lt; 1.0", 0.5
    ),
    ""
  )
)</f>
        <v>157.6</v>
      </c>
      <c r="AG138" s="2">
        <f>_xlfn.IFNA(_xlfn.XLOOKUP((A138&amp;"_P"), GALLERY!AT:AT, GALLERY!E:E),"")</f>
        <v>8.9099999999999995E-3</v>
      </c>
      <c r="AH138" s="2">
        <f>_xlfn.IFNA(_xlfn.XLOOKUP((A138&amp;"_C"), GALLERY!AT:AT, GALLERY!E:E),"")</f>
        <v>431.8338</v>
      </c>
      <c r="AI138" s="75">
        <f>_xlfn.IFNA(IF(_xlfn.XLOOKUP((A138&amp;"_N"), GALLERY!AT:AT, GALLERY!E:E)&lt;0, _xlfn.XLOOKUP((A138&amp;"_T"), GALLERY!AT:AT, GALLERY!E:E), _xlfn.XLOOKUP((A138&amp;"_T"), GALLERY!AT:AT, GALLERY!E:E)-_xlfn.XLOOKUP((A138&amp;"_N"), GALLERY!AT:AT, GALLERY!E:E))/1000,"")</f>
        <v>1.0386829900000001</v>
      </c>
      <c r="AJ138" s="5">
        <v>0.59</v>
      </c>
      <c r="AK138" s="105" t="str" cm="1">
        <f t="array" ref="AK138">_xlfn.LET(
  _xlpm.lookupVal, _xlfn.XLOOKUP($A138, PHYCOCYANIN!A:A, PHYCOCYANIN!R:R, ""),
  _xlfn.IFS(
    _xlpm.lookupVal &lt;&gt; "", _xlpm.lookupVal,
    OR($Z138 = "Abundant algae", ISNUMBER(SEARCH("Suspected_HAB", $AA138))), "Flagged",
    TRUE, ""
  )
)</f>
        <v/>
      </c>
      <c r="AL138" s="75">
        <f>_xlfn.XLOOKUP($L138,'Site_GPS-Coordinates'!$A:$A,'Site_GPS-Coordinates'!$B:$B,"")</f>
        <v>40.40331518</v>
      </c>
      <c r="AM138" s="75">
        <f>_xlfn.XLOOKUP($L138,'Site_GPS-Coordinates'!$A:$A,'Site_GPS-Coordinates'!$C:$C,"")</f>
        <v>-74.913594959999998</v>
      </c>
      <c r="AN138" s="75" t="str">
        <f t="shared" si="7"/>
        <v>AX2_A</v>
      </c>
      <c r="AO138" s="2" t="str">
        <f t="shared" si="8"/>
        <v>A</v>
      </c>
    </row>
    <row r="139" spans="1:41" ht="14.5" x14ac:dyDescent="0.35">
      <c r="A139" s="2" t="str">
        <f t="shared" si="6"/>
        <v>BB1_2025-06-08</v>
      </c>
      <c r="B139">
        <v>3237</v>
      </c>
      <c r="C139" t="s">
        <v>466</v>
      </c>
      <c r="D139" s="78">
        <v>45816.497499999998</v>
      </c>
      <c r="F139" s="78">
        <v>45816.497499999998</v>
      </c>
      <c r="H139" t="s">
        <v>273</v>
      </c>
      <c r="I139" t="s">
        <v>467</v>
      </c>
      <c r="J139" s="6">
        <v>45816.666666666664</v>
      </c>
      <c r="K139" s="79">
        <v>0.32291666666666669</v>
      </c>
      <c r="L139" t="s">
        <v>181</v>
      </c>
      <c r="M139" t="s">
        <v>155</v>
      </c>
      <c r="N139" t="s">
        <v>468</v>
      </c>
      <c r="O139" t="s">
        <v>250</v>
      </c>
      <c r="P139" t="s">
        <v>158</v>
      </c>
      <c r="R139" t="s">
        <v>159</v>
      </c>
      <c r="T139" t="s">
        <v>159</v>
      </c>
      <c r="V139" t="s">
        <v>172</v>
      </c>
      <c r="X139" t="s">
        <v>202</v>
      </c>
      <c r="Y139" t="s">
        <v>177</v>
      </c>
      <c r="Z139" t="s">
        <v>163</v>
      </c>
      <c r="AC139">
        <v>17</v>
      </c>
      <c r="AD139" t="s">
        <v>164</v>
      </c>
      <c r="AF139" cm="1">
        <f t="array" ref="AF139">_xlfn.LET(
  _xlpm.result, _xlfn.XLOOKUP($A139, IDEXX!$A:$A, IDEXX!$I:$I, ""),
  _xlfn.IFNA(
    _xlfn.IFS(
      ISNUMBER(_xlpm.result), _xlpm.result,
      _xlpm.result = "&gt; 2419.6", 2500,
      _xlpm.result = "&lt; 1.0", 0.5
    ),
    ""
  )
)</f>
        <v>45.7</v>
      </c>
      <c r="AG139" s="2">
        <f>_xlfn.IFNA(_xlfn.XLOOKUP((A139&amp;"_P"), GALLERY!AT:AT, GALLERY!E:E),"")</f>
        <v>1.653E-2</v>
      </c>
      <c r="AH139" s="2">
        <f>_xlfn.IFNA(_xlfn.XLOOKUP((A139&amp;"_C"), GALLERY!AT:AT, GALLERY!E:E),"")</f>
        <v>522.85329999999999</v>
      </c>
      <c r="AI139" s="75">
        <f>_xlfn.IFNA(IF(_xlfn.XLOOKUP((A139&amp;"_N"), GALLERY!AT:AT, GALLERY!E:E)&lt;0, _xlfn.XLOOKUP((A139&amp;"_T"), GALLERY!AT:AT, GALLERY!E:E), _xlfn.XLOOKUP((A139&amp;"_T"), GALLERY!AT:AT, GALLERY!E:E)-_xlfn.XLOOKUP((A139&amp;"_N"), GALLERY!AT:AT, GALLERY!E:E))/1000,"")</f>
        <v>0.10024232000000001</v>
      </c>
      <c r="AJ139" s="5">
        <v>2.5299999999999998</v>
      </c>
      <c r="AK139" s="105" t="str" cm="1">
        <f t="array" ref="AK139">_xlfn.LET(
  _xlpm.lookupVal, _xlfn.XLOOKUP($A139, PHYCOCYANIN!A:A, PHYCOCYANIN!R:R, ""),
  _xlfn.IFS(
    _xlpm.lookupVal &lt;&gt; "", _xlpm.lookupVal,
    OR($Z139 = "Abundant algae", ISNUMBER(SEARCH("Suspected_HAB", $AA139))), "Flagged",
    TRUE, ""
  )
)</f>
        <v/>
      </c>
      <c r="AL139" s="75">
        <f>_xlfn.XLOOKUP($L139,'Site_GPS-Coordinates'!$A:$A,'Site_GPS-Coordinates'!$B:$B,"")</f>
        <v>40.318354999999997</v>
      </c>
      <c r="AM139" s="75">
        <f>_xlfn.XLOOKUP($L139,'Site_GPS-Coordinates'!$A:$A,'Site_GPS-Coordinates'!$C:$C,"")</f>
        <v>-74.612534999999994</v>
      </c>
      <c r="AN139" s="75" t="str">
        <f t="shared" si="7"/>
        <v>BB1_A</v>
      </c>
      <c r="AO139" s="2" t="str">
        <f t="shared" si="8"/>
        <v>A</v>
      </c>
    </row>
    <row r="140" spans="1:41" ht="14.5" x14ac:dyDescent="0.35">
      <c r="A140" s="2" t="str">
        <f t="shared" si="6"/>
        <v>BD1a_2025-06-08</v>
      </c>
      <c r="B140">
        <v>3256</v>
      </c>
      <c r="C140" t="s">
        <v>469</v>
      </c>
      <c r="D140" s="78">
        <v>45816.610231481478</v>
      </c>
      <c r="F140" s="78">
        <v>45816.610231481478</v>
      </c>
      <c r="H140" t="s">
        <v>184</v>
      </c>
      <c r="I140" t="s">
        <v>185</v>
      </c>
      <c r="J140" s="6">
        <v>45816.666666666664</v>
      </c>
      <c r="K140" s="79">
        <v>0.43888888888888888</v>
      </c>
      <c r="L140" t="s">
        <v>186</v>
      </c>
      <c r="M140" t="s">
        <v>155</v>
      </c>
      <c r="N140" t="s">
        <v>187</v>
      </c>
      <c r="O140" t="s">
        <v>250</v>
      </c>
      <c r="P140" t="s">
        <v>470</v>
      </c>
      <c r="R140" t="s">
        <v>159</v>
      </c>
      <c r="T140" t="s">
        <v>159</v>
      </c>
      <c r="V140" t="s">
        <v>172</v>
      </c>
      <c r="X140" t="s">
        <v>161</v>
      </c>
      <c r="Y140" t="s">
        <v>177</v>
      </c>
      <c r="Z140" t="s">
        <v>163</v>
      </c>
      <c r="AC140">
        <v>20</v>
      </c>
      <c r="AD140" t="s">
        <v>164</v>
      </c>
      <c r="AE140" t="s">
        <v>471</v>
      </c>
      <c r="AF140" cm="1">
        <f t="array" ref="AF140">_xlfn.LET(
  _xlpm.result, _xlfn.XLOOKUP($A140, IDEXX!$A:$A, IDEXX!$I:$I, ""),
  _xlfn.IFNA(
    _xlfn.IFS(
      ISNUMBER(_xlpm.result), _xlpm.result,
      _xlpm.result = "&gt; 2419.6", 2500,
      _xlpm.result = "&lt; 1.0", 0.5
    ),
    ""
  )
)</f>
        <v>83.6</v>
      </c>
      <c r="AG140" s="2">
        <f>_xlfn.IFNA(_xlfn.XLOOKUP((A140&amp;"_P"), GALLERY!AT:AT, GALLERY!E:E),"")</f>
        <v>8.7550000000000003E-2</v>
      </c>
      <c r="AH140" s="2">
        <f>_xlfn.IFNA(_xlfn.XLOOKUP((A140&amp;"_C"), GALLERY!AT:AT, GALLERY!E:E),"")</f>
        <v>346.31290000000001</v>
      </c>
      <c r="AI140" s="75">
        <f>_xlfn.IFNA(IF(_xlfn.XLOOKUP((A140&amp;"_N"), GALLERY!AT:AT, GALLERY!E:E)&lt;0, _xlfn.XLOOKUP((A140&amp;"_T"), GALLERY!AT:AT, GALLERY!E:E), _xlfn.XLOOKUP((A140&amp;"_T"), GALLERY!AT:AT, GALLERY!E:E)-_xlfn.XLOOKUP((A140&amp;"_N"), GALLERY!AT:AT, GALLERY!E:E))/1000,"")</f>
        <v>0.51000921999999993</v>
      </c>
      <c r="AJ140" s="5">
        <v>1.63</v>
      </c>
      <c r="AK140" s="105" t="str" cm="1">
        <f t="array" ref="AK140">_xlfn.LET(
  _xlpm.lookupVal, _xlfn.XLOOKUP($A140, PHYCOCYANIN!A:A, PHYCOCYANIN!R:R, ""),
  _xlfn.IFS(
    _xlpm.lookupVal &lt;&gt; "", _xlpm.lookupVal,
    OR($Z140 = "Abundant algae", ISNUMBER(SEARCH("Suspected_HAB", $AA140))), "Flagged",
    TRUE, ""
  )
)</f>
        <v/>
      </c>
      <c r="AL140" s="75">
        <f>_xlfn.XLOOKUP($L140,'Site_GPS-Coordinates'!$A:$A,'Site_GPS-Coordinates'!$B:$B,"")</f>
        <v>40.416029999999999</v>
      </c>
      <c r="AM140" s="75">
        <f>_xlfn.XLOOKUP($L140,'Site_GPS-Coordinates'!$A:$A,'Site_GPS-Coordinates'!$C:$C,"")</f>
        <v>-74.643029999999996</v>
      </c>
      <c r="AN140" s="75" t="str">
        <f t="shared" si="7"/>
        <v>BD1a_A</v>
      </c>
      <c r="AO140" s="2" t="str">
        <f t="shared" si="8"/>
        <v>A</v>
      </c>
    </row>
    <row r="141" spans="1:41" ht="14.5" x14ac:dyDescent="0.35">
      <c r="A141" s="2" t="str">
        <f t="shared" si="6"/>
        <v>BLDL1_2025-06-08</v>
      </c>
      <c r="B141">
        <v>3241</v>
      </c>
      <c r="C141" t="s">
        <v>472</v>
      </c>
      <c r="D141" s="78">
        <v>45816.520821759259</v>
      </c>
      <c r="F141" s="78">
        <v>45816.520821759259</v>
      </c>
      <c r="H141" t="s">
        <v>327</v>
      </c>
      <c r="I141" t="s">
        <v>153</v>
      </c>
      <c r="J141" s="6">
        <v>45816.666666666664</v>
      </c>
      <c r="K141" s="79">
        <v>0.3527777777777778</v>
      </c>
      <c r="L141" t="s">
        <v>189</v>
      </c>
      <c r="M141" t="s">
        <v>155</v>
      </c>
      <c r="N141" t="s">
        <v>156</v>
      </c>
      <c r="O141" t="s">
        <v>157</v>
      </c>
      <c r="P141" t="s">
        <v>158</v>
      </c>
      <c r="R141" t="s">
        <v>159</v>
      </c>
      <c r="T141" t="s">
        <v>159</v>
      </c>
      <c r="V141" t="s">
        <v>229</v>
      </c>
      <c r="X141" t="s">
        <v>202</v>
      </c>
      <c r="Y141" t="s">
        <v>191</v>
      </c>
      <c r="Z141" t="s">
        <v>163</v>
      </c>
      <c r="AC141">
        <v>20</v>
      </c>
      <c r="AD141" t="s">
        <v>164</v>
      </c>
      <c r="AF141" cm="1">
        <f t="array" ref="AF141">_xlfn.LET(
  _xlpm.result, _xlfn.XLOOKUP($A141, IDEXX!$A:$A, IDEXX!$I:$I, ""),
  _xlfn.IFNA(
    _xlfn.IFS(
      ISNUMBER(_xlpm.result), _xlpm.result,
      _xlpm.result = "&gt; 2419.6", 2500,
      _xlpm.result = "&lt; 1.0", 0.5
    ),
    ""
  )
)</f>
        <v>106.7</v>
      </c>
      <c r="AG141" s="2">
        <f>_xlfn.IFNA(_xlfn.XLOOKUP((A141&amp;"_P"), GALLERY!AT:AT, GALLERY!E:E),"")</f>
        <v>0.10826</v>
      </c>
      <c r="AH141" s="2">
        <f>_xlfn.IFNA(_xlfn.XLOOKUP((A141&amp;"_C"), GALLERY!AT:AT, GALLERY!E:E),"")</f>
        <v>296.73410000000001</v>
      </c>
      <c r="AI141" s="75">
        <f>_xlfn.IFNA(IF(_xlfn.XLOOKUP((A141&amp;"_N"), GALLERY!AT:AT, GALLERY!E:E)&lt;0, _xlfn.XLOOKUP((A141&amp;"_T"), GALLERY!AT:AT, GALLERY!E:E), _xlfn.XLOOKUP((A141&amp;"_T"), GALLERY!AT:AT, GALLERY!E:E)-_xlfn.XLOOKUP((A141&amp;"_N"), GALLERY!AT:AT, GALLERY!E:E))/1000,"")</f>
        <v>6.7045799999999999E-3</v>
      </c>
      <c r="AJ141" s="5">
        <v>6.94</v>
      </c>
      <c r="AK141" s="105" t="str" cm="1">
        <f t="array" ref="AK141">_xlfn.LET(
  _xlpm.lookupVal, _xlfn.XLOOKUP($A141, PHYCOCYANIN!A:A, PHYCOCYANIN!R:R, ""),
  _xlfn.IFS(
    _xlpm.lookupVal &lt;&gt; "", _xlpm.lookupVal,
    OR($Z141 = "Abundant algae", ISNUMBER(SEARCH("Suspected_HAB", $AA141))), "Flagged",
    TRUE, ""
  )
)</f>
        <v/>
      </c>
      <c r="AL141" s="75">
        <f>_xlfn.XLOOKUP($L141,'Site_GPS-Coordinates'!$A:$A,'Site_GPS-Coordinates'!$B:$B,"")</f>
        <v>40.34075</v>
      </c>
      <c r="AM141" s="75">
        <f>_xlfn.XLOOKUP($L141,'Site_GPS-Coordinates'!$A:$A,'Site_GPS-Coordinates'!$C:$C,"")</f>
        <v>-74.785290000000003</v>
      </c>
      <c r="AN141" s="75" t="str">
        <f t="shared" si="7"/>
        <v>BLDL1_A</v>
      </c>
      <c r="AO141" s="2" t="str">
        <f t="shared" si="8"/>
        <v>A</v>
      </c>
    </row>
    <row r="142" spans="1:41" ht="14.5" x14ac:dyDescent="0.35">
      <c r="A142" s="2" t="str">
        <f t="shared" si="6"/>
        <v>BRL1_2025-06-08</v>
      </c>
      <c r="B142">
        <v>3239</v>
      </c>
      <c r="C142" s="80" t="s">
        <v>473</v>
      </c>
      <c r="D142" s="78">
        <v>45816.500497685185</v>
      </c>
      <c r="F142" s="78">
        <v>45816.500497685185</v>
      </c>
      <c r="H142" t="s">
        <v>193</v>
      </c>
      <c r="I142" t="s">
        <v>194</v>
      </c>
      <c r="J142" s="6">
        <v>45816.666666666664</v>
      </c>
      <c r="K142" s="79">
        <v>0.33124999999999999</v>
      </c>
      <c r="L142" t="s">
        <v>195</v>
      </c>
      <c r="M142" t="s">
        <v>155</v>
      </c>
      <c r="N142" t="s">
        <v>156</v>
      </c>
      <c r="O142" t="s">
        <v>250</v>
      </c>
      <c r="P142" t="s">
        <v>158</v>
      </c>
      <c r="R142" t="s">
        <v>159</v>
      </c>
      <c r="T142" t="s">
        <v>159</v>
      </c>
      <c r="V142" t="s">
        <v>172</v>
      </c>
      <c r="X142" t="s">
        <v>202</v>
      </c>
      <c r="Y142" t="s">
        <v>162</v>
      </c>
      <c r="Z142" t="s">
        <v>163</v>
      </c>
      <c r="AC142">
        <v>24</v>
      </c>
      <c r="AD142" t="s">
        <v>164</v>
      </c>
      <c r="AF142" cm="1">
        <f t="array" ref="AF142">_xlfn.LET(
  _xlpm.result, _xlfn.XLOOKUP($A142, IDEXX!$A:$A, IDEXX!$I:$I, ""),
  _xlfn.IFNA(
    _xlfn.IFS(
      ISNUMBER(_xlpm.result), _xlpm.result,
      _xlpm.result = "&gt; 2419.6", 2500,
      _xlpm.result = "&lt; 1.0", 0.5
    ),
    ""
  )
)</f>
        <v>20.3</v>
      </c>
      <c r="AG142" s="2">
        <f>_xlfn.IFNA(_xlfn.XLOOKUP((A142&amp;"_P"), GALLERY!AT:AT, GALLERY!E:E),"")</f>
        <v>1.2670000000000001E-2</v>
      </c>
      <c r="AH142" s="2">
        <f>_xlfn.IFNA(_xlfn.XLOOKUP((A142&amp;"_C"), GALLERY!AT:AT, GALLERY!E:E),"")</f>
        <v>536.90440000000001</v>
      </c>
      <c r="AI142" s="75">
        <f>_xlfn.IFNA(IF(_xlfn.XLOOKUP((A142&amp;"_N"), GALLERY!AT:AT, GALLERY!E:E)&lt;0, _xlfn.XLOOKUP((A142&amp;"_T"), GALLERY!AT:AT, GALLERY!E:E), _xlfn.XLOOKUP((A142&amp;"_T"), GALLERY!AT:AT, GALLERY!E:E)-_xlfn.XLOOKUP((A142&amp;"_N"), GALLERY!AT:AT, GALLERY!E:E))/1000,"")</f>
        <v>9.1582350000000007E-2</v>
      </c>
      <c r="AJ142" s="5">
        <v>2.0499999999999998</v>
      </c>
      <c r="AK142" s="105" t="str" cm="1">
        <f t="array" ref="AK142">_xlfn.LET(
  _xlpm.lookupVal, _xlfn.XLOOKUP($A142, PHYCOCYANIN!A:A, PHYCOCYANIN!R:R, ""),
  _xlfn.IFS(
    _xlpm.lookupVal &lt;&gt; "", _xlpm.lookupVal,
    OR($Z142 = "Abundant algae", ISNUMBER(SEARCH("Suspected_HAB", $AA142))), "Flagged",
    TRUE, ""
  )
)</f>
        <v/>
      </c>
      <c r="AL142" s="75">
        <f>_xlfn.XLOOKUP($L142,'Site_GPS-Coordinates'!$A:$A,'Site_GPS-Coordinates'!$B:$B,"")</f>
        <v>40.310830000000003</v>
      </c>
      <c r="AM142" s="75">
        <f>_xlfn.XLOOKUP($L142,'Site_GPS-Coordinates'!$A:$A,'Site_GPS-Coordinates'!$C:$C,"")</f>
        <v>-74.511889999999994</v>
      </c>
      <c r="AN142" s="75" t="str">
        <f t="shared" si="7"/>
        <v>BRL1_A</v>
      </c>
      <c r="AO142" s="2" t="str">
        <f t="shared" si="8"/>
        <v>A</v>
      </c>
    </row>
    <row r="143" spans="1:41" ht="14.5" x14ac:dyDescent="0.35">
      <c r="A143" s="2" t="str">
        <f t="shared" si="6"/>
        <v>CB2_2025-06-08</v>
      </c>
      <c r="B143">
        <v>3234</v>
      </c>
      <c r="C143" t="s">
        <v>474</v>
      </c>
      <c r="D143" s="78">
        <v>45816.487881944442</v>
      </c>
      <c r="F143" s="78">
        <v>45816.487881944442</v>
      </c>
      <c r="H143" t="s">
        <v>193</v>
      </c>
      <c r="I143" t="s">
        <v>194</v>
      </c>
      <c r="J143" s="6">
        <v>45816.666666666664</v>
      </c>
      <c r="K143" s="79">
        <v>0.31874999999999998</v>
      </c>
      <c r="L143" t="s">
        <v>198</v>
      </c>
      <c r="M143" t="s">
        <v>155</v>
      </c>
      <c r="N143" t="s">
        <v>156</v>
      </c>
      <c r="O143" t="s">
        <v>250</v>
      </c>
      <c r="P143" t="s">
        <v>158</v>
      </c>
      <c r="R143" t="s">
        <v>159</v>
      </c>
      <c r="T143" t="s">
        <v>171</v>
      </c>
      <c r="V143" t="s">
        <v>172</v>
      </c>
      <c r="X143" t="s">
        <v>161</v>
      </c>
      <c r="Y143" t="s">
        <v>162</v>
      </c>
      <c r="Z143" t="s">
        <v>163</v>
      </c>
      <c r="AC143">
        <v>23</v>
      </c>
      <c r="AD143" t="s">
        <v>164</v>
      </c>
      <c r="AF143" cm="1">
        <f t="array" ref="AF143">_xlfn.LET(
  _xlpm.result, _xlfn.XLOOKUP($A143, IDEXX!$A:$A, IDEXX!$I:$I, ""),
  _xlfn.IFNA(
    _xlfn.IFS(
      ISNUMBER(_xlpm.result), _xlpm.result,
      _xlpm.result = "&gt; 2419.6", 2500,
      _xlpm.result = "&lt; 1.0", 0.5
    ),
    ""
  )
)</f>
        <v>24.3</v>
      </c>
      <c r="AG143" s="2">
        <f>_xlfn.IFNA(_xlfn.XLOOKUP((A143&amp;"_P"), GALLERY!AT:AT, GALLERY!E:E),"")</f>
        <v>1.4829999999999999E-2</v>
      </c>
      <c r="AH143" s="2">
        <f>_xlfn.IFNA(_xlfn.XLOOKUP((A143&amp;"_C"), GALLERY!AT:AT, GALLERY!E:E),"")</f>
        <v>538.87739999999997</v>
      </c>
      <c r="AI143" s="75">
        <f>_xlfn.IFNA(IF(_xlfn.XLOOKUP((A143&amp;"_N"), GALLERY!AT:AT, GALLERY!E:E)&lt;0, _xlfn.XLOOKUP((A143&amp;"_T"), GALLERY!AT:AT, GALLERY!E:E), _xlfn.XLOOKUP((A143&amp;"_T"), GALLERY!AT:AT, GALLERY!E:E)-_xlfn.XLOOKUP((A143&amp;"_N"), GALLERY!AT:AT, GALLERY!E:E))/1000,"")</f>
        <v>0.10101425999999999</v>
      </c>
      <c r="AJ143" s="5">
        <v>1.95</v>
      </c>
      <c r="AK143" s="105" t="str" cm="1">
        <f t="array" ref="AK143">_xlfn.LET(
  _xlpm.lookupVal, _xlfn.XLOOKUP($A143, PHYCOCYANIN!A:A, PHYCOCYANIN!R:R, ""),
  _xlfn.IFS(
    _xlpm.lookupVal &lt;&gt; "", _xlpm.lookupVal,
    OR($Z143 = "Abundant algae", ISNUMBER(SEARCH("Suspected_HAB", $AA143))), "Flagged",
    TRUE, ""
  )
)</f>
        <v/>
      </c>
      <c r="AL143" s="75">
        <f>_xlfn.XLOOKUP($L143,'Site_GPS-Coordinates'!$A:$A,'Site_GPS-Coordinates'!$B:$B,"")</f>
        <v>40.309793999999997</v>
      </c>
      <c r="AM143" s="75">
        <f>_xlfn.XLOOKUP($L143,'Site_GPS-Coordinates'!$A:$A,'Site_GPS-Coordinates'!$C:$C,"")</f>
        <v>-74.516903999999997</v>
      </c>
      <c r="AN143" s="75" t="str">
        <f t="shared" si="7"/>
        <v>CB2_A</v>
      </c>
      <c r="AO143" s="2" t="str">
        <f t="shared" si="8"/>
        <v>A</v>
      </c>
    </row>
    <row r="144" spans="1:41" ht="14.5" x14ac:dyDescent="0.35">
      <c r="A144" s="2" t="str">
        <f t="shared" si="6"/>
        <v>CB3_2025-06-08</v>
      </c>
      <c r="B144">
        <v>3236</v>
      </c>
      <c r="C144" t="s">
        <v>475</v>
      </c>
      <c r="D144" s="78">
        <v>45816.496782407405</v>
      </c>
      <c r="F144" s="78">
        <v>45816.496782407405</v>
      </c>
      <c r="H144" t="s">
        <v>273</v>
      </c>
      <c r="I144" t="s">
        <v>467</v>
      </c>
      <c r="J144" s="6">
        <v>45816.666666666664</v>
      </c>
      <c r="K144" s="79">
        <v>0.3125</v>
      </c>
      <c r="L144" t="s">
        <v>201</v>
      </c>
      <c r="M144" t="s">
        <v>155</v>
      </c>
      <c r="N144" t="s">
        <v>468</v>
      </c>
      <c r="O144" t="s">
        <v>250</v>
      </c>
      <c r="P144" t="s">
        <v>158</v>
      </c>
      <c r="R144" t="s">
        <v>159</v>
      </c>
      <c r="T144" t="s">
        <v>159</v>
      </c>
      <c r="V144" t="s">
        <v>172</v>
      </c>
      <c r="X144" t="s">
        <v>202</v>
      </c>
      <c r="Y144" t="s">
        <v>177</v>
      </c>
      <c r="Z144" t="s">
        <v>163</v>
      </c>
      <c r="AC144">
        <v>17</v>
      </c>
      <c r="AD144" t="s">
        <v>164</v>
      </c>
      <c r="AF144" cm="1">
        <f t="array" ref="AF144">_xlfn.LET(
  _xlpm.result, _xlfn.XLOOKUP($A144, IDEXX!$A:$A, IDEXX!$I:$I, ""),
  _xlfn.IFNA(
    _xlfn.IFS(
      ISNUMBER(_xlpm.result), _xlpm.result,
      _xlpm.result = "&gt; 2419.6", 2500,
      _xlpm.result = "&lt; 1.0", 0.5
    ),
    ""
  )
)</f>
        <v>33.1</v>
      </c>
      <c r="AG144" s="2">
        <f>_xlfn.IFNA(_xlfn.XLOOKUP((A144&amp;"_P"), GALLERY!AT:AT, GALLERY!E:E),"")</f>
        <v>1.8610000000000002E-2</v>
      </c>
      <c r="AH144" s="2">
        <f>_xlfn.IFNA(_xlfn.XLOOKUP((A144&amp;"_C"), GALLERY!AT:AT, GALLERY!E:E),"")</f>
        <v>518.78890000000001</v>
      </c>
      <c r="AI144" s="75">
        <f>_xlfn.IFNA(IF(_xlfn.XLOOKUP((A144&amp;"_N"), GALLERY!AT:AT, GALLERY!E:E)&lt;0, _xlfn.XLOOKUP((A144&amp;"_T"), GALLERY!AT:AT, GALLERY!E:E), _xlfn.XLOOKUP((A144&amp;"_T"), GALLERY!AT:AT, GALLERY!E:E)-_xlfn.XLOOKUP((A144&amp;"_N"), GALLERY!AT:AT, GALLERY!E:E))/1000,"")</f>
        <v>0.31704785000000002</v>
      </c>
      <c r="AJ144" s="5">
        <v>2.04</v>
      </c>
      <c r="AK144" s="105" t="str" cm="1">
        <f t="array" ref="AK144">_xlfn.LET(
  _xlpm.lookupVal, _xlfn.XLOOKUP($A144, PHYCOCYANIN!A:A, PHYCOCYANIN!R:R, ""),
  _xlfn.IFS(
    _xlpm.lookupVal &lt;&gt; "", _xlpm.lookupVal,
    OR($Z144 = "Abundant algae", ISNUMBER(SEARCH("Suspected_HAB", $AA144))), "Flagged",
    TRUE, ""
  )
)</f>
        <v/>
      </c>
      <c r="AL144" s="75">
        <f>_xlfn.XLOOKUP($L144,'Site_GPS-Coordinates'!$A:$A,'Site_GPS-Coordinates'!$B:$B,"")</f>
        <v>40.326120000000003</v>
      </c>
      <c r="AM144" s="75">
        <f>_xlfn.XLOOKUP($L144,'Site_GPS-Coordinates'!$A:$A,'Site_GPS-Coordinates'!$C:$C,"")</f>
        <v>-74.603478999999993</v>
      </c>
      <c r="AN144" s="75" t="str">
        <f t="shared" si="7"/>
        <v>CB3_A</v>
      </c>
      <c r="AO144" s="2" t="str">
        <f t="shared" si="8"/>
        <v>A</v>
      </c>
    </row>
    <row r="145" spans="1:41" ht="14.5" x14ac:dyDescent="0.35">
      <c r="A145" s="2" t="str">
        <f t="shared" si="6"/>
        <v>CL2_2025-06-08</v>
      </c>
      <c r="B145">
        <v>3276</v>
      </c>
      <c r="C145" t="s">
        <v>476</v>
      </c>
      <c r="D145" s="78">
        <v>45816.651064814818</v>
      </c>
      <c r="F145" s="78">
        <v>45816.651064814818</v>
      </c>
      <c r="H145" t="s">
        <v>205</v>
      </c>
      <c r="I145" t="s">
        <v>477</v>
      </c>
      <c r="J145" s="6">
        <v>45816.666666666664</v>
      </c>
      <c r="K145" s="79">
        <v>0.4826388888888889</v>
      </c>
      <c r="L145" t="s">
        <v>207</v>
      </c>
      <c r="M145" t="s">
        <v>155</v>
      </c>
      <c r="N145" t="s">
        <v>187</v>
      </c>
      <c r="O145" t="s">
        <v>157</v>
      </c>
      <c r="P145" t="s">
        <v>158</v>
      </c>
      <c r="R145" t="s">
        <v>478</v>
      </c>
      <c r="T145" t="s">
        <v>199</v>
      </c>
      <c r="V145" t="s">
        <v>413</v>
      </c>
      <c r="W145" t="s">
        <v>479</v>
      </c>
      <c r="X145" t="s">
        <v>202</v>
      </c>
      <c r="Y145" t="s">
        <v>162</v>
      </c>
      <c r="Z145" t="s">
        <v>163</v>
      </c>
      <c r="AC145">
        <v>23</v>
      </c>
      <c r="AD145" t="s">
        <v>164</v>
      </c>
      <c r="AF145" cm="1">
        <f t="array" ref="AF145">_xlfn.LET(
  _xlpm.result, _xlfn.XLOOKUP($A145, IDEXX!$A:$A, IDEXX!$I:$I, ""),
  _xlfn.IFNA(
    _xlfn.IFS(
      ISNUMBER(_xlpm.result), _xlpm.result,
      _xlpm.result = "&gt; 2419.6", 2500,
      _xlpm.result = "&lt; 1.0", 0.5
    ),
    ""
  )
)</f>
        <v>129.1</v>
      </c>
      <c r="AG145" s="2">
        <f>_xlfn.IFNA(_xlfn.XLOOKUP((A145&amp;"_P"), GALLERY!AT:AT, GALLERY!E:E),"")</f>
        <v>6.8250000000000005E-2</v>
      </c>
      <c r="AH145" s="2">
        <f>_xlfn.IFNA(_xlfn.XLOOKUP((A145&amp;"_C"), GALLERY!AT:AT, GALLERY!E:E),"")</f>
        <v>264.40379999999999</v>
      </c>
      <c r="AI145" s="75">
        <f>_xlfn.IFNA(IF(_xlfn.XLOOKUP((A145&amp;"_N"), GALLERY!AT:AT, GALLERY!E:E)&lt;0, _xlfn.XLOOKUP((A145&amp;"_T"), GALLERY!AT:AT, GALLERY!E:E), _xlfn.XLOOKUP((A145&amp;"_T"), GALLERY!AT:AT, GALLERY!E:E)-_xlfn.XLOOKUP((A145&amp;"_N"), GALLERY!AT:AT, GALLERY!E:E))/1000,"")</f>
        <v>0.60991295999999995</v>
      </c>
      <c r="AJ145" s="5">
        <v>3.94</v>
      </c>
      <c r="AK145" s="105" t="str" cm="1">
        <f t="array" ref="AK145">_xlfn.LET(
  _xlpm.lookupVal, _xlfn.XLOOKUP($A145, PHYCOCYANIN!A:A, PHYCOCYANIN!R:R, ""),
  _xlfn.IFS(
    _xlpm.lookupVal &lt;&gt; "", _xlpm.lookupVal,
    OR($Z145 = "Abundant algae", ISNUMBER(SEARCH("Suspected_HAB", $AA145))), "Flagged",
    TRUE, ""
  )
)</f>
        <v/>
      </c>
      <c r="AL145" s="75">
        <f>_xlfn.XLOOKUP($L145,'Site_GPS-Coordinates'!$A:$A,'Site_GPS-Coordinates'!$B:$B,"")</f>
        <v>40.346474999999998</v>
      </c>
      <c r="AM145" s="75">
        <f>_xlfn.XLOOKUP($L145,'Site_GPS-Coordinates'!$A:$A,'Site_GPS-Coordinates'!$C:$C,"")</f>
        <v>-74.627359999999996</v>
      </c>
      <c r="AN145" s="75" t="str">
        <f t="shared" si="7"/>
        <v>CL2_A</v>
      </c>
      <c r="AO145" s="2" t="str">
        <f t="shared" si="8"/>
        <v>A</v>
      </c>
    </row>
    <row r="146" spans="1:41" ht="14.5" x14ac:dyDescent="0.35">
      <c r="A146" s="2" t="str">
        <f t="shared" si="6"/>
        <v>CL4_2025-06-08</v>
      </c>
      <c r="B146">
        <v>3275</v>
      </c>
      <c r="C146" t="s">
        <v>480</v>
      </c>
      <c r="D146" s="78">
        <v>45816.647986111115</v>
      </c>
      <c r="F146" s="78">
        <v>45816.647986111115</v>
      </c>
      <c r="H146" t="s">
        <v>209</v>
      </c>
      <c r="I146" t="s">
        <v>210</v>
      </c>
      <c r="J146" s="6">
        <v>45816.666666666664</v>
      </c>
      <c r="K146" s="79">
        <v>0.47708333333333336</v>
      </c>
      <c r="L146" t="s">
        <v>211</v>
      </c>
      <c r="M146" t="s">
        <v>155</v>
      </c>
      <c r="N146" t="s">
        <v>399</v>
      </c>
      <c r="O146" t="s">
        <v>250</v>
      </c>
      <c r="P146" t="s">
        <v>158</v>
      </c>
      <c r="R146" t="s">
        <v>212</v>
      </c>
      <c r="T146" t="s">
        <v>159</v>
      </c>
      <c r="V146" t="s">
        <v>172</v>
      </c>
      <c r="X146" t="s">
        <v>161</v>
      </c>
      <c r="Y146" t="s">
        <v>162</v>
      </c>
      <c r="Z146" t="s">
        <v>218</v>
      </c>
      <c r="AA146" t="s">
        <v>219</v>
      </c>
      <c r="AC146">
        <v>22.5</v>
      </c>
      <c r="AD146" t="s">
        <v>164</v>
      </c>
      <c r="AF146" cm="1">
        <f t="array" ref="AF146">_xlfn.LET(
  _xlpm.result, _xlfn.XLOOKUP($A146, IDEXX!$A:$A, IDEXX!$I:$I, ""),
  _xlfn.IFNA(
    _xlfn.IFS(
      ISNUMBER(_xlpm.result), _xlpm.result,
      _xlpm.result = "&gt; 2419.6", 2500,
      _xlpm.result = "&lt; 1.0", 0.5
    ),
    ""
  )
)</f>
        <v>235.9</v>
      </c>
      <c r="AG146" s="2">
        <f>_xlfn.IFNA(_xlfn.XLOOKUP((A146&amp;"_P"), GALLERY!AT:AT, GALLERY!E:E),"")</f>
        <v>3.1850000000000003E-2</v>
      </c>
      <c r="AH146" s="2">
        <f>_xlfn.IFNA(_xlfn.XLOOKUP((A146&amp;"_C"), GALLERY!AT:AT, GALLERY!E:E),"")</f>
        <v>493.85770000000002</v>
      </c>
      <c r="AI146" s="75">
        <f>_xlfn.IFNA(IF(_xlfn.XLOOKUP((A146&amp;"_N"), GALLERY!AT:AT, GALLERY!E:E)&lt;0, _xlfn.XLOOKUP((A146&amp;"_T"), GALLERY!AT:AT, GALLERY!E:E), _xlfn.XLOOKUP((A146&amp;"_T"), GALLERY!AT:AT, GALLERY!E:E)-_xlfn.XLOOKUP((A146&amp;"_N"), GALLERY!AT:AT, GALLERY!E:E))/1000,"")</f>
        <v>0.30477728000000004</v>
      </c>
      <c r="AJ146" s="5">
        <v>4.63</v>
      </c>
      <c r="AK146" s="105" t="str" cm="1">
        <f t="array" ref="AK146">_xlfn.LET(
  _xlpm.lookupVal, _xlfn.XLOOKUP($A146, PHYCOCYANIN!A:A, PHYCOCYANIN!R:R, ""),
  _xlfn.IFS(
    _xlpm.lookupVal &lt;&gt; "", _xlpm.lookupVal,
    OR($Z146 = "Abundant algae", ISNUMBER(SEARCH("Suspected_HAB", $AA146))), "Flagged",
    TRUE, ""
  )
)</f>
        <v/>
      </c>
      <c r="AL146" s="75">
        <f>_xlfn.XLOOKUP($L146,'Site_GPS-Coordinates'!$A:$A,'Site_GPS-Coordinates'!$B:$B,"")</f>
        <v>40.341736330000003</v>
      </c>
      <c r="AM146" s="75">
        <f>_xlfn.XLOOKUP($L146,'Site_GPS-Coordinates'!$A:$A,'Site_GPS-Coordinates'!$C:$C,"")</f>
        <v>-74.647461930000006</v>
      </c>
      <c r="AN146" s="75" t="str">
        <f t="shared" si="7"/>
        <v>CL4_A</v>
      </c>
      <c r="AO146" s="2" t="str">
        <f t="shared" si="8"/>
        <v>A</v>
      </c>
    </row>
    <row r="147" spans="1:41" ht="14.5" x14ac:dyDescent="0.35">
      <c r="A147" s="2" t="str">
        <f t="shared" si="6"/>
        <v>CL5_2025-06-08</v>
      </c>
      <c r="B147">
        <v>3263</v>
      </c>
      <c r="C147" t="s">
        <v>481</v>
      </c>
      <c r="D147" s="78">
        <v>45816.62158564815</v>
      </c>
      <c r="F147" s="78">
        <v>45816.62158564815</v>
      </c>
      <c r="H147" t="s">
        <v>209</v>
      </c>
      <c r="I147" t="s">
        <v>210</v>
      </c>
      <c r="J147" s="6">
        <v>45816.666666666664</v>
      </c>
      <c r="K147" s="79">
        <v>0.45416666666666666</v>
      </c>
      <c r="L147" t="s">
        <v>217</v>
      </c>
      <c r="M147" t="s">
        <v>155</v>
      </c>
      <c r="N147" t="s">
        <v>399</v>
      </c>
      <c r="O147" t="s">
        <v>250</v>
      </c>
      <c r="P147" t="s">
        <v>158</v>
      </c>
      <c r="R147" t="s">
        <v>212</v>
      </c>
      <c r="T147" t="s">
        <v>159</v>
      </c>
      <c r="V147" t="s">
        <v>334</v>
      </c>
      <c r="X147" t="s">
        <v>161</v>
      </c>
      <c r="Y147" t="s">
        <v>162</v>
      </c>
      <c r="Z147" t="s">
        <v>163</v>
      </c>
      <c r="AC147">
        <v>23.5</v>
      </c>
      <c r="AD147" t="s">
        <v>164</v>
      </c>
      <c r="AF147" cm="1">
        <f t="array" ref="AF147">_xlfn.LET(
  _xlpm.result, _xlfn.XLOOKUP($A147, IDEXX!$A:$A, IDEXX!$I:$I, ""),
  _xlfn.IFNA(
    _xlfn.IFS(
      ISNUMBER(_xlpm.result), _xlpm.result,
      _xlpm.result = "&gt; 2419.6", 2500,
      _xlpm.result = "&lt; 1.0", 0.5
    ),
    ""
  )
)</f>
        <v>2500</v>
      </c>
      <c r="AG147" s="2">
        <f>_xlfn.IFNA(_xlfn.XLOOKUP((A147&amp;"_P"), GALLERY!AT:AT, GALLERY!E:E),"")</f>
        <v>8.1300000000000001E-3</v>
      </c>
      <c r="AH147" s="2">
        <f>_xlfn.IFNA(_xlfn.XLOOKUP((A147&amp;"_C"), GALLERY!AT:AT, GALLERY!E:E),"")</f>
        <v>524.59100000000001</v>
      </c>
      <c r="AI147" s="75">
        <f>_xlfn.IFNA(IF(_xlfn.XLOOKUP((A147&amp;"_N"), GALLERY!AT:AT, GALLERY!E:E)&lt;0, _xlfn.XLOOKUP((A147&amp;"_T"), GALLERY!AT:AT, GALLERY!E:E), _xlfn.XLOOKUP((A147&amp;"_T"), GALLERY!AT:AT, GALLERY!E:E)-_xlfn.XLOOKUP((A147&amp;"_N"), GALLERY!AT:AT, GALLERY!E:E))/1000,"")</f>
        <v>0.39467773</v>
      </c>
      <c r="AJ147" s="5">
        <v>5.8</v>
      </c>
      <c r="AK147" s="105" t="str" cm="1">
        <f t="array" ref="AK147">_xlfn.LET(
  _xlpm.lookupVal, _xlfn.XLOOKUP($A147, PHYCOCYANIN!A:A, PHYCOCYANIN!R:R, ""),
  _xlfn.IFS(
    _xlpm.lookupVal &lt;&gt; "", _xlpm.lookupVal,
    OR($Z147 = "Abundant algae", ISNUMBER(SEARCH("Suspected_HAB", $AA147))), "Flagged",
    TRUE, ""
  )
)</f>
        <v/>
      </c>
      <c r="AL147" s="75">
        <f>_xlfn.XLOOKUP($L147,'Site_GPS-Coordinates'!$A:$A,'Site_GPS-Coordinates'!$B:$B,"")</f>
        <v>40.366805919999997</v>
      </c>
      <c r="AM147" s="75">
        <f>_xlfn.XLOOKUP($L147,'Site_GPS-Coordinates'!$A:$A,'Site_GPS-Coordinates'!$C:$C,"")</f>
        <v>-74.625728370000004</v>
      </c>
      <c r="AN147" s="75" t="str">
        <f t="shared" si="7"/>
        <v>CL5_A</v>
      </c>
      <c r="AO147" s="2" t="str">
        <f t="shared" si="8"/>
        <v>A</v>
      </c>
    </row>
    <row r="148" spans="1:41" ht="14.5" x14ac:dyDescent="0.35">
      <c r="A148" s="2" t="str">
        <f t="shared" si="6"/>
        <v>COL1_2025-06-08</v>
      </c>
      <c r="B148">
        <v>3321</v>
      </c>
      <c r="C148" t="s">
        <v>482</v>
      </c>
      <c r="D148" s="78">
        <v>45823.689953703702</v>
      </c>
      <c r="F148" s="78">
        <v>45823.689953703702</v>
      </c>
      <c r="H148" t="s">
        <v>337</v>
      </c>
      <c r="I148" t="s">
        <v>338</v>
      </c>
      <c r="J148" s="6">
        <v>45816.666666666664</v>
      </c>
      <c r="K148" s="79">
        <v>0.51597222222222228</v>
      </c>
      <c r="L148" t="s">
        <v>339</v>
      </c>
      <c r="M148" t="s">
        <v>155</v>
      </c>
      <c r="N148" t="s">
        <v>187</v>
      </c>
      <c r="O148" t="s">
        <v>250</v>
      </c>
      <c r="P148" t="s">
        <v>158</v>
      </c>
      <c r="R148" t="s">
        <v>159</v>
      </c>
      <c r="T148" t="s">
        <v>171</v>
      </c>
      <c r="V148" t="s">
        <v>261</v>
      </c>
      <c r="X148" t="s">
        <v>161</v>
      </c>
      <c r="Y148" t="s">
        <v>162</v>
      </c>
      <c r="Z148" t="s">
        <v>213</v>
      </c>
      <c r="AA148" t="s">
        <v>305</v>
      </c>
      <c r="AC148">
        <v>15</v>
      </c>
      <c r="AD148" t="s">
        <v>164</v>
      </c>
      <c r="AF148" cm="1">
        <f t="array" ref="AF148">_xlfn.LET(
  _xlpm.result, _xlfn.XLOOKUP($A148, IDEXX!$A:$A, IDEXX!$I:$I, ""),
  _xlfn.IFNA(
    _xlfn.IFS(
      ISNUMBER(_xlpm.result), _xlpm.result,
      _xlpm.result = "&gt; 2419.6", 2500,
      _xlpm.result = "&lt; 1.0", 0.5
    ),
    ""
  )
)</f>
        <v>67</v>
      </c>
      <c r="AG148" s="2">
        <f>_xlfn.IFNA(_xlfn.XLOOKUP((A148&amp;"_P"), GALLERY!AT:AT, GALLERY!E:E),"")</f>
        <v>1.5299999999999999E-2</v>
      </c>
      <c r="AH148" s="2">
        <f>_xlfn.IFNA(_xlfn.XLOOKUP((A148&amp;"_C"), GALLERY!AT:AT, GALLERY!E:E),"")</f>
        <v>855.93</v>
      </c>
      <c r="AI148" s="75">
        <f>_xlfn.IFNA(IF(_xlfn.XLOOKUP((A148&amp;"_N"), GALLERY!AT:AT, GALLERY!E:E)&lt;0, _xlfn.XLOOKUP((A148&amp;"_T"), GALLERY!AT:AT, GALLERY!E:E), _xlfn.XLOOKUP((A148&amp;"_T"), GALLERY!AT:AT, GALLERY!E:E)-_xlfn.XLOOKUP((A148&amp;"_N"), GALLERY!AT:AT, GALLERY!E:E))/1000,"")</f>
        <v>4.8526529999999991E-2</v>
      </c>
      <c r="AJ148" s="5">
        <v>10.9</v>
      </c>
      <c r="AK148"/>
      <c r="AL148" s="75">
        <f>_xlfn.XLOOKUP($L148,'Site_GPS-Coordinates'!$A:$A,'Site_GPS-Coordinates'!$B:$B,"")</f>
        <v>40.255357529999998</v>
      </c>
      <c r="AM148" s="75">
        <f>_xlfn.XLOOKUP($L148,'Site_GPS-Coordinates'!$A:$A,'Site_GPS-Coordinates'!$C:$C,"")</f>
        <v>-74.723866979999997</v>
      </c>
      <c r="AN148" s="75" t="str">
        <f t="shared" si="7"/>
        <v>COL1_A</v>
      </c>
      <c r="AO148" s="2" t="str">
        <f t="shared" si="8"/>
        <v>A</v>
      </c>
    </row>
    <row r="149" spans="1:41" ht="14.5" x14ac:dyDescent="0.35">
      <c r="A149" s="2" t="str">
        <f t="shared" si="6"/>
        <v>CTL1_2025-06-08</v>
      </c>
      <c r="B149">
        <v>3258</v>
      </c>
      <c r="C149" t="s">
        <v>483</v>
      </c>
      <c r="D149" s="78">
        <v>45816.613368055558</v>
      </c>
      <c r="F149" s="78">
        <v>45816.613368055558</v>
      </c>
      <c r="H149" t="s">
        <v>221</v>
      </c>
      <c r="I149" t="s">
        <v>222</v>
      </c>
      <c r="J149" s="6">
        <v>45816.666666666664</v>
      </c>
      <c r="K149" s="79">
        <v>0.44097222222222221</v>
      </c>
      <c r="L149" t="s">
        <v>223</v>
      </c>
      <c r="M149" t="s">
        <v>155</v>
      </c>
      <c r="N149" t="s">
        <v>456</v>
      </c>
      <c r="O149" t="s">
        <v>250</v>
      </c>
      <c r="P149" t="s">
        <v>158</v>
      </c>
      <c r="R149" t="s">
        <v>159</v>
      </c>
      <c r="T149" t="s">
        <v>171</v>
      </c>
      <c r="V149" t="s">
        <v>160</v>
      </c>
      <c r="X149" t="s">
        <v>202</v>
      </c>
      <c r="Y149" t="s">
        <v>191</v>
      </c>
      <c r="Z149" s="84" t="s">
        <v>377</v>
      </c>
      <c r="AA149" t="s">
        <v>305</v>
      </c>
      <c r="AC149">
        <v>22.5</v>
      </c>
      <c r="AD149" t="s">
        <v>164</v>
      </c>
      <c r="AF149" cm="1">
        <f t="array" ref="AF149">_xlfn.LET(
  _xlpm.result, _xlfn.XLOOKUP($A149, IDEXX!$A:$A, IDEXX!$I:$I, ""),
  _xlfn.IFNA(
    _xlfn.IFS(
      ISNUMBER(_xlpm.result), _xlpm.result,
      _xlpm.result = "&gt; 2419.6", 2500,
      _xlpm.result = "&lt; 1.0", 0.5
    ),
    ""
  )
)</f>
        <v>11</v>
      </c>
      <c r="AG149" s="2">
        <f>_xlfn.IFNA(_xlfn.XLOOKUP((A149&amp;"_P"), GALLERY!AT:AT, GALLERY!E:E),"")</f>
        <v>3.6139999999999999E-2</v>
      </c>
      <c r="AH149" s="2">
        <f>_xlfn.IFNA(_xlfn.XLOOKUP((A149&amp;"_C"), GALLERY!AT:AT, GALLERY!E:E),"")</f>
        <v>596.59429999999998</v>
      </c>
      <c r="AI149" s="75">
        <f>_xlfn.IFNA(IF(_xlfn.XLOOKUP((A149&amp;"_N"), GALLERY!AT:AT, GALLERY!E:E)&lt;0, _xlfn.XLOOKUP((A149&amp;"_T"), GALLERY!AT:AT, GALLERY!E:E), _xlfn.XLOOKUP((A149&amp;"_T"), GALLERY!AT:AT, GALLERY!E:E)-_xlfn.XLOOKUP((A149&amp;"_N"), GALLERY!AT:AT, GALLERY!E:E))/1000,"")</f>
        <v>5.1963950000000002E-2</v>
      </c>
      <c r="AJ149" s="5">
        <v>2.48</v>
      </c>
      <c r="AK149" s="105" t="str" cm="1">
        <f t="array" ref="AK149">_xlfn.LET(
  _xlpm.lookupVal, _xlfn.XLOOKUP($A149, PHYCOCYANIN!A:A, PHYCOCYANIN!R:R, ""),
  _xlfn.IFS(
    _xlpm.lookupVal &lt;&gt; "", _xlpm.lookupVal,
    OR($Z149 = "Abundant algae", ISNUMBER(SEARCH("Suspected_HAB", $AA149))), "Flagged",
    TRUE, ""
  )
)</f>
        <v>Flagged</v>
      </c>
      <c r="AL149" s="75">
        <f>_xlfn.XLOOKUP($L149,'Site_GPS-Coordinates'!$A:$A,'Site_GPS-Coordinates'!$B:$B,"")</f>
        <v>40.280622039999997</v>
      </c>
      <c r="AM149" s="75">
        <f>_xlfn.XLOOKUP($L149,'Site_GPS-Coordinates'!$A:$A,'Site_GPS-Coordinates'!$C:$C,"")</f>
        <v>-74.739950440000001</v>
      </c>
      <c r="AN149" s="75" t="str">
        <f t="shared" si="7"/>
        <v>CTL1_A</v>
      </c>
      <c r="AO149" s="2" t="str">
        <f t="shared" si="8"/>
        <v>A</v>
      </c>
    </row>
    <row r="150" spans="1:41" ht="14.5" x14ac:dyDescent="0.35">
      <c r="A150" s="2" t="str">
        <f t="shared" si="6"/>
        <v>CVL1_2025-06-08</v>
      </c>
      <c r="B150">
        <v>3272</v>
      </c>
      <c r="C150" t="s">
        <v>484</v>
      </c>
      <c r="D150" s="78">
        <v>45816.635833333334</v>
      </c>
      <c r="F150" s="78">
        <v>45816.635833333334</v>
      </c>
      <c r="H150" t="s">
        <v>221</v>
      </c>
      <c r="I150" t="s">
        <v>222</v>
      </c>
      <c r="J150" s="6">
        <v>45816.666666666664</v>
      </c>
      <c r="K150" s="79">
        <v>0.46875</v>
      </c>
      <c r="L150" t="s">
        <v>225</v>
      </c>
      <c r="M150" t="s">
        <v>155</v>
      </c>
      <c r="N150" t="s">
        <v>456</v>
      </c>
      <c r="O150" t="s">
        <v>250</v>
      </c>
      <c r="P150" t="s">
        <v>158</v>
      </c>
      <c r="R150" t="s">
        <v>159</v>
      </c>
      <c r="T150" t="s">
        <v>171</v>
      </c>
      <c r="V150" t="s">
        <v>172</v>
      </c>
      <c r="X150" t="s">
        <v>161</v>
      </c>
      <c r="Y150" t="s">
        <v>177</v>
      </c>
      <c r="Z150" t="s">
        <v>213</v>
      </c>
      <c r="AA150" t="s">
        <v>291</v>
      </c>
      <c r="AC150">
        <v>25</v>
      </c>
      <c r="AD150" t="s">
        <v>164</v>
      </c>
      <c r="AF150" cm="1">
        <f t="array" ref="AF150">_xlfn.LET(
  _xlpm.result, _xlfn.XLOOKUP($A150, IDEXX!$A:$A, IDEXX!$I:$I, ""),
  _xlfn.IFNA(
    _xlfn.IFS(
      ISNUMBER(_xlpm.result), _xlpm.result,
      _xlpm.result = "&gt; 2419.6", 2500,
      _xlpm.result = "&lt; 1.0", 0.5
    ),
    ""
  )
)</f>
        <v>26.9</v>
      </c>
      <c r="AG150" s="2">
        <f>_xlfn.IFNA(_xlfn.XLOOKUP((A150&amp;"_P"), GALLERY!AT:AT, GALLERY!E:E),"")</f>
        <v>9.1599999999999997E-3</v>
      </c>
      <c r="AH150" s="2">
        <f>_xlfn.IFNA(_xlfn.XLOOKUP((A150&amp;"_C"), GALLERY!AT:AT, GALLERY!E:E),"")</f>
        <v>496.62290000000002</v>
      </c>
      <c r="AI150" s="75">
        <f>_xlfn.IFNA(IF(_xlfn.XLOOKUP((A150&amp;"_N"), GALLERY!AT:AT, GALLERY!E:E)&lt;0, _xlfn.XLOOKUP((A150&amp;"_T"), GALLERY!AT:AT, GALLERY!E:E), _xlfn.XLOOKUP((A150&amp;"_T"), GALLERY!AT:AT, GALLERY!E:E)-_xlfn.XLOOKUP((A150&amp;"_N"), GALLERY!AT:AT, GALLERY!E:E))/1000,"")</f>
        <v>8.7499060000000004E-2</v>
      </c>
      <c r="AJ150" s="5">
        <v>9.35</v>
      </c>
      <c r="AK150" s="105" t="str" cm="1">
        <f t="array" ref="AK150">_xlfn.LET(
  _xlpm.lookupVal, _xlfn.XLOOKUP($A150, PHYCOCYANIN!A:A, PHYCOCYANIN!R:R, ""),
  _xlfn.IFS(
    _xlpm.lookupVal &lt;&gt; "", _xlpm.lookupVal,
    OR($Z150 = "Abundant algae", ISNUMBER(SEARCH("Suspected_HAB", $AA150))), "Flagged",
    TRUE, ""
  )
)</f>
        <v/>
      </c>
      <c r="AL150" s="75">
        <f>_xlfn.XLOOKUP($L150,'Site_GPS-Coordinates'!$A:$A,'Site_GPS-Coordinates'!$B:$B,"")</f>
        <v>40.272849999999998</v>
      </c>
      <c r="AM150" s="75">
        <f>_xlfn.XLOOKUP($L150,'Site_GPS-Coordinates'!$A:$A,'Site_GPS-Coordinates'!$C:$C,"")</f>
        <v>-74.779470000000003</v>
      </c>
      <c r="AN150" s="75" t="str">
        <f t="shared" si="7"/>
        <v>CVL1_A</v>
      </c>
      <c r="AO150" s="2" t="str">
        <f t="shared" si="8"/>
        <v>A</v>
      </c>
    </row>
    <row r="151" spans="1:41" ht="14.5" x14ac:dyDescent="0.35">
      <c r="A151" s="2" t="str">
        <f t="shared" si="6"/>
        <v>DB1_2025-06-08</v>
      </c>
      <c r="B151">
        <v>3273</v>
      </c>
      <c r="C151" t="s">
        <v>485</v>
      </c>
      <c r="D151" s="78">
        <v>45816.6406712963</v>
      </c>
      <c r="F151" s="78">
        <v>45816.6406712963</v>
      </c>
      <c r="H151" t="s">
        <v>205</v>
      </c>
      <c r="I151" t="s">
        <v>477</v>
      </c>
      <c r="J151" s="6">
        <v>45816.666666666664</v>
      </c>
      <c r="K151" s="79">
        <v>0.47083333333333333</v>
      </c>
      <c r="L151" t="s">
        <v>227</v>
      </c>
      <c r="M151" t="s">
        <v>155</v>
      </c>
      <c r="N151" t="s">
        <v>187</v>
      </c>
      <c r="O151" t="s">
        <v>157</v>
      </c>
      <c r="P151" t="s">
        <v>464</v>
      </c>
      <c r="R151" t="s">
        <v>432</v>
      </c>
      <c r="T151" t="s">
        <v>171</v>
      </c>
      <c r="V151" t="s">
        <v>160</v>
      </c>
      <c r="X151" t="s">
        <v>161</v>
      </c>
      <c r="Y151" t="s">
        <v>191</v>
      </c>
      <c r="Z151" t="s">
        <v>213</v>
      </c>
      <c r="AC151">
        <v>24</v>
      </c>
      <c r="AD151" t="s">
        <v>164</v>
      </c>
      <c r="AF151" cm="1">
        <f t="array" ref="AF151">_xlfn.LET(
  _xlpm.result, _xlfn.XLOOKUP($A151, IDEXX!$A:$A, IDEXX!$I:$I, ""),
  _xlfn.IFNA(
    _xlfn.IFS(
      ISNUMBER(_xlpm.result), _xlpm.result,
      _xlpm.result = "&gt; 2419.6", 2500,
      _xlpm.result = "&lt; 1.0", 0.5
    ),
    ""
  )
)</f>
        <v>143.9</v>
      </c>
      <c r="AG151" s="2">
        <f>_xlfn.IFNA(_xlfn.XLOOKUP((A151&amp;"_P"), GALLERY!AT:AT, GALLERY!E:E),"")</f>
        <v>1.8249999999999999E-2</v>
      </c>
      <c r="AH151" s="2">
        <f>_xlfn.IFNA(_xlfn.XLOOKUP((A151&amp;"_C"), GALLERY!AT:AT, GALLERY!E:E),"")</f>
        <v>463.59679999999997</v>
      </c>
      <c r="AI151" s="75">
        <f>_xlfn.IFNA(IF(_xlfn.XLOOKUP((A151&amp;"_N"), GALLERY!AT:AT, GALLERY!E:E)&lt;0, _xlfn.XLOOKUP((A151&amp;"_T"), GALLERY!AT:AT, GALLERY!E:E), _xlfn.XLOOKUP((A151&amp;"_T"), GALLERY!AT:AT, GALLERY!E:E)-_xlfn.XLOOKUP((A151&amp;"_N"), GALLERY!AT:AT, GALLERY!E:E))/1000,"")</f>
        <v>0.25253430000000004</v>
      </c>
      <c r="AJ151" s="5">
        <v>3.23</v>
      </c>
      <c r="AK151" s="105" t="str" cm="1">
        <f t="array" ref="AK151">_xlfn.LET(
  _xlpm.lookupVal, _xlfn.XLOOKUP($A151, PHYCOCYANIN!A:A, PHYCOCYANIN!R:R, ""),
  _xlfn.IFS(
    _xlpm.lookupVal &lt;&gt; "", _xlpm.lookupVal,
    OR($Z151 = "Abundant algae", ISNUMBER(SEARCH("Suspected_HAB", $AA151))), "Flagged",
    TRUE, ""
  )
)</f>
        <v/>
      </c>
      <c r="AL151" s="75">
        <f>_xlfn.XLOOKUP($L151,'Site_GPS-Coordinates'!$A:$A,'Site_GPS-Coordinates'!$B:$B,"")</f>
        <v>40.333883</v>
      </c>
      <c r="AM151" s="75">
        <f>_xlfn.XLOOKUP($L151,'Site_GPS-Coordinates'!$A:$A,'Site_GPS-Coordinates'!$C:$C,"")</f>
        <v>-74.611664000000005</v>
      </c>
      <c r="AN151" s="75" t="str">
        <f t="shared" si="7"/>
        <v>DB1_A</v>
      </c>
      <c r="AO151" s="2" t="str">
        <f t="shared" si="8"/>
        <v>A</v>
      </c>
    </row>
    <row r="152" spans="1:41" ht="14.5" x14ac:dyDescent="0.35">
      <c r="A152" s="2" t="str">
        <f t="shared" si="6"/>
        <v>DE1_2025-06-08</v>
      </c>
      <c r="B152">
        <v>3270</v>
      </c>
      <c r="C152" t="s">
        <v>486</v>
      </c>
      <c r="D152" s="78">
        <v>45816.630914351852</v>
      </c>
      <c r="F152" s="78">
        <v>45816.630914351852</v>
      </c>
      <c r="H152" t="s">
        <v>463</v>
      </c>
      <c r="I152" t="s">
        <v>322</v>
      </c>
      <c r="J152" s="6">
        <v>45816.666666666664</v>
      </c>
      <c r="K152" s="79">
        <v>0.46250000000000002</v>
      </c>
      <c r="L152" t="s">
        <v>231</v>
      </c>
      <c r="M152" t="s">
        <v>155</v>
      </c>
      <c r="N152" t="s">
        <v>286</v>
      </c>
      <c r="O152" t="s">
        <v>250</v>
      </c>
      <c r="P152" t="s">
        <v>158</v>
      </c>
      <c r="R152" t="s">
        <v>487</v>
      </c>
      <c r="T152" t="s">
        <v>199</v>
      </c>
      <c r="V152" t="s">
        <v>172</v>
      </c>
      <c r="X152" t="s">
        <v>202</v>
      </c>
      <c r="Y152" t="s">
        <v>177</v>
      </c>
      <c r="Z152" t="s">
        <v>163</v>
      </c>
      <c r="AC152">
        <v>21</v>
      </c>
      <c r="AD152" t="s">
        <v>164</v>
      </c>
      <c r="AF152" cm="1">
        <f t="array" ref="AF152">_xlfn.LET(
  _xlpm.result, _xlfn.XLOOKUP($A152, IDEXX!$A:$A, IDEXX!$I:$I, ""),
  _xlfn.IFNA(
    _xlfn.IFS(
      ISNUMBER(_xlpm.result), _xlpm.result,
      _xlpm.result = "&gt; 2419.6", 2500,
      _xlpm.result = "&lt; 1.0", 0.5
    ),
    ""
  )
)</f>
        <v>224.7</v>
      </c>
      <c r="AG152" s="2">
        <f>_xlfn.IFNA(_xlfn.XLOOKUP((A152&amp;"_P"), GALLERY!AT:AT, GALLERY!E:E),"")</f>
        <v>2.1180000000000001E-2</v>
      </c>
      <c r="AH152" s="2">
        <f>_xlfn.IFNA(_xlfn.XLOOKUP((A152&amp;"_C"), GALLERY!AT:AT, GALLERY!E:E),"")</f>
        <v>210.9375</v>
      </c>
      <c r="AI152" s="75">
        <f>_xlfn.IFNA(IF(_xlfn.XLOOKUP((A152&amp;"_N"), GALLERY!AT:AT, GALLERY!E:E)&lt;0, _xlfn.XLOOKUP((A152&amp;"_T"), GALLERY!AT:AT, GALLERY!E:E), _xlfn.XLOOKUP((A152&amp;"_T"), GALLERY!AT:AT, GALLERY!E:E)-_xlfn.XLOOKUP((A152&amp;"_N"), GALLERY!AT:AT, GALLERY!E:E))/1000,"")</f>
        <v>0.55574058000000004</v>
      </c>
      <c r="AJ152" s="5">
        <v>2.04</v>
      </c>
      <c r="AK152" s="105" t="str" cm="1">
        <f t="array" ref="AK152">_xlfn.LET(
  _xlpm.lookupVal, _xlfn.XLOOKUP($A152, PHYCOCYANIN!A:A, PHYCOCYANIN!R:R, ""),
  _xlfn.IFS(
    _xlpm.lookupVal &lt;&gt; "", _xlpm.lookupVal,
    OR($Z152 = "Abundant algae", ISNUMBER(SEARCH("Suspected_HAB", $AA152))), "Flagged",
    TRUE, ""
  )
)</f>
        <v/>
      </c>
      <c r="AL152" s="75">
        <f>_xlfn.XLOOKUP($L152,'Site_GPS-Coordinates'!$A:$A,'Site_GPS-Coordinates'!$B:$B,"")</f>
        <v>40.360522000000003</v>
      </c>
      <c r="AM152" s="75">
        <f>_xlfn.XLOOKUP($L152,'Site_GPS-Coordinates'!$A:$A,'Site_GPS-Coordinates'!$C:$C,"")</f>
        <v>-74.945435000000003</v>
      </c>
      <c r="AN152" s="75" t="str">
        <f t="shared" si="7"/>
        <v>DE1_A</v>
      </c>
      <c r="AO152" s="2" t="str">
        <f t="shared" si="8"/>
        <v>A</v>
      </c>
    </row>
    <row r="153" spans="1:41" ht="14.5" x14ac:dyDescent="0.35">
      <c r="A153" s="2" t="str">
        <f t="shared" si="6"/>
        <v>ETL1_2025-06-08</v>
      </c>
      <c r="B153">
        <v>3259</v>
      </c>
      <c r="C153" t="s">
        <v>488</v>
      </c>
      <c r="D153" s="78">
        <v>45816.613668981481</v>
      </c>
      <c r="F153" s="78">
        <v>45816.613668981481</v>
      </c>
      <c r="H153" t="s">
        <v>234</v>
      </c>
      <c r="I153" t="s">
        <v>235</v>
      </c>
      <c r="J153" s="6">
        <v>45816.666666666664</v>
      </c>
      <c r="K153" s="79">
        <v>0.44583333333333336</v>
      </c>
      <c r="L153" t="s">
        <v>236</v>
      </c>
      <c r="M153" t="s">
        <v>155</v>
      </c>
      <c r="N153" t="s">
        <v>286</v>
      </c>
      <c r="O153" t="s">
        <v>250</v>
      </c>
      <c r="P153" t="s">
        <v>158</v>
      </c>
      <c r="R153" t="s">
        <v>489</v>
      </c>
      <c r="T153" t="s">
        <v>171</v>
      </c>
      <c r="V153" t="s">
        <v>160</v>
      </c>
      <c r="X153" t="s">
        <v>202</v>
      </c>
      <c r="Y153" t="s">
        <v>191</v>
      </c>
      <c r="Z153" t="s">
        <v>163</v>
      </c>
      <c r="AC153">
        <v>22</v>
      </c>
      <c r="AD153" t="s">
        <v>164</v>
      </c>
      <c r="AF153" cm="1">
        <f t="array" ref="AF153">_xlfn.LET(
  _xlpm.result, _xlfn.XLOOKUP($A153, IDEXX!$A:$A, IDEXX!$I:$I, ""),
  _xlfn.IFNA(
    _xlfn.IFS(
      ISNUMBER(_xlpm.result), _xlpm.result,
      _xlpm.result = "&gt; 2419.6", 2500,
      _xlpm.result = "&lt; 1.0", 0.5
    ),
    ""
  )
)</f>
        <v>10.8</v>
      </c>
      <c r="AG153" s="2">
        <f>_xlfn.IFNA(_xlfn.XLOOKUP((A153&amp;"_P"), GALLERY!AT:AT, GALLERY!E:E),"")</f>
        <v>8.9899999999999997E-3</v>
      </c>
      <c r="AH153" s="2">
        <f>_xlfn.IFNA(_xlfn.XLOOKUP((A153&amp;"_C"), GALLERY!AT:AT, GALLERY!E:E),"")</f>
        <v>494.48680000000002</v>
      </c>
      <c r="AI153" s="75">
        <f>_xlfn.IFNA(IF(_xlfn.XLOOKUP((A153&amp;"_N"), GALLERY!AT:AT, GALLERY!E:E)&lt;0, _xlfn.XLOOKUP((A153&amp;"_T"), GALLERY!AT:AT, GALLERY!E:E), _xlfn.XLOOKUP((A153&amp;"_T"), GALLERY!AT:AT, GALLERY!E:E)-_xlfn.XLOOKUP((A153&amp;"_N"), GALLERY!AT:AT, GALLERY!E:E))/1000,"")</f>
        <v>1.321523E-2</v>
      </c>
      <c r="AJ153" s="5">
        <v>2.78</v>
      </c>
      <c r="AK153" s="105" t="str" cm="1">
        <f t="array" ref="AK153">_xlfn.LET(
  _xlpm.lookupVal, _xlfn.XLOOKUP($A153, PHYCOCYANIN!A:A, PHYCOCYANIN!R:R, ""),
  _xlfn.IFS(
    _xlpm.lookupVal &lt;&gt; "", _xlpm.lookupVal,
    OR($Z153 = "Abundant algae", ISNUMBER(SEARCH("Suspected_HAB", $AA153))), "Flagged",
    TRUE, ""
  )
)</f>
        <v/>
      </c>
      <c r="AL153" s="75">
        <f>_xlfn.XLOOKUP($L153,'Site_GPS-Coordinates'!$A:$A,'Site_GPS-Coordinates'!$B:$B,"")</f>
        <v>40.253419999999998</v>
      </c>
      <c r="AM153" s="75">
        <f>_xlfn.XLOOKUP($L153,'Site_GPS-Coordinates'!$A:$A,'Site_GPS-Coordinates'!$C:$C,"")</f>
        <v>-74.49906</v>
      </c>
      <c r="AN153" s="75" t="str">
        <f t="shared" si="7"/>
        <v>ETL1_A</v>
      </c>
      <c r="AO153" s="2" t="str">
        <f t="shared" si="8"/>
        <v>A</v>
      </c>
    </row>
    <row r="154" spans="1:41" ht="14.5" x14ac:dyDescent="0.35">
      <c r="A154" s="2" t="str">
        <f t="shared" si="6"/>
        <v>GMP1_2025-06-08</v>
      </c>
      <c r="B154">
        <v>3240</v>
      </c>
      <c r="C154" t="s">
        <v>490</v>
      </c>
      <c r="D154" s="78">
        <v>45816.514525462961</v>
      </c>
      <c r="F154" s="78">
        <v>45816.514525462961</v>
      </c>
      <c r="H154" t="s">
        <v>193</v>
      </c>
      <c r="I154" t="s">
        <v>194</v>
      </c>
      <c r="J154" s="6">
        <v>45816.666666666664</v>
      </c>
      <c r="K154" s="79">
        <v>0.34652777777777777</v>
      </c>
      <c r="L154" t="s">
        <v>239</v>
      </c>
      <c r="M154" t="s">
        <v>155</v>
      </c>
      <c r="N154" t="s">
        <v>156</v>
      </c>
      <c r="O154" t="s">
        <v>250</v>
      </c>
      <c r="P154" t="s">
        <v>158</v>
      </c>
      <c r="R154" t="s">
        <v>159</v>
      </c>
      <c r="T154" t="s">
        <v>171</v>
      </c>
      <c r="V154" t="s">
        <v>172</v>
      </c>
      <c r="X154" t="s">
        <v>202</v>
      </c>
      <c r="Y154" t="s">
        <v>191</v>
      </c>
      <c r="Z154" s="81"/>
      <c r="AC154">
        <v>24</v>
      </c>
      <c r="AD154" t="s">
        <v>164</v>
      </c>
      <c r="AF154" cm="1">
        <f t="array" ref="AF154">_xlfn.LET(
  _xlpm.result, _xlfn.XLOOKUP($A154, IDEXX!$A:$A, IDEXX!$I:$I, ""),
  _xlfn.IFNA(
    _xlfn.IFS(
      ISNUMBER(_xlpm.result), _xlpm.result,
      _xlpm.result = "&gt; 2419.6", 2500,
      _xlpm.result = "&lt; 1.0", 0.5
    ),
    ""
  )
)</f>
        <v>47.3</v>
      </c>
      <c r="AG154" s="2">
        <f>_xlfn.IFNA(_xlfn.XLOOKUP((A154&amp;"_P"), GALLERY!AT:AT, GALLERY!E:E),"")</f>
        <v>0.02</v>
      </c>
      <c r="AH154" s="2">
        <f>_xlfn.IFNA(_xlfn.XLOOKUP((A154&amp;"_C"), GALLERY!AT:AT, GALLERY!E:E),"")</f>
        <v>389.00909999999999</v>
      </c>
      <c r="AI154" s="75">
        <f>_xlfn.IFNA(IF(_xlfn.XLOOKUP((A154&amp;"_N"), GALLERY!AT:AT, GALLERY!E:E)&lt;0, _xlfn.XLOOKUP((A154&amp;"_T"), GALLERY!AT:AT, GALLERY!E:E), _xlfn.XLOOKUP((A154&amp;"_T"), GALLERY!AT:AT, GALLERY!E:E)-_xlfn.XLOOKUP((A154&amp;"_N"), GALLERY!AT:AT, GALLERY!E:E))/1000,"")</f>
        <v>0.35625316000000001</v>
      </c>
      <c r="AJ154" s="5">
        <v>2.04</v>
      </c>
      <c r="AK154" s="105" t="str" cm="1">
        <f t="array" ref="AK154">_xlfn.LET(
  _xlpm.lookupVal, _xlfn.XLOOKUP($A154, PHYCOCYANIN!A:A, PHYCOCYANIN!R:R, ""),
  _xlfn.IFS(
    _xlpm.lookupVal &lt;&gt; "", _xlpm.lookupVal,
    OR($Z154 = "Abundant algae", ISNUMBER(SEARCH("Suspected_HAB", $AA154))), "Flagged",
    TRUE, ""
  )
)</f>
        <v/>
      </c>
      <c r="AL154" s="75">
        <f>_xlfn.XLOOKUP($L154,'Site_GPS-Coordinates'!$A:$A,'Site_GPS-Coordinates'!$B:$B,"")</f>
        <v>40.312959999999997</v>
      </c>
      <c r="AM154" s="75">
        <f>_xlfn.XLOOKUP($L154,'Site_GPS-Coordinates'!$A:$A,'Site_GPS-Coordinates'!$C:$C,"")</f>
        <v>-74.606340000000003</v>
      </c>
      <c r="AN154" s="75" t="str">
        <f t="shared" si="7"/>
        <v>GMP1_A</v>
      </c>
      <c r="AO154" s="2" t="str">
        <f t="shared" si="8"/>
        <v>A</v>
      </c>
    </row>
    <row r="155" spans="1:41" ht="14.5" x14ac:dyDescent="0.35">
      <c r="A155" s="2" t="str">
        <f t="shared" si="6"/>
        <v>GRPL1_2025-06-08</v>
      </c>
      <c r="B155">
        <v>3246</v>
      </c>
      <c r="C155" t="s">
        <v>491</v>
      </c>
      <c r="D155" s="78">
        <v>45816.574236111112</v>
      </c>
      <c r="F155" s="78">
        <v>45816.574236111112</v>
      </c>
      <c r="H155" t="s">
        <v>385</v>
      </c>
      <c r="I155" t="s">
        <v>386</v>
      </c>
      <c r="J155" s="6">
        <v>45816.666666666664</v>
      </c>
      <c r="K155" s="79">
        <v>0.40555555555555556</v>
      </c>
      <c r="L155" t="s">
        <v>349</v>
      </c>
      <c r="M155" t="s">
        <v>155</v>
      </c>
      <c r="N155" t="s">
        <v>456</v>
      </c>
      <c r="O155" t="s">
        <v>250</v>
      </c>
      <c r="P155" t="s">
        <v>158</v>
      </c>
      <c r="R155" t="s">
        <v>492</v>
      </c>
      <c r="T155" t="s">
        <v>171</v>
      </c>
      <c r="V155" t="s">
        <v>493</v>
      </c>
      <c r="X155" t="s">
        <v>202</v>
      </c>
      <c r="Y155" t="s">
        <v>424</v>
      </c>
      <c r="Z155" s="84" t="s">
        <v>377</v>
      </c>
      <c r="AA155" t="s">
        <v>291</v>
      </c>
      <c r="AC155">
        <v>23</v>
      </c>
      <c r="AD155" t="s">
        <v>164</v>
      </c>
      <c r="AF155" cm="1">
        <f t="array" ref="AF155">_xlfn.LET(
  _xlpm.result, _xlfn.XLOOKUP($A155, IDEXX!$A:$A, IDEXX!$I:$I, ""),
  _xlfn.IFNA(
    _xlfn.IFS(
      ISNUMBER(_xlpm.result), _xlpm.result,
      _xlpm.result = "&gt; 2419.6", 2500,
      _xlpm.result = "&lt; 1.0", 0.5
    ),
    ""
  )
)</f>
        <v>435.2</v>
      </c>
      <c r="AG155" s="2">
        <f>_xlfn.IFNA(_xlfn.XLOOKUP((A155&amp;"_P"), GALLERY!AT:AT, GALLERY!E:E),"")</f>
        <v>1.005E-2</v>
      </c>
      <c r="AH155" s="2">
        <f>_xlfn.IFNA(_xlfn.XLOOKUP((A155&amp;"_C"), GALLERY!AT:AT, GALLERY!E:E),"")</f>
        <v>829.43780000000004</v>
      </c>
      <c r="AI155" s="75">
        <f>_xlfn.IFNA(IF(_xlfn.XLOOKUP((A155&amp;"_N"), GALLERY!AT:AT, GALLERY!E:E)&lt;0, _xlfn.XLOOKUP((A155&amp;"_T"), GALLERY!AT:AT, GALLERY!E:E), _xlfn.XLOOKUP((A155&amp;"_T"), GALLERY!AT:AT, GALLERY!E:E)-_xlfn.XLOOKUP((A155&amp;"_N"), GALLERY!AT:AT, GALLERY!E:E))/1000,"")</f>
        <v>0.31043025999999996</v>
      </c>
      <c r="AJ155" s="5">
        <v>4.12</v>
      </c>
      <c r="AK155" s="105" t="str" cm="1">
        <f t="array" ref="AK155">_xlfn.LET(
  _xlpm.lookupVal, _xlfn.XLOOKUP($A155, PHYCOCYANIN!A:A, PHYCOCYANIN!R:R, ""),
  _xlfn.IFS(
    _xlpm.lookupVal &lt;&gt; "", _xlpm.lookupVal,
    OR($Z155 = "Abundant algae", ISNUMBER(SEARCH("Suspected_HAB", $AA155))), "Flagged",
    TRUE, ""
  )
)</f>
        <v>Flagged</v>
      </c>
      <c r="AL155" s="75">
        <f>_xlfn.XLOOKUP($L155,'Site_GPS-Coordinates'!$A:$A,'Site_GPS-Coordinates'!$B:$B,"")</f>
        <v>40.187829999999998</v>
      </c>
      <c r="AM155" s="75">
        <f>_xlfn.XLOOKUP($L155,'Site_GPS-Coordinates'!$A:$A,'Site_GPS-Coordinates'!$C:$C,"")</f>
        <v>-74.688609999999997</v>
      </c>
      <c r="AN155" s="75" t="str">
        <f t="shared" si="7"/>
        <v>GRPL1_A</v>
      </c>
      <c r="AO155" s="2" t="str">
        <f t="shared" si="8"/>
        <v>A</v>
      </c>
    </row>
    <row r="156" spans="1:41" ht="14.5" x14ac:dyDescent="0.35">
      <c r="A156" s="2" t="str">
        <f t="shared" si="6"/>
        <v>HA1_2025-06-08</v>
      </c>
      <c r="B156">
        <v>3269</v>
      </c>
      <c r="C156" t="s">
        <v>494</v>
      </c>
      <c r="D156" s="78">
        <v>45816.628946759258</v>
      </c>
      <c r="F156" s="78">
        <v>45816.628946759258</v>
      </c>
      <c r="H156" t="s">
        <v>209</v>
      </c>
      <c r="I156" t="s">
        <v>210</v>
      </c>
      <c r="J156" s="6">
        <v>45816.666666666664</v>
      </c>
      <c r="K156" s="79">
        <v>0.41944444444444445</v>
      </c>
      <c r="L156" t="s">
        <v>241</v>
      </c>
      <c r="M156" t="s">
        <v>155</v>
      </c>
      <c r="N156" t="s">
        <v>399</v>
      </c>
      <c r="O156" t="s">
        <v>250</v>
      </c>
      <c r="P156" t="s">
        <v>158</v>
      </c>
      <c r="R156" t="s">
        <v>159</v>
      </c>
      <c r="T156" t="s">
        <v>159</v>
      </c>
      <c r="V156" t="s">
        <v>172</v>
      </c>
      <c r="X156" t="s">
        <v>202</v>
      </c>
      <c r="Y156" t="s">
        <v>177</v>
      </c>
      <c r="Z156" t="s">
        <v>218</v>
      </c>
      <c r="AA156" s="100" t="s">
        <v>495</v>
      </c>
      <c r="AC156">
        <v>21.5</v>
      </c>
      <c r="AD156" t="s">
        <v>164</v>
      </c>
      <c r="AF156" cm="1">
        <f t="array" ref="AF156">_xlfn.LET(
  _xlpm.result, _xlfn.XLOOKUP($A156, IDEXX!$A:$A, IDEXX!$I:$I, ""),
  _xlfn.IFNA(
    _xlfn.IFS(
      ISNUMBER(_xlpm.result), _xlpm.result,
      _xlpm.result = "&gt; 2419.6", 2500,
      _xlpm.result = "&lt; 1.0", 0.5
    ),
    ""
  )
)</f>
        <v>83.9</v>
      </c>
      <c r="AG156" s="2">
        <f>_xlfn.IFNA(_xlfn.XLOOKUP((A156&amp;"_P"), GALLERY!AT:AT, GALLERY!E:E),"")</f>
        <v>0.10242999999999999</v>
      </c>
      <c r="AH156" s="2">
        <f>_xlfn.IFNA(_xlfn.XLOOKUP((A156&amp;"_C"), GALLERY!AT:AT, GALLERY!E:E),"")</f>
        <v>587.16300000000001</v>
      </c>
      <c r="AI156" s="75">
        <f>_xlfn.IFNA(IF(_xlfn.XLOOKUP((A156&amp;"_N"), GALLERY!AT:AT, GALLERY!E:E)&lt;0, _xlfn.XLOOKUP((A156&amp;"_T"), GALLERY!AT:AT, GALLERY!E:E), _xlfn.XLOOKUP((A156&amp;"_T"), GALLERY!AT:AT, GALLERY!E:E)-_xlfn.XLOOKUP((A156&amp;"_N"), GALLERY!AT:AT, GALLERY!E:E))/1000,"")</f>
        <v>0.44300605000000004</v>
      </c>
      <c r="AJ156" s="5">
        <v>8.17</v>
      </c>
      <c r="AK156" s="105" t="str" cm="1">
        <f t="array" ref="AK156">_xlfn.LET(
  _xlpm.lookupVal, _xlfn.XLOOKUP($A156, PHYCOCYANIN!A:A, PHYCOCYANIN!R:R, ""),
  _xlfn.IFS(
    _xlpm.lookupVal &lt;&gt; "", _xlpm.lookupVal,
    OR($Z156 = "Abundant algae", ISNUMBER(SEARCH("Suspected_HAB", $AA156))), "Flagged",
    TRUE, ""
  )
)</f>
        <v>Flagged</v>
      </c>
      <c r="AL156" s="75">
        <f>_xlfn.XLOOKUP($L156,'Site_GPS-Coordinates'!$A:$A,'Site_GPS-Coordinates'!$B:$B,"")</f>
        <v>40.365994000000001</v>
      </c>
      <c r="AM156" s="75">
        <f>_xlfn.XLOOKUP($L156,'Site_GPS-Coordinates'!$A:$A,'Site_GPS-Coordinates'!$C:$C,"")</f>
        <v>-74.627397000000002</v>
      </c>
      <c r="AN156" s="75" t="str">
        <f t="shared" si="7"/>
        <v>HA1_A</v>
      </c>
      <c r="AO156" s="2" t="str">
        <f t="shared" si="8"/>
        <v>A</v>
      </c>
    </row>
    <row r="157" spans="1:41" ht="14.5" x14ac:dyDescent="0.35">
      <c r="A157" s="2" t="str">
        <f t="shared" si="6"/>
        <v>HB3_2025-06-08</v>
      </c>
      <c r="B157">
        <v>3232</v>
      </c>
      <c r="C157" t="s">
        <v>496</v>
      </c>
      <c r="D157" s="78">
        <v>45816.467916666668</v>
      </c>
      <c r="F157" s="78">
        <v>45816.467916666668</v>
      </c>
      <c r="H157" t="s">
        <v>243</v>
      </c>
      <c r="I157" t="s">
        <v>244</v>
      </c>
      <c r="J157" s="6">
        <v>45816.666666666664</v>
      </c>
      <c r="K157" s="79">
        <v>0.2951388888888889</v>
      </c>
      <c r="L157" t="s">
        <v>245</v>
      </c>
      <c r="M157" t="s">
        <v>155</v>
      </c>
      <c r="N157" t="s">
        <v>156</v>
      </c>
      <c r="O157" t="s">
        <v>250</v>
      </c>
      <c r="P157" t="s">
        <v>158</v>
      </c>
      <c r="R157" t="s">
        <v>159</v>
      </c>
      <c r="T157" t="s">
        <v>171</v>
      </c>
      <c r="V157" t="s">
        <v>172</v>
      </c>
      <c r="X157" t="s">
        <v>202</v>
      </c>
      <c r="Y157" t="s">
        <v>177</v>
      </c>
      <c r="Z157" t="s">
        <v>163</v>
      </c>
      <c r="AC157">
        <v>21</v>
      </c>
      <c r="AD157" t="s">
        <v>164</v>
      </c>
      <c r="AF157" cm="1">
        <f t="array" ref="AF157">_xlfn.LET(
  _xlpm.result, _xlfn.XLOOKUP($A157, IDEXX!$A:$A, IDEXX!$I:$I, ""),
  _xlfn.IFNA(
    _xlfn.IFS(
      ISNUMBER(_xlpm.result), _xlpm.result,
      _xlpm.result = "&gt; 2419.6", 2500,
      _xlpm.result = "&lt; 1.0", 0.5
    ),
    ""
  )
)</f>
        <v>61.3</v>
      </c>
      <c r="AG157" s="2">
        <f>_xlfn.IFNA(_xlfn.XLOOKUP((A157&amp;"_P"), GALLERY!AT:AT, GALLERY!E:E),"")</f>
        <v>6.9440000000000002E-2</v>
      </c>
      <c r="AH157" s="2">
        <f>_xlfn.IFNA(_xlfn.XLOOKUP((A157&amp;"_C"), GALLERY!AT:AT, GALLERY!E:E),"")</f>
        <v>255.79259999999999</v>
      </c>
      <c r="AI157" s="75">
        <f>_xlfn.IFNA(IF(_xlfn.XLOOKUP((A157&amp;"_N"), GALLERY!AT:AT, GALLERY!E:E)&lt;0, _xlfn.XLOOKUP((A157&amp;"_T"), GALLERY!AT:AT, GALLERY!E:E), _xlfn.XLOOKUP((A157&amp;"_T"), GALLERY!AT:AT, GALLERY!E:E)-_xlfn.XLOOKUP((A157&amp;"_N"), GALLERY!AT:AT, GALLERY!E:E))/1000,"")</f>
        <v>0.48104663999999997</v>
      </c>
      <c r="AJ157" s="5">
        <v>3.96</v>
      </c>
      <c r="AK157" s="105" t="str" cm="1">
        <f t="array" ref="AK157">_xlfn.LET(
  _xlpm.lookupVal, _xlfn.XLOOKUP($A157, PHYCOCYANIN!A:A, PHYCOCYANIN!R:R, ""),
  _xlfn.IFS(
    _xlpm.lookupVal &lt;&gt; "", _xlpm.lookupVal,
    OR($Z157 = "Abundant algae", ISNUMBER(SEARCH("Suspected_HAB", $AA157))), "Flagged",
    TRUE, ""
  )
)</f>
        <v/>
      </c>
      <c r="AL157" s="75">
        <f>_xlfn.XLOOKUP($L157,'Site_GPS-Coordinates'!$A:$A,'Site_GPS-Coordinates'!$B:$B,"")</f>
        <v>40.370761999999999</v>
      </c>
      <c r="AM157" s="75">
        <f>_xlfn.XLOOKUP($L157,'Site_GPS-Coordinates'!$A:$A,'Site_GPS-Coordinates'!$C:$C,"")</f>
        <v>-74.619243999999995</v>
      </c>
      <c r="AN157" s="75" t="str">
        <f t="shared" si="7"/>
        <v>HB3_A</v>
      </c>
      <c r="AO157" s="2" t="str">
        <f t="shared" si="8"/>
        <v>A</v>
      </c>
    </row>
    <row r="158" spans="1:41" ht="14.5" x14ac:dyDescent="0.35">
      <c r="A158" s="2" t="str">
        <f t="shared" si="6"/>
        <v>HL2_2025-06-08</v>
      </c>
      <c r="B158">
        <v>3255</v>
      </c>
      <c r="C158" t="s">
        <v>497</v>
      </c>
      <c r="D158" s="78">
        <v>45816.609791666669</v>
      </c>
      <c r="F158" s="78">
        <v>45816.609791666669</v>
      </c>
      <c r="H158" t="s">
        <v>247</v>
      </c>
      <c r="I158" t="s">
        <v>248</v>
      </c>
      <c r="J158" s="6">
        <v>45816.666666666664</v>
      </c>
      <c r="K158" s="79">
        <v>0.4236111111111111</v>
      </c>
      <c r="L158" t="s">
        <v>249</v>
      </c>
      <c r="M158" t="s">
        <v>155</v>
      </c>
      <c r="N158" t="s">
        <v>187</v>
      </c>
      <c r="O158" t="s">
        <v>250</v>
      </c>
      <c r="P158" t="s">
        <v>158</v>
      </c>
      <c r="R158" t="s">
        <v>159</v>
      </c>
      <c r="T158" t="s">
        <v>159</v>
      </c>
      <c r="V158" t="s">
        <v>172</v>
      </c>
      <c r="X158" t="s">
        <v>202</v>
      </c>
      <c r="Y158" t="s">
        <v>162</v>
      </c>
      <c r="Z158" t="s">
        <v>218</v>
      </c>
      <c r="AA158" t="s">
        <v>291</v>
      </c>
      <c r="AC158">
        <v>23</v>
      </c>
      <c r="AD158" t="s">
        <v>164</v>
      </c>
      <c r="AF158" cm="1">
        <f t="array" ref="AF158">_xlfn.LET(
  _xlpm.result, _xlfn.XLOOKUP($A158, IDEXX!$A:$A, IDEXX!$I:$I, ""),
  _xlfn.IFNA(
    _xlfn.IFS(
      ISNUMBER(_xlpm.result), _xlpm.result,
      _xlpm.result = "&gt; 2419.6", 2500,
      _xlpm.result = "&lt; 1.0", 0.5
    ),
    ""
  )
)</f>
        <v>1046.2</v>
      </c>
      <c r="AG158" s="2">
        <f>_xlfn.IFNA(_xlfn.XLOOKUP((A158&amp;"_P"), GALLERY!AT:AT, GALLERY!E:E),"")</f>
        <v>5.9769999999999997E-2</v>
      </c>
      <c r="AH158" s="2">
        <f>_xlfn.IFNA(_xlfn.XLOOKUP((A158&amp;"_C"), GALLERY!AT:AT, GALLERY!E:E),"")</f>
        <v>196.62729999999999</v>
      </c>
      <c r="AI158" s="75">
        <f>_xlfn.IFNA(IF(_xlfn.XLOOKUP((A158&amp;"_N"), GALLERY!AT:AT, GALLERY!E:E)&lt;0, _xlfn.XLOOKUP((A158&amp;"_T"), GALLERY!AT:AT, GALLERY!E:E), _xlfn.XLOOKUP((A158&amp;"_T"), GALLERY!AT:AT, GALLERY!E:E)-_xlfn.XLOOKUP((A158&amp;"_N"), GALLERY!AT:AT, GALLERY!E:E))/1000,"")</f>
        <v>3.2282060000000001E-2</v>
      </c>
      <c r="AJ158" s="5">
        <v>23.7</v>
      </c>
      <c r="AK158" s="105" t="str" cm="1">
        <f t="array" ref="AK158">_xlfn.LET(
  _xlpm.lookupVal, _xlfn.XLOOKUP($A158, PHYCOCYANIN!A:A, PHYCOCYANIN!R:R, ""),
  _xlfn.IFS(
    _xlpm.lookupVal &lt;&gt; "", _xlpm.lookupVal,
    OR($Z158 = "Abundant algae", ISNUMBER(SEARCH("Suspected_HAB", $AA158))), "Flagged",
    TRUE, ""
  )
)</f>
        <v/>
      </c>
      <c r="AL158" s="75">
        <f>_xlfn.XLOOKUP($L158,'Site_GPS-Coordinates'!$A:$A,'Site_GPS-Coordinates'!$B:$B,"")</f>
        <v>40.346235999999998</v>
      </c>
      <c r="AM158" s="75">
        <f>_xlfn.XLOOKUP($L158,'Site_GPS-Coordinates'!$A:$A,'Site_GPS-Coordinates'!$C:$C,"")</f>
        <v>-74.744283999999993</v>
      </c>
      <c r="AN158" s="75" t="str">
        <f t="shared" si="7"/>
        <v>HL2_A</v>
      </c>
      <c r="AO158" s="2" t="str">
        <f t="shared" si="8"/>
        <v>A</v>
      </c>
    </row>
    <row r="159" spans="1:41" ht="14.5" x14ac:dyDescent="0.35">
      <c r="A159" s="2" t="str">
        <f t="shared" si="6"/>
        <v>HO1_2025-06-08</v>
      </c>
      <c r="B159">
        <v>3267</v>
      </c>
      <c r="C159" t="s">
        <v>498</v>
      </c>
      <c r="D159" s="78">
        <v>45816.627962962964</v>
      </c>
      <c r="F159" s="78">
        <v>45816.627962962964</v>
      </c>
      <c r="H159" t="s">
        <v>252</v>
      </c>
      <c r="I159" t="s">
        <v>253</v>
      </c>
      <c r="J159" s="6">
        <v>45816.666666666664</v>
      </c>
      <c r="K159" s="79">
        <v>0.42569444444444443</v>
      </c>
      <c r="L159" t="s">
        <v>254</v>
      </c>
      <c r="M159" t="s">
        <v>155</v>
      </c>
      <c r="N159" t="s">
        <v>187</v>
      </c>
      <c r="O159" t="s">
        <v>250</v>
      </c>
      <c r="P159" t="s">
        <v>158</v>
      </c>
      <c r="R159" t="s">
        <v>159</v>
      </c>
      <c r="T159" t="s">
        <v>159</v>
      </c>
      <c r="V159" t="s">
        <v>172</v>
      </c>
      <c r="X159" t="s">
        <v>161</v>
      </c>
      <c r="Y159" t="s">
        <v>177</v>
      </c>
      <c r="Z159" t="s">
        <v>163</v>
      </c>
      <c r="AC159">
        <v>22</v>
      </c>
      <c r="AD159" t="s">
        <v>164</v>
      </c>
      <c r="AE159" t="s">
        <v>499</v>
      </c>
      <c r="AF159" cm="1">
        <f t="array" ref="AF159">_xlfn.LET(
  _xlpm.result, _xlfn.XLOOKUP($A159, IDEXX!$A:$A, IDEXX!$I:$I, ""),
  _xlfn.IFNA(
    _xlfn.IFS(
      ISNUMBER(_xlpm.result), _xlpm.result,
      _xlpm.result = "&gt; 2419.6", 2500,
      _xlpm.result = "&lt; 1.0", 0.5
    ),
    ""
  )
)</f>
        <v>261.3</v>
      </c>
      <c r="AG159" s="2">
        <f>_xlfn.IFNA(_xlfn.XLOOKUP((A159&amp;"_P"), GALLERY!AT:AT, GALLERY!E:E),"")</f>
        <v>6.2820000000000001E-2</v>
      </c>
      <c r="AH159" s="2">
        <f>_xlfn.IFNA(_xlfn.XLOOKUP((A159&amp;"_C"), GALLERY!AT:AT, GALLERY!E:E),"")</f>
        <v>333.42939999999999</v>
      </c>
      <c r="AI159" s="75">
        <f>_xlfn.IFNA(IF(_xlfn.XLOOKUP((A159&amp;"_N"), GALLERY!AT:AT, GALLERY!E:E)&lt;0, _xlfn.XLOOKUP((A159&amp;"_T"), GALLERY!AT:AT, GALLERY!E:E), _xlfn.XLOOKUP((A159&amp;"_T"), GALLERY!AT:AT, GALLERY!E:E)-_xlfn.XLOOKUP((A159&amp;"_N"), GALLERY!AT:AT, GALLERY!E:E))/1000,"")</f>
        <v>0.79014898999999994</v>
      </c>
      <c r="AJ159" s="5">
        <v>9.8000000000000007</v>
      </c>
      <c r="AK159" s="105" t="str" cm="1">
        <f t="array" ref="AK159">_xlfn.LET(
  _xlpm.lookupVal, _xlfn.XLOOKUP($A159, PHYCOCYANIN!A:A, PHYCOCYANIN!R:R, ""),
  _xlfn.IFS(
    _xlpm.lookupVal &lt;&gt; "", _xlpm.lookupVal,
    OR($Z159 = "Abundant algae", ISNUMBER(SEARCH("Suspected_HAB", $AA159))), "Flagged",
    TRUE, ""
  )
)</f>
        <v/>
      </c>
      <c r="AL159" s="75">
        <f>_xlfn.XLOOKUP($L159,'Site_GPS-Coordinates'!$A:$A,'Site_GPS-Coordinates'!$B:$B,"")</f>
        <v>40.340530000000001</v>
      </c>
      <c r="AM159" s="75">
        <f>_xlfn.XLOOKUP($L159,'Site_GPS-Coordinates'!$A:$A,'Site_GPS-Coordinates'!$C:$C,"")</f>
        <v>-74.743129999999994</v>
      </c>
      <c r="AN159" s="75" t="str">
        <f t="shared" si="7"/>
        <v>HO1_A</v>
      </c>
      <c r="AO159" s="2" t="str">
        <f t="shared" si="8"/>
        <v>A</v>
      </c>
    </row>
    <row r="160" spans="1:41" ht="14.5" x14ac:dyDescent="0.35">
      <c r="A160" s="2" t="str">
        <f t="shared" si="6"/>
        <v>MB3_2025-06-08</v>
      </c>
      <c r="B160">
        <v>3254</v>
      </c>
      <c r="C160" t="s">
        <v>500</v>
      </c>
      <c r="D160" s="78">
        <v>45816.608865740738</v>
      </c>
      <c r="F160" s="78">
        <v>45816.608865740738</v>
      </c>
      <c r="H160" t="s">
        <v>247</v>
      </c>
      <c r="I160" t="s">
        <v>248</v>
      </c>
      <c r="J160" s="6">
        <v>45816.666666666664</v>
      </c>
      <c r="K160" s="79">
        <v>0.40555555555555556</v>
      </c>
      <c r="L160" t="s">
        <v>256</v>
      </c>
      <c r="M160" t="s">
        <v>155</v>
      </c>
      <c r="N160" t="s">
        <v>187</v>
      </c>
      <c r="O160" t="s">
        <v>250</v>
      </c>
      <c r="P160" t="s">
        <v>158</v>
      </c>
      <c r="R160" t="s">
        <v>159</v>
      </c>
      <c r="T160" t="s">
        <v>159</v>
      </c>
      <c r="V160" t="s">
        <v>172</v>
      </c>
      <c r="X160" t="s">
        <v>161</v>
      </c>
      <c r="Y160" t="s">
        <v>162</v>
      </c>
      <c r="Z160" t="s">
        <v>163</v>
      </c>
      <c r="AC160">
        <v>17</v>
      </c>
      <c r="AD160" t="s">
        <v>164</v>
      </c>
      <c r="AF160" cm="1">
        <f t="array" ref="AF160">_xlfn.LET(
  _xlpm.result, _xlfn.XLOOKUP($A160, IDEXX!$A:$A, IDEXX!$I:$I, ""),
  _xlfn.IFNA(
    _xlfn.IFS(
      ISNUMBER(_xlpm.result), _xlpm.result,
      _xlpm.result = "&gt; 2419.6", 2500,
      _xlpm.result = "&lt; 1.0", 0.5
    ),
    ""
  )
)</f>
        <v>63.8</v>
      </c>
      <c r="AG160" s="2">
        <f>_xlfn.IFNA(_xlfn.XLOOKUP((A160&amp;"_P"), GALLERY!AT:AT, GALLERY!E:E),"")</f>
        <v>8.2659999999999997E-2</v>
      </c>
      <c r="AH160" s="2">
        <f>_xlfn.IFNA(_xlfn.XLOOKUP((A160&amp;"_C"), GALLERY!AT:AT, GALLERY!E:E),"")</f>
        <v>889.13279999999997</v>
      </c>
      <c r="AI160" s="75">
        <f>_xlfn.IFNA(IF(_xlfn.XLOOKUP((A160&amp;"_N"), GALLERY!AT:AT, GALLERY!E:E)&lt;0, _xlfn.XLOOKUP((A160&amp;"_T"), GALLERY!AT:AT, GALLERY!E:E), _xlfn.XLOOKUP((A160&amp;"_T"), GALLERY!AT:AT, GALLERY!E:E)-_xlfn.XLOOKUP((A160&amp;"_N"), GALLERY!AT:AT, GALLERY!E:E))/1000,"")</f>
        <v>0.1251922</v>
      </c>
      <c r="AJ160" s="5">
        <v>0.7</v>
      </c>
      <c r="AK160" s="105" t="str" cm="1">
        <f t="array" ref="AK160">_xlfn.LET(
  _xlpm.lookupVal, _xlfn.XLOOKUP($A160, PHYCOCYANIN!A:A, PHYCOCYANIN!R:R, ""),
  _xlfn.IFS(
    _xlpm.lookupVal &lt;&gt; "", _xlpm.lookupVal,
    OR($Z160 = "Abundant algae", ISNUMBER(SEARCH("Suspected_HAB", $AA160))), "Flagged",
    TRUE, ""
  )
)</f>
        <v/>
      </c>
      <c r="AL160" s="75">
        <f>_xlfn.XLOOKUP($L160,'Site_GPS-Coordinates'!$A:$A,'Site_GPS-Coordinates'!$B:$B,"")</f>
        <v>40.3635351</v>
      </c>
      <c r="AM160" s="75">
        <f>_xlfn.XLOOKUP($L160,'Site_GPS-Coordinates'!$A:$A,'Site_GPS-Coordinates'!$C:$C,"")</f>
        <v>-74.680059</v>
      </c>
      <c r="AN160" s="75" t="str">
        <f t="shared" si="7"/>
        <v>MB3_A</v>
      </c>
      <c r="AO160" s="2" t="str">
        <f t="shared" si="8"/>
        <v>A</v>
      </c>
    </row>
    <row r="161" spans="1:41" ht="14.5" x14ac:dyDescent="0.35">
      <c r="A161" s="2" t="str">
        <f t="shared" si="6"/>
        <v>MDWL1_2025-06-08</v>
      </c>
      <c r="B161">
        <v>3260</v>
      </c>
      <c r="C161" t="s">
        <v>501</v>
      </c>
      <c r="D161" s="78">
        <v>45816.619131944448</v>
      </c>
      <c r="F161" s="78">
        <v>45816.619131944448</v>
      </c>
      <c r="H161" t="s">
        <v>258</v>
      </c>
      <c r="I161" t="s">
        <v>358</v>
      </c>
      <c r="J161" s="6">
        <v>45816.666666666664</v>
      </c>
      <c r="K161" s="79">
        <v>0.43055555555555558</v>
      </c>
      <c r="L161" t="s">
        <v>260</v>
      </c>
      <c r="M161" t="s">
        <v>155</v>
      </c>
      <c r="N161" t="s">
        <v>456</v>
      </c>
      <c r="O161" t="s">
        <v>250</v>
      </c>
      <c r="P161" t="s">
        <v>158</v>
      </c>
      <c r="R161" t="s">
        <v>176</v>
      </c>
      <c r="T161" t="s">
        <v>171</v>
      </c>
      <c r="V161" t="s">
        <v>261</v>
      </c>
      <c r="X161" t="s">
        <v>161</v>
      </c>
      <c r="Y161" t="s">
        <v>191</v>
      </c>
      <c r="Z161" t="s">
        <v>163</v>
      </c>
      <c r="AC161">
        <v>20</v>
      </c>
      <c r="AD161" t="s">
        <v>164</v>
      </c>
      <c r="AF161" cm="1">
        <f t="array" ref="AF161">_xlfn.LET(
  _xlpm.result, _xlfn.XLOOKUP($A161, IDEXX!$A:$A, IDEXX!$I:$I, ""),
  _xlfn.IFNA(
    _xlfn.IFS(
      ISNUMBER(_xlpm.result), _xlpm.result,
      _xlpm.result = "&gt; 2419.6", 2500,
      _xlpm.result = "&lt; 1.0", 0.5
    ),
    ""
  )
)</f>
        <v>145</v>
      </c>
      <c r="AG161" s="2">
        <f>_xlfn.IFNA(_xlfn.XLOOKUP((A161&amp;"_P"), GALLERY!AT:AT, GALLERY!E:E),"")</f>
        <v>1.7610000000000001E-2</v>
      </c>
      <c r="AH161" s="2">
        <f>_xlfn.IFNA(_xlfn.XLOOKUP((A161&amp;"_C"), GALLERY!AT:AT, GALLERY!E:E),"")</f>
        <v>715.23019999999997</v>
      </c>
      <c r="AI161" s="75">
        <f>_xlfn.IFNA(IF(_xlfn.XLOOKUP((A161&amp;"_N"), GALLERY!AT:AT, GALLERY!E:E)&lt;0, _xlfn.XLOOKUP((A161&amp;"_T"), GALLERY!AT:AT, GALLERY!E:E), _xlfn.XLOOKUP((A161&amp;"_T"), GALLERY!AT:AT, GALLERY!E:E)-_xlfn.XLOOKUP((A161&amp;"_N"), GALLERY!AT:AT, GALLERY!E:E))/1000,"")</f>
        <v>-2.1731710000000001E-2</v>
      </c>
      <c r="AJ161" s="5">
        <v>2.7</v>
      </c>
      <c r="AK161" s="105" t="str" cm="1">
        <f t="array" ref="AK161">_xlfn.LET(
  _xlpm.lookupVal, _xlfn.XLOOKUP($A161, PHYCOCYANIN!A:A, PHYCOCYANIN!R:R, ""),
  _xlfn.IFS(
    _xlpm.lookupVal &lt;&gt; "", _xlpm.lookupVal,
    OR($Z161 = "Abundant algae", ISNUMBER(SEARCH("Suspected_HAB", $AA161))), "Flagged",
    TRUE, ""
  )
)</f>
        <v/>
      </c>
      <c r="AL161" s="75">
        <f>_xlfn.XLOOKUP($L161,'Site_GPS-Coordinates'!$A:$A,'Site_GPS-Coordinates'!$B:$B,"")</f>
        <v>40.258123560000001</v>
      </c>
      <c r="AM161" s="75">
        <f>_xlfn.XLOOKUP($L161,'Site_GPS-Coordinates'!$A:$A,'Site_GPS-Coordinates'!$C:$C,"")</f>
        <v>-74.520177450000006</v>
      </c>
      <c r="AN161" s="75" t="str">
        <f t="shared" si="7"/>
        <v>MDWL1_A</v>
      </c>
      <c r="AO161" s="2" t="str">
        <f t="shared" si="8"/>
        <v>A</v>
      </c>
    </row>
    <row r="162" spans="1:41" ht="14.5" x14ac:dyDescent="0.35">
      <c r="A162" s="2" t="str">
        <f t="shared" si="6"/>
        <v>MR3_2025-06-08</v>
      </c>
      <c r="B162">
        <v>3266</v>
      </c>
      <c r="C162" t="s">
        <v>502</v>
      </c>
      <c r="D162" s="78">
        <v>45816.625300925924</v>
      </c>
      <c r="F162" s="78">
        <v>45816.625300925924</v>
      </c>
      <c r="H162" t="s">
        <v>184</v>
      </c>
      <c r="I162" t="s">
        <v>185</v>
      </c>
      <c r="J162" s="6">
        <v>45816.666666666664</v>
      </c>
      <c r="K162" s="79">
        <v>0.4548611111111111</v>
      </c>
      <c r="L162" t="s">
        <v>263</v>
      </c>
      <c r="M162" t="s">
        <v>155</v>
      </c>
      <c r="N162" t="s">
        <v>187</v>
      </c>
      <c r="O162" t="s">
        <v>250</v>
      </c>
      <c r="P162" t="s">
        <v>158</v>
      </c>
      <c r="R162" t="s">
        <v>159</v>
      </c>
      <c r="T162" t="s">
        <v>159</v>
      </c>
      <c r="V162" t="s">
        <v>172</v>
      </c>
      <c r="X162" t="s">
        <v>173</v>
      </c>
      <c r="Y162" t="s">
        <v>191</v>
      </c>
      <c r="Z162" t="s">
        <v>163</v>
      </c>
      <c r="AC162">
        <v>22</v>
      </c>
      <c r="AD162" t="s">
        <v>164</v>
      </c>
      <c r="AF162" cm="1">
        <f t="array" ref="AF162">_xlfn.LET(
  _xlpm.result, _xlfn.XLOOKUP($A162, IDEXX!$A:$A, IDEXX!$I:$I, ""),
  _xlfn.IFNA(
    _xlfn.IFS(
      ISNUMBER(_xlpm.result), _xlpm.result,
      _xlpm.result = "&gt; 2419.6", 2500,
      _xlpm.result = "&lt; 1.0", 0.5
    ),
    ""
  )
)</f>
        <v>152.9</v>
      </c>
      <c r="AG162" s="2">
        <f>_xlfn.IFNA(_xlfn.XLOOKUP((A162&amp;"_P"), GALLERY!AT:AT, GALLERY!E:E),"")</f>
        <v>0.26888000000000001</v>
      </c>
      <c r="AH162" s="2">
        <f>_xlfn.IFNA(_xlfn.XLOOKUP((A162&amp;"_C"), GALLERY!AT:AT, GALLERY!E:E),"")</f>
        <v>496.44409999999999</v>
      </c>
      <c r="AI162" s="75">
        <f>_xlfn.IFNA(IF(_xlfn.XLOOKUP((A162&amp;"_N"), GALLERY!AT:AT, GALLERY!E:E)&lt;0, _xlfn.XLOOKUP((A162&amp;"_T"), GALLERY!AT:AT, GALLERY!E:E), _xlfn.XLOOKUP((A162&amp;"_T"), GALLERY!AT:AT, GALLERY!E:E)-_xlfn.XLOOKUP((A162&amp;"_N"), GALLERY!AT:AT, GALLERY!E:E))/1000,"")</f>
        <v>1.8274610499999999</v>
      </c>
      <c r="AJ162" s="5">
        <v>4.8099999999999996</v>
      </c>
      <c r="AK162" s="105" t="str" cm="1">
        <f t="array" ref="AK162">_xlfn.LET(
  _xlpm.lookupVal, _xlfn.XLOOKUP($A162, PHYCOCYANIN!A:A, PHYCOCYANIN!R:R, ""),
  _xlfn.IFS(
    _xlpm.lookupVal &lt;&gt; "", _xlpm.lookupVal,
    OR($Z162 = "Abundant algae", ISNUMBER(SEARCH("Suspected_HAB", $AA162))), "Flagged",
    TRUE, ""
  )
)</f>
        <v/>
      </c>
      <c r="AL162" s="75">
        <f>_xlfn.XLOOKUP($L162,'Site_GPS-Coordinates'!$A:$A,'Site_GPS-Coordinates'!$B:$B,"")</f>
        <v>40.438997800000003</v>
      </c>
      <c r="AM162" s="75">
        <f>_xlfn.XLOOKUP($L162,'Site_GPS-Coordinates'!$A:$A,'Site_GPS-Coordinates'!$C:$C,"")</f>
        <v>-74.617815289999996</v>
      </c>
      <c r="AN162" s="75" t="str">
        <f t="shared" si="7"/>
        <v>MR3_A</v>
      </c>
      <c r="AO162" s="2" t="str">
        <f t="shared" si="8"/>
        <v>A</v>
      </c>
    </row>
    <row r="163" spans="1:41" ht="14.5" x14ac:dyDescent="0.35">
      <c r="A163" s="2" t="str">
        <f t="shared" si="6"/>
        <v>MR4_2025-06-08</v>
      </c>
      <c r="B163">
        <v>3233</v>
      </c>
      <c r="C163" t="s">
        <v>503</v>
      </c>
      <c r="D163" s="78">
        <v>45816.484166666669</v>
      </c>
      <c r="F163" s="78">
        <v>45816.484166666669</v>
      </c>
      <c r="H163" t="s">
        <v>243</v>
      </c>
      <c r="I163" t="s">
        <v>244</v>
      </c>
      <c r="J163" s="6">
        <v>45816.666666666664</v>
      </c>
      <c r="K163" s="79">
        <v>0.31597222222222221</v>
      </c>
      <c r="L163" t="s">
        <v>265</v>
      </c>
      <c r="M163" t="s">
        <v>155</v>
      </c>
      <c r="N163" t="s">
        <v>156</v>
      </c>
      <c r="O163" t="s">
        <v>250</v>
      </c>
      <c r="P163" t="s">
        <v>158</v>
      </c>
      <c r="R163" t="s">
        <v>182</v>
      </c>
      <c r="T163" t="s">
        <v>199</v>
      </c>
      <c r="V163" t="s">
        <v>172</v>
      </c>
      <c r="X163" t="s">
        <v>161</v>
      </c>
      <c r="Y163" t="s">
        <v>177</v>
      </c>
      <c r="Z163" t="s">
        <v>163</v>
      </c>
      <c r="AC163">
        <v>21</v>
      </c>
      <c r="AD163" t="s">
        <v>164</v>
      </c>
      <c r="AF163" cm="1">
        <f t="array" ref="AF163">_xlfn.LET(
  _xlpm.result, _xlfn.XLOOKUP($A163, IDEXX!$A:$A, IDEXX!$I:$I, ""),
  _xlfn.IFNA(
    _xlfn.IFS(
      ISNUMBER(_xlpm.result), _xlpm.result,
      _xlpm.result = "&gt; 2419.6", 2500,
      _xlpm.result = "&lt; 1.0", 0.5
    ),
    ""
  )
)</f>
        <v>648.79999999999995</v>
      </c>
      <c r="AG163" s="2">
        <f>_xlfn.IFNA(_xlfn.XLOOKUP((A163&amp;"_P"), GALLERY!AT:AT, GALLERY!E:E),"")</f>
        <v>0.27505000000000002</v>
      </c>
      <c r="AH163" s="2">
        <f>_xlfn.IFNA(_xlfn.XLOOKUP((A163&amp;"_C"), GALLERY!AT:AT, GALLERY!E:E),"")</f>
        <v>508.8023</v>
      </c>
      <c r="AI163" s="75">
        <f>_xlfn.IFNA(IF(_xlfn.XLOOKUP((A163&amp;"_N"), GALLERY!AT:AT, GALLERY!E:E)&lt;0, _xlfn.XLOOKUP((A163&amp;"_T"), GALLERY!AT:AT, GALLERY!E:E), _xlfn.XLOOKUP((A163&amp;"_T"), GALLERY!AT:AT, GALLERY!E:E)-_xlfn.XLOOKUP((A163&amp;"_N"), GALLERY!AT:AT, GALLERY!E:E))/1000,"")</f>
        <v>-2.0911889999999999E-2</v>
      </c>
      <c r="AJ163" s="5">
        <v>4.3899999999999997</v>
      </c>
      <c r="AK163" s="105" t="str" cm="1">
        <f t="array" ref="AK163">_xlfn.LET(
  _xlpm.lookupVal, _xlfn.XLOOKUP($A163, PHYCOCYANIN!A:A, PHYCOCYANIN!R:R, ""),
  _xlfn.IFS(
    _xlpm.lookupVal &lt;&gt; "", _xlpm.lookupVal,
    OR($Z163 = "Abundant algae", ISNUMBER(SEARCH("Suspected_HAB", $AA163))), "Flagged",
    TRUE, ""
  )
)</f>
        <v/>
      </c>
      <c r="AL163" s="75">
        <f>_xlfn.XLOOKUP($L163,'Site_GPS-Coordinates'!$A:$A,'Site_GPS-Coordinates'!$B:$B,"")</f>
        <v>40.406844999999997</v>
      </c>
      <c r="AM163" s="75">
        <f>_xlfn.XLOOKUP($L163,'Site_GPS-Coordinates'!$A:$A,'Site_GPS-Coordinates'!$C:$C,"")</f>
        <v>-74.636532000000003</v>
      </c>
      <c r="AN163" s="75" t="str">
        <f t="shared" si="7"/>
        <v>MR4_A</v>
      </c>
      <c r="AO163" s="2" t="str">
        <f t="shared" si="8"/>
        <v>A</v>
      </c>
    </row>
    <row r="164" spans="1:41" ht="14.5" x14ac:dyDescent="0.35">
      <c r="A164" s="2" t="str">
        <f t="shared" si="6"/>
        <v>MRCL1_2025-06-08</v>
      </c>
      <c r="B164">
        <v>3251</v>
      </c>
      <c r="C164" t="s">
        <v>504</v>
      </c>
      <c r="D164" s="78">
        <v>45816.604583333334</v>
      </c>
      <c r="F164" s="78">
        <v>45816.604583333334</v>
      </c>
      <c r="H164" t="s">
        <v>505</v>
      </c>
      <c r="I164" t="s">
        <v>338</v>
      </c>
      <c r="J164" s="6">
        <v>45816.666666666664</v>
      </c>
      <c r="K164" s="79">
        <v>0.43194444444444446</v>
      </c>
      <c r="L164" t="s">
        <v>362</v>
      </c>
      <c r="M164" t="s">
        <v>155</v>
      </c>
      <c r="N164" t="s">
        <v>187</v>
      </c>
      <c r="O164" t="s">
        <v>250</v>
      </c>
      <c r="P164" t="s">
        <v>158</v>
      </c>
      <c r="R164" t="s">
        <v>159</v>
      </c>
      <c r="T164" t="s">
        <v>159</v>
      </c>
      <c r="V164" t="s">
        <v>172</v>
      </c>
      <c r="X164" t="s">
        <v>161</v>
      </c>
      <c r="Y164" t="s">
        <v>177</v>
      </c>
      <c r="Z164" t="s">
        <v>163</v>
      </c>
      <c r="AC164">
        <v>26</v>
      </c>
      <c r="AD164" t="s">
        <v>164</v>
      </c>
      <c r="AF164" cm="1">
        <f t="array" ref="AF164">_xlfn.LET(
  _xlpm.result, _xlfn.XLOOKUP($A164, IDEXX!$A:$A, IDEXX!$I:$I, ""),
  _xlfn.IFNA(
    _xlfn.IFS(
      ISNUMBER(_xlpm.result), _xlpm.result,
      _xlpm.result = "&gt; 2419.6", 2500,
      _xlpm.result = "&lt; 1.0", 0.5
    ),
    ""
  )
)</f>
        <v>292.39999999999998</v>
      </c>
      <c r="AG164" s="2">
        <f>_xlfn.IFNA(_xlfn.XLOOKUP((A164&amp;"_P"), GALLERY!AT:AT, GALLERY!E:E),"")</f>
        <v>7.7810000000000004E-2</v>
      </c>
      <c r="AH164" s="2">
        <f>_xlfn.IFNA(_xlfn.XLOOKUP((A164&amp;"_C"), GALLERY!AT:AT, GALLERY!E:E),"")</f>
        <v>366.74380000000002</v>
      </c>
      <c r="AI164" s="75">
        <f>_xlfn.IFNA(IF(_xlfn.XLOOKUP((A164&amp;"_N"), GALLERY!AT:AT, GALLERY!E:E)&lt;0, _xlfn.XLOOKUP((A164&amp;"_T"), GALLERY!AT:AT, GALLERY!E:E), _xlfn.XLOOKUP((A164&amp;"_T"), GALLERY!AT:AT, GALLERY!E:E)-_xlfn.XLOOKUP((A164&amp;"_N"), GALLERY!AT:AT, GALLERY!E:E))/1000,"")</f>
        <v>0.46151227</v>
      </c>
      <c r="AJ164" s="5">
        <v>3.06</v>
      </c>
      <c r="AK164" s="105" t="str" cm="1">
        <f t="array" ref="AK164">_xlfn.LET(
  _xlpm.lookupVal, _xlfn.XLOOKUP($A164, PHYCOCYANIN!A:A, PHYCOCYANIN!R:R, ""),
  _xlfn.IFS(
    _xlpm.lookupVal &lt;&gt; "", _xlpm.lookupVal,
    OR($Z164 = "Abundant algae", ISNUMBER(SEARCH("Suspected_HAB", $AA164))), "Flagged",
    TRUE, ""
  )
)</f>
        <v/>
      </c>
      <c r="AL164" s="75">
        <f>_xlfn.XLOOKUP($L164,'Site_GPS-Coordinates'!$A:$A,'Site_GPS-Coordinates'!$B:$B,"")</f>
        <v>40.265636999999998</v>
      </c>
      <c r="AM164" s="75">
        <f>_xlfn.XLOOKUP($L164,'Site_GPS-Coordinates'!$A:$A,'Site_GPS-Coordinates'!$C:$C,"")</f>
        <v>-74.641751999999997</v>
      </c>
      <c r="AN164" s="75" t="str">
        <f t="shared" si="7"/>
        <v>MRCL1_A</v>
      </c>
      <c r="AO164" s="2" t="str">
        <f t="shared" si="8"/>
        <v>A</v>
      </c>
    </row>
    <row r="165" spans="1:41" ht="14.5" x14ac:dyDescent="0.35">
      <c r="A165" s="2" t="str">
        <f t="shared" si="6"/>
        <v>PL1_2025-06-08</v>
      </c>
      <c r="B165">
        <v>3262</v>
      </c>
      <c r="C165" t="s">
        <v>506</v>
      </c>
      <c r="D165" s="78">
        <v>45816.620428240742</v>
      </c>
      <c r="F165" s="78">
        <v>45816.620428240742</v>
      </c>
      <c r="H165" t="s">
        <v>258</v>
      </c>
      <c r="I165" t="s">
        <v>358</v>
      </c>
      <c r="J165" s="6">
        <v>45816.666666666664</v>
      </c>
      <c r="K165" s="79">
        <v>0.4375</v>
      </c>
      <c r="L165" t="s">
        <v>267</v>
      </c>
      <c r="M165" t="s">
        <v>155</v>
      </c>
      <c r="N165" t="s">
        <v>456</v>
      </c>
      <c r="O165" t="s">
        <v>250</v>
      </c>
      <c r="P165" t="s">
        <v>158</v>
      </c>
      <c r="R165" t="s">
        <v>159</v>
      </c>
      <c r="T165" t="s">
        <v>171</v>
      </c>
      <c r="V165" t="s">
        <v>261</v>
      </c>
      <c r="X165" t="s">
        <v>161</v>
      </c>
      <c r="Y165" t="s">
        <v>424</v>
      </c>
      <c r="Z165" t="s">
        <v>163</v>
      </c>
      <c r="AC165">
        <v>22</v>
      </c>
      <c r="AD165" t="s">
        <v>164</v>
      </c>
      <c r="AF165" cm="1">
        <f t="array" ref="AF165">_xlfn.LET(
  _xlpm.result, _xlfn.XLOOKUP($A165, IDEXX!$A:$A, IDEXX!$I:$I, ""),
  _xlfn.IFNA(
    _xlfn.IFS(
      ISNUMBER(_xlpm.result), _xlpm.result,
      _xlpm.result = "&gt; 2419.6", 2500,
      _xlpm.result = "&lt; 1.0", 0.5
    ),
    ""
  )
)</f>
        <v>71.2</v>
      </c>
      <c r="AG165" s="2">
        <f>_xlfn.IFNA(_xlfn.XLOOKUP((A165&amp;"_P"), GALLERY!AT:AT, GALLERY!E:E),"")</f>
        <v>6.2300000000000003E-3</v>
      </c>
      <c r="AH165" s="2">
        <f>_xlfn.IFNA(_xlfn.XLOOKUP((A165&amp;"_C"), GALLERY!AT:AT, GALLERY!E:E),"")</f>
        <v>900.54229999999995</v>
      </c>
      <c r="AI165" s="75">
        <f>_xlfn.IFNA(IF(_xlfn.XLOOKUP((A165&amp;"_N"), GALLERY!AT:AT, GALLERY!E:E)&lt;0, _xlfn.XLOOKUP((A165&amp;"_T"), GALLERY!AT:AT, GALLERY!E:E), _xlfn.XLOOKUP((A165&amp;"_T"), GALLERY!AT:AT, GALLERY!E:E)-_xlfn.XLOOKUP((A165&amp;"_N"), GALLERY!AT:AT, GALLERY!E:E))/1000,"")</f>
        <v>0.59304498999999999</v>
      </c>
      <c r="AJ165" s="5">
        <v>2.23</v>
      </c>
      <c r="AK165" s="105" t="str" cm="1">
        <f t="array" ref="AK165">_xlfn.LET(
  _xlpm.lookupVal, _xlfn.XLOOKUP($A165, PHYCOCYANIN!A:A, PHYCOCYANIN!R:R, ""),
  _xlfn.IFS(
    _xlpm.lookupVal &lt;&gt; "", _xlpm.lookupVal,
    OR($Z165 = "Abundant algae", ISNUMBER(SEARCH("Suspected_HAB", $AA165))), "Flagged",
    TRUE, ""
  )
)</f>
        <v/>
      </c>
      <c r="AL165" s="75">
        <f>_xlfn.XLOOKUP($L165,'Site_GPS-Coordinates'!$A:$A,'Site_GPS-Coordinates'!$B:$B,"")</f>
        <v>40.270198999999998</v>
      </c>
      <c r="AM165" s="75">
        <f>_xlfn.XLOOKUP($L165,'Site_GPS-Coordinates'!$A:$A,'Site_GPS-Coordinates'!$C:$C,"")</f>
        <v>-74.522058999999999</v>
      </c>
      <c r="AN165" s="75" t="str">
        <f t="shared" si="7"/>
        <v>PL1_A</v>
      </c>
      <c r="AO165" s="2" t="str">
        <f t="shared" si="8"/>
        <v>A</v>
      </c>
    </row>
    <row r="166" spans="1:41" ht="14.5" x14ac:dyDescent="0.35">
      <c r="A166" s="2" t="str">
        <f t="shared" si="6"/>
        <v>PMRL1_2025-06-08</v>
      </c>
      <c r="B166">
        <v>3252</v>
      </c>
      <c r="C166" t="s">
        <v>507</v>
      </c>
      <c r="D166" s="78">
        <v>45816.607881944445</v>
      </c>
      <c r="F166" s="78">
        <v>45816.607881944445</v>
      </c>
      <c r="H166" t="s">
        <v>247</v>
      </c>
      <c r="I166" t="s">
        <v>248</v>
      </c>
      <c r="J166" s="6">
        <v>45816.666666666664</v>
      </c>
      <c r="K166" s="79">
        <v>0.39166666666666666</v>
      </c>
      <c r="L166" t="s">
        <v>269</v>
      </c>
      <c r="M166" t="s">
        <v>155</v>
      </c>
      <c r="N166" t="s">
        <v>187</v>
      </c>
      <c r="O166" t="s">
        <v>250</v>
      </c>
      <c r="P166" t="s">
        <v>158</v>
      </c>
      <c r="R166" t="s">
        <v>176</v>
      </c>
      <c r="T166" t="s">
        <v>159</v>
      </c>
      <c r="V166" t="s">
        <v>190</v>
      </c>
      <c r="X166" t="s">
        <v>202</v>
      </c>
      <c r="Y166" t="s">
        <v>191</v>
      </c>
      <c r="Z166" t="s">
        <v>213</v>
      </c>
      <c r="AA166" t="s">
        <v>219</v>
      </c>
      <c r="AC166">
        <v>22</v>
      </c>
      <c r="AD166" t="s">
        <v>164</v>
      </c>
      <c r="AF166" cm="1">
        <f t="array" ref="AF166">_xlfn.LET(
  _xlpm.result, _xlfn.XLOOKUP($A166, IDEXX!$A:$A, IDEXX!$I:$I, ""),
  _xlfn.IFNA(
    _xlfn.IFS(
      ISNUMBER(_xlpm.result), _xlpm.result,
      _xlpm.result = "&gt; 2419.6", 2500,
      _xlpm.result = "&lt; 1.0", 0.5
    ),
    ""
  )
)</f>
        <v>27.2</v>
      </c>
      <c r="AG166" s="2">
        <f>_xlfn.IFNA(_xlfn.XLOOKUP((A166&amp;"_P"), GALLERY!AT:AT, GALLERY!E:E),"")</f>
        <v>1.6330000000000001E-2</v>
      </c>
      <c r="AH166" s="2">
        <f>_xlfn.IFNA(_xlfn.XLOOKUP((A166&amp;"_C"), GALLERY!AT:AT, GALLERY!E:E),"")</f>
        <v>586.36419999999998</v>
      </c>
      <c r="AI166" s="75">
        <f>_xlfn.IFNA(IF(_xlfn.XLOOKUP((A166&amp;"_N"), GALLERY!AT:AT, GALLERY!E:E)&lt;0, _xlfn.XLOOKUP((A166&amp;"_T"), GALLERY!AT:AT, GALLERY!E:E), _xlfn.XLOOKUP((A166&amp;"_T"), GALLERY!AT:AT, GALLERY!E:E)-_xlfn.XLOOKUP((A166&amp;"_N"), GALLERY!AT:AT, GALLERY!E:E))/1000,"")</f>
        <v>0.1011266</v>
      </c>
      <c r="AJ166" s="5">
        <v>1.94</v>
      </c>
      <c r="AK166" s="105" t="str" cm="1">
        <f t="array" ref="AK166">_xlfn.LET(
  _xlpm.lookupVal, _xlfn.XLOOKUP($A166, PHYCOCYANIN!A:A, PHYCOCYANIN!R:R, ""),
  _xlfn.IFS(
    _xlpm.lookupVal &lt;&gt; "", _xlpm.lookupVal,
    OR($Z166 = "Abundant algae", ISNUMBER(SEARCH("Suspected_HAB", $AA166))), "Flagged",
    TRUE, ""
  )
)</f>
        <v/>
      </c>
      <c r="AL166" s="75">
        <f>_xlfn.XLOOKUP($L166,'Site_GPS-Coordinates'!$A:$A,'Site_GPS-Coordinates'!$B:$B,"")</f>
        <v>40.363233999999999</v>
      </c>
      <c r="AM166" s="75">
        <f>_xlfn.XLOOKUP($L166,'Site_GPS-Coordinates'!$A:$A,'Site_GPS-Coordinates'!$C:$C,"")</f>
        <v>-74.676843000000005</v>
      </c>
      <c r="AN166" s="75" t="str">
        <f t="shared" si="7"/>
        <v>PMRL1_A</v>
      </c>
      <c r="AO166" s="2" t="str">
        <f t="shared" si="8"/>
        <v>A</v>
      </c>
    </row>
    <row r="167" spans="1:41" ht="14.5" x14ac:dyDescent="0.35">
      <c r="A167" s="2" t="str">
        <f t="shared" si="6"/>
        <v>PNVL1_2025-06-08</v>
      </c>
      <c r="B167">
        <v>3250</v>
      </c>
      <c r="C167" t="s">
        <v>508</v>
      </c>
      <c r="D167" s="78">
        <v>45816.594085648147</v>
      </c>
      <c r="F167" s="78">
        <v>45816.594085648147</v>
      </c>
      <c r="H167" t="s">
        <v>234</v>
      </c>
      <c r="I167" t="s">
        <v>235</v>
      </c>
      <c r="J167" s="6">
        <v>45816.666666666664</v>
      </c>
      <c r="K167" s="79">
        <v>0.42499999999999999</v>
      </c>
      <c r="L167" t="s">
        <v>271</v>
      </c>
      <c r="M167" t="s">
        <v>155</v>
      </c>
      <c r="N167" t="s">
        <v>286</v>
      </c>
      <c r="O167" t="s">
        <v>250</v>
      </c>
      <c r="P167" t="s">
        <v>158</v>
      </c>
      <c r="R167" t="s">
        <v>489</v>
      </c>
      <c r="T167" t="s">
        <v>171</v>
      </c>
      <c r="V167" t="s">
        <v>160</v>
      </c>
      <c r="X167" t="s">
        <v>202</v>
      </c>
      <c r="Y167" t="s">
        <v>191</v>
      </c>
      <c r="Z167" t="s">
        <v>163</v>
      </c>
      <c r="AC167">
        <v>23</v>
      </c>
      <c r="AD167" t="s">
        <v>164</v>
      </c>
      <c r="AF167" cm="1">
        <f t="array" ref="AF167">_xlfn.LET(
  _xlpm.result, _xlfn.XLOOKUP($A167, IDEXX!$A:$A, IDEXX!$I:$I, ""),
  _xlfn.IFNA(
    _xlfn.IFS(
      ISNUMBER(_xlpm.result), _xlpm.result,
      _xlpm.result = "&gt; 2419.6", 2500,
      _xlpm.result = "&lt; 1.0", 0.5
    ),
    ""
  )
)</f>
        <v>5.2</v>
      </c>
      <c r="AG167" s="2">
        <f>_xlfn.IFNA(_xlfn.XLOOKUP((A167&amp;"_P"), GALLERY!AT:AT, GALLERY!E:E),"")</f>
        <v>9.7599999999999996E-3</v>
      </c>
      <c r="AH167" s="2">
        <f>_xlfn.IFNA(_xlfn.XLOOKUP((A167&amp;"_C"), GALLERY!AT:AT, GALLERY!E:E),"")</f>
        <v>473.97179999999997</v>
      </c>
      <c r="AI167" s="75">
        <f>_xlfn.IFNA(IF(_xlfn.XLOOKUP((A167&amp;"_N"), GALLERY!AT:AT, GALLERY!E:E)&lt;0, _xlfn.XLOOKUP((A167&amp;"_T"), GALLERY!AT:AT, GALLERY!E:E), _xlfn.XLOOKUP((A167&amp;"_T"), GALLERY!AT:AT, GALLERY!E:E)-_xlfn.XLOOKUP((A167&amp;"_N"), GALLERY!AT:AT, GALLERY!E:E))/1000,"")</f>
        <v>1.1051616999999998</v>
      </c>
      <c r="AJ167" s="5">
        <v>2.16</v>
      </c>
      <c r="AK167" s="105" t="str" cm="1">
        <f t="array" ref="AK167">_xlfn.LET(
  _xlpm.lookupVal, _xlfn.XLOOKUP($A167, PHYCOCYANIN!A:A, PHYCOCYANIN!R:R, ""),
  _xlfn.IFS(
    _xlpm.lookupVal &lt;&gt; "", _xlpm.lookupVal,
    OR($Z167 = "Abundant algae", ISNUMBER(SEARCH("Suspected_HAB", $AA167))), "Flagged",
    TRUE, ""
  )
)</f>
        <v/>
      </c>
      <c r="AL167" s="75">
        <f>_xlfn.XLOOKUP($L167,'Site_GPS-Coordinates'!$A:$A,'Site_GPS-Coordinates'!$B:$B,"")</f>
        <v>40.226717409999999</v>
      </c>
      <c r="AM167" s="75">
        <f>_xlfn.XLOOKUP($L167,'Site_GPS-Coordinates'!$A:$A,'Site_GPS-Coordinates'!$C:$C,"")</f>
        <v>-74.437954959999999</v>
      </c>
      <c r="AN167" s="75" t="str">
        <f t="shared" si="7"/>
        <v>PNVL1_A</v>
      </c>
      <c r="AO167" s="2" t="str">
        <f t="shared" si="8"/>
        <v>A</v>
      </c>
    </row>
    <row r="168" spans="1:41" ht="14.5" x14ac:dyDescent="0.35">
      <c r="A168" s="2" t="str">
        <f t="shared" si="6"/>
        <v>PP1_2025-06-08</v>
      </c>
      <c r="B168">
        <v>3235</v>
      </c>
      <c r="C168" t="s">
        <v>509</v>
      </c>
      <c r="D168" s="78">
        <v>45816.496030092596</v>
      </c>
      <c r="F168" s="78">
        <v>45816.496030092596</v>
      </c>
      <c r="H168" t="s">
        <v>273</v>
      </c>
      <c r="I168" t="s">
        <v>467</v>
      </c>
      <c r="J168" s="6">
        <v>45816.666666666664</v>
      </c>
      <c r="K168" s="79">
        <v>0.30208333333333331</v>
      </c>
      <c r="L168" t="s">
        <v>274</v>
      </c>
      <c r="M168" t="s">
        <v>155</v>
      </c>
      <c r="N168" t="s">
        <v>468</v>
      </c>
      <c r="O168" t="s">
        <v>157</v>
      </c>
      <c r="P168" t="s">
        <v>158</v>
      </c>
      <c r="R168" t="s">
        <v>159</v>
      </c>
      <c r="T168" t="s">
        <v>159</v>
      </c>
      <c r="V168" t="s">
        <v>172</v>
      </c>
      <c r="X168" t="s">
        <v>202</v>
      </c>
      <c r="Y168" t="s">
        <v>177</v>
      </c>
      <c r="Z168" t="s">
        <v>163</v>
      </c>
      <c r="AC168">
        <v>17</v>
      </c>
      <c r="AD168" t="s">
        <v>164</v>
      </c>
      <c r="AF168" cm="1">
        <f t="array" ref="AF168">_xlfn.LET(
  _xlpm.result, _xlfn.XLOOKUP($A168, IDEXX!$A:$A, IDEXX!$I:$I, ""),
  _xlfn.IFNA(
    _xlfn.IFS(
      ISNUMBER(_xlpm.result), _xlpm.result,
      _xlpm.result = "&gt; 2419.6", 2500,
      _xlpm.result = "&lt; 1.0", 0.5
    ),
    ""
  )
)</f>
        <v>166.4</v>
      </c>
      <c r="AG168" s="2">
        <f>_xlfn.IFNA(_xlfn.XLOOKUP((A168&amp;"_P"), GALLERY!AT:AT, GALLERY!E:E),"")</f>
        <v>1.1169999999999999E-2</v>
      </c>
      <c r="AH168" s="2">
        <f>_xlfn.IFNA(_xlfn.XLOOKUP((A168&amp;"_C"), GALLERY!AT:AT, GALLERY!E:E),"")</f>
        <v>568.49220000000003</v>
      </c>
      <c r="AI168" s="75">
        <f>_xlfn.IFNA(IF(_xlfn.XLOOKUP((A168&amp;"_N"), GALLERY!AT:AT, GALLERY!E:E)&lt;0, _xlfn.XLOOKUP((A168&amp;"_T"), GALLERY!AT:AT, GALLERY!E:E), _xlfn.XLOOKUP((A168&amp;"_T"), GALLERY!AT:AT, GALLERY!E:E)-_xlfn.XLOOKUP((A168&amp;"_N"), GALLERY!AT:AT, GALLERY!E:E))/1000,"")</f>
        <v>3.8655789999999995E-2</v>
      </c>
      <c r="AJ168" s="5">
        <v>3.45</v>
      </c>
      <c r="AK168" s="105" t="str" cm="1">
        <f t="array" ref="AK168">_xlfn.LET(
  _xlpm.lookupVal, _xlfn.XLOOKUP($A168, PHYCOCYANIN!A:A, PHYCOCYANIN!R:R, ""),
  _xlfn.IFS(
    _xlpm.lookupVal &lt;&gt; "", _xlpm.lookupVal,
    OR($Z168 = "Abundant algae", ISNUMBER(SEARCH("Suspected_HAB", $AA168))), "Flagged",
    TRUE, ""
  )
)</f>
        <v/>
      </c>
      <c r="AL168" s="75">
        <f>_xlfn.XLOOKUP($L168,'Site_GPS-Coordinates'!$A:$A,'Site_GPS-Coordinates'!$B:$B,"")</f>
        <v>40.327579999999998</v>
      </c>
      <c r="AM168" s="75">
        <f>_xlfn.XLOOKUP($L168,'Site_GPS-Coordinates'!$A:$A,'Site_GPS-Coordinates'!$C:$C,"")</f>
        <v>-74.600999999999999</v>
      </c>
      <c r="AN168" s="75" t="str">
        <f t="shared" si="7"/>
        <v>PP1_A</v>
      </c>
      <c r="AO168" s="2" t="str">
        <f t="shared" si="8"/>
        <v>A</v>
      </c>
    </row>
    <row r="169" spans="1:41" ht="14.5" x14ac:dyDescent="0.35">
      <c r="A169" s="2" t="str">
        <f t="shared" si="6"/>
        <v>PRP1_2025-06-08</v>
      </c>
      <c r="B169">
        <v>3253</v>
      </c>
      <c r="C169" t="s">
        <v>510</v>
      </c>
      <c r="D169" s="78">
        <v>45816.608807870369</v>
      </c>
      <c r="F169" s="78">
        <v>45816.608807870369</v>
      </c>
      <c r="H169" t="s">
        <v>205</v>
      </c>
      <c r="I169" t="s">
        <v>477</v>
      </c>
      <c r="J169" s="6">
        <v>45816.666666666664</v>
      </c>
      <c r="K169" s="79">
        <v>0.43958333333333333</v>
      </c>
      <c r="L169" t="s">
        <v>277</v>
      </c>
      <c r="M169" t="s">
        <v>155</v>
      </c>
      <c r="N169" t="s">
        <v>156</v>
      </c>
      <c r="O169" t="s">
        <v>157</v>
      </c>
      <c r="P169" t="s">
        <v>158</v>
      </c>
      <c r="R169" t="s">
        <v>159</v>
      </c>
      <c r="T169" t="s">
        <v>171</v>
      </c>
      <c r="V169" t="s">
        <v>172</v>
      </c>
      <c r="X169" t="s">
        <v>161</v>
      </c>
      <c r="Y169" t="s">
        <v>162</v>
      </c>
      <c r="Z169" t="s">
        <v>163</v>
      </c>
      <c r="AC169">
        <v>24</v>
      </c>
      <c r="AD169" t="s">
        <v>164</v>
      </c>
      <c r="AF169" cm="1">
        <f t="array" ref="AF169">_xlfn.LET(
  _xlpm.result, _xlfn.XLOOKUP($A169, IDEXX!$A:$A, IDEXX!$I:$I, ""),
  _xlfn.IFNA(
    _xlfn.IFS(
      ISNUMBER(_xlpm.result), _xlpm.result,
      _xlpm.result = "&gt; 2419.6", 2500,
      _xlpm.result = "&lt; 1.0", 0.5
    ),
    ""
  )
)</f>
        <v>238.2</v>
      </c>
      <c r="AG169" s="2">
        <f>_xlfn.IFNA(_xlfn.XLOOKUP((A169&amp;"_P"), GALLERY!AT:AT, GALLERY!E:E),"")</f>
        <v>5.4200000000000003E-3</v>
      </c>
      <c r="AH169" s="2">
        <f>_xlfn.IFNA(_xlfn.XLOOKUP((A169&amp;"_C"), GALLERY!AT:AT, GALLERY!E:E),"")</f>
        <v>259.93579999999997</v>
      </c>
      <c r="AI169" s="75">
        <f>_xlfn.IFNA(IF(_xlfn.XLOOKUP((A169&amp;"_N"), GALLERY!AT:AT, GALLERY!E:E)&lt;0, _xlfn.XLOOKUP((A169&amp;"_T"), GALLERY!AT:AT, GALLERY!E:E), _xlfn.XLOOKUP((A169&amp;"_T"), GALLERY!AT:AT, GALLERY!E:E)-_xlfn.XLOOKUP((A169&amp;"_N"), GALLERY!AT:AT, GALLERY!E:E))/1000,"")</f>
        <v>6.2457900000000002E-3</v>
      </c>
      <c r="AJ169" s="5">
        <v>2.84</v>
      </c>
      <c r="AK169" s="105" t="s">
        <v>511</v>
      </c>
      <c r="AL169" s="75">
        <f>_xlfn.XLOOKUP($L169,'Site_GPS-Coordinates'!$A:$A,'Site_GPS-Coordinates'!$B:$B,"")</f>
        <v>40.349993079999997</v>
      </c>
      <c r="AM169" s="75">
        <f>_xlfn.XLOOKUP($L169,'Site_GPS-Coordinates'!$A:$A,'Site_GPS-Coordinates'!$C:$C,"")</f>
        <v>-74.560906079999995</v>
      </c>
      <c r="AN169" s="75" t="str">
        <f t="shared" si="7"/>
        <v>PRP1_A</v>
      </c>
      <c r="AO169" s="2" t="str">
        <f t="shared" si="8"/>
        <v>A</v>
      </c>
    </row>
    <row r="170" spans="1:41" ht="14.5" x14ac:dyDescent="0.35">
      <c r="A170" s="2" t="str">
        <f t="shared" si="6"/>
        <v>RBA_2025-06-08</v>
      </c>
      <c r="B170">
        <v>3264</v>
      </c>
      <c r="C170" t="s">
        <v>512</v>
      </c>
      <c r="D170" s="78">
        <v>45816.622974537036</v>
      </c>
      <c r="F170" s="78">
        <v>45816.622974537036</v>
      </c>
      <c r="H170" t="s">
        <v>258</v>
      </c>
      <c r="I170" t="s">
        <v>358</v>
      </c>
      <c r="J170" s="6">
        <v>45816.666666666664</v>
      </c>
      <c r="K170" s="79">
        <v>0.44097222222222221</v>
      </c>
      <c r="L170" t="s">
        <v>279</v>
      </c>
      <c r="M170" t="s">
        <v>155</v>
      </c>
      <c r="N170" t="s">
        <v>456</v>
      </c>
      <c r="O170" t="s">
        <v>250</v>
      </c>
      <c r="P170" t="s">
        <v>158</v>
      </c>
      <c r="R170" t="s">
        <v>159</v>
      </c>
      <c r="T170" t="s">
        <v>159</v>
      </c>
      <c r="V170" t="s">
        <v>172</v>
      </c>
      <c r="X170" t="s">
        <v>161</v>
      </c>
      <c r="Y170" t="s">
        <v>177</v>
      </c>
      <c r="Z170" t="s">
        <v>163</v>
      </c>
      <c r="AC170">
        <v>21</v>
      </c>
      <c r="AD170" t="s">
        <v>164</v>
      </c>
      <c r="AF170" cm="1">
        <f t="array" ref="AF170">_xlfn.LET(
  _xlpm.result, _xlfn.XLOOKUP($A170, IDEXX!$A:$A, IDEXX!$I:$I, ""),
  _xlfn.IFNA(
    _xlfn.IFS(
      ISNUMBER(_xlpm.result), _xlpm.result,
      _xlpm.result = "&gt; 2419.6", 2500,
      _xlpm.result = "&lt; 1.0", 0.5
    ),
    ""
  )
)</f>
        <v>76.7</v>
      </c>
      <c r="AG170" s="2">
        <f>_xlfn.IFNA(_xlfn.XLOOKUP((A170&amp;"_P"), GALLERY!AT:AT, GALLERY!E:E),"")</f>
        <v>9.7599999999999996E-3</v>
      </c>
      <c r="AH170" s="2">
        <f>_xlfn.IFNA(_xlfn.XLOOKUP((A170&amp;"_C"), GALLERY!AT:AT, GALLERY!E:E),"")</f>
        <v>929.64</v>
      </c>
      <c r="AI170" s="75">
        <f>_xlfn.IFNA(IF(_xlfn.XLOOKUP((A170&amp;"_N"), GALLERY!AT:AT, GALLERY!E:E)&lt;0, _xlfn.XLOOKUP((A170&amp;"_T"), GALLERY!AT:AT, GALLERY!E:E), _xlfn.XLOOKUP((A170&amp;"_T"), GALLERY!AT:AT, GALLERY!E:E)-_xlfn.XLOOKUP((A170&amp;"_N"), GALLERY!AT:AT, GALLERY!E:E))/1000,"")</f>
        <v>0.69993247999999997</v>
      </c>
      <c r="AJ170" s="5">
        <v>1.98</v>
      </c>
      <c r="AK170" s="105" t="str" cm="1">
        <f t="array" ref="AK170">_xlfn.LET(
  _xlpm.lookupVal, _xlfn.XLOOKUP($A170, PHYCOCYANIN!A:A, PHYCOCYANIN!R:R, ""),
  _xlfn.IFS(
    _xlpm.lookupVal &lt;&gt; "", _xlpm.lookupVal,
    OR($Z170 = "Abundant algae", ISNUMBER(SEARCH("Suspected_HAB", $AA170))), "Flagged",
    TRUE, ""
  )
)</f>
        <v/>
      </c>
      <c r="AL170" s="75">
        <f>_xlfn.XLOOKUP($L170,'Site_GPS-Coordinates'!$A:$A,'Site_GPS-Coordinates'!$B:$B,"")</f>
        <v>40.273510000000002</v>
      </c>
      <c r="AM170" s="75">
        <f>_xlfn.XLOOKUP($L170,'Site_GPS-Coordinates'!$A:$A,'Site_GPS-Coordinates'!$C:$C,"")</f>
        <v>-74.525869999999998</v>
      </c>
      <c r="AN170" s="75" t="str">
        <f t="shared" si="7"/>
        <v>RBA_A</v>
      </c>
      <c r="AO170" s="2" t="str">
        <f t="shared" si="8"/>
        <v>A</v>
      </c>
    </row>
    <row r="171" spans="1:41" ht="14.5" x14ac:dyDescent="0.35">
      <c r="A171" s="2" t="str">
        <f t="shared" si="6"/>
        <v>RK1_2025-06-08</v>
      </c>
      <c r="B171">
        <v>3238</v>
      </c>
      <c r="C171" t="s">
        <v>513</v>
      </c>
      <c r="D171" s="78">
        <v>45816.500231481485</v>
      </c>
      <c r="F171" s="78">
        <v>45816.500231481485</v>
      </c>
      <c r="H171" t="s">
        <v>243</v>
      </c>
      <c r="I171" t="s">
        <v>244</v>
      </c>
      <c r="J171" s="6">
        <v>45816.666666666664</v>
      </c>
      <c r="K171" s="79">
        <v>0.33194444444444443</v>
      </c>
      <c r="L171" t="s">
        <v>281</v>
      </c>
      <c r="M171" t="s">
        <v>155</v>
      </c>
      <c r="N171" t="s">
        <v>156</v>
      </c>
      <c r="O171" t="s">
        <v>250</v>
      </c>
      <c r="P171" t="s">
        <v>158</v>
      </c>
      <c r="R171" t="s">
        <v>159</v>
      </c>
      <c r="T171" t="s">
        <v>159</v>
      </c>
      <c r="V171" t="s">
        <v>172</v>
      </c>
      <c r="X171" t="s">
        <v>161</v>
      </c>
      <c r="Y171" t="s">
        <v>177</v>
      </c>
      <c r="Z171" t="s">
        <v>163</v>
      </c>
      <c r="AC171">
        <v>18</v>
      </c>
      <c r="AD171" t="s">
        <v>164</v>
      </c>
      <c r="AF171" cm="1">
        <f t="array" ref="AF171">_xlfn.LET(
  _xlpm.result, _xlfn.XLOOKUP($A171, IDEXX!$A:$A, IDEXX!$I:$I, ""),
  _xlfn.IFNA(
    _xlfn.IFS(
      ISNUMBER(_xlpm.result), _xlpm.result,
      _xlpm.result = "&gt; 2419.6", 2500,
      _xlpm.result = "&lt; 1.0", 0.5
    ),
    ""
  )
)</f>
        <v>79.400000000000006</v>
      </c>
      <c r="AG171" s="2">
        <f>_xlfn.IFNA(_xlfn.XLOOKUP((A171&amp;"_P"), GALLERY!AT:AT, GALLERY!E:E),"")</f>
        <v>1.189E-2</v>
      </c>
      <c r="AH171" s="2">
        <f>_xlfn.IFNA(_xlfn.XLOOKUP((A171&amp;"_C"), GALLERY!AT:AT, GALLERY!E:E),"")</f>
        <v>151.40969999999999</v>
      </c>
      <c r="AI171" s="75">
        <f>_xlfn.IFNA(IF(_xlfn.XLOOKUP((A171&amp;"_N"), GALLERY!AT:AT, GALLERY!E:E)&lt;0, _xlfn.XLOOKUP((A171&amp;"_T"), GALLERY!AT:AT, GALLERY!E:E), _xlfn.XLOOKUP((A171&amp;"_T"), GALLERY!AT:AT, GALLERY!E:E)-_xlfn.XLOOKUP((A171&amp;"_N"), GALLERY!AT:AT, GALLERY!E:E))/1000,"")</f>
        <v>0.17379589999999998</v>
      </c>
      <c r="AJ171" s="5">
        <v>0.84</v>
      </c>
      <c r="AK171" s="105" t="str" cm="1">
        <f t="array" ref="AK171">_xlfn.LET(
  _xlpm.lookupVal, _xlfn.XLOOKUP($A171, PHYCOCYANIN!A:A, PHYCOCYANIN!R:R, ""),
  _xlfn.IFS(
    _xlpm.lookupVal &lt;&gt; "", _xlpm.lookupVal,
    OR($Z171 = "Abundant algae", ISNUMBER(SEARCH("Suspected_HAB", $AA171))), "Flagged",
    TRUE, ""
  )
)</f>
        <v/>
      </c>
      <c r="AL171" s="75">
        <f>_xlfn.XLOOKUP($L171,'Site_GPS-Coordinates'!$A:$A,'Site_GPS-Coordinates'!$B:$B,"")</f>
        <v>40.419702999999998</v>
      </c>
      <c r="AM171" s="75">
        <f>_xlfn.XLOOKUP($L171,'Site_GPS-Coordinates'!$A:$A,'Site_GPS-Coordinates'!$C:$C,"")</f>
        <v>-74.721872000000005</v>
      </c>
      <c r="AN171" s="75" t="str">
        <f t="shared" si="7"/>
        <v>RK1_A</v>
      </c>
      <c r="AO171" s="2" t="str">
        <f t="shared" si="8"/>
        <v>A</v>
      </c>
    </row>
    <row r="172" spans="1:41" ht="14.5" x14ac:dyDescent="0.35">
      <c r="A172" s="2" t="str">
        <f t="shared" si="6"/>
        <v>RO1a_2025-06-08</v>
      </c>
      <c r="B172">
        <v>3277</v>
      </c>
      <c r="C172" t="s">
        <v>514</v>
      </c>
      <c r="D172" s="78">
        <v>45816.651539351849</v>
      </c>
      <c r="F172" s="78">
        <v>45816.651539351849</v>
      </c>
      <c r="H172" t="s">
        <v>283</v>
      </c>
      <c r="I172" t="s">
        <v>284</v>
      </c>
      <c r="J172" s="6">
        <v>45816.666666666664</v>
      </c>
      <c r="K172" s="79">
        <v>0.4826388888888889</v>
      </c>
      <c r="L172" t="s">
        <v>285</v>
      </c>
      <c r="M172" t="s">
        <v>155</v>
      </c>
      <c r="N172" t="s">
        <v>286</v>
      </c>
      <c r="O172" t="s">
        <v>250</v>
      </c>
      <c r="P172" t="s">
        <v>158</v>
      </c>
      <c r="R172" t="s">
        <v>212</v>
      </c>
      <c r="T172" t="s">
        <v>171</v>
      </c>
      <c r="V172" t="s">
        <v>172</v>
      </c>
      <c r="X172" t="s">
        <v>202</v>
      </c>
      <c r="Y172" t="s">
        <v>162</v>
      </c>
      <c r="Z172" t="s">
        <v>213</v>
      </c>
      <c r="AA172" t="s">
        <v>428</v>
      </c>
      <c r="AC172">
        <v>20</v>
      </c>
      <c r="AD172" t="s">
        <v>164</v>
      </c>
      <c r="AE172" t="s">
        <v>515</v>
      </c>
      <c r="AF172" cm="1">
        <f t="array" ref="AF172">_xlfn.LET(
  _xlpm.result, _xlfn.XLOOKUP($A172, IDEXX!$A:$A, IDEXX!$I:$I, ""),
  _xlfn.IFNA(
    _xlfn.IFS(
      ISNUMBER(_xlpm.result), _xlpm.result,
      _xlpm.result = "&gt; 2419.6", 2500,
      _xlpm.result = "&lt; 1.0", 0.5
    ),
    ""
  )
)</f>
        <v>228.2</v>
      </c>
      <c r="AG172" s="2">
        <f>_xlfn.IFNA(_xlfn.XLOOKUP((A172&amp;"_P"), GALLERY!AT:AT, GALLERY!E:E),"")</f>
        <v>0.12018</v>
      </c>
      <c r="AH172" s="2">
        <f>_xlfn.IFNA(_xlfn.XLOOKUP((A172&amp;"_C"), GALLERY!AT:AT, GALLERY!E:E),"")</f>
        <v>584.65710000000001</v>
      </c>
      <c r="AI172" s="75">
        <f>_xlfn.IFNA(IF(_xlfn.XLOOKUP((A172&amp;"_N"), GALLERY!AT:AT, GALLERY!E:E)&lt;0, _xlfn.XLOOKUP((A172&amp;"_T"), GALLERY!AT:AT, GALLERY!E:E), _xlfn.XLOOKUP((A172&amp;"_T"), GALLERY!AT:AT, GALLERY!E:E)-_xlfn.XLOOKUP((A172&amp;"_N"), GALLERY!AT:AT, GALLERY!E:E))/1000,"")</f>
        <v>1.0726886200000001</v>
      </c>
      <c r="AJ172" s="5">
        <v>5.9</v>
      </c>
      <c r="AK172" s="105" t="str" cm="1">
        <f t="array" ref="AK172">_xlfn.LET(
  _xlpm.lookupVal, _xlfn.XLOOKUP($A172, PHYCOCYANIN!A:A, PHYCOCYANIN!R:R, ""),
  _xlfn.IFS(
    _xlpm.lookupVal &lt;&gt; "", _xlpm.lookupVal,
    OR($Z172 = "Abundant algae", ISNUMBER(SEARCH("Suspected_HAB", $AA172))), "Flagged",
    TRUE, ""
  )
)</f>
        <v/>
      </c>
      <c r="AL172" s="75">
        <f>_xlfn.XLOOKUP($L172,'Site_GPS-Coordinates'!$A:$A,'Site_GPS-Coordinates'!$B:$B,"")</f>
        <v>40.505462000000001</v>
      </c>
      <c r="AM172" s="75">
        <f>_xlfn.XLOOKUP($L172,'Site_GPS-Coordinates'!$A:$A,'Site_GPS-Coordinates'!$C:$C,"")</f>
        <v>-74.623596000000006</v>
      </c>
      <c r="AN172" s="75" t="str">
        <f t="shared" si="7"/>
        <v>RO1a_A</v>
      </c>
      <c r="AO172" s="2" t="str">
        <f t="shared" si="8"/>
        <v>A</v>
      </c>
    </row>
    <row r="173" spans="1:41" ht="14.5" x14ac:dyDescent="0.35">
      <c r="A173" s="2" t="str">
        <f t="shared" si="6"/>
        <v>ROL1_2025-06-08</v>
      </c>
      <c r="B173">
        <v>3242</v>
      </c>
      <c r="C173" t="s">
        <v>516</v>
      </c>
      <c r="D173" s="78">
        <v>45816.539074074077</v>
      </c>
      <c r="F173" s="78">
        <v>45816.539074074077</v>
      </c>
      <c r="H173" t="s">
        <v>327</v>
      </c>
      <c r="I173" t="s">
        <v>153</v>
      </c>
      <c r="J173" s="6">
        <v>45816.666666666664</v>
      </c>
      <c r="K173" s="79">
        <v>0.37083333333333335</v>
      </c>
      <c r="L173" t="s">
        <v>289</v>
      </c>
      <c r="M173" t="s">
        <v>155</v>
      </c>
      <c r="N173" t="s">
        <v>156</v>
      </c>
      <c r="O173" t="s">
        <v>157</v>
      </c>
      <c r="P173" t="s">
        <v>158</v>
      </c>
      <c r="R173" t="s">
        <v>176</v>
      </c>
      <c r="T173" t="s">
        <v>171</v>
      </c>
      <c r="V173" t="s">
        <v>229</v>
      </c>
      <c r="X173" t="s">
        <v>161</v>
      </c>
      <c r="Y173" t="s">
        <v>191</v>
      </c>
      <c r="Z173" t="s">
        <v>163</v>
      </c>
      <c r="AC173">
        <v>23</v>
      </c>
      <c r="AD173" t="s">
        <v>164</v>
      </c>
      <c r="AF173" cm="1">
        <f t="array" ref="AF173">_xlfn.LET(
  _xlpm.result, _xlfn.XLOOKUP($A173, IDEXX!$A:$A, IDEXX!$I:$I, ""),
  _xlfn.IFNA(
    _xlfn.IFS(
      ISNUMBER(_xlpm.result), _xlpm.result,
      _xlpm.result = "&gt; 2419.6", 2500,
      _xlpm.result = "&lt; 1.0", 0.5
    ),
    ""
  )
)</f>
        <v>6.3</v>
      </c>
      <c r="AG173" s="2">
        <f>_xlfn.IFNA(_xlfn.XLOOKUP((A173&amp;"_P"), GALLERY!AT:AT, GALLERY!E:E),"")</f>
        <v>1.379E-2</v>
      </c>
      <c r="AH173" s="2">
        <f>_xlfn.IFNA(_xlfn.XLOOKUP((A173&amp;"_C"), GALLERY!AT:AT, GALLERY!E:E),"")</f>
        <v>241.10169999999999</v>
      </c>
      <c r="AI173" s="75">
        <f>_xlfn.IFNA(IF(_xlfn.XLOOKUP((A173&amp;"_N"), GALLERY!AT:AT, GALLERY!E:E)&lt;0, _xlfn.XLOOKUP((A173&amp;"_T"), GALLERY!AT:AT, GALLERY!E:E), _xlfn.XLOOKUP((A173&amp;"_T"), GALLERY!AT:AT, GALLERY!E:E)-_xlfn.XLOOKUP((A173&amp;"_N"), GALLERY!AT:AT, GALLERY!E:E))/1000,"")</f>
        <v>3.4235999999999996E-2</v>
      </c>
      <c r="AJ173" s="5">
        <v>10.9</v>
      </c>
      <c r="AK173" s="105" t="str" cm="1">
        <f t="array" ref="AK173">_xlfn.LET(
  _xlpm.lookupVal, _xlfn.XLOOKUP($A173, PHYCOCYANIN!A:A, PHYCOCYANIN!R:R, ""),
  _xlfn.IFS(
    _xlpm.lookupVal &lt;&gt; "", _xlpm.lookupVal,
    OR($Z173 = "Abundant algae", ISNUMBER(SEARCH("Suspected_HAB", $AA173))), "Flagged",
    TRUE, ""
  )
)</f>
        <v/>
      </c>
      <c r="AL173" s="75">
        <f>_xlfn.XLOOKUP($L173,'Site_GPS-Coordinates'!$A:$A,'Site_GPS-Coordinates'!$B:$B,"")</f>
        <v>40.330827839999998</v>
      </c>
      <c r="AM173" s="75">
        <f>_xlfn.XLOOKUP($L173,'Site_GPS-Coordinates'!$A:$A,'Site_GPS-Coordinates'!$C:$C,"")</f>
        <v>-74.757451110000005</v>
      </c>
      <c r="AN173" s="75" t="str">
        <f t="shared" si="7"/>
        <v>ROL1_A</v>
      </c>
      <c r="AO173" s="2" t="str">
        <f t="shared" si="8"/>
        <v>A</v>
      </c>
    </row>
    <row r="174" spans="1:41" ht="14.5" x14ac:dyDescent="0.35">
      <c r="A174" s="2" t="str">
        <f t="shared" si="6"/>
        <v>SB2_2025-06-08</v>
      </c>
      <c r="B174">
        <v>3247</v>
      </c>
      <c r="C174" t="s">
        <v>517</v>
      </c>
      <c r="D174" s="78">
        <v>45816.577002314814</v>
      </c>
      <c r="F174" s="78">
        <v>45816.577002314814</v>
      </c>
      <c r="H174" t="s">
        <v>252</v>
      </c>
      <c r="I174" t="s">
        <v>253</v>
      </c>
      <c r="J174" s="6">
        <v>45816.666666666664</v>
      </c>
      <c r="K174" s="79">
        <v>0.40763888888888888</v>
      </c>
      <c r="L174" t="s">
        <v>447</v>
      </c>
      <c r="M174" t="s">
        <v>155</v>
      </c>
      <c r="N174" t="s">
        <v>286</v>
      </c>
      <c r="O174" t="s">
        <v>250</v>
      </c>
      <c r="P174" t="s">
        <v>158</v>
      </c>
      <c r="R174" t="s">
        <v>159</v>
      </c>
      <c r="T174" t="s">
        <v>171</v>
      </c>
      <c r="V174" t="s">
        <v>334</v>
      </c>
      <c r="X174" t="s">
        <v>161</v>
      </c>
      <c r="Y174" t="s">
        <v>162</v>
      </c>
      <c r="Z174" t="s">
        <v>163</v>
      </c>
      <c r="AC174">
        <v>20</v>
      </c>
      <c r="AD174" t="s">
        <v>164</v>
      </c>
      <c r="AF174" cm="1">
        <f t="array" ref="AF174">_xlfn.LET(
  _xlpm.result, _xlfn.XLOOKUP($A174, IDEXX!$A:$A, IDEXX!$I:$I, ""),
  _xlfn.IFNA(
    _xlfn.IFS(
      ISNUMBER(_xlpm.result), _xlpm.result,
      _xlpm.result = "&gt; 2419.6", 2500,
      _xlpm.result = "&lt; 1.0", 0.5
    ),
    ""
  )
)</f>
        <v>63.7</v>
      </c>
      <c r="AG174" s="2">
        <f>_xlfn.IFNA(_xlfn.XLOOKUP((A174&amp;"_P"), GALLERY!AT:AT, GALLERY!E:E),"")</f>
        <v>7.8280000000000002E-2</v>
      </c>
      <c r="AH174" s="2">
        <f>_xlfn.IFNA(_xlfn.XLOOKUP((A174&amp;"_C"), GALLERY!AT:AT, GALLERY!E:E),"")</f>
        <v>470.35820000000001</v>
      </c>
      <c r="AI174" s="75">
        <f>_xlfn.IFNA(IF(_xlfn.XLOOKUP((A174&amp;"_N"), GALLERY!AT:AT, GALLERY!E:E)&lt;0, _xlfn.XLOOKUP((A174&amp;"_T"), GALLERY!AT:AT, GALLERY!E:E), _xlfn.XLOOKUP((A174&amp;"_T"), GALLERY!AT:AT, GALLERY!E:E)-_xlfn.XLOOKUP((A174&amp;"_N"), GALLERY!AT:AT, GALLERY!E:E))/1000,"")</f>
        <v>0.42092007999999997</v>
      </c>
      <c r="AJ174" s="5">
        <v>3.76</v>
      </c>
      <c r="AK174" s="105" t="str" cm="1">
        <f t="array" ref="AK174">_xlfn.LET(
  _xlpm.lookupVal, _xlfn.XLOOKUP($A174, PHYCOCYANIN!A:A, PHYCOCYANIN!R:R, ""),
  _xlfn.IFS(
    _xlpm.lookupVal &lt;&gt; "", _xlpm.lookupVal,
    OR($Z174 = "Abundant algae", ISNUMBER(SEARCH("Suspected_HAB", $AA174))), "Flagged",
    TRUE, ""
  )
)</f>
        <v/>
      </c>
      <c r="AL174" s="75">
        <f>_xlfn.XLOOKUP($L174,'Site_GPS-Coordinates'!$A:$A,'Site_GPS-Coordinates'!$B:$B,"")</f>
        <v>40.352823999999998</v>
      </c>
      <c r="AM174" s="75">
        <f>_xlfn.XLOOKUP($L174,'Site_GPS-Coordinates'!$A:$A,'Site_GPS-Coordinates'!$C:$C,"")</f>
        <v>-74.710442999999998</v>
      </c>
      <c r="AN174" s="75" t="str">
        <f t="shared" si="7"/>
        <v>SB2_A</v>
      </c>
      <c r="AO174" s="2" t="str">
        <f t="shared" si="8"/>
        <v>A</v>
      </c>
    </row>
    <row r="175" spans="1:41" ht="14.5" x14ac:dyDescent="0.35">
      <c r="A175" s="2" t="str">
        <f t="shared" si="6"/>
        <v>SB9_2025-06-08</v>
      </c>
      <c r="B175">
        <v>3243</v>
      </c>
      <c r="C175" t="s">
        <v>518</v>
      </c>
      <c r="D175" s="78">
        <v>45816.555590277778</v>
      </c>
      <c r="F175" s="78">
        <v>45816.555590277778</v>
      </c>
      <c r="H175" t="s">
        <v>252</v>
      </c>
      <c r="I175" t="s">
        <v>253</v>
      </c>
      <c r="J175" s="6">
        <v>45816.666666666664</v>
      </c>
      <c r="K175" s="79">
        <v>0.37916666666666665</v>
      </c>
      <c r="L175" t="s">
        <v>298</v>
      </c>
      <c r="M175" t="s">
        <v>155</v>
      </c>
      <c r="N175" t="s">
        <v>286</v>
      </c>
      <c r="O175" t="s">
        <v>250</v>
      </c>
      <c r="P175" t="s">
        <v>158</v>
      </c>
      <c r="R175" t="s">
        <v>159</v>
      </c>
      <c r="T175" t="s">
        <v>171</v>
      </c>
      <c r="V175" t="s">
        <v>172</v>
      </c>
      <c r="X175" t="s">
        <v>202</v>
      </c>
      <c r="Y175" t="s">
        <v>162</v>
      </c>
      <c r="Z175" t="s">
        <v>163</v>
      </c>
      <c r="AC175">
        <v>19</v>
      </c>
      <c r="AD175" t="s">
        <v>164</v>
      </c>
      <c r="AE175" t="s">
        <v>519</v>
      </c>
      <c r="AF175" cm="1">
        <f t="array" ref="AF175">_xlfn.LET(
  _xlpm.result, _xlfn.XLOOKUP($A175, IDEXX!$A:$A, IDEXX!$I:$I, ""),
  _xlfn.IFNA(
    _xlfn.IFS(
      ISNUMBER(_xlpm.result), _xlpm.result,
      _xlpm.result = "&gt; 2419.6", 2500,
      _xlpm.result = "&lt; 1.0", 0.5
    ),
    ""
  )
)</f>
        <v>88.2</v>
      </c>
      <c r="AG175" s="2">
        <f>_xlfn.IFNA(_xlfn.XLOOKUP((A175&amp;"_P"), GALLERY!AT:AT, GALLERY!E:E),"")</f>
        <v>0.11246</v>
      </c>
      <c r="AH175" s="2">
        <f>_xlfn.IFNA(_xlfn.XLOOKUP((A175&amp;"_C"), GALLERY!AT:AT, GALLERY!E:E),"")</f>
        <v>499.71129999999999</v>
      </c>
      <c r="AI175" s="75">
        <f>_xlfn.IFNA(IF(_xlfn.XLOOKUP((A175&amp;"_N"), GALLERY!AT:AT, GALLERY!E:E)&lt;0, _xlfn.XLOOKUP((A175&amp;"_T"), GALLERY!AT:AT, GALLERY!E:E), _xlfn.XLOOKUP((A175&amp;"_T"), GALLERY!AT:AT, GALLERY!E:E)-_xlfn.XLOOKUP((A175&amp;"_N"), GALLERY!AT:AT, GALLERY!E:E))/1000,"")</f>
        <v>0.41360569999999997</v>
      </c>
      <c r="AJ175" s="5">
        <v>3.38</v>
      </c>
      <c r="AK175" s="105" t="str" cm="1">
        <f t="array" ref="AK175">_xlfn.LET(
  _xlpm.lookupVal, _xlfn.XLOOKUP($A175, PHYCOCYANIN!A:A, PHYCOCYANIN!R:R, ""),
  _xlfn.IFS(
    _xlpm.lookupVal &lt;&gt; "", _xlpm.lookupVal,
    OR($Z175 = "Abundant algae", ISNUMBER(SEARCH("Suspected_HAB", $AA175))), "Flagged",
    TRUE, ""
  )
)</f>
        <v/>
      </c>
      <c r="AL175" s="75">
        <f>_xlfn.XLOOKUP($L175,'Site_GPS-Coordinates'!$A:$A,'Site_GPS-Coordinates'!$B:$B,"")</f>
        <v>40.330970000000001</v>
      </c>
      <c r="AM175" s="75">
        <f>_xlfn.XLOOKUP($L175,'Site_GPS-Coordinates'!$A:$A,'Site_GPS-Coordinates'!$C:$C,"")</f>
        <v>-74.654200000000003</v>
      </c>
      <c r="AN175" s="75" t="str">
        <f t="shared" si="7"/>
        <v>SB9_A</v>
      </c>
      <c r="AO175" s="2" t="str">
        <f t="shared" si="8"/>
        <v>A</v>
      </c>
    </row>
    <row r="176" spans="1:41" ht="14.5" x14ac:dyDescent="0.35">
      <c r="A176" s="2" t="str">
        <f t="shared" si="6"/>
        <v>SPBP1_2025-06-08</v>
      </c>
      <c r="B176">
        <v>3271</v>
      </c>
      <c r="C176" t="s">
        <v>520</v>
      </c>
      <c r="D176" s="78">
        <v>45816.633263888885</v>
      </c>
      <c r="F176" s="78">
        <v>45816.633263888885</v>
      </c>
      <c r="H176" t="s">
        <v>283</v>
      </c>
      <c r="I176" t="s">
        <v>284</v>
      </c>
      <c r="J176" s="6">
        <v>45816.666666666664</v>
      </c>
      <c r="K176" s="79">
        <v>0.46527777777777779</v>
      </c>
      <c r="L176" t="s">
        <v>301</v>
      </c>
      <c r="M176" t="s">
        <v>155</v>
      </c>
      <c r="N176" t="s">
        <v>286</v>
      </c>
      <c r="O176" t="s">
        <v>250</v>
      </c>
      <c r="P176" t="s">
        <v>158</v>
      </c>
      <c r="R176" t="s">
        <v>275</v>
      </c>
      <c r="T176" t="s">
        <v>171</v>
      </c>
      <c r="V176" t="s">
        <v>172</v>
      </c>
      <c r="X176" t="s">
        <v>161</v>
      </c>
      <c r="Y176" t="s">
        <v>191</v>
      </c>
      <c r="Z176" t="s">
        <v>163</v>
      </c>
      <c r="AC176">
        <v>25</v>
      </c>
      <c r="AD176" t="s">
        <v>164</v>
      </c>
      <c r="AF176" cm="1">
        <f t="array" ref="AF176">_xlfn.LET(
  _xlpm.result, _xlfn.XLOOKUP($A176, IDEXX!$A:$A, IDEXX!$I:$I, ""),
  _xlfn.IFNA(
    _xlfn.IFS(
      ISNUMBER(_xlpm.result), _xlpm.result,
      _xlpm.result = "&gt; 2419.6", 2500,
      _xlpm.result = "&lt; 1.0", 0.5
    ),
    ""
  )
)</f>
        <v>11.9</v>
      </c>
      <c r="AG176" s="2">
        <f>_xlfn.IFNA(_xlfn.XLOOKUP((A176&amp;"_P"), GALLERY!AT:AT, GALLERY!E:E),"")</f>
        <v>7.4410000000000004E-2</v>
      </c>
      <c r="AH176" s="2">
        <f>_xlfn.IFNA(_xlfn.XLOOKUP((A176&amp;"_C"), GALLERY!AT:AT, GALLERY!E:E),"")</f>
        <v>228.82669999999999</v>
      </c>
      <c r="AI176" s="75">
        <f>_xlfn.IFNA(IF(_xlfn.XLOOKUP((A176&amp;"_N"), GALLERY!AT:AT, GALLERY!E:E)&lt;0, _xlfn.XLOOKUP((A176&amp;"_T"), GALLERY!AT:AT, GALLERY!E:E), _xlfn.XLOOKUP((A176&amp;"_T"), GALLERY!AT:AT, GALLERY!E:E)-_xlfn.XLOOKUP((A176&amp;"_N"), GALLERY!AT:AT, GALLERY!E:E))/1000,"")</f>
        <v>0.17212240000000001</v>
      </c>
      <c r="AJ176" s="5">
        <v>23.2</v>
      </c>
      <c r="AK176" s="105" t="str" cm="1">
        <f t="array" ref="AK176">_xlfn.LET(
  _xlpm.lookupVal, _xlfn.XLOOKUP($A176, PHYCOCYANIN!A:A, PHYCOCYANIN!R:R, ""),
  _xlfn.IFS(
    _xlpm.lookupVal &lt;&gt; "", _xlpm.lookupVal,
    OR($Z176 = "Abundant algae", ISNUMBER(SEARCH("Suspected_HAB", $AA176))), "Flagged",
    TRUE, ""
  )
)</f>
        <v/>
      </c>
      <c r="AL176" s="75">
        <f>_xlfn.XLOOKUP($L176,'Site_GPS-Coordinates'!$A:$A,'Site_GPS-Coordinates'!$B:$B,"")</f>
        <v>40.50947</v>
      </c>
      <c r="AM176" s="75">
        <f>_xlfn.XLOOKUP($L176,'Site_GPS-Coordinates'!$A:$A,'Site_GPS-Coordinates'!$C:$C,"")</f>
        <v>-74.565430000000006</v>
      </c>
      <c r="AN176" s="75" t="str">
        <f t="shared" si="7"/>
        <v>SPBP1_A</v>
      </c>
      <c r="AO176" s="2" t="str">
        <f t="shared" si="8"/>
        <v>A</v>
      </c>
    </row>
    <row r="177" spans="1:41" ht="14.5" x14ac:dyDescent="0.35">
      <c r="A177" s="2" t="str">
        <f t="shared" si="6"/>
        <v>SPBP2_2025-06-08</v>
      </c>
      <c r="B177">
        <v>3265</v>
      </c>
      <c r="C177" t="s">
        <v>521</v>
      </c>
      <c r="D177" s="78">
        <v>45816.624976851854</v>
      </c>
      <c r="F177" s="78">
        <v>45816.624976851854</v>
      </c>
      <c r="H177" t="s">
        <v>451</v>
      </c>
      <c r="I177" t="s">
        <v>284</v>
      </c>
      <c r="J177" s="6">
        <v>45816.666666666664</v>
      </c>
      <c r="K177" s="79">
        <v>0.45624999999999999</v>
      </c>
      <c r="L177" t="s">
        <v>303</v>
      </c>
      <c r="M177" t="s">
        <v>155</v>
      </c>
      <c r="N177" t="s">
        <v>286</v>
      </c>
      <c r="O177" t="s">
        <v>250</v>
      </c>
      <c r="P177" t="s">
        <v>158</v>
      </c>
      <c r="R177" t="s">
        <v>212</v>
      </c>
      <c r="T177" t="s">
        <v>159</v>
      </c>
      <c r="V177" t="s">
        <v>172</v>
      </c>
      <c r="X177" t="s">
        <v>202</v>
      </c>
      <c r="Y177" t="s">
        <v>191</v>
      </c>
      <c r="Z177" t="s">
        <v>163</v>
      </c>
      <c r="AC177">
        <v>25</v>
      </c>
      <c r="AD177" t="s">
        <v>164</v>
      </c>
      <c r="AF177" cm="1">
        <f t="array" ref="AF177">_xlfn.LET(
  _xlpm.result, _xlfn.XLOOKUP($A177, IDEXX!$A:$A, IDEXX!$I:$I, ""),
  _xlfn.IFNA(
    _xlfn.IFS(
      ISNUMBER(_xlpm.result), _xlpm.result,
      _xlpm.result = "&gt; 2419.6", 2500,
      _xlpm.result = "&lt; 1.0", 0.5
    ),
    ""
  )
)</f>
        <v>18.5</v>
      </c>
      <c r="AG177" s="2">
        <f>_xlfn.IFNA(_xlfn.XLOOKUP((A177&amp;"_P"), GALLERY!AT:AT, GALLERY!E:E),"")</f>
        <v>4.82E-2</v>
      </c>
      <c r="AH177" s="2">
        <f>_xlfn.IFNA(_xlfn.XLOOKUP((A177&amp;"_C"), GALLERY!AT:AT, GALLERY!E:E),"")</f>
        <v>229.208</v>
      </c>
      <c r="AI177" s="75">
        <f>_xlfn.IFNA(IF(_xlfn.XLOOKUP((A177&amp;"_N"), GALLERY!AT:AT, GALLERY!E:E)&lt;0, _xlfn.XLOOKUP((A177&amp;"_T"), GALLERY!AT:AT, GALLERY!E:E), _xlfn.XLOOKUP((A177&amp;"_T"), GALLERY!AT:AT, GALLERY!E:E)-_xlfn.XLOOKUP((A177&amp;"_N"), GALLERY!AT:AT, GALLERY!E:E))/1000,"")</f>
        <v>1.4006279999999999E-2</v>
      </c>
      <c r="AJ177" s="5">
        <v>7.83</v>
      </c>
      <c r="AK177" s="105" t="str" cm="1">
        <f t="array" ref="AK177">_xlfn.LET(
  _xlpm.lookupVal, _xlfn.XLOOKUP($A177, PHYCOCYANIN!A:A, PHYCOCYANIN!R:R, ""),
  _xlfn.IFS(
    _xlpm.lookupVal &lt;&gt; "", _xlpm.lookupVal,
    OR($Z177 = "Abundant algae", ISNUMBER(SEARCH("Suspected_HAB", $AA177))), "Flagged",
    TRUE, ""
  )
)</f>
        <v/>
      </c>
      <c r="AL177" s="75">
        <f>_xlfn.XLOOKUP($L177,'Site_GPS-Coordinates'!$A:$A,'Site_GPS-Coordinates'!$B:$B,"")</f>
        <v>40.510150000000003</v>
      </c>
      <c r="AM177" s="75">
        <f>_xlfn.XLOOKUP($L177,'Site_GPS-Coordinates'!$A:$A,'Site_GPS-Coordinates'!$C:$C,"")</f>
        <v>-74.560640000000006</v>
      </c>
      <c r="AN177" s="75" t="str">
        <f t="shared" si="7"/>
        <v>SPBP2_A</v>
      </c>
      <c r="AO177" s="2" t="str">
        <f t="shared" si="8"/>
        <v>A</v>
      </c>
    </row>
    <row r="178" spans="1:41" ht="14.5" x14ac:dyDescent="0.35">
      <c r="A178" s="2" t="str">
        <f t="shared" si="6"/>
        <v>SYL1_2025-06-08</v>
      </c>
      <c r="B178">
        <v>3268</v>
      </c>
      <c r="C178" t="s">
        <v>522</v>
      </c>
      <c r="D178" s="78">
        <v>45816.628067129626</v>
      </c>
      <c r="F178" s="78">
        <v>45816.628067129626</v>
      </c>
      <c r="H178" t="s">
        <v>221</v>
      </c>
      <c r="I178" t="s">
        <v>222</v>
      </c>
      <c r="J178" s="6">
        <v>45816.666666666664</v>
      </c>
      <c r="K178" s="79">
        <v>0.45763888888888887</v>
      </c>
      <c r="L178" t="s">
        <v>307</v>
      </c>
      <c r="M178" t="s">
        <v>155</v>
      </c>
      <c r="N178" t="s">
        <v>456</v>
      </c>
      <c r="O178" t="s">
        <v>250</v>
      </c>
      <c r="P178" t="s">
        <v>158</v>
      </c>
      <c r="R178" t="s">
        <v>159</v>
      </c>
      <c r="T178" t="s">
        <v>171</v>
      </c>
      <c r="V178" t="s">
        <v>320</v>
      </c>
      <c r="X178" t="s">
        <v>202</v>
      </c>
      <c r="Y178" t="s">
        <v>177</v>
      </c>
      <c r="Z178" s="84" t="s">
        <v>377</v>
      </c>
      <c r="AA178" s="100" t="s">
        <v>523</v>
      </c>
      <c r="AC178">
        <v>23</v>
      </c>
      <c r="AD178" t="s">
        <v>164</v>
      </c>
      <c r="AF178" cm="1">
        <f t="array" ref="AF178">_xlfn.LET(
  _xlpm.result, _xlfn.XLOOKUP($A178, IDEXX!$A:$A, IDEXX!$I:$I, ""),
  _xlfn.IFNA(
    _xlfn.IFS(
      ISNUMBER(_xlpm.result), _xlpm.result,
      _xlpm.result = "&gt; 2419.6", 2500,
      _xlpm.result = "&lt; 1.0", 0.5
    ),
    ""
  )
)</f>
        <v>107.1</v>
      </c>
      <c r="AG178" s="2">
        <f>_xlfn.IFNA(_xlfn.XLOOKUP((A178&amp;"_P"), GALLERY!AT:AT, GALLERY!E:E),"")</f>
        <v>8.8889999999999997E-2</v>
      </c>
      <c r="AH178" s="2">
        <f>_xlfn.IFNA(_xlfn.XLOOKUP((A178&amp;"_C"), GALLERY!AT:AT, GALLERY!E:E),"")</f>
        <v>872.31259999999997</v>
      </c>
      <c r="AI178" s="75">
        <f>_xlfn.IFNA(IF(_xlfn.XLOOKUP((A178&amp;"_N"), GALLERY!AT:AT, GALLERY!E:E)&lt;0, _xlfn.XLOOKUP((A178&amp;"_T"), GALLERY!AT:AT, GALLERY!E:E), _xlfn.XLOOKUP((A178&amp;"_T"), GALLERY!AT:AT, GALLERY!E:E)-_xlfn.XLOOKUP((A178&amp;"_N"), GALLERY!AT:AT, GALLERY!E:E))/1000,"")</f>
        <v>0.1234275</v>
      </c>
      <c r="AJ178" s="5">
        <v>1.24</v>
      </c>
      <c r="AK178" s="105" t="str" cm="1">
        <f t="array" ref="AK178">_xlfn.LET(
  _xlpm.lookupVal, _xlfn.XLOOKUP($A178, PHYCOCYANIN!A:A, PHYCOCYANIN!R:R, ""),
  _xlfn.IFS(
    _xlpm.lookupVal &lt;&gt; "", _xlpm.lookupVal,
    OR($Z178 = "Abundant algae", ISNUMBER(SEARCH("Suspected_HAB", $AA178))), "Flagged",
    TRUE, ""
  )
)</f>
        <v>Flagged</v>
      </c>
      <c r="AL178" s="75">
        <f>_xlfn.XLOOKUP($L178,'Site_GPS-Coordinates'!$A:$A,'Site_GPS-Coordinates'!$B:$B,"")</f>
        <v>40.271619999999999</v>
      </c>
      <c r="AM178" s="75">
        <f>_xlfn.XLOOKUP($L178,'Site_GPS-Coordinates'!$A:$A,'Site_GPS-Coordinates'!$C:$C,"")</f>
        <v>-74.775480000000002</v>
      </c>
      <c r="AN178" s="75" t="str">
        <f t="shared" si="7"/>
        <v>SYL1_A</v>
      </c>
      <c r="AO178" s="2" t="str">
        <f t="shared" si="8"/>
        <v>A</v>
      </c>
    </row>
    <row r="179" spans="1:41" ht="14.5" x14ac:dyDescent="0.35">
      <c r="A179" s="2" t="str">
        <f t="shared" si="6"/>
        <v>SYNL1_2025-06-08</v>
      </c>
      <c r="B179">
        <v>3274</v>
      </c>
      <c r="C179" t="s">
        <v>524</v>
      </c>
      <c r="D179" s="78">
        <v>45816.641180555554</v>
      </c>
      <c r="F179" s="78">
        <v>45816.641180555554</v>
      </c>
      <c r="H179" t="s">
        <v>184</v>
      </c>
      <c r="I179" t="s">
        <v>185</v>
      </c>
      <c r="J179" s="6">
        <v>45816.666666666664</v>
      </c>
      <c r="K179" s="79">
        <v>0.46875</v>
      </c>
      <c r="L179" t="s">
        <v>310</v>
      </c>
      <c r="M179" t="s">
        <v>155</v>
      </c>
      <c r="N179" t="s">
        <v>187</v>
      </c>
      <c r="O179" t="s">
        <v>250</v>
      </c>
      <c r="P179" t="s">
        <v>158</v>
      </c>
      <c r="R179" t="s">
        <v>159</v>
      </c>
      <c r="T179" t="s">
        <v>159</v>
      </c>
      <c r="V179" t="s">
        <v>172</v>
      </c>
      <c r="X179" t="s">
        <v>202</v>
      </c>
      <c r="Y179" t="s">
        <v>162</v>
      </c>
      <c r="Z179" t="s">
        <v>163</v>
      </c>
      <c r="AC179">
        <v>20</v>
      </c>
      <c r="AD179" t="s">
        <v>164</v>
      </c>
      <c r="AE179" t="s">
        <v>525</v>
      </c>
      <c r="AF179" cm="1">
        <f t="array" ref="AF179">_xlfn.LET(
  _xlpm.result, _xlfn.XLOOKUP($A179, IDEXX!$A:$A, IDEXX!$I:$I, ""),
  _xlfn.IFNA(
    _xlfn.IFS(
      ISNUMBER(_xlpm.result), _xlpm.result,
      _xlpm.result = "&gt; 2419.6", 2500,
      _xlpm.result = "&lt; 1.0", 0.5
    ),
    ""
  )
)</f>
        <v>435.2</v>
      </c>
      <c r="AG179" s="2">
        <f>_xlfn.IFNA(_xlfn.XLOOKUP((A179&amp;"_P"), GALLERY!AT:AT, GALLERY!E:E),"")</f>
        <v>1.391E-2</v>
      </c>
      <c r="AH179" s="2">
        <f>_xlfn.IFNA(_xlfn.XLOOKUP((A179&amp;"_C"), GALLERY!AT:AT, GALLERY!E:E),"")</f>
        <v>173.9392</v>
      </c>
      <c r="AI179" s="75">
        <f>_xlfn.IFNA(IF(_xlfn.XLOOKUP((A179&amp;"_N"), GALLERY!AT:AT, GALLERY!E:E)&lt;0, _xlfn.XLOOKUP((A179&amp;"_T"), GALLERY!AT:AT, GALLERY!E:E), _xlfn.XLOOKUP((A179&amp;"_T"), GALLERY!AT:AT, GALLERY!E:E)-_xlfn.XLOOKUP((A179&amp;"_N"), GALLERY!AT:AT, GALLERY!E:E))/1000,"")</f>
        <v>9.3634759999999997E-2</v>
      </c>
      <c r="AJ179" s="5">
        <v>2.8</v>
      </c>
      <c r="AK179" s="105" t="str" cm="1">
        <f t="array" ref="AK179">_xlfn.LET(
  _xlpm.lookupVal, _xlfn.XLOOKUP($A179, PHYCOCYANIN!A:A, PHYCOCYANIN!R:R, ""),
  _xlfn.IFS(
    _xlpm.lookupVal &lt;&gt; "", _xlpm.lookupVal,
    OR($Z179 = "Abundant algae", ISNUMBER(SEARCH("Suspected_HAB", $AA179))), "Flagged",
    TRUE, ""
  )
)</f>
        <v/>
      </c>
      <c r="AL179" s="75">
        <f>_xlfn.XLOOKUP($L179,'Site_GPS-Coordinates'!$A:$A,'Site_GPS-Coordinates'!$B:$B,"")</f>
        <v>40.412372449999999</v>
      </c>
      <c r="AM179" s="75">
        <f>_xlfn.XLOOKUP($L179,'Site_GPS-Coordinates'!$A:$A,'Site_GPS-Coordinates'!$C:$C,"")</f>
        <v>-74.698115569999999</v>
      </c>
      <c r="AN179" s="75" t="str">
        <f t="shared" si="7"/>
        <v>SYNL1_A</v>
      </c>
      <c r="AO179" s="2" t="str">
        <f t="shared" si="8"/>
        <v>A</v>
      </c>
    </row>
    <row r="180" spans="1:41" ht="14.5" x14ac:dyDescent="0.35">
      <c r="A180" s="2" t="str">
        <f t="shared" si="6"/>
        <v>WP2_2025-06-08</v>
      </c>
      <c r="B180">
        <v>3278</v>
      </c>
      <c r="C180" t="s">
        <v>526</v>
      </c>
      <c r="D180" s="78">
        <v>45816.688275462962</v>
      </c>
      <c r="F180" s="78">
        <v>45816.688275462962</v>
      </c>
      <c r="H180" t="s">
        <v>527</v>
      </c>
      <c r="I180" t="s">
        <v>528</v>
      </c>
      <c r="J180" s="6">
        <v>45816.666666666664</v>
      </c>
      <c r="K180" s="79">
        <v>0.50486111111111109</v>
      </c>
      <c r="L180" t="s">
        <v>529</v>
      </c>
      <c r="M180" t="s">
        <v>169</v>
      </c>
      <c r="N180" t="s">
        <v>456</v>
      </c>
      <c r="O180" t="s">
        <v>250</v>
      </c>
      <c r="P180" t="s">
        <v>158</v>
      </c>
      <c r="R180" s="84" t="s">
        <v>228</v>
      </c>
      <c r="T180" s="84" t="s">
        <v>530</v>
      </c>
      <c r="V180" t="s">
        <v>172</v>
      </c>
      <c r="X180" t="s">
        <v>161</v>
      </c>
      <c r="Y180" t="s">
        <v>177</v>
      </c>
      <c r="Z180" s="84" t="s">
        <v>377</v>
      </c>
      <c r="AA180" s="84" t="s">
        <v>531</v>
      </c>
      <c r="AC180">
        <v>21.39</v>
      </c>
      <c r="AD180" t="s">
        <v>164</v>
      </c>
      <c r="AF180" cm="1">
        <f t="array" ref="AF180">_xlfn.LET(
  _xlpm.result, _xlfn.XLOOKUP($A180, IDEXX!$A:$A, IDEXX!$I:$I, ""),
  _xlfn.IFNA(
    _xlfn.IFS(
      ISNUMBER(_xlpm.result), _xlpm.result,
      _xlpm.result = "&gt; 2419.6", 2500,
      _xlpm.result = "&lt; 1.0", 0.5
    ),
    ""
  )
)</f>
        <v>8.5</v>
      </c>
      <c r="AG180" s="82" t="str">
        <f>_xlfn.IFNA(_xlfn.XLOOKUP((A180&amp;"_P"), GALLERY!AT:AT, GALLERY!E:E),"")</f>
        <v/>
      </c>
      <c r="AH180" s="82" t="str">
        <f>_xlfn.IFNA(_xlfn.XLOOKUP((A180&amp;"_C"), GALLERY!AT:AT, GALLERY!E:E),"")</f>
        <v/>
      </c>
      <c r="AI180" s="83" t="str">
        <f>_xlfn.IFNA(IF(_xlfn.XLOOKUP((A180&amp;"_N"), GALLERY!AT:AT, GALLERY!E:E)&lt;0, _xlfn.XLOOKUP((A180&amp;"_T"), GALLERY!AT:AT, GALLERY!E:E), _xlfn.XLOOKUP((A180&amp;"_T"), GALLERY!AT:AT, GALLERY!E:E)-_xlfn.XLOOKUP((A180&amp;"_N"), GALLERY!AT:AT, GALLERY!E:E))/1000,"")</f>
        <v/>
      </c>
      <c r="AJ180" s="5">
        <v>38.200000000000003</v>
      </c>
      <c r="AK180" s="105" t="str" cm="1">
        <f t="array" ref="AK180">_xlfn.LET(
  _xlpm.lookupVal, _xlfn.XLOOKUP($A180, PHYCOCYANIN!A:A, PHYCOCYANIN!R:R, ""),
  _xlfn.IFS(
    _xlpm.lookupVal &lt;&gt; "", _xlpm.lookupVal,
    OR($Z180 = "Abundant algae", ISNUMBER(SEARCH("Suspected_HAB", $AA180))), "Flagged",
    TRUE, ""
  )
)</f>
        <v>Elevated Phycocyanin</v>
      </c>
      <c r="AL180" s="121">
        <v>40.358530254489402</v>
      </c>
      <c r="AM180" s="121">
        <v>-74.766160407749396</v>
      </c>
      <c r="AN180" s="75" t="str">
        <f t="shared" si="7"/>
        <v>WP2_A</v>
      </c>
      <c r="AO180" s="2" t="str">
        <f t="shared" si="8"/>
        <v>A</v>
      </c>
    </row>
    <row r="181" spans="1:41" ht="14.5" x14ac:dyDescent="0.35">
      <c r="A181" s="2" t="str">
        <f t="shared" si="6"/>
        <v>WP2_2025-06-15</v>
      </c>
      <c r="B181" s="81"/>
      <c r="H181" t="s">
        <v>527</v>
      </c>
      <c r="J181" s="6">
        <v>45823</v>
      </c>
      <c r="K181" s="79">
        <v>0.47361111111111109</v>
      </c>
      <c r="L181" t="s">
        <v>529</v>
      </c>
      <c r="N181" t="s">
        <v>532</v>
      </c>
      <c r="O181" t="s">
        <v>250</v>
      </c>
      <c r="P181" t="s">
        <v>158</v>
      </c>
      <c r="R181" t="s">
        <v>182</v>
      </c>
      <c r="T181" t="s">
        <v>533</v>
      </c>
      <c r="V181" t="s">
        <v>534</v>
      </c>
      <c r="W181" t="s">
        <v>535</v>
      </c>
      <c r="X181" t="s">
        <v>202</v>
      </c>
      <c r="Y181" t="s">
        <v>536</v>
      </c>
      <c r="Z181" t="s">
        <v>163</v>
      </c>
      <c r="AC181">
        <v>19.11</v>
      </c>
      <c r="AD181" t="s">
        <v>164</v>
      </c>
      <c r="AF181" cm="1">
        <f t="array" ref="AF181">_xlfn.LET(
  _xlpm.result, _xlfn.XLOOKUP($A181, IDEXX!$A:$A, IDEXX!$I:$I, ""),
  _xlfn.IFNA(
    _xlfn.IFS(
      ISNUMBER(_xlpm.result), _xlpm.result,
      _xlpm.result = "&gt; 2419.6", 2500,
      _xlpm.result = "&lt; 1.0", 0.5
    ),
    ""
  )
)</f>
        <v>2500</v>
      </c>
      <c r="AG181" s="2">
        <f>_xlfn.IFNA(_xlfn.XLOOKUP((A181&amp;"_P"), GALLERY!AT:AT, GALLERY!E:E),"")</f>
        <v>8.9599999999999992E-3</v>
      </c>
      <c r="AH181" s="2">
        <f>_xlfn.IFNA(_xlfn.XLOOKUP((A181&amp;"_C"), GALLERY!AT:AT, GALLERY!E:E),"")</f>
        <v>83.225589999999997</v>
      </c>
      <c r="AI181" s="75">
        <f>_xlfn.IFNA(IF(_xlfn.XLOOKUP((A181&amp;"_N"), GALLERY!AT:AT, GALLERY!E:E)&lt;0, _xlfn.XLOOKUP((A181&amp;"_T"), GALLERY!AT:AT, GALLERY!E:E), _xlfn.XLOOKUP((A181&amp;"_T"), GALLERY!AT:AT, GALLERY!E:E)-_xlfn.XLOOKUP((A181&amp;"_N"), GALLERY!AT:AT, GALLERY!E:E))/1000,"")</f>
        <v>-1.6323700000000002E-3</v>
      </c>
      <c r="AJ181" s="5">
        <f>_xlfn.IFNA(_xlfn.XLOOKUP((A181), TURBIDITY!A:A, TURBIDITY!I:I),"")</f>
        <v>34.299999999999997</v>
      </c>
      <c r="AK181" s="105" t="str" cm="1">
        <f t="array" ref="AK181">_xlfn.LET(
  _xlpm.lookupVal, _xlfn.XLOOKUP($A181, PHYCOCYANIN!A:A, PHYCOCYANIN!R:R, ""),
  _xlfn.IFS(
    _xlpm.lookupVal &lt;&gt; "", _xlpm.lookupVal,
    OR($Z181 = "Abundant algae", ISNUMBER(SEARCH("Suspected_HAB", $AA181))), "Flagged",
    TRUE, ""
  )
)</f>
        <v>Elevated Phycocyanin</v>
      </c>
      <c r="AL181" s="75">
        <f>_xlfn.XLOOKUP($L181,'Site_GPS-Coordinates'!$A:$A,'Site_GPS-Coordinates'!$B:$B,"")</f>
        <v>40.358359999999998</v>
      </c>
      <c r="AM181" s="75">
        <f>_xlfn.XLOOKUP($L181,'Site_GPS-Coordinates'!$A:$A,'Site_GPS-Coordinates'!$C:$C,"")</f>
        <v>-74.766068000000004</v>
      </c>
      <c r="AN181" s="75" t="str">
        <f t="shared" si="7"/>
        <v>WP2_A</v>
      </c>
      <c r="AO181" s="2" t="str">
        <f t="shared" si="8"/>
        <v>A</v>
      </c>
    </row>
    <row r="182" spans="1:41" ht="14.5" x14ac:dyDescent="0.35">
      <c r="A182" s="2" t="str">
        <f t="shared" si="6"/>
        <v>ABM4_2025-06-15</v>
      </c>
      <c r="B182">
        <v>3291</v>
      </c>
      <c r="C182" t="s">
        <v>537</v>
      </c>
      <c r="D182" s="78">
        <v>45823.565393518518</v>
      </c>
      <c r="F182" s="78">
        <v>45823.565393518518</v>
      </c>
      <c r="H182" t="s">
        <v>385</v>
      </c>
      <c r="I182" t="s">
        <v>315</v>
      </c>
      <c r="J182" s="6">
        <v>45823.666666666664</v>
      </c>
      <c r="K182" s="79">
        <v>0.39652777777777776</v>
      </c>
      <c r="L182" t="s">
        <v>381</v>
      </c>
      <c r="M182" t="s">
        <v>155</v>
      </c>
      <c r="N182" t="s">
        <v>456</v>
      </c>
      <c r="O182" t="s">
        <v>250</v>
      </c>
      <c r="P182" t="s">
        <v>158</v>
      </c>
      <c r="R182" t="s">
        <v>159</v>
      </c>
      <c r="T182" t="s">
        <v>159</v>
      </c>
      <c r="V182" t="s">
        <v>172</v>
      </c>
      <c r="X182" t="s">
        <v>202</v>
      </c>
      <c r="Y182" t="s">
        <v>424</v>
      </c>
      <c r="Z182" t="s">
        <v>163</v>
      </c>
      <c r="AC182">
        <v>17</v>
      </c>
      <c r="AD182" t="s">
        <v>164</v>
      </c>
      <c r="AF182" cm="1">
        <f t="array" ref="AF182">_xlfn.LET(
  _xlpm.result, _xlfn.XLOOKUP($A182, IDEXX!$A:$A, IDEXX!$I:$I, ""),
  _xlfn.IFNA(
    _xlfn.IFS(
      ISNUMBER(_xlpm.result), _xlpm.result,
      _xlpm.result = "&gt; 2419.6", 2500,
      _xlpm.result = "&lt; 1.0", 0.5
    ),
    ""
  )
)</f>
        <v>185</v>
      </c>
      <c r="AG182" s="2">
        <f>_xlfn.IFNA(_xlfn.XLOOKUP((A182&amp;"_P"), GALLERY!AT:AT, GALLERY!E:E),"")</f>
        <v>0.11631</v>
      </c>
      <c r="AH182" s="2">
        <f>_xlfn.IFNA(_xlfn.XLOOKUP((A182&amp;"_C"), GALLERY!AT:AT, GALLERY!E:E),"")</f>
        <v>186.21520000000001</v>
      </c>
      <c r="AI182" s="75">
        <f>_xlfn.IFNA(IF(_xlfn.XLOOKUP((A182&amp;"_N"), GALLERY!AT:AT, GALLERY!E:E)&lt;0, _xlfn.XLOOKUP((A182&amp;"_T"), GALLERY!AT:AT, GALLERY!E:E), _xlfn.XLOOKUP((A182&amp;"_T"), GALLERY!AT:AT, GALLERY!E:E)-_xlfn.XLOOKUP((A182&amp;"_N"), GALLERY!AT:AT, GALLERY!E:E))/1000,"")</f>
        <v>0.48482294999999997</v>
      </c>
      <c r="AJ182" s="5">
        <f>_xlfn.IFNA(_xlfn.XLOOKUP((A182), TURBIDITY!A:A, TURBIDITY!I:I),"")</f>
        <v>2.08</v>
      </c>
      <c r="AK182" s="105" t="str" cm="1">
        <f t="array" ref="AK182">_xlfn.LET(
  _xlpm.lookupVal, _xlfn.XLOOKUP($A182, PHYCOCYANIN!A:A, PHYCOCYANIN!R:R, ""),
  _xlfn.IFS(
    _xlpm.lookupVal &lt;&gt; "", _xlpm.lookupVal,
    OR($Z182 = "Abundant algae", ISNUMBER(SEARCH("Suspected_HAB", $AA182))), "Flagged",
    TRUE, ""
  )
)</f>
        <v/>
      </c>
      <c r="AL182" s="75">
        <f>_xlfn.XLOOKUP($L182,'Site_GPS-Coordinates'!$A:$A,'Site_GPS-Coordinates'!$B:$B,"")</f>
        <v>40.148150000000001</v>
      </c>
      <c r="AM182" s="75">
        <f>_xlfn.XLOOKUP($L182,'Site_GPS-Coordinates'!$A:$A,'Site_GPS-Coordinates'!$C:$C,"")</f>
        <v>-74.718249999999998</v>
      </c>
      <c r="AN182" s="75" t="str">
        <f t="shared" si="7"/>
        <v>ABM4_A</v>
      </c>
      <c r="AO182" s="2" t="str">
        <f t="shared" si="8"/>
        <v>A</v>
      </c>
    </row>
    <row r="183" spans="1:41" ht="14.5" x14ac:dyDescent="0.35">
      <c r="A183" s="2" t="str">
        <f t="shared" si="6"/>
        <v>AC4_2025-06-15</v>
      </c>
      <c r="B183">
        <v>3296</v>
      </c>
      <c r="C183" t="s">
        <v>538</v>
      </c>
      <c r="D183" s="78">
        <v>45823.591678240744</v>
      </c>
      <c r="F183" s="78">
        <v>45823.591678240744</v>
      </c>
      <c r="H183" t="s">
        <v>385</v>
      </c>
      <c r="I183" t="s">
        <v>315</v>
      </c>
      <c r="J183" s="6">
        <v>45823.666666666664</v>
      </c>
      <c r="K183" s="79">
        <v>0.42430555555555555</v>
      </c>
      <c r="L183" t="s">
        <v>388</v>
      </c>
      <c r="M183" t="s">
        <v>155</v>
      </c>
      <c r="N183" t="s">
        <v>456</v>
      </c>
      <c r="O183" t="s">
        <v>250</v>
      </c>
      <c r="P183" t="s">
        <v>158</v>
      </c>
      <c r="R183" t="s">
        <v>290</v>
      </c>
      <c r="T183" t="s">
        <v>199</v>
      </c>
      <c r="V183" t="s">
        <v>172</v>
      </c>
      <c r="X183" t="s">
        <v>161</v>
      </c>
      <c r="Y183" t="s">
        <v>162</v>
      </c>
      <c r="Z183" t="s">
        <v>163</v>
      </c>
      <c r="AC183">
        <v>18</v>
      </c>
      <c r="AD183" t="s">
        <v>164</v>
      </c>
      <c r="AF183" cm="1">
        <f t="array" ref="AF183">_xlfn.LET(
  _xlpm.result, _xlfn.XLOOKUP($A183, IDEXX!$A:$A, IDEXX!$I:$I, ""),
  _xlfn.IFNA(
    _xlfn.IFS(
      ISNUMBER(_xlpm.result), _xlpm.result,
      _xlpm.result = "&gt; 2419.6", 2500,
      _xlpm.result = "&lt; 1.0", 0.5
    ),
    ""
  )
)</f>
        <v>1986.3</v>
      </c>
      <c r="AG183" s="2">
        <f>_xlfn.IFNA(_xlfn.XLOOKUP((A183&amp;"_P"), GALLERY!AT:AT, GALLERY!E:E),"")</f>
        <v>5.6180000000000001E-2</v>
      </c>
      <c r="AH183" s="2">
        <f>_xlfn.IFNA(_xlfn.XLOOKUP((A183&amp;"_C"), GALLERY!AT:AT, GALLERY!E:E),"")</f>
        <v>477.14980000000003</v>
      </c>
      <c r="AI183" s="75">
        <f>_xlfn.IFNA(IF(_xlfn.XLOOKUP((A183&amp;"_N"), GALLERY!AT:AT, GALLERY!E:E)&lt;0, _xlfn.XLOOKUP((A183&amp;"_T"), GALLERY!AT:AT, GALLERY!E:E), _xlfn.XLOOKUP((A183&amp;"_T"), GALLERY!AT:AT, GALLERY!E:E)-_xlfn.XLOOKUP((A183&amp;"_N"), GALLERY!AT:AT, GALLERY!E:E))/1000,"")</f>
        <v>0.37113963</v>
      </c>
      <c r="AJ183" s="5">
        <f>_xlfn.IFNA(_xlfn.XLOOKUP((A183), TURBIDITY!A:A, TURBIDITY!I:I),"")</f>
        <v>6.3</v>
      </c>
      <c r="AK183" s="105" t="str" cm="1">
        <f t="array" ref="AK183">_xlfn.LET(
  _xlpm.lookupVal, _xlfn.XLOOKUP($A183, PHYCOCYANIN!A:A, PHYCOCYANIN!R:R, ""),
  _xlfn.IFS(
    _xlpm.lookupVal &lt;&gt; "", _xlpm.lookupVal,
    OR($Z183 = "Abundant algae", ISNUMBER(SEARCH("Suspected_HAB", $AA183))), "Flagged",
    TRUE, ""
  )
)</f>
        <v/>
      </c>
      <c r="AL183" s="75">
        <f>_xlfn.XLOOKUP($L183,'Site_GPS-Coordinates'!$A:$A,'Site_GPS-Coordinates'!$B:$B,"")</f>
        <v>40.264367</v>
      </c>
      <c r="AM183" s="75">
        <f>_xlfn.XLOOKUP($L183,'Site_GPS-Coordinates'!$A:$A,'Site_GPS-Coordinates'!$C:$C,"")</f>
        <v>-74.711905999999999</v>
      </c>
      <c r="AN183" s="75" t="str">
        <f t="shared" si="7"/>
        <v>AC4_A</v>
      </c>
      <c r="AO183" s="2" t="str">
        <f t="shared" si="8"/>
        <v>A</v>
      </c>
    </row>
    <row r="184" spans="1:41" ht="14.5" x14ac:dyDescent="0.35">
      <c r="A184" s="2" t="str">
        <f t="shared" si="6"/>
        <v>APL1_2025-06-15</v>
      </c>
      <c r="B184">
        <v>3292</v>
      </c>
      <c r="C184" t="s">
        <v>539</v>
      </c>
      <c r="D184" s="78">
        <v>45823.567743055559</v>
      </c>
      <c r="F184" s="78">
        <v>45823.567743055559</v>
      </c>
      <c r="H184" t="s">
        <v>234</v>
      </c>
      <c r="I184" t="s">
        <v>235</v>
      </c>
      <c r="J184" s="6">
        <v>45823.666666666664</v>
      </c>
      <c r="K184" s="79">
        <v>0.39097222222222222</v>
      </c>
      <c r="L184" t="s">
        <v>312</v>
      </c>
      <c r="M184" t="s">
        <v>155</v>
      </c>
      <c r="N184" t="s">
        <v>456</v>
      </c>
      <c r="O184" t="s">
        <v>157</v>
      </c>
      <c r="P184" t="s">
        <v>158</v>
      </c>
      <c r="R184" s="100" t="s">
        <v>540</v>
      </c>
      <c r="T184" t="s">
        <v>171</v>
      </c>
      <c r="V184" t="s">
        <v>172</v>
      </c>
      <c r="X184" t="s">
        <v>202</v>
      </c>
      <c r="Y184" t="s">
        <v>162</v>
      </c>
      <c r="Z184" t="s">
        <v>163</v>
      </c>
      <c r="AC184">
        <v>21</v>
      </c>
      <c r="AD184" t="s">
        <v>164</v>
      </c>
      <c r="AF184" cm="1">
        <f t="array" ref="AF184">_xlfn.LET(
  _xlpm.result, _xlfn.XLOOKUP($A184, IDEXX!$A:$A, IDEXX!$I:$I, ""),
  _xlfn.IFNA(
    _xlfn.IFS(
      ISNUMBER(_xlpm.result), _xlpm.result,
      _xlpm.result = "&gt; 2419.6", 2500,
      _xlpm.result = "&lt; 1.0", 0.5
    ),
    ""
  )
)</f>
        <v>74.3</v>
      </c>
      <c r="AG184" s="2">
        <f>_xlfn.IFNA(_xlfn.XLOOKUP((A184&amp;"_P"), GALLERY!AT:AT, GALLERY!E:E),"")</f>
        <v>-6.1399999999999996E-3</v>
      </c>
      <c r="AH184" s="2">
        <f>_xlfn.IFNA(_xlfn.XLOOKUP((A184&amp;"_C"), GALLERY!AT:AT, GALLERY!E:E),"")</f>
        <v>235.73390000000001</v>
      </c>
      <c r="AI184" s="75">
        <f>_xlfn.IFNA(IF(_xlfn.XLOOKUP((A184&amp;"_N"), GALLERY!AT:AT, GALLERY!E:E)&lt;0, _xlfn.XLOOKUP((A184&amp;"_T"), GALLERY!AT:AT, GALLERY!E:E), _xlfn.XLOOKUP((A184&amp;"_T"), GALLERY!AT:AT, GALLERY!E:E)-_xlfn.XLOOKUP((A184&amp;"_N"), GALLERY!AT:AT, GALLERY!E:E))/1000,"")</f>
        <v>-1.53783E-3</v>
      </c>
      <c r="AJ184" s="5">
        <f>_xlfn.IFNA(_xlfn.XLOOKUP((A184), TURBIDITY!A:A, TURBIDITY!I:I),"")</f>
        <v>13.2</v>
      </c>
      <c r="AK184" s="105" t="str" cm="1">
        <f t="array" ref="AK184">_xlfn.LET(
  _xlpm.lookupVal, _xlfn.XLOOKUP($A184, PHYCOCYANIN!A:A, PHYCOCYANIN!R:R, ""),
  _xlfn.IFS(
    _xlpm.lookupVal &lt;&gt; "", _xlpm.lookupVal,
    OR($Z184 = "Abundant algae", ISNUMBER(SEARCH("Suspected_HAB", $AA184))), "Flagged",
    TRUE, ""
  )
)</f>
        <v/>
      </c>
      <c r="AL184" s="75">
        <f>_xlfn.XLOOKUP($L184,'Site_GPS-Coordinates'!$A:$A,'Site_GPS-Coordinates'!$B:$B,"")</f>
        <v>40.215486130000002</v>
      </c>
      <c r="AM184" s="75">
        <f>_xlfn.XLOOKUP($L184,'Site_GPS-Coordinates'!$A:$A,'Site_GPS-Coordinates'!$C:$C,"")</f>
        <v>-74.51750036</v>
      </c>
      <c r="AN184" s="75" t="str">
        <f t="shared" si="7"/>
        <v>APL1_A</v>
      </c>
      <c r="AO184" s="2" t="str">
        <f t="shared" si="8"/>
        <v>A</v>
      </c>
    </row>
    <row r="185" spans="1:41" ht="14.5" x14ac:dyDescent="0.35">
      <c r="A185" s="2" t="str">
        <f t="shared" si="6"/>
        <v>AX1_2025-06-15</v>
      </c>
      <c r="B185">
        <v>3303</v>
      </c>
      <c r="C185" t="s">
        <v>541</v>
      </c>
      <c r="D185" s="78">
        <v>45823.610405092593</v>
      </c>
      <c r="F185" s="78">
        <v>45823.610405092593</v>
      </c>
      <c r="H185" t="s">
        <v>395</v>
      </c>
      <c r="I185" t="s">
        <v>322</v>
      </c>
      <c r="J185" s="6">
        <v>45823.666666666664</v>
      </c>
      <c r="K185" s="79">
        <v>0.44236111111111109</v>
      </c>
      <c r="L185" t="s">
        <v>168</v>
      </c>
      <c r="M185" t="s">
        <v>155</v>
      </c>
      <c r="N185" t="s">
        <v>532</v>
      </c>
      <c r="O185" t="s">
        <v>250</v>
      </c>
      <c r="P185" t="s">
        <v>158</v>
      </c>
      <c r="R185" s="100" t="s">
        <v>542</v>
      </c>
      <c r="T185" t="s">
        <v>171</v>
      </c>
      <c r="V185" t="s">
        <v>334</v>
      </c>
      <c r="X185" t="s">
        <v>173</v>
      </c>
      <c r="Y185" t="s">
        <v>177</v>
      </c>
      <c r="Z185" t="s">
        <v>163</v>
      </c>
      <c r="AC185">
        <v>17</v>
      </c>
      <c r="AD185" t="s">
        <v>164</v>
      </c>
      <c r="AF185" cm="1">
        <f t="array" ref="AF185">_xlfn.LET(
  _xlpm.result, _xlfn.XLOOKUP($A185, IDEXX!$A:$A, IDEXX!$I:$I, ""),
  _xlfn.IFNA(
    _xlfn.IFS(
      ISNUMBER(_xlpm.result), _xlpm.result,
      _xlpm.result = "&gt; 2419.6", 2500,
      _xlpm.result = "&lt; 1.0", 0.5
    ),
    ""
  )
)</f>
        <v>1203.3</v>
      </c>
      <c r="AG185" s="2">
        <f>_xlfn.IFNA(_xlfn.XLOOKUP((A185&amp;"_P"), GALLERY!AT:AT, GALLERY!E:E),"")</f>
        <v>4.6550000000000001E-2</v>
      </c>
      <c r="AH185" s="2">
        <f>_xlfn.IFNA(_xlfn.XLOOKUP((A185&amp;"_C"), GALLERY!AT:AT, GALLERY!E:E),"")</f>
        <v>335.77859999999998</v>
      </c>
      <c r="AI185" s="75">
        <f>_xlfn.IFNA(IF(_xlfn.XLOOKUP((A185&amp;"_N"), GALLERY!AT:AT, GALLERY!E:E)&lt;0, _xlfn.XLOOKUP((A185&amp;"_T"), GALLERY!AT:AT, GALLERY!E:E), _xlfn.XLOOKUP((A185&amp;"_T"), GALLERY!AT:AT, GALLERY!E:E)-_xlfn.XLOOKUP((A185&amp;"_N"), GALLERY!AT:AT, GALLERY!E:E))/1000,"")</f>
        <v>0.95141940000000003</v>
      </c>
      <c r="AJ185" s="5">
        <f>_xlfn.IFNA(_xlfn.XLOOKUP((A185), TURBIDITY!A:A, TURBIDITY!I:I),"")</f>
        <v>2.4900000000000002</v>
      </c>
      <c r="AK185" s="105" t="str" cm="1">
        <f t="array" ref="AK185">_xlfn.LET(
  _xlpm.lookupVal, _xlfn.XLOOKUP($A185, PHYCOCYANIN!A:A, PHYCOCYANIN!R:R, ""),
  _xlfn.IFS(
    _xlpm.lookupVal &lt;&gt; "", _xlpm.lookupVal,
    OR($Z185 = "Abundant algae", ISNUMBER(SEARCH("Suspected_HAB", $AA185))), "Flagged",
    TRUE, ""
  )
)</f>
        <v/>
      </c>
      <c r="AL185" s="75">
        <f>_xlfn.XLOOKUP($L185,'Site_GPS-Coordinates'!$A:$A,'Site_GPS-Coordinates'!$B:$B,"")</f>
        <v>40.378843359999998</v>
      </c>
      <c r="AM185" s="75">
        <f>_xlfn.XLOOKUP($L185,'Site_GPS-Coordinates'!$A:$A,'Site_GPS-Coordinates'!$C:$C,"")</f>
        <v>-74.948355179999993</v>
      </c>
      <c r="AN185" s="75" t="str">
        <f t="shared" si="7"/>
        <v>AX1_A</v>
      </c>
      <c r="AO185" s="2" t="str">
        <f t="shared" si="8"/>
        <v>A</v>
      </c>
    </row>
    <row r="186" spans="1:41" ht="14.5" x14ac:dyDescent="0.35">
      <c r="A186" s="2" t="str">
        <f t="shared" si="6"/>
        <v>AX2_2025-06-15</v>
      </c>
      <c r="B186">
        <v>3299</v>
      </c>
      <c r="C186" t="s">
        <v>543</v>
      </c>
      <c r="D186" s="78">
        <v>45823.600983796299</v>
      </c>
      <c r="F186" s="78">
        <v>45823.600983796299</v>
      </c>
      <c r="H186" t="s">
        <v>395</v>
      </c>
      <c r="I186" t="s">
        <v>322</v>
      </c>
      <c r="J186" s="6">
        <v>45823.666666666664</v>
      </c>
      <c r="K186" s="79">
        <v>0.43055555555555558</v>
      </c>
      <c r="L186" t="s">
        <v>175</v>
      </c>
      <c r="M186" t="s">
        <v>155</v>
      </c>
      <c r="N186" t="s">
        <v>402</v>
      </c>
      <c r="O186" t="s">
        <v>250</v>
      </c>
      <c r="P186" t="s">
        <v>158</v>
      </c>
      <c r="R186" t="s">
        <v>290</v>
      </c>
      <c r="T186" t="s">
        <v>171</v>
      </c>
      <c r="V186" t="s">
        <v>334</v>
      </c>
      <c r="X186" t="s">
        <v>202</v>
      </c>
      <c r="Y186" t="s">
        <v>177</v>
      </c>
      <c r="Z186" t="s">
        <v>163</v>
      </c>
      <c r="AC186">
        <v>16</v>
      </c>
      <c r="AD186" t="s">
        <v>164</v>
      </c>
      <c r="AF186" cm="1">
        <f t="array" ref="AF186">_xlfn.LET(
  _xlpm.result, _xlfn.XLOOKUP($A186, IDEXX!$A:$A, IDEXX!$I:$I, ""),
  _xlfn.IFNA(
    _xlfn.IFS(
      ISNUMBER(_xlpm.result), _xlpm.result,
      _xlpm.result = "&gt; 2419.6", 2500,
      _xlpm.result = "&lt; 1.0", 0.5
    ),
    ""
  )
)</f>
        <v>1299.7</v>
      </c>
      <c r="AG186" s="2">
        <f>_xlfn.IFNA(_xlfn.XLOOKUP((A186&amp;"_P"), GALLERY!AT:AT, GALLERY!E:E),"")</f>
        <v>8.0100000000000005E-2</v>
      </c>
      <c r="AH186" s="2">
        <f>_xlfn.IFNA(_xlfn.XLOOKUP((A186&amp;"_C"), GALLERY!AT:AT, GALLERY!E:E),"")</f>
        <v>323.68290000000002</v>
      </c>
      <c r="AI186" s="75">
        <f>_xlfn.IFNA(IF(_xlfn.XLOOKUP((A186&amp;"_N"), GALLERY!AT:AT, GALLERY!E:E)&lt;0, _xlfn.XLOOKUP((A186&amp;"_T"), GALLERY!AT:AT, GALLERY!E:E), _xlfn.XLOOKUP((A186&amp;"_T"), GALLERY!AT:AT, GALLERY!E:E)-_xlfn.XLOOKUP((A186&amp;"_N"), GALLERY!AT:AT, GALLERY!E:E))/1000,"")</f>
        <v>1.38114658</v>
      </c>
      <c r="AJ186" s="5">
        <f>_xlfn.IFNA(_xlfn.XLOOKUP((A186), TURBIDITY!A:A, TURBIDITY!I:I),"")</f>
        <v>3.18</v>
      </c>
      <c r="AK186" s="105" t="str" cm="1">
        <f t="array" ref="AK186">_xlfn.LET(
  _xlpm.lookupVal, _xlfn.XLOOKUP($A186, PHYCOCYANIN!A:A, PHYCOCYANIN!R:R, ""),
  _xlfn.IFS(
    _xlpm.lookupVal &lt;&gt; "", _xlpm.lookupVal,
    OR($Z186 = "Abundant algae", ISNUMBER(SEARCH("Suspected_HAB", $AA186))), "Flagged",
    TRUE, ""
  )
)</f>
        <v/>
      </c>
      <c r="AL186" s="75">
        <f>_xlfn.XLOOKUP($L186,'Site_GPS-Coordinates'!$A:$A,'Site_GPS-Coordinates'!$B:$B,"")</f>
        <v>40.40331518</v>
      </c>
      <c r="AM186" s="75">
        <f>_xlfn.XLOOKUP($L186,'Site_GPS-Coordinates'!$A:$A,'Site_GPS-Coordinates'!$C:$C,"")</f>
        <v>-74.913594959999998</v>
      </c>
      <c r="AN186" s="75" t="str">
        <f t="shared" si="7"/>
        <v>AX2_A</v>
      </c>
      <c r="AO186" s="2" t="str">
        <f t="shared" si="8"/>
        <v>A</v>
      </c>
    </row>
    <row r="187" spans="1:41" ht="14.5" x14ac:dyDescent="0.35">
      <c r="A187" s="2" t="str">
        <f t="shared" si="6"/>
        <v>BB1_2025-06-15</v>
      </c>
      <c r="B187">
        <v>3286</v>
      </c>
      <c r="C187" t="s">
        <v>544</v>
      </c>
      <c r="D187" s="78">
        <v>45823.534502314818</v>
      </c>
      <c r="F187" s="78">
        <v>45823.534502314818</v>
      </c>
      <c r="H187" t="s">
        <v>179</v>
      </c>
      <c r="I187" t="s">
        <v>180</v>
      </c>
      <c r="J187" s="6">
        <v>45823.666666666664</v>
      </c>
      <c r="K187" s="79">
        <v>0.36666666666666664</v>
      </c>
      <c r="L187" t="s">
        <v>181</v>
      </c>
      <c r="M187" t="s">
        <v>155</v>
      </c>
      <c r="N187" t="s">
        <v>187</v>
      </c>
      <c r="O187" t="s">
        <v>250</v>
      </c>
      <c r="P187" t="s">
        <v>158</v>
      </c>
      <c r="R187" t="s">
        <v>159</v>
      </c>
      <c r="T187" t="s">
        <v>159</v>
      </c>
      <c r="V187" t="s">
        <v>172</v>
      </c>
      <c r="X187" t="s">
        <v>161</v>
      </c>
      <c r="Y187" t="s">
        <v>177</v>
      </c>
      <c r="Z187" t="s">
        <v>163</v>
      </c>
      <c r="AC187">
        <v>18</v>
      </c>
      <c r="AD187" t="s">
        <v>164</v>
      </c>
      <c r="AF187" cm="1">
        <f t="array" ref="AF187">_xlfn.LET(
  _xlpm.result, _xlfn.XLOOKUP($A187, IDEXX!$A:$A, IDEXX!$I:$I, ""),
  _xlfn.IFNA(
    _xlfn.IFS(
      ISNUMBER(_xlpm.result), _xlpm.result,
      _xlpm.result = "&gt; 2419.6", 2500,
      _xlpm.result = "&lt; 1.0", 0.5
    ),
    ""
  )
)</f>
        <v>1732.9</v>
      </c>
      <c r="AG187" s="2">
        <f>_xlfn.IFNA(_xlfn.XLOOKUP((A187&amp;"_P"), GALLERY!AT:AT, GALLERY!E:E),"")</f>
        <v>1.644E-2</v>
      </c>
      <c r="AH187" s="2">
        <f>_xlfn.IFNA(_xlfn.XLOOKUP((A187&amp;"_C"), GALLERY!AT:AT, GALLERY!E:E),"")</f>
        <v>428.49299999999999</v>
      </c>
      <c r="AI187" s="75">
        <f>_xlfn.IFNA(IF(_xlfn.XLOOKUP((A187&amp;"_N"), GALLERY!AT:AT, GALLERY!E:E)&lt;0, _xlfn.XLOOKUP((A187&amp;"_T"), GALLERY!AT:AT, GALLERY!E:E), _xlfn.XLOOKUP((A187&amp;"_T"), GALLERY!AT:AT, GALLERY!E:E)-_xlfn.XLOOKUP((A187&amp;"_N"), GALLERY!AT:AT, GALLERY!E:E))/1000,"")</f>
        <v>0.87958009000000004</v>
      </c>
      <c r="AJ187" s="5">
        <f>_xlfn.IFNA(_xlfn.XLOOKUP((A187), TURBIDITY!A:A, TURBIDITY!I:I),"")</f>
        <v>6.76</v>
      </c>
      <c r="AK187" s="105" t="str" cm="1">
        <f t="array" ref="AK187">_xlfn.LET(
  _xlpm.lookupVal, _xlfn.XLOOKUP($A187, PHYCOCYANIN!A:A, PHYCOCYANIN!R:R, ""),
  _xlfn.IFS(
    _xlpm.lookupVal &lt;&gt; "", _xlpm.lookupVal,
    OR($Z187 = "Abundant algae", ISNUMBER(SEARCH("Suspected_HAB", $AA187))), "Flagged",
    TRUE, ""
  )
)</f>
        <v/>
      </c>
      <c r="AL187" s="75">
        <f>_xlfn.XLOOKUP($L187,'Site_GPS-Coordinates'!$A:$A,'Site_GPS-Coordinates'!$B:$B,"")</f>
        <v>40.318354999999997</v>
      </c>
      <c r="AM187" s="75">
        <f>_xlfn.XLOOKUP($L187,'Site_GPS-Coordinates'!$A:$A,'Site_GPS-Coordinates'!$C:$C,"")</f>
        <v>-74.612534999999994</v>
      </c>
      <c r="AN187" s="75" t="str">
        <f t="shared" si="7"/>
        <v>BB1_A</v>
      </c>
      <c r="AO187" s="2" t="str">
        <f t="shared" si="8"/>
        <v>A</v>
      </c>
    </row>
    <row r="188" spans="1:41" ht="14.5" x14ac:dyDescent="0.35">
      <c r="A188" s="2" t="str">
        <f t="shared" si="6"/>
        <v>BD1a_2025-06-15</v>
      </c>
      <c r="B188">
        <v>3285</v>
      </c>
      <c r="C188" t="s">
        <v>545</v>
      </c>
      <c r="D188" s="78">
        <v>45823.530324074076</v>
      </c>
      <c r="F188" s="78">
        <v>45823.530324074076</v>
      </c>
      <c r="H188" t="s">
        <v>184</v>
      </c>
      <c r="I188" t="s">
        <v>546</v>
      </c>
      <c r="J188" s="6">
        <v>45823.666666666664</v>
      </c>
      <c r="K188" s="79">
        <v>0.35833333333333334</v>
      </c>
      <c r="L188" t="s">
        <v>186</v>
      </c>
      <c r="M188" t="s">
        <v>155</v>
      </c>
      <c r="N188" t="s">
        <v>456</v>
      </c>
      <c r="O188" t="s">
        <v>250</v>
      </c>
      <c r="P188" t="s">
        <v>158</v>
      </c>
      <c r="R188" t="s">
        <v>159</v>
      </c>
      <c r="T188" t="s">
        <v>159</v>
      </c>
      <c r="V188" t="s">
        <v>172</v>
      </c>
      <c r="X188" t="s">
        <v>161</v>
      </c>
      <c r="Y188" t="s">
        <v>162</v>
      </c>
      <c r="Z188" t="s">
        <v>163</v>
      </c>
      <c r="AC188">
        <v>21</v>
      </c>
      <c r="AD188" t="s">
        <v>164</v>
      </c>
      <c r="AE188" t="s">
        <v>547</v>
      </c>
      <c r="AF188" cm="1">
        <f t="array" ref="AF188">_xlfn.LET(
  _xlpm.result, _xlfn.XLOOKUP($A188, IDEXX!$A:$A, IDEXX!$I:$I, ""),
  _xlfn.IFNA(
    _xlfn.IFS(
      ISNUMBER(_xlpm.result), _xlpm.result,
      _xlpm.result = "&gt; 2419.6", 2500,
      _xlpm.result = "&lt; 1.0", 0.5
    ),
    ""
  )
)</f>
        <v>1011.2</v>
      </c>
      <c r="AG188" s="2">
        <f>_xlfn.IFNA(_xlfn.XLOOKUP((A188&amp;"_P"), GALLERY!AT:AT, GALLERY!E:E),"")</f>
        <v>0.14143</v>
      </c>
      <c r="AH188" s="2">
        <f>_xlfn.IFNA(_xlfn.XLOOKUP((A188&amp;"_C"), GALLERY!AT:AT, GALLERY!E:E),"")</f>
        <v>241.43809999999999</v>
      </c>
      <c r="AI188" s="75">
        <f>_xlfn.IFNA(IF(_xlfn.XLOOKUP((A188&amp;"_N"), GALLERY!AT:AT, GALLERY!E:E)&lt;0, _xlfn.XLOOKUP((A188&amp;"_T"), GALLERY!AT:AT, GALLERY!E:E), _xlfn.XLOOKUP((A188&amp;"_T"), GALLERY!AT:AT, GALLERY!E:E)-_xlfn.XLOOKUP((A188&amp;"_N"), GALLERY!AT:AT, GALLERY!E:E))/1000,"")</f>
        <v>0.36394979999999999</v>
      </c>
      <c r="AJ188" s="5">
        <f>_xlfn.IFNA(_xlfn.XLOOKUP((A188), TURBIDITY!A:A, TURBIDITY!I:I),"")</f>
        <v>8.0500000000000007</v>
      </c>
      <c r="AK188" s="105" t="str" cm="1">
        <f t="array" ref="AK188">_xlfn.LET(
  _xlpm.lookupVal, _xlfn.XLOOKUP($A188, PHYCOCYANIN!A:A, PHYCOCYANIN!R:R, ""),
  _xlfn.IFS(
    _xlpm.lookupVal &lt;&gt; "", _xlpm.lookupVal,
    OR($Z188 = "Abundant algae", ISNUMBER(SEARCH("Suspected_HAB", $AA188))), "Flagged",
    TRUE, ""
  )
)</f>
        <v/>
      </c>
      <c r="AL188" s="75">
        <f>_xlfn.XLOOKUP($L188,'Site_GPS-Coordinates'!$A:$A,'Site_GPS-Coordinates'!$B:$B,"")</f>
        <v>40.416029999999999</v>
      </c>
      <c r="AM188" s="75">
        <f>_xlfn.XLOOKUP($L188,'Site_GPS-Coordinates'!$A:$A,'Site_GPS-Coordinates'!$C:$C,"")</f>
        <v>-74.643029999999996</v>
      </c>
      <c r="AN188" s="75" t="str">
        <f t="shared" si="7"/>
        <v>BD1a_A</v>
      </c>
      <c r="AO188" s="2" t="str">
        <f t="shared" si="8"/>
        <v>A</v>
      </c>
    </row>
    <row r="189" spans="1:41" ht="14.5" x14ac:dyDescent="0.35">
      <c r="A189" s="2" t="str">
        <f t="shared" si="6"/>
        <v>BRL1_2025-06-15</v>
      </c>
      <c r="B189">
        <v>3307</v>
      </c>
      <c r="C189" t="s">
        <v>548</v>
      </c>
      <c r="D189" s="78">
        <v>45823.619259259256</v>
      </c>
      <c r="F189" s="78">
        <v>45823.619259259256</v>
      </c>
      <c r="H189" t="s">
        <v>329</v>
      </c>
      <c r="I189" t="s">
        <v>194</v>
      </c>
      <c r="J189" s="6">
        <v>45823.666666666664</v>
      </c>
      <c r="K189" s="79">
        <v>0.4513888888888889</v>
      </c>
      <c r="L189" t="s">
        <v>195</v>
      </c>
      <c r="M189" t="s">
        <v>155</v>
      </c>
      <c r="N189" t="s">
        <v>456</v>
      </c>
      <c r="O189" t="s">
        <v>250</v>
      </c>
      <c r="P189" t="s">
        <v>158</v>
      </c>
      <c r="R189" t="s">
        <v>159</v>
      </c>
      <c r="T189" t="s">
        <v>159</v>
      </c>
      <c r="V189" t="s">
        <v>172</v>
      </c>
      <c r="X189" t="s">
        <v>161</v>
      </c>
      <c r="Y189" t="s">
        <v>162</v>
      </c>
      <c r="Z189" t="s">
        <v>163</v>
      </c>
      <c r="AC189">
        <v>20</v>
      </c>
      <c r="AD189" t="s">
        <v>164</v>
      </c>
      <c r="AF189" cm="1">
        <f t="array" ref="AF189">_xlfn.LET(
  _xlpm.result, _xlfn.XLOOKUP($A189, IDEXX!$A:$A, IDEXX!$I:$I, ""),
  _xlfn.IFNA(
    _xlfn.IFS(
      ISNUMBER(_xlpm.result), _xlpm.result,
      _xlpm.result = "&gt; 2419.6", 2500,
      _xlpm.result = "&lt; 1.0", 0.5
    ),
    ""
  )
)</f>
        <v>73.8</v>
      </c>
      <c r="AG189" s="2">
        <f>_xlfn.IFNA(_xlfn.XLOOKUP((A189&amp;"_P"), GALLERY!AT:AT, GALLERY!E:E),"")</f>
        <v>1.6289999999999999E-2</v>
      </c>
      <c r="AH189" s="2">
        <f>_xlfn.IFNA(_xlfn.XLOOKUP((A189&amp;"_C"), GALLERY!AT:AT, GALLERY!E:E),"")</f>
        <v>545.32730000000004</v>
      </c>
      <c r="AI189" s="75">
        <f>_xlfn.IFNA(IF(_xlfn.XLOOKUP((A189&amp;"_N"), GALLERY!AT:AT, GALLERY!E:E)&lt;0, _xlfn.XLOOKUP((A189&amp;"_T"), GALLERY!AT:AT, GALLERY!E:E), _xlfn.XLOOKUP((A189&amp;"_T"), GALLERY!AT:AT, GALLERY!E:E)-_xlfn.XLOOKUP((A189&amp;"_N"), GALLERY!AT:AT, GALLERY!E:E))/1000,"")</f>
        <v>0.18535399999999999</v>
      </c>
      <c r="AJ189" s="5">
        <f>_xlfn.IFNA(_xlfn.XLOOKUP((A189), TURBIDITY!A:A, TURBIDITY!I:I),"")</f>
        <v>4.6399999999999997</v>
      </c>
      <c r="AK189" s="105" t="str" cm="1">
        <f t="array" ref="AK189">_xlfn.LET(
  _xlpm.lookupVal, _xlfn.XLOOKUP($A189, PHYCOCYANIN!A:A, PHYCOCYANIN!R:R, ""),
  _xlfn.IFS(
    _xlpm.lookupVal &lt;&gt; "", _xlpm.lookupVal,
    OR($Z189 = "Abundant algae", ISNUMBER(SEARCH("Suspected_HAB", $AA189))), "Flagged",
    TRUE, ""
  )
)</f>
        <v/>
      </c>
      <c r="AL189" s="75">
        <f>_xlfn.XLOOKUP($L189,'Site_GPS-Coordinates'!$A:$A,'Site_GPS-Coordinates'!$B:$B,"")</f>
        <v>40.310830000000003</v>
      </c>
      <c r="AM189" s="75">
        <f>_xlfn.XLOOKUP($L189,'Site_GPS-Coordinates'!$A:$A,'Site_GPS-Coordinates'!$C:$C,"")</f>
        <v>-74.511889999999994</v>
      </c>
      <c r="AN189" s="75" t="str">
        <f t="shared" si="7"/>
        <v>BRL1_A</v>
      </c>
      <c r="AO189" s="2" t="str">
        <f t="shared" si="8"/>
        <v>A</v>
      </c>
    </row>
    <row r="190" spans="1:41" ht="14.5" x14ac:dyDescent="0.35">
      <c r="A190" s="2" t="str">
        <f t="shared" si="6"/>
        <v>CB2_2025-06-15</v>
      </c>
      <c r="B190">
        <v>3302</v>
      </c>
      <c r="C190" t="s">
        <v>549</v>
      </c>
      <c r="D190" s="78">
        <v>45823.608564814815</v>
      </c>
      <c r="F190" s="78">
        <v>45823.608564814815</v>
      </c>
      <c r="H190" t="s">
        <v>329</v>
      </c>
      <c r="I190" t="s">
        <v>194</v>
      </c>
      <c r="J190" s="6">
        <v>45823.666666666664</v>
      </c>
      <c r="K190" s="79">
        <v>0.44027777777777777</v>
      </c>
      <c r="L190" t="s">
        <v>198</v>
      </c>
      <c r="M190" t="s">
        <v>155</v>
      </c>
      <c r="N190" t="s">
        <v>456</v>
      </c>
      <c r="O190" t="s">
        <v>250</v>
      </c>
      <c r="P190" t="s">
        <v>158</v>
      </c>
      <c r="R190" t="s">
        <v>159</v>
      </c>
      <c r="T190" t="s">
        <v>159</v>
      </c>
      <c r="V190" t="s">
        <v>172</v>
      </c>
      <c r="X190" t="s">
        <v>161</v>
      </c>
      <c r="Y190" t="s">
        <v>177</v>
      </c>
      <c r="Z190" t="s">
        <v>163</v>
      </c>
      <c r="AC190">
        <v>20</v>
      </c>
      <c r="AD190" t="s">
        <v>164</v>
      </c>
      <c r="AF190" cm="1">
        <f t="array" ref="AF190">_xlfn.LET(
  _xlpm.result, _xlfn.XLOOKUP($A190, IDEXX!$A:$A, IDEXX!$I:$I, ""),
  _xlfn.IFNA(
    _xlfn.IFS(
      ISNUMBER(_xlpm.result), _xlpm.result,
      _xlpm.result = "&gt; 2419.6", 2500,
      _xlpm.result = "&lt; 1.0", 0.5
    ),
    ""
  )
)</f>
        <v>124.6</v>
      </c>
      <c r="AG190" s="2">
        <f>_xlfn.IFNA(_xlfn.XLOOKUP((A190&amp;"_P"), GALLERY!AT:AT, GALLERY!E:E),"")</f>
        <v>1.6820000000000002E-2</v>
      </c>
      <c r="AH190" s="2">
        <f>_xlfn.IFNA(_xlfn.XLOOKUP((A190&amp;"_C"), GALLERY!AT:AT, GALLERY!E:E),"")</f>
        <v>608.98770000000002</v>
      </c>
      <c r="AI190" s="75">
        <f>_xlfn.IFNA(IF(_xlfn.XLOOKUP((A190&amp;"_N"), GALLERY!AT:AT, GALLERY!E:E)&lt;0, _xlfn.XLOOKUP((A190&amp;"_T"), GALLERY!AT:AT, GALLERY!E:E), _xlfn.XLOOKUP((A190&amp;"_T"), GALLERY!AT:AT, GALLERY!E:E)-_xlfn.XLOOKUP((A190&amp;"_N"), GALLERY!AT:AT, GALLERY!E:E))/1000,"")</f>
        <v>0.14271022999999999</v>
      </c>
      <c r="AJ190" s="5">
        <f>_xlfn.IFNA(_xlfn.XLOOKUP((A190), TURBIDITY!A:A, TURBIDITY!I:I),"")</f>
        <v>2.61</v>
      </c>
      <c r="AK190" s="105" t="str" cm="1">
        <f t="array" ref="AK190">_xlfn.LET(
  _xlpm.lookupVal, _xlfn.XLOOKUP($A190, PHYCOCYANIN!A:A, PHYCOCYANIN!R:R, ""),
  _xlfn.IFS(
    _xlpm.lookupVal &lt;&gt; "", _xlpm.lookupVal,
    OR($Z190 = "Abundant algae", ISNUMBER(SEARCH("Suspected_HAB", $AA190))), "Flagged",
    TRUE, ""
  )
)</f>
        <v/>
      </c>
      <c r="AL190" s="75">
        <f>_xlfn.XLOOKUP($L190,'Site_GPS-Coordinates'!$A:$A,'Site_GPS-Coordinates'!$B:$B,"")</f>
        <v>40.309793999999997</v>
      </c>
      <c r="AM190" s="75">
        <f>_xlfn.XLOOKUP($L190,'Site_GPS-Coordinates'!$A:$A,'Site_GPS-Coordinates'!$C:$C,"")</f>
        <v>-74.516903999999997</v>
      </c>
      <c r="AN190" s="75" t="str">
        <f t="shared" si="7"/>
        <v>CB2_A</v>
      </c>
      <c r="AO190" s="2" t="str">
        <f t="shared" si="8"/>
        <v>A</v>
      </c>
    </row>
    <row r="191" spans="1:41" ht="14.5" x14ac:dyDescent="0.35">
      <c r="A191" s="2" t="str">
        <f t="shared" si="6"/>
        <v>CB3_2025-06-15</v>
      </c>
      <c r="B191">
        <v>3284</v>
      </c>
      <c r="C191" t="s">
        <v>550</v>
      </c>
      <c r="D191" s="78">
        <v>45823.527800925927</v>
      </c>
      <c r="F191" s="78">
        <v>45823.527800925927</v>
      </c>
      <c r="H191" t="s">
        <v>179</v>
      </c>
      <c r="I191" t="s">
        <v>180</v>
      </c>
      <c r="J191" s="6">
        <v>45823.666666666664</v>
      </c>
      <c r="K191" s="79">
        <v>0.35972222222222222</v>
      </c>
      <c r="L191" t="s">
        <v>201</v>
      </c>
      <c r="M191" t="s">
        <v>155</v>
      </c>
      <c r="N191" t="s">
        <v>187</v>
      </c>
      <c r="O191" t="s">
        <v>250</v>
      </c>
      <c r="P191" t="s">
        <v>158</v>
      </c>
      <c r="R191" s="84" t="s">
        <v>228</v>
      </c>
      <c r="T191" t="s">
        <v>171</v>
      </c>
      <c r="V191" t="s">
        <v>172</v>
      </c>
      <c r="X191" t="s">
        <v>202</v>
      </c>
      <c r="Y191" t="s">
        <v>177</v>
      </c>
      <c r="Z191" t="s">
        <v>163</v>
      </c>
      <c r="AC191">
        <v>20</v>
      </c>
      <c r="AD191" t="s">
        <v>164</v>
      </c>
      <c r="AF191" cm="1">
        <f t="array" ref="AF191">_xlfn.LET(
  _xlpm.result, _xlfn.XLOOKUP($A191, IDEXX!$A:$A, IDEXX!$I:$I, ""),
  _xlfn.IFNA(
    _xlfn.IFS(
      ISNUMBER(_xlpm.result), _xlpm.result,
      _xlpm.result = "&gt; 2419.6", 2500,
      _xlpm.result = "&lt; 1.0", 0.5
    ),
    ""
  )
)</f>
        <v>727</v>
      </c>
      <c r="AG191" s="2">
        <f>_xlfn.IFNA(_xlfn.XLOOKUP((A191&amp;"_P"), GALLERY!AT:AT, GALLERY!E:E),"")</f>
        <v>2.4309999999999998E-2</v>
      </c>
      <c r="AH191" s="2">
        <f>_xlfn.IFNA(_xlfn.XLOOKUP((A191&amp;"_C"), GALLERY!AT:AT, GALLERY!E:E),"")</f>
        <v>611.51</v>
      </c>
      <c r="AI191" s="75">
        <f>_xlfn.IFNA(IF(_xlfn.XLOOKUP((A191&amp;"_N"), GALLERY!AT:AT, GALLERY!E:E)&lt;0, _xlfn.XLOOKUP((A191&amp;"_T"), GALLERY!AT:AT, GALLERY!E:E), _xlfn.XLOOKUP((A191&amp;"_T"), GALLERY!AT:AT, GALLERY!E:E)-_xlfn.XLOOKUP((A191&amp;"_N"), GALLERY!AT:AT, GALLERY!E:E))/1000,"")</f>
        <v>0.39120965999999996</v>
      </c>
      <c r="AJ191" s="5">
        <f>_xlfn.IFNA(_xlfn.XLOOKUP((A191), TURBIDITY!A:A, TURBIDITY!I:I),"")</f>
        <v>5.52</v>
      </c>
      <c r="AK191" s="105" t="str" cm="1">
        <f t="array" ref="AK191">_xlfn.LET(
  _xlpm.lookupVal, _xlfn.XLOOKUP($A191, PHYCOCYANIN!A:A, PHYCOCYANIN!R:R, ""),
  _xlfn.IFS(
    _xlpm.lookupVal &lt;&gt; "", _xlpm.lookupVal,
    OR($Z191 = "Abundant algae", ISNUMBER(SEARCH("Suspected_HAB", $AA191))), "Flagged",
    TRUE, ""
  )
)</f>
        <v/>
      </c>
      <c r="AL191" s="75">
        <f>_xlfn.XLOOKUP($L191,'Site_GPS-Coordinates'!$A:$A,'Site_GPS-Coordinates'!$B:$B,"")</f>
        <v>40.326120000000003</v>
      </c>
      <c r="AM191" s="75">
        <f>_xlfn.XLOOKUP($L191,'Site_GPS-Coordinates'!$A:$A,'Site_GPS-Coordinates'!$C:$C,"")</f>
        <v>-74.603478999999993</v>
      </c>
      <c r="AN191" s="75" t="str">
        <f t="shared" si="7"/>
        <v>CB3_A</v>
      </c>
      <c r="AO191" s="2" t="str">
        <f t="shared" si="8"/>
        <v>A</v>
      </c>
    </row>
    <row r="192" spans="1:41" ht="14.5" x14ac:dyDescent="0.35">
      <c r="A192" s="2" t="str">
        <f t="shared" si="6"/>
        <v>CL2_2025-06-15</v>
      </c>
      <c r="B192">
        <v>3288</v>
      </c>
      <c r="C192" t="s">
        <v>551</v>
      </c>
      <c r="D192" s="78">
        <v>45823.54178240741</v>
      </c>
      <c r="F192" s="78">
        <v>45823.54178240741</v>
      </c>
      <c r="H192" t="s">
        <v>205</v>
      </c>
      <c r="I192" t="s">
        <v>552</v>
      </c>
      <c r="J192" s="6">
        <v>45823.666666666664</v>
      </c>
      <c r="K192" s="79">
        <v>0.38541666666666669</v>
      </c>
      <c r="L192" t="s">
        <v>207</v>
      </c>
      <c r="M192" t="s">
        <v>155</v>
      </c>
      <c r="N192" t="s">
        <v>187</v>
      </c>
      <c r="O192" t="s">
        <v>250</v>
      </c>
      <c r="P192" t="s">
        <v>158</v>
      </c>
      <c r="R192" t="s">
        <v>176</v>
      </c>
      <c r="T192" t="s">
        <v>159</v>
      </c>
      <c r="V192" t="s">
        <v>172</v>
      </c>
      <c r="X192" t="s">
        <v>202</v>
      </c>
      <c r="Y192" t="s">
        <v>177</v>
      </c>
      <c r="Z192" t="s">
        <v>163</v>
      </c>
      <c r="AC192">
        <v>20</v>
      </c>
      <c r="AD192" t="s">
        <v>164</v>
      </c>
      <c r="AF192" cm="1">
        <f t="array" ref="AF192">_xlfn.LET(
  _xlpm.result, _xlfn.XLOOKUP($A192, IDEXX!$A:$A, IDEXX!$I:$I, ""),
  _xlfn.IFNA(
    _xlfn.IFS(
      ISNUMBER(_xlpm.result), _xlpm.result,
      _xlpm.result = "&gt; 2419.6", 2500,
      _xlpm.result = "&lt; 1.0", 0.5
    ),
    ""
  )
)</f>
        <v>2419.6</v>
      </c>
      <c r="AG192" s="2">
        <f>_xlfn.IFNA(_xlfn.XLOOKUP((A192&amp;"_P"), GALLERY!AT:AT, GALLERY!E:E),"")</f>
        <v>5.7860000000000002E-2</v>
      </c>
      <c r="AH192" s="2">
        <f>_xlfn.IFNA(_xlfn.XLOOKUP((A192&amp;"_C"), GALLERY!AT:AT, GALLERY!E:E),"")</f>
        <v>324.07819999999998</v>
      </c>
      <c r="AI192" s="75">
        <f>_xlfn.IFNA(IF(_xlfn.XLOOKUP((A192&amp;"_N"), GALLERY!AT:AT, GALLERY!E:E)&lt;0, _xlfn.XLOOKUP((A192&amp;"_T"), GALLERY!AT:AT, GALLERY!E:E), _xlfn.XLOOKUP((A192&amp;"_T"), GALLERY!AT:AT, GALLERY!E:E)-_xlfn.XLOOKUP((A192&amp;"_N"), GALLERY!AT:AT, GALLERY!E:E))/1000,"")</f>
        <v>0.38633220999999995</v>
      </c>
      <c r="AJ192" s="5">
        <f>_xlfn.IFNA(_xlfn.XLOOKUP((A192), TURBIDITY!A:A, TURBIDITY!I:I),"")</f>
        <v>6.61</v>
      </c>
      <c r="AK192" s="105" t="str" cm="1">
        <f t="array" ref="AK192">_xlfn.LET(
  _xlpm.lookupVal, _xlfn.XLOOKUP($A192, PHYCOCYANIN!A:A, PHYCOCYANIN!R:R, ""),
  _xlfn.IFS(
    _xlpm.lookupVal &lt;&gt; "", _xlpm.lookupVal,
    OR($Z192 = "Abundant algae", ISNUMBER(SEARCH("Suspected_HAB", $AA192))), "Flagged",
    TRUE, ""
  )
)</f>
        <v/>
      </c>
      <c r="AL192" s="75">
        <f>_xlfn.XLOOKUP($L192,'Site_GPS-Coordinates'!$A:$A,'Site_GPS-Coordinates'!$B:$B,"")</f>
        <v>40.346474999999998</v>
      </c>
      <c r="AM192" s="75">
        <f>_xlfn.XLOOKUP($L192,'Site_GPS-Coordinates'!$A:$A,'Site_GPS-Coordinates'!$C:$C,"")</f>
        <v>-74.627359999999996</v>
      </c>
      <c r="AN192" s="75" t="str">
        <f t="shared" si="7"/>
        <v>CL2_A</v>
      </c>
      <c r="AO192" s="2" t="str">
        <f t="shared" si="8"/>
        <v>A</v>
      </c>
    </row>
    <row r="193" spans="1:41" ht="14.5" x14ac:dyDescent="0.35">
      <c r="A193" s="2" t="str">
        <f t="shared" si="6"/>
        <v>CL4_2025-06-15</v>
      </c>
      <c r="B193">
        <v>3306</v>
      </c>
      <c r="C193" t="s">
        <v>553</v>
      </c>
      <c r="D193" s="78">
        <v>45823.617754629631</v>
      </c>
      <c r="F193" s="78">
        <v>45823.617754629631</v>
      </c>
      <c r="H193" t="s">
        <v>209</v>
      </c>
      <c r="I193" t="s">
        <v>210</v>
      </c>
      <c r="J193" s="6">
        <v>45823.666666666664</v>
      </c>
      <c r="K193" s="79">
        <v>0.44583333333333336</v>
      </c>
      <c r="L193" t="s">
        <v>211</v>
      </c>
      <c r="M193" t="s">
        <v>155</v>
      </c>
      <c r="N193" t="s">
        <v>456</v>
      </c>
      <c r="O193" t="s">
        <v>250</v>
      </c>
      <c r="P193" t="s">
        <v>158</v>
      </c>
      <c r="R193" t="s">
        <v>212</v>
      </c>
      <c r="T193" t="s">
        <v>159</v>
      </c>
      <c r="V193" t="s">
        <v>160</v>
      </c>
      <c r="X193" t="s">
        <v>202</v>
      </c>
      <c r="Y193" t="s">
        <v>162</v>
      </c>
      <c r="Z193" t="s">
        <v>213</v>
      </c>
      <c r="AA193" t="s">
        <v>413</v>
      </c>
      <c r="AB193" t="s">
        <v>554</v>
      </c>
      <c r="AC193">
        <v>18</v>
      </c>
      <c r="AD193" t="s">
        <v>164</v>
      </c>
      <c r="AF193" cm="1">
        <f t="array" ref="AF193">_xlfn.LET(
  _xlpm.result, _xlfn.XLOOKUP($A193, IDEXX!$A:$A, IDEXX!$I:$I, ""),
  _xlfn.IFNA(
    _xlfn.IFS(
      ISNUMBER(_xlpm.result), _xlpm.result,
      _xlpm.result = "&gt; 2419.6", 2500,
      _xlpm.result = "&lt; 1.0", 0.5
    ),
    ""
  )
)</f>
        <v>1986.3</v>
      </c>
      <c r="AG193" s="2">
        <f>_xlfn.IFNA(_xlfn.XLOOKUP((A193&amp;"_P"), GALLERY!AT:AT, GALLERY!E:E),"")</f>
        <v>7.5999999999999998E-2</v>
      </c>
      <c r="AH193" s="2">
        <f>_xlfn.IFNA(_xlfn.XLOOKUP((A193&amp;"_C"), GALLERY!AT:AT, GALLERY!E:E),"")</f>
        <v>446.17200000000003</v>
      </c>
      <c r="AI193" s="75">
        <f>_xlfn.IFNA(IF(_xlfn.XLOOKUP((A193&amp;"_N"), GALLERY!AT:AT, GALLERY!E:E)&lt;0, _xlfn.XLOOKUP((A193&amp;"_T"), GALLERY!AT:AT, GALLERY!E:E), _xlfn.XLOOKUP((A193&amp;"_T"), GALLERY!AT:AT, GALLERY!E:E)-_xlfn.XLOOKUP((A193&amp;"_N"), GALLERY!AT:AT, GALLERY!E:E))/1000,"")</f>
        <v>0.34643561</v>
      </c>
      <c r="AJ193" s="5">
        <f>_xlfn.IFNA(_xlfn.XLOOKUP((A193), TURBIDITY!A:A, TURBIDITY!I:I),"")</f>
        <v>12.6</v>
      </c>
      <c r="AK193" s="105" t="str" cm="1">
        <f t="array" ref="AK193">_xlfn.LET(
  _xlpm.lookupVal, _xlfn.XLOOKUP($A193, PHYCOCYANIN!A:A, PHYCOCYANIN!R:R, ""),
  _xlfn.IFS(
    _xlpm.lookupVal &lt;&gt; "", _xlpm.lookupVal,
    OR($Z193 = "Abundant algae", ISNUMBER(SEARCH("Suspected_HAB", $AA193))), "Flagged",
    TRUE, ""
  )
)</f>
        <v/>
      </c>
      <c r="AL193" s="75">
        <f>_xlfn.XLOOKUP($L193,'Site_GPS-Coordinates'!$A:$A,'Site_GPS-Coordinates'!$B:$B,"")</f>
        <v>40.341736330000003</v>
      </c>
      <c r="AM193" s="75">
        <f>_xlfn.XLOOKUP($L193,'Site_GPS-Coordinates'!$A:$A,'Site_GPS-Coordinates'!$C:$C,"")</f>
        <v>-74.647461930000006</v>
      </c>
      <c r="AN193" s="75" t="str">
        <f t="shared" si="7"/>
        <v>CL4_A</v>
      </c>
      <c r="AO193" s="2" t="str">
        <f t="shared" si="8"/>
        <v>A</v>
      </c>
    </row>
    <row r="194" spans="1:41" ht="14.5" x14ac:dyDescent="0.35">
      <c r="A194" s="2" t="str">
        <f t="shared" ref="A194:A257" si="9">L194&amp;"_"&amp;TEXT(J194,"yyyy-mm-dd")</f>
        <v>CL5_2025-06-15</v>
      </c>
      <c r="B194">
        <v>3298</v>
      </c>
      <c r="C194" t="s">
        <v>555</v>
      </c>
      <c r="D194" s="78">
        <v>45823.595856481479</v>
      </c>
      <c r="F194" s="78">
        <v>45823.595856481479</v>
      </c>
      <c r="H194" t="s">
        <v>209</v>
      </c>
      <c r="I194" t="s">
        <v>210</v>
      </c>
      <c r="J194" s="6">
        <v>45823.666666666664</v>
      </c>
      <c r="K194" s="79">
        <v>0.42916666666666664</v>
      </c>
      <c r="L194" t="s">
        <v>217</v>
      </c>
      <c r="M194" t="s">
        <v>155</v>
      </c>
      <c r="N194" t="s">
        <v>456</v>
      </c>
      <c r="O194" t="s">
        <v>250</v>
      </c>
      <c r="P194" t="s">
        <v>158</v>
      </c>
      <c r="R194" t="s">
        <v>159</v>
      </c>
      <c r="T194" t="s">
        <v>159</v>
      </c>
      <c r="V194" t="s">
        <v>172</v>
      </c>
      <c r="X194" t="s">
        <v>161</v>
      </c>
      <c r="Y194" t="s">
        <v>191</v>
      </c>
      <c r="Z194" t="s">
        <v>163</v>
      </c>
      <c r="AC194">
        <v>20.5</v>
      </c>
      <c r="AD194" t="s">
        <v>164</v>
      </c>
      <c r="AF194" cm="1">
        <f t="array" ref="AF194">_xlfn.LET(
  _xlpm.result, _xlfn.XLOOKUP($A194, IDEXX!$A:$A, IDEXX!$I:$I, ""),
  _xlfn.IFNA(
    _xlfn.IFS(
      ISNUMBER(_xlpm.result), _xlpm.result,
      _xlpm.result = "&gt; 2419.6", 2500,
      _xlpm.result = "&lt; 1.0", 0.5
    ),
    ""
  )
)</f>
        <v>39.700000000000003</v>
      </c>
      <c r="AG194" s="2">
        <f>_xlfn.IFNA(_xlfn.XLOOKUP((A194&amp;"_P"), GALLERY!AT:AT, GALLERY!E:E),"")</f>
        <v>3.0099999999999998E-2</v>
      </c>
      <c r="AH194" s="2">
        <f>_xlfn.IFNA(_xlfn.XLOOKUP((A194&amp;"_C"), GALLERY!AT:AT, GALLERY!E:E),"")</f>
        <v>611.29719999999998</v>
      </c>
      <c r="AI194" s="75">
        <f>_xlfn.IFNA(IF(_xlfn.XLOOKUP((A194&amp;"_N"), GALLERY!AT:AT, GALLERY!E:E)&lt;0, _xlfn.XLOOKUP((A194&amp;"_T"), GALLERY!AT:AT, GALLERY!E:E), _xlfn.XLOOKUP((A194&amp;"_T"), GALLERY!AT:AT, GALLERY!E:E)-_xlfn.XLOOKUP((A194&amp;"_N"), GALLERY!AT:AT, GALLERY!E:E))/1000,"")</f>
        <v>0.5239257799999999</v>
      </c>
      <c r="AJ194" s="5">
        <f>_xlfn.IFNA(_xlfn.XLOOKUP((A194), TURBIDITY!A:A, TURBIDITY!I:I),"")</f>
        <v>9.56</v>
      </c>
      <c r="AK194" s="105" t="str" cm="1">
        <f t="array" ref="AK194">_xlfn.LET(
  _xlpm.lookupVal, _xlfn.XLOOKUP($A194, PHYCOCYANIN!A:A, PHYCOCYANIN!R:R, ""),
  _xlfn.IFS(
    _xlpm.lookupVal &lt;&gt; "", _xlpm.lookupVal,
    OR($Z194 = "Abundant algae", ISNUMBER(SEARCH("Suspected_HAB", $AA194))), "Flagged",
    TRUE, ""
  )
)</f>
        <v/>
      </c>
      <c r="AL194" s="75">
        <f>_xlfn.XLOOKUP($L194,'Site_GPS-Coordinates'!$A:$A,'Site_GPS-Coordinates'!$B:$B,"")</f>
        <v>40.366805919999997</v>
      </c>
      <c r="AM194" s="75">
        <f>_xlfn.XLOOKUP($L194,'Site_GPS-Coordinates'!$A:$A,'Site_GPS-Coordinates'!$C:$C,"")</f>
        <v>-74.625728370000004</v>
      </c>
      <c r="AN194" s="75" t="str">
        <f t="shared" ref="AN194:AN224" si="10">L194&amp;"_A"</f>
        <v>CL5_A</v>
      </c>
      <c r="AO194" s="2" t="str">
        <f t="shared" ref="AO194:AO224" si="11">RIGHT(AN194,1)</f>
        <v>A</v>
      </c>
    </row>
    <row r="195" spans="1:41" ht="14.5" x14ac:dyDescent="0.35">
      <c r="A195" s="2" t="str">
        <f t="shared" si="9"/>
        <v>COL1_2025-06-15</v>
      </c>
      <c r="B195">
        <v>3322</v>
      </c>
      <c r="C195" t="s">
        <v>556</v>
      </c>
      <c r="D195" s="78">
        <v>45823.6953125</v>
      </c>
      <c r="F195" s="78">
        <v>45823.6953125</v>
      </c>
      <c r="H195" t="s">
        <v>337</v>
      </c>
      <c r="I195" t="s">
        <v>338</v>
      </c>
      <c r="J195" s="6">
        <v>45823.666666666664</v>
      </c>
      <c r="K195" s="79">
        <v>0.52708333333333335</v>
      </c>
      <c r="L195" t="s">
        <v>339</v>
      </c>
      <c r="M195" t="s">
        <v>155</v>
      </c>
      <c r="N195" t="s">
        <v>456</v>
      </c>
      <c r="O195" t="s">
        <v>250</v>
      </c>
      <c r="P195" t="s">
        <v>158</v>
      </c>
      <c r="R195" s="100" t="s">
        <v>275</v>
      </c>
      <c r="T195" t="s">
        <v>171</v>
      </c>
      <c r="V195" t="s">
        <v>160</v>
      </c>
      <c r="X195" t="s">
        <v>202</v>
      </c>
      <c r="Y195" t="s">
        <v>162</v>
      </c>
      <c r="Z195" t="s">
        <v>163</v>
      </c>
      <c r="AC195">
        <v>20</v>
      </c>
      <c r="AD195" t="s">
        <v>164</v>
      </c>
      <c r="AF195" cm="1">
        <f t="array" ref="AF195">_xlfn.LET(
  _xlpm.result, _xlfn.XLOOKUP($A195, IDEXX!$A:$A, IDEXX!$I:$I, ""),
  _xlfn.IFNA(
    _xlfn.IFS(
      ISNUMBER(_xlpm.result), _xlpm.result,
      _xlpm.result = "&gt; 2419.6", 2500,
      _xlpm.result = "&lt; 1.0", 0.5
    ),
    ""
  )
)</f>
        <v>616.70000000000005</v>
      </c>
      <c r="AG195" s="2">
        <f>_xlfn.IFNA(_xlfn.XLOOKUP((A195&amp;"_P"), GALLERY!AT:AT, GALLERY!E:E),"")</f>
        <v>2.0459999999999999E-2</v>
      </c>
      <c r="AH195" s="2">
        <f>_xlfn.IFNA(_xlfn.XLOOKUP((A195&amp;"_C"), GALLERY!AT:AT, GALLERY!E:E),"")</f>
        <v>567.05190000000005</v>
      </c>
      <c r="AI195" s="75">
        <f>_xlfn.IFNA(IF(_xlfn.XLOOKUP((A195&amp;"_N"), GALLERY!AT:AT, GALLERY!E:E)&lt;0, _xlfn.XLOOKUP((A195&amp;"_T"), GALLERY!AT:AT, GALLERY!E:E), _xlfn.XLOOKUP((A195&amp;"_T"), GALLERY!AT:AT, GALLERY!E:E)-_xlfn.XLOOKUP((A195&amp;"_N"), GALLERY!AT:AT, GALLERY!E:E))/1000,"")</f>
        <v>0.21921824999999998</v>
      </c>
      <c r="AJ195" s="5">
        <f>_xlfn.IFNA(_xlfn.XLOOKUP((A195), TURBIDITY!A:A, TURBIDITY!I:I),"")</f>
        <v>8.1300000000000008</v>
      </c>
      <c r="AK195" s="105" t="str" cm="1">
        <f t="array" ref="AK195">_xlfn.LET(
  _xlpm.lookupVal, _xlfn.XLOOKUP($A195, PHYCOCYANIN!A:A, PHYCOCYANIN!R:R, ""),
  _xlfn.IFS(
    _xlpm.lookupVal &lt;&gt; "", _xlpm.lookupVal,
    OR($Z195 = "Abundant algae", ISNUMBER(SEARCH("Suspected_HAB", $AA195))), "Flagged",
    TRUE, ""
  )
)</f>
        <v/>
      </c>
      <c r="AL195" s="75">
        <f>_xlfn.XLOOKUP($L195,'Site_GPS-Coordinates'!$A:$A,'Site_GPS-Coordinates'!$B:$B,"")</f>
        <v>40.255357529999998</v>
      </c>
      <c r="AM195" s="75">
        <f>_xlfn.XLOOKUP($L195,'Site_GPS-Coordinates'!$A:$A,'Site_GPS-Coordinates'!$C:$C,"")</f>
        <v>-74.723866979999997</v>
      </c>
      <c r="AN195" s="75" t="str">
        <f t="shared" si="10"/>
        <v>COL1_A</v>
      </c>
      <c r="AO195" s="2" t="str">
        <f t="shared" si="11"/>
        <v>A</v>
      </c>
    </row>
    <row r="196" spans="1:41" ht="14.5" x14ac:dyDescent="0.35">
      <c r="A196" s="2" t="str">
        <f t="shared" si="9"/>
        <v>CTL1_2025-06-15</v>
      </c>
      <c r="B196">
        <v>3304</v>
      </c>
      <c r="C196" t="s">
        <v>557</v>
      </c>
      <c r="D196" s="78">
        <v>45823.610671296294</v>
      </c>
      <c r="F196" s="78">
        <v>45823.610671296294</v>
      </c>
      <c r="H196" t="s">
        <v>221</v>
      </c>
      <c r="I196" t="s">
        <v>417</v>
      </c>
      <c r="J196" s="6">
        <v>45823.666666666664</v>
      </c>
      <c r="K196" s="79">
        <v>0.44166666666666665</v>
      </c>
      <c r="L196" t="s">
        <v>223</v>
      </c>
      <c r="M196" t="s">
        <v>155</v>
      </c>
      <c r="N196" t="s">
        <v>402</v>
      </c>
      <c r="O196" t="s">
        <v>250</v>
      </c>
      <c r="P196" t="s">
        <v>158</v>
      </c>
      <c r="R196" t="s">
        <v>159</v>
      </c>
      <c r="T196" t="s">
        <v>171</v>
      </c>
      <c r="V196" t="s">
        <v>160</v>
      </c>
      <c r="X196" t="s">
        <v>202</v>
      </c>
      <c r="Y196" t="s">
        <v>424</v>
      </c>
      <c r="Z196" t="s">
        <v>218</v>
      </c>
      <c r="AA196" t="s">
        <v>305</v>
      </c>
      <c r="AC196">
        <v>18</v>
      </c>
      <c r="AD196" t="s">
        <v>164</v>
      </c>
      <c r="AF196" cm="1">
        <f t="array" ref="AF196">_xlfn.LET(
  _xlpm.result, _xlfn.XLOOKUP($A196, IDEXX!$A:$A, IDEXX!$I:$I, ""),
  _xlfn.IFNA(
    _xlfn.IFS(
      ISNUMBER(_xlpm.result), _xlpm.result,
      _xlpm.result = "&gt; 2419.6", 2500,
      _xlpm.result = "&lt; 1.0", 0.5
    ),
    ""
  )
)</f>
        <v>88.4</v>
      </c>
      <c r="AG196" s="2">
        <f>_xlfn.IFNA(_xlfn.XLOOKUP((A196&amp;"_P"), GALLERY!AT:AT, GALLERY!E:E),"")</f>
        <v>0.10244</v>
      </c>
      <c r="AH196" s="2">
        <f>_xlfn.IFNA(_xlfn.XLOOKUP((A196&amp;"_C"), GALLERY!AT:AT, GALLERY!E:E),"")</f>
        <v>490.71710000000002</v>
      </c>
      <c r="AI196" s="75">
        <f>_xlfn.IFNA(IF(_xlfn.XLOOKUP((A196&amp;"_N"), GALLERY!AT:AT, GALLERY!E:E)&lt;0, _xlfn.XLOOKUP((A196&amp;"_T"), GALLERY!AT:AT, GALLERY!E:E), _xlfn.XLOOKUP((A196&amp;"_T"), GALLERY!AT:AT, GALLERY!E:E)-_xlfn.XLOOKUP((A196&amp;"_N"), GALLERY!AT:AT, GALLERY!E:E))/1000,"")</f>
        <v>0.31288567</v>
      </c>
      <c r="AJ196" s="5">
        <f>_xlfn.IFNA(_xlfn.XLOOKUP((A196), TURBIDITY!A:A, TURBIDITY!I:I),"")</f>
        <v>10.9</v>
      </c>
      <c r="AK196" s="105" t="str" cm="1">
        <f t="array" ref="AK196">_xlfn.LET(
  _xlpm.lookupVal, _xlfn.XLOOKUP($A196, PHYCOCYANIN!A:A, PHYCOCYANIN!R:R, ""),
  _xlfn.IFS(
    _xlpm.lookupVal &lt;&gt; "", _xlpm.lookupVal,
    OR($Z196 = "Abundant algae", ISNUMBER(SEARCH("Suspected_HAB", $AA196))), "Flagged",
    TRUE, ""
  )
)</f>
        <v/>
      </c>
      <c r="AL196" s="75">
        <f>_xlfn.XLOOKUP($L196,'Site_GPS-Coordinates'!$A:$A,'Site_GPS-Coordinates'!$B:$B,"")</f>
        <v>40.280622039999997</v>
      </c>
      <c r="AM196" s="75">
        <f>_xlfn.XLOOKUP($L196,'Site_GPS-Coordinates'!$A:$A,'Site_GPS-Coordinates'!$C:$C,"")</f>
        <v>-74.739950440000001</v>
      </c>
      <c r="AN196" s="75" t="str">
        <f t="shared" si="10"/>
        <v>CTL1_A</v>
      </c>
      <c r="AO196" s="2" t="str">
        <f t="shared" si="11"/>
        <v>A</v>
      </c>
    </row>
    <row r="197" spans="1:41" ht="14.5" x14ac:dyDescent="0.35">
      <c r="A197" s="2" t="str">
        <f t="shared" si="9"/>
        <v>CVL1_2025-06-15</v>
      </c>
      <c r="B197">
        <v>3314</v>
      </c>
      <c r="C197" t="s">
        <v>558</v>
      </c>
      <c r="D197" s="78">
        <v>45823.632662037038</v>
      </c>
      <c r="F197" s="78">
        <v>45823.632662037038</v>
      </c>
      <c r="H197" t="s">
        <v>221</v>
      </c>
      <c r="I197" t="s">
        <v>417</v>
      </c>
      <c r="J197" s="6">
        <v>45823.666666666664</v>
      </c>
      <c r="K197" s="79">
        <v>0.46527777777777779</v>
      </c>
      <c r="L197" t="s">
        <v>225</v>
      </c>
      <c r="M197" t="s">
        <v>155</v>
      </c>
      <c r="N197" t="s">
        <v>532</v>
      </c>
      <c r="O197" t="s">
        <v>250</v>
      </c>
      <c r="P197" t="s">
        <v>158</v>
      </c>
      <c r="R197" t="s">
        <v>159</v>
      </c>
      <c r="T197" t="s">
        <v>199</v>
      </c>
      <c r="V197" t="s">
        <v>172</v>
      </c>
      <c r="X197" t="s">
        <v>202</v>
      </c>
      <c r="Y197" t="s">
        <v>177</v>
      </c>
      <c r="Z197" t="s">
        <v>163</v>
      </c>
      <c r="AC197">
        <v>20</v>
      </c>
      <c r="AD197" t="s">
        <v>164</v>
      </c>
      <c r="AF197" cm="1">
        <f t="array" ref="AF197">_xlfn.LET(
  _xlpm.result, _xlfn.XLOOKUP($A197, IDEXX!$A:$A, IDEXX!$I:$I, ""),
  _xlfn.IFNA(
    _xlfn.IFS(
      ISNUMBER(_xlpm.result), _xlpm.result,
      _xlpm.result = "&gt; 2419.6", 2500,
      _xlpm.result = "&lt; 1.0", 0.5
    ),
    ""
  )
)</f>
        <v>259.5</v>
      </c>
      <c r="AG197" s="2">
        <f>_xlfn.IFNA(_xlfn.XLOOKUP((A197&amp;"_P"), GALLERY!AT:AT, GALLERY!E:E),"")</f>
        <v>1.7010000000000001E-2</v>
      </c>
      <c r="AH197" s="2">
        <f>_xlfn.IFNA(_xlfn.XLOOKUP((A197&amp;"_C"), GALLERY!AT:AT, GALLERY!E:E),"")</f>
        <v>474.5949</v>
      </c>
      <c r="AI197" s="75">
        <f>_xlfn.IFNA(IF(_xlfn.XLOOKUP((A197&amp;"_N"), GALLERY!AT:AT, GALLERY!E:E)&lt;0, _xlfn.XLOOKUP((A197&amp;"_T"), GALLERY!AT:AT, GALLERY!E:E), _xlfn.XLOOKUP((A197&amp;"_T"), GALLERY!AT:AT, GALLERY!E:E)-_xlfn.XLOOKUP((A197&amp;"_N"), GALLERY!AT:AT, GALLERY!E:E))/1000,"")</f>
        <v>3.9218159999999995E-2</v>
      </c>
      <c r="AJ197" s="5">
        <f>_xlfn.IFNA(_xlfn.XLOOKUP((A197), TURBIDITY!A:A, TURBIDITY!I:I),"")</f>
        <v>21</v>
      </c>
      <c r="AK197" s="5" t="s">
        <v>559</v>
      </c>
      <c r="AL197" s="75">
        <f>_xlfn.XLOOKUP($L197,'Site_GPS-Coordinates'!$A:$A,'Site_GPS-Coordinates'!$B:$B,"")</f>
        <v>40.272849999999998</v>
      </c>
      <c r="AM197" s="75">
        <f>_xlfn.XLOOKUP($L197,'Site_GPS-Coordinates'!$A:$A,'Site_GPS-Coordinates'!$C:$C,"")</f>
        <v>-74.779470000000003</v>
      </c>
      <c r="AN197" s="75" t="str">
        <f t="shared" si="10"/>
        <v>CVL1_A</v>
      </c>
      <c r="AO197" s="2" t="str">
        <f t="shared" si="11"/>
        <v>A</v>
      </c>
    </row>
    <row r="198" spans="1:41" ht="14.5" x14ac:dyDescent="0.35">
      <c r="A198" s="2" t="str">
        <f t="shared" si="9"/>
        <v>DB1_2025-06-15</v>
      </c>
      <c r="B198">
        <v>3287</v>
      </c>
      <c r="C198" t="s">
        <v>560</v>
      </c>
      <c r="D198" s="78">
        <v>45823.534872685188</v>
      </c>
      <c r="F198" s="78">
        <v>45823.534872685188</v>
      </c>
      <c r="H198" t="s">
        <v>205</v>
      </c>
      <c r="I198" t="s">
        <v>552</v>
      </c>
      <c r="J198" s="6">
        <v>45823.666666666664</v>
      </c>
      <c r="K198" s="79">
        <v>0.33333333333333331</v>
      </c>
      <c r="L198" t="s">
        <v>227</v>
      </c>
      <c r="M198" t="s">
        <v>155</v>
      </c>
      <c r="N198" t="s">
        <v>187</v>
      </c>
      <c r="O198" t="s">
        <v>250</v>
      </c>
      <c r="P198" t="s">
        <v>158</v>
      </c>
      <c r="R198" s="84" t="s">
        <v>228</v>
      </c>
      <c r="T198" t="s">
        <v>159</v>
      </c>
      <c r="V198" t="s">
        <v>160</v>
      </c>
      <c r="X198" t="s">
        <v>202</v>
      </c>
      <c r="Y198" t="s">
        <v>162</v>
      </c>
      <c r="Z198" t="s">
        <v>163</v>
      </c>
      <c r="AC198">
        <v>21</v>
      </c>
      <c r="AD198" t="s">
        <v>164</v>
      </c>
      <c r="AF198" cm="1">
        <f t="array" ref="AF198">_xlfn.LET(
  _xlpm.result, _xlfn.XLOOKUP($A198, IDEXX!$A:$A, IDEXX!$I:$I, ""),
  _xlfn.IFNA(
    _xlfn.IFS(
      ISNUMBER(_xlpm.result), _xlpm.result,
      _xlpm.result = "&gt; 2419.6", 2500,
      _xlpm.result = "&lt; 1.0", 0.5
    ),
    ""
  )
)</f>
        <v>1986.3</v>
      </c>
      <c r="AG198" s="2">
        <f>_xlfn.IFNA(_xlfn.XLOOKUP((A198&amp;"_P"), GALLERY!AT:AT, GALLERY!E:E),"")</f>
        <v>3.6450000000000003E-2</v>
      </c>
      <c r="AH198" s="2">
        <f>_xlfn.IFNA(_xlfn.XLOOKUP((A198&amp;"_C"), GALLERY!AT:AT, GALLERY!E:E),"")</f>
        <v>617.31899999999996</v>
      </c>
      <c r="AI198" s="75">
        <f>_xlfn.IFNA(IF(_xlfn.XLOOKUP((A198&amp;"_N"), GALLERY!AT:AT, GALLERY!E:E)&lt;0, _xlfn.XLOOKUP((A198&amp;"_T"), GALLERY!AT:AT, GALLERY!E:E), _xlfn.XLOOKUP((A198&amp;"_T"), GALLERY!AT:AT, GALLERY!E:E)-_xlfn.XLOOKUP((A198&amp;"_N"), GALLERY!AT:AT, GALLERY!E:E))/1000,"")</f>
        <v>0.46795935000000005</v>
      </c>
      <c r="AJ198" s="5">
        <f>_xlfn.IFNA(_xlfn.XLOOKUP((A198), TURBIDITY!A:A, TURBIDITY!I:I),"")</f>
        <v>5.51</v>
      </c>
      <c r="AK198" s="105" t="str" cm="1">
        <f t="array" ref="AK198">_xlfn.LET(
  _xlpm.lookupVal, _xlfn.XLOOKUP($A198, PHYCOCYANIN!A:A, PHYCOCYANIN!R:R, ""),
  _xlfn.IFS(
    _xlpm.lookupVal &lt;&gt; "", _xlpm.lookupVal,
    OR($Z198 = "Abundant algae", ISNUMBER(SEARCH("Suspected_HAB", $AA198))), "Flagged",
    TRUE, ""
  )
)</f>
        <v/>
      </c>
      <c r="AL198" s="75">
        <f>_xlfn.XLOOKUP($L198,'Site_GPS-Coordinates'!$A:$A,'Site_GPS-Coordinates'!$B:$B,"")</f>
        <v>40.333883</v>
      </c>
      <c r="AM198" s="75">
        <f>_xlfn.XLOOKUP($L198,'Site_GPS-Coordinates'!$A:$A,'Site_GPS-Coordinates'!$C:$C,"")</f>
        <v>-74.611664000000005</v>
      </c>
      <c r="AN198" s="75" t="str">
        <f t="shared" si="10"/>
        <v>DB1_A</v>
      </c>
      <c r="AO198" s="2" t="str">
        <f t="shared" si="11"/>
        <v>A</v>
      </c>
    </row>
    <row r="199" spans="1:41" ht="14.5" x14ac:dyDescent="0.35">
      <c r="A199" s="2" t="str">
        <f t="shared" si="9"/>
        <v>DE1_2025-06-15</v>
      </c>
      <c r="B199">
        <v>3308</v>
      </c>
      <c r="C199" t="s">
        <v>561</v>
      </c>
      <c r="D199" s="78">
        <v>45823.620138888888</v>
      </c>
      <c r="F199" s="78">
        <v>45823.620138888888</v>
      </c>
      <c r="H199" t="s">
        <v>395</v>
      </c>
      <c r="I199" t="s">
        <v>322</v>
      </c>
      <c r="J199" s="6">
        <v>45823.666666666664</v>
      </c>
      <c r="K199" s="79">
        <v>0.45208333333333334</v>
      </c>
      <c r="L199" t="s">
        <v>231</v>
      </c>
      <c r="M199" t="s">
        <v>155</v>
      </c>
      <c r="N199" t="s">
        <v>402</v>
      </c>
      <c r="O199" t="s">
        <v>250</v>
      </c>
      <c r="P199" t="s">
        <v>396</v>
      </c>
      <c r="R199" t="s">
        <v>159</v>
      </c>
      <c r="T199" t="s">
        <v>171</v>
      </c>
      <c r="V199" t="s">
        <v>172</v>
      </c>
      <c r="X199" t="s">
        <v>202</v>
      </c>
      <c r="Y199" t="s">
        <v>177</v>
      </c>
      <c r="Z199" t="s">
        <v>163</v>
      </c>
      <c r="AC199">
        <v>18</v>
      </c>
      <c r="AD199" t="s">
        <v>164</v>
      </c>
      <c r="AF199" cm="1">
        <f t="array" ref="AF199">_xlfn.LET(
  _xlpm.result, _xlfn.XLOOKUP($A199, IDEXX!$A:$A, IDEXX!$I:$I, ""),
  _xlfn.IFNA(
    _xlfn.IFS(
      ISNUMBER(_xlpm.result), _xlpm.result,
      _xlpm.result = "&gt; 2419.6", 2500,
      _xlpm.result = "&lt; 1.0", 0.5
    ),
    ""
  )
)</f>
        <v>517.20000000000005</v>
      </c>
      <c r="AG199" s="2">
        <f>_xlfn.IFNA(_xlfn.XLOOKUP((A199&amp;"_P"), GALLERY!AT:AT, GALLERY!E:E),"")</f>
        <v>4.8480000000000002E-2</v>
      </c>
      <c r="AH199" s="2">
        <f>_xlfn.IFNA(_xlfn.XLOOKUP((A199&amp;"_C"), GALLERY!AT:AT, GALLERY!E:E),"")</f>
        <v>206.55799999999999</v>
      </c>
      <c r="AI199" s="75">
        <f>_xlfn.IFNA(IF(_xlfn.XLOOKUP((A199&amp;"_N"), GALLERY!AT:AT, GALLERY!E:E)&lt;0, _xlfn.XLOOKUP((A199&amp;"_T"), GALLERY!AT:AT, GALLERY!E:E), _xlfn.XLOOKUP((A199&amp;"_T"), GALLERY!AT:AT, GALLERY!E:E)-_xlfn.XLOOKUP((A199&amp;"_N"), GALLERY!AT:AT, GALLERY!E:E))/1000,"")</f>
        <v>0.51598003000000003</v>
      </c>
      <c r="AJ199" s="5">
        <f>_xlfn.IFNA(_xlfn.XLOOKUP((A199), TURBIDITY!A:A, TURBIDITY!I:I),"")</f>
        <v>3.33</v>
      </c>
      <c r="AK199" s="105" t="str" cm="1">
        <f t="array" ref="AK199">_xlfn.LET(
  _xlpm.lookupVal, _xlfn.XLOOKUP($A199, PHYCOCYANIN!A:A, PHYCOCYANIN!R:R, ""),
  _xlfn.IFS(
    _xlpm.lookupVal &lt;&gt; "", _xlpm.lookupVal,
    OR($Z199 = "Abundant algae", ISNUMBER(SEARCH("Suspected_HAB", $AA199))), "Flagged",
    TRUE, ""
  )
)</f>
        <v/>
      </c>
      <c r="AL199" s="75">
        <f>_xlfn.XLOOKUP($L199,'Site_GPS-Coordinates'!$A:$A,'Site_GPS-Coordinates'!$B:$B,"")</f>
        <v>40.360522000000003</v>
      </c>
      <c r="AM199" s="75">
        <f>_xlfn.XLOOKUP($L199,'Site_GPS-Coordinates'!$A:$A,'Site_GPS-Coordinates'!$C:$C,"")</f>
        <v>-74.945435000000003</v>
      </c>
      <c r="AN199" s="75" t="str">
        <f t="shared" si="10"/>
        <v>DE1_A</v>
      </c>
      <c r="AO199" s="2" t="str">
        <f t="shared" si="11"/>
        <v>A</v>
      </c>
    </row>
    <row r="200" spans="1:41" ht="14.5" x14ac:dyDescent="0.35">
      <c r="A200" s="2" t="str">
        <f t="shared" si="9"/>
        <v>ETL1_2025-06-15</v>
      </c>
      <c r="B200">
        <v>3300</v>
      </c>
      <c r="C200" t="s">
        <v>562</v>
      </c>
      <c r="D200" s="78">
        <v>45823.605428240742</v>
      </c>
      <c r="F200" s="78">
        <v>45823.605428240742</v>
      </c>
      <c r="H200" t="s">
        <v>234</v>
      </c>
      <c r="I200" t="s">
        <v>235</v>
      </c>
      <c r="J200" s="6">
        <v>45823.666666666664</v>
      </c>
      <c r="K200" s="79">
        <v>0.4375</v>
      </c>
      <c r="L200" t="s">
        <v>236</v>
      </c>
      <c r="M200" t="s">
        <v>155</v>
      </c>
      <c r="N200" t="s">
        <v>456</v>
      </c>
      <c r="O200" t="s">
        <v>157</v>
      </c>
      <c r="P200" t="s">
        <v>158</v>
      </c>
      <c r="R200" s="100" t="s">
        <v>563</v>
      </c>
      <c r="T200" t="s">
        <v>159</v>
      </c>
      <c r="V200" t="s">
        <v>160</v>
      </c>
      <c r="X200" t="s">
        <v>202</v>
      </c>
      <c r="Y200" t="s">
        <v>191</v>
      </c>
      <c r="Z200" t="s">
        <v>163</v>
      </c>
      <c r="AC200">
        <v>18</v>
      </c>
      <c r="AD200" t="s">
        <v>164</v>
      </c>
      <c r="AF200" cm="1">
        <f t="array" ref="AF200">_xlfn.LET(
  _xlpm.result, _xlfn.XLOOKUP($A200, IDEXX!$A:$A, IDEXX!$I:$I, ""),
  _xlfn.IFNA(
    _xlfn.IFS(
      ISNUMBER(_xlpm.result), _xlpm.result,
      _xlpm.result = "&gt; 2419.6", 2500,
      _xlpm.result = "&lt; 1.0", 0.5
    ),
    ""
  )
)</f>
        <v>131.69999999999999</v>
      </c>
      <c r="AG200" s="2">
        <f>_xlfn.IFNA(_xlfn.XLOOKUP((A200&amp;"_P"), GALLERY!AT:AT, GALLERY!E:E),"")</f>
        <v>1.214E-2</v>
      </c>
      <c r="AH200" s="2">
        <f>_xlfn.IFNA(_xlfn.XLOOKUP((A200&amp;"_C"), GALLERY!AT:AT, GALLERY!E:E),"")</f>
        <v>443.89019999999999</v>
      </c>
      <c r="AI200" s="75">
        <f>_xlfn.IFNA(IF(_xlfn.XLOOKUP((A200&amp;"_N"), GALLERY!AT:AT, GALLERY!E:E)&lt;0, _xlfn.XLOOKUP((A200&amp;"_T"), GALLERY!AT:AT, GALLERY!E:E), _xlfn.XLOOKUP((A200&amp;"_T"), GALLERY!AT:AT, GALLERY!E:E)-_xlfn.XLOOKUP((A200&amp;"_N"), GALLERY!AT:AT, GALLERY!E:E))/1000,"")</f>
        <v>0.19049211999999999</v>
      </c>
      <c r="AJ200" s="5">
        <f>_xlfn.IFNA(_xlfn.XLOOKUP((A200), TURBIDITY!A:A, TURBIDITY!I:I),"")</f>
        <v>3.43</v>
      </c>
      <c r="AK200" s="105" t="str" cm="1">
        <f t="array" ref="AK200">_xlfn.LET(
  _xlpm.lookupVal, _xlfn.XLOOKUP($A200, PHYCOCYANIN!A:A, PHYCOCYANIN!R:R, ""),
  _xlfn.IFS(
    _xlpm.lookupVal &lt;&gt; "", _xlpm.lookupVal,
    OR($Z200 = "Abundant algae", ISNUMBER(SEARCH("Suspected_HAB", $AA200))), "Flagged",
    TRUE, ""
  )
)</f>
        <v/>
      </c>
      <c r="AL200" s="75">
        <f>_xlfn.XLOOKUP($L200,'Site_GPS-Coordinates'!$A:$A,'Site_GPS-Coordinates'!$B:$B,"")</f>
        <v>40.253419999999998</v>
      </c>
      <c r="AM200" s="75">
        <f>_xlfn.XLOOKUP($L200,'Site_GPS-Coordinates'!$A:$A,'Site_GPS-Coordinates'!$C:$C,"")</f>
        <v>-74.49906</v>
      </c>
      <c r="AN200" s="75" t="str">
        <f t="shared" si="10"/>
        <v>ETL1_A</v>
      </c>
      <c r="AO200" s="2" t="str">
        <f t="shared" si="11"/>
        <v>A</v>
      </c>
    </row>
    <row r="201" spans="1:41" ht="14.5" x14ac:dyDescent="0.35">
      <c r="A201" s="2" t="str">
        <f t="shared" si="9"/>
        <v>GMP1_2025-06-15</v>
      </c>
      <c r="B201">
        <v>3313</v>
      </c>
      <c r="C201" t="s">
        <v>564</v>
      </c>
      <c r="D201" s="78">
        <v>45823.632604166669</v>
      </c>
      <c r="F201" s="78">
        <v>45823.632604166669</v>
      </c>
      <c r="H201" t="s">
        <v>329</v>
      </c>
      <c r="I201" t="s">
        <v>194</v>
      </c>
      <c r="J201" s="6">
        <v>45823.666666666664</v>
      </c>
      <c r="K201" s="79">
        <v>0.46458333333333335</v>
      </c>
      <c r="L201" t="s">
        <v>239</v>
      </c>
      <c r="M201" t="s">
        <v>155</v>
      </c>
      <c r="N201" t="s">
        <v>456</v>
      </c>
      <c r="O201" t="s">
        <v>250</v>
      </c>
      <c r="P201" t="s">
        <v>158</v>
      </c>
      <c r="R201" t="s">
        <v>159</v>
      </c>
      <c r="T201" t="s">
        <v>159</v>
      </c>
      <c r="V201" t="s">
        <v>172</v>
      </c>
      <c r="X201" t="s">
        <v>202</v>
      </c>
      <c r="Y201" t="s">
        <v>191</v>
      </c>
      <c r="Z201" t="s">
        <v>163</v>
      </c>
      <c r="AC201">
        <v>19</v>
      </c>
      <c r="AD201" t="s">
        <v>164</v>
      </c>
      <c r="AF201" cm="1">
        <f t="array" ref="AF201">_xlfn.LET(
  _xlpm.result, _xlfn.XLOOKUP($A201, IDEXX!$A:$A, IDEXX!$I:$I, ""),
  _xlfn.IFNA(
    _xlfn.IFS(
      ISNUMBER(_xlpm.result), _xlpm.result,
      _xlpm.result = "&gt; 2419.6", 2500,
      _xlpm.result = "&lt; 1.0", 0.5
    ),
    ""
  )
)</f>
        <v>1046.2</v>
      </c>
      <c r="AG201" s="2">
        <f>_xlfn.IFNA(_xlfn.XLOOKUP((A201&amp;"_P"), GALLERY!AT:AT, GALLERY!E:E),"")</f>
        <v>1.5810000000000001E-2</v>
      </c>
      <c r="AH201" s="2">
        <f>_xlfn.IFNA(_xlfn.XLOOKUP((A201&amp;"_C"), GALLERY!AT:AT, GALLERY!E:E),"")</f>
        <v>444.7704</v>
      </c>
      <c r="AI201" s="75">
        <f>_xlfn.IFNA(IF(_xlfn.XLOOKUP((A201&amp;"_N"), GALLERY!AT:AT, GALLERY!E:E)&lt;0, _xlfn.XLOOKUP((A201&amp;"_T"), GALLERY!AT:AT, GALLERY!E:E), _xlfn.XLOOKUP((A201&amp;"_T"), GALLERY!AT:AT, GALLERY!E:E)-_xlfn.XLOOKUP((A201&amp;"_N"), GALLERY!AT:AT, GALLERY!E:E))/1000,"")</f>
        <v>0.34371334999999997</v>
      </c>
      <c r="AJ201" s="5">
        <f>_xlfn.IFNA(_xlfn.XLOOKUP((A201), TURBIDITY!A:A, TURBIDITY!I:I),"")</f>
        <v>3.68</v>
      </c>
      <c r="AK201" s="105" t="str" cm="1">
        <f t="array" ref="AK201">_xlfn.LET(
  _xlpm.lookupVal, _xlfn.XLOOKUP($A201, PHYCOCYANIN!A:A, PHYCOCYANIN!R:R, ""),
  _xlfn.IFS(
    _xlpm.lookupVal &lt;&gt; "", _xlpm.lookupVal,
    OR($Z201 = "Abundant algae", ISNUMBER(SEARCH("Suspected_HAB", $AA201))), "Flagged",
    TRUE, ""
  )
)</f>
        <v/>
      </c>
      <c r="AL201" s="75">
        <f>_xlfn.XLOOKUP($L201,'Site_GPS-Coordinates'!$A:$A,'Site_GPS-Coordinates'!$B:$B,"")</f>
        <v>40.312959999999997</v>
      </c>
      <c r="AM201" s="75">
        <f>_xlfn.XLOOKUP($L201,'Site_GPS-Coordinates'!$A:$A,'Site_GPS-Coordinates'!$C:$C,"")</f>
        <v>-74.606340000000003</v>
      </c>
      <c r="AN201" s="75" t="str">
        <f t="shared" si="10"/>
        <v>GMP1_A</v>
      </c>
      <c r="AO201" s="2" t="str">
        <f t="shared" si="11"/>
        <v>A</v>
      </c>
    </row>
    <row r="202" spans="1:41" ht="14.5" x14ac:dyDescent="0.35">
      <c r="A202" s="2" t="str">
        <f t="shared" si="9"/>
        <v>GRPL1_2025-06-15</v>
      </c>
      <c r="B202">
        <v>3294</v>
      </c>
      <c r="C202" t="s">
        <v>565</v>
      </c>
      <c r="D202" s="78">
        <v>45823.577962962961</v>
      </c>
      <c r="F202" s="78">
        <v>45823.577962962961</v>
      </c>
      <c r="H202" t="s">
        <v>385</v>
      </c>
      <c r="I202" t="s">
        <v>315</v>
      </c>
      <c r="J202" s="6">
        <v>45823.666666666664</v>
      </c>
      <c r="K202" s="79">
        <v>0.40625</v>
      </c>
      <c r="L202" t="s">
        <v>349</v>
      </c>
      <c r="M202" t="s">
        <v>155</v>
      </c>
      <c r="N202" t="s">
        <v>456</v>
      </c>
      <c r="O202" t="s">
        <v>250</v>
      </c>
      <c r="P202" t="s">
        <v>158</v>
      </c>
      <c r="R202" t="s">
        <v>566</v>
      </c>
      <c r="T202" t="s">
        <v>171</v>
      </c>
      <c r="V202" t="s">
        <v>567</v>
      </c>
      <c r="X202" t="s">
        <v>202</v>
      </c>
      <c r="Y202" t="s">
        <v>424</v>
      </c>
      <c r="Z202" t="s">
        <v>218</v>
      </c>
      <c r="AA202" t="s">
        <v>291</v>
      </c>
      <c r="AC202">
        <v>19</v>
      </c>
      <c r="AD202" t="s">
        <v>164</v>
      </c>
      <c r="AF202" cm="1">
        <f t="array" ref="AF202">_xlfn.LET(
  _xlpm.result, _xlfn.XLOOKUP($A202, IDEXX!$A:$A, IDEXX!$I:$I, ""),
  _xlfn.IFNA(
    _xlfn.IFS(
      ISNUMBER(_xlpm.result), _xlpm.result,
      _xlpm.result = "&gt; 2419.6", 2500,
      _xlpm.result = "&lt; 1.0", 0.5
    ),
    ""
  )
)</f>
        <v>35</v>
      </c>
      <c r="AG202" s="2">
        <f>_xlfn.IFNA(_xlfn.XLOOKUP((A202&amp;"_P"), GALLERY!AT:AT, GALLERY!E:E),"")</f>
        <v>5.9049999999999998E-2</v>
      </c>
      <c r="AH202" s="2">
        <f>_xlfn.IFNA(_xlfn.XLOOKUP((A202&amp;"_C"), GALLERY!AT:AT, GALLERY!E:E),"")</f>
        <v>902.20410000000004</v>
      </c>
      <c r="AI202" s="75">
        <f>_xlfn.IFNA(IF(_xlfn.XLOOKUP((A202&amp;"_N"), GALLERY!AT:AT, GALLERY!E:E)&lt;0, _xlfn.XLOOKUP((A202&amp;"_T"), GALLERY!AT:AT, GALLERY!E:E), _xlfn.XLOOKUP((A202&amp;"_T"), GALLERY!AT:AT, GALLERY!E:E)-_xlfn.XLOOKUP((A202&amp;"_N"), GALLERY!AT:AT, GALLERY!E:E))/1000,"")</f>
        <v>0.39224797</v>
      </c>
      <c r="AJ202" s="5">
        <f>_xlfn.IFNA(_xlfn.XLOOKUP((A202), TURBIDITY!A:A, TURBIDITY!I:I),"")</f>
        <v>3.79</v>
      </c>
      <c r="AK202" s="105" t="str" cm="1">
        <f t="array" ref="AK202">_xlfn.LET(
  _xlpm.lookupVal, _xlfn.XLOOKUP($A202, PHYCOCYANIN!A:A, PHYCOCYANIN!R:R, ""),
  _xlfn.IFS(
    _xlpm.lookupVal &lt;&gt; "", _xlpm.lookupVal,
    OR($Z202 = "Abundant algae", ISNUMBER(SEARCH("Suspected_HAB", $AA202))), "Flagged",
    TRUE, ""
  )
)</f>
        <v/>
      </c>
      <c r="AL202" s="75">
        <f>_xlfn.XLOOKUP($L202,'Site_GPS-Coordinates'!$A:$A,'Site_GPS-Coordinates'!$B:$B,"")</f>
        <v>40.187829999999998</v>
      </c>
      <c r="AM202" s="75">
        <f>_xlfn.XLOOKUP($L202,'Site_GPS-Coordinates'!$A:$A,'Site_GPS-Coordinates'!$C:$C,"")</f>
        <v>-74.688609999999997</v>
      </c>
      <c r="AN202" s="75" t="str">
        <f t="shared" si="10"/>
        <v>GRPL1_A</v>
      </c>
      <c r="AO202" s="2" t="str">
        <f t="shared" si="11"/>
        <v>A</v>
      </c>
    </row>
    <row r="203" spans="1:41" ht="14.5" x14ac:dyDescent="0.35">
      <c r="A203" s="2" t="str">
        <f t="shared" si="9"/>
        <v>HA1_2025-06-15</v>
      </c>
      <c r="B203">
        <v>3301</v>
      </c>
      <c r="C203" t="s">
        <v>568</v>
      </c>
      <c r="D203" s="78">
        <v>45823.606979166667</v>
      </c>
      <c r="F203" s="78">
        <v>45823.606979166667</v>
      </c>
      <c r="H203" t="s">
        <v>209</v>
      </c>
      <c r="I203" t="s">
        <v>210</v>
      </c>
      <c r="J203" s="6">
        <v>45823.666666666664</v>
      </c>
      <c r="K203" s="79">
        <v>0.43541666666666667</v>
      </c>
      <c r="L203" t="s">
        <v>241</v>
      </c>
      <c r="M203" t="s">
        <v>155</v>
      </c>
      <c r="N203" t="s">
        <v>456</v>
      </c>
      <c r="O203" t="s">
        <v>250</v>
      </c>
      <c r="P203" t="s">
        <v>158</v>
      </c>
      <c r="R203" t="s">
        <v>159</v>
      </c>
      <c r="T203" t="s">
        <v>159</v>
      </c>
      <c r="V203" t="s">
        <v>294</v>
      </c>
      <c r="X203" t="s">
        <v>202</v>
      </c>
      <c r="Y203" t="s">
        <v>177</v>
      </c>
      <c r="Z203" t="s">
        <v>213</v>
      </c>
      <c r="AA203" t="s">
        <v>413</v>
      </c>
      <c r="AB203" t="s">
        <v>215</v>
      </c>
      <c r="AC203">
        <v>18.5</v>
      </c>
      <c r="AD203" t="s">
        <v>164</v>
      </c>
      <c r="AF203" cm="1">
        <f t="array" ref="AF203">_xlfn.LET(
  _xlpm.result, _xlfn.XLOOKUP($A203, IDEXX!$A:$A, IDEXX!$I:$I, ""),
  _xlfn.IFNA(
    _xlfn.IFS(
      ISNUMBER(_xlpm.result), _xlpm.result,
      _xlpm.result = "&gt; 2419.6", 2500,
      _xlpm.result = "&lt; 1.0", 0.5
    ),
    ""
  )
)</f>
        <v>292.39999999999998</v>
      </c>
      <c r="AG203" s="2">
        <f>_xlfn.IFNA(_xlfn.XLOOKUP((A203&amp;"_P"), GALLERY!AT:AT, GALLERY!E:E),"")</f>
        <v>2.206E-2</v>
      </c>
      <c r="AH203" s="2">
        <f>_xlfn.IFNA(_xlfn.XLOOKUP((A203&amp;"_C"), GALLERY!AT:AT, GALLERY!E:E),"")</f>
        <v>584.89610000000005</v>
      </c>
      <c r="AI203" s="75">
        <f>_xlfn.IFNA(IF(_xlfn.XLOOKUP((A203&amp;"_N"), GALLERY!AT:AT, GALLERY!E:E)&lt;0, _xlfn.XLOOKUP((A203&amp;"_T"), GALLERY!AT:AT, GALLERY!E:E), _xlfn.XLOOKUP((A203&amp;"_T"), GALLERY!AT:AT, GALLERY!E:E)-_xlfn.XLOOKUP((A203&amp;"_N"), GALLERY!AT:AT, GALLERY!E:E))/1000,"")</f>
        <v>0.46223478999999995</v>
      </c>
      <c r="AJ203" s="5">
        <f>_xlfn.IFNA(_xlfn.XLOOKUP((A203), TURBIDITY!A:A, TURBIDITY!I:I),"")</f>
        <v>7.55</v>
      </c>
      <c r="AK203" s="5" t="s">
        <v>569</v>
      </c>
      <c r="AL203" s="75">
        <f>_xlfn.XLOOKUP($L203,'Site_GPS-Coordinates'!$A:$A,'Site_GPS-Coordinates'!$B:$B,"")</f>
        <v>40.365994000000001</v>
      </c>
      <c r="AM203" s="75">
        <f>_xlfn.XLOOKUP($L203,'Site_GPS-Coordinates'!$A:$A,'Site_GPS-Coordinates'!$C:$C,"")</f>
        <v>-74.627397000000002</v>
      </c>
      <c r="AN203" s="75" t="str">
        <f t="shared" si="10"/>
        <v>HA1_A</v>
      </c>
      <c r="AO203" s="2" t="str">
        <f t="shared" si="11"/>
        <v>A</v>
      </c>
    </row>
    <row r="204" spans="1:41" ht="14.5" x14ac:dyDescent="0.35">
      <c r="A204" s="2" t="str">
        <f t="shared" si="9"/>
        <v>HB3_2025-06-15</v>
      </c>
      <c r="B204">
        <v>3279</v>
      </c>
      <c r="C204" t="s">
        <v>570</v>
      </c>
      <c r="D204" s="78">
        <v>45823.471597222226</v>
      </c>
      <c r="F204" s="78">
        <v>45823.471597222226</v>
      </c>
      <c r="H204" t="s">
        <v>243</v>
      </c>
      <c r="I204" t="s">
        <v>244</v>
      </c>
      <c r="J204" s="6">
        <v>45823.666666666664</v>
      </c>
      <c r="K204" s="79">
        <v>0.30138888888888887</v>
      </c>
      <c r="L204" t="s">
        <v>245</v>
      </c>
      <c r="M204" t="s">
        <v>155</v>
      </c>
      <c r="N204" t="s">
        <v>402</v>
      </c>
      <c r="O204" t="s">
        <v>250</v>
      </c>
      <c r="P204" t="s">
        <v>158</v>
      </c>
      <c r="R204" t="s">
        <v>159</v>
      </c>
      <c r="T204" t="s">
        <v>159</v>
      </c>
      <c r="V204" t="s">
        <v>294</v>
      </c>
      <c r="X204" t="s">
        <v>202</v>
      </c>
      <c r="Y204" t="s">
        <v>177</v>
      </c>
      <c r="Z204" t="s">
        <v>163</v>
      </c>
      <c r="AC204">
        <v>20</v>
      </c>
      <c r="AD204" t="s">
        <v>164</v>
      </c>
      <c r="AF204" cm="1">
        <f t="array" ref="AF204">_xlfn.LET(
  _xlpm.result, _xlfn.XLOOKUP($A204, IDEXX!$A:$A, IDEXX!$I:$I, ""),
  _xlfn.IFNA(
    _xlfn.IFS(
      ISNUMBER(_xlpm.result), _xlpm.result,
      _xlpm.result = "&gt; 2419.6", 2500,
      _xlpm.result = "&lt; 1.0", 0.5
    ),
    ""
  )
)</f>
        <v>1732.9</v>
      </c>
      <c r="AG204" s="2">
        <f>_xlfn.IFNA(_xlfn.XLOOKUP((A204&amp;"_P"), GALLERY!AT:AT, GALLERY!E:E),"")</f>
        <v>6.8349999999999994E-2</v>
      </c>
      <c r="AH204" s="2">
        <f>_xlfn.IFNA(_xlfn.XLOOKUP((A204&amp;"_C"), GALLERY!AT:AT, GALLERY!E:E),"")</f>
        <v>241.53700000000001</v>
      </c>
      <c r="AI204" s="75">
        <f>_xlfn.IFNA(IF(_xlfn.XLOOKUP((A204&amp;"_N"), GALLERY!AT:AT, GALLERY!E:E)&lt;0, _xlfn.XLOOKUP((A204&amp;"_T"), GALLERY!AT:AT, GALLERY!E:E), _xlfn.XLOOKUP((A204&amp;"_T"), GALLERY!AT:AT, GALLERY!E:E)-_xlfn.XLOOKUP((A204&amp;"_N"), GALLERY!AT:AT, GALLERY!E:E))/1000,"")</f>
        <v>0.42064931</v>
      </c>
      <c r="AJ204" s="5">
        <f>_xlfn.IFNA(_xlfn.XLOOKUP((A204), TURBIDITY!A:A, TURBIDITY!I:I),"")</f>
        <v>4.26</v>
      </c>
      <c r="AK204" s="105" t="str" cm="1">
        <f t="array" ref="AK204">_xlfn.LET(
  _xlpm.lookupVal, _xlfn.XLOOKUP($A204, PHYCOCYANIN!A:A, PHYCOCYANIN!R:R, ""),
  _xlfn.IFS(
    _xlpm.lookupVal &lt;&gt; "", _xlpm.lookupVal,
    OR($Z204 = "Abundant algae", ISNUMBER(SEARCH("Suspected_HAB", $AA204))), "Flagged",
    TRUE, ""
  )
)</f>
        <v/>
      </c>
      <c r="AL204" s="75">
        <f>_xlfn.XLOOKUP($L204,'Site_GPS-Coordinates'!$A:$A,'Site_GPS-Coordinates'!$B:$B,"")</f>
        <v>40.370761999999999</v>
      </c>
      <c r="AM204" s="75">
        <f>_xlfn.XLOOKUP($L204,'Site_GPS-Coordinates'!$A:$A,'Site_GPS-Coordinates'!$C:$C,"")</f>
        <v>-74.619243999999995</v>
      </c>
      <c r="AN204" s="75" t="str">
        <f t="shared" si="10"/>
        <v>HB3_A</v>
      </c>
      <c r="AO204" s="2" t="str">
        <f t="shared" si="11"/>
        <v>A</v>
      </c>
    </row>
    <row r="205" spans="1:41" ht="14.5" x14ac:dyDescent="0.35">
      <c r="A205" s="2" t="str">
        <f t="shared" si="9"/>
        <v>HL2_2025-06-15</v>
      </c>
      <c r="B205">
        <v>3316</v>
      </c>
      <c r="C205" t="s">
        <v>571</v>
      </c>
      <c r="D205" s="78">
        <v>45823.644305555557</v>
      </c>
      <c r="F205" s="78">
        <v>45823.644305555557</v>
      </c>
      <c r="H205" t="s">
        <v>247</v>
      </c>
      <c r="I205" t="s">
        <v>248</v>
      </c>
      <c r="J205" s="6">
        <v>45823.666666666664</v>
      </c>
      <c r="K205" s="79">
        <v>0.46875</v>
      </c>
      <c r="L205" t="s">
        <v>249</v>
      </c>
      <c r="M205" t="s">
        <v>155</v>
      </c>
      <c r="N205" t="s">
        <v>532</v>
      </c>
      <c r="O205" t="s">
        <v>250</v>
      </c>
      <c r="P205" t="s">
        <v>158</v>
      </c>
      <c r="R205" t="s">
        <v>159</v>
      </c>
      <c r="T205" t="s">
        <v>159</v>
      </c>
      <c r="V205" t="s">
        <v>172</v>
      </c>
      <c r="X205" t="s">
        <v>202</v>
      </c>
      <c r="Y205" t="s">
        <v>191</v>
      </c>
      <c r="Z205" t="s">
        <v>163</v>
      </c>
      <c r="AC205">
        <v>18</v>
      </c>
      <c r="AD205" t="s">
        <v>164</v>
      </c>
      <c r="AF205" cm="1">
        <f t="array" ref="AF205">_xlfn.LET(
  _xlpm.result, _xlfn.XLOOKUP($A205, IDEXX!$A:$A, IDEXX!$I:$I, ""),
  _xlfn.IFNA(
    _xlfn.IFS(
      ISNUMBER(_xlpm.result), _xlpm.result,
      _xlpm.result = "&gt; 2419.6", 2500,
      _xlpm.result = "&lt; 1.0", 0.5
    ),
    ""
  )
)</f>
        <v>816.4</v>
      </c>
      <c r="AG205" s="2">
        <f>_xlfn.IFNA(_xlfn.XLOOKUP((A205&amp;"_P"), GALLERY!AT:AT, GALLERY!E:E),"")</f>
        <v>8.3510000000000001E-2</v>
      </c>
      <c r="AH205" s="2">
        <f>_xlfn.IFNA(_xlfn.XLOOKUP((A205&amp;"_C"), GALLERY!AT:AT, GALLERY!E:E),"")</f>
        <v>201.19710000000001</v>
      </c>
      <c r="AI205" s="75">
        <f>_xlfn.IFNA(IF(_xlfn.XLOOKUP((A205&amp;"_N"), GALLERY!AT:AT, GALLERY!E:E)&lt;0, _xlfn.XLOOKUP((A205&amp;"_T"), GALLERY!AT:AT, GALLERY!E:E), _xlfn.XLOOKUP((A205&amp;"_T"), GALLERY!AT:AT, GALLERY!E:E)-_xlfn.XLOOKUP((A205&amp;"_N"), GALLERY!AT:AT, GALLERY!E:E))/1000,"")</f>
        <v>2.8281479999999998E-2</v>
      </c>
      <c r="AJ205" s="5">
        <f>_xlfn.IFNA(_xlfn.XLOOKUP((A205), TURBIDITY!A:A, TURBIDITY!I:I),"")</f>
        <v>12.4</v>
      </c>
      <c r="AK205" s="105" t="str" cm="1">
        <f t="array" ref="AK205">_xlfn.LET(
  _xlpm.lookupVal, _xlfn.XLOOKUP($A205, PHYCOCYANIN!A:A, PHYCOCYANIN!R:R, ""),
  _xlfn.IFS(
    _xlpm.lookupVal &lt;&gt; "", _xlpm.lookupVal,
    OR($Z205 = "Abundant algae", ISNUMBER(SEARCH("Suspected_HAB", $AA205))), "Flagged",
    TRUE, ""
  )
)</f>
        <v/>
      </c>
      <c r="AL205" s="75">
        <f>_xlfn.XLOOKUP($L205,'Site_GPS-Coordinates'!$A:$A,'Site_GPS-Coordinates'!$B:$B,"")</f>
        <v>40.346235999999998</v>
      </c>
      <c r="AM205" s="75">
        <f>_xlfn.XLOOKUP($L205,'Site_GPS-Coordinates'!$A:$A,'Site_GPS-Coordinates'!$C:$C,"")</f>
        <v>-74.744283999999993</v>
      </c>
      <c r="AN205" s="75" t="str">
        <f t="shared" si="10"/>
        <v>HL2_A</v>
      </c>
      <c r="AO205" s="2" t="str">
        <f t="shared" si="11"/>
        <v>A</v>
      </c>
    </row>
    <row r="206" spans="1:41" ht="14.5" x14ac:dyDescent="0.35">
      <c r="A206" s="2" t="str">
        <f t="shared" si="9"/>
        <v>HO1_2025-06-15</v>
      </c>
      <c r="B206">
        <v>3310</v>
      </c>
      <c r="C206" t="s">
        <v>572</v>
      </c>
      <c r="D206" s="78">
        <v>45823.627557870372</v>
      </c>
      <c r="F206" s="78">
        <v>45823.627557870372</v>
      </c>
      <c r="H206" t="s">
        <v>252</v>
      </c>
      <c r="I206" t="s">
        <v>253</v>
      </c>
      <c r="J206" s="6">
        <v>45823.666666666664</v>
      </c>
      <c r="K206" s="79">
        <v>0.43194444444444446</v>
      </c>
      <c r="L206" t="s">
        <v>254</v>
      </c>
      <c r="M206" t="s">
        <v>155</v>
      </c>
      <c r="N206" t="s">
        <v>468</v>
      </c>
      <c r="O206" t="s">
        <v>250</v>
      </c>
      <c r="P206" t="s">
        <v>158</v>
      </c>
      <c r="R206" t="s">
        <v>159</v>
      </c>
      <c r="T206" t="s">
        <v>171</v>
      </c>
      <c r="V206" t="s">
        <v>573</v>
      </c>
      <c r="W206" t="s">
        <v>574</v>
      </c>
      <c r="X206" t="s">
        <v>161</v>
      </c>
      <c r="Y206" t="s">
        <v>177</v>
      </c>
      <c r="Z206" t="s">
        <v>163</v>
      </c>
      <c r="AC206">
        <v>19</v>
      </c>
      <c r="AD206" t="s">
        <v>164</v>
      </c>
      <c r="AE206" t="s">
        <v>575</v>
      </c>
      <c r="AF206" cm="1">
        <f t="array" ref="AF206">_xlfn.LET(
  _xlpm.result, _xlfn.XLOOKUP($A206, IDEXX!$A:$A, IDEXX!$I:$I, ""),
  _xlfn.IFNA(
    _xlfn.IFS(
      ISNUMBER(_xlpm.result), _xlpm.result,
      _xlpm.result = "&gt; 2419.6", 2500,
      _xlpm.result = "&lt; 1.0", 0.5
    ),
    ""
  )
)</f>
        <v>2419.6</v>
      </c>
      <c r="AG206" s="2">
        <f>_xlfn.IFNA(_xlfn.XLOOKUP((A206&amp;"_P"), GALLERY!AT:AT, GALLERY!E:E),"")</f>
        <v>3.8809999999999997E-2</v>
      </c>
      <c r="AH206" s="2">
        <f>_xlfn.IFNA(_xlfn.XLOOKUP((A206&amp;"_C"), GALLERY!AT:AT, GALLERY!E:E),"")</f>
        <v>235.5616</v>
      </c>
      <c r="AI206" s="75">
        <f>_xlfn.IFNA(IF(_xlfn.XLOOKUP((A206&amp;"_N"), GALLERY!AT:AT, GALLERY!E:E)&lt;0, _xlfn.XLOOKUP((A206&amp;"_T"), GALLERY!AT:AT, GALLERY!E:E), _xlfn.XLOOKUP((A206&amp;"_T"), GALLERY!AT:AT, GALLERY!E:E)-_xlfn.XLOOKUP((A206&amp;"_N"), GALLERY!AT:AT, GALLERY!E:E))/1000,"")</f>
        <v>0.19884218000000001</v>
      </c>
      <c r="AJ206" s="5">
        <f>_xlfn.IFNA(_xlfn.XLOOKUP((A206), TURBIDITY!A:A, TURBIDITY!I:I),"")</f>
        <v>15.6</v>
      </c>
      <c r="AK206" s="105" t="str" cm="1">
        <f t="array" ref="AK206">_xlfn.LET(
  _xlpm.lookupVal, _xlfn.XLOOKUP($A206, PHYCOCYANIN!A:A, PHYCOCYANIN!R:R, ""),
  _xlfn.IFS(
    _xlpm.lookupVal &lt;&gt; "", _xlpm.lookupVal,
    OR($Z206 = "Abundant algae", ISNUMBER(SEARCH("Suspected_HAB", $AA206))), "Flagged",
    TRUE, ""
  )
)</f>
        <v/>
      </c>
      <c r="AL206" s="75">
        <f>_xlfn.XLOOKUP($L206,'Site_GPS-Coordinates'!$A:$A,'Site_GPS-Coordinates'!$B:$B,"")</f>
        <v>40.340530000000001</v>
      </c>
      <c r="AM206" s="75">
        <f>_xlfn.XLOOKUP($L206,'Site_GPS-Coordinates'!$A:$A,'Site_GPS-Coordinates'!$C:$C,"")</f>
        <v>-74.743129999999994</v>
      </c>
      <c r="AN206" s="75" t="str">
        <f t="shared" si="10"/>
        <v>HO1_A</v>
      </c>
      <c r="AO206" s="2" t="str">
        <f t="shared" si="11"/>
        <v>A</v>
      </c>
    </row>
    <row r="207" spans="1:41" ht="14.5" x14ac:dyDescent="0.35">
      <c r="A207" s="2" t="str">
        <f t="shared" si="9"/>
        <v>MB3_2025-06-15</v>
      </c>
      <c r="B207">
        <v>3312</v>
      </c>
      <c r="C207" t="s">
        <v>576</v>
      </c>
      <c r="D207" s="78">
        <v>45823.63181712963</v>
      </c>
      <c r="F207" s="78">
        <v>45823.63181712963</v>
      </c>
      <c r="H207" t="s">
        <v>247</v>
      </c>
      <c r="I207" t="s">
        <v>248</v>
      </c>
      <c r="J207" s="6">
        <v>45823.666666666664</v>
      </c>
      <c r="K207" s="79">
        <v>0.4513888888888889</v>
      </c>
      <c r="L207" t="s">
        <v>256</v>
      </c>
      <c r="M207" t="s">
        <v>155</v>
      </c>
      <c r="N207" t="s">
        <v>402</v>
      </c>
      <c r="O207" t="s">
        <v>250</v>
      </c>
      <c r="P207" t="s">
        <v>158</v>
      </c>
      <c r="R207" t="s">
        <v>159</v>
      </c>
      <c r="T207" t="s">
        <v>159</v>
      </c>
      <c r="V207" t="s">
        <v>334</v>
      </c>
      <c r="X207" t="s">
        <v>161</v>
      </c>
      <c r="Y207" t="s">
        <v>177</v>
      </c>
      <c r="Z207" t="s">
        <v>163</v>
      </c>
      <c r="AC207">
        <v>15</v>
      </c>
      <c r="AD207" t="s">
        <v>164</v>
      </c>
      <c r="AF207" cm="1">
        <f t="array" ref="AF207">_xlfn.LET(
  _xlpm.result, _xlfn.XLOOKUP($A207, IDEXX!$A:$A, IDEXX!$I:$I, ""),
  _xlfn.IFNA(
    _xlfn.IFS(
      ISNUMBER(_xlpm.result), _xlpm.result,
      _xlpm.result = "&gt; 2419.6", 2500,
      _xlpm.result = "&lt; 1.0", 0.5
    ),
    ""
  )
)</f>
        <v>2419.6</v>
      </c>
      <c r="AG207" s="2">
        <f>_xlfn.IFNA(_xlfn.XLOOKUP((A207&amp;"_P"), GALLERY!AT:AT, GALLERY!E:E),"")</f>
        <v>2.5440000000000001E-2</v>
      </c>
      <c r="AH207" s="2">
        <f>_xlfn.IFNA(_xlfn.XLOOKUP((A207&amp;"_C"), GALLERY!AT:AT, GALLERY!E:E),"")</f>
        <v>488.47269999999997</v>
      </c>
      <c r="AI207" s="75">
        <f>_xlfn.IFNA(IF(_xlfn.XLOOKUP((A207&amp;"_N"), GALLERY!AT:AT, GALLERY!E:E)&lt;0, _xlfn.XLOOKUP((A207&amp;"_T"), GALLERY!AT:AT, GALLERY!E:E), _xlfn.XLOOKUP((A207&amp;"_T"), GALLERY!AT:AT, GALLERY!E:E)-_xlfn.XLOOKUP((A207&amp;"_N"), GALLERY!AT:AT, GALLERY!E:E))/1000,"")</f>
        <v>0.38421929999999999</v>
      </c>
      <c r="AJ207" s="5">
        <f>_xlfn.IFNA(_xlfn.XLOOKUP((A207), TURBIDITY!A:A, TURBIDITY!I:I),"")</f>
        <v>2.77</v>
      </c>
      <c r="AK207" s="105" t="str" cm="1">
        <f t="array" ref="AK207">_xlfn.LET(
  _xlpm.lookupVal, _xlfn.XLOOKUP($A207, PHYCOCYANIN!A:A, PHYCOCYANIN!R:R, ""),
  _xlfn.IFS(
    _xlpm.lookupVal &lt;&gt; "", _xlpm.lookupVal,
    OR($Z207 = "Abundant algae", ISNUMBER(SEARCH("Suspected_HAB", $AA207))), "Flagged",
    TRUE, ""
  )
)</f>
        <v/>
      </c>
      <c r="AL207" s="75">
        <f>_xlfn.XLOOKUP($L207,'Site_GPS-Coordinates'!$A:$A,'Site_GPS-Coordinates'!$B:$B,"")</f>
        <v>40.3635351</v>
      </c>
      <c r="AM207" s="75">
        <f>_xlfn.XLOOKUP($L207,'Site_GPS-Coordinates'!$A:$A,'Site_GPS-Coordinates'!$C:$C,"")</f>
        <v>-74.680059</v>
      </c>
      <c r="AN207" s="75" t="str">
        <f t="shared" si="10"/>
        <v>MB3_A</v>
      </c>
      <c r="AO207" s="2" t="str">
        <f t="shared" si="11"/>
        <v>A</v>
      </c>
    </row>
    <row r="208" spans="1:41" ht="14.5" x14ac:dyDescent="0.35">
      <c r="A208" s="2" t="str">
        <f t="shared" si="9"/>
        <v>MDWL1_2025-06-15</v>
      </c>
      <c r="B208">
        <v>3317</v>
      </c>
      <c r="C208" t="s">
        <v>577</v>
      </c>
      <c r="D208" s="78">
        <v>45823.655277777776</v>
      </c>
      <c r="F208" s="78">
        <v>45823.655277777776</v>
      </c>
      <c r="H208" t="s">
        <v>258</v>
      </c>
      <c r="I208" t="s">
        <v>358</v>
      </c>
      <c r="J208" s="6">
        <v>45823.666666666664</v>
      </c>
      <c r="K208" s="79">
        <v>0.4375</v>
      </c>
      <c r="L208" t="s">
        <v>260</v>
      </c>
      <c r="M208" t="s">
        <v>155</v>
      </c>
      <c r="N208" t="s">
        <v>456</v>
      </c>
      <c r="O208" t="s">
        <v>250</v>
      </c>
      <c r="P208" t="s">
        <v>158</v>
      </c>
      <c r="R208" t="s">
        <v>159</v>
      </c>
      <c r="T208" t="s">
        <v>171</v>
      </c>
      <c r="V208" t="s">
        <v>261</v>
      </c>
      <c r="X208" t="s">
        <v>161</v>
      </c>
      <c r="Y208" t="s">
        <v>162</v>
      </c>
      <c r="Z208" t="s">
        <v>163</v>
      </c>
      <c r="AC208">
        <v>20</v>
      </c>
      <c r="AD208" t="s">
        <v>164</v>
      </c>
      <c r="AF208" cm="1">
        <f t="array" ref="AF208">_xlfn.LET(
  _xlpm.result, _xlfn.XLOOKUP($A208, IDEXX!$A:$A, IDEXX!$I:$I, ""),
  _xlfn.IFNA(
    _xlfn.IFS(
      ISNUMBER(_xlpm.result), _xlpm.result,
      _xlpm.result = "&gt; 2419.6", 2500,
      _xlpm.result = "&lt; 1.0", 0.5
    ),
    ""
  )
)</f>
        <v>1299.7</v>
      </c>
      <c r="AG208" s="2">
        <f>_xlfn.IFNA(_xlfn.XLOOKUP((A208&amp;"_P"), GALLERY!AT:AT, GALLERY!E:E),"")</f>
        <v>2.334E-2</v>
      </c>
      <c r="AH208" s="2">
        <f>_xlfn.IFNA(_xlfn.XLOOKUP((A208&amp;"_C"), GALLERY!AT:AT, GALLERY!E:E),"")</f>
        <v>657.89260000000002</v>
      </c>
      <c r="AI208" s="75">
        <f>_xlfn.IFNA(IF(_xlfn.XLOOKUP((A208&amp;"_N"), GALLERY!AT:AT, GALLERY!E:E)&lt;0, _xlfn.XLOOKUP((A208&amp;"_T"), GALLERY!AT:AT, GALLERY!E:E), _xlfn.XLOOKUP((A208&amp;"_T"), GALLERY!AT:AT, GALLERY!E:E)-_xlfn.XLOOKUP((A208&amp;"_N"), GALLERY!AT:AT, GALLERY!E:E))/1000,"")</f>
        <v>-1.7989140000000001E-2</v>
      </c>
      <c r="AJ208" s="5">
        <f>_xlfn.IFNA(_xlfn.XLOOKUP((A208), TURBIDITY!A:A, TURBIDITY!I:I),"")</f>
        <v>4.49</v>
      </c>
      <c r="AK208" s="105" t="str" cm="1">
        <f t="array" ref="AK208">_xlfn.LET(
  _xlpm.lookupVal, _xlfn.XLOOKUP($A208, PHYCOCYANIN!A:A, PHYCOCYANIN!R:R, ""),
  _xlfn.IFS(
    _xlpm.lookupVal &lt;&gt; "", _xlpm.lookupVal,
    OR($Z208 = "Abundant algae", ISNUMBER(SEARCH("Suspected_HAB", $AA208))), "Flagged",
    TRUE, ""
  )
)</f>
        <v/>
      </c>
      <c r="AL208" s="75">
        <f>_xlfn.XLOOKUP($L208,'Site_GPS-Coordinates'!$A:$A,'Site_GPS-Coordinates'!$B:$B,"")</f>
        <v>40.258123560000001</v>
      </c>
      <c r="AM208" s="75">
        <f>_xlfn.XLOOKUP($L208,'Site_GPS-Coordinates'!$A:$A,'Site_GPS-Coordinates'!$C:$C,"")</f>
        <v>-74.520177450000006</v>
      </c>
      <c r="AN208" s="75" t="str">
        <f t="shared" si="10"/>
        <v>MDWL1_A</v>
      </c>
      <c r="AO208" s="2" t="str">
        <f t="shared" si="11"/>
        <v>A</v>
      </c>
    </row>
    <row r="209" spans="1:41" ht="14.5" x14ac:dyDescent="0.35">
      <c r="A209" s="2" t="str">
        <f t="shared" si="9"/>
        <v>MR3_2025-06-15</v>
      </c>
      <c r="B209">
        <v>3289</v>
      </c>
      <c r="C209" t="s">
        <v>578</v>
      </c>
      <c r="D209" s="78">
        <v>45823.545324074075</v>
      </c>
      <c r="F209" s="78">
        <v>45823.545324074075</v>
      </c>
      <c r="H209" t="s">
        <v>184</v>
      </c>
      <c r="I209" t="s">
        <v>546</v>
      </c>
      <c r="J209" s="6">
        <v>45823.666666666664</v>
      </c>
      <c r="K209" s="79">
        <v>0.37430555555555556</v>
      </c>
      <c r="L209" t="s">
        <v>263</v>
      </c>
      <c r="M209" t="s">
        <v>155</v>
      </c>
      <c r="N209" t="s">
        <v>456</v>
      </c>
      <c r="O209" t="s">
        <v>250</v>
      </c>
      <c r="P209" t="s">
        <v>158</v>
      </c>
      <c r="R209" t="s">
        <v>159</v>
      </c>
      <c r="T209" t="s">
        <v>171</v>
      </c>
      <c r="V209" t="s">
        <v>172</v>
      </c>
      <c r="X209" t="s">
        <v>173</v>
      </c>
      <c r="Y209" t="s">
        <v>162</v>
      </c>
      <c r="Z209" t="s">
        <v>163</v>
      </c>
      <c r="AC209">
        <v>25</v>
      </c>
      <c r="AD209" t="s">
        <v>164</v>
      </c>
      <c r="AF209" cm="1">
        <f t="array" ref="AF209">_xlfn.LET(
  _xlpm.result, _xlfn.XLOOKUP($A209, IDEXX!$A:$A, IDEXX!$I:$I, ""),
  _xlfn.IFNA(
    _xlfn.IFS(
      ISNUMBER(_xlpm.result), _xlpm.result,
      _xlpm.result = "&gt; 2419.6", 2500,
      _xlpm.result = "&lt; 1.0", 0.5
    ),
    ""
  )
)</f>
        <v>1553.1</v>
      </c>
      <c r="AG209" s="2">
        <f>_xlfn.IFNA(_xlfn.XLOOKUP((A209&amp;"_P"), GALLERY!AT:AT, GALLERY!E:E),"")</f>
        <v>0.10399</v>
      </c>
      <c r="AH209" s="2">
        <f>_xlfn.IFNA(_xlfn.XLOOKUP((A209&amp;"_C"), GALLERY!AT:AT, GALLERY!E:E),"")</f>
        <v>519.95870000000002</v>
      </c>
      <c r="AI209" s="75">
        <f>_xlfn.IFNA(IF(_xlfn.XLOOKUP((A209&amp;"_N"), GALLERY!AT:AT, GALLERY!E:E)&lt;0, _xlfn.XLOOKUP((A209&amp;"_T"), GALLERY!AT:AT, GALLERY!E:E), _xlfn.XLOOKUP((A209&amp;"_T"), GALLERY!AT:AT, GALLERY!E:E)-_xlfn.XLOOKUP((A209&amp;"_N"), GALLERY!AT:AT, GALLERY!E:E))/1000,"")</f>
        <v>1.06812598</v>
      </c>
      <c r="AJ209" s="5">
        <f>_xlfn.IFNA(_xlfn.XLOOKUP((A209), TURBIDITY!A:A, TURBIDITY!I:I),"")</f>
        <v>7.22</v>
      </c>
      <c r="AK209" s="105" t="str" cm="1">
        <f t="array" ref="AK209">_xlfn.LET(
  _xlpm.lookupVal, _xlfn.XLOOKUP($A209, PHYCOCYANIN!A:A, PHYCOCYANIN!R:R, ""),
  _xlfn.IFS(
    _xlpm.lookupVal &lt;&gt; "", _xlpm.lookupVal,
    OR($Z209 = "Abundant algae", ISNUMBER(SEARCH("Suspected_HAB", $AA209))), "Flagged",
    TRUE, ""
  )
)</f>
        <v/>
      </c>
      <c r="AL209" s="75">
        <f>_xlfn.XLOOKUP($L209,'Site_GPS-Coordinates'!$A:$A,'Site_GPS-Coordinates'!$B:$B,"")</f>
        <v>40.438997800000003</v>
      </c>
      <c r="AM209" s="75">
        <f>_xlfn.XLOOKUP($L209,'Site_GPS-Coordinates'!$A:$A,'Site_GPS-Coordinates'!$C:$C,"")</f>
        <v>-74.617815289999996</v>
      </c>
      <c r="AN209" s="75" t="str">
        <f t="shared" si="10"/>
        <v>MR3_A</v>
      </c>
      <c r="AO209" s="2" t="str">
        <f t="shared" si="11"/>
        <v>A</v>
      </c>
    </row>
    <row r="210" spans="1:41" ht="14.5" x14ac:dyDescent="0.35">
      <c r="A210" s="2" t="str">
        <f t="shared" si="9"/>
        <v>MR4_2025-06-15</v>
      </c>
      <c r="B210">
        <v>3280</v>
      </c>
      <c r="C210" t="s">
        <v>579</v>
      </c>
      <c r="D210" s="78">
        <v>45823.4846412037</v>
      </c>
      <c r="F210" s="78">
        <v>45823.4846412037</v>
      </c>
      <c r="H210" t="s">
        <v>243</v>
      </c>
      <c r="I210" t="s">
        <v>244</v>
      </c>
      <c r="J210" s="6">
        <v>45823.666666666664</v>
      </c>
      <c r="K210" s="79">
        <v>0.31666666666666665</v>
      </c>
      <c r="L210" t="s">
        <v>265</v>
      </c>
      <c r="M210" t="s">
        <v>155</v>
      </c>
      <c r="N210" t="s">
        <v>456</v>
      </c>
      <c r="O210" t="s">
        <v>250</v>
      </c>
      <c r="P210" t="s">
        <v>158</v>
      </c>
      <c r="R210" t="s">
        <v>182</v>
      </c>
      <c r="T210" t="s">
        <v>199</v>
      </c>
      <c r="V210" t="s">
        <v>172</v>
      </c>
      <c r="X210" t="s">
        <v>161</v>
      </c>
      <c r="Y210" t="s">
        <v>177</v>
      </c>
      <c r="Z210" t="s">
        <v>163</v>
      </c>
      <c r="AC210">
        <v>21</v>
      </c>
      <c r="AD210" t="s">
        <v>164</v>
      </c>
      <c r="AF210" cm="1">
        <f t="array" ref="AF210">_xlfn.LET(
  _xlpm.result, _xlfn.XLOOKUP($A210, IDEXX!$A:$A, IDEXX!$I:$I, ""),
  _xlfn.IFNA(
    _xlfn.IFS(
      ISNUMBER(_xlpm.result), _xlpm.result,
      _xlpm.result = "&gt; 2419.6", 2500,
      _xlpm.result = "&lt; 1.0", 0.5
    ),
    ""
  )
)</f>
        <v>1986.3</v>
      </c>
      <c r="AG210" s="2">
        <f>_xlfn.IFNA(_xlfn.XLOOKUP((A210&amp;"_P"), GALLERY!AT:AT, GALLERY!E:E),"")</f>
        <v>5.9679999999999997E-2</v>
      </c>
      <c r="AH210" s="2">
        <f>_xlfn.IFNA(_xlfn.XLOOKUP((A210&amp;"_C"), GALLERY!AT:AT, GALLERY!E:E),"")</f>
        <v>550.80420000000004</v>
      </c>
      <c r="AI210" s="75">
        <f>_xlfn.IFNA(IF(_xlfn.XLOOKUP((A210&amp;"_N"), GALLERY!AT:AT, GALLERY!E:E)&lt;0, _xlfn.XLOOKUP((A210&amp;"_T"), GALLERY!AT:AT, GALLERY!E:E), _xlfn.XLOOKUP((A210&amp;"_T"), GALLERY!AT:AT, GALLERY!E:E)-_xlfn.XLOOKUP((A210&amp;"_N"), GALLERY!AT:AT, GALLERY!E:E))/1000,"")</f>
        <v>0.87281136000000004</v>
      </c>
      <c r="AJ210" s="5">
        <f>_xlfn.IFNA(_xlfn.XLOOKUP((A210), TURBIDITY!A:A, TURBIDITY!I:I),"")</f>
        <v>9.26</v>
      </c>
      <c r="AK210" s="105" t="str" cm="1">
        <f t="array" ref="AK210">_xlfn.LET(
  _xlpm.lookupVal, _xlfn.XLOOKUP($A210, PHYCOCYANIN!A:A, PHYCOCYANIN!R:R, ""),
  _xlfn.IFS(
    _xlpm.lookupVal &lt;&gt; "", _xlpm.lookupVal,
    OR($Z210 = "Abundant algae", ISNUMBER(SEARCH("Suspected_HAB", $AA210))), "Flagged",
    TRUE, ""
  )
)</f>
        <v/>
      </c>
      <c r="AL210" s="75">
        <f>_xlfn.XLOOKUP($L210,'Site_GPS-Coordinates'!$A:$A,'Site_GPS-Coordinates'!$B:$B,"")</f>
        <v>40.406844999999997</v>
      </c>
      <c r="AM210" s="75">
        <f>_xlfn.XLOOKUP($L210,'Site_GPS-Coordinates'!$A:$A,'Site_GPS-Coordinates'!$C:$C,"")</f>
        <v>-74.636532000000003</v>
      </c>
      <c r="AN210" s="75" t="str">
        <f t="shared" si="10"/>
        <v>MR4_A</v>
      </c>
      <c r="AO210" s="2" t="str">
        <f t="shared" si="11"/>
        <v>A</v>
      </c>
    </row>
    <row r="211" spans="1:41" ht="14.5" x14ac:dyDescent="0.35">
      <c r="A211" s="2" t="str">
        <f t="shared" si="9"/>
        <v>PL1_2025-06-15</v>
      </c>
      <c r="B211">
        <v>3318</v>
      </c>
      <c r="C211" t="s">
        <v>580</v>
      </c>
      <c r="D211" s="78">
        <v>45823.656805555554</v>
      </c>
      <c r="F211" s="78">
        <v>45823.656805555554</v>
      </c>
      <c r="H211" t="s">
        <v>258</v>
      </c>
      <c r="I211" t="s">
        <v>358</v>
      </c>
      <c r="J211" s="6">
        <v>45823.666666666664</v>
      </c>
      <c r="K211" s="79">
        <v>0.44791666666666669</v>
      </c>
      <c r="L211" t="s">
        <v>267</v>
      </c>
      <c r="M211" t="s">
        <v>155</v>
      </c>
      <c r="N211" t="s">
        <v>456</v>
      </c>
      <c r="O211" t="s">
        <v>250</v>
      </c>
      <c r="P211" t="s">
        <v>158</v>
      </c>
      <c r="R211" t="s">
        <v>159</v>
      </c>
      <c r="T211" t="s">
        <v>171</v>
      </c>
      <c r="V211" t="s">
        <v>261</v>
      </c>
      <c r="X211" t="s">
        <v>173</v>
      </c>
      <c r="Y211" t="s">
        <v>191</v>
      </c>
      <c r="Z211" t="s">
        <v>163</v>
      </c>
      <c r="AC211">
        <v>20</v>
      </c>
      <c r="AD211" t="s">
        <v>164</v>
      </c>
      <c r="AF211" cm="1">
        <f t="array" ref="AF211">_xlfn.LET(
  _xlpm.result, _xlfn.XLOOKUP($A211, IDEXX!$A:$A, IDEXX!$I:$I, ""),
  _xlfn.IFNA(
    _xlfn.IFS(
      ISNUMBER(_xlpm.result), _xlpm.result,
      _xlpm.result = "&gt; 2419.6", 2500,
      _xlpm.result = "&lt; 1.0", 0.5
    ),
    ""
  )
)</f>
        <v>461.1</v>
      </c>
      <c r="AG211" s="2">
        <f>_xlfn.IFNA(_xlfn.XLOOKUP((A211&amp;"_P"), GALLERY!AT:AT, GALLERY!E:E),"")</f>
        <v>7.1379999999999999E-2</v>
      </c>
      <c r="AH211" s="2">
        <f>_xlfn.IFNA(_xlfn.XLOOKUP((A211&amp;"_C"), GALLERY!AT:AT, GALLERY!E:E),"")</f>
        <v>782.74630000000002</v>
      </c>
      <c r="AI211" s="75">
        <f>_xlfn.IFNA(IF(_xlfn.XLOOKUP((A211&amp;"_N"), GALLERY!AT:AT, GALLERY!E:E)&lt;0, _xlfn.XLOOKUP((A211&amp;"_T"), GALLERY!AT:AT, GALLERY!E:E), _xlfn.XLOOKUP((A211&amp;"_T"), GALLERY!AT:AT, GALLERY!E:E)-_xlfn.XLOOKUP((A211&amp;"_N"), GALLERY!AT:AT, GALLERY!E:E))/1000,"")</f>
        <v>0.50400643000000001</v>
      </c>
      <c r="AJ211" s="5">
        <f>_xlfn.IFNA(_xlfn.XLOOKUP((A211), TURBIDITY!A:A, TURBIDITY!I:I),"")</f>
        <v>3.24</v>
      </c>
      <c r="AK211" s="105" t="str" cm="1">
        <f t="array" ref="AK211">_xlfn.LET(
  _xlpm.lookupVal, _xlfn.XLOOKUP($A211, PHYCOCYANIN!A:A, PHYCOCYANIN!R:R, ""),
  _xlfn.IFS(
    _xlpm.lookupVal &lt;&gt; "", _xlpm.lookupVal,
    OR($Z211 = "Abundant algae", ISNUMBER(SEARCH("Suspected_HAB", $AA211))), "Flagged",
    TRUE, ""
  )
)</f>
        <v/>
      </c>
      <c r="AL211" s="75">
        <f>_xlfn.XLOOKUP($L211,'Site_GPS-Coordinates'!$A:$A,'Site_GPS-Coordinates'!$B:$B,"")</f>
        <v>40.270198999999998</v>
      </c>
      <c r="AM211" s="75">
        <f>_xlfn.XLOOKUP($L211,'Site_GPS-Coordinates'!$A:$A,'Site_GPS-Coordinates'!$C:$C,"")</f>
        <v>-74.522058999999999</v>
      </c>
      <c r="AN211" s="75" t="str">
        <f t="shared" si="10"/>
        <v>PL1_A</v>
      </c>
      <c r="AO211" s="2" t="str">
        <f t="shared" si="11"/>
        <v>A</v>
      </c>
    </row>
    <row r="212" spans="1:41" ht="14.5" x14ac:dyDescent="0.35">
      <c r="A212" s="2" t="str">
        <f t="shared" si="9"/>
        <v>PMRL1_2025-06-15</v>
      </c>
      <c r="B212">
        <v>3305</v>
      </c>
      <c r="C212" t="s">
        <v>581</v>
      </c>
      <c r="D212" s="78">
        <v>45823.611898148149</v>
      </c>
      <c r="F212" s="78">
        <v>45823.611898148149</v>
      </c>
      <c r="H212" t="s">
        <v>247</v>
      </c>
      <c r="I212" t="s">
        <v>248</v>
      </c>
      <c r="J212" s="6">
        <v>45823.666666666664</v>
      </c>
      <c r="K212" s="79">
        <v>0.4375</v>
      </c>
      <c r="L212" t="s">
        <v>269</v>
      </c>
      <c r="M212" t="s">
        <v>155</v>
      </c>
      <c r="N212" t="s">
        <v>402</v>
      </c>
      <c r="O212" t="s">
        <v>250</v>
      </c>
      <c r="P212" t="s">
        <v>158</v>
      </c>
      <c r="R212" t="s">
        <v>159</v>
      </c>
      <c r="T212" t="s">
        <v>159</v>
      </c>
      <c r="V212" t="s">
        <v>172</v>
      </c>
      <c r="X212" t="s">
        <v>202</v>
      </c>
      <c r="Y212" t="s">
        <v>191</v>
      </c>
      <c r="Z212" t="s">
        <v>163</v>
      </c>
      <c r="AC212">
        <v>17</v>
      </c>
      <c r="AD212" t="s">
        <v>164</v>
      </c>
      <c r="AF212" cm="1">
        <f t="array" ref="AF212">_xlfn.LET(
  _xlpm.result, _xlfn.XLOOKUP($A212, IDEXX!$A:$A, IDEXX!$I:$I, ""),
  _xlfn.IFNA(
    _xlfn.IFS(
      ISNUMBER(_xlpm.result), _xlpm.result,
      _xlpm.result = "&gt; 2419.6", 2500,
      _xlpm.result = "&lt; 1.0", 0.5
    ),
    ""
  )
)</f>
        <v>1732.9</v>
      </c>
      <c r="AG212" s="2">
        <f>_xlfn.IFNA(_xlfn.XLOOKUP((A212&amp;"_P"), GALLERY!AT:AT, GALLERY!E:E),"")</f>
        <v>3.61E-2</v>
      </c>
      <c r="AH212" s="2">
        <f>_xlfn.IFNA(_xlfn.XLOOKUP((A212&amp;"_C"), GALLERY!AT:AT, GALLERY!E:E),"")</f>
        <v>254.30529999999999</v>
      </c>
      <c r="AI212" s="75">
        <f>_xlfn.IFNA(IF(_xlfn.XLOOKUP((A212&amp;"_N"), GALLERY!AT:AT, GALLERY!E:E)&lt;0, _xlfn.XLOOKUP((A212&amp;"_T"), GALLERY!AT:AT, GALLERY!E:E), _xlfn.XLOOKUP((A212&amp;"_T"), GALLERY!AT:AT, GALLERY!E:E)-_xlfn.XLOOKUP((A212&amp;"_N"), GALLERY!AT:AT, GALLERY!E:E))/1000,"")</f>
        <v>2.8915510000000002E-2</v>
      </c>
      <c r="AJ212" s="5">
        <f>_xlfn.IFNA(_xlfn.XLOOKUP((A212), TURBIDITY!A:A, TURBIDITY!I:I),"")</f>
        <v>8.35</v>
      </c>
      <c r="AK212" s="105" t="str" cm="1">
        <f t="array" ref="AK212">_xlfn.LET(
  _xlpm.lookupVal, _xlfn.XLOOKUP($A212, PHYCOCYANIN!A:A, PHYCOCYANIN!R:R, ""),
  _xlfn.IFS(
    _xlpm.lookupVal &lt;&gt; "", _xlpm.lookupVal,
    OR($Z212 = "Abundant algae", ISNUMBER(SEARCH("Suspected_HAB", $AA212))), "Flagged",
    TRUE, ""
  )
)</f>
        <v/>
      </c>
      <c r="AL212" s="75">
        <f>_xlfn.XLOOKUP($L212,'Site_GPS-Coordinates'!$A:$A,'Site_GPS-Coordinates'!$B:$B,"")</f>
        <v>40.363233999999999</v>
      </c>
      <c r="AM212" s="75">
        <f>_xlfn.XLOOKUP($L212,'Site_GPS-Coordinates'!$A:$A,'Site_GPS-Coordinates'!$C:$C,"")</f>
        <v>-74.676843000000005</v>
      </c>
      <c r="AN212" s="75" t="str">
        <f t="shared" si="10"/>
        <v>PMRL1_A</v>
      </c>
      <c r="AO212" s="2" t="str">
        <f t="shared" si="11"/>
        <v>A</v>
      </c>
    </row>
    <row r="213" spans="1:41" ht="14.5" x14ac:dyDescent="0.35">
      <c r="A213" s="2" t="str">
        <f t="shared" si="9"/>
        <v>PNVL1_2025-06-15</v>
      </c>
      <c r="B213">
        <v>3295</v>
      </c>
      <c r="C213" t="s">
        <v>582</v>
      </c>
      <c r="D213" s="78">
        <v>45823.590462962966</v>
      </c>
      <c r="F213" s="78">
        <v>45823.590462962966</v>
      </c>
      <c r="H213" t="s">
        <v>234</v>
      </c>
      <c r="I213" t="s">
        <v>235</v>
      </c>
      <c r="J213" s="6">
        <v>45823.666666666664</v>
      </c>
      <c r="K213" s="79">
        <v>0.4201388888888889</v>
      </c>
      <c r="L213" t="s">
        <v>271</v>
      </c>
      <c r="M213" t="s">
        <v>155</v>
      </c>
      <c r="N213" t="s">
        <v>456</v>
      </c>
      <c r="O213" t="s">
        <v>157</v>
      </c>
      <c r="P213" t="s">
        <v>158</v>
      </c>
      <c r="R213" s="100" t="s">
        <v>563</v>
      </c>
      <c r="T213" t="s">
        <v>159</v>
      </c>
      <c r="V213" t="s">
        <v>160</v>
      </c>
      <c r="X213" t="s">
        <v>202</v>
      </c>
      <c r="Y213" t="s">
        <v>191</v>
      </c>
      <c r="Z213" t="s">
        <v>163</v>
      </c>
      <c r="AC213">
        <v>20</v>
      </c>
      <c r="AD213" t="s">
        <v>164</v>
      </c>
      <c r="AF213" cm="1">
        <f t="array" ref="AF213">_xlfn.LET(
  _xlpm.result, _xlfn.XLOOKUP($A213, IDEXX!$A:$A, IDEXX!$I:$I, ""),
  _xlfn.IFNA(
    _xlfn.IFS(
      ISNUMBER(_xlpm.result), _xlpm.result,
      _xlpm.result = "&gt; 2419.6", 2500,
      _xlpm.result = "&lt; 1.0", 0.5
    ),
    ""
  )
)</f>
        <v>20.100000000000001</v>
      </c>
      <c r="AG213" s="2">
        <f>_xlfn.IFNA(_xlfn.XLOOKUP((A213&amp;"_P"), GALLERY!AT:AT, GALLERY!E:E),"")</f>
        <v>5.5419999999999997E-2</v>
      </c>
      <c r="AH213" s="2">
        <f>_xlfn.IFNA(_xlfn.XLOOKUP((A213&amp;"_C"), GALLERY!AT:AT, GALLERY!E:E),"")</f>
        <v>465.1293</v>
      </c>
      <c r="AI213" s="75">
        <f>_xlfn.IFNA(IF(_xlfn.XLOOKUP((A213&amp;"_N"), GALLERY!AT:AT, GALLERY!E:E)&lt;0, _xlfn.XLOOKUP((A213&amp;"_T"), GALLERY!AT:AT, GALLERY!E:E), _xlfn.XLOOKUP((A213&amp;"_T"), GALLERY!AT:AT, GALLERY!E:E)-_xlfn.XLOOKUP((A213&amp;"_N"), GALLERY!AT:AT, GALLERY!E:E))/1000,"")</f>
        <v>1.1331898700000003</v>
      </c>
      <c r="AJ213" s="5">
        <f>_xlfn.IFNA(_xlfn.XLOOKUP((A213), TURBIDITY!A:A, TURBIDITY!I:I),"")</f>
        <v>2.81</v>
      </c>
      <c r="AK213" s="105" t="str" cm="1">
        <f t="array" ref="AK213">_xlfn.LET(
  _xlpm.lookupVal, _xlfn.XLOOKUP($A213, PHYCOCYANIN!A:A, PHYCOCYANIN!R:R, ""),
  _xlfn.IFS(
    _xlpm.lookupVal &lt;&gt; "", _xlpm.lookupVal,
    OR($Z213 = "Abundant algae", ISNUMBER(SEARCH("Suspected_HAB", $AA213))), "Flagged",
    TRUE, ""
  )
)</f>
        <v/>
      </c>
      <c r="AL213" s="75">
        <f>_xlfn.XLOOKUP($L213,'Site_GPS-Coordinates'!$A:$A,'Site_GPS-Coordinates'!$B:$B,"")</f>
        <v>40.226717409999999</v>
      </c>
      <c r="AM213" s="75">
        <f>_xlfn.XLOOKUP($L213,'Site_GPS-Coordinates'!$A:$A,'Site_GPS-Coordinates'!$C:$C,"")</f>
        <v>-74.437954959999999</v>
      </c>
      <c r="AN213" s="75" t="str">
        <f t="shared" si="10"/>
        <v>PNVL1_A</v>
      </c>
      <c r="AO213" s="2" t="str">
        <f t="shared" si="11"/>
        <v>A</v>
      </c>
    </row>
    <row r="214" spans="1:41" ht="14.5" x14ac:dyDescent="0.35">
      <c r="A214" s="2" t="str">
        <f t="shared" si="9"/>
        <v>PP1_2025-06-15</v>
      </c>
      <c r="B214">
        <v>3282</v>
      </c>
      <c r="C214" t="s">
        <v>583</v>
      </c>
      <c r="D214" s="78">
        <v>45823.520752314813</v>
      </c>
      <c r="F214" s="78">
        <v>45823.520752314813</v>
      </c>
      <c r="H214" t="s">
        <v>179</v>
      </c>
      <c r="I214" t="s">
        <v>180</v>
      </c>
      <c r="J214" s="6">
        <v>45823.666666666664</v>
      </c>
      <c r="K214" s="79">
        <v>0.35208333333333336</v>
      </c>
      <c r="L214" t="s">
        <v>274</v>
      </c>
      <c r="M214" t="s">
        <v>155</v>
      </c>
      <c r="N214" t="s">
        <v>187</v>
      </c>
      <c r="O214" t="s">
        <v>250</v>
      </c>
      <c r="P214" t="s">
        <v>158</v>
      </c>
      <c r="R214" s="84" t="s">
        <v>228</v>
      </c>
      <c r="T214" t="s">
        <v>171</v>
      </c>
      <c r="V214" t="s">
        <v>172</v>
      </c>
      <c r="X214" t="s">
        <v>202</v>
      </c>
      <c r="Y214" t="s">
        <v>177</v>
      </c>
      <c r="Z214" t="s">
        <v>163</v>
      </c>
      <c r="AC214">
        <v>20</v>
      </c>
      <c r="AD214" t="s">
        <v>164</v>
      </c>
      <c r="AF214" cm="1">
        <f t="array" ref="AF214">_xlfn.LET(
  _xlpm.result, _xlfn.XLOOKUP($A214, IDEXX!$A:$A, IDEXX!$I:$I, ""),
  _xlfn.IFNA(
    _xlfn.IFS(
      ISNUMBER(_xlpm.result), _xlpm.result,
      _xlpm.result = "&gt; 2419.6", 2500,
      _xlpm.result = "&lt; 1.0", 0.5
    ),
    ""
  )
)</f>
        <v>1046.2</v>
      </c>
      <c r="AG214" s="2">
        <f>_xlfn.IFNA(_xlfn.XLOOKUP((A214&amp;"_P"), GALLERY!AT:AT, GALLERY!E:E),"")</f>
        <v>6.5509999999999999E-2</v>
      </c>
      <c r="AH214" s="2">
        <f>_xlfn.IFNA(_xlfn.XLOOKUP((A214&amp;"_C"), GALLERY!AT:AT, GALLERY!E:E),"")</f>
        <v>622.77030000000002</v>
      </c>
      <c r="AI214" s="75">
        <f>_xlfn.IFNA(IF(_xlfn.XLOOKUP((A214&amp;"_N"), GALLERY!AT:AT, GALLERY!E:E)&lt;0, _xlfn.XLOOKUP((A214&amp;"_T"), GALLERY!AT:AT, GALLERY!E:E), _xlfn.XLOOKUP((A214&amp;"_T"), GALLERY!AT:AT, GALLERY!E:E)-_xlfn.XLOOKUP((A214&amp;"_N"), GALLERY!AT:AT, GALLERY!E:E))/1000,"")</f>
        <v>0.24417818999999999</v>
      </c>
      <c r="AJ214" s="5">
        <f>_xlfn.IFNA(_xlfn.XLOOKUP((A214), TURBIDITY!A:A, TURBIDITY!I:I),"")</f>
        <v>5.72</v>
      </c>
      <c r="AK214" s="105" t="str" cm="1">
        <f t="array" ref="AK214">_xlfn.LET(
  _xlpm.lookupVal, _xlfn.XLOOKUP($A214, PHYCOCYANIN!A:A, PHYCOCYANIN!R:R, ""),
  _xlfn.IFS(
    _xlpm.lookupVal &lt;&gt; "", _xlpm.lookupVal,
    OR($Z214 = "Abundant algae", ISNUMBER(SEARCH("Suspected_HAB", $AA214))), "Flagged",
    TRUE, ""
  )
)</f>
        <v/>
      </c>
      <c r="AL214" s="75">
        <f>_xlfn.XLOOKUP($L214,'Site_GPS-Coordinates'!$A:$A,'Site_GPS-Coordinates'!$B:$B,"")</f>
        <v>40.327579999999998</v>
      </c>
      <c r="AM214" s="75">
        <f>_xlfn.XLOOKUP($L214,'Site_GPS-Coordinates'!$A:$A,'Site_GPS-Coordinates'!$C:$C,"")</f>
        <v>-74.600999999999999</v>
      </c>
      <c r="AN214" s="75" t="str">
        <f t="shared" si="10"/>
        <v>PP1_A</v>
      </c>
      <c r="AO214" s="2" t="str">
        <f t="shared" si="11"/>
        <v>A</v>
      </c>
    </row>
    <row r="215" spans="1:41" ht="14.5" x14ac:dyDescent="0.35">
      <c r="A215" s="2" t="str">
        <f t="shared" si="9"/>
        <v>PRP1_2025-06-15</v>
      </c>
      <c r="B215">
        <v>3283</v>
      </c>
      <c r="C215" t="s">
        <v>584</v>
      </c>
      <c r="D215" s="78">
        <v>45823.524537037039</v>
      </c>
      <c r="F215" s="78">
        <v>45823.524537037039</v>
      </c>
      <c r="H215" t="s">
        <v>205</v>
      </c>
      <c r="I215" t="s">
        <v>552</v>
      </c>
      <c r="J215" s="6">
        <v>45823.666666666664</v>
      </c>
      <c r="K215" s="79">
        <v>0.35694444444444445</v>
      </c>
      <c r="L215" t="s">
        <v>277</v>
      </c>
      <c r="M215" t="s">
        <v>155</v>
      </c>
      <c r="N215" t="s">
        <v>187</v>
      </c>
      <c r="O215" t="s">
        <v>250</v>
      </c>
      <c r="P215" t="s">
        <v>158</v>
      </c>
      <c r="R215" t="s">
        <v>159</v>
      </c>
      <c r="T215" t="s">
        <v>159</v>
      </c>
      <c r="V215" t="s">
        <v>172</v>
      </c>
      <c r="X215" t="s">
        <v>202</v>
      </c>
      <c r="Y215" t="s">
        <v>177</v>
      </c>
      <c r="Z215" t="s">
        <v>163</v>
      </c>
      <c r="AC215">
        <v>23</v>
      </c>
      <c r="AD215" t="s">
        <v>164</v>
      </c>
      <c r="AF215" cm="1">
        <f t="array" ref="AF215">_xlfn.LET(
  _xlpm.result, _xlfn.XLOOKUP($A215, IDEXX!$A:$A, IDEXX!$I:$I, ""),
  _xlfn.IFNA(
    _xlfn.IFS(
      ISNUMBER(_xlpm.result), _xlpm.result,
      _xlpm.result = "&gt; 2419.6", 2500,
      _xlpm.result = "&lt; 1.0", 0.5
    ),
    ""
  )
)</f>
        <v>35.5</v>
      </c>
      <c r="AG215" s="2">
        <f>_xlfn.IFNA(_xlfn.XLOOKUP((A215&amp;"_P"), GALLERY!AT:AT, GALLERY!E:E),"")</f>
        <v>8.5100000000000002E-3</v>
      </c>
      <c r="AH215" s="2">
        <f>_xlfn.IFNA(_xlfn.XLOOKUP((A215&amp;"_C"), GALLERY!AT:AT, GALLERY!E:E),"")</f>
        <v>250.70769999999999</v>
      </c>
      <c r="AI215" s="75">
        <f>_xlfn.IFNA(IF(_xlfn.XLOOKUP((A215&amp;"_N"), GALLERY!AT:AT, GALLERY!E:E)&lt;0, _xlfn.XLOOKUP((A215&amp;"_T"), GALLERY!AT:AT, GALLERY!E:E), _xlfn.XLOOKUP((A215&amp;"_T"), GALLERY!AT:AT, GALLERY!E:E)-_xlfn.XLOOKUP((A215&amp;"_N"), GALLERY!AT:AT, GALLERY!E:E))/1000,"")</f>
        <v>5.3050750000000001E-2</v>
      </c>
      <c r="AJ215" s="5">
        <f>_xlfn.IFNA(_xlfn.XLOOKUP((A215), TURBIDITY!A:A, TURBIDITY!I:I),"")</f>
        <v>2.4700000000000002</v>
      </c>
      <c r="AK215" s="105" t="str" cm="1">
        <f t="array" ref="AK215">_xlfn.LET(
  _xlpm.lookupVal, _xlfn.XLOOKUP($A215, PHYCOCYANIN!A:A, PHYCOCYANIN!R:R, ""),
  _xlfn.IFS(
    _xlpm.lookupVal &lt;&gt; "", _xlpm.lookupVal,
    OR($Z215 = "Abundant algae", ISNUMBER(SEARCH("Suspected_HAB", $AA215))), "Flagged",
    TRUE, ""
  )
)</f>
        <v/>
      </c>
      <c r="AL215" s="75">
        <f>_xlfn.XLOOKUP($L215,'Site_GPS-Coordinates'!$A:$A,'Site_GPS-Coordinates'!$B:$B,"")</f>
        <v>40.349993079999997</v>
      </c>
      <c r="AM215" s="75">
        <f>_xlfn.XLOOKUP($L215,'Site_GPS-Coordinates'!$A:$A,'Site_GPS-Coordinates'!$C:$C,"")</f>
        <v>-74.560906079999995</v>
      </c>
      <c r="AN215" s="75" t="str">
        <f t="shared" si="10"/>
        <v>PRP1_A</v>
      </c>
      <c r="AO215" s="2" t="str">
        <f t="shared" si="11"/>
        <v>A</v>
      </c>
    </row>
    <row r="216" spans="1:41" ht="14.5" x14ac:dyDescent="0.35">
      <c r="A216" s="2" t="str">
        <f t="shared" si="9"/>
        <v>RBA_2025-06-15</v>
      </c>
      <c r="B216">
        <v>3319</v>
      </c>
      <c r="C216" t="s">
        <v>585</v>
      </c>
      <c r="D216" s="78">
        <v>45823.657430555555</v>
      </c>
      <c r="F216" s="78">
        <v>45823.657430555555</v>
      </c>
      <c r="H216" t="s">
        <v>258</v>
      </c>
      <c r="I216" t="s">
        <v>358</v>
      </c>
      <c r="J216" s="6">
        <v>45823.666666666664</v>
      </c>
      <c r="K216" s="79">
        <v>0.45833333333333331</v>
      </c>
      <c r="L216" t="s">
        <v>279</v>
      </c>
      <c r="M216" t="s">
        <v>155</v>
      </c>
      <c r="N216" t="s">
        <v>456</v>
      </c>
      <c r="O216" t="s">
        <v>250</v>
      </c>
      <c r="P216" t="s">
        <v>158</v>
      </c>
      <c r="R216" t="s">
        <v>159</v>
      </c>
      <c r="T216" t="s">
        <v>159</v>
      </c>
      <c r="V216" t="s">
        <v>172</v>
      </c>
      <c r="X216" t="s">
        <v>173</v>
      </c>
      <c r="Y216" t="s">
        <v>177</v>
      </c>
      <c r="Z216" t="s">
        <v>163</v>
      </c>
      <c r="AC216">
        <v>20</v>
      </c>
      <c r="AD216" t="s">
        <v>164</v>
      </c>
      <c r="AF216" cm="1">
        <f t="array" ref="AF216">_xlfn.LET(
  _xlpm.result, _xlfn.XLOOKUP($A216, IDEXX!$A:$A, IDEXX!$I:$I, ""),
  _xlfn.IFNA(
    _xlfn.IFS(
      ISNUMBER(_xlpm.result), _xlpm.result,
      _xlpm.result = "&gt; 2419.6", 2500,
      _xlpm.result = "&lt; 1.0", 0.5
    ),
    ""
  )
)</f>
        <v>488.4</v>
      </c>
      <c r="AG216" s="2">
        <f>_xlfn.IFNA(_xlfn.XLOOKUP((A216&amp;"_P"), GALLERY!AT:AT, GALLERY!E:E),"")</f>
        <v>6.3420000000000004E-2</v>
      </c>
      <c r="AH216" s="2">
        <f>_xlfn.IFNA(_xlfn.XLOOKUP((A216&amp;"_C"), GALLERY!AT:AT, GALLERY!E:E),"")</f>
        <v>835.16700000000003</v>
      </c>
      <c r="AI216" s="75">
        <f>_xlfn.IFNA(IF(_xlfn.XLOOKUP((A216&amp;"_N"), GALLERY!AT:AT, GALLERY!E:E)&lt;0, _xlfn.XLOOKUP((A216&amp;"_T"), GALLERY!AT:AT, GALLERY!E:E), _xlfn.XLOOKUP((A216&amp;"_T"), GALLERY!AT:AT, GALLERY!E:E)-_xlfn.XLOOKUP((A216&amp;"_N"), GALLERY!AT:AT, GALLERY!E:E))/1000,"")</f>
        <v>0.48937638</v>
      </c>
      <c r="AJ216" s="5">
        <f>_xlfn.IFNA(_xlfn.XLOOKUP((A216), TURBIDITY!A:A, TURBIDITY!I:I),"")</f>
        <v>3.02</v>
      </c>
      <c r="AK216" s="105" t="str" cm="1">
        <f t="array" ref="AK216">_xlfn.LET(
  _xlpm.lookupVal, _xlfn.XLOOKUP($A216, PHYCOCYANIN!A:A, PHYCOCYANIN!R:R, ""),
  _xlfn.IFS(
    _xlpm.lookupVal &lt;&gt; "", _xlpm.lookupVal,
    OR($Z216 = "Abundant algae", ISNUMBER(SEARCH("Suspected_HAB", $AA216))), "Flagged",
    TRUE, ""
  )
)</f>
        <v/>
      </c>
      <c r="AL216" s="75">
        <f>_xlfn.XLOOKUP($L216,'Site_GPS-Coordinates'!$A:$A,'Site_GPS-Coordinates'!$B:$B,"")</f>
        <v>40.273510000000002</v>
      </c>
      <c r="AM216" s="75">
        <f>_xlfn.XLOOKUP($L216,'Site_GPS-Coordinates'!$A:$A,'Site_GPS-Coordinates'!$C:$C,"")</f>
        <v>-74.525869999999998</v>
      </c>
      <c r="AN216" s="75" t="str">
        <f t="shared" si="10"/>
        <v>RBA_A</v>
      </c>
      <c r="AO216" s="2" t="str">
        <f t="shared" si="11"/>
        <v>A</v>
      </c>
    </row>
    <row r="217" spans="1:41" ht="14.5" x14ac:dyDescent="0.35">
      <c r="A217" s="2" t="str">
        <f t="shared" si="9"/>
        <v>RK1_2025-06-15</v>
      </c>
      <c r="B217">
        <v>3281</v>
      </c>
      <c r="C217" t="s">
        <v>586</v>
      </c>
      <c r="D217" s="78">
        <v>45823.496041666665</v>
      </c>
      <c r="F217" s="78">
        <v>45823.496041666665</v>
      </c>
      <c r="H217" t="s">
        <v>243</v>
      </c>
      <c r="I217" t="s">
        <v>244</v>
      </c>
      <c r="J217" s="6">
        <v>45823.666666666664</v>
      </c>
      <c r="K217" s="79">
        <v>0.32708333333333334</v>
      </c>
      <c r="L217" t="s">
        <v>281</v>
      </c>
      <c r="M217" t="s">
        <v>155</v>
      </c>
      <c r="N217" t="s">
        <v>456</v>
      </c>
      <c r="O217" t="s">
        <v>250</v>
      </c>
      <c r="P217" t="s">
        <v>158</v>
      </c>
      <c r="R217" t="s">
        <v>159</v>
      </c>
      <c r="T217" t="s">
        <v>159</v>
      </c>
      <c r="V217" t="s">
        <v>172</v>
      </c>
      <c r="X217" t="s">
        <v>161</v>
      </c>
      <c r="Y217" t="s">
        <v>177</v>
      </c>
      <c r="Z217" t="s">
        <v>163</v>
      </c>
      <c r="AC217">
        <v>17</v>
      </c>
      <c r="AD217" t="s">
        <v>164</v>
      </c>
      <c r="AF217" cm="1">
        <f t="array" ref="AF217">_xlfn.LET(
  _xlpm.result, _xlfn.XLOOKUP($A217, IDEXX!$A:$A, IDEXX!$I:$I, ""),
  _xlfn.IFNA(
    _xlfn.IFS(
      ISNUMBER(_xlpm.result), _xlpm.result,
      _xlpm.result = "&gt; 2419.6", 2500,
      _xlpm.result = "&lt; 1.0", 0.5
    ),
    ""
  )
)</f>
        <v>142.1</v>
      </c>
      <c r="AG217" s="2">
        <f>_xlfn.IFNA(_xlfn.XLOOKUP((A217&amp;"_P"), GALLERY!AT:AT, GALLERY!E:E),"")</f>
        <v>6.583E-2</v>
      </c>
      <c r="AH217" s="2">
        <f>_xlfn.IFNA(_xlfn.XLOOKUP((A217&amp;"_C"), GALLERY!AT:AT, GALLERY!E:E),"")</f>
        <v>129.43029999999999</v>
      </c>
      <c r="AI217" s="75">
        <f>_xlfn.IFNA(IF(_xlfn.XLOOKUP((A217&amp;"_N"), GALLERY!AT:AT, GALLERY!E:E)&lt;0, _xlfn.XLOOKUP((A217&amp;"_T"), GALLERY!AT:AT, GALLERY!E:E), _xlfn.XLOOKUP((A217&amp;"_T"), GALLERY!AT:AT, GALLERY!E:E)-_xlfn.XLOOKUP((A217&amp;"_N"), GALLERY!AT:AT, GALLERY!E:E))/1000,"")</f>
        <v>9.2625280000000004E-2</v>
      </c>
      <c r="AJ217" s="5">
        <f>_xlfn.IFNA(_xlfn.XLOOKUP((A217), TURBIDITY!A:A, TURBIDITY!I:I),"")</f>
        <v>1.31</v>
      </c>
      <c r="AK217" s="105" t="str" cm="1">
        <f t="array" ref="AK217">_xlfn.LET(
  _xlpm.lookupVal, _xlfn.XLOOKUP($A217, PHYCOCYANIN!A:A, PHYCOCYANIN!R:R, ""),
  _xlfn.IFS(
    _xlpm.lookupVal &lt;&gt; "", _xlpm.lookupVal,
    OR($Z217 = "Abundant algae", ISNUMBER(SEARCH("Suspected_HAB", $AA217))), "Flagged",
    TRUE, ""
  )
)</f>
        <v/>
      </c>
      <c r="AL217" s="75">
        <f>_xlfn.XLOOKUP($L217,'Site_GPS-Coordinates'!$A:$A,'Site_GPS-Coordinates'!$B:$B,"")</f>
        <v>40.419702999999998</v>
      </c>
      <c r="AM217" s="75">
        <f>_xlfn.XLOOKUP($L217,'Site_GPS-Coordinates'!$A:$A,'Site_GPS-Coordinates'!$C:$C,"")</f>
        <v>-74.721872000000005</v>
      </c>
      <c r="AN217" s="75" t="str">
        <f t="shared" si="10"/>
        <v>RK1_A</v>
      </c>
      <c r="AO217" s="2" t="str">
        <f t="shared" si="11"/>
        <v>A</v>
      </c>
    </row>
    <row r="218" spans="1:41" ht="14.5" x14ac:dyDescent="0.35">
      <c r="A218" s="2" t="str">
        <f t="shared" si="9"/>
        <v>RO1a_2025-06-15</v>
      </c>
      <c r="B218">
        <v>3320</v>
      </c>
      <c r="C218" t="s">
        <v>587</v>
      </c>
      <c r="D218" s="78">
        <v>45823.658217592594</v>
      </c>
      <c r="F218" s="78">
        <v>45823.658217592594</v>
      </c>
      <c r="H218" t="s">
        <v>283</v>
      </c>
      <c r="I218" t="s">
        <v>284</v>
      </c>
      <c r="J218" s="6">
        <v>45823.666666666664</v>
      </c>
      <c r="K218" s="79">
        <v>0.48125000000000001</v>
      </c>
      <c r="L218" t="s">
        <v>285</v>
      </c>
      <c r="M218" t="s">
        <v>155</v>
      </c>
      <c r="N218" t="s">
        <v>468</v>
      </c>
      <c r="O218" t="s">
        <v>250</v>
      </c>
      <c r="P218" t="s">
        <v>588</v>
      </c>
      <c r="R218" s="100" t="s">
        <v>589</v>
      </c>
      <c r="T218" t="s">
        <v>159</v>
      </c>
      <c r="V218" t="s">
        <v>172</v>
      </c>
      <c r="X218" t="s">
        <v>202</v>
      </c>
      <c r="Y218" t="s">
        <v>162</v>
      </c>
      <c r="Z218" t="s">
        <v>213</v>
      </c>
      <c r="AA218" t="s">
        <v>590</v>
      </c>
      <c r="AC218">
        <v>15</v>
      </c>
      <c r="AD218" t="s">
        <v>164</v>
      </c>
      <c r="AE218" t="s">
        <v>591</v>
      </c>
      <c r="AF218" cm="1">
        <f t="array" ref="AF218">_xlfn.LET(
  _xlpm.result, _xlfn.XLOOKUP($A218, IDEXX!$A:$A, IDEXX!$I:$I, ""),
  _xlfn.IFNA(
    _xlfn.IFS(
      ISNUMBER(_xlpm.result), _xlpm.result,
      _xlpm.result = "&gt; 2419.6", 2500,
      _xlpm.result = "&lt; 1.0", 0.5
    ),
    ""
  )
)</f>
        <v>529.79999999999995</v>
      </c>
      <c r="AG218" s="2">
        <f>_xlfn.IFNA(_xlfn.XLOOKUP((A218&amp;"_P"), GALLERY!AT:AT, GALLERY!E:E),"")</f>
        <v>0.53322000000000003</v>
      </c>
      <c r="AH218" s="2">
        <f>_xlfn.IFNA(_xlfn.XLOOKUP((A218&amp;"_C"), GALLERY!AT:AT, GALLERY!E:E),"")</f>
        <v>496.40499999999997</v>
      </c>
      <c r="AI218" s="75">
        <f>_xlfn.IFNA(IF(_xlfn.XLOOKUP((A218&amp;"_N"), GALLERY!AT:AT, GALLERY!E:E)&lt;0, _xlfn.XLOOKUP((A218&amp;"_T"), GALLERY!AT:AT, GALLERY!E:E), _xlfn.XLOOKUP((A218&amp;"_T"), GALLERY!AT:AT, GALLERY!E:E)-_xlfn.XLOOKUP((A218&amp;"_N"), GALLERY!AT:AT, GALLERY!E:E))/1000,"")</f>
        <v>0.68622921000000003</v>
      </c>
      <c r="AJ218" s="5">
        <f>_xlfn.IFNA(_xlfn.XLOOKUP((A218), TURBIDITY!A:A, TURBIDITY!I:I),"")</f>
        <v>8.07</v>
      </c>
      <c r="AK218" s="105" t="str" cm="1">
        <f t="array" ref="AK218">_xlfn.LET(
  _xlpm.lookupVal, _xlfn.XLOOKUP($A218, PHYCOCYANIN!A:A, PHYCOCYANIN!R:R, ""),
  _xlfn.IFS(
    _xlpm.lookupVal &lt;&gt; "", _xlpm.lookupVal,
    OR($Z218 = "Abundant algae", ISNUMBER(SEARCH("Suspected_HAB", $AA218))), "Flagged",
    TRUE, ""
  )
)</f>
        <v/>
      </c>
      <c r="AL218" s="75">
        <f>_xlfn.XLOOKUP($L218,'Site_GPS-Coordinates'!$A:$A,'Site_GPS-Coordinates'!$B:$B,"")</f>
        <v>40.505462000000001</v>
      </c>
      <c r="AM218" s="75">
        <f>_xlfn.XLOOKUP($L218,'Site_GPS-Coordinates'!$A:$A,'Site_GPS-Coordinates'!$C:$C,"")</f>
        <v>-74.623596000000006</v>
      </c>
      <c r="AN218" s="75" t="str">
        <f t="shared" si="10"/>
        <v>RO1a_A</v>
      </c>
      <c r="AO218" s="2" t="str">
        <f t="shared" si="11"/>
        <v>A</v>
      </c>
    </row>
    <row r="219" spans="1:41" ht="14.5" x14ac:dyDescent="0.35">
      <c r="A219" s="2" t="str">
        <f t="shared" si="9"/>
        <v>SB1_2025-06-15</v>
      </c>
      <c r="B219">
        <v>3297</v>
      </c>
      <c r="C219" t="s">
        <v>592</v>
      </c>
      <c r="D219" s="78">
        <v>45823.593506944446</v>
      </c>
      <c r="F219" s="78">
        <v>45823.593506944446</v>
      </c>
      <c r="H219" t="s">
        <v>252</v>
      </c>
      <c r="I219" t="s">
        <v>253</v>
      </c>
      <c r="J219" s="6">
        <v>45823.666666666664</v>
      </c>
      <c r="K219" s="79">
        <v>0.41736111111111113</v>
      </c>
      <c r="L219" t="s">
        <v>293</v>
      </c>
      <c r="M219" t="s">
        <v>155</v>
      </c>
      <c r="N219" t="s">
        <v>468</v>
      </c>
      <c r="O219" t="s">
        <v>250</v>
      </c>
      <c r="P219" t="s">
        <v>158</v>
      </c>
      <c r="R219" t="s">
        <v>212</v>
      </c>
      <c r="T219" t="s">
        <v>199</v>
      </c>
      <c r="V219" t="s">
        <v>334</v>
      </c>
      <c r="X219" t="s">
        <v>173</v>
      </c>
      <c r="Y219" t="s">
        <v>177</v>
      </c>
      <c r="Z219" t="s">
        <v>163</v>
      </c>
      <c r="AC219">
        <v>18</v>
      </c>
      <c r="AD219" t="s">
        <v>164</v>
      </c>
      <c r="AF219" cm="1">
        <f t="array" ref="AF219">_xlfn.LET(
  _xlpm.result, _xlfn.XLOOKUP($A219, IDEXX!$A:$A, IDEXX!$I:$I, ""),
  _xlfn.IFNA(
    _xlfn.IFS(
      ISNUMBER(_xlpm.result), _xlpm.result,
      _xlpm.result = "&gt; 2419.6", 2500,
      _xlpm.result = "&lt; 1.0", 0.5
    ),
    ""
  )
)</f>
        <v>2500</v>
      </c>
      <c r="AG219" s="2">
        <f>_xlfn.IFNA(_xlfn.XLOOKUP((A219&amp;"_P"), GALLERY!AT:AT, GALLERY!E:E),"")</f>
        <v>8.337E-2</v>
      </c>
      <c r="AH219" s="2">
        <f>_xlfn.IFNA(_xlfn.XLOOKUP((A219&amp;"_C"), GALLERY!AT:AT, GALLERY!E:E),"")</f>
        <v>259.75029999999998</v>
      </c>
      <c r="AI219" s="75">
        <f>_xlfn.IFNA(IF(_xlfn.XLOOKUP((A219&amp;"_N"), GALLERY!AT:AT, GALLERY!E:E)&lt;0, _xlfn.XLOOKUP((A219&amp;"_T"), GALLERY!AT:AT, GALLERY!E:E), _xlfn.XLOOKUP((A219&amp;"_T"), GALLERY!AT:AT, GALLERY!E:E)-_xlfn.XLOOKUP((A219&amp;"_N"), GALLERY!AT:AT, GALLERY!E:E))/1000,"")</f>
        <v>0.56239380000000005</v>
      </c>
      <c r="AJ219" s="5">
        <f>_xlfn.IFNA(_xlfn.XLOOKUP((A219), TURBIDITY!A:A, TURBIDITY!I:I),"")</f>
        <v>14.1</v>
      </c>
      <c r="AK219" s="105" t="str" cm="1">
        <f t="array" ref="AK219">_xlfn.LET(
  _xlpm.lookupVal, _xlfn.XLOOKUP($A219, PHYCOCYANIN!A:A, PHYCOCYANIN!R:R, ""),
  _xlfn.IFS(
    _xlpm.lookupVal &lt;&gt; "", _xlpm.lookupVal,
    OR($Z219 = "Abundant algae", ISNUMBER(SEARCH("Suspected_HAB", $AA219))), "Flagged",
    TRUE, ""
  )
)</f>
        <v/>
      </c>
      <c r="AL219" s="75">
        <f>_xlfn.XLOOKUP($L219,'Site_GPS-Coordinates'!$A:$A,'Site_GPS-Coordinates'!$B:$B,"")</f>
        <v>40.333000030000001</v>
      </c>
      <c r="AM219" s="75">
        <f>_xlfn.XLOOKUP($L219,'Site_GPS-Coordinates'!$A:$A,'Site_GPS-Coordinates'!$C:$C,"")</f>
        <v>-74.681988509999996</v>
      </c>
      <c r="AN219" s="75" t="str">
        <f t="shared" si="10"/>
        <v>SB1_A</v>
      </c>
      <c r="AO219" s="2" t="str">
        <f t="shared" si="11"/>
        <v>A</v>
      </c>
    </row>
    <row r="220" spans="1:41" ht="14.5" x14ac:dyDescent="0.35">
      <c r="A220" s="2" t="str">
        <f t="shared" si="9"/>
        <v>SB9_2025-06-15</v>
      </c>
      <c r="B220">
        <v>3293</v>
      </c>
      <c r="C220" t="s">
        <v>593</v>
      </c>
      <c r="D220" s="78">
        <v>45823.570983796293</v>
      </c>
      <c r="F220" s="78">
        <v>45823.570983796293</v>
      </c>
      <c r="H220" t="s">
        <v>252</v>
      </c>
      <c r="I220" t="s">
        <v>253</v>
      </c>
      <c r="J220" s="6">
        <v>45823.666666666664</v>
      </c>
      <c r="K220" s="79">
        <v>0.39444444444444443</v>
      </c>
      <c r="L220" t="s">
        <v>298</v>
      </c>
      <c r="M220" t="s">
        <v>155</v>
      </c>
      <c r="N220" t="s">
        <v>468</v>
      </c>
      <c r="O220" t="s">
        <v>250</v>
      </c>
      <c r="P220" t="s">
        <v>158</v>
      </c>
      <c r="R220" t="s">
        <v>212</v>
      </c>
      <c r="T220" t="s">
        <v>199</v>
      </c>
      <c r="V220" t="s">
        <v>172</v>
      </c>
      <c r="X220" t="s">
        <v>202</v>
      </c>
      <c r="Y220" t="s">
        <v>177</v>
      </c>
      <c r="Z220" t="s">
        <v>163</v>
      </c>
      <c r="AC220">
        <v>18</v>
      </c>
      <c r="AD220" t="s">
        <v>164</v>
      </c>
      <c r="AF220" cm="1">
        <f t="array" ref="AF220">_xlfn.LET(
  _xlpm.result, _xlfn.XLOOKUP($A220, IDEXX!$A:$A, IDEXX!$I:$I, ""),
  _xlfn.IFNA(
    _xlfn.IFS(
      ISNUMBER(_xlpm.result), _xlpm.result,
      _xlpm.result = "&gt; 2419.6", 2500,
      _xlpm.result = "&lt; 1.0", 0.5
    ),
    ""
  )
)</f>
        <v>2500</v>
      </c>
      <c r="AG220" s="2">
        <f>_xlfn.IFNA(_xlfn.XLOOKUP((A220&amp;"_P"), GALLERY!AT:AT, GALLERY!E:E),"")</f>
        <v>6.6890000000000005E-2</v>
      </c>
      <c r="AH220" s="2">
        <f>_xlfn.IFNA(_xlfn.XLOOKUP((A220&amp;"_C"), GALLERY!AT:AT, GALLERY!E:E),"")</f>
        <v>253.8245</v>
      </c>
      <c r="AI220" s="75">
        <f>_xlfn.IFNA(IF(_xlfn.XLOOKUP((A220&amp;"_N"), GALLERY!AT:AT, GALLERY!E:E)&lt;0, _xlfn.XLOOKUP((A220&amp;"_T"), GALLERY!AT:AT, GALLERY!E:E), _xlfn.XLOOKUP((A220&amp;"_T"), GALLERY!AT:AT, GALLERY!E:E)-_xlfn.XLOOKUP((A220&amp;"_N"), GALLERY!AT:AT, GALLERY!E:E))/1000,"")</f>
        <v>0.25126560000000003</v>
      </c>
      <c r="AJ220" s="5">
        <f>_xlfn.IFNA(_xlfn.XLOOKUP((A220), TURBIDITY!A:A, TURBIDITY!I:I),"")</f>
        <v>20.7</v>
      </c>
      <c r="AK220" s="105" t="str" cm="1">
        <f t="array" ref="AK220">_xlfn.LET(
  _xlpm.lookupVal, _xlfn.XLOOKUP($A220, PHYCOCYANIN!A:A, PHYCOCYANIN!R:R, ""),
  _xlfn.IFS(
    _xlpm.lookupVal &lt;&gt; "", _xlpm.lookupVal,
    OR($Z220 = "Abundant algae", ISNUMBER(SEARCH("Suspected_HAB", $AA220))), "Flagged",
    TRUE, ""
  )
)</f>
        <v/>
      </c>
      <c r="AL220" s="75">
        <f>_xlfn.XLOOKUP($L220,'Site_GPS-Coordinates'!$A:$A,'Site_GPS-Coordinates'!$B:$B,"")</f>
        <v>40.330970000000001</v>
      </c>
      <c r="AM220" s="75">
        <f>_xlfn.XLOOKUP($L220,'Site_GPS-Coordinates'!$A:$A,'Site_GPS-Coordinates'!$C:$C,"")</f>
        <v>-74.654200000000003</v>
      </c>
      <c r="AN220" s="75" t="str">
        <f t="shared" si="10"/>
        <v>SB9_A</v>
      </c>
      <c r="AO220" s="2" t="str">
        <f t="shared" si="11"/>
        <v>A</v>
      </c>
    </row>
    <row r="221" spans="1:41" ht="14.5" x14ac:dyDescent="0.35">
      <c r="A221" s="2" t="str">
        <f t="shared" si="9"/>
        <v>SPBP1_2025-06-15</v>
      </c>
      <c r="B221">
        <v>3315</v>
      </c>
      <c r="C221" t="s">
        <v>594</v>
      </c>
      <c r="D221" s="78">
        <v>45823.63726851852</v>
      </c>
      <c r="F221" s="78">
        <v>45823.63726851852</v>
      </c>
      <c r="H221" t="s">
        <v>283</v>
      </c>
      <c r="I221" t="s">
        <v>284</v>
      </c>
      <c r="J221" s="6">
        <v>45823.666666666664</v>
      </c>
      <c r="K221" s="79">
        <v>0.46875</v>
      </c>
      <c r="L221" t="s">
        <v>301</v>
      </c>
      <c r="M221" t="s">
        <v>155</v>
      </c>
      <c r="N221" t="s">
        <v>468</v>
      </c>
      <c r="O221" t="s">
        <v>250</v>
      </c>
      <c r="P221" t="s">
        <v>158</v>
      </c>
      <c r="R221" t="s">
        <v>287</v>
      </c>
      <c r="T221" t="s">
        <v>171</v>
      </c>
      <c r="V221" t="s">
        <v>172</v>
      </c>
      <c r="X221" t="s">
        <v>202</v>
      </c>
      <c r="Y221" t="s">
        <v>191</v>
      </c>
      <c r="Z221" t="s">
        <v>163</v>
      </c>
      <c r="AC221">
        <v>20</v>
      </c>
      <c r="AD221" t="s">
        <v>164</v>
      </c>
      <c r="AF221" cm="1">
        <f t="array" ref="AF221">_xlfn.LET(
  _xlpm.result, _xlfn.XLOOKUP($A221, IDEXX!$A:$A, IDEXX!$I:$I, ""),
  _xlfn.IFNA(
    _xlfn.IFS(
      ISNUMBER(_xlpm.result), _xlpm.result,
      _xlpm.result = "&gt; 2419.6", 2500,
      _xlpm.result = "&lt; 1.0", 0.5
    ),
    ""
  )
)</f>
        <v>10.9</v>
      </c>
      <c r="AG221" s="2">
        <f>_xlfn.IFNA(_xlfn.XLOOKUP((A221&amp;"_P"), GALLERY!AT:AT, GALLERY!E:E),"")</f>
        <v>9.5009999999999997E-2</v>
      </c>
      <c r="AH221" s="2">
        <f>_xlfn.IFNA(_xlfn.XLOOKUP((A221&amp;"_C"), GALLERY!AT:AT, GALLERY!E:E),"")</f>
        <v>209.87209999999999</v>
      </c>
      <c r="AI221" s="75">
        <f>_xlfn.IFNA(IF(_xlfn.XLOOKUP((A221&amp;"_N"), GALLERY!AT:AT, GALLERY!E:E)&lt;0, _xlfn.XLOOKUP((A221&amp;"_T"), GALLERY!AT:AT, GALLERY!E:E), _xlfn.XLOOKUP((A221&amp;"_T"), GALLERY!AT:AT, GALLERY!E:E)-_xlfn.XLOOKUP((A221&amp;"_N"), GALLERY!AT:AT, GALLERY!E:E))/1000,"")</f>
        <v>0.14689140999999997</v>
      </c>
      <c r="AJ221" s="5">
        <f>_xlfn.IFNA(_xlfn.XLOOKUP((A221), TURBIDITY!A:A, TURBIDITY!I:I),"")</f>
        <v>10.9</v>
      </c>
      <c r="AK221" s="105" t="str" cm="1">
        <f t="array" ref="AK221">_xlfn.LET(
  _xlpm.lookupVal, _xlfn.XLOOKUP($A221, PHYCOCYANIN!A:A, PHYCOCYANIN!R:R, ""),
  _xlfn.IFS(
    _xlpm.lookupVal &lt;&gt; "", _xlpm.lookupVal,
    OR($Z221 = "Abundant algae", ISNUMBER(SEARCH("Suspected_HAB", $AA221))), "Flagged",
    TRUE, ""
  )
)</f>
        <v/>
      </c>
      <c r="AL221" s="75">
        <f>_xlfn.XLOOKUP($L221,'Site_GPS-Coordinates'!$A:$A,'Site_GPS-Coordinates'!$B:$B,"")</f>
        <v>40.50947</v>
      </c>
      <c r="AM221" s="75">
        <f>_xlfn.XLOOKUP($L221,'Site_GPS-Coordinates'!$A:$A,'Site_GPS-Coordinates'!$C:$C,"")</f>
        <v>-74.565430000000006</v>
      </c>
      <c r="AN221" s="75" t="str">
        <f t="shared" si="10"/>
        <v>SPBP1_A</v>
      </c>
      <c r="AO221" s="2" t="str">
        <f t="shared" si="11"/>
        <v>A</v>
      </c>
    </row>
    <row r="222" spans="1:41" ht="14.5" x14ac:dyDescent="0.35">
      <c r="A222" s="2" t="str">
        <f t="shared" si="9"/>
        <v>SPBP2_2025-06-15</v>
      </c>
      <c r="B222">
        <v>3311</v>
      </c>
      <c r="C222" t="s">
        <v>595</v>
      </c>
      <c r="D222" s="78">
        <v>45823.629652777781</v>
      </c>
      <c r="F222" s="78">
        <v>45823.629652777781</v>
      </c>
      <c r="H222" t="s">
        <v>451</v>
      </c>
      <c r="I222" t="s">
        <v>284</v>
      </c>
      <c r="J222" s="6">
        <v>45823.666666666664</v>
      </c>
      <c r="K222" s="79">
        <v>0.46041666666666664</v>
      </c>
      <c r="L222" t="s">
        <v>303</v>
      </c>
      <c r="M222" t="s">
        <v>155</v>
      </c>
      <c r="N222" t="s">
        <v>468</v>
      </c>
      <c r="O222" t="s">
        <v>250</v>
      </c>
      <c r="P222" t="s">
        <v>158</v>
      </c>
      <c r="R222" t="s">
        <v>287</v>
      </c>
      <c r="T222" t="s">
        <v>159</v>
      </c>
      <c r="V222" t="s">
        <v>172</v>
      </c>
      <c r="X222" t="s">
        <v>202</v>
      </c>
      <c r="Y222" t="s">
        <v>162</v>
      </c>
      <c r="Z222" t="s">
        <v>163</v>
      </c>
      <c r="AC222">
        <v>20</v>
      </c>
      <c r="AD222" t="s">
        <v>164</v>
      </c>
      <c r="AF222" cm="1">
        <f t="array" ref="AF222">_xlfn.LET(
  _xlpm.result, _xlfn.XLOOKUP($A222, IDEXX!$A:$A, IDEXX!$I:$I, ""),
  _xlfn.IFNA(
    _xlfn.IFS(
      ISNUMBER(_xlpm.result), _xlpm.result,
      _xlpm.result = "&gt; 2419.6", 2500,
      _xlpm.result = "&lt; 1.0", 0.5
    ),
    ""
  )
)</f>
        <v>139.6</v>
      </c>
      <c r="AG222" s="2">
        <f>_xlfn.IFNA(_xlfn.XLOOKUP((A222&amp;"_P"), GALLERY!AT:AT, GALLERY!E:E),"")</f>
        <v>6.5250000000000002E-2</v>
      </c>
      <c r="AH222" s="2">
        <f>_xlfn.IFNA(_xlfn.XLOOKUP((A222&amp;"_C"), GALLERY!AT:AT, GALLERY!E:E),"")</f>
        <v>239.19710000000001</v>
      </c>
      <c r="AI222" s="75">
        <f>_xlfn.IFNA(IF(_xlfn.XLOOKUP((A222&amp;"_N"), GALLERY!AT:AT, GALLERY!E:E)&lt;0, _xlfn.XLOOKUP((A222&amp;"_T"), GALLERY!AT:AT, GALLERY!E:E), _xlfn.XLOOKUP((A222&amp;"_T"), GALLERY!AT:AT, GALLERY!E:E)-_xlfn.XLOOKUP((A222&amp;"_N"), GALLERY!AT:AT, GALLERY!E:E))/1000,"")</f>
        <v>9.5350690000000002E-2</v>
      </c>
      <c r="AJ222" s="5">
        <f>_xlfn.IFNA(_xlfn.XLOOKUP((A222), TURBIDITY!A:A, TURBIDITY!I:I),"")</f>
        <v>8.9499999999999993</v>
      </c>
      <c r="AK222" s="105" t="str" cm="1">
        <f t="array" ref="AK222">_xlfn.LET(
  _xlpm.lookupVal, _xlfn.XLOOKUP($A222, PHYCOCYANIN!A:A, PHYCOCYANIN!R:R, ""),
  _xlfn.IFS(
    _xlpm.lookupVal &lt;&gt; "", _xlpm.lookupVal,
    OR($Z222 = "Abundant algae", ISNUMBER(SEARCH("Suspected_HAB", $AA222))), "Flagged",
    TRUE, ""
  )
)</f>
        <v/>
      </c>
      <c r="AL222" s="75">
        <f>_xlfn.XLOOKUP($L222,'Site_GPS-Coordinates'!$A:$A,'Site_GPS-Coordinates'!$B:$B,"")</f>
        <v>40.510150000000003</v>
      </c>
      <c r="AM222" s="75">
        <f>_xlfn.XLOOKUP($L222,'Site_GPS-Coordinates'!$A:$A,'Site_GPS-Coordinates'!$C:$C,"")</f>
        <v>-74.560640000000006</v>
      </c>
      <c r="AN222" s="75" t="str">
        <f t="shared" si="10"/>
        <v>SPBP2_A</v>
      </c>
      <c r="AO222" s="2" t="str">
        <f t="shared" si="11"/>
        <v>A</v>
      </c>
    </row>
    <row r="223" spans="1:41" ht="14.5" x14ac:dyDescent="0.35">
      <c r="A223" s="2" t="str">
        <f t="shared" si="9"/>
        <v>SYL1_2025-06-15</v>
      </c>
      <c r="B223">
        <v>3309</v>
      </c>
      <c r="C223" t="s">
        <v>596</v>
      </c>
      <c r="D223" s="78">
        <v>45823.626215277778</v>
      </c>
      <c r="F223" s="78">
        <v>45823.626215277778</v>
      </c>
      <c r="H223" t="s">
        <v>221</v>
      </c>
      <c r="I223" t="s">
        <v>417</v>
      </c>
      <c r="J223" s="6">
        <v>45823.666666666664</v>
      </c>
      <c r="K223" s="79">
        <v>0.45624999999999999</v>
      </c>
      <c r="L223" t="s">
        <v>307</v>
      </c>
      <c r="M223" t="s">
        <v>155</v>
      </c>
      <c r="N223" t="s">
        <v>402</v>
      </c>
      <c r="O223" t="s">
        <v>250</v>
      </c>
      <c r="P223" t="s">
        <v>158</v>
      </c>
      <c r="R223" t="s">
        <v>159</v>
      </c>
      <c r="T223" t="s">
        <v>159</v>
      </c>
      <c r="V223" t="s">
        <v>172</v>
      </c>
      <c r="X223" t="s">
        <v>202</v>
      </c>
      <c r="Y223" t="s">
        <v>177</v>
      </c>
      <c r="Z223" s="84" t="s">
        <v>377</v>
      </c>
      <c r="AA223" t="s">
        <v>523</v>
      </c>
      <c r="AC223">
        <v>18</v>
      </c>
      <c r="AD223" t="s">
        <v>164</v>
      </c>
      <c r="AF223" cm="1">
        <f t="array" ref="AF223">_xlfn.LET(
  _xlpm.result, _xlfn.XLOOKUP($A223, IDEXX!$A:$A, IDEXX!$I:$I, ""),
  _xlfn.IFNA(
    _xlfn.IFS(
      ISNUMBER(_xlpm.result), _xlpm.result,
      _xlpm.result = "&gt; 2419.6", 2500,
      _xlpm.result = "&lt; 1.0", 0.5
    ),
    ""
  )
)</f>
        <v>517.20000000000005</v>
      </c>
      <c r="AG223" s="2">
        <f>_xlfn.IFNA(_xlfn.XLOOKUP((A223&amp;"_P"), GALLERY!AT:AT, GALLERY!E:E),"")</f>
        <v>1.115E-2</v>
      </c>
      <c r="AH223" s="2">
        <f>_xlfn.IFNA(_xlfn.XLOOKUP((A223&amp;"_C"), GALLERY!AT:AT, GALLERY!E:E),"")</f>
        <v>841.18079999999998</v>
      </c>
      <c r="AI223" s="75">
        <f>_xlfn.IFNA(IF(_xlfn.XLOOKUP((A223&amp;"_N"), GALLERY!AT:AT, GALLERY!E:E)&lt;0, _xlfn.XLOOKUP((A223&amp;"_T"), GALLERY!AT:AT, GALLERY!E:E), _xlfn.XLOOKUP((A223&amp;"_T"), GALLERY!AT:AT, GALLERY!E:E)-_xlfn.XLOOKUP((A223&amp;"_N"), GALLERY!AT:AT, GALLERY!E:E))/1000,"")</f>
        <v>6.00259E-2</v>
      </c>
      <c r="AJ223" s="5">
        <f>_xlfn.IFNA(_xlfn.XLOOKUP((A223), TURBIDITY!A:A, TURBIDITY!I:I),"")</f>
        <v>2.23</v>
      </c>
      <c r="AK223" s="105" t="str" cm="1">
        <f t="array" ref="AK223">_xlfn.LET(
  _xlpm.lookupVal, _xlfn.XLOOKUP($A223, PHYCOCYANIN!A:A, PHYCOCYANIN!R:R, ""),
  _xlfn.IFS(
    _xlpm.lookupVal &lt;&gt; "", _xlpm.lookupVal,
    OR($Z223 = "Abundant algae", ISNUMBER(SEARCH("Suspected_HAB", $AA223))), "Flagged",
    TRUE, ""
  )
)</f>
        <v>Flagged</v>
      </c>
      <c r="AL223" s="75">
        <f>_xlfn.XLOOKUP($L223,'Site_GPS-Coordinates'!$A:$A,'Site_GPS-Coordinates'!$B:$B,"")</f>
        <v>40.271619999999999</v>
      </c>
      <c r="AM223" s="75">
        <f>_xlfn.XLOOKUP($L223,'Site_GPS-Coordinates'!$A:$A,'Site_GPS-Coordinates'!$C:$C,"")</f>
        <v>-74.775480000000002</v>
      </c>
      <c r="AN223" s="75" t="str">
        <f t="shared" si="10"/>
        <v>SYL1_A</v>
      </c>
      <c r="AO223" s="2" t="str">
        <f t="shared" si="11"/>
        <v>A</v>
      </c>
    </row>
    <row r="224" spans="1:41" ht="14.5" x14ac:dyDescent="0.35">
      <c r="A224" s="2" t="str">
        <f t="shared" si="9"/>
        <v>SYNL1_2025-06-15</v>
      </c>
      <c r="B224">
        <v>3290</v>
      </c>
      <c r="C224" t="s">
        <v>597</v>
      </c>
      <c r="D224" s="78">
        <v>45823.562314814815</v>
      </c>
      <c r="F224" s="78">
        <v>45823.562314814815</v>
      </c>
      <c r="H224" t="s">
        <v>184</v>
      </c>
      <c r="I224" t="s">
        <v>546</v>
      </c>
      <c r="J224" s="6">
        <v>45823.666666666664</v>
      </c>
      <c r="K224" s="79">
        <v>0.39374999999999999</v>
      </c>
      <c r="L224" t="s">
        <v>310</v>
      </c>
      <c r="M224" t="s">
        <v>155</v>
      </c>
      <c r="N224" t="s">
        <v>456</v>
      </c>
      <c r="O224" t="s">
        <v>250</v>
      </c>
      <c r="P224" t="s">
        <v>158</v>
      </c>
      <c r="R224" t="s">
        <v>159</v>
      </c>
      <c r="T224" t="s">
        <v>159</v>
      </c>
      <c r="V224" t="s">
        <v>172</v>
      </c>
      <c r="X224" t="s">
        <v>161</v>
      </c>
      <c r="Y224" t="s">
        <v>191</v>
      </c>
      <c r="Z224" t="s">
        <v>163</v>
      </c>
      <c r="AC224">
        <v>20</v>
      </c>
      <c r="AD224" t="s">
        <v>164</v>
      </c>
      <c r="AF224" cm="1">
        <f t="array" ref="AF224">_xlfn.LET(
  _xlpm.result, _xlfn.XLOOKUP($A224, IDEXX!$A:$A, IDEXX!$I:$I, ""),
  _xlfn.IFNA(
    _xlfn.IFS(
      ISNUMBER(_xlpm.result), _xlpm.result,
      _xlpm.result = "&gt; 2419.6", 2500,
      _xlpm.result = "&lt; 1.0", 0.5
    ),
    ""
  )
)</f>
        <v>2419.6</v>
      </c>
      <c r="AG224" s="2">
        <f>_xlfn.IFNA(_xlfn.XLOOKUP((A224&amp;"_P"), GALLERY!AT:AT, GALLERY!E:E),"")</f>
        <v>0.80832000000000004</v>
      </c>
      <c r="AH224" s="2">
        <f>_xlfn.IFNA(_xlfn.XLOOKUP((A224&amp;"_C"), GALLERY!AT:AT, GALLERY!E:E),"")</f>
        <v>167.77709999999999</v>
      </c>
      <c r="AI224" s="75">
        <f>_xlfn.IFNA(IF(_xlfn.XLOOKUP((A224&amp;"_N"), GALLERY!AT:AT, GALLERY!E:E)&lt;0, _xlfn.XLOOKUP((A224&amp;"_T"), GALLERY!AT:AT, GALLERY!E:E), _xlfn.XLOOKUP((A224&amp;"_T"), GALLERY!AT:AT, GALLERY!E:E)-_xlfn.XLOOKUP((A224&amp;"_N"), GALLERY!AT:AT, GALLERY!E:E))/1000,"")</f>
        <v>0.20808289999999999</v>
      </c>
      <c r="AJ224" s="5">
        <f>_xlfn.IFNA(_xlfn.XLOOKUP((A224), TURBIDITY!A:A, TURBIDITY!I:I),"")</f>
        <v>4</v>
      </c>
      <c r="AK224" s="105" t="str" cm="1">
        <f t="array" ref="AK224">_xlfn.LET(
  _xlpm.lookupVal, _xlfn.XLOOKUP($A224, PHYCOCYANIN!A:A, PHYCOCYANIN!R:R, ""),
  _xlfn.IFS(
    _xlpm.lookupVal &lt;&gt; "", _xlpm.lookupVal,
    OR($Z224 = "Abundant algae", ISNUMBER(SEARCH("Suspected_HAB", $AA224))), "Flagged",
    TRUE, ""
  )
)</f>
        <v/>
      </c>
      <c r="AL224" s="75">
        <f>_xlfn.XLOOKUP($L224,'Site_GPS-Coordinates'!$A:$A,'Site_GPS-Coordinates'!$B:$B,"")</f>
        <v>40.412372449999999</v>
      </c>
      <c r="AM224" s="75">
        <f>_xlfn.XLOOKUP($L224,'Site_GPS-Coordinates'!$A:$A,'Site_GPS-Coordinates'!$C:$C,"")</f>
        <v>-74.698115569999999</v>
      </c>
      <c r="AN224" s="75" t="str">
        <f t="shared" si="10"/>
        <v>SYNL1_A</v>
      </c>
      <c r="AO224" s="2" t="str">
        <f t="shared" si="11"/>
        <v>A</v>
      </c>
    </row>
    <row r="225" spans="1:41" ht="14.9" customHeight="1" x14ac:dyDescent="0.4">
      <c r="A225" s="2" t="str">
        <f t="shared" si="9"/>
        <v>BD1A_2025-06-22</v>
      </c>
      <c r="B225" s="132">
        <v>3368</v>
      </c>
      <c r="C225" s="123" t="s">
        <v>598</v>
      </c>
      <c r="D225" s="123" t="s">
        <v>599</v>
      </c>
      <c r="E225" s="123"/>
      <c r="F225" s="123" t="s">
        <v>599</v>
      </c>
      <c r="G225" s="123"/>
      <c r="H225" s="132" t="s">
        <v>600</v>
      </c>
      <c r="I225" s="123" t="s">
        <v>601</v>
      </c>
      <c r="J225" s="133">
        <v>45830</v>
      </c>
      <c r="K225" s="134">
        <v>0.50624999999999998</v>
      </c>
      <c r="L225" s="132" t="s">
        <v>602</v>
      </c>
      <c r="M225" s="132" t="s">
        <v>155</v>
      </c>
      <c r="N225" s="132" t="s">
        <v>402</v>
      </c>
      <c r="O225" s="132" t="s">
        <v>250</v>
      </c>
      <c r="P225" s="132" t="s">
        <v>158</v>
      </c>
      <c r="Q225" s="132"/>
      <c r="R225" s="149" t="s">
        <v>228</v>
      </c>
      <c r="S225" s="123"/>
      <c r="T225" s="132" t="s">
        <v>159</v>
      </c>
      <c r="U225" s="132"/>
      <c r="V225" s="132" t="s">
        <v>160</v>
      </c>
      <c r="W225" s="132"/>
      <c r="X225" s="132" t="s">
        <v>173</v>
      </c>
      <c r="Y225" s="132" t="s">
        <v>191</v>
      </c>
      <c r="Z225" s="132" t="s">
        <v>163</v>
      </c>
      <c r="AA225" s="132"/>
      <c r="AB225" s="132"/>
      <c r="AC225" s="132">
        <v>22</v>
      </c>
      <c r="AD225" s="132" t="s">
        <v>164</v>
      </c>
      <c r="AE225" s="123"/>
      <c r="AF225" cm="1">
        <f t="array" ref="AF225">_xlfn.LET(
  _xlpm.result, _xlfn.XLOOKUP($A225, IDEXX!$A:$A, IDEXX!$I:$I, ""),
  _xlfn.IFNA(
    _xlfn.IFS(
      ISNUMBER(_xlpm.result), _xlpm.result,
      _xlpm.result = "&gt; 2419.6", 2500,
      _xlpm.result = "&lt; 1.0", 0.5
    ),
    ""
  )
)</f>
        <v>86.7</v>
      </c>
      <c r="AG225" s="2">
        <f>_xlfn.IFNA(_xlfn.XLOOKUP((A225&amp;"_P"), GALLERY!AT:AT, GALLERY!E:E),"")</f>
        <v>0.17832000000000001</v>
      </c>
      <c r="AH225" s="2">
        <f>_xlfn.IFNA(_xlfn.XLOOKUP((A225&amp;"_C"), GALLERY!AT:AT, GALLERY!E:E),"")</f>
        <v>374.1583</v>
      </c>
      <c r="AI225" s="75">
        <f>_xlfn.IFNA(IF(_xlfn.XLOOKUP((A225&amp;"_N"), GALLERY!AT:AT, GALLERY!E:E)&lt;0, _xlfn.XLOOKUP((A225&amp;"_T"), GALLERY!AT:AT, GALLERY!E:E), _xlfn.XLOOKUP((A225&amp;"_T"), GALLERY!AT:AT, GALLERY!E:E)-_xlfn.XLOOKUP((A225&amp;"_N"), GALLERY!AT:AT, GALLERY!E:E))/1000,"")</f>
        <v>0.53156371000000002</v>
      </c>
      <c r="AJ225" s="5">
        <f>_xlfn.IFNA(_xlfn.XLOOKUP((A225), TURBIDITY!A:A, TURBIDITY!I:I),"")</f>
        <v>1.65</v>
      </c>
      <c r="AK225" s="132"/>
      <c r="AL225" s="75">
        <f>_xlfn.XLOOKUP($L225,'Site_GPS-Coordinates'!$A:$A,'Site_GPS-Coordinates'!$B:$B,"")</f>
        <v>40.416029999999999</v>
      </c>
      <c r="AM225" s="75">
        <f>_xlfn.XLOOKUP($L225,'Site_GPS-Coordinates'!$A:$A,'Site_GPS-Coordinates'!$C:$C,"")</f>
        <v>-74.643029999999996</v>
      </c>
    </row>
    <row r="226" spans="1:41" ht="14.9" customHeight="1" x14ac:dyDescent="0.4">
      <c r="A226" s="2" t="str">
        <f t="shared" si="9"/>
        <v>MR4_2025-06-22</v>
      </c>
      <c r="B226" s="132">
        <v>3367</v>
      </c>
      <c r="C226" s="123" t="s">
        <v>603</v>
      </c>
      <c r="D226" s="123" t="s">
        <v>599</v>
      </c>
      <c r="E226" s="123"/>
      <c r="F226" s="123" t="s">
        <v>599</v>
      </c>
      <c r="G226" s="123"/>
      <c r="H226" s="132" t="s">
        <v>600</v>
      </c>
      <c r="I226" s="123" t="s">
        <v>601</v>
      </c>
      <c r="J226" s="133">
        <v>45830</v>
      </c>
      <c r="K226" s="134">
        <v>0.48888888888888887</v>
      </c>
      <c r="L226" s="132" t="s">
        <v>265</v>
      </c>
      <c r="M226" s="132" t="s">
        <v>155</v>
      </c>
      <c r="N226" s="132" t="s">
        <v>402</v>
      </c>
      <c r="O226" s="132" t="s">
        <v>250</v>
      </c>
      <c r="P226" s="132" t="s">
        <v>158</v>
      </c>
      <c r="Q226" s="132"/>
      <c r="R226" s="132" t="s">
        <v>176</v>
      </c>
      <c r="S226" s="123"/>
      <c r="T226" s="132" t="s">
        <v>171</v>
      </c>
      <c r="U226" s="132"/>
      <c r="V226" s="132" t="s">
        <v>172</v>
      </c>
      <c r="W226" s="132"/>
      <c r="X226" s="132" t="s">
        <v>173</v>
      </c>
      <c r="Y226" s="132" t="s">
        <v>162</v>
      </c>
      <c r="Z226" s="132" t="s">
        <v>163</v>
      </c>
      <c r="AA226" s="132"/>
      <c r="AB226" s="132"/>
      <c r="AC226" s="132">
        <v>24</v>
      </c>
      <c r="AD226" s="132" t="s">
        <v>164</v>
      </c>
      <c r="AE226" s="123"/>
      <c r="AF226" cm="1">
        <f t="array" ref="AF226">_xlfn.LET(
  _xlpm.result, _xlfn.XLOOKUP($A226, IDEXX!$A:$A, IDEXX!$I:$I, ""),
  _xlfn.IFNA(
    _xlfn.IFS(
      ISNUMBER(_xlpm.result), _xlpm.result,
      _xlpm.result = "&gt; 2419.6", 2500,
      _xlpm.result = "&lt; 1.0", 0.5
    ),
    ""
  )
)</f>
        <v>110</v>
      </c>
      <c r="AG226" s="2">
        <f>_xlfn.IFNA(_xlfn.XLOOKUP((A226&amp;"_P"), GALLERY!AT:AT, GALLERY!E:E),"")</f>
        <v>0.30160999999999999</v>
      </c>
      <c r="AH226" s="2">
        <f>_xlfn.IFNA(_xlfn.XLOOKUP((A226&amp;"_C"), GALLERY!AT:AT, GALLERY!E:E),"")</f>
        <v>505.50970000000001</v>
      </c>
      <c r="AI226" s="75">
        <f>_xlfn.IFNA(IF(_xlfn.XLOOKUP((A226&amp;"_N"), GALLERY!AT:AT, GALLERY!E:E)&lt;0, _xlfn.XLOOKUP((A226&amp;"_T"), GALLERY!AT:AT, GALLERY!E:E), _xlfn.XLOOKUP((A226&amp;"_T"), GALLERY!AT:AT, GALLERY!E:E)-_xlfn.XLOOKUP((A226&amp;"_N"), GALLERY!AT:AT, GALLERY!E:E))/1000,"")</f>
        <v>1.5334021</v>
      </c>
      <c r="AJ226" s="5">
        <f>_xlfn.IFNA(_xlfn.XLOOKUP((A226), TURBIDITY!A:A, TURBIDITY!I:I),"")</f>
        <v>8.2100000000000009</v>
      </c>
      <c r="AK226" s="132"/>
      <c r="AL226" s="75">
        <f>_xlfn.XLOOKUP($L226,'Site_GPS-Coordinates'!$A:$A,'Site_GPS-Coordinates'!$B:$B,"")</f>
        <v>40.406844999999997</v>
      </c>
      <c r="AM226" s="75">
        <f>_xlfn.XLOOKUP($L226,'Site_GPS-Coordinates'!$A:$A,'Site_GPS-Coordinates'!$C:$C,"")</f>
        <v>-74.636532000000003</v>
      </c>
    </row>
    <row r="227" spans="1:41" ht="14.9" customHeight="1" x14ac:dyDescent="0.4">
      <c r="A227" s="2" t="str">
        <f t="shared" si="9"/>
        <v>SYNL1_2025-06-22</v>
      </c>
      <c r="B227" s="132">
        <v>3366</v>
      </c>
      <c r="C227" s="123" t="s">
        <v>604</v>
      </c>
      <c r="D227" s="123" t="s">
        <v>599</v>
      </c>
      <c r="E227" s="123"/>
      <c r="F227" s="123" t="s">
        <v>599</v>
      </c>
      <c r="G227" s="123"/>
      <c r="H227" s="132" t="s">
        <v>600</v>
      </c>
      <c r="I227" s="123" t="s">
        <v>601</v>
      </c>
      <c r="J227" s="124">
        <v>45830</v>
      </c>
      <c r="K227" s="134">
        <v>0.47013888888888888</v>
      </c>
      <c r="L227" s="132" t="s">
        <v>310</v>
      </c>
      <c r="M227" s="132" t="s">
        <v>155</v>
      </c>
      <c r="N227" s="132" t="s">
        <v>402</v>
      </c>
      <c r="O227" s="132" t="s">
        <v>250</v>
      </c>
      <c r="P227" s="132" t="s">
        <v>158</v>
      </c>
      <c r="Q227" s="132"/>
      <c r="R227" s="132" t="s">
        <v>176</v>
      </c>
      <c r="S227" s="123"/>
      <c r="T227" s="132" t="s">
        <v>171</v>
      </c>
      <c r="U227" s="132"/>
      <c r="V227" s="132" t="s">
        <v>172</v>
      </c>
      <c r="W227" s="132"/>
      <c r="X227" s="132" t="s">
        <v>161</v>
      </c>
      <c r="Y227" s="132" t="s">
        <v>191</v>
      </c>
      <c r="Z227" s="132" t="s">
        <v>213</v>
      </c>
      <c r="AA227" s="132" t="s">
        <v>291</v>
      </c>
      <c r="AB227" s="132"/>
      <c r="AC227" s="132">
        <v>21</v>
      </c>
      <c r="AD227" s="132" t="s">
        <v>164</v>
      </c>
      <c r="AE227" s="132" t="s">
        <v>605</v>
      </c>
      <c r="AF227" cm="1">
        <f t="array" ref="AF227">_xlfn.LET(
  _xlpm.result, _xlfn.XLOOKUP($A227, IDEXX!$A:$A, IDEXX!$I:$I, ""),
  _xlfn.IFNA(
    _xlfn.IFS(
      ISNUMBER(_xlpm.result), _xlpm.result,
      _xlpm.result = "&gt; 2419.6", 2500,
      _xlpm.result = "&lt; 1.0", 0.5
    ),
    ""
  )
)</f>
        <v>184.2</v>
      </c>
      <c r="AG227" s="2">
        <f>_xlfn.IFNA(_xlfn.XLOOKUP((A227&amp;"_P"), GALLERY!AT:AT, GALLERY!E:E),"")</f>
        <v>8.1170000000000006E-2</v>
      </c>
      <c r="AH227" s="2">
        <f>_xlfn.IFNA(_xlfn.XLOOKUP((A227&amp;"_C"), GALLERY!AT:AT, GALLERY!E:E),"")</f>
        <v>176.13239999999999</v>
      </c>
      <c r="AI227" s="75">
        <f>_xlfn.IFNA(IF(_xlfn.XLOOKUP((A227&amp;"_N"), GALLERY!AT:AT, GALLERY!E:E)&lt;0, _xlfn.XLOOKUP((A227&amp;"_T"), GALLERY!AT:AT, GALLERY!E:E), _xlfn.XLOOKUP((A227&amp;"_T"), GALLERY!AT:AT, GALLERY!E:E)-_xlfn.XLOOKUP((A227&amp;"_N"), GALLERY!AT:AT, GALLERY!E:E))/1000,"")</f>
        <v>0.15030744999999998</v>
      </c>
      <c r="AJ227" s="5">
        <f>_xlfn.IFNA(_xlfn.XLOOKUP((A227), TURBIDITY!A:A, TURBIDITY!I:I),"")</f>
        <v>5.4</v>
      </c>
      <c r="AK227" s="105" t="str" cm="1">
        <f t="array" ref="AK227">_xlfn.LET(
  _xlpm.lookupVal, _xlfn.XLOOKUP($A227, PHYCOCYANIN!A:A, PHYCOCYANIN!R:R, ""),
  _xlfn.IFS(
    _xlpm.lookupVal &lt;&gt; "", _xlpm.lookupVal,
    OR($Z227 = "Abundant algae", ISNUMBER(SEARCH("Suspected_HAB", $AA227))), "Flagged",
    TRUE, ""
  )
)</f>
        <v/>
      </c>
      <c r="AL227" s="75">
        <f>_xlfn.XLOOKUP($L227,'Site_GPS-Coordinates'!$A:$A,'Site_GPS-Coordinates'!$B:$B,"")</f>
        <v>40.412372449999999</v>
      </c>
      <c r="AM227" s="75">
        <f>_xlfn.XLOOKUP($L227,'Site_GPS-Coordinates'!$A:$A,'Site_GPS-Coordinates'!$C:$C,"")</f>
        <v>-74.698115569999999</v>
      </c>
    </row>
    <row r="228" spans="1:41" ht="14.5" x14ac:dyDescent="0.35">
      <c r="A228" s="2" t="str">
        <f t="shared" si="9"/>
        <v>ABM4_2025-06-22</v>
      </c>
      <c r="B228">
        <v>3359</v>
      </c>
      <c r="C228" t="s">
        <v>606</v>
      </c>
      <c r="D228" s="78">
        <v>45830.641597222224</v>
      </c>
      <c r="F228" s="78">
        <v>45830.641597222224</v>
      </c>
      <c r="H228" t="s">
        <v>607</v>
      </c>
      <c r="I228" t="s">
        <v>608</v>
      </c>
      <c r="J228" s="6">
        <v>45830.666666666664</v>
      </c>
      <c r="K228" s="79">
        <v>0.46875</v>
      </c>
      <c r="L228" t="s">
        <v>381</v>
      </c>
      <c r="M228" t="s">
        <v>155</v>
      </c>
      <c r="N228" t="s">
        <v>468</v>
      </c>
      <c r="O228" t="s">
        <v>250</v>
      </c>
      <c r="P228" t="s">
        <v>158</v>
      </c>
      <c r="R228" t="s">
        <v>432</v>
      </c>
      <c r="T228" t="s">
        <v>171</v>
      </c>
      <c r="V228" t="s">
        <v>172</v>
      </c>
      <c r="X228" t="s">
        <v>161</v>
      </c>
      <c r="Y228" t="s">
        <v>162</v>
      </c>
      <c r="Z228" t="s">
        <v>163</v>
      </c>
      <c r="AC228">
        <v>26</v>
      </c>
      <c r="AD228" t="s">
        <v>164</v>
      </c>
      <c r="AE228" t="s">
        <v>609</v>
      </c>
      <c r="AF228" cm="1">
        <f t="array" ref="AF228">_xlfn.LET(
  _xlpm.result, _xlfn.XLOOKUP($A228, IDEXX!$A:$A, IDEXX!$I:$I, ""),
  _xlfn.IFNA(
    _xlfn.IFS(
      ISNUMBER(_xlpm.result), _xlpm.result,
      _xlpm.result = "&gt; 2419.6", 2500,
      _xlpm.result = "&lt; 1.0", 0.5
    ),
    ""
  )
)</f>
        <v>40.799999999999997</v>
      </c>
      <c r="AG228" s="2">
        <f>_xlfn.IFNA(_xlfn.XLOOKUP((A228&amp;"_P"), GALLERY!AT:AT, GALLERY!E:E),"")</f>
        <v>0.11453000000000001</v>
      </c>
      <c r="AH228" s="2">
        <f>_xlfn.IFNA(_xlfn.XLOOKUP((A228&amp;"_C"), GALLERY!AT:AT, GALLERY!E:E),"")</f>
        <v>191.7277</v>
      </c>
      <c r="AI228" s="75">
        <f>_xlfn.IFNA(IF(_xlfn.XLOOKUP((A228&amp;"_N"), GALLERY!AT:AT, GALLERY!E:E)&lt;0, _xlfn.XLOOKUP((A228&amp;"_T"), GALLERY!AT:AT, GALLERY!E:E), _xlfn.XLOOKUP((A228&amp;"_T"), GALLERY!AT:AT, GALLERY!E:E)-_xlfn.XLOOKUP((A228&amp;"_N"), GALLERY!AT:AT, GALLERY!E:E))/1000,"")</f>
        <v>0.50849418999999996</v>
      </c>
      <c r="AJ228" s="5">
        <f>_xlfn.IFNA(_xlfn.XLOOKUP((A228), TURBIDITY!A:A, TURBIDITY!I:I),"")</f>
        <v>1.8</v>
      </c>
      <c r="AK228" s="105" t="str" cm="1">
        <f t="array" ref="AK228">_xlfn.LET(
  _xlpm.lookupVal, _xlfn.XLOOKUP($A228, PHYCOCYANIN!A:A, PHYCOCYANIN!R:R, ""),
  _xlfn.IFS(
    _xlpm.lookupVal &lt;&gt; "", _xlpm.lookupVal,
    OR($Z228 = "Abundant algae", ISNUMBER(SEARCH("Suspected_HAB", $AA228))), "Flagged",
    TRUE, ""
  )
)</f>
        <v/>
      </c>
      <c r="AL228" s="75">
        <f>_xlfn.XLOOKUP($L228,'Site_GPS-Coordinates'!$A:$A,'Site_GPS-Coordinates'!$B:$B,"")</f>
        <v>40.148150000000001</v>
      </c>
      <c r="AM228" s="75">
        <f>_xlfn.XLOOKUP($L228,'Site_GPS-Coordinates'!$A:$A,'Site_GPS-Coordinates'!$C:$C,"")</f>
        <v>-74.718249999999998</v>
      </c>
      <c r="AO228" s="2" t="str">
        <f>RIGHT(AN228,1)</f>
        <v/>
      </c>
    </row>
    <row r="229" spans="1:41" ht="14.5" x14ac:dyDescent="0.35">
      <c r="A229" s="2" t="str">
        <f t="shared" si="9"/>
        <v>AC1_2025-06-22</v>
      </c>
      <c r="B229">
        <v>3362</v>
      </c>
      <c r="C229" t="s">
        <v>610</v>
      </c>
      <c r="D229" s="78">
        <v>45830.66065972222</v>
      </c>
      <c r="F229" s="78">
        <v>45830.66065972222</v>
      </c>
      <c r="H229" t="s">
        <v>611</v>
      </c>
      <c r="I229" t="s">
        <v>608</v>
      </c>
      <c r="J229" s="6">
        <v>45830.666666666664</v>
      </c>
      <c r="K229" s="79">
        <v>0.48958333333333331</v>
      </c>
      <c r="L229" t="s">
        <v>316</v>
      </c>
      <c r="M229" t="s">
        <v>155</v>
      </c>
      <c r="N229" t="s">
        <v>456</v>
      </c>
      <c r="O229" t="s">
        <v>250</v>
      </c>
      <c r="P229" s="81"/>
      <c r="R229" s="81"/>
      <c r="T229" s="81"/>
      <c r="V229" s="81"/>
      <c r="X229" s="81"/>
      <c r="Y229" s="81"/>
      <c r="Z229" s="81"/>
      <c r="AC229" s="55"/>
      <c r="AD229" s="84" t="s">
        <v>295</v>
      </c>
      <c r="AE229" t="s">
        <v>612</v>
      </c>
      <c r="AF229" s="55" t="str" cm="1">
        <f t="array" ref="AF229">_xlfn.LET(
  _xlpm.result, _xlfn.XLOOKUP($A229, IDEXX!$A:$A, IDEXX!$I:$I, ""),
  _xlfn.IFNA(
    _xlfn.IFS(
      ISNUMBER(_xlpm.result), _xlpm.result,
      _xlpm.result = "&gt; 2419.6", 2500,
      _xlpm.result = "&lt; 1.0", 0.5
    ),
    ""
  )
)</f>
        <v/>
      </c>
      <c r="AG229" s="167" t="str">
        <f>_xlfn.IFNA(_xlfn.XLOOKUP((A229&amp;"_P"), GALLERY!AT:AT, GALLERY!E:E),"")</f>
        <v/>
      </c>
      <c r="AH229" s="167" t="str">
        <f>_xlfn.IFNA(_xlfn.XLOOKUP((A229&amp;"_C"), GALLERY!AT:AT, GALLERY!E:E),"")</f>
        <v/>
      </c>
      <c r="AI229" s="168" t="str">
        <f>_xlfn.IFNA(IF(_xlfn.XLOOKUP((A229&amp;"_N"), GALLERY!AT:AT, GALLERY!E:E)&lt;0, _xlfn.XLOOKUP((A229&amp;"_T"), GALLERY!AT:AT, GALLERY!E:E), _xlfn.XLOOKUP((A229&amp;"_T"), GALLERY!AT:AT, GALLERY!E:E)-_xlfn.XLOOKUP((A229&amp;"_N"), GALLERY!AT:AT, GALLERY!E:E))/1000,"")</f>
        <v/>
      </c>
      <c r="AJ229" s="166"/>
      <c r="AK229" s="105" t="str" cm="1">
        <f t="array" ref="AK229">_xlfn.LET(
  _xlpm.lookupVal, _xlfn.XLOOKUP($A229, PHYCOCYANIN!A:A, PHYCOCYANIN!R:R, ""),
  _xlfn.IFS(
    _xlpm.lookupVal &lt;&gt; "", _xlpm.lookupVal,
    OR($Z229 = "Abundant algae", ISNUMBER(SEARCH("Suspected_HAB", $AA229))), "Flagged",
    TRUE, ""
  )
)</f>
        <v/>
      </c>
      <c r="AL229" s="75">
        <f>_xlfn.XLOOKUP($L229,'Site_GPS-Coordinates'!$A:$A,'Site_GPS-Coordinates'!$B:$B,"")</f>
        <v>40.218231850000002</v>
      </c>
      <c r="AM229" s="75">
        <f>_xlfn.XLOOKUP($L229,'Site_GPS-Coordinates'!$A:$A,'Site_GPS-Coordinates'!$C:$C,"")</f>
        <v>-74.763124950000005</v>
      </c>
      <c r="AO229" s="2" t="str">
        <f>RIGHT(AN229,1)</f>
        <v/>
      </c>
    </row>
    <row r="230" spans="1:41" ht="14.5" x14ac:dyDescent="0.35">
      <c r="A230" s="2" t="str">
        <f t="shared" si="9"/>
        <v>AC2_2025-06-22</v>
      </c>
      <c r="B230">
        <v>3365</v>
      </c>
      <c r="C230" t="s">
        <v>613</v>
      </c>
      <c r="D230" s="78">
        <v>45830.667407407411</v>
      </c>
      <c r="F230" s="78">
        <v>45830.667407407411</v>
      </c>
      <c r="H230" t="s">
        <v>611</v>
      </c>
      <c r="I230" t="s">
        <v>608</v>
      </c>
      <c r="J230" s="6">
        <v>45830.666666666664</v>
      </c>
      <c r="K230" s="79">
        <v>0.5</v>
      </c>
      <c r="L230" t="s">
        <v>614</v>
      </c>
      <c r="M230" t="s">
        <v>155</v>
      </c>
      <c r="N230" t="s">
        <v>615</v>
      </c>
      <c r="O230" t="s">
        <v>250</v>
      </c>
      <c r="P230" s="81"/>
      <c r="R230" s="81"/>
      <c r="T230" s="81"/>
      <c r="V230" s="81"/>
      <c r="X230" s="81"/>
      <c r="Y230" s="81"/>
      <c r="Z230" s="81"/>
      <c r="AC230" s="55"/>
      <c r="AD230" s="84" t="s">
        <v>295</v>
      </c>
      <c r="AE230" t="s">
        <v>616</v>
      </c>
      <c r="AF230" s="55" t="str" cm="1">
        <f t="array" ref="AF230">_xlfn.LET(
  _xlpm.result, _xlfn.XLOOKUP($A230, IDEXX!$A:$A, IDEXX!$I:$I, ""),
  _xlfn.IFNA(
    _xlfn.IFS(
      ISNUMBER(_xlpm.result), _xlpm.result,
      _xlpm.result = "&gt; 2419.6", 2500,
      _xlpm.result = "&lt; 1.0", 0.5
    ),
    ""
  )
)</f>
        <v/>
      </c>
      <c r="AG230" s="167" t="str">
        <f>_xlfn.IFNA(_xlfn.XLOOKUP((A230&amp;"_P"), GALLERY!AT:AT, GALLERY!E:E),"")</f>
        <v/>
      </c>
      <c r="AH230" s="167" t="str">
        <f>_xlfn.IFNA(_xlfn.XLOOKUP((A230&amp;"_C"), GALLERY!AT:AT, GALLERY!E:E),"")</f>
        <v/>
      </c>
      <c r="AI230" s="168" t="str">
        <f>_xlfn.IFNA(IF(_xlfn.XLOOKUP((A230&amp;"_N"), GALLERY!AT:AT, GALLERY!E:E)&lt;0, _xlfn.XLOOKUP((A230&amp;"_T"), GALLERY!AT:AT, GALLERY!E:E), _xlfn.XLOOKUP((A230&amp;"_T"), GALLERY!AT:AT, GALLERY!E:E)-_xlfn.XLOOKUP((A230&amp;"_N"), GALLERY!AT:AT, GALLERY!E:E))/1000,"")</f>
        <v/>
      </c>
      <c r="AJ230" s="166"/>
      <c r="AK230" s="105" t="str" cm="1">
        <f t="array" ref="AK230">_xlfn.LET(
  _xlpm.lookupVal, _xlfn.XLOOKUP($A230, PHYCOCYANIN!A:A, PHYCOCYANIN!R:R, ""),
  _xlfn.IFS(
    _xlpm.lookupVal &lt;&gt; "", _xlpm.lookupVal,
    OR($Z230 = "Abundant algae", ISNUMBER(SEARCH("Suspected_HAB", $AA230))), "Flagged",
    TRUE, ""
  )
)</f>
        <v/>
      </c>
      <c r="AL230" s="75">
        <f>_xlfn.XLOOKUP($L230,'Site_GPS-Coordinates'!$A:$A,'Site_GPS-Coordinates'!$B:$B,"")</f>
        <v>40.230508</v>
      </c>
      <c r="AM230" s="75">
        <f>_xlfn.XLOOKUP($L230,'Site_GPS-Coordinates'!$A:$A,'Site_GPS-Coordinates'!$C:$C,"")</f>
        <v>-74.742507000000003</v>
      </c>
      <c r="AO230" s="2" t="str">
        <f>RIGHT(AN230,1)</f>
        <v/>
      </c>
    </row>
    <row r="231" spans="1:41" ht="14.5" x14ac:dyDescent="0.35">
      <c r="A231" s="2" t="str">
        <f t="shared" si="9"/>
        <v>AC4_2025-06-22</v>
      </c>
      <c r="B231">
        <v>3336</v>
      </c>
      <c r="C231" t="s">
        <v>617</v>
      </c>
      <c r="D231" s="78">
        <v>45830.564386574071</v>
      </c>
      <c r="F231" s="78">
        <v>45830.564386574071</v>
      </c>
      <c r="H231" t="s">
        <v>618</v>
      </c>
      <c r="I231" t="s">
        <v>619</v>
      </c>
      <c r="J231" s="6">
        <v>45830.666666666664</v>
      </c>
      <c r="K231" s="79">
        <v>0.3923611111111111</v>
      </c>
      <c r="L231" t="s">
        <v>388</v>
      </c>
      <c r="M231" t="s">
        <v>169</v>
      </c>
      <c r="N231" t="s">
        <v>187</v>
      </c>
      <c r="O231" t="s">
        <v>196</v>
      </c>
      <c r="P231" t="s">
        <v>158</v>
      </c>
      <c r="R231" t="s">
        <v>290</v>
      </c>
      <c r="T231" t="s">
        <v>171</v>
      </c>
      <c r="V231" t="s">
        <v>172</v>
      </c>
      <c r="X231" t="s">
        <v>202</v>
      </c>
      <c r="Y231" t="s">
        <v>162</v>
      </c>
      <c r="Z231" t="s">
        <v>163</v>
      </c>
      <c r="AC231">
        <v>23</v>
      </c>
      <c r="AD231" t="s">
        <v>164</v>
      </c>
      <c r="AE231" t="s">
        <v>620</v>
      </c>
      <c r="AF231" cm="1">
        <f t="array" ref="AF231">_xlfn.LET(
  _xlpm.result, _xlfn.XLOOKUP($A231, IDEXX!$A:$A, IDEXX!$I:$I, ""),
  _xlfn.IFNA(
    _xlfn.IFS(
      ISNUMBER(_xlpm.result), _xlpm.result,
      _xlpm.result = "&gt; 2419.6", 2500,
      _xlpm.result = "&lt; 1.0", 0.5
    ),
    ""
  )
)</f>
        <v>214.2</v>
      </c>
      <c r="AG231" s="2">
        <f>_xlfn.IFNA(_xlfn.XLOOKUP((A231&amp;"_P"), GALLERY!AT:AT, GALLERY!E:E),"")</f>
        <v>7.5929999999999997E-2</v>
      </c>
      <c r="AH231" s="2">
        <f>_xlfn.IFNA(_xlfn.XLOOKUP((A231&amp;"_C"), GALLERY!AT:AT, GALLERY!E:E),"")</f>
        <v>218.8015</v>
      </c>
      <c r="AI231" s="75">
        <f>_xlfn.IFNA(IF(_xlfn.XLOOKUP((A231&amp;"_N"), GALLERY!AT:AT, GALLERY!E:E)&lt;0, _xlfn.XLOOKUP((A231&amp;"_T"), GALLERY!AT:AT, GALLERY!E:E), _xlfn.XLOOKUP((A231&amp;"_T"), GALLERY!AT:AT, GALLERY!E:E)-_xlfn.XLOOKUP((A231&amp;"_N"), GALLERY!AT:AT, GALLERY!E:E))/1000,"")</f>
        <v>0.47772023999999996</v>
      </c>
      <c r="AJ231" s="5">
        <f>_xlfn.IFNA(_xlfn.XLOOKUP((A231), TURBIDITY!A:A, TURBIDITY!I:I),"")</f>
        <v>4.16</v>
      </c>
      <c r="AK231" s="105" t="str" cm="1">
        <f t="array" ref="AK231">_xlfn.LET(
  _xlpm.lookupVal, _xlfn.XLOOKUP($A231, PHYCOCYANIN!A:A, PHYCOCYANIN!R:R, ""),
  _xlfn.IFS(
    _xlpm.lookupVal &lt;&gt; "", _xlpm.lookupVal,
    OR($Z231 = "Abundant algae", ISNUMBER(SEARCH("Suspected_HAB", $AA231))), "Flagged",
    TRUE, ""
  )
)</f>
        <v/>
      </c>
      <c r="AL231" s="121">
        <v>40.267546540592299</v>
      </c>
      <c r="AM231" s="121">
        <v>-74.711273716612595</v>
      </c>
      <c r="AO231" s="2" t="str">
        <f>RIGHT(AN231,1)</f>
        <v/>
      </c>
    </row>
    <row r="232" spans="1:41" ht="14.5" x14ac:dyDescent="0.35">
      <c r="A232" s="2" t="str">
        <f t="shared" si="9"/>
        <v>AC5_2025-06-22</v>
      </c>
      <c r="B232">
        <v>3333</v>
      </c>
      <c r="C232" t="s">
        <v>621</v>
      </c>
      <c r="D232" s="78">
        <v>45830.548020833332</v>
      </c>
      <c r="F232" s="78">
        <v>45830.548020833332</v>
      </c>
      <c r="H232" t="s">
        <v>618</v>
      </c>
      <c r="I232" t="s">
        <v>619</v>
      </c>
      <c r="J232" s="6">
        <v>45830.666666666664</v>
      </c>
      <c r="K232" s="79">
        <v>0.3611111111111111</v>
      </c>
      <c r="L232" t="s">
        <v>622</v>
      </c>
      <c r="M232" t="s">
        <v>169</v>
      </c>
      <c r="N232" t="s">
        <v>187</v>
      </c>
      <c r="O232" t="s">
        <v>157</v>
      </c>
      <c r="P232" s="81"/>
      <c r="R232" t="s">
        <v>623</v>
      </c>
      <c r="S232" t="s">
        <v>624</v>
      </c>
      <c r="T232" t="s">
        <v>171</v>
      </c>
      <c r="V232" t="s">
        <v>160</v>
      </c>
      <c r="X232" t="s">
        <v>161</v>
      </c>
      <c r="Y232" t="s">
        <v>191</v>
      </c>
      <c r="Z232" t="s">
        <v>213</v>
      </c>
      <c r="AA232" t="s">
        <v>428</v>
      </c>
      <c r="AC232">
        <v>25</v>
      </c>
      <c r="AD232" t="s">
        <v>164</v>
      </c>
      <c r="AE232" t="s">
        <v>625</v>
      </c>
      <c r="AF232" cm="1">
        <f t="array" ref="AF232">_xlfn.LET(
  _xlpm.result, _xlfn.XLOOKUP($A232, IDEXX!$A:$A, IDEXX!$I:$I, ""),
  _xlfn.IFNA(
    _xlfn.IFS(
      ISNUMBER(_xlpm.result), _xlpm.result,
      _xlpm.result = "&gt; 2419.6", 2500,
      _xlpm.result = "&lt; 1.0", 0.5
    ),
    ""
  )
)</f>
        <v>2500</v>
      </c>
      <c r="AG232" s="2">
        <f>_xlfn.IFNA(_xlfn.XLOOKUP((A232&amp;"_P"), GALLERY!AT:AT, GALLERY!E:E),"")</f>
        <v>1.112E-2</v>
      </c>
      <c r="AH232" s="2">
        <f>_xlfn.IFNA(_xlfn.XLOOKUP((A232&amp;"_C"), GALLERY!AT:AT, GALLERY!E:E),"")</f>
        <v>322.60059999999999</v>
      </c>
      <c r="AI232" s="75">
        <f>_xlfn.IFNA(IF(_xlfn.XLOOKUP((A232&amp;"_N"), GALLERY!AT:AT, GALLERY!E:E)&lt;0, _xlfn.XLOOKUP((A232&amp;"_T"), GALLERY!AT:AT, GALLERY!E:E), _xlfn.XLOOKUP((A232&amp;"_T"), GALLERY!AT:AT, GALLERY!E:E)-_xlfn.XLOOKUP((A232&amp;"_N"), GALLERY!AT:AT, GALLERY!E:E))/1000,"")</f>
        <v>0.38966499000000004</v>
      </c>
      <c r="AJ232" s="5">
        <f>_xlfn.IFNA(_xlfn.XLOOKUP((A232), TURBIDITY!A:A, TURBIDITY!I:I),"")</f>
        <v>2.25</v>
      </c>
      <c r="AK232" s="105" t="str" cm="1">
        <f t="array" ref="AK232">_xlfn.LET(
  _xlpm.lookupVal, _xlfn.XLOOKUP($A232, PHYCOCYANIN!A:A, PHYCOCYANIN!R:R, ""),
  _xlfn.IFS(
    _xlpm.lookupVal &lt;&gt; "", _xlpm.lookupVal,
    OR($Z232 = "Abundant algae", ISNUMBER(SEARCH("Suspected_HAB", $AA232))), "Flagged",
    TRUE, ""
  )
)</f>
        <v/>
      </c>
      <c r="AL232" s="121">
        <v>40.269998299818198</v>
      </c>
      <c r="AM232" s="121">
        <v>-74.671589296196501</v>
      </c>
      <c r="AO232" s="2" t="str">
        <f>RIGHT(AN232,1)</f>
        <v/>
      </c>
    </row>
    <row r="233" spans="1:41" ht="14.5" x14ac:dyDescent="0.35">
      <c r="A233" s="2" t="str">
        <f t="shared" si="9"/>
        <v>ATL1_2025-06-22</v>
      </c>
      <c r="B233">
        <v>3339</v>
      </c>
      <c r="C233" t="s">
        <v>626</v>
      </c>
      <c r="D233" s="78">
        <v>45830.581053240741</v>
      </c>
      <c r="F233" s="78">
        <v>45830.581053240741</v>
      </c>
      <c r="H233" t="s">
        <v>234</v>
      </c>
      <c r="I233" t="s">
        <v>235</v>
      </c>
      <c r="J233" s="6">
        <v>45830.666666666664</v>
      </c>
      <c r="K233" s="79">
        <v>0.40972222222222221</v>
      </c>
      <c r="L233" t="s">
        <v>627</v>
      </c>
      <c r="M233" t="s">
        <v>155</v>
      </c>
      <c r="N233" t="s">
        <v>399</v>
      </c>
      <c r="O233" t="s">
        <v>250</v>
      </c>
      <c r="P233" t="s">
        <v>396</v>
      </c>
      <c r="R233" s="100" t="s">
        <v>540</v>
      </c>
      <c r="T233" t="s">
        <v>171</v>
      </c>
      <c r="V233" t="s">
        <v>628</v>
      </c>
      <c r="W233" t="s">
        <v>629</v>
      </c>
      <c r="X233" t="s">
        <v>202</v>
      </c>
      <c r="Y233" t="s">
        <v>162</v>
      </c>
      <c r="Z233" t="s">
        <v>163</v>
      </c>
      <c r="AC233">
        <v>24.5</v>
      </c>
      <c r="AD233" t="s">
        <v>164</v>
      </c>
      <c r="AF233" cm="1">
        <f t="array" ref="AF233">_xlfn.LET(
  _xlpm.result, _xlfn.XLOOKUP($A233, IDEXX!$A:$A, IDEXX!$I:$I, ""),
  _xlfn.IFNA(
    _xlfn.IFS(
      ISNUMBER(_xlpm.result), _xlpm.result,
      _xlpm.result = "&gt; 2419.6", 2500,
      _xlpm.result = "&lt; 1.0", 0.5
    ),
    ""
  )
)</f>
        <v>23.8</v>
      </c>
      <c r="AG233" s="2">
        <f>_xlfn.IFNA(_xlfn.XLOOKUP((A233&amp;"_P"), GALLERY!AT:AT, GALLERY!E:E),"")</f>
        <v>2.0619999999999999E-2</v>
      </c>
      <c r="AH233" s="2">
        <f>_xlfn.IFNA(_xlfn.XLOOKUP((A233&amp;"_C"), GALLERY!AT:AT, GALLERY!E:E),"")</f>
        <v>434.44439999999997</v>
      </c>
      <c r="AI233" s="75">
        <f>_xlfn.IFNA(IF(_xlfn.XLOOKUP((A233&amp;"_N"), GALLERY!AT:AT, GALLERY!E:E)&lt;0, _xlfn.XLOOKUP((A233&amp;"_T"), GALLERY!AT:AT, GALLERY!E:E), _xlfn.XLOOKUP((A233&amp;"_T"), GALLERY!AT:AT, GALLERY!E:E)-_xlfn.XLOOKUP((A233&amp;"_N"), GALLERY!AT:AT, GALLERY!E:E))/1000,"")</f>
        <v>0.29807795999999998</v>
      </c>
      <c r="AJ233" s="5">
        <f>_xlfn.IFNA(_xlfn.XLOOKUP((A233), TURBIDITY!A:A, TURBIDITY!I:I),"")</f>
        <v>7.29</v>
      </c>
      <c r="AK233" s="105" t="str" cm="1">
        <f t="array" ref="AK233">_xlfn.LET(
  _xlpm.lookupVal, _xlfn.XLOOKUP($A233, PHYCOCYANIN!A:A, PHYCOCYANIN!R:R, ""),
  _xlfn.IFS(
    _xlpm.lookupVal &lt;&gt; "", _xlpm.lookupVal,
    OR($Z233 = "Abundant algae", ISNUMBER(SEARCH("Suspected_HAB", $AA233))), "Flagged",
    TRUE, ""
  )
)</f>
        <v/>
      </c>
      <c r="AL233" s="75">
        <f>_xlfn.XLOOKUP($L233,'Site_GPS-Coordinates'!$A:$A,'Site_GPS-Coordinates'!$B:$B,"")</f>
        <v>40.175459740000001</v>
      </c>
      <c r="AM233" s="75">
        <f>_xlfn.XLOOKUP($L233,'Site_GPS-Coordinates'!$A:$A,'Site_GPS-Coordinates'!$C:$C,"")</f>
        <v>-74.586572219999994</v>
      </c>
    </row>
    <row r="234" spans="1:41" ht="14.5" x14ac:dyDescent="0.35">
      <c r="A234" s="2" t="str">
        <f t="shared" si="9"/>
        <v>AX1_2025-06-22</v>
      </c>
      <c r="B234">
        <v>3352</v>
      </c>
      <c r="C234" t="s">
        <v>630</v>
      </c>
      <c r="D234" s="78">
        <v>45830.613402777781</v>
      </c>
      <c r="F234" s="78">
        <v>45830.613402777781</v>
      </c>
      <c r="H234" t="s">
        <v>395</v>
      </c>
      <c r="I234" t="s">
        <v>322</v>
      </c>
      <c r="J234" s="6">
        <v>45830.666666666664</v>
      </c>
      <c r="K234" s="79">
        <v>0.44374999999999998</v>
      </c>
      <c r="L234" t="s">
        <v>168</v>
      </c>
      <c r="M234" t="s">
        <v>155</v>
      </c>
      <c r="N234" t="s">
        <v>402</v>
      </c>
      <c r="O234" t="s">
        <v>157</v>
      </c>
      <c r="P234" t="s">
        <v>464</v>
      </c>
      <c r="R234" t="s">
        <v>159</v>
      </c>
      <c r="T234" t="s">
        <v>171</v>
      </c>
      <c r="V234" t="s">
        <v>172</v>
      </c>
      <c r="X234" t="s">
        <v>173</v>
      </c>
      <c r="Y234" t="s">
        <v>177</v>
      </c>
      <c r="Z234" t="s">
        <v>163</v>
      </c>
      <c r="AC234">
        <v>22</v>
      </c>
      <c r="AD234" t="s">
        <v>164</v>
      </c>
      <c r="AF234" cm="1">
        <f t="array" ref="AF234">_xlfn.LET(
  _xlpm.result, _xlfn.XLOOKUP($A234, IDEXX!$A:$A, IDEXX!$I:$I, ""),
  _xlfn.IFNA(
    _xlfn.IFS(
      ISNUMBER(_xlpm.result), _xlpm.result,
      _xlpm.result = "&gt; 2419.6", 2500,
      _xlpm.result = "&lt; 1.0", 0.5
    ),
    ""
  )
)</f>
        <v>78</v>
      </c>
      <c r="AG234" s="2">
        <f>_xlfn.IFNA(_xlfn.XLOOKUP((A234&amp;"_P"), GALLERY!AT:AT, GALLERY!E:E),"")</f>
        <v>5.9839999999999997E-2</v>
      </c>
      <c r="AH234" s="2">
        <f>_xlfn.IFNA(_xlfn.XLOOKUP((A234&amp;"_C"), GALLERY!AT:AT, GALLERY!E:E),"")</f>
        <v>423.47300000000001</v>
      </c>
      <c r="AI234" s="75">
        <f>_xlfn.IFNA(IF(_xlfn.XLOOKUP((A234&amp;"_N"), GALLERY!AT:AT, GALLERY!E:E)&lt;0, _xlfn.XLOOKUP((A234&amp;"_T"), GALLERY!AT:AT, GALLERY!E:E), _xlfn.XLOOKUP((A234&amp;"_T"), GALLERY!AT:AT, GALLERY!E:E)-_xlfn.XLOOKUP((A234&amp;"_N"), GALLERY!AT:AT, GALLERY!E:E))/1000,"")</f>
        <v>0.7335604</v>
      </c>
      <c r="AJ234" s="5">
        <f>_xlfn.IFNA(_xlfn.XLOOKUP((A234), TURBIDITY!A:A, TURBIDITY!I:I),"")</f>
        <v>0.56000000000000005</v>
      </c>
      <c r="AK234" s="105" t="str" cm="1">
        <f t="array" ref="AK234">_xlfn.LET(
  _xlpm.lookupVal, _xlfn.XLOOKUP($A234, PHYCOCYANIN!A:A, PHYCOCYANIN!R:R, ""),
  _xlfn.IFS(
    _xlpm.lookupVal &lt;&gt; "", _xlpm.lookupVal,
    OR($Z234 = "Abundant algae", ISNUMBER(SEARCH("Suspected_HAB", $AA234))), "Flagged",
    TRUE, ""
  )
)</f>
        <v/>
      </c>
      <c r="AL234" s="75">
        <f>_xlfn.XLOOKUP($L234,'Site_GPS-Coordinates'!$A:$A,'Site_GPS-Coordinates'!$B:$B,"")</f>
        <v>40.378843359999998</v>
      </c>
      <c r="AM234" s="75">
        <f>_xlfn.XLOOKUP($L234,'Site_GPS-Coordinates'!$A:$A,'Site_GPS-Coordinates'!$C:$C,"")</f>
        <v>-74.948355179999993</v>
      </c>
    </row>
    <row r="235" spans="1:41" ht="14.5" x14ac:dyDescent="0.35">
      <c r="A235" s="2" t="str">
        <f t="shared" si="9"/>
        <v>AX2_2025-06-22</v>
      </c>
      <c r="B235">
        <v>3349</v>
      </c>
      <c r="C235" t="s">
        <v>631</v>
      </c>
      <c r="D235" s="78">
        <v>45830.603530092594</v>
      </c>
      <c r="F235" s="78">
        <v>45830.603530092594</v>
      </c>
      <c r="H235" t="s">
        <v>395</v>
      </c>
      <c r="I235" t="s">
        <v>322</v>
      </c>
      <c r="J235" s="6">
        <v>45830.666666666664</v>
      </c>
      <c r="K235" s="79">
        <v>0.43263888888888891</v>
      </c>
      <c r="L235" t="s">
        <v>175</v>
      </c>
      <c r="M235" t="s">
        <v>155</v>
      </c>
      <c r="N235" t="s">
        <v>456</v>
      </c>
      <c r="O235" t="s">
        <v>157</v>
      </c>
      <c r="P235" t="s">
        <v>158</v>
      </c>
      <c r="R235" t="s">
        <v>159</v>
      </c>
      <c r="T235" t="s">
        <v>159</v>
      </c>
      <c r="V235" t="s">
        <v>172</v>
      </c>
      <c r="X235" t="s">
        <v>202</v>
      </c>
      <c r="Y235" t="s">
        <v>177</v>
      </c>
      <c r="Z235" t="s">
        <v>163</v>
      </c>
      <c r="AC235">
        <v>21</v>
      </c>
      <c r="AD235" t="s">
        <v>164</v>
      </c>
      <c r="AF235" cm="1">
        <f t="array" ref="AF235">_xlfn.LET(
  _xlpm.result, _xlfn.XLOOKUP($A235, IDEXX!$A:$A, IDEXX!$I:$I, ""),
  _xlfn.IFNA(
    _xlfn.IFS(
      ISNUMBER(_xlpm.result), _xlpm.result,
      _xlpm.result = "&gt; 2419.6", 2500,
      _xlpm.result = "&lt; 1.0", 0.5
    ),
    ""
  )
)</f>
        <v>86.2</v>
      </c>
      <c r="AG235" s="2">
        <f>_xlfn.IFNA(_xlfn.XLOOKUP((A235&amp;"_P"), GALLERY!AT:AT, GALLERY!E:E),"")</f>
        <v>0.10453</v>
      </c>
      <c r="AH235" s="2">
        <f>_xlfn.IFNA(_xlfn.XLOOKUP((A235&amp;"_C"), GALLERY!AT:AT, GALLERY!E:E),"")</f>
        <v>447.99549999999999</v>
      </c>
      <c r="AI235" s="75">
        <f>_xlfn.IFNA(IF(_xlfn.XLOOKUP((A235&amp;"_N"), GALLERY!AT:AT, GALLERY!E:E)&lt;0, _xlfn.XLOOKUP((A235&amp;"_T"), GALLERY!AT:AT, GALLERY!E:E), _xlfn.XLOOKUP((A235&amp;"_T"), GALLERY!AT:AT, GALLERY!E:E)-_xlfn.XLOOKUP((A235&amp;"_N"), GALLERY!AT:AT, GALLERY!E:E))/1000,"")</f>
        <v>1.40308725</v>
      </c>
      <c r="AJ235" s="5">
        <f>_xlfn.IFNA(_xlfn.XLOOKUP((A235), TURBIDITY!A:A, TURBIDITY!I:I),"")</f>
        <v>0.68</v>
      </c>
      <c r="AK235" s="105" t="str" cm="1">
        <f t="array" ref="AK235">_xlfn.LET(
  _xlpm.lookupVal, _xlfn.XLOOKUP($A235, PHYCOCYANIN!A:A, PHYCOCYANIN!R:R, ""),
  _xlfn.IFS(
    _xlpm.lookupVal &lt;&gt; "", _xlpm.lookupVal,
    OR($Z235 = "Abundant algae", ISNUMBER(SEARCH("Suspected_HAB", $AA235))), "Flagged",
    TRUE, ""
  )
)</f>
        <v/>
      </c>
      <c r="AL235" s="75">
        <f>_xlfn.XLOOKUP($L235,'Site_GPS-Coordinates'!$A:$A,'Site_GPS-Coordinates'!$B:$B,"")</f>
        <v>40.40331518</v>
      </c>
      <c r="AM235" s="75">
        <f>_xlfn.XLOOKUP($L235,'Site_GPS-Coordinates'!$A:$A,'Site_GPS-Coordinates'!$C:$C,"")</f>
        <v>-74.913594959999998</v>
      </c>
    </row>
    <row r="236" spans="1:41" ht="14.5" x14ac:dyDescent="0.35">
      <c r="A236" s="2" t="str">
        <f t="shared" si="9"/>
        <v>BB1_2025-06-22</v>
      </c>
      <c r="B236">
        <v>3326</v>
      </c>
      <c r="C236" t="s">
        <v>632</v>
      </c>
      <c r="D236" s="78">
        <v>45830.498935185184</v>
      </c>
      <c r="F236" s="78">
        <v>45830.498935185184</v>
      </c>
      <c r="H236" t="s">
        <v>179</v>
      </c>
      <c r="I236" t="s">
        <v>180</v>
      </c>
      <c r="J236" s="6">
        <v>45830.666666666664</v>
      </c>
      <c r="K236" s="79">
        <v>0.33055555555555555</v>
      </c>
      <c r="L236" t="s">
        <v>181</v>
      </c>
      <c r="M236" t="s">
        <v>155</v>
      </c>
      <c r="N236" t="s">
        <v>456</v>
      </c>
      <c r="O236" t="s">
        <v>196</v>
      </c>
      <c r="P236" t="s">
        <v>158</v>
      </c>
      <c r="R236" t="s">
        <v>159</v>
      </c>
      <c r="T236" t="s">
        <v>159</v>
      </c>
      <c r="V236" t="s">
        <v>172</v>
      </c>
      <c r="X236" t="s">
        <v>161</v>
      </c>
      <c r="Y236" t="s">
        <v>162</v>
      </c>
      <c r="Z236" t="s">
        <v>213</v>
      </c>
      <c r="AA236" t="s">
        <v>219</v>
      </c>
      <c r="AC236">
        <v>24</v>
      </c>
      <c r="AD236" t="s">
        <v>164</v>
      </c>
      <c r="AF236" cm="1">
        <f t="array" ref="AF236">_xlfn.LET(
  _xlpm.result, _xlfn.XLOOKUP($A236, IDEXX!$A:$A, IDEXX!$I:$I, ""),
  _xlfn.IFNA(
    _xlfn.IFS(
      ISNUMBER(_xlpm.result), _xlpm.result,
      _xlpm.result = "&gt; 2419.6", 2500,
      _xlpm.result = "&lt; 1.0", 0.5
    ),
    ""
  )
)</f>
        <v>2500</v>
      </c>
      <c r="AG236" s="2">
        <f>_xlfn.IFNA(_xlfn.XLOOKUP((A236&amp;"_P"), GALLERY!AT:AT, GALLERY!E:E),"")</f>
        <v>3.5720000000000002E-2</v>
      </c>
      <c r="AH236" s="2">
        <f>_xlfn.IFNA(_xlfn.XLOOKUP((A236&amp;"_C"), GALLERY!AT:AT, GALLERY!E:E),"")</f>
        <v>448.72449999999998</v>
      </c>
      <c r="AI236" s="75">
        <f>_xlfn.IFNA(IF(_xlfn.XLOOKUP((A236&amp;"_N"), GALLERY!AT:AT, GALLERY!E:E)&lt;0, _xlfn.XLOOKUP((A236&amp;"_T"), GALLERY!AT:AT, GALLERY!E:E), _xlfn.XLOOKUP((A236&amp;"_T"), GALLERY!AT:AT, GALLERY!E:E)-_xlfn.XLOOKUP((A236&amp;"_N"), GALLERY!AT:AT, GALLERY!E:E))/1000,"")</f>
        <v>0.66695071000000006</v>
      </c>
      <c r="AJ236" s="5">
        <f>_xlfn.IFNA(_xlfn.XLOOKUP((A236), TURBIDITY!A:A, TURBIDITY!I:I),"")</f>
        <v>2.48</v>
      </c>
      <c r="AK236" s="105" t="str" cm="1">
        <f t="array" ref="AK236">_xlfn.LET(
  _xlpm.lookupVal, _xlfn.XLOOKUP($A236, PHYCOCYANIN!A:A, PHYCOCYANIN!R:R, ""),
  _xlfn.IFS(
    _xlpm.lookupVal &lt;&gt; "", _xlpm.lookupVal,
    OR($Z236 = "Abundant algae", ISNUMBER(SEARCH("Suspected_HAB", $AA236))), "Flagged",
    TRUE, ""
  )
)</f>
        <v/>
      </c>
      <c r="AL236" s="75">
        <f>_xlfn.XLOOKUP($L236,'Site_GPS-Coordinates'!$A:$A,'Site_GPS-Coordinates'!$B:$B,"")</f>
        <v>40.318354999999997</v>
      </c>
      <c r="AM236" s="75">
        <f>_xlfn.XLOOKUP($L236,'Site_GPS-Coordinates'!$A:$A,'Site_GPS-Coordinates'!$C:$C,"")</f>
        <v>-74.612534999999994</v>
      </c>
    </row>
    <row r="237" spans="1:41" ht="14.5" x14ac:dyDescent="0.35">
      <c r="A237" s="2" t="str">
        <f t="shared" si="9"/>
        <v>BD4_2025-06-22</v>
      </c>
      <c r="B237">
        <v>3345</v>
      </c>
      <c r="C237" t="s">
        <v>633</v>
      </c>
      <c r="D237" s="78">
        <v>45830.598738425928</v>
      </c>
      <c r="F237" s="78">
        <v>45830.598738425928</v>
      </c>
      <c r="H237" t="s">
        <v>634</v>
      </c>
      <c r="I237" t="s">
        <v>635</v>
      </c>
      <c r="J237" s="6">
        <v>45830.666666666664</v>
      </c>
      <c r="K237" s="79">
        <v>0.42638888888888887</v>
      </c>
      <c r="L237" s="138" t="s">
        <v>636</v>
      </c>
      <c r="M237" t="s">
        <v>155</v>
      </c>
      <c r="N237" t="s">
        <v>456</v>
      </c>
      <c r="O237" t="s">
        <v>196</v>
      </c>
      <c r="P237" t="s">
        <v>158</v>
      </c>
      <c r="R237" t="s">
        <v>159</v>
      </c>
      <c r="T237" t="s">
        <v>159</v>
      </c>
      <c r="V237" t="s">
        <v>172</v>
      </c>
      <c r="X237" t="s">
        <v>161</v>
      </c>
      <c r="Y237" t="s">
        <v>191</v>
      </c>
      <c r="Z237" t="s">
        <v>163</v>
      </c>
      <c r="AC237">
        <v>22</v>
      </c>
      <c r="AD237" t="s">
        <v>164</v>
      </c>
      <c r="AF237" cm="1">
        <f t="array" ref="AF237">_xlfn.LET(
  _xlpm.result, _xlfn.XLOOKUP($A237, IDEXX!$A:$A, IDEXX!$I:$I, ""),
  _xlfn.IFNA(
    _xlfn.IFS(
      ISNUMBER(_xlpm.result), _xlpm.result,
      _xlpm.result = "&gt; 2419.6", 2500,
      _xlpm.result = "&lt; 1.0", 0.5
    ),
    ""
  )
)</f>
        <v>209.8</v>
      </c>
      <c r="AG237" s="2">
        <f>_xlfn.IFNA(_xlfn.XLOOKUP((A237&amp;"_P"), GALLERY!AT:AT, GALLERY!E:E),"")</f>
        <v>6.1510000000000002E-2</v>
      </c>
      <c r="AH237" s="2">
        <f>_xlfn.IFNA(_xlfn.XLOOKUP((A237&amp;"_C"), GALLERY!AT:AT, GALLERY!E:E),"")</f>
        <v>283.88560000000001</v>
      </c>
      <c r="AI237" s="75">
        <f>_xlfn.IFNA(IF(_xlfn.XLOOKUP((A237&amp;"_N"), GALLERY!AT:AT, GALLERY!E:E)&lt;0, _xlfn.XLOOKUP((A237&amp;"_T"), GALLERY!AT:AT, GALLERY!E:E), _xlfn.XLOOKUP((A237&amp;"_T"), GALLERY!AT:AT, GALLERY!E:E)-_xlfn.XLOOKUP((A237&amp;"_N"), GALLERY!AT:AT, GALLERY!E:E))/1000,"")</f>
        <v>0.48126895999999997</v>
      </c>
      <c r="AJ237" s="5">
        <f>_xlfn.IFNA(_xlfn.XLOOKUP((A237), TURBIDITY!A:A, TURBIDITY!I:I),"")</f>
        <v>1.55</v>
      </c>
      <c r="AK237" s="105" t="str" cm="1">
        <f t="array" ref="AK237">_xlfn.LET(
  _xlpm.lookupVal, _xlfn.XLOOKUP($A237, PHYCOCYANIN!A:A, PHYCOCYANIN!R:R, ""),
  _xlfn.IFS(
    _xlpm.lookupVal &lt;&gt; "", _xlpm.lookupVal,
    OR($Z237 = "Abundant algae", ISNUMBER(SEARCH("Suspected_HAB", $AA237))), "Flagged",
    TRUE, ""
  )
)</f>
        <v/>
      </c>
      <c r="AL237" s="75">
        <f>_xlfn.XLOOKUP($L237,'Site_GPS-Coordinates'!$A:$A,'Site_GPS-Coordinates'!$B:$B,"")</f>
        <v>40.384417999999997</v>
      </c>
      <c r="AM237" s="75">
        <f>_xlfn.XLOOKUP($L237,'Site_GPS-Coordinates'!$A:$A,'Site_GPS-Coordinates'!$C:$C,"")</f>
        <v>-74.740617999999998</v>
      </c>
    </row>
    <row r="238" spans="1:41" ht="14.5" x14ac:dyDescent="0.35">
      <c r="A238" s="2" t="str">
        <f t="shared" si="9"/>
        <v>BD5_2025-06-22</v>
      </c>
      <c r="B238">
        <v>3355</v>
      </c>
      <c r="C238" t="s">
        <v>637</v>
      </c>
      <c r="D238" s="78">
        <v>45830.624525462961</v>
      </c>
      <c r="F238" s="78">
        <v>45830.624525462961</v>
      </c>
      <c r="H238" t="s">
        <v>634</v>
      </c>
      <c r="I238" t="s">
        <v>635</v>
      </c>
      <c r="J238" s="6">
        <v>45830.666666666664</v>
      </c>
      <c r="K238" s="79">
        <v>0.45555555555555555</v>
      </c>
      <c r="L238" t="s">
        <v>638</v>
      </c>
      <c r="M238" t="s">
        <v>155</v>
      </c>
      <c r="N238" t="s">
        <v>468</v>
      </c>
      <c r="O238" t="s">
        <v>250</v>
      </c>
      <c r="P238" t="s">
        <v>158</v>
      </c>
      <c r="R238" t="s">
        <v>159</v>
      </c>
      <c r="T238" t="s">
        <v>159</v>
      </c>
      <c r="V238" t="s">
        <v>172</v>
      </c>
      <c r="X238" t="s">
        <v>161</v>
      </c>
      <c r="Y238" t="s">
        <v>191</v>
      </c>
      <c r="Z238" t="s">
        <v>163</v>
      </c>
      <c r="AC238">
        <v>18</v>
      </c>
      <c r="AD238" t="s">
        <v>164</v>
      </c>
      <c r="AF238" cm="1">
        <f t="array" ref="AF238">_xlfn.LET(
  _xlpm.result, _xlfn.XLOOKUP($A238, IDEXX!$A:$A, IDEXX!$I:$I, ""),
  _xlfn.IFNA(
    _xlfn.IFS(
      ISNUMBER(_xlpm.result), _xlpm.result,
      _xlpm.result = "&gt; 2419.6", 2500,
      _xlpm.result = "&lt; 1.0", 0.5
    ),
    ""
  )
)</f>
        <v>2500</v>
      </c>
      <c r="AG238" s="2">
        <f>_xlfn.IFNA(_xlfn.XLOOKUP((A238&amp;"_P"), GALLERY!AT:AT, GALLERY!E:E),"")</f>
        <v>0.1119</v>
      </c>
      <c r="AH238" s="2">
        <f>_xlfn.IFNA(_xlfn.XLOOKUP((A238&amp;"_C"), GALLERY!AT:AT, GALLERY!E:E),"")</f>
        <v>555.46029999999996</v>
      </c>
      <c r="AI238" s="75">
        <f>_xlfn.IFNA(IF(_xlfn.XLOOKUP((A238&amp;"_N"), GALLERY!AT:AT, GALLERY!E:E)&lt;0, _xlfn.XLOOKUP((A238&amp;"_T"), GALLERY!AT:AT, GALLERY!E:E), _xlfn.XLOOKUP((A238&amp;"_T"), GALLERY!AT:AT, GALLERY!E:E)-_xlfn.XLOOKUP((A238&amp;"_N"), GALLERY!AT:AT, GALLERY!E:E))/1000,"")</f>
        <v>1.3712126900000001</v>
      </c>
      <c r="AJ238" s="5">
        <f>_xlfn.IFNA(_xlfn.XLOOKUP((A238), TURBIDITY!A:A, TURBIDITY!I:I),"")</f>
        <v>0.91</v>
      </c>
      <c r="AK238" s="105" t="str" cm="1">
        <f t="array" ref="AK238">_xlfn.LET(
  _xlpm.lookupVal, _xlfn.XLOOKUP($A238, PHYCOCYANIN!A:A, PHYCOCYANIN!R:R, ""),
  _xlfn.IFS(
    _xlpm.lookupVal &lt;&gt; "", _xlpm.lookupVal,
    OR($Z238 = "Abundant algae", ISNUMBER(SEARCH("Suspected_HAB", $AA238))), "Flagged",
    TRUE, ""
  )
)</f>
        <v/>
      </c>
      <c r="AL238" s="75">
        <f>_xlfn.XLOOKUP($L238,'Site_GPS-Coordinates'!$A:$A,'Site_GPS-Coordinates'!$B:$B,"")</f>
        <v>40.385750000000002</v>
      </c>
      <c r="AM238" s="75">
        <f>_xlfn.XLOOKUP($L238,'Site_GPS-Coordinates'!$A:$A,'Site_GPS-Coordinates'!$C:$C,"")</f>
        <v>-74.760490000000004</v>
      </c>
    </row>
    <row r="239" spans="1:41" ht="14.5" x14ac:dyDescent="0.35">
      <c r="A239" s="2" t="str">
        <f t="shared" si="9"/>
        <v>BLDL1_2025-06-22</v>
      </c>
      <c r="B239">
        <v>3334</v>
      </c>
      <c r="C239" t="s">
        <v>639</v>
      </c>
      <c r="D239" s="78">
        <v>45830.550196759257</v>
      </c>
      <c r="F239" s="78">
        <v>45830.550196759257</v>
      </c>
      <c r="H239" t="s">
        <v>152</v>
      </c>
      <c r="I239" t="s">
        <v>153</v>
      </c>
      <c r="J239" s="6">
        <v>45830.666666666664</v>
      </c>
      <c r="K239" s="79">
        <v>0.38124999999999998</v>
      </c>
      <c r="L239" t="s">
        <v>189</v>
      </c>
      <c r="M239" t="s">
        <v>155</v>
      </c>
      <c r="N239" t="s">
        <v>456</v>
      </c>
      <c r="O239" t="s">
        <v>157</v>
      </c>
      <c r="P239" t="s">
        <v>158</v>
      </c>
      <c r="R239" t="s">
        <v>159</v>
      </c>
      <c r="T239" t="s">
        <v>159</v>
      </c>
      <c r="V239" t="s">
        <v>229</v>
      </c>
      <c r="X239" t="s">
        <v>202</v>
      </c>
      <c r="Y239" t="s">
        <v>424</v>
      </c>
      <c r="Z239" t="s">
        <v>218</v>
      </c>
      <c r="AA239" t="s">
        <v>590</v>
      </c>
      <c r="AC239">
        <v>20</v>
      </c>
      <c r="AD239" t="s">
        <v>164</v>
      </c>
      <c r="AF239" cm="1">
        <f t="array" ref="AF239">_xlfn.LET(
  _xlpm.result, _xlfn.XLOOKUP($A239, IDEXX!$A:$A, IDEXX!$I:$I, ""),
  _xlfn.IFNA(
    _xlfn.IFS(
      ISNUMBER(_xlpm.result), _xlpm.result,
      _xlpm.result = "&gt; 2419.6", 2500,
      _xlpm.result = "&lt; 1.0", 0.5
    ),
    ""
  )
)</f>
        <v>325.5</v>
      </c>
      <c r="AG239" s="2">
        <f>_xlfn.IFNA(_xlfn.XLOOKUP((A239&amp;"_P"), GALLERY!AT:AT, GALLERY!E:E),"")</f>
        <v>0.65903999999999996</v>
      </c>
      <c r="AH239" s="2">
        <f>_xlfn.IFNA(_xlfn.XLOOKUP((A239&amp;"_C"), GALLERY!AT:AT, GALLERY!E:E),"")</f>
        <v>541.44949999999994</v>
      </c>
      <c r="AI239" s="75">
        <f>_xlfn.IFNA(IF(_xlfn.XLOOKUP((A239&amp;"_N"), GALLERY!AT:AT, GALLERY!E:E)&lt;0, _xlfn.XLOOKUP((A239&amp;"_T"), GALLERY!AT:AT, GALLERY!E:E), _xlfn.XLOOKUP((A239&amp;"_T"), GALLERY!AT:AT, GALLERY!E:E)-_xlfn.XLOOKUP((A239&amp;"_N"), GALLERY!AT:AT, GALLERY!E:E))/1000,"")</f>
        <v>-1.7649140000000001E-2</v>
      </c>
      <c r="AJ239" s="5">
        <f>_xlfn.IFNA(_xlfn.XLOOKUP((A239), TURBIDITY!A:A, TURBIDITY!I:I),"")</f>
        <v>68.2</v>
      </c>
      <c r="AK239" s="105" t="str" cm="1">
        <f t="array" ref="AK239">_xlfn.LET(
  _xlpm.lookupVal, _xlfn.XLOOKUP($A239, PHYCOCYANIN!A:A, PHYCOCYANIN!R:R, ""),
  _xlfn.IFS(
    _xlpm.lookupVal &lt;&gt; "", _xlpm.lookupVal,
    OR($Z239 = "Abundant algae", ISNUMBER(SEARCH("Suspected_HAB", $AA239))), "Flagged",
    TRUE, ""
  )
)</f>
        <v/>
      </c>
      <c r="AL239" s="75">
        <f>_xlfn.XLOOKUP($L239,'Site_GPS-Coordinates'!$A:$A,'Site_GPS-Coordinates'!$B:$B,"")</f>
        <v>40.34075</v>
      </c>
      <c r="AM239" s="75">
        <f>_xlfn.XLOOKUP($L239,'Site_GPS-Coordinates'!$A:$A,'Site_GPS-Coordinates'!$C:$C,"")</f>
        <v>-74.785290000000003</v>
      </c>
    </row>
    <row r="240" spans="1:41" ht="14.5" x14ac:dyDescent="0.35">
      <c r="A240" s="2" t="str">
        <f t="shared" si="9"/>
        <v>BRL1_2025-06-22</v>
      </c>
      <c r="B240">
        <v>3337</v>
      </c>
      <c r="C240" t="s">
        <v>640</v>
      </c>
      <c r="D240" s="78">
        <v>45830.572129629632</v>
      </c>
      <c r="F240" s="78">
        <v>45830.572129629632</v>
      </c>
      <c r="H240" t="s">
        <v>193</v>
      </c>
      <c r="I240" t="s">
        <v>194</v>
      </c>
      <c r="J240" s="6">
        <v>45830.666666666664</v>
      </c>
      <c r="K240" s="79">
        <v>0.40416666666666667</v>
      </c>
      <c r="L240" t="s">
        <v>195</v>
      </c>
      <c r="M240" t="s">
        <v>155</v>
      </c>
      <c r="N240" t="s">
        <v>456</v>
      </c>
      <c r="O240" t="s">
        <v>157</v>
      </c>
      <c r="P240" t="s">
        <v>158</v>
      </c>
      <c r="R240" t="s">
        <v>159</v>
      </c>
      <c r="T240" t="s">
        <v>159</v>
      </c>
      <c r="V240" t="s">
        <v>172</v>
      </c>
      <c r="X240" t="s">
        <v>202</v>
      </c>
      <c r="Y240" t="s">
        <v>162</v>
      </c>
      <c r="Z240" t="s">
        <v>163</v>
      </c>
      <c r="AC240">
        <v>25</v>
      </c>
      <c r="AD240" t="s">
        <v>164</v>
      </c>
      <c r="AF240" cm="1">
        <f t="array" ref="AF240">_xlfn.LET(
  _xlpm.result, _xlfn.XLOOKUP($A240, IDEXX!$A:$A, IDEXX!$I:$I, ""),
  _xlfn.IFNA(
    _xlfn.IFS(
      ISNUMBER(_xlpm.result), _xlpm.result,
      _xlpm.result = "&gt; 2419.6", 2500,
      _xlpm.result = "&lt; 1.0", 0.5
    ),
    ""
  )
)</f>
        <v>6.1</v>
      </c>
      <c r="AG240" s="2">
        <f>_xlfn.IFNA(_xlfn.XLOOKUP((A240&amp;"_P"), GALLERY!AT:AT, GALLERY!E:E),"")</f>
        <v>1.555E-2</v>
      </c>
      <c r="AH240" s="2">
        <f>_xlfn.IFNA(_xlfn.XLOOKUP((A240&amp;"_C"), GALLERY!AT:AT, GALLERY!E:E),"")</f>
        <v>531.20439999999996</v>
      </c>
      <c r="AI240" s="75">
        <f>_xlfn.IFNA(IF(_xlfn.XLOOKUP((A240&amp;"_N"), GALLERY!AT:AT, GALLERY!E:E)&lt;0, _xlfn.XLOOKUP((A240&amp;"_T"), GALLERY!AT:AT, GALLERY!E:E), _xlfn.XLOOKUP((A240&amp;"_T"), GALLERY!AT:AT, GALLERY!E:E)-_xlfn.XLOOKUP((A240&amp;"_N"), GALLERY!AT:AT, GALLERY!E:E))/1000,"")</f>
        <v>0.26953700000000003</v>
      </c>
      <c r="AJ240" s="5">
        <f>_xlfn.IFNA(_xlfn.XLOOKUP((A240), TURBIDITY!A:A, TURBIDITY!I:I),"")</f>
        <v>3.58</v>
      </c>
      <c r="AK240" s="105" t="str" cm="1">
        <f t="array" ref="AK240">_xlfn.LET(
  _xlpm.lookupVal, _xlfn.XLOOKUP($A240, PHYCOCYANIN!A:A, PHYCOCYANIN!R:R, ""),
  _xlfn.IFS(
    _xlpm.lookupVal &lt;&gt; "", _xlpm.lookupVal,
    OR($Z240 = "Abundant algae", ISNUMBER(SEARCH("Suspected_HAB", $AA240))), "Flagged",
    TRUE, ""
  )
)</f>
        <v/>
      </c>
      <c r="AL240" s="75">
        <f>_xlfn.XLOOKUP($L240,'Site_GPS-Coordinates'!$A:$A,'Site_GPS-Coordinates'!$B:$B,"")</f>
        <v>40.310830000000003</v>
      </c>
      <c r="AM240" s="75">
        <f>_xlfn.XLOOKUP($L240,'Site_GPS-Coordinates'!$A:$A,'Site_GPS-Coordinates'!$C:$C,"")</f>
        <v>-74.511889999999994</v>
      </c>
    </row>
    <row r="241" spans="1:40" ht="14.5" x14ac:dyDescent="0.35">
      <c r="A241" s="2" t="str">
        <f t="shared" si="9"/>
        <v>CB2_2025-06-22</v>
      </c>
      <c r="B241">
        <v>3335</v>
      </c>
      <c r="C241" t="s">
        <v>641</v>
      </c>
      <c r="D241" s="78">
        <v>45830.562974537039</v>
      </c>
      <c r="F241" s="78">
        <v>45830.562974537039</v>
      </c>
      <c r="H241" t="s">
        <v>193</v>
      </c>
      <c r="I241" t="s">
        <v>194</v>
      </c>
      <c r="J241" s="6">
        <v>45830.666666666664</v>
      </c>
      <c r="K241" s="79">
        <v>0.39444444444444443</v>
      </c>
      <c r="L241" t="s">
        <v>198</v>
      </c>
      <c r="M241" t="s">
        <v>155</v>
      </c>
      <c r="N241" t="s">
        <v>456</v>
      </c>
      <c r="O241" t="s">
        <v>157</v>
      </c>
      <c r="P241" t="s">
        <v>158</v>
      </c>
      <c r="R241" t="s">
        <v>159</v>
      </c>
      <c r="T241" t="s">
        <v>159</v>
      </c>
      <c r="V241" t="s">
        <v>172</v>
      </c>
      <c r="X241" t="s">
        <v>161</v>
      </c>
      <c r="Y241" t="s">
        <v>177</v>
      </c>
      <c r="Z241" t="s">
        <v>163</v>
      </c>
      <c r="AC241">
        <v>25</v>
      </c>
      <c r="AD241" t="s">
        <v>164</v>
      </c>
      <c r="AF241" cm="1">
        <f t="array" ref="AF241">_xlfn.LET(
  _xlpm.result, _xlfn.XLOOKUP($A241, IDEXX!$A:$A, IDEXX!$I:$I, ""),
  _xlfn.IFNA(
    _xlfn.IFS(
      ISNUMBER(_xlpm.result), _xlpm.result,
      _xlpm.result = "&gt; 2419.6", 2500,
      _xlpm.result = "&lt; 1.0", 0.5
    ),
    ""
  )
)</f>
        <v>83.6</v>
      </c>
      <c r="AG241" s="2">
        <f>_xlfn.IFNA(_xlfn.XLOOKUP((A241&amp;"_P"), GALLERY!AT:AT, GALLERY!E:E),"")</f>
        <v>7.1639999999999995E-2</v>
      </c>
      <c r="AH241" s="2">
        <f>_xlfn.IFNA(_xlfn.XLOOKUP((A241&amp;"_C"), GALLERY!AT:AT, GALLERY!E:E),"")</f>
        <v>496.16539999999998</v>
      </c>
      <c r="AI241" s="75">
        <f>_xlfn.IFNA(IF(_xlfn.XLOOKUP((A241&amp;"_N"), GALLERY!AT:AT, GALLERY!E:E)&lt;0, _xlfn.XLOOKUP((A241&amp;"_T"), GALLERY!AT:AT, GALLERY!E:E), _xlfn.XLOOKUP((A241&amp;"_T"), GALLERY!AT:AT, GALLERY!E:E)-_xlfn.XLOOKUP((A241&amp;"_N"), GALLERY!AT:AT, GALLERY!E:E))/1000,"")</f>
        <v>0.26737946000000001</v>
      </c>
      <c r="AJ241" s="5">
        <f>_xlfn.IFNA(_xlfn.XLOOKUP((A241), TURBIDITY!A:A, TURBIDITY!I:I),"")</f>
        <v>4.4400000000000004</v>
      </c>
      <c r="AK241" s="105" t="str" cm="1">
        <f t="array" ref="AK241">_xlfn.LET(
  _xlpm.lookupVal, _xlfn.XLOOKUP($A241, PHYCOCYANIN!A:A, PHYCOCYANIN!R:R, ""),
  _xlfn.IFS(
    _xlpm.lookupVal &lt;&gt; "", _xlpm.lookupVal,
    OR($Z241 = "Abundant algae", ISNUMBER(SEARCH("Suspected_HAB", $AA241))), "Flagged",
    TRUE, ""
  )
)</f>
        <v/>
      </c>
      <c r="AL241" s="75">
        <f>_xlfn.XLOOKUP($L241,'Site_GPS-Coordinates'!$A:$A,'Site_GPS-Coordinates'!$B:$B,"")</f>
        <v>40.309793999999997</v>
      </c>
      <c r="AM241" s="75">
        <f>_xlfn.XLOOKUP($L241,'Site_GPS-Coordinates'!$A:$A,'Site_GPS-Coordinates'!$C:$C,"")</f>
        <v>-74.516903999999997</v>
      </c>
    </row>
    <row r="242" spans="1:40" ht="14.5" x14ac:dyDescent="0.35">
      <c r="A242" s="2" t="str">
        <f t="shared" si="9"/>
        <v>CB3_2025-06-22</v>
      </c>
      <c r="B242">
        <v>3325</v>
      </c>
      <c r="C242" t="s">
        <v>642</v>
      </c>
      <c r="D242" s="78">
        <v>45830.492129629631</v>
      </c>
      <c r="F242" s="78">
        <v>45830.492129629631</v>
      </c>
      <c r="H242" t="s">
        <v>643</v>
      </c>
      <c r="I242" t="s">
        <v>180</v>
      </c>
      <c r="J242" s="6">
        <v>45830.666666666664</v>
      </c>
      <c r="K242" s="79">
        <v>0.32361111111111113</v>
      </c>
      <c r="L242" t="s">
        <v>201</v>
      </c>
      <c r="M242" t="s">
        <v>155</v>
      </c>
      <c r="N242" t="s">
        <v>456</v>
      </c>
      <c r="O242" t="s">
        <v>196</v>
      </c>
      <c r="P242" t="s">
        <v>158</v>
      </c>
      <c r="R242" s="84" t="s">
        <v>228</v>
      </c>
      <c r="T242" t="s">
        <v>171</v>
      </c>
      <c r="V242" t="s">
        <v>334</v>
      </c>
      <c r="X242" t="s">
        <v>202</v>
      </c>
      <c r="Y242" t="s">
        <v>162</v>
      </c>
      <c r="Z242" t="s">
        <v>163</v>
      </c>
      <c r="AC242">
        <v>25</v>
      </c>
      <c r="AD242" t="s">
        <v>164</v>
      </c>
      <c r="AF242" cm="1">
        <f t="array" ref="AF242">_xlfn.LET(
  _xlpm.result, _xlfn.XLOOKUP($A242, IDEXX!$A:$A, IDEXX!$I:$I, ""),
  _xlfn.IFNA(
    _xlfn.IFS(
      ISNUMBER(_xlpm.result), _xlpm.result,
      _xlpm.result = "&gt; 2419.6", 2500,
      _xlpm.result = "&lt; 1.0", 0.5
    ),
    ""
  )
)</f>
        <v>2500</v>
      </c>
      <c r="AG242" s="2">
        <f>_xlfn.IFNA(_xlfn.XLOOKUP((A242&amp;"_P"), GALLERY!AT:AT, GALLERY!E:E),"")</f>
        <v>8.1739999999999993E-2</v>
      </c>
      <c r="AH242" s="2">
        <f>_xlfn.IFNA(_xlfn.XLOOKUP((A242&amp;"_C"), GALLERY!AT:AT, GALLERY!E:E),"")</f>
        <v>526.68299999999999</v>
      </c>
      <c r="AI242" s="75">
        <f>_xlfn.IFNA(IF(_xlfn.XLOOKUP((A242&amp;"_N"), GALLERY!AT:AT, GALLERY!E:E)&lt;0, _xlfn.XLOOKUP((A242&amp;"_T"), GALLERY!AT:AT, GALLERY!E:E), _xlfn.XLOOKUP((A242&amp;"_T"), GALLERY!AT:AT, GALLERY!E:E)-_xlfn.XLOOKUP((A242&amp;"_N"), GALLERY!AT:AT, GALLERY!E:E))/1000,"")</f>
        <v>0.43279002999999999</v>
      </c>
      <c r="AJ242" s="5">
        <f>_xlfn.IFNA(_xlfn.XLOOKUP((A242), TURBIDITY!A:A, TURBIDITY!I:I),"")</f>
        <v>5.01</v>
      </c>
      <c r="AK242" s="105" t="str" cm="1">
        <f t="array" ref="AK242">_xlfn.LET(
  _xlpm.lookupVal, _xlfn.XLOOKUP($A242, PHYCOCYANIN!A:A, PHYCOCYANIN!R:R, ""),
  _xlfn.IFS(
    _xlpm.lookupVal &lt;&gt; "", _xlpm.lookupVal,
    OR($Z242 = "Abundant algae", ISNUMBER(SEARCH("Suspected_HAB", $AA242))), "Flagged",
    TRUE, ""
  )
)</f>
        <v/>
      </c>
      <c r="AL242" s="75">
        <f>_xlfn.XLOOKUP($L242,'Site_GPS-Coordinates'!$A:$A,'Site_GPS-Coordinates'!$B:$B,"")</f>
        <v>40.326120000000003</v>
      </c>
      <c r="AM242" s="75">
        <f>_xlfn.XLOOKUP($L242,'Site_GPS-Coordinates'!$A:$A,'Site_GPS-Coordinates'!$C:$C,"")</f>
        <v>-74.603478999999993</v>
      </c>
    </row>
    <row r="243" spans="1:40" ht="14.5" x14ac:dyDescent="0.35">
      <c r="A243" s="2" t="str">
        <f t="shared" si="9"/>
        <v>CL2_2025-06-22</v>
      </c>
      <c r="B243">
        <v>3353</v>
      </c>
      <c r="C243" t="s">
        <v>644</v>
      </c>
      <c r="D243" s="78">
        <v>45830.614687499998</v>
      </c>
      <c r="F243" s="78">
        <v>45830.614687499998</v>
      </c>
      <c r="H243" t="s">
        <v>205</v>
      </c>
      <c r="I243" t="s">
        <v>477</v>
      </c>
      <c r="J243" s="6">
        <v>45830.666666666664</v>
      </c>
      <c r="K243" s="79">
        <v>0.44791666666666669</v>
      </c>
      <c r="L243" t="s">
        <v>207</v>
      </c>
      <c r="M243" t="s">
        <v>155</v>
      </c>
      <c r="N243" t="s">
        <v>399</v>
      </c>
      <c r="O243" t="s">
        <v>157</v>
      </c>
      <c r="P243" t="s">
        <v>158</v>
      </c>
      <c r="R243" t="s">
        <v>159</v>
      </c>
      <c r="T243" t="s">
        <v>171</v>
      </c>
      <c r="V243" t="s">
        <v>160</v>
      </c>
      <c r="X243" t="s">
        <v>202</v>
      </c>
      <c r="Y243" t="s">
        <v>162</v>
      </c>
      <c r="Z243" t="s">
        <v>163</v>
      </c>
      <c r="AC243">
        <v>24.4</v>
      </c>
      <c r="AD243" t="s">
        <v>164</v>
      </c>
      <c r="AF243" cm="1">
        <f t="array" ref="AF243">_xlfn.LET(
  _xlpm.result, _xlfn.XLOOKUP($A243, IDEXX!$A:$A, IDEXX!$I:$I, ""),
  _xlfn.IFNA(
    _xlfn.IFS(
      ISNUMBER(_xlpm.result), _xlpm.result,
      _xlpm.result = "&gt; 2419.6", 2500,
      _xlpm.result = "&lt; 1.0", 0.5
    ),
    ""
  )
)</f>
        <v>98.8</v>
      </c>
      <c r="AG243" s="2">
        <f>_xlfn.IFNA(_xlfn.XLOOKUP((A243&amp;"_P"), GALLERY!AT:AT, GALLERY!E:E),"")</f>
        <v>0.12427000000000001</v>
      </c>
      <c r="AH243" s="2">
        <f>_xlfn.IFNA(_xlfn.XLOOKUP((A243&amp;"_C"), GALLERY!AT:AT, GALLERY!E:E),"")</f>
        <v>264.11419999999998</v>
      </c>
      <c r="AI243" s="75">
        <f>_xlfn.IFNA(IF(_xlfn.XLOOKUP((A243&amp;"_N"), GALLERY!AT:AT, GALLERY!E:E)&lt;0, _xlfn.XLOOKUP((A243&amp;"_T"), GALLERY!AT:AT, GALLERY!E:E), _xlfn.XLOOKUP((A243&amp;"_T"), GALLERY!AT:AT, GALLERY!E:E)-_xlfn.XLOOKUP((A243&amp;"_N"), GALLERY!AT:AT, GALLERY!E:E))/1000,"")</f>
        <v>0.54115296999999996</v>
      </c>
      <c r="AJ243" s="5">
        <f>_xlfn.IFNA(_xlfn.XLOOKUP((A243), TURBIDITY!A:A, TURBIDITY!I:I),"")</f>
        <v>5.53</v>
      </c>
      <c r="AK243" s="105" t="str" cm="1">
        <f t="array" ref="AK243">_xlfn.LET(
  _xlpm.lookupVal, _xlfn.XLOOKUP($A243, PHYCOCYANIN!A:A, PHYCOCYANIN!R:R, ""),
  _xlfn.IFS(
    _xlpm.lookupVal &lt;&gt; "", _xlpm.lookupVal,
    OR($Z243 = "Abundant algae", ISNUMBER(SEARCH("Suspected_HAB", $AA243))), "Flagged",
    TRUE, ""
  )
)</f>
        <v/>
      </c>
      <c r="AL243" s="75">
        <f>_xlfn.XLOOKUP($L243,'Site_GPS-Coordinates'!$A:$A,'Site_GPS-Coordinates'!$B:$B,"")</f>
        <v>40.346474999999998</v>
      </c>
      <c r="AM243" s="75">
        <f>_xlfn.XLOOKUP($L243,'Site_GPS-Coordinates'!$A:$A,'Site_GPS-Coordinates'!$C:$C,"")</f>
        <v>-74.627359999999996</v>
      </c>
    </row>
    <row r="244" spans="1:40" ht="14.5" x14ac:dyDescent="0.35">
      <c r="A244" s="2" t="str">
        <f t="shared" si="9"/>
        <v>CL5_2025-06-22</v>
      </c>
      <c r="B244">
        <v>3341</v>
      </c>
      <c r="C244" t="s">
        <v>645</v>
      </c>
      <c r="D244" s="78">
        <v>45830.581805555557</v>
      </c>
      <c r="F244" s="78">
        <v>45830.581805555557</v>
      </c>
      <c r="H244" t="s">
        <v>646</v>
      </c>
      <c r="I244" t="s">
        <v>647</v>
      </c>
      <c r="J244" s="6">
        <v>45830.666666666664</v>
      </c>
      <c r="K244" s="79">
        <v>0.40972222222222221</v>
      </c>
      <c r="L244" t="s">
        <v>217</v>
      </c>
      <c r="M244" t="s">
        <v>155</v>
      </c>
      <c r="N244" t="s">
        <v>456</v>
      </c>
      <c r="O244" t="s">
        <v>196</v>
      </c>
      <c r="P244" t="s">
        <v>158</v>
      </c>
      <c r="R244" t="s">
        <v>159</v>
      </c>
      <c r="T244" t="s">
        <v>159</v>
      </c>
      <c r="V244" t="s">
        <v>172</v>
      </c>
      <c r="X244" t="s">
        <v>161</v>
      </c>
      <c r="Y244" t="s">
        <v>177</v>
      </c>
      <c r="Z244" t="s">
        <v>163</v>
      </c>
      <c r="AC244">
        <v>24.5</v>
      </c>
      <c r="AD244" t="s">
        <v>164</v>
      </c>
      <c r="AF244" cm="1">
        <f t="array" ref="AF244">_xlfn.LET(
  _xlpm.result, _xlfn.XLOOKUP($A244, IDEXX!$A:$A, IDEXX!$I:$I, ""),
  _xlfn.IFNA(
    _xlfn.IFS(
      ISNUMBER(_xlpm.result), _xlpm.result,
      _xlpm.result = "&gt; 2419.6", 2500,
      _xlpm.result = "&lt; 1.0", 0.5
    ),
    ""
  )
)</f>
        <v>78.900000000000006</v>
      </c>
      <c r="AG244" s="2">
        <f>_xlfn.IFNA(_xlfn.XLOOKUP((A244&amp;"_P"), GALLERY!AT:AT, GALLERY!E:E),"")</f>
        <v>1.4579999999999999E-2</v>
      </c>
      <c r="AH244" s="2">
        <f>_xlfn.IFNA(_xlfn.XLOOKUP((A244&amp;"_C"), GALLERY!AT:AT, GALLERY!E:E),"")</f>
        <v>524.69280000000003</v>
      </c>
      <c r="AI244" s="75">
        <f>_xlfn.IFNA(IF(_xlfn.XLOOKUP((A244&amp;"_N"), GALLERY!AT:AT, GALLERY!E:E)&lt;0, _xlfn.XLOOKUP((A244&amp;"_T"), GALLERY!AT:AT, GALLERY!E:E), _xlfn.XLOOKUP((A244&amp;"_T"), GALLERY!AT:AT, GALLERY!E:E)-_xlfn.XLOOKUP((A244&amp;"_N"), GALLERY!AT:AT, GALLERY!E:E))/1000,"")</f>
        <v>0.55168636999999998</v>
      </c>
      <c r="AJ244" s="5">
        <f>_xlfn.IFNA(_xlfn.XLOOKUP((A244), TURBIDITY!A:A, TURBIDITY!I:I),"")</f>
        <v>4.26</v>
      </c>
      <c r="AK244" s="105" t="str" cm="1">
        <f t="array" ref="AK244">_xlfn.LET(
  _xlpm.lookupVal, _xlfn.XLOOKUP($A244, PHYCOCYANIN!A:A, PHYCOCYANIN!R:R, ""),
  _xlfn.IFS(
    _xlpm.lookupVal &lt;&gt; "", _xlpm.lookupVal,
    OR($Z244 = "Abundant algae", ISNUMBER(SEARCH("Suspected_HAB", $AA244))), "Flagged",
    TRUE, ""
  )
)</f>
        <v/>
      </c>
      <c r="AL244" s="75">
        <f>_xlfn.XLOOKUP($L244,'Site_GPS-Coordinates'!$A:$A,'Site_GPS-Coordinates'!$B:$B,"")</f>
        <v>40.366805919999997</v>
      </c>
      <c r="AM244" s="75">
        <f>_xlfn.XLOOKUP($L244,'Site_GPS-Coordinates'!$A:$A,'Site_GPS-Coordinates'!$C:$C,"")</f>
        <v>-74.625728370000004</v>
      </c>
    </row>
    <row r="245" spans="1:40" ht="14.5" x14ac:dyDescent="0.35">
      <c r="A245" s="2" t="str">
        <f t="shared" si="9"/>
        <v>CL5_2025-06-22</v>
      </c>
      <c r="B245">
        <v>3344</v>
      </c>
      <c r="C245" t="s">
        <v>648</v>
      </c>
      <c r="D245" s="78">
        <v>45830.589224537034</v>
      </c>
      <c r="F245" s="78">
        <v>45830.589224537034</v>
      </c>
      <c r="H245" t="s">
        <v>646</v>
      </c>
      <c r="I245" t="s">
        <v>647</v>
      </c>
      <c r="J245" s="6">
        <v>45830.666666666664</v>
      </c>
      <c r="K245" s="79">
        <v>0.42083333333333334</v>
      </c>
      <c r="L245" t="s">
        <v>217</v>
      </c>
      <c r="M245" t="s">
        <v>155</v>
      </c>
      <c r="N245" t="s">
        <v>456</v>
      </c>
      <c r="O245" t="s">
        <v>196</v>
      </c>
      <c r="P245" t="s">
        <v>158</v>
      </c>
      <c r="R245" t="s">
        <v>159</v>
      </c>
      <c r="T245" t="s">
        <v>159</v>
      </c>
      <c r="V245" t="s">
        <v>400</v>
      </c>
      <c r="X245" t="s">
        <v>161</v>
      </c>
      <c r="Y245" t="s">
        <v>162</v>
      </c>
      <c r="Z245" t="s">
        <v>163</v>
      </c>
      <c r="AC245">
        <v>23.5</v>
      </c>
      <c r="AD245" t="s">
        <v>164</v>
      </c>
      <c r="AF245" cm="1">
        <f t="array" ref="AF245">_xlfn.LET(
  _xlpm.result, _xlfn.XLOOKUP($A245, IDEXX!$A:$A, IDEXX!$I:$I, ""),
  _xlfn.IFNA(
    _xlfn.IFS(
      ISNUMBER(_xlpm.result), _xlpm.result,
      _xlpm.result = "&gt; 2419.6", 2500,
      _xlpm.result = "&lt; 1.0", 0.5
    ),
    ""
  )
)</f>
        <v>78.900000000000006</v>
      </c>
      <c r="AG245" s="2">
        <f>_xlfn.IFNA(_xlfn.XLOOKUP((A245&amp;"_P"), GALLERY!AT:AT, GALLERY!E:E),"")</f>
        <v>1.4579999999999999E-2</v>
      </c>
      <c r="AH245" s="2">
        <f>_xlfn.IFNA(_xlfn.XLOOKUP((A245&amp;"_C"), GALLERY!AT:AT, GALLERY!E:E),"")</f>
        <v>524.69280000000003</v>
      </c>
      <c r="AI245" s="75">
        <f>_xlfn.IFNA(IF(_xlfn.XLOOKUP((A245&amp;"_N"), GALLERY!AT:AT, GALLERY!E:E)&lt;0, _xlfn.XLOOKUP((A245&amp;"_T"), GALLERY!AT:AT, GALLERY!E:E), _xlfn.XLOOKUP((A245&amp;"_T"), GALLERY!AT:AT, GALLERY!E:E)-_xlfn.XLOOKUP((A245&amp;"_N"), GALLERY!AT:AT, GALLERY!E:E))/1000,"")</f>
        <v>0.55168636999999998</v>
      </c>
      <c r="AJ245" s="5">
        <f>_xlfn.IFNA(_xlfn.XLOOKUP((A245), TURBIDITY!A:A, TURBIDITY!I:I),"")</f>
        <v>4.26</v>
      </c>
      <c r="AK245" s="105" t="str" cm="1">
        <f t="array" ref="AK245">_xlfn.LET(
  _xlpm.lookupVal, _xlfn.XLOOKUP($A245, PHYCOCYANIN!A:A, PHYCOCYANIN!R:R, ""),
  _xlfn.IFS(
    _xlpm.lookupVal &lt;&gt; "", _xlpm.lookupVal,
    OR($Z245 = "Abundant algae", ISNUMBER(SEARCH("Suspected_HAB", $AA245))), "Flagged",
    TRUE, ""
  )
)</f>
        <v/>
      </c>
      <c r="AL245" s="75">
        <f>_xlfn.XLOOKUP($L245,'Site_GPS-Coordinates'!$A:$A,'Site_GPS-Coordinates'!$B:$B,"")</f>
        <v>40.366805919999997</v>
      </c>
      <c r="AM245" s="75">
        <f>_xlfn.XLOOKUP($L245,'Site_GPS-Coordinates'!$A:$A,'Site_GPS-Coordinates'!$C:$C,"")</f>
        <v>-74.625728370000004</v>
      </c>
    </row>
    <row r="246" spans="1:40" ht="14.5" x14ac:dyDescent="0.35">
      <c r="A246" s="2" t="str">
        <f t="shared" si="9"/>
        <v>DB1_2025-06-22</v>
      </c>
      <c r="B246">
        <v>3350</v>
      </c>
      <c r="C246" t="s">
        <v>649</v>
      </c>
      <c r="D246" s="78">
        <v>45830.607407407406</v>
      </c>
      <c r="F246" s="78">
        <v>45830.607407407406</v>
      </c>
      <c r="H246" t="s">
        <v>205</v>
      </c>
      <c r="I246" t="s">
        <v>477</v>
      </c>
      <c r="J246" s="6">
        <v>45830.666666666664</v>
      </c>
      <c r="K246" s="79">
        <v>0.43819444444444444</v>
      </c>
      <c r="L246" t="s">
        <v>227</v>
      </c>
      <c r="M246" t="s">
        <v>155</v>
      </c>
      <c r="N246" t="s">
        <v>468</v>
      </c>
      <c r="O246" t="s">
        <v>157</v>
      </c>
      <c r="P246" t="s">
        <v>650</v>
      </c>
      <c r="R246" t="s">
        <v>478</v>
      </c>
      <c r="T246" t="s">
        <v>199</v>
      </c>
      <c r="V246" t="s">
        <v>160</v>
      </c>
      <c r="X246" t="s">
        <v>202</v>
      </c>
      <c r="Y246" t="s">
        <v>191</v>
      </c>
      <c r="Z246" t="s">
        <v>163</v>
      </c>
      <c r="AC246">
        <v>24.9</v>
      </c>
      <c r="AD246" t="s">
        <v>164</v>
      </c>
      <c r="AF246" cm="1">
        <f t="array" ref="AF246">_xlfn.LET(
  _xlpm.result, _xlfn.XLOOKUP($A246, IDEXX!$A:$A, IDEXX!$I:$I, ""),
  _xlfn.IFNA(
    _xlfn.IFS(
      ISNUMBER(_xlpm.result), _xlpm.result,
      _xlpm.result = "&gt; 2419.6", 2500,
      _xlpm.result = "&lt; 1.0", 0.5
    ),
    ""
  )
)</f>
        <v>107.1</v>
      </c>
      <c r="AG246" s="2">
        <f>_xlfn.IFNA(_xlfn.XLOOKUP((A246&amp;"_P"), GALLERY!AT:AT, GALLERY!E:E),"")</f>
        <v>5.5379999999999999E-2</v>
      </c>
      <c r="AH246" s="2">
        <f>_xlfn.IFNA(_xlfn.XLOOKUP((A246&amp;"_C"), GALLERY!AT:AT, GALLERY!E:E),"")</f>
        <v>492.49329999999998</v>
      </c>
      <c r="AI246" s="75">
        <f>_xlfn.IFNA(IF(_xlfn.XLOOKUP((A246&amp;"_N"), GALLERY!AT:AT, GALLERY!E:E)&lt;0, _xlfn.XLOOKUP((A246&amp;"_T"), GALLERY!AT:AT, GALLERY!E:E), _xlfn.XLOOKUP((A246&amp;"_T"), GALLERY!AT:AT, GALLERY!E:E)-_xlfn.XLOOKUP((A246&amp;"_N"), GALLERY!AT:AT, GALLERY!E:E))/1000,"")</f>
        <v>0.26315349999999998</v>
      </c>
      <c r="AJ246" s="5">
        <f>_xlfn.IFNA(_xlfn.XLOOKUP((A246), TURBIDITY!A:A, TURBIDITY!I:I),"")</f>
        <v>3.32</v>
      </c>
      <c r="AK246" s="105" t="str" cm="1">
        <f t="array" ref="AK246">_xlfn.LET(
  _xlpm.lookupVal, _xlfn.XLOOKUP($A246, PHYCOCYANIN!A:A, PHYCOCYANIN!R:R, ""),
  _xlfn.IFS(
    _xlpm.lookupVal &lt;&gt; "", _xlpm.lookupVal,
    OR($Z246 = "Abundant algae", ISNUMBER(SEARCH("Suspected_HAB", $AA246))), "Flagged",
    TRUE, ""
  )
)</f>
        <v/>
      </c>
      <c r="AL246" s="75">
        <f>_xlfn.XLOOKUP($L246,'Site_GPS-Coordinates'!$A:$A,'Site_GPS-Coordinates'!$B:$B,"")</f>
        <v>40.333883</v>
      </c>
      <c r="AM246" s="75">
        <f>_xlfn.XLOOKUP($L246,'Site_GPS-Coordinates'!$A:$A,'Site_GPS-Coordinates'!$C:$C,"")</f>
        <v>-74.611664000000005</v>
      </c>
    </row>
    <row r="247" spans="1:40" ht="14.5" x14ac:dyDescent="0.35">
      <c r="A247" s="2" t="str">
        <f t="shared" si="9"/>
        <v>DB2_2025-06-22</v>
      </c>
      <c r="B247">
        <v>3357</v>
      </c>
      <c r="C247" t="s">
        <v>651</v>
      </c>
      <c r="D247" s="78">
        <v>45830.628946759258</v>
      </c>
      <c r="F247" s="78">
        <v>45830.628946759258</v>
      </c>
      <c r="H247" t="s">
        <v>652</v>
      </c>
      <c r="I247" t="s">
        <v>653</v>
      </c>
      <c r="J247" s="6">
        <v>45830.666666666664</v>
      </c>
      <c r="K247" s="79">
        <v>0.45624999999999999</v>
      </c>
      <c r="L247" t="s">
        <v>654</v>
      </c>
      <c r="M247" t="s">
        <v>155</v>
      </c>
      <c r="N247" t="s">
        <v>456</v>
      </c>
      <c r="O247" t="s">
        <v>250</v>
      </c>
      <c r="P247" t="s">
        <v>158</v>
      </c>
      <c r="R247" t="s">
        <v>159</v>
      </c>
      <c r="T247" t="s">
        <v>171</v>
      </c>
      <c r="V247" t="s">
        <v>172</v>
      </c>
      <c r="X247" t="s">
        <v>202</v>
      </c>
      <c r="Y247" t="s">
        <v>162</v>
      </c>
      <c r="Z247" t="s">
        <v>163</v>
      </c>
      <c r="AC247">
        <v>25</v>
      </c>
      <c r="AD247" t="s">
        <v>164</v>
      </c>
      <c r="AF247" cm="1">
        <f t="array" ref="AF247">_xlfn.LET(
  _xlpm.result, _xlfn.XLOOKUP($A247, IDEXX!$A:$A, IDEXX!$I:$I, ""),
  _xlfn.IFNA(
    _xlfn.IFS(
      ISNUMBER(_xlpm.result), _xlpm.result,
      _xlpm.result = "&gt; 2419.6", 2500,
      _xlpm.result = "&lt; 1.0", 0.5
    ),
    ""
  )
)</f>
        <v>658.6</v>
      </c>
      <c r="AG247" s="2">
        <f>_xlfn.IFNA(_xlfn.XLOOKUP((A247&amp;"_P"), GALLERY!AT:AT, GALLERY!E:E),"")</f>
        <v>0.12508</v>
      </c>
      <c r="AH247" s="2">
        <f>_xlfn.IFNA(_xlfn.XLOOKUP((A247&amp;"_C"), GALLERY!AT:AT, GALLERY!E:E),"")</f>
        <v>494.23180000000002</v>
      </c>
      <c r="AI247" s="75">
        <f>_xlfn.IFNA(IF(_xlfn.XLOOKUP((A247&amp;"_N"), GALLERY!AT:AT, GALLERY!E:E)&lt;0, _xlfn.XLOOKUP((A247&amp;"_T"), GALLERY!AT:AT, GALLERY!E:E), _xlfn.XLOOKUP((A247&amp;"_T"), GALLERY!AT:AT, GALLERY!E:E)-_xlfn.XLOOKUP((A247&amp;"_N"), GALLERY!AT:AT, GALLERY!E:E))/1000,"")</f>
        <v>0.39339227999999998</v>
      </c>
      <c r="AJ247" s="5">
        <f>_xlfn.IFNA(_xlfn.XLOOKUP((A247), TURBIDITY!A:A, TURBIDITY!I:I),"")</f>
        <v>9.2200000000000006</v>
      </c>
      <c r="AK247" s="105" t="str" cm="1">
        <f t="array" ref="AK247">_xlfn.LET(
  _xlpm.lookupVal, _xlfn.XLOOKUP($A247, PHYCOCYANIN!A:A, PHYCOCYANIN!R:R, ""),
  _xlfn.IFS(
    _xlpm.lookupVal &lt;&gt; "", _xlpm.lookupVal,
    OR($Z247 = "Abundant algae", ISNUMBER(SEARCH("Suspected_HAB", $AA247))), "Flagged",
    TRUE, ""
  )
)</f>
        <v/>
      </c>
      <c r="AL247" s="75">
        <f>_xlfn.XLOOKUP($L247,'Site_GPS-Coordinates'!$A:$A,'Site_GPS-Coordinates'!$B:$B,"")</f>
        <v>40.331209999999999</v>
      </c>
      <c r="AM247" s="75">
        <f>_xlfn.XLOOKUP($L247,'Site_GPS-Coordinates'!$A:$A,'Site_GPS-Coordinates'!$C:$C,"")</f>
        <v>-74.616339999999994</v>
      </c>
    </row>
    <row r="248" spans="1:40" ht="14.5" x14ac:dyDescent="0.35">
      <c r="A248" s="2" t="str">
        <f t="shared" si="9"/>
        <v>DE1_2025-06-22</v>
      </c>
      <c r="B248">
        <v>3354</v>
      </c>
      <c r="C248" t="s">
        <v>655</v>
      </c>
      <c r="D248" s="78">
        <v>45830.623344907406</v>
      </c>
      <c r="F248" s="78">
        <v>45830.623344907406</v>
      </c>
      <c r="H248" t="s">
        <v>395</v>
      </c>
      <c r="I248" t="s">
        <v>322</v>
      </c>
      <c r="J248" s="6">
        <v>45830.666666666664</v>
      </c>
      <c r="K248" s="79">
        <v>0.45416666666666666</v>
      </c>
      <c r="L248" t="s">
        <v>231</v>
      </c>
      <c r="M248" t="s">
        <v>155</v>
      </c>
      <c r="N248" t="s">
        <v>456</v>
      </c>
      <c r="O248" t="s">
        <v>157</v>
      </c>
      <c r="P248" t="s">
        <v>158</v>
      </c>
      <c r="R248" t="s">
        <v>159</v>
      </c>
      <c r="T248" t="s">
        <v>171</v>
      </c>
      <c r="V248" t="s">
        <v>172</v>
      </c>
      <c r="X248" t="s">
        <v>202</v>
      </c>
      <c r="Y248" t="s">
        <v>177</v>
      </c>
      <c r="Z248" t="s">
        <v>163</v>
      </c>
      <c r="AC248">
        <v>23</v>
      </c>
      <c r="AD248" t="s">
        <v>164</v>
      </c>
      <c r="AF248" cm="1">
        <f t="array" ref="AF248">_xlfn.LET(
  _xlpm.result, _xlfn.XLOOKUP($A248, IDEXX!$A:$A, IDEXX!$I:$I, ""),
  _xlfn.IFNA(
    _xlfn.IFS(
      ISNUMBER(_xlpm.result), _xlpm.result,
      _xlpm.result = "&gt; 2419.6", 2500,
      _xlpm.result = "&lt; 1.0", 0.5
    ),
    ""
  )
)</f>
        <v>121.1</v>
      </c>
      <c r="AG248" s="2">
        <f>_xlfn.IFNA(_xlfn.XLOOKUP((A248&amp;"_P"), GALLERY!AT:AT, GALLERY!E:E),"")</f>
        <v>3.8679999999999999E-2</v>
      </c>
      <c r="AH248" s="2">
        <f>_xlfn.IFNA(_xlfn.XLOOKUP((A248&amp;"_C"), GALLERY!AT:AT, GALLERY!E:E),"")</f>
        <v>197.58179999999999</v>
      </c>
      <c r="AI248" s="75">
        <f>_xlfn.IFNA(IF(_xlfn.XLOOKUP((A248&amp;"_N"), GALLERY!AT:AT, GALLERY!E:E)&lt;0, _xlfn.XLOOKUP((A248&amp;"_T"), GALLERY!AT:AT, GALLERY!E:E), _xlfn.XLOOKUP((A248&amp;"_T"), GALLERY!AT:AT, GALLERY!E:E)-_xlfn.XLOOKUP((A248&amp;"_N"), GALLERY!AT:AT, GALLERY!E:E))/1000,"")</f>
        <v>0.51216952000000004</v>
      </c>
      <c r="AJ248" s="5">
        <f>_xlfn.IFNA(_xlfn.XLOOKUP((A248), TURBIDITY!A:A, TURBIDITY!I:I),"")</f>
        <v>3.92</v>
      </c>
      <c r="AK248" s="105" t="str" cm="1">
        <f t="array" ref="AK248">_xlfn.LET(
  _xlpm.lookupVal, _xlfn.XLOOKUP($A248, PHYCOCYANIN!A:A, PHYCOCYANIN!R:R, ""),
  _xlfn.IFS(
    _xlpm.lookupVal &lt;&gt; "", _xlpm.lookupVal,
    OR($Z248 = "Abundant algae", ISNUMBER(SEARCH("Suspected_HAB", $AA248))), "Flagged",
    TRUE, ""
  )
)</f>
        <v/>
      </c>
      <c r="AL248" s="75">
        <f>_xlfn.XLOOKUP($L248,'Site_GPS-Coordinates'!$A:$A,'Site_GPS-Coordinates'!$B:$B,"")</f>
        <v>40.360522000000003</v>
      </c>
      <c r="AM248" s="75">
        <f>_xlfn.XLOOKUP($L248,'Site_GPS-Coordinates'!$A:$A,'Site_GPS-Coordinates'!$C:$C,"")</f>
        <v>-74.945435000000003</v>
      </c>
    </row>
    <row r="249" spans="1:40" ht="14.5" x14ac:dyDescent="0.35">
      <c r="A249" s="2" t="str">
        <f t="shared" si="9"/>
        <v>ETL1_2025-06-22</v>
      </c>
      <c r="B249">
        <v>3329</v>
      </c>
      <c r="C249" t="s">
        <v>656</v>
      </c>
      <c r="D249" s="78">
        <v>45830.527187500003</v>
      </c>
      <c r="F249" s="78">
        <v>45830.527187500003</v>
      </c>
      <c r="H249" t="s">
        <v>657</v>
      </c>
      <c r="I249" t="s">
        <v>658</v>
      </c>
      <c r="J249" s="6">
        <v>45830.666666666664</v>
      </c>
      <c r="K249" s="79">
        <v>0.3527777777777778</v>
      </c>
      <c r="L249" t="s">
        <v>236</v>
      </c>
      <c r="M249" t="s">
        <v>169</v>
      </c>
      <c r="N249" t="s">
        <v>456</v>
      </c>
      <c r="O249" t="s">
        <v>196</v>
      </c>
      <c r="P249" t="s">
        <v>158</v>
      </c>
      <c r="R249" t="s">
        <v>290</v>
      </c>
      <c r="T249" t="s">
        <v>171</v>
      </c>
      <c r="V249" t="s">
        <v>160</v>
      </c>
      <c r="X249" t="s">
        <v>161</v>
      </c>
      <c r="Y249" t="s">
        <v>191</v>
      </c>
      <c r="Z249" t="s">
        <v>163</v>
      </c>
      <c r="AC249">
        <v>25</v>
      </c>
      <c r="AD249" t="s">
        <v>164</v>
      </c>
      <c r="AF249" cm="1">
        <f t="array" ref="AF249">_xlfn.LET(
  _xlpm.result, _xlfn.XLOOKUP($A249, IDEXX!$A:$A, IDEXX!$I:$I, ""),
  _xlfn.IFNA(
    _xlfn.IFS(
      ISNUMBER(_xlpm.result), _xlpm.result,
      _xlpm.result = "&gt; 2419.6", 2500,
      _xlpm.result = "&lt; 1.0", 0.5
    ),
    ""
  )
)</f>
        <v>152.9</v>
      </c>
      <c r="AG249" s="2">
        <f>_xlfn.IFNA(_xlfn.XLOOKUP((A249&amp;"_P"), GALLERY!AT:AT, GALLERY!E:E),"")</f>
        <v>6.4890000000000003E-2</v>
      </c>
      <c r="AH249" s="2">
        <f>_xlfn.IFNA(_xlfn.XLOOKUP((A249&amp;"_C"), GALLERY!AT:AT, GALLERY!E:E),"")</f>
        <v>409.45260000000002</v>
      </c>
      <c r="AI249" s="75">
        <f>_xlfn.IFNA(IF(_xlfn.XLOOKUP((A249&amp;"_N"), GALLERY!AT:AT, GALLERY!E:E)&lt;0, _xlfn.XLOOKUP((A249&amp;"_T"), GALLERY!AT:AT, GALLERY!E:E), _xlfn.XLOOKUP((A249&amp;"_T"), GALLERY!AT:AT, GALLERY!E:E)-_xlfn.XLOOKUP((A249&amp;"_N"), GALLERY!AT:AT, GALLERY!E:E))/1000,"")</f>
        <v>0.14391651</v>
      </c>
      <c r="AJ249" s="5">
        <f>_xlfn.IFNA(_xlfn.XLOOKUP((A249), TURBIDITY!A:A, TURBIDITY!I:I),"")</f>
        <v>5.09</v>
      </c>
      <c r="AK249" s="105" t="str" cm="1">
        <f t="array" ref="AK249">_xlfn.LET(
  _xlpm.lookupVal, _xlfn.XLOOKUP($A249, PHYCOCYANIN!A:A, PHYCOCYANIN!R:R, ""),
  _xlfn.IFS(
    _xlpm.lookupVal &lt;&gt; "", _xlpm.lookupVal,
    OR($Z249 = "Abundant algae", ISNUMBER(SEARCH("Suspected_HAB", $AA249))), "Flagged",
    TRUE, ""
  )
)</f>
        <v/>
      </c>
      <c r="AL249" s="121">
        <v>40.2520915559165</v>
      </c>
      <c r="AM249" s="121">
        <v>-74.501481381287405</v>
      </c>
    </row>
    <row r="250" spans="1:40" ht="14.5" x14ac:dyDescent="0.35">
      <c r="A250" s="2" t="str">
        <f t="shared" si="9"/>
        <v>GMP1_2025-06-22</v>
      </c>
      <c r="B250">
        <v>3343</v>
      </c>
      <c r="C250" t="s">
        <v>659</v>
      </c>
      <c r="D250" s="78">
        <v>45830.588333333333</v>
      </c>
      <c r="F250" s="78">
        <v>45830.588333333333</v>
      </c>
      <c r="H250" t="s">
        <v>329</v>
      </c>
      <c r="I250" t="s">
        <v>194</v>
      </c>
      <c r="J250" s="6">
        <v>45830.666666666664</v>
      </c>
      <c r="K250" s="79">
        <v>0.4201388888888889</v>
      </c>
      <c r="L250" t="s">
        <v>239</v>
      </c>
      <c r="M250" t="s">
        <v>155</v>
      </c>
      <c r="N250" t="s">
        <v>456</v>
      </c>
      <c r="O250" t="s">
        <v>157</v>
      </c>
      <c r="P250" t="s">
        <v>158</v>
      </c>
      <c r="R250" t="s">
        <v>159</v>
      </c>
      <c r="T250" t="s">
        <v>171</v>
      </c>
      <c r="V250" t="s">
        <v>172</v>
      </c>
      <c r="X250" t="s">
        <v>202</v>
      </c>
      <c r="Y250" t="s">
        <v>191</v>
      </c>
      <c r="Z250" t="s">
        <v>163</v>
      </c>
      <c r="AC250">
        <v>25</v>
      </c>
      <c r="AD250" t="s">
        <v>164</v>
      </c>
      <c r="AF250" cm="1">
        <f t="array" ref="AF250">_xlfn.LET(
  _xlpm.result, _xlfn.XLOOKUP($A250, IDEXX!$A:$A, IDEXX!$I:$I, ""),
  _xlfn.IFNA(
    _xlfn.IFS(
      ISNUMBER(_xlpm.result), _xlpm.result,
      _xlpm.result = "&gt; 2419.6", 2500,
      _xlpm.result = "&lt; 1.0", 0.5
    ),
    ""
  )
)</f>
        <v>1046.2</v>
      </c>
      <c r="AG250" s="2">
        <f>_xlfn.IFNA(_xlfn.XLOOKUP((A250&amp;"_P"), GALLERY!AT:AT, GALLERY!E:E),"")</f>
        <v>1.491E-2</v>
      </c>
      <c r="AH250" s="2">
        <f>_xlfn.IFNA(_xlfn.XLOOKUP((A250&amp;"_C"), GALLERY!AT:AT, GALLERY!E:E),"")</f>
        <v>421.27350000000001</v>
      </c>
      <c r="AI250" s="75">
        <f>_xlfn.IFNA(IF(_xlfn.XLOOKUP((A250&amp;"_N"), GALLERY!AT:AT, GALLERY!E:E)&lt;0, _xlfn.XLOOKUP((A250&amp;"_T"), GALLERY!AT:AT, GALLERY!E:E), _xlfn.XLOOKUP((A250&amp;"_T"), GALLERY!AT:AT, GALLERY!E:E)-_xlfn.XLOOKUP((A250&amp;"_N"), GALLERY!AT:AT, GALLERY!E:E))/1000,"")</f>
        <v>0.36492378999999997</v>
      </c>
      <c r="AJ250" s="5">
        <f>_xlfn.IFNA(_xlfn.XLOOKUP((A250), TURBIDITY!A:A, TURBIDITY!I:I),"")</f>
        <v>9.92</v>
      </c>
      <c r="AK250" s="105" t="str" cm="1">
        <f t="array" ref="AK250">_xlfn.LET(
  _xlpm.lookupVal, _xlfn.XLOOKUP($A250, PHYCOCYANIN!A:A, PHYCOCYANIN!R:R, ""),
  _xlfn.IFS(
    _xlpm.lookupVal &lt;&gt; "", _xlpm.lookupVal,
    OR($Z250 = "Abundant algae", ISNUMBER(SEARCH("Suspected_HAB", $AA250))), "Flagged",
    TRUE, ""
  )
)</f>
        <v/>
      </c>
      <c r="AL250" s="75">
        <f>_xlfn.XLOOKUP($L250,'Site_GPS-Coordinates'!$A:$A,'Site_GPS-Coordinates'!$B:$B,"")</f>
        <v>40.312959999999997</v>
      </c>
      <c r="AM250" s="75">
        <f>_xlfn.XLOOKUP($L250,'Site_GPS-Coordinates'!$A:$A,'Site_GPS-Coordinates'!$C:$C,"")</f>
        <v>-74.606340000000003</v>
      </c>
    </row>
    <row r="251" spans="1:40" ht="14.5" x14ac:dyDescent="0.35">
      <c r="A251" s="2" t="str">
        <f t="shared" si="9"/>
        <v>GRPL1_2025-06-22</v>
      </c>
      <c r="B251">
        <v>3348</v>
      </c>
      <c r="C251" t="s">
        <v>660</v>
      </c>
      <c r="D251" s="78">
        <v>45830.602141203701</v>
      </c>
      <c r="F251" s="78">
        <v>45830.602141203701</v>
      </c>
      <c r="H251" t="s">
        <v>234</v>
      </c>
      <c r="I251" t="s">
        <v>235</v>
      </c>
      <c r="J251" s="6">
        <v>45830.666666666664</v>
      </c>
      <c r="K251" s="79">
        <v>0.43194444444444446</v>
      </c>
      <c r="L251" t="s">
        <v>349</v>
      </c>
      <c r="M251" t="s">
        <v>155</v>
      </c>
      <c r="N251" t="s">
        <v>399</v>
      </c>
      <c r="O251" t="s">
        <v>250</v>
      </c>
      <c r="P251" t="s">
        <v>158</v>
      </c>
      <c r="R251" s="100" t="s">
        <v>540</v>
      </c>
      <c r="T251" t="s">
        <v>171</v>
      </c>
      <c r="V251" t="s">
        <v>628</v>
      </c>
      <c r="W251" t="s">
        <v>661</v>
      </c>
      <c r="X251" t="s">
        <v>202</v>
      </c>
      <c r="Y251" t="s">
        <v>162</v>
      </c>
      <c r="Z251" t="s">
        <v>163</v>
      </c>
      <c r="AC251">
        <v>24</v>
      </c>
      <c r="AD251" t="s">
        <v>164</v>
      </c>
      <c r="AF251" cm="1">
        <f t="array" ref="AF251">_xlfn.LET(
  _xlpm.result, _xlfn.XLOOKUP($A251, IDEXX!$A:$A, IDEXX!$I:$I, ""),
  _xlfn.IFNA(
    _xlfn.IFS(
      ISNUMBER(_xlpm.result), _xlpm.result,
      _xlpm.result = "&gt; 2419.6", 2500,
      _xlpm.result = "&lt; 1.0", 0.5
    ),
    ""
  )
)</f>
        <v>260.3</v>
      </c>
      <c r="AG251" s="2">
        <f>_xlfn.IFNA(_xlfn.XLOOKUP((A251&amp;"_P"), GALLERY!AT:AT, GALLERY!E:E),"")</f>
        <v>7.8240000000000004E-2</v>
      </c>
      <c r="AH251" s="2">
        <f>_xlfn.IFNA(_xlfn.XLOOKUP((A251&amp;"_C"), GALLERY!AT:AT, GALLERY!E:E),"")</f>
        <v>940.50160000000005</v>
      </c>
      <c r="AI251" s="75">
        <f>_xlfn.IFNA(IF(_xlfn.XLOOKUP((A251&amp;"_N"), GALLERY!AT:AT, GALLERY!E:E)&lt;0, _xlfn.XLOOKUP((A251&amp;"_T"), GALLERY!AT:AT, GALLERY!E:E), _xlfn.XLOOKUP((A251&amp;"_T"), GALLERY!AT:AT, GALLERY!E:E)-_xlfn.XLOOKUP((A251&amp;"_N"), GALLERY!AT:AT, GALLERY!E:E))/1000,"")</f>
        <v>0.45556495999999996</v>
      </c>
      <c r="AJ251" s="5">
        <f>_xlfn.IFNA(_xlfn.XLOOKUP((A251), TURBIDITY!A:A, TURBIDITY!I:I),"")</f>
        <v>3.09</v>
      </c>
      <c r="AK251" s="105" t="str" cm="1">
        <f t="array" ref="AK251">_xlfn.LET(
  _xlpm.lookupVal, _xlfn.XLOOKUP($A251, PHYCOCYANIN!A:A, PHYCOCYANIN!R:R, ""),
  _xlfn.IFS(
    _xlpm.lookupVal &lt;&gt; "", _xlpm.lookupVal,
    OR($Z251 = "Abundant algae", ISNUMBER(SEARCH("Suspected_HAB", $AA251))), "Flagged",
    TRUE, ""
  )
)</f>
        <v/>
      </c>
      <c r="AL251" s="75">
        <f>_xlfn.XLOOKUP($L251,'Site_GPS-Coordinates'!$A:$A,'Site_GPS-Coordinates'!$B:$B,"")</f>
        <v>40.187829999999998</v>
      </c>
      <c r="AM251" s="75">
        <f>_xlfn.XLOOKUP($L251,'Site_GPS-Coordinates'!$A:$A,'Site_GPS-Coordinates'!$C:$C,"")</f>
        <v>-74.688609999999997</v>
      </c>
    </row>
    <row r="252" spans="1:40" ht="14.5" x14ac:dyDescent="0.35">
      <c r="A252" s="2" t="str">
        <f t="shared" si="9"/>
        <v>HA1_2025-06-22</v>
      </c>
      <c r="B252">
        <v>3340</v>
      </c>
      <c r="C252" t="s">
        <v>662</v>
      </c>
      <c r="D252" s="78">
        <v>45830.581145833334</v>
      </c>
      <c r="F252" s="78">
        <v>45830.581145833334</v>
      </c>
      <c r="H252" t="s">
        <v>646</v>
      </c>
      <c r="I252" t="s">
        <v>647</v>
      </c>
      <c r="J252" s="6">
        <v>45830.666666666664</v>
      </c>
      <c r="K252" s="79">
        <v>0.4</v>
      </c>
      <c r="L252" t="s">
        <v>241</v>
      </c>
      <c r="M252" t="s">
        <v>155</v>
      </c>
      <c r="N252" t="s">
        <v>456</v>
      </c>
      <c r="O252" t="s">
        <v>196</v>
      </c>
      <c r="P252" t="s">
        <v>158</v>
      </c>
      <c r="R252" t="s">
        <v>159</v>
      </c>
      <c r="T252" t="s">
        <v>171</v>
      </c>
      <c r="V252" t="s">
        <v>294</v>
      </c>
      <c r="X252" t="s">
        <v>202</v>
      </c>
      <c r="Y252" t="s">
        <v>162</v>
      </c>
      <c r="Z252" t="s">
        <v>163</v>
      </c>
      <c r="AC252">
        <v>21.5</v>
      </c>
      <c r="AD252" t="s">
        <v>164</v>
      </c>
      <c r="AF252" cm="1">
        <f t="array" ref="AF252">_xlfn.LET(
  _xlpm.result, _xlfn.XLOOKUP($A252, IDEXX!$A:$A, IDEXX!$I:$I, ""),
  _xlfn.IFNA(
    _xlfn.IFS(
      ISNUMBER(_xlpm.result), _xlpm.result,
      _xlpm.result = "&gt; 2419.6", 2500,
      _xlpm.result = "&lt; 1.0", 0.5
    ),
    ""
  )
)</f>
        <v>1413.6</v>
      </c>
      <c r="AG252" s="2">
        <f>_xlfn.IFNA(_xlfn.XLOOKUP((A252&amp;"_P"), GALLERY!AT:AT, GALLERY!E:E),"")</f>
        <v>6.0310000000000002E-2</v>
      </c>
      <c r="AH252" s="2">
        <f>_xlfn.IFNA(_xlfn.XLOOKUP((A252&amp;"_C"), GALLERY!AT:AT, GALLERY!E:E),"")</f>
        <v>1002.915</v>
      </c>
      <c r="AI252" s="75">
        <f>_xlfn.IFNA(IF(_xlfn.XLOOKUP((A252&amp;"_N"), GALLERY!AT:AT, GALLERY!E:E)&lt;0, _xlfn.XLOOKUP((A252&amp;"_T"), GALLERY!AT:AT, GALLERY!E:E), _xlfn.XLOOKUP((A252&amp;"_T"), GALLERY!AT:AT, GALLERY!E:E)-_xlfn.XLOOKUP((A252&amp;"_N"), GALLERY!AT:AT, GALLERY!E:E))/1000,"")</f>
        <v>0.76400548999999995</v>
      </c>
      <c r="AJ252" s="5">
        <f>_xlfn.IFNA(_xlfn.XLOOKUP((A252), TURBIDITY!A:A, TURBIDITY!I:I),"")</f>
        <v>2.3199999999999998</v>
      </c>
      <c r="AK252" s="5" t="s">
        <v>569</v>
      </c>
      <c r="AL252" s="75">
        <f>_xlfn.XLOOKUP($L252,'Site_GPS-Coordinates'!$A:$A,'Site_GPS-Coordinates'!$B:$B,"")</f>
        <v>40.365994000000001</v>
      </c>
      <c r="AM252" s="75">
        <f>_xlfn.XLOOKUP($L252,'Site_GPS-Coordinates'!$A:$A,'Site_GPS-Coordinates'!$C:$C,"")</f>
        <v>-74.627397000000002</v>
      </c>
    </row>
    <row r="253" spans="1:40" ht="14.5" x14ac:dyDescent="0.35">
      <c r="A253" s="2" t="str">
        <f t="shared" si="9"/>
        <v>HB3_2025-06-22</v>
      </c>
      <c r="B253">
        <v>3364</v>
      </c>
      <c r="C253" t="s">
        <v>663</v>
      </c>
      <c r="D253" s="78">
        <v>45830.662430555552</v>
      </c>
      <c r="F253" s="78">
        <v>45830.662430555552</v>
      </c>
      <c r="H253" t="s">
        <v>652</v>
      </c>
      <c r="I253" t="s">
        <v>653</v>
      </c>
      <c r="J253" s="6">
        <v>45830.666666666664</v>
      </c>
      <c r="K253" s="79">
        <v>0.47361111111111109</v>
      </c>
      <c r="L253" t="s">
        <v>245</v>
      </c>
      <c r="M253" t="s">
        <v>155</v>
      </c>
      <c r="N253" t="s">
        <v>402</v>
      </c>
      <c r="O253" t="s">
        <v>250</v>
      </c>
      <c r="P253" t="s">
        <v>158</v>
      </c>
      <c r="R253" t="s">
        <v>159</v>
      </c>
      <c r="T253" t="s">
        <v>159</v>
      </c>
      <c r="V253" t="s">
        <v>172</v>
      </c>
      <c r="X253" t="s">
        <v>202</v>
      </c>
      <c r="Y253" t="s">
        <v>177</v>
      </c>
      <c r="Z253" t="s">
        <v>163</v>
      </c>
      <c r="AC253">
        <v>23</v>
      </c>
      <c r="AD253" t="s">
        <v>164</v>
      </c>
      <c r="AF253" cm="1">
        <f t="array" ref="AF253">_xlfn.LET(
  _xlpm.result, _xlfn.XLOOKUP($A253, IDEXX!$A:$A, IDEXX!$I:$I, ""),
  _xlfn.IFNA(
    _xlfn.IFS(
      ISNUMBER(_xlpm.result), _xlpm.result,
      _xlpm.result = "&gt; 2419.6", 2500,
      _xlpm.result = "&lt; 1.0", 0.5
    ),
    ""
  )
)</f>
        <v>129.6</v>
      </c>
      <c r="AG253" s="2">
        <f>_xlfn.IFNA(_xlfn.XLOOKUP((A253&amp;"_P"), GALLERY!AT:AT, GALLERY!E:E),"")</f>
        <v>0.12129</v>
      </c>
      <c r="AH253" s="2">
        <f>_xlfn.IFNA(_xlfn.XLOOKUP((A253&amp;"_C"), GALLERY!AT:AT, GALLERY!E:E),"")</f>
        <v>273.23480000000001</v>
      </c>
      <c r="AI253" s="75">
        <f>_xlfn.IFNA(IF(_xlfn.XLOOKUP((A253&amp;"_N"), GALLERY!AT:AT, GALLERY!E:E)&lt;0, _xlfn.XLOOKUP((A253&amp;"_T"), GALLERY!AT:AT, GALLERY!E:E), _xlfn.XLOOKUP((A253&amp;"_T"), GALLERY!AT:AT, GALLERY!E:E)-_xlfn.XLOOKUP((A253&amp;"_N"), GALLERY!AT:AT, GALLERY!E:E))/1000,"")</f>
        <v>0.52078447000000005</v>
      </c>
      <c r="AJ253" s="5">
        <f>_xlfn.IFNA(_xlfn.XLOOKUP((A253), TURBIDITY!A:A, TURBIDITY!I:I),"")</f>
        <v>7.23</v>
      </c>
      <c r="AK253" s="105" t="str" cm="1">
        <f t="array" ref="AK253">_xlfn.LET(
  _xlpm.lookupVal, _xlfn.XLOOKUP($A253, PHYCOCYANIN!A:A, PHYCOCYANIN!R:R, ""),
  _xlfn.IFS(
    _xlpm.lookupVal &lt;&gt; "", _xlpm.lookupVal,
    OR($Z253 = "Abundant algae", ISNUMBER(SEARCH("Suspected_HAB", $AA253))), "Flagged",
    TRUE, ""
  )
)</f>
        <v/>
      </c>
      <c r="AL253" s="75">
        <f>_xlfn.XLOOKUP($L253,'Site_GPS-Coordinates'!$A:$A,'Site_GPS-Coordinates'!$B:$B,"")</f>
        <v>40.370761999999999</v>
      </c>
      <c r="AM253" s="75">
        <f>_xlfn.XLOOKUP($L253,'Site_GPS-Coordinates'!$A:$A,'Site_GPS-Coordinates'!$C:$C,"")</f>
        <v>-74.619243999999995</v>
      </c>
    </row>
    <row r="254" spans="1:40" ht="14.5" x14ac:dyDescent="0.35">
      <c r="A254" s="2" t="str">
        <f t="shared" si="9"/>
        <v>HL2_2025-06-22</v>
      </c>
      <c r="B254">
        <v>3356</v>
      </c>
      <c r="C254" t="s">
        <v>664</v>
      </c>
      <c r="D254" s="78">
        <v>45830.628437500003</v>
      </c>
      <c r="F254" s="78">
        <v>45830.628437500003</v>
      </c>
      <c r="H254" t="s">
        <v>247</v>
      </c>
      <c r="I254" t="s">
        <v>248</v>
      </c>
      <c r="J254" s="6">
        <v>45830.666666666664</v>
      </c>
      <c r="K254" s="79">
        <v>0.45763888888888887</v>
      </c>
      <c r="L254" t="s">
        <v>249</v>
      </c>
      <c r="M254" t="s">
        <v>155</v>
      </c>
      <c r="N254" t="s">
        <v>402</v>
      </c>
      <c r="O254" t="s">
        <v>250</v>
      </c>
      <c r="P254" t="s">
        <v>158</v>
      </c>
      <c r="R254" t="s">
        <v>159</v>
      </c>
      <c r="T254" t="s">
        <v>159</v>
      </c>
      <c r="V254" t="s">
        <v>172</v>
      </c>
      <c r="X254" t="s">
        <v>202</v>
      </c>
      <c r="Y254" t="s">
        <v>162</v>
      </c>
      <c r="Z254" t="s">
        <v>163</v>
      </c>
      <c r="AC254">
        <v>24</v>
      </c>
      <c r="AD254" t="s">
        <v>164</v>
      </c>
      <c r="AF254" cm="1">
        <f t="array" ref="AF254">_xlfn.LET(
  _xlpm.result, _xlfn.XLOOKUP($A254, IDEXX!$A:$A, IDEXX!$I:$I, ""),
  _xlfn.IFNA(
    _xlfn.IFS(
      ISNUMBER(_xlpm.result), _xlpm.result,
      _xlpm.result = "&gt; 2419.6", 2500,
      _xlpm.result = "&lt; 1.0", 0.5
    ),
    ""
  )
)</f>
        <v>25.6</v>
      </c>
      <c r="AG254" s="2">
        <f>_xlfn.IFNA(_xlfn.XLOOKUP((A254&amp;"_P"), GALLERY!AT:AT, GALLERY!E:E),"")</f>
        <v>3.6589999999999998E-2</v>
      </c>
      <c r="AH254" s="2">
        <f>_xlfn.IFNA(_xlfn.XLOOKUP((A254&amp;"_C"), GALLERY!AT:AT, GALLERY!E:E),"")</f>
        <v>207.738</v>
      </c>
      <c r="AI254" s="75">
        <f>_xlfn.IFNA(IF(_xlfn.XLOOKUP((A254&amp;"_N"), GALLERY!AT:AT, GALLERY!E:E)&lt;0, _xlfn.XLOOKUP((A254&amp;"_T"), GALLERY!AT:AT, GALLERY!E:E), _xlfn.XLOOKUP((A254&amp;"_T"), GALLERY!AT:AT, GALLERY!E:E)-_xlfn.XLOOKUP((A254&amp;"_N"), GALLERY!AT:AT, GALLERY!E:E))/1000,"")</f>
        <v>0.10592615</v>
      </c>
      <c r="AJ254" s="5">
        <f>_xlfn.IFNA(_xlfn.XLOOKUP((A254), TURBIDITY!A:A, TURBIDITY!I:I),"")</f>
        <v>5.97</v>
      </c>
      <c r="AK254" s="105" t="str" cm="1">
        <f t="array" ref="AK254">_xlfn.LET(
  _xlpm.lookupVal, _xlfn.XLOOKUP($A254, PHYCOCYANIN!A:A, PHYCOCYANIN!R:R, ""),
  _xlfn.IFS(
    _xlpm.lookupVal &lt;&gt; "", _xlpm.lookupVal,
    OR($Z254 = "Abundant algae", ISNUMBER(SEARCH("Suspected_HAB", $AA254))), "Flagged",
    TRUE, ""
  )
)</f>
        <v/>
      </c>
      <c r="AL254" s="75">
        <f>_xlfn.XLOOKUP($L254,'Site_GPS-Coordinates'!$A:$A,'Site_GPS-Coordinates'!$B:$B,"")</f>
        <v>40.346235999999998</v>
      </c>
      <c r="AM254" s="75">
        <f>_xlfn.XLOOKUP($L254,'Site_GPS-Coordinates'!$A:$A,'Site_GPS-Coordinates'!$C:$C,"")</f>
        <v>-74.744283999999993</v>
      </c>
    </row>
    <row r="255" spans="1:40" ht="14.5" x14ac:dyDescent="0.35">
      <c r="A255" s="2" t="str">
        <f t="shared" si="9"/>
        <v>LSC1_2025-06-22</v>
      </c>
      <c r="B255">
        <v>3338</v>
      </c>
      <c r="C255" t="s">
        <v>665</v>
      </c>
      <c r="D255" s="78">
        <v>45830.575636574074</v>
      </c>
      <c r="F255" s="78">
        <v>45830.575636574074</v>
      </c>
      <c r="H255" t="s">
        <v>618</v>
      </c>
      <c r="I255" t="s">
        <v>619</v>
      </c>
      <c r="J255" s="6">
        <v>45830.666666666664</v>
      </c>
      <c r="K255" s="79">
        <v>0.40833333333333333</v>
      </c>
      <c r="L255" t="s">
        <v>666</v>
      </c>
      <c r="M255" t="s">
        <v>169</v>
      </c>
      <c r="N255" t="s">
        <v>187</v>
      </c>
      <c r="O255" t="s">
        <v>196</v>
      </c>
      <c r="P255" t="s">
        <v>158</v>
      </c>
      <c r="R255" s="100" t="s">
        <v>667</v>
      </c>
      <c r="T255" t="s">
        <v>199</v>
      </c>
      <c r="V255" t="s">
        <v>172</v>
      </c>
      <c r="X255" t="s">
        <v>161</v>
      </c>
      <c r="Y255" t="s">
        <v>162</v>
      </c>
      <c r="Z255" t="s">
        <v>163</v>
      </c>
      <c r="AC255">
        <v>21</v>
      </c>
      <c r="AD255" t="s">
        <v>164</v>
      </c>
      <c r="AE255" t="s">
        <v>668</v>
      </c>
      <c r="AF255" cm="1">
        <f t="array" ref="AF255">_xlfn.LET(
  _xlpm.result, _xlfn.XLOOKUP($A255, IDEXX!$A:$A, IDEXX!$I:$I, ""),
  _xlfn.IFNA(
    _xlfn.IFS(
      ISNUMBER(_xlpm.result), _xlpm.result,
      _xlpm.result = "&gt; 2419.6", 2500,
      _xlpm.result = "&lt; 1.0", 0.5
    ),
    ""
  )
)</f>
        <v>488.4</v>
      </c>
      <c r="AG255" s="2">
        <f>_xlfn.IFNA(_xlfn.XLOOKUP((A255&amp;"_P"), GALLERY!AT:AT, GALLERY!E:E),"")</f>
        <v>0.11186</v>
      </c>
      <c r="AH255" s="2">
        <f>_xlfn.IFNA(_xlfn.XLOOKUP((A255&amp;"_C"), GALLERY!AT:AT, GALLERY!E:E),"")</f>
        <v>691.4855</v>
      </c>
      <c r="AI255" s="75">
        <f>_xlfn.IFNA(IF(_xlfn.XLOOKUP((A255&amp;"_N"), GALLERY!AT:AT, GALLERY!E:E)&lt;0, _xlfn.XLOOKUP((A255&amp;"_T"), GALLERY!AT:AT, GALLERY!E:E), _xlfn.XLOOKUP((A255&amp;"_T"), GALLERY!AT:AT, GALLERY!E:E)-_xlfn.XLOOKUP((A255&amp;"_N"), GALLERY!AT:AT, GALLERY!E:E))/1000,"")</f>
        <v>0.61413450000000003</v>
      </c>
      <c r="AJ255" s="5">
        <f>_xlfn.IFNA(_xlfn.XLOOKUP((A255), TURBIDITY!A:A, TURBIDITY!I:I),"")</f>
        <v>3.36</v>
      </c>
      <c r="AK255" s="105" t="str" cm="1">
        <f t="array" ref="AK255">_xlfn.LET(
  _xlpm.lookupVal, _xlfn.XLOOKUP($A255, PHYCOCYANIN!A:A, PHYCOCYANIN!R:R, ""),
  _xlfn.IFS(
    _xlpm.lookupVal &lt;&gt; "", _xlpm.lookupVal,
    OR($Z255 = "Abundant algae", ISNUMBER(SEARCH("Suspected_HAB", $AA255))), "Flagged",
    TRUE, ""
  )
)</f>
        <v/>
      </c>
      <c r="AL255" s="121">
        <v>40.270432198642403</v>
      </c>
      <c r="AM255" s="121">
        <v>-74.716265175809198</v>
      </c>
    </row>
    <row r="256" spans="1:40" ht="14.5" x14ac:dyDescent="0.35">
      <c r="A256" s="2" t="str">
        <f t="shared" si="9"/>
        <v>MB3_2025-06-22</v>
      </c>
      <c r="B256">
        <v>3351</v>
      </c>
      <c r="C256" t="s">
        <v>669</v>
      </c>
      <c r="D256" s="78">
        <v>45830.612847222219</v>
      </c>
      <c r="F256" s="78">
        <v>45830.612847222219</v>
      </c>
      <c r="H256" t="s">
        <v>247</v>
      </c>
      <c r="I256" t="s">
        <v>248</v>
      </c>
      <c r="J256" s="6">
        <v>45830.666666666664</v>
      </c>
      <c r="K256" s="79">
        <v>0.44444444444444442</v>
      </c>
      <c r="L256" t="s">
        <v>256</v>
      </c>
      <c r="M256" t="s">
        <v>155</v>
      </c>
      <c r="N256" t="s">
        <v>456</v>
      </c>
      <c r="O256" t="s">
        <v>250</v>
      </c>
      <c r="P256" t="s">
        <v>158</v>
      </c>
      <c r="R256" t="s">
        <v>159</v>
      </c>
      <c r="T256" t="s">
        <v>159</v>
      </c>
      <c r="V256" t="s">
        <v>172</v>
      </c>
      <c r="X256" t="s">
        <v>161</v>
      </c>
      <c r="Y256" t="s">
        <v>177</v>
      </c>
      <c r="Z256" t="s">
        <v>163</v>
      </c>
      <c r="AC256">
        <v>19</v>
      </c>
      <c r="AD256" t="s">
        <v>164</v>
      </c>
      <c r="AF256" cm="1">
        <f t="array" ref="AF256">_xlfn.LET(
  _xlpm.result, _xlfn.XLOOKUP($A256, IDEXX!$A:$A, IDEXX!$I:$I, ""),
  _xlfn.IFNA(
    _xlfn.IFS(
      ISNUMBER(_xlpm.result), _xlpm.result,
      _xlpm.result = "&gt; 2419.6", 2500,
      _xlpm.result = "&lt; 1.0", 0.5
    ),
    ""
  )
)</f>
        <v>52.8</v>
      </c>
      <c r="AG256" s="2">
        <f>_xlfn.IFNA(_xlfn.XLOOKUP((A256&amp;"_P"), GALLERY!AT:AT, GALLERY!E:E),"")</f>
        <v>0.10771</v>
      </c>
      <c r="AH256" s="2">
        <f>_xlfn.IFNA(_xlfn.XLOOKUP((A256&amp;"_C"), GALLERY!AT:AT, GALLERY!E:E),"")</f>
        <v>766.68409999999994</v>
      </c>
      <c r="AI256" s="75">
        <f>_xlfn.IFNA(IF(_xlfn.XLOOKUP((A256&amp;"_N"), GALLERY!AT:AT, GALLERY!E:E)&lt;0, _xlfn.XLOOKUP((A256&amp;"_T"), GALLERY!AT:AT, GALLERY!E:E), _xlfn.XLOOKUP((A256&amp;"_T"), GALLERY!AT:AT, GALLERY!E:E)-_xlfn.XLOOKUP((A256&amp;"_N"), GALLERY!AT:AT, GALLERY!E:E))/1000,"")</f>
        <v>0.18235029999999999</v>
      </c>
      <c r="AJ256" s="5">
        <f>_xlfn.IFNA(_xlfn.XLOOKUP((A256), TURBIDITY!A:A, TURBIDITY!I:I),"")</f>
        <v>1.03</v>
      </c>
      <c r="AK256" s="105" t="str" cm="1">
        <f t="array" ref="AK256">_xlfn.LET(
  _xlpm.lookupVal, _xlfn.XLOOKUP($A256, PHYCOCYANIN!A:A, PHYCOCYANIN!R:R, ""),
  _xlfn.IFS(
    _xlpm.lookupVal &lt;&gt; "", _xlpm.lookupVal,
    OR($Z256 = "Abundant algae", ISNUMBER(SEARCH("Suspected_HAB", $AA256))), "Flagged",
    TRUE, ""
  )
)</f>
        <v/>
      </c>
      <c r="AL256" s="75">
        <f>_xlfn.XLOOKUP($L256,'Site_GPS-Coordinates'!$A:$A,'Site_GPS-Coordinates'!$B:$B,"")</f>
        <v>40.3635351</v>
      </c>
      <c r="AM256" s="75">
        <f>_xlfn.XLOOKUP($L256,'Site_GPS-Coordinates'!$A:$A,'Site_GPS-Coordinates'!$C:$C,"")</f>
        <v>-74.680059</v>
      </c>
      <c r="AN256" s="88"/>
    </row>
    <row r="257" spans="1:39" ht="14.5" x14ac:dyDescent="0.35">
      <c r="A257" s="2" t="str">
        <f t="shared" si="9"/>
        <v>MDWL1_2025-06-22</v>
      </c>
      <c r="B257">
        <v>3331</v>
      </c>
      <c r="C257" t="s">
        <v>670</v>
      </c>
      <c r="D257" s="78">
        <v>45830.537118055552</v>
      </c>
      <c r="F257" s="78">
        <v>45830.537118055552</v>
      </c>
      <c r="H257" t="s">
        <v>657</v>
      </c>
      <c r="I257" t="s">
        <v>658</v>
      </c>
      <c r="J257" s="6">
        <v>45830.666666666664</v>
      </c>
      <c r="K257" s="79">
        <v>0.36319444444444443</v>
      </c>
      <c r="L257" t="s">
        <v>260</v>
      </c>
      <c r="M257" t="s">
        <v>169</v>
      </c>
      <c r="N257" t="s">
        <v>456</v>
      </c>
      <c r="O257" t="s">
        <v>196</v>
      </c>
      <c r="P257" t="s">
        <v>158</v>
      </c>
      <c r="R257" t="s">
        <v>290</v>
      </c>
      <c r="T257" t="s">
        <v>171</v>
      </c>
      <c r="V257" t="s">
        <v>493</v>
      </c>
      <c r="X257" t="s">
        <v>161</v>
      </c>
      <c r="Y257" t="s">
        <v>162</v>
      </c>
      <c r="Z257" t="s">
        <v>163</v>
      </c>
      <c r="AC257">
        <v>22</v>
      </c>
      <c r="AD257" t="s">
        <v>164</v>
      </c>
      <c r="AF257" cm="1">
        <f t="array" ref="AF257">_xlfn.LET(
  _xlpm.result, _xlfn.XLOOKUP($A257, IDEXX!$A:$A, IDEXX!$I:$I, ""),
  _xlfn.IFNA(
    _xlfn.IFS(
      ISNUMBER(_xlpm.result), _xlpm.result,
      _xlpm.result = "&gt; 2419.6", 2500,
      _xlpm.result = "&lt; 1.0", 0.5
    ),
    ""
  )
)</f>
        <v>52</v>
      </c>
      <c r="AG257" s="2">
        <f>_xlfn.IFNA(_xlfn.XLOOKUP((A257&amp;"_P"), GALLERY!AT:AT, GALLERY!E:E),"")</f>
        <v>2.1729999999999999E-2</v>
      </c>
      <c r="AH257" s="2">
        <f>_xlfn.IFNA(_xlfn.XLOOKUP((A257&amp;"_C"), GALLERY!AT:AT, GALLERY!E:E),"")</f>
        <v>620.14620000000002</v>
      </c>
      <c r="AI257" s="75">
        <f>_xlfn.IFNA(IF(_xlfn.XLOOKUP((A257&amp;"_N"), GALLERY!AT:AT, GALLERY!E:E)&lt;0, _xlfn.XLOOKUP((A257&amp;"_T"), GALLERY!AT:AT, GALLERY!E:E), _xlfn.XLOOKUP((A257&amp;"_T"), GALLERY!AT:AT, GALLERY!E:E)-_xlfn.XLOOKUP((A257&amp;"_N"), GALLERY!AT:AT, GALLERY!E:E))/1000,"")</f>
        <v>1.58067253</v>
      </c>
      <c r="AJ257" s="5">
        <f>_xlfn.IFNA(_xlfn.XLOOKUP((A257), TURBIDITY!A:A, TURBIDITY!I:I),"")</f>
        <v>5.19</v>
      </c>
      <c r="AK257" s="105" t="str" cm="1">
        <f t="array" ref="AK257">_xlfn.LET(
  _xlpm.lookupVal, _xlfn.XLOOKUP($A257, PHYCOCYANIN!A:A, PHYCOCYANIN!R:R, ""),
  _xlfn.IFS(
    _xlpm.lookupVal &lt;&gt; "", _xlpm.lookupVal,
    OR($Z257 = "Abundant algae", ISNUMBER(SEARCH("Suspected_HAB", $AA257))), "Flagged",
    TRUE, ""
  )
)</f>
        <v/>
      </c>
      <c r="AL257" s="121">
        <v>40.259774151924397</v>
      </c>
      <c r="AM257" s="121">
        <v>-74.518789002395494</v>
      </c>
    </row>
    <row r="258" spans="1:39" ht="14.5" x14ac:dyDescent="0.35">
      <c r="A258" s="2" t="str">
        <f t="shared" ref="A258:A321" si="12">L258&amp;"_"&amp;TEXT(J258,"yyyy-mm-dd")</f>
        <v>MR1_2025-06-22</v>
      </c>
      <c r="B258">
        <v>3363</v>
      </c>
      <c r="C258" t="s">
        <v>671</v>
      </c>
      <c r="D258" s="78">
        <v>45830.660844907405</v>
      </c>
      <c r="F258" s="78">
        <v>45830.660844907405</v>
      </c>
      <c r="H258" t="s">
        <v>652</v>
      </c>
      <c r="I258" t="s">
        <v>653</v>
      </c>
      <c r="J258" s="6">
        <v>45830.666666666664</v>
      </c>
      <c r="K258" s="79">
        <v>0.49305555555555558</v>
      </c>
      <c r="L258" t="s">
        <v>672</v>
      </c>
      <c r="M258" t="s">
        <v>155</v>
      </c>
      <c r="N258" t="s">
        <v>402</v>
      </c>
      <c r="O258" t="s">
        <v>250</v>
      </c>
      <c r="P258" t="s">
        <v>158</v>
      </c>
      <c r="R258" t="s">
        <v>159</v>
      </c>
      <c r="T258" t="s">
        <v>171</v>
      </c>
      <c r="V258" t="s">
        <v>172</v>
      </c>
      <c r="X258" t="s">
        <v>202</v>
      </c>
      <c r="Y258" t="s">
        <v>191</v>
      </c>
      <c r="Z258" t="s">
        <v>163</v>
      </c>
      <c r="AC258">
        <v>25</v>
      </c>
      <c r="AD258" t="s">
        <v>164</v>
      </c>
      <c r="AF258" cm="1">
        <f t="array" ref="AF258">_xlfn.LET(
  _xlpm.result, _xlfn.XLOOKUP($A258, IDEXX!$A:$A, IDEXX!$I:$I, ""),
  _xlfn.IFNA(
    _xlfn.IFS(
      ISNUMBER(_xlpm.result), _xlpm.result,
      _xlpm.result = "&gt; 2419.6", 2500,
      _xlpm.result = "&lt; 1.0", 0.5
    ),
    ""
  )
)</f>
        <v>2500</v>
      </c>
      <c r="AG258" s="2">
        <f>_xlfn.IFNA(_xlfn.XLOOKUP((A258&amp;"_P"), GALLERY!AT:AT, GALLERY!E:E),"")</f>
        <v>0.1145</v>
      </c>
      <c r="AH258" s="2">
        <f>_xlfn.IFNA(_xlfn.XLOOKUP((A258&amp;"_C"), GALLERY!AT:AT, GALLERY!E:E),"")</f>
        <v>660.67880000000002</v>
      </c>
      <c r="AI258" s="75">
        <f>_xlfn.IFNA(IF(_xlfn.XLOOKUP((A258&amp;"_N"), GALLERY!AT:AT, GALLERY!E:E)&lt;0, _xlfn.XLOOKUP((A258&amp;"_T"), GALLERY!AT:AT, GALLERY!E:E), _xlfn.XLOOKUP((A258&amp;"_T"), GALLERY!AT:AT, GALLERY!E:E)-_xlfn.XLOOKUP((A258&amp;"_N"), GALLERY!AT:AT, GALLERY!E:E))/1000,"")</f>
        <v>1.33602865</v>
      </c>
      <c r="AJ258" s="5">
        <f>_xlfn.IFNA(_xlfn.XLOOKUP((A258), TURBIDITY!A:A, TURBIDITY!I:I),"")</f>
        <v>8.2899999999999991</v>
      </c>
      <c r="AK258" s="105" t="str" cm="1">
        <f t="array" ref="AK258">_xlfn.LET(
  _xlpm.lookupVal, _xlfn.XLOOKUP($A258, PHYCOCYANIN!A:A, PHYCOCYANIN!R:R, ""),
  _xlfn.IFS(
    _xlpm.lookupVal &lt;&gt; "", _xlpm.lookupVal,
    OR($Z258 = "Abundant algae", ISNUMBER(SEARCH("Suspected_HAB", $AA258))), "Flagged",
    TRUE, ""
  )
)</f>
        <v/>
      </c>
      <c r="AL258" s="75">
        <f>_xlfn.XLOOKUP($L258,'Site_GPS-Coordinates'!$A:$A,'Site_GPS-Coordinates'!$B:$B,"")</f>
        <v>40.335422000000001</v>
      </c>
      <c r="AM258" s="75">
        <f>_xlfn.XLOOKUP($L258,'Site_GPS-Coordinates'!$A:$A,'Site_GPS-Coordinates'!$C:$C,"")</f>
        <v>-74.624200000000002</v>
      </c>
    </row>
    <row r="259" spans="1:39" ht="14.5" x14ac:dyDescent="0.35">
      <c r="A259" s="2" t="str">
        <f t="shared" si="12"/>
        <v>MRC_2025-06-22</v>
      </c>
      <c r="B259">
        <v>3328</v>
      </c>
      <c r="C259" t="s">
        <v>673</v>
      </c>
      <c r="D259" s="78">
        <v>45830.525254629632</v>
      </c>
      <c r="F259" s="78">
        <v>45830.525254629632</v>
      </c>
      <c r="H259" t="s">
        <v>674</v>
      </c>
      <c r="I259" t="s">
        <v>675</v>
      </c>
      <c r="J259" s="6">
        <v>45830.666666666664</v>
      </c>
      <c r="K259" s="79">
        <v>0.35416666666666669</v>
      </c>
      <c r="L259" t="s">
        <v>676</v>
      </c>
      <c r="M259" t="s">
        <v>155</v>
      </c>
      <c r="N259" t="s">
        <v>399</v>
      </c>
      <c r="O259" t="s">
        <v>677</v>
      </c>
      <c r="P259" t="s">
        <v>158</v>
      </c>
      <c r="R259" t="s">
        <v>182</v>
      </c>
      <c r="T259" t="s">
        <v>159</v>
      </c>
      <c r="V259" t="s">
        <v>172</v>
      </c>
      <c r="X259" t="s">
        <v>202</v>
      </c>
      <c r="Y259" t="s">
        <v>177</v>
      </c>
      <c r="Z259" t="s">
        <v>163</v>
      </c>
      <c r="AC259">
        <v>24</v>
      </c>
      <c r="AD259" t="s">
        <v>164</v>
      </c>
      <c r="AF259" cm="1">
        <f t="array" ref="AF259">_xlfn.LET(
  _xlpm.result, _xlfn.XLOOKUP($A259, IDEXX!$A:$A, IDEXX!$I:$I, ""),
  _xlfn.IFNA(
    _xlfn.IFS(
      ISNUMBER(_xlpm.result), _xlpm.result,
      _xlpm.result = "&gt; 2419.6", 2500,
      _xlpm.result = "&lt; 1.0", 0.5
    ),
    ""
  )
)</f>
        <v>1203.3</v>
      </c>
      <c r="AG259" s="2">
        <f>_xlfn.IFNA(_xlfn.XLOOKUP((A259&amp;"_P"), GALLERY!AT:AT, GALLERY!E:E),"")</f>
        <v>0.12493</v>
      </c>
      <c r="AH259" s="2">
        <f>_xlfn.IFNA(_xlfn.XLOOKUP((A259&amp;"_C"), GALLERY!AT:AT, GALLERY!E:E),"")</f>
        <v>538.77689999999996</v>
      </c>
      <c r="AI259" s="75">
        <f>_xlfn.IFNA(IF(_xlfn.XLOOKUP((A259&amp;"_N"), GALLERY!AT:AT, GALLERY!E:E)&lt;0, _xlfn.XLOOKUP((A259&amp;"_T"), GALLERY!AT:AT, GALLERY!E:E), _xlfn.XLOOKUP((A259&amp;"_T"), GALLERY!AT:AT, GALLERY!E:E)-_xlfn.XLOOKUP((A259&amp;"_N"), GALLERY!AT:AT, GALLERY!E:E))/1000,"")</f>
        <v>0.34008579999999999</v>
      </c>
      <c r="AJ259" s="5">
        <f>_xlfn.IFNA(_xlfn.XLOOKUP((A259), TURBIDITY!A:A, TURBIDITY!I:I),"")</f>
        <v>38.700000000000003</v>
      </c>
      <c r="AK259" s="105" t="str" cm="1">
        <f t="array" ref="AK259">_xlfn.LET(
  _xlpm.lookupVal, _xlfn.XLOOKUP($A259, PHYCOCYANIN!A:A, PHYCOCYANIN!R:R, ""),
  _xlfn.IFS(
    _xlpm.lookupVal &lt;&gt; "", _xlpm.lookupVal,
    OR($Z259 = "Abundant algae", ISNUMBER(SEARCH("Suspected_HAB", $AA259))), "Flagged",
    TRUE, ""
  )
)</f>
        <v/>
      </c>
      <c r="AL259" s="75">
        <f>_xlfn.XLOOKUP($L259,'Site_GPS-Coordinates'!$A:$A,'Site_GPS-Coordinates'!$B:$B,"")</f>
        <v>40.274531000000003</v>
      </c>
      <c r="AM259" s="75">
        <f>_xlfn.XLOOKUP($L259,'Site_GPS-Coordinates'!$A:$A,'Site_GPS-Coordinates'!$C:$C,"")</f>
        <v>-74.472054999999997</v>
      </c>
    </row>
    <row r="260" spans="1:39" ht="14.5" x14ac:dyDescent="0.35">
      <c r="A260" s="2" t="str">
        <f t="shared" si="12"/>
        <v>PL1_2025-06-22</v>
      </c>
      <c r="B260">
        <v>3330</v>
      </c>
      <c r="C260" t="s">
        <v>678</v>
      </c>
      <c r="D260" s="78">
        <v>45830.534212962964</v>
      </c>
      <c r="F260" s="78">
        <v>45830.534212962964</v>
      </c>
      <c r="H260" t="s">
        <v>679</v>
      </c>
      <c r="I260" t="s">
        <v>675</v>
      </c>
      <c r="J260" s="6">
        <v>45830.666666666664</v>
      </c>
      <c r="K260" s="79">
        <v>0.36527777777777776</v>
      </c>
      <c r="L260" t="s">
        <v>267</v>
      </c>
      <c r="M260" t="s">
        <v>155</v>
      </c>
      <c r="N260" t="s">
        <v>399</v>
      </c>
      <c r="O260" t="s">
        <v>677</v>
      </c>
      <c r="P260" t="s">
        <v>158</v>
      </c>
      <c r="R260" t="s">
        <v>159</v>
      </c>
      <c r="T260" t="s">
        <v>159</v>
      </c>
      <c r="V260" t="s">
        <v>172</v>
      </c>
      <c r="X260" t="s">
        <v>202</v>
      </c>
      <c r="Y260" t="s">
        <v>191</v>
      </c>
      <c r="Z260" t="s">
        <v>163</v>
      </c>
      <c r="AC260">
        <v>25</v>
      </c>
      <c r="AD260" t="s">
        <v>164</v>
      </c>
      <c r="AF260" cm="1">
        <f t="array" ref="AF260">_xlfn.LET(
  _xlpm.result, _xlfn.XLOOKUP($A260, IDEXX!$A:$A, IDEXX!$I:$I, ""),
  _xlfn.IFNA(
    _xlfn.IFS(
      ISNUMBER(_xlpm.result), _xlpm.result,
      _xlpm.result = "&gt; 2419.6", 2500,
      _xlpm.result = "&lt; 1.0", 0.5
    ),
    ""
  )
)</f>
        <v>55.4</v>
      </c>
      <c r="AG260" s="2">
        <f>_xlfn.IFNA(_xlfn.XLOOKUP((A260&amp;"_P"), GALLERY!AT:AT, GALLERY!E:E),"")</f>
        <v>6.5390000000000004E-2</v>
      </c>
      <c r="AH260" s="2">
        <f>_xlfn.IFNA(_xlfn.XLOOKUP((A260&amp;"_C"), GALLERY!AT:AT, GALLERY!E:E),"")</f>
        <v>699.0009</v>
      </c>
      <c r="AI260" s="75">
        <f>_xlfn.IFNA(IF(_xlfn.XLOOKUP((A260&amp;"_N"), GALLERY!AT:AT, GALLERY!E:E)&lt;0, _xlfn.XLOOKUP((A260&amp;"_T"), GALLERY!AT:AT, GALLERY!E:E), _xlfn.XLOOKUP((A260&amp;"_T"), GALLERY!AT:AT, GALLERY!E:E)-_xlfn.XLOOKUP((A260&amp;"_N"), GALLERY!AT:AT, GALLERY!E:E))/1000,"")</f>
        <v>0.51896536000000004</v>
      </c>
      <c r="AJ260" s="5">
        <f>_xlfn.IFNA(_xlfn.XLOOKUP((A260), TURBIDITY!A:A, TURBIDITY!I:I),"")</f>
        <v>3.51</v>
      </c>
      <c r="AK260" s="105" t="str" cm="1">
        <f t="array" ref="AK260">_xlfn.LET(
  _xlpm.lookupVal, _xlfn.XLOOKUP($A260, PHYCOCYANIN!A:A, PHYCOCYANIN!R:R, ""),
  _xlfn.IFS(
    _xlpm.lookupVal &lt;&gt; "", _xlpm.lookupVal,
    OR($Z260 = "Abundant algae", ISNUMBER(SEARCH("Suspected_HAB", $AA260))), "Flagged",
    TRUE, ""
  )
)</f>
        <v/>
      </c>
      <c r="AL260" s="75">
        <f>_xlfn.XLOOKUP($L260,'Site_GPS-Coordinates'!$A:$A,'Site_GPS-Coordinates'!$B:$B,"")</f>
        <v>40.270198999999998</v>
      </c>
      <c r="AM260" s="75">
        <f>_xlfn.XLOOKUP($L260,'Site_GPS-Coordinates'!$A:$A,'Site_GPS-Coordinates'!$C:$C,"")</f>
        <v>-74.522058999999999</v>
      </c>
    </row>
    <row r="261" spans="1:39" ht="14.5" x14ac:dyDescent="0.35">
      <c r="A261" s="2" t="str">
        <f t="shared" si="12"/>
        <v>PMRL1_2025-06-22</v>
      </c>
      <c r="B261">
        <v>3347</v>
      </c>
      <c r="C261" t="s">
        <v>680</v>
      </c>
      <c r="D261" s="78">
        <v>45830.599270833336</v>
      </c>
      <c r="F261" s="78">
        <v>45830.599270833336</v>
      </c>
      <c r="H261" t="s">
        <v>247</v>
      </c>
      <c r="I261" t="s">
        <v>248</v>
      </c>
      <c r="J261" s="6">
        <v>45830.666666666664</v>
      </c>
      <c r="K261" s="79">
        <v>0.42986111111111114</v>
      </c>
      <c r="L261" t="s">
        <v>269</v>
      </c>
      <c r="M261" t="s">
        <v>155</v>
      </c>
      <c r="N261" t="s">
        <v>402</v>
      </c>
      <c r="O261" t="s">
        <v>250</v>
      </c>
      <c r="P261" t="s">
        <v>158</v>
      </c>
      <c r="R261" t="s">
        <v>159</v>
      </c>
      <c r="T261" t="s">
        <v>159</v>
      </c>
      <c r="V261" t="s">
        <v>681</v>
      </c>
      <c r="X261" t="s">
        <v>161</v>
      </c>
      <c r="Y261" t="s">
        <v>191</v>
      </c>
      <c r="Z261" t="s">
        <v>163</v>
      </c>
      <c r="AC261">
        <v>23</v>
      </c>
      <c r="AD261" t="s">
        <v>164</v>
      </c>
      <c r="AF261" cm="1">
        <f t="array" ref="AF261">_xlfn.LET(
  _xlpm.result, _xlfn.XLOOKUP($A261, IDEXX!$A:$A, IDEXX!$I:$I, ""),
  _xlfn.IFNA(
    _xlfn.IFS(
      ISNUMBER(_xlpm.result), _xlpm.result,
      _xlpm.result = "&gt; 2419.6", 2500,
      _xlpm.result = "&lt; 1.0", 0.5
    ),
    ""
  )
)</f>
        <v>29.2</v>
      </c>
      <c r="AG261" s="2">
        <f>_xlfn.IFNA(_xlfn.XLOOKUP((A261&amp;"_P"), GALLERY!AT:AT, GALLERY!E:E),"")</f>
        <v>9.3560000000000004E-2</v>
      </c>
      <c r="AH261" s="2">
        <f>_xlfn.IFNA(_xlfn.XLOOKUP((A261&amp;"_C"), GALLERY!AT:AT, GALLERY!E:E),"")</f>
        <v>447.64600000000002</v>
      </c>
      <c r="AI261" s="75">
        <f>_xlfn.IFNA(IF(_xlfn.XLOOKUP((A261&amp;"_N"), GALLERY!AT:AT, GALLERY!E:E)&lt;0, _xlfn.XLOOKUP((A261&amp;"_T"), GALLERY!AT:AT, GALLERY!E:E), _xlfn.XLOOKUP((A261&amp;"_T"), GALLERY!AT:AT, GALLERY!E:E)-_xlfn.XLOOKUP((A261&amp;"_N"), GALLERY!AT:AT, GALLERY!E:E))/1000,"")</f>
        <v>4.331583E-2</v>
      </c>
      <c r="AJ261" s="5">
        <f>_xlfn.IFNA(_xlfn.XLOOKUP((A261), TURBIDITY!A:A, TURBIDITY!I:I),"")</f>
        <v>2.69</v>
      </c>
      <c r="AK261" s="105" t="str" cm="1">
        <f t="array" ref="AK261">_xlfn.LET(
  _xlpm.lookupVal, _xlfn.XLOOKUP($A261, PHYCOCYANIN!A:A, PHYCOCYANIN!R:R, ""),
  _xlfn.IFS(
    _xlpm.lookupVal &lt;&gt; "", _xlpm.lookupVal,
    OR($Z261 = "Abundant algae", ISNUMBER(SEARCH("Suspected_HAB", $AA261))), "Flagged",
    TRUE, ""
  )
)</f>
        <v/>
      </c>
      <c r="AL261" s="75">
        <f>_xlfn.XLOOKUP($L261,'Site_GPS-Coordinates'!$A:$A,'Site_GPS-Coordinates'!$B:$B,"")</f>
        <v>40.363233999999999</v>
      </c>
      <c r="AM261" s="75">
        <f>_xlfn.XLOOKUP($L261,'Site_GPS-Coordinates'!$A:$A,'Site_GPS-Coordinates'!$C:$C,"")</f>
        <v>-74.676843000000005</v>
      </c>
    </row>
    <row r="262" spans="1:39" ht="14.5" x14ac:dyDescent="0.35">
      <c r="A262" s="2" t="str">
        <f t="shared" si="12"/>
        <v>PP1_2025-06-22</v>
      </c>
      <c r="B262">
        <v>3324</v>
      </c>
      <c r="C262" t="s">
        <v>682</v>
      </c>
      <c r="D262" s="78">
        <v>45830.485335648147</v>
      </c>
      <c r="F262" s="78">
        <v>45830.485335648147</v>
      </c>
      <c r="H262" t="s">
        <v>179</v>
      </c>
      <c r="I262" t="s">
        <v>180</v>
      </c>
      <c r="J262" s="6">
        <v>45830.666666666664</v>
      </c>
      <c r="K262" s="79">
        <v>0.31597222222222221</v>
      </c>
      <c r="L262" t="s">
        <v>274</v>
      </c>
      <c r="M262" t="s">
        <v>155</v>
      </c>
      <c r="N262" t="s">
        <v>399</v>
      </c>
      <c r="O262" t="s">
        <v>196</v>
      </c>
      <c r="P262" t="s">
        <v>158</v>
      </c>
      <c r="R262" s="84" t="s">
        <v>228</v>
      </c>
      <c r="T262" t="s">
        <v>171</v>
      </c>
      <c r="V262" t="s">
        <v>172</v>
      </c>
      <c r="X262" t="s">
        <v>202</v>
      </c>
      <c r="Y262" t="s">
        <v>162</v>
      </c>
      <c r="Z262" t="s">
        <v>163</v>
      </c>
      <c r="AC262">
        <v>24</v>
      </c>
      <c r="AD262" t="s">
        <v>164</v>
      </c>
      <c r="AF262" cm="1">
        <f t="array" ref="AF262">_xlfn.LET(
  _xlpm.result, _xlfn.XLOOKUP($A262, IDEXX!$A:$A, IDEXX!$I:$I, ""),
  _xlfn.IFNA(
    _xlfn.IFS(
      ISNUMBER(_xlpm.result), _xlpm.result,
      _xlpm.result = "&gt; 2419.6", 2500,
      _xlpm.result = "&lt; 1.0", 0.5
    ),
    ""
  )
)</f>
        <v>290.89999999999998</v>
      </c>
      <c r="AG262" s="2">
        <f>_xlfn.IFNA(_xlfn.XLOOKUP((A262&amp;"_P"), GALLERY!AT:AT, GALLERY!E:E),"")</f>
        <v>8.0710000000000004E-2</v>
      </c>
      <c r="AH262" s="2">
        <f>_xlfn.IFNA(_xlfn.XLOOKUP((A262&amp;"_C"), GALLERY!AT:AT, GALLERY!E:E),"")</f>
        <v>563.86869999999999</v>
      </c>
      <c r="AI262" s="75">
        <f>_xlfn.IFNA(IF(_xlfn.XLOOKUP((A262&amp;"_N"), GALLERY!AT:AT, GALLERY!E:E)&lt;0, _xlfn.XLOOKUP((A262&amp;"_T"), GALLERY!AT:AT, GALLERY!E:E), _xlfn.XLOOKUP((A262&amp;"_T"), GALLERY!AT:AT, GALLERY!E:E)-_xlfn.XLOOKUP((A262&amp;"_N"), GALLERY!AT:AT, GALLERY!E:E))/1000,"")</f>
        <v>0.21615834999999997</v>
      </c>
      <c r="AJ262" s="5">
        <f>_xlfn.IFNA(_xlfn.XLOOKUP((A262), TURBIDITY!A:A, TURBIDITY!I:I),"")</f>
        <v>5.25</v>
      </c>
      <c r="AK262" s="105" t="str" cm="1">
        <f t="array" ref="AK262">_xlfn.LET(
  _xlpm.lookupVal, _xlfn.XLOOKUP($A262, PHYCOCYANIN!A:A, PHYCOCYANIN!R:R, ""),
  _xlfn.IFS(
    _xlpm.lookupVal &lt;&gt; "", _xlpm.lookupVal,
    OR($Z262 = "Abundant algae", ISNUMBER(SEARCH("Suspected_HAB", $AA262))), "Flagged",
    TRUE, ""
  )
)</f>
        <v/>
      </c>
      <c r="AL262" s="75">
        <f>_xlfn.XLOOKUP($L262,'Site_GPS-Coordinates'!$A:$A,'Site_GPS-Coordinates'!$B:$B,"")</f>
        <v>40.327579999999998</v>
      </c>
      <c r="AM262" s="75">
        <f>_xlfn.XLOOKUP($L262,'Site_GPS-Coordinates'!$A:$A,'Site_GPS-Coordinates'!$C:$C,"")</f>
        <v>-74.600999999999999</v>
      </c>
    </row>
    <row r="263" spans="1:39" ht="14.5" x14ac:dyDescent="0.35">
      <c r="A263" s="2" t="str">
        <f t="shared" si="12"/>
        <v>PRP1_2025-06-22</v>
      </c>
      <c r="B263">
        <v>3342</v>
      </c>
      <c r="C263" t="s">
        <v>683</v>
      </c>
      <c r="D263" s="78">
        <v>45830.586643518516</v>
      </c>
      <c r="F263" s="78">
        <v>45830.586643518516</v>
      </c>
      <c r="H263" t="s">
        <v>205</v>
      </c>
      <c r="I263" t="s">
        <v>477</v>
      </c>
      <c r="J263" s="6">
        <v>45830.666666666664</v>
      </c>
      <c r="K263" s="79">
        <v>0.39930555555555558</v>
      </c>
      <c r="L263" t="s">
        <v>277</v>
      </c>
      <c r="M263" t="s">
        <v>155</v>
      </c>
      <c r="N263" t="s">
        <v>456</v>
      </c>
      <c r="O263" t="s">
        <v>157</v>
      </c>
      <c r="P263" t="s">
        <v>158</v>
      </c>
      <c r="R263" t="s">
        <v>159</v>
      </c>
      <c r="T263" t="s">
        <v>159</v>
      </c>
      <c r="V263" t="s">
        <v>172</v>
      </c>
      <c r="X263" t="s">
        <v>202</v>
      </c>
      <c r="Y263" t="s">
        <v>191</v>
      </c>
      <c r="Z263" t="s">
        <v>163</v>
      </c>
      <c r="AC263">
        <v>25.5</v>
      </c>
      <c r="AD263" t="s">
        <v>164</v>
      </c>
      <c r="AE263" t="s">
        <v>684</v>
      </c>
      <c r="AF263" cm="1">
        <f t="array" ref="AF263">_xlfn.LET(
  _xlpm.result, _xlfn.XLOOKUP($A263, IDEXX!$A:$A, IDEXX!$I:$I, ""),
  _xlfn.IFNA(
    _xlfn.IFS(
      ISNUMBER(_xlpm.result), _xlpm.result,
      _xlpm.result = "&gt; 2419.6", 2500,
      _xlpm.result = "&lt; 1.0", 0.5
    ),
    ""
  )
)</f>
        <v>8.4</v>
      </c>
      <c r="AG263" s="2">
        <f>_xlfn.IFNA(_xlfn.XLOOKUP((A263&amp;"_P"), GALLERY!AT:AT, GALLERY!E:E),"")</f>
        <v>0.12631999999999999</v>
      </c>
      <c r="AH263" s="2">
        <f>_xlfn.IFNA(_xlfn.XLOOKUP((A263&amp;"_C"), GALLERY!AT:AT, GALLERY!E:E),"")</f>
        <v>249.14410000000001</v>
      </c>
      <c r="AI263" s="75">
        <f>_xlfn.IFNA(IF(_xlfn.XLOOKUP((A263&amp;"_N"), GALLERY!AT:AT, GALLERY!E:E)&lt;0, _xlfn.XLOOKUP((A263&amp;"_T"), GALLERY!AT:AT, GALLERY!E:E), _xlfn.XLOOKUP((A263&amp;"_T"), GALLERY!AT:AT, GALLERY!E:E)-_xlfn.XLOOKUP((A263&amp;"_N"), GALLERY!AT:AT, GALLERY!E:E))/1000,"")</f>
        <v>8.1111299999999994E-3</v>
      </c>
      <c r="AJ263" s="5">
        <f>_xlfn.IFNA(_xlfn.XLOOKUP((A263), TURBIDITY!A:A, TURBIDITY!I:I),"")</f>
        <v>2.7</v>
      </c>
      <c r="AK263" s="105" t="str" cm="1">
        <f t="array" ref="AK263">_xlfn.LET(
  _xlpm.lookupVal, _xlfn.XLOOKUP($A263, PHYCOCYANIN!A:A, PHYCOCYANIN!R:R, ""),
  _xlfn.IFS(
    _xlpm.lookupVal &lt;&gt; "", _xlpm.lookupVal,
    OR($Z263 = "Abundant algae", ISNUMBER(SEARCH("Suspected_HAB", $AA263))), "Flagged",
    TRUE, ""
  )
)</f>
        <v/>
      </c>
      <c r="AL263" s="75">
        <f>_xlfn.XLOOKUP($L263,'Site_GPS-Coordinates'!$A:$A,'Site_GPS-Coordinates'!$B:$B,"")</f>
        <v>40.349993079999997</v>
      </c>
      <c r="AM263" s="75">
        <f>_xlfn.XLOOKUP($L263,'Site_GPS-Coordinates'!$A:$A,'Site_GPS-Coordinates'!$C:$C,"")</f>
        <v>-74.560906079999995</v>
      </c>
    </row>
    <row r="264" spans="1:39" ht="14.5" x14ac:dyDescent="0.35">
      <c r="A264" s="2" t="str">
        <f t="shared" si="12"/>
        <v>RB1_2025-06-22</v>
      </c>
      <c r="B264">
        <v>3327</v>
      </c>
      <c r="C264" t="s">
        <v>685</v>
      </c>
      <c r="D264" s="78">
        <v>45830.515046296299</v>
      </c>
      <c r="F264" s="78">
        <v>45830.515046296299</v>
      </c>
      <c r="H264" t="s">
        <v>657</v>
      </c>
      <c r="I264" t="s">
        <v>658</v>
      </c>
      <c r="J264" s="6">
        <v>45830.666666666664</v>
      </c>
      <c r="K264" s="79">
        <v>0.33958333333333335</v>
      </c>
      <c r="L264" t="s">
        <v>686</v>
      </c>
      <c r="M264" t="s">
        <v>169</v>
      </c>
      <c r="N264" t="s">
        <v>456</v>
      </c>
      <c r="O264" t="s">
        <v>196</v>
      </c>
      <c r="P264" t="s">
        <v>158</v>
      </c>
      <c r="R264" t="s">
        <v>176</v>
      </c>
      <c r="T264" t="s">
        <v>171</v>
      </c>
      <c r="V264" t="s">
        <v>294</v>
      </c>
      <c r="X264" t="s">
        <v>161</v>
      </c>
      <c r="Y264" t="s">
        <v>424</v>
      </c>
      <c r="Z264" t="s">
        <v>163</v>
      </c>
      <c r="AC264">
        <v>20</v>
      </c>
      <c r="AD264" t="s">
        <v>164</v>
      </c>
      <c r="AF264" cm="1">
        <f t="array" ref="AF264">_xlfn.LET(
  _xlpm.result, _xlfn.XLOOKUP($A264, IDEXX!$A:$A, IDEXX!$I:$I, ""),
  _xlfn.IFNA(
    _xlfn.IFS(
      ISNUMBER(_xlpm.result), _xlpm.result,
      _xlpm.result = "&gt; 2419.6", 2500,
      _xlpm.result = "&lt; 1.0", 0.5
    ),
    ""
  )
)</f>
        <v>1413.6</v>
      </c>
      <c r="AG264" s="2">
        <f>_xlfn.IFNA(_xlfn.XLOOKUP((A264&amp;"_P"), GALLERY!AT:AT, GALLERY!E:E),"")</f>
        <v>5.3060000000000003E-2</v>
      </c>
      <c r="AH264" s="2">
        <f>_xlfn.IFNA(_xlfn.XLOOKUP((A264&amp;"_C"), GALLERY!AT:AT, GALLERY!E:E),"")</f>
        <v>557.7509</v>
      </c>
      <c r="AI264" s="75">
        <f>_xlfn.IFNA(IF(_xlfn.XLOOKUP((A264&amp;"_N"), GALLERY!AT:AT, GALLERY!E:E)&lt;0, _xlfn.XLOOKUP((A264&amp;"_T"), GALLERY!AT:AT, GALLERY!E:E), _xlfn.XLOOKUP((A264&amp;"_T"), GALLERY!AT:AT, GALLERY!E:E)-_xlfn.XLOOKUP((A264&amp;"_N"), GALLERY!AT:AT, GALLERY!E:E))/1000,"")</f>
        <v>0.68371774000000007</v>
      </c>
      <c r="AJ264" s="5">
        <f>_xlfn.IFNA(_xlfn.XLOOKUP((A264), TURBIDITY!A:A, TURBIDITY!I:I),"")</f>
        <v>13.1</v>
      </c>
      <c r="AK264" s="105" t="str" cm="1">
        <f t="array" ref="AK264">_xlfn.LET(
  _xlpm.lookupVal, _xlfn.XLOOKUP($A264, PHYCOCYANIN!A:A, PHYCOCYANIN!R:R, ""),
  _xlfn.IFS(
    _xlpm.lookupVal &lt;&gt; "", _xlpm.lookupVal,
    OR($Z264 = "Abundant algae", ISNUMBER(SEARCH("Suspected_HAB", $AA264))), "Flagged",
    TRUE, ""
  )
)</f>
        <v/>
      </c>
      <c r="AL264" s="121">
        <v>40.2320306260088</v>
      </c>
      <c r="AM264" s="121">
        <v>-74.461851824796597</v>
      </c>
    </row>
    <row r="265" spans="1:39" ht="14.5" x14ac:dyDescent="0.35">
      <c r="A265" s="2" t="str">
        <f t="shared" si="12"/>
        <v>RBA_2025-06-22</v>
      </c>
      <c r="B265">
        <v>3332</v>
      </c>
      <c r="C265" t="s">
        <v>687</v>
      </c>
      <c r="D265" s="78">
        <v>45830.545138888891</v>
      </c>
      <c r="F265" s="78">
        <v>45830.545138888891</v>
      </c>
      <c r="H265" t="s">
        <v>679</v>
      </c>
      <c r="I265" t="s">
        <v>675</v>
      </c>
      <c r="J265" s="6">
        <v>45830.666666666664</v>
      </c>
      <c r="K265" s="79">
        <v>0.37569444444444444</v>
      </c>
      <c r="L265" t="s">
        <v>279</v>
      </c>
      <c r="M265" t="s">
        <v>155</v>
      </c>
      <c r="N265" t="s">
        <v>399</v>
      </c>
      <c r="O265" t="s">
        <v>677</v>
      </c>
      <c r="P265" t="s">
        <v>158</v>
      </c>
      <c r="R265" t="s">
        <v>176</v>
      </c>
      <c r="T265" t="s">
        <v>171</v>
      </c>
      <c r="V265" t="s">
        <v>172</v>
      </c>
      <c r="X265" t="s">
        <v>161</v>
      </c>
      <c r="Y265" t="s">
        <v>177</v>
      </c>
      <c r="Z265" t="s">
        <v>163</v>
      </c>
      <c r="AC265">
        <v>25</v>
      </c>
      <c r="AD265" t="s">
        <v>164</v>
      </c>
      <c r="AF265" cm="1">
        <f t="array" ref="AF265">_xlfn.LET(
  _xlpm.result, _xlfn.XLOOKUP($A265, IDEXX!$A:$A, IDEXX!$I:$I, ""),
  _xlfn.IFNA(
    _xlfn.IFS(
      ISNUMBER(_xlpm.result), _xlpm.result,
      _xlpm.result = "&gt; 2419.6", 2500,
      _xlpm.result = "&lt; 1.0", 0.5
    ),
    ""
  )
)</f>
        <v>111.2</v>
      </c>
      <c r="AG265" s="2">
        <f>_xlfn.IFNA(_xlfn.XLOOKUP((A265&amp;"_P"), GALLERY!AT:AT, GALLERY!E:E),"")</f>
        <v>1.3169999999999999E-2</v>
      </c>
      <c r="AH265" s="2">
        <f>_xlfn.IFNA(_xlfn.XLOOKUP((A265&amp;"_C"), GALLERY!AT:AT, GALLERY!E:E),"")</f>
        <v>747.77200000000005</v>
      </c>
      <c r="AI265" s="75">
        <f>_xlfn.IFNA(IF(_xlfn.XLOOKUP((A265&amp;"_N"), GALLERY!AT:AT, GALLERY!E:E)&lt;0, _xlfn.XLOOKUP((A265&amp;"_T"), GALLERY!AT:AT, GALLERY!E:E), _xlfn.XLOOKUP((A265&amp;"_T"), GALLERY!AT:AT, GALLERY!E:E)-_xlfn.XLOOKUP((A265&amp;"_N"), GALLERY!AT:AT, GALLERY!E:E))/1000,"")</f>
        <v>0.72117187999999999</v>
      </c>
      <c r="AJ265" s="5">
        <f>_xlfn.IFNA(_xlfn.XLOOKUP((A265), TURBIDITY!A:A, TURBIDITY!I:I),"")</f>
        <v>3.05</v>
      </c>
      <c r="AK265" s="105" t="str" cm="1">
        <f t="array" ref="AK265">_xlfn.LET(
  _xlpm.lookupVal, _xlfn.XLOOKUP($A265, PHYCOCYANIN!A:A, PHYCOCYANIN!R:R, ""),
  _xlfn.IFS(
    _xlpm.lookupVal &lt;&gt; "", _xlpm.lookupVal,
    OR($Z265 = "Abundant algae", ISNUMBER(SEARCH("Suspected_HAB", $AA265))), "Flagged",
    TRUE, ""
  )
)</f>
        <v/>
      </c>
      <c r="AL265" s="75">
        <f>_xlfn.XLOOKUP($L265,'Site_GPS-Coordinates'!$A:$A,'Site_GPS-Coordinates'!$B:$B,"")</f>
        <v>40.273510000000002</v>
      </c>
      <c r="AM265" s="75">
        <f>_xlfn.XLOOKUP($L265,'Site_GPS-Coordinates'!$A:$A,'Site_GPS-Coordinates'!$C:$C,"")</f>
        <v>-74.525869999999998</v>
      </c>
    </row>
    <row r="266" spans="1:39" ht="14.5" x14ac:dyDescent="0.35">
      <c r="A266" s="2" t="str">
        <f t="shared" si="12"/>
        <v>SB2_2025-06-22</v>
      </c>
      <c r="B266">
        <v>3361</v>
      </c>
      <c r="C266" s="80" t="s">
        <v>688</v>
      </c>
      <c r="D266" s="78">
        <v>45830.656111111108</v>
      </c>
      <c r="F266" s="78">
        <v>45830.656111111108</v>
      </c>
      <c r="H266" t="s">
        <v>634</v>
      </c>
      <c r="I266" t="s">
        <v>635</v>
      </c>
      <c r="J266" s="6">
        <v>45830.666666666664</v>
      </c>
      <c r="K266" s="79">
        <v>0.47291666666666665</v>
      </c>
      <c r="L266" t="s">
        <v>447</v>
      </c>
      <c r="M266" t="s">
        <v>155</v>
      </c>
      <c r="N266" t="s">
        <v>468</v>
      </c>
      <c r="O266" t="s">
        <v>250</v>
      </c>
      <c r="P266" t="s">
        <v>158</v>
      </c>
      <c r="R266" t="s">
        <v>159</v>
      </c>
      <c r="T266" t="s">
        <v>171</v>
      </c>
      <c r="V266" t="s">
        <v>400</v>
      </c>
      <c r="X266" t="s">
        <v>161</v>
      </c>
      <c r="Y266" t="s">
        <v>162</v>
      </c>
      <c r="Z266" t="s">
        <v>163</v>
      </c>
      <c r="AC266">
        <v>24</v>
      </c>
      <c r="AD266" t="s">
        <v>164</v>
      </c>
      <c r="AF266" cm="1">
        <f t="array" ref="AF266">_xlfn.LET(
  _xlpm.result, _xlfn.XLOOKUP($A266, IDEXX!$A:$A, IDEXX!$I:$I, ""),
  _xlfn.IFNA(
    _xlfn.IFS(
      ISNUMBER(_xlpm.result), _xlpm.result,
      _xlpm.result = "&gt; 2419.6", 2500,
      _xlpm.result = "&lt; 1.0", 0.5
    ),
    ""
  )
)</f>
        <v>30.7</v>
      </c>
      <c r="AG266" s="2">
        <f>_xlfn.IFNA(_xlfn.XLOOKUP((A266&amp;"_P"), GALLERY!AT:AT, GALLERY!E:E),"")</f>
        <v>0.35809000000000002</v>
      </c>
      <c r="AH266" s="2">
        <f>_xlfn.IFNA(_xlfn.XLOOKUP((A266&amp;"_C"), GALLERY!AT:AT, GALLERY!E:E),"")</f>
        <v>469.77080000000001</v>
      </c>
      <c r="AI266" s="75">
        <f>_xlfn.IFNA(IF(_xlfn.XLOOKUP((A266&amp;"_N"), GALLERY!AT:AT, GALLERY!E:E)&lt;0, _xlfn.XLOOKUP((A266&amp;"_T"), GALLERY!AT:AT, GALLERY!E:E), _xlfn.XLOOKUP((A266&amp;"_T"), GALLERY!AT:AT, GALLERY!E:E)-_xlfn.XLOOKUP((A266&amp;"_N"), GALLERY!AT:AT, GALLERY!E:E))/1000,"")</f>
        <v>0.37214997</v>
      </c>
      <c r="AJ266" s="5">
        <f>_xlfn.IFNA(_xlfn.XLOOKUP((A266), TURBIDITY!A:A, TURBIDITY!I:I),"")</f>
        <v>4.45</v>
      </c>
      <c r="AK266" s="105" t="str" cm="1">
        <f t="array" ref="AK266">_xlfn.LET(
  _xlpm.lookupVal, _xlfn.XLOOKUP($A266, PHYCOCYANIN!A:A, PHYCOCYANIN!R:R, ""),
  _xlfn.IFS(
    _xlpm.lookupVal &lt;&gt; "", _xlpm.lookupVal,
    OR($Z266 = "Abundant algae", ISNUMBER(SEARCH("Suspected_HAB", $AA266))), "Flagged",
    TRUE, ""
  )
)</f>
        <v/>
      </c>
      <c r="AL266" s="75">
        <f>_xlfn.XLOOKUP($L266,'Site_GPS-Coordinates'!$A:$A,'Site_GPS-Coordinates'!$B:$B,"")</f>
        <v>40.352823999999998</v>
      </c>
      <c r="AM266" s="75">
        <f>_xlfn.XLOOKUP($L266,'Site_GPS-Coordinates'!$A:$A,'Site_GPS-Coordinates'!$C:$C,"")</f>
        <v>-74.710442999999998</v>
      </c>
    </row>
    <row r="267" spans="1:39" ht="14.5" x14ac:dyDescent="0.35">
      <c r="A267" s="2" t="str">
        <f t="shared" si="12"/>
        <v>SB5_2025-06-22</v>
      </c>
      <c r="B267">
        <v>3358</v>
      </c>
      <c r="C267" t="s">
        <v>689</v>
      </c>
      <c r="D267" s="78">
        <v>45830.638136574074</v>
      </c>
      <c r="F267" s="78">
        <v>45830.638136574074</v>
      </c>
      <c r="H267" t="s">
        <v>690</v>
      </c>
      <c r="I267" t="s">
        <v>691</v>
      </c>
      <c r="J267" s="6">
        <v>45830.666666666664</v>
      </c>
      <c r="K267" s="79">
        <v>0.44444444444444442</v>
      </c>
      <c r="L267" t="s">
        <v>692</v>
      </c>
      <c r="M267" t="s">
        <v>169</v>
      </c>
      <c r="N267" t="s">
        <v>402</v>
      </c>
      <c r="O267" t="s">
        <v>157</v>
      </c>
      <c r="P267" t="s">
        <v>158</v>
      </c>
      <c r="R267" t="s">
        <v>212</v>
      </c>
      <c r="T267" t="s">
        <v>171</v>
      </c>
      <c r="V267" t="s">
        <v>172</v>
      </c>
      <c r="X267" t="s">
        <v>202</v>
      </c>
      <c r="Y267" t="s">
        <v>177</v>
      </c>
      <c r="Z267" t="s">
        <v>163</v>
      </c>
      <c r="AC267">
        <v>70</v>
      </c>
      <c r="AD267" t="s">
        <v>164</v>
      </c>
      <c r="AE267" t="s">
        <v>693</v>
      </c>
      <c r="AF267" cm="1">
        <f t="array" ref="AF267">_xlfn.LET(
  _xlpm.result, _xlfn.XLOOKUP($A267, IDEXX!$A:$A, IDEXX!$I:$I, ""),
  _xlfn.IFNA(
    _xlfn.IFS(
      ISNUMBER(_xlpm.result), _xlpm.result,
      _xlpm.result = "&gt; 2419.6", 2500,
      _xlpm.result = "&lt; 1.0", 0.5
    ),
    ""
  )
)</f>
        <v>148.30000000000001</v>
      </c>
      <c r="AG267" s="2">
        <f>_xlfn.IFNA(_xlfn.XLOOKUP((A267&amp;"_P"), GALLERY!AT:AT, GALLERY!E:E),"")</f>
        <v>2.1610000000000001E-2</v>
      </c>
      <c r="AH267" s="2">
        <f>_xlfn.IFNA(_xlfn.XLOOKUP((A267&amp;"_C"), GALLERY!AT:AT, GALLERY!E:E),"")</f>
        <v>297.07740000000001</v>
      </c>
      <c r="AI267" s="75">
        <f>_xlfn.IFNA(IF(_xlfn.XLOOKUP((A267&amp;"_N"), GALLERY!AT:AT, GALLERY!E:E)&lt;0, _xlfn.XLOOKUP((A267&amp;"_T"), GALLERY!AT:AT, GALLERY!E:E), _xlfn.XLOOKUP((A267&amp;"_T"), GALLERY!AT:AT, GALLERY!E:E)-_xlfn.XLOOKUP((A267&amp;"_N"), GALLERY!AT:AT, GALLERY!E:E))/1000,"")</f>
        <v>0.41003211000000001</v>
      </c>
      <c r="AJ267" s="5">
        <f>_xlfn.IFNA(_xlfn.XLOOKUP((A268), TURBIDITY!A:A, TURBIDITY!I:I),"")</f>
        <v>12.8</v>
      </c>
      <c r="AK267" s="105" t="str" cm="1">
        <f t="array" ref="AK267">_xlfn.LET(
  _xlpm.lookupVal, _xlfn.XLOOKUP($A267, PHYCOCYANIN!A:A, PHYCOCYANIN!R:R, ""),
  _xlfn.IFS(
    _xlpm.lookupVal &lt;&gt; "", _xlpm.lookupVal,
    OR($Z267 = "Abundant algae", ISNUMBER(SEARCH("Suspected_HAB", $AA267))), "Flagged",
    TRUE, ""
  )
)</f>
        <v/>
      </c>
      <c r="AL267" s="121">
        <v>40.003359976168902</v>
      </c>
      <c r="AM267" s="121">
        <v>-74.703205749370099</v>
      </c>
    </row>
    <row r="268" spans="1:39" ht="14.5" x14ac:dyDescent="0.35">
      <c r="A268" s="2" t="str">
        <f t="shared" si="12"/>
        <v>SBA_2025-06-22</v>
      </c>
      <c r="B268">
        <v>3346</v>
      </c>
      <c r="C268" t="s">
        <v>694</v>
      </c>
      <c r="D268" s="78">
        <v>45830.599166666667</v>
      </c>
      <c r="F268" s="78">
        <v>45830.599166666667</v>
      </c>
      <c r="H268" t="s">
        <v>690</v>
      </c>
      <c r="I268" t="s">
        <v>691</v>
      </c>
      <c r="J268" s="6">
        <v>45830.666666666664</v>
      </c>
      <c r="K268" s="79">
        <v>0.4201388888888889</v>
      </c>
      <c r="L268" t="s">
        <v>695</v>
      </c>
      <c r="M268" t="s">
        <v>169</v>
      </c>
      <c r="N268" t="s">
        <v>402</v>
      </c>
      <c r="O268" t="s">
        <v>157</v>
      </c>
      <c r="P268" t="s">
        <v>158</v>
      </c>
      <c r="R268" t="s">
        <v>176</v>
      </c>
      <c r="T268" t="s">
        <v>171</v>
      </c>
      <c r="V268" t="s">
        <v>172</v>
      </c>
      <c r="X268" t="s">
        <v>202</v>
      </c>
      <c r="Y268" t="s">
        <v>177</v>
      </c>
      <c r="Z268" t="s">
        <v>163</v>
      </c>
      <c r="AC268">
        <v>68</v>
      </c>
      <c r="AD268" t="s">
        <v>164</v>
      </c>
      <c r="AE268" t="s">
        <v>696</v>
      </c>
      <c r="AF268" cm="1">
        <f t="array" ref="AF268">_xlfn.LET(
  _xlpm.result, _xlfn.XLOOKUP($A268, IDEXX!$A:$A, IDEXX!$I:$I, ""),
  _xlfn.IFNA(
    _xlfn.IFS(
      ISNUMBER(_xlpm.result), _xlpm.result,
      _xlpm.result = "&gt; 2419.6", 2500,
      _xlpm.result = "&lt; 1.0", 0.5
    ),
    ""
  )
)</f>
        <v>67.7</v>
      </c>
      <c r="AG268" s="2">
        <f>_xlfn.IFNA(_xlfn.XLOOKUP((A268&amp;"_P"), GALLERY!AT:AT, GALLERY!E:E),"")</f>
        <v>4.9369999999999997E-2</v>
      </c>
      <c r="AH268" s="2">
        <f>_xlfn.IFNA(_xlfn.XLOOKUP((A268&amp;"_C"), GALLERY!AT:AT, GALLERY!E:E),"")</f>
        <v>367.41410000000002</v>
      </c>
      <c r="AI268" s="75">
        <f>_xlfn.IFNA(IF(_xlfn.XLOOKUP((A268&amp;"_N"), GALLERY!AT:AT, GALLERY!E:E)&lt;0, _xlfn.XLOOKUP((A268&amp;"_T"), GALLERY!AT:AT, GALLERY!E:E), _xlfn.XLOOKUP((A268&amp;"_T"), GALLERY!AT:AT, GALLERY!E:E)-_xlfn.XLOOKUP((A268&amp;"_N"), GALLERY!AT:AT, GALLERY!E:E))/1000,"")</f>
        <v>0.78780337</v>
      </c>
      <c r="AJ268" s="5">
        <f>_xlfn.IFNA(_xlfn.XLOOKUP((A269), TURBIDITY!A:A, TURBIDITY!I:I),"")</f>
        <v>45.6</v>
      </c>
      <c r="AK268" s="105" t="str" cm="1">
        <f t="array" ref="AK268">_xlfn.LET(
  _xlpm.lookupVal, _xlfn.XLOOKUP($A268, PHYCOCYANIN!A:A, PHYCOCYANIN!R:R, ""),
  _xlfn.IFS(
    _xlpm.lookupVal &lt;&gt; "", _xlpm.lookupVal,
    OR($Z268 = "Abundant algae", ISNUMBER(SEARCH("Suspected_HAB", $AA268))), "Flagged",
    TRUE, ""
  )
)</f>
        <v/>
      </c>
      <c r="AL268" s="121">
        <v>40.003359976170202</v>
      </c>
      <c r="AM268" s="121">
        <v>-74.7032057493726</v>
      </c>
    </row>
    <row r="269" spans="1:39" ht="14.5" x14ac:dyDescent="0.35">
      <c r="A269" s="2" t="str">
        <f t="shared" si="12"/>
        <v>WP2_2025-06-22</v>
      </c>
      <c r="B269">
        <v>3360</v>
      </c>
      <c r="C269" t="s">
        <v>697</v>
      </c>
      <c r="D269" s="78">
        <v>45830.650856481479</v>
      </c>
      <c r="F269" s="78">
        <v>45830.650856481479</v>
      </c>
      <c r="H269" t="s">
        <v>527</v>
      </c>
      <c r="I269" t="s">
        <v>528</v>
      </c>
      <c r="J269" s="6">
        <v>45830.666666666664</v>
      </c>
      <c r="K269" s="79">
        <v>0.44861111111111113</v>
      </c>
      <c r="L269" t="s">
        <v>529</v>
      </c>
      <c r="M269" t="s">
        <v>155</v>
      </c>
      <c r="N269" t="s">
        <v>468</v>
      </c>
      <c r="O269" t="s">
        <v>250</v>
      </c>
      <c r="P269" t="s">
        <v>158</v>
      </c>
      <c r="R269" s="84" t="s">
        <v>228</v>
      </c>
      <c r="T269" t="s">
        <v>199</v>
      </c>
      <c r="V269" s="84" t="s">
        <v>698</v>
      </c>
      <c r="X269" t="s">
        <v>202</v>
      </c>
      <c r="Y269" t="s">
        <v>177</v>
      </c>
      <c r="Z269" t="s">
        <v>163</v>
      </c>
      <c r="AC269">
        <v>25.83</v>
      </c>
      <c r="AD269" t="s">
        <v>164</v>
      </c>
      <c r="AF269" cm="1">
        <f t="array" ref="AF269">_xlfn.LET(
  _xlpm.result, _xlfn.XLOOKUP($A269, IDEXX!$A:$A, IDEXX!$I:$I, ""),
  _xlfn.IFNA(
    _xlfn.IFS(
      ISNUMBER(_xlpm.result), _xlpm.result,
      _xlpm.result = "&gt; 2419.6", 2500,
      _xlpm.result = "&lt; 1.0", 0.5
    ),
    ""
  )
)</f>
        <v>19.899999999999999</v>
      </c>
      <c r="AG269" s="2">
        <f>_xlfn.IFNA(_xlfn.XLOOKUP((A269&amp;"_P"), GALLERY!AT:AT, GALLERY!E:E),"")</f>
        <v>-7.6800000000000002E-3</v>
      </c>
      <c r="AH269" s="2">
        <f>_xlfn.IFNA(_xlfn.XLOOKUP((A269&amp;"_C"), GALLERY!AT:AT, GALLERY!E:E),"")</f>
        <v>85.17107</v>
      </c>
      <c r="AI269" s="75">
        <f>_xlfn.IFNA(IF(_xlfn.XLOOKUP((A269&amp;"_N"), GALLERY!AT:AT, GALLERY!E:E)&lt;0, _xlfn.XLOOKUP((A269&amp;"_T"), GALLERY!AT:AT, GALLERY!E:E), _xlfn.XLOOKUP((A269&amp;"_T"), GALLERY!AT:AT, GALLERY!E:E)-_xlfn.XLOOKUP((A269&amp;"_N"), GALLERY!AT:AT, GALLERY!E:E))/1000,"")</f>
        <v>-4.9658800000000006E-3</v>
      </c>
      <c r="AJ269" s="5">
        <f>_xlfn.IFNA(_xlfn.XLOOKUP((A269), TURBIDITY!A:A, TURBIDITY!I:I),"")</f>
        <v>45.6</v>
      </c>
      <c r="AK269" s="5" t="s">
        <v>699</v>
      </c>
      <c r="AL269" s="75">
        <f>_xlfn.XLOOKUP($L269,'Site_GPS-Coordinates'!$A:$A,'Site_GPS-Coordinates'!$B:$B,"")</f>
        <v>40.358359999999998</v>
      </c>
      <c r="AM269" s="75">
        <f>_xlfn.XLOOKUP($L269,'Site_GPS-Coordinates'!$A:$A,'Site_GPS-Coordinates'!$C:$C,"")</f>
        <v>-74.766068000000004</v>
      </c>
    </row>
    <row r="270" spans="1:39" ht="14.5" x14ac:dyDescent="0.35">
      <c r="A270" s="2" t="str">
        <f t="shared" si="12"/>
        <v>BB1_2025-06-29</v>
      </c>
      <c r="B270" s="81"/>
      <c r="D270" s="78"/>
      <c r="F270" s="78"/>
      <c r="H270" s="81"/>
      <c r="J270" s="6">
        <v>45837</v>
      </c>
      <c r="K270" s="126"/>
      <c r="L270" t="s">
        <v>181</v>
      </c>
      <c r="N270" s="81"/>
      <c r="O270" s="81"/>
      <c r="P270" s="81"/>
      <c r="R270" s="81"/>
      <c r="T270" s="81"/>
      <c r="V270" s="81"/>
      <c r="X270" s="81"/>
      <c r="Y270" s="81"/>
      <c r="Z270" s="81"/>
      <c r="AC270" s="81"/>
      <c r="AD270" t="s">
        <v>164</v>
      </c>
      <c r="AF270" cm="1">
        <f t="array" ref="AF270">_xlfn.LET(
  _xlpm.result, _xlfn.XLOOKUP($A270, IDEXX!$A:$A, IDEXX!$I:$I, ""),
  _xlfn.IFNA(
    _xlfn.IFS(
      ISNUMBER(_xlpm.result), _xlpm.result,
      _xlpm.result = "&gt; 2419.6", 2500,
      _xlpm.result = "&lt; 1.0", 0.5
    ),
    ""
  )
)</f>
        <v>142.1</v>
      </c>
      <c r="AG270" s="2">
        <f>_xlfn.IFNA(_xlfn.XLOOKUP((A270&amp;"_P"), GALLERY!AT:AT, GALLERY!E:E),"")</f>
        <v>8.3460000000000006E-2</v>
      </c>
      <c r="AH270" s="2">
        <f>_xlfn.IFNA(_xlfn.XLOOKUP((A270&amp;"_C"), GALLERY!AT:AT, GALLERY!E:E),"")</f>
        <v>513.61040000000003</v>
      </c>
      <c r="AI270" s="75">
        <f>_xlfn.IFNA(IF(_xlfn.XLOOKUP((A270&amp;"_N"), GALLERY!AT:AT, GALLERY!E:E)&lt;0, _xlfn.XLOOKUP((A270&amp;"_T"), GALLERY!AT:AT, GALLERY!E:E), _xlfn.XLOOKUP((A270&amp;"_T"), GALLERY!AT:AT, GALLERY!E:E)-_xlfn.XLOOKUP((A270&amp;"_N"), GALLERY!AT:AT, GALLERY!E:E))/1000,"")</f>
        <v>0.64235144</v>
      </c>
      <c r="AJ270" s="5">
        <f>_xlfn.IFNA(_xlfn.XLOOKUP((A270), TURBIDITY!A:A, TURBIDITY!I:I),"")</f>
        <v>6.51</v>
      </c>
      <c r="AK270" s="105" t="str" cm="1">
        <f t="array" ref="AK270">_xlfn.LET(
  _xlpm.lookupVal, _xlfn.XLOOKUP($A270, PHYCOCYANIN!A:A, PHYCOCYANIN!R:R, ""),
  _xlfn.IFS(
    _xlpm.lookupVal &lt;&gt; "", _xlpm.lookupVal,
    OR($Z270 = "Abundant algae", ISNUMBER(SEARCH("Suspected_HAB", $AA270))), "Flagged",
    TRUE, ""
  )
)</f>
        <v/>
      </c>
      <c r="AL270" s="75">
        <f>_xlfn.XLOOKUP($L269,'Site_GPS-Coordinates'!$A:$A,'Site_GPS-Coordinates'!$B:$B,"")</f>
        <v>40.358359999999998</v>
      </c>
      <c r="AM270" s="75">
        <f>_xlfn.XLOOKUP($L270,'Site_GPS-Coordinates'!$A:$A,'Site_GPS-Coordinates'!$C:$C,"")</f>
        <v>-74.612534999999994</v>
      </c>
    </row>
    <row r="271" spans="1:39" ht="14.5" x14ac:dyDescent="0.35">
      <c r="A271" s="2" t="str">
        <f t="shared" si="12"/>
        <v>ABM4_2025-06-29</v>
      </c>
      <c r="B271">
        <v>3397</v>
      </c>
      <c r="C271" t="s">
        <v>700</v>
      </c>
      <c r="D271" s="78">
        <v>45837.612025462964</v>
      </c>
      <c r="F271" s="78">
        <v>45837.612025462964</v>
      </c>
      <c r="H271" t="s">
        <v>701</v>
      </c>
      <c r="I271" t="s">
        <v>608</v>
      </c>
      <c r="J271" s="6">
        <v>45837.666666666664</v>
      </c>
      <c r="K271" s="79">
        <v>0.44444444444444442</v>
      </c>
      <c r="L271" t="s">
        <v>381</v>
      </c>
      <c r="M271" t="s">
        <v>155</v>
      </c>
      <c r="N271" t="s">
        <v>156</v>
      </c>
      <c r="O271" t="s">
        <v>250</v>
      </c>
      <c r="P271" t="s">
        <v>158</v>
      </c>
      <c r="R271" t="s">
        <v>182</v>
      </c>
      <c r="T271" t="s">
        <v>171</v>
      </c>
      <c r="V271" t="s">
        <v>172</v>
      </c>
      <c r="X271" t="s">
        <v>161</v>
      </c>
      <c r="Y271" t="s">
        <v>191</v>
      </c>
      <c r="Z271" t="s">
        <v>163</v>
      </c>
      <c r="AC271">
        <v>27</v>
      </c>
      <c r="AD271" t="s">
        <v>164</v>
      </c>
      <c r="AF271" s="81" t="str" cm="1">
        <f t="array" ref="AF271">_xlfn.LET(
  _xlpm.result, _xlfn.XLOOKUP($A271, IDEXX!$A:$A, IDEXX!$I:$I, ""),
  _xlfn.IFNA(
    _xlfn.IFS(
      ISNUMBER(_xlpm.result), _xlpm.result,
      _xlpm.result = "&gt; 2419.6", 2500,
      _xlpm.result = "&lt; 1.0", 0.5
    ),
    ""
  )
)</f>
        <v/>
      </c>
      <c r="AG271" s="2">
        <f>_xlfn.IFNA(_xlfn.XLOOKUP((A271&amp;"_P"), GALLERY!AT:AT, GALLERY!E:E),"")</f>
        <v>9.9559999999999996E-2</v>
      </c>
      <c r="AH271" s="2">
        <f>_xlfn.IFNA(_xlfn.XLOOKUP((A271&amp;"_C"), GALLERY!AT:AT, GALLERY!E:E),"")</f>
        <v>221.26499999999999</v>
      </c>
      <c r="AI271" s="75">
        <f>_xlfn.IFNA(IF(_xlfn.XLOOKUP((A271&amp;"_N"), GALLERY!AT:AT, GALLERY!E:E)&lt;0, _xlfn.XLOOKUP((A271&amp;"_T"), GALLERY!AT:AT, GALLERY!E:E), _xlfn.XLOOKUP((A271&amp;"_T"), GALLERY!AT:AT, GALLERY!E:E)-_xlfn.XLOOKUP((A271&amp;"_N"), GALLERY!AT:AT, GALLERY!E:E))/1000,"")</f>
        <v>0.95103327999999998</v>
      </c>
      <c r="AJ271" s="5">
        <f>_xlfn.IFNA(_xlfn.XLOOKUP((A271), TURBIDITY!A:A, TURBIDITY!I:I),"")</f>
        <v>3.86</v>
      </c>
      <c r="AK271" s="105" t="str" cm="1">
        <f t="array" ref="AK271">_xlfn.LET(
  _xlpm.lookupVal, _xlfn.XLOOKUP($A271, PHYCOCYANIN!A:A, PHYCOCYANIN!R:R, ""),
  _xlfn.IFS(
    _xlpm.lookupVal &lt;&gt; "", _xlpm.lookupVal,
    OR($Z271 = "Abundant algae", ISNUMBER(SEARCH("Suspected_HAB", $AA271))), "Flagged",
    TRUE, ""
  )
)</f>
        <v/>
      </c>
      <c r="AL271" s="75">
        <f>_xlfn.XLOOKUP($L270,'Site_GPS-Coordinates'!$A:$A,'Site_GPS-Coordinates'!$B:$B,"")</f>
        <v>40.318354999999997</v>
      </c>
      <c r="AM271" s="75">
        <f>_xlfn.XLOOKUP($L271,'Site_GPS-Coordinates'!$A:$A,'Site_GPS-Coordinates'!$C:$C,"")</f>
        <v>-74.718249999999998</v>
      </c>
    </row>
    <row r="272" spans="1:39" ht="14.5" x14ac:dyDescent="0.35">
      <c r="A272" s="2" t="str">
        <f t="shared" si="12"/>
        <v>AC1_2025-06-29</v>
      </c>
      <c r="B272">
        <v>3394</v>
      </c>
      <c r="C272" t="s">
        <v>702</v>
      </c>
      <c r="D272" s="78">
        <v>45837.607719907406</v>
      </c>
      <c r="F272" s="78">
        <v>45837.607719907406</v>
      </c>
      <c r="H272" t="s">
        <v>703</v>
      </c>
      <c r="I272" t="s">
        <v>704</v>
      </c>
      <c r="J272" s="6">
        <v>45837.666666666664</v>
      </c>
      <c r="K272" s="79">
        <v>0.4375</v>
      </c>
      <c r="L272" t="s">
        <v>316</v>
      </c>
      <c r="M272" t="s">
        <v>169</v>
      </c>
      <c r="N272" t="s">
        <v>156</v>
      </c>
      <c r="O272" t="s">
        <v>250</v>
      </c>
      <c r="P272" t="s">
        <v>158</v>
      </c>
      <c r="R272" t="s">
        <v>159</v>
      </c>
      <c r="T272" t="s">
        <v>159</v>
      </c>
      <c r="V272" t="s">
        <v>172</v>
      </c>
      <c r="X272" t="s">
        <v>161</v>
      </c>
      <c r="Y272" t="s">
        <v>177</v>
      </c>
      <c r="Z272" t="s">
        <v>163</v>
      </c>
      <c r="AC272">
        <v>24</v>
      </c>
      <c r="AD272" t="s">
        <v>164</v>
      </c>
      <c r="AF272" cm="1">
        <f t="array" ref="AF272">_xlfn.LET(
  _xlpm.result, _xlfn.XLOOKUP($A272, IDEXX!$A:$A, IDEXX!$I:$I, ""),
  _xlfn.IFNA(
    _xlfn.IFS(
      ISNUMBER(_xlpm.result), _xlpm.result,
      _xlpm.result = "&gt; 2419.6", 2500,
      _xlpm.result = "&lt; 1.0", 0.5
    ),
    ""
  )
)</f>
        <v>648.79999999999995</v>
      </c>
      <c r="AG272" s="2">
        <f>_xlfn.IFNA(_xlfn.XLOOKUP((A272&amp;"_P"), GALLERY!AT:AT, GALLERY!E:E),"")</f>
        <v>0.79020000000000001</v>
      </c>
      <c r="AH272" s="2">
        <f>_xlfn.IFNA(_xlfn.XLOOKUP((A272&amp;"_C"), GALLERY!AT:AT, GALLERY!E:E),"")</f>
        <v>1002.38</v>
      </c>
      <c r="AI272" s="75">
        <f>_xlfn.IFNA(IF(_xlfn.XLOOKUP((A272&amp;"_N"), GALLERY!AT:AT, GALLERY!E:E)&lt;0, _xlfn.XLOOKUP((A272&amp;"_T"), GALLERY!AT:AT, GALLERY!E:E), _xlfn.XLOOKUP((A272&amp;"_T"), GALLERY!AT:AT, GALLERY!E:E)-_xlfn.XLOOKUP((A272&amp;"_N"), GALLERY!AT:AT, GALLERY!E:E))/1000,"")</f>
        <v>-3.459429E-2</v>
      </c>
      <c r="AJ272" s="5">
        <f>_xlfn.IFNA(_xlfn.XLOOKUP((A272), TURBIDITY!A:A, TURBIDITY!I:I),"")</f>
        <v>7.97</v>
      </c>
      <c r="AK272" s="105" t="str" cm="1">
        <f t="array" ref="AK272">_xlfn.LET(
  _xlpm.lookupVal, _xlfn.XLOOKUP($A272, PHYCOCYANIN!A:A, PHYCOCYANIN!R:R, ""),
  _xlfn.IFS(
    _xlpm.lookupVal &lt;&gt; "", _xlpm.lookupVal,
    OR($Z272 = "Abundant algae", ISNUMBER(SEARCH("Suspected_HAB", $AA272))), "Flagged",
    TRUE, ""
  )
)</f>
        <v/>
      </c>
      <c r="AL272" s="121">
        <v>40.218232</v>
      </c>
      <c r="AM272" s="121">
        <v>-74.763124500000004</v>
      </c>
    </row>
    <row r="273" spans="1:39" ht="14.5" x14ac:dyDescent="0.35">
      <c r="A273" s="2" t="str">
        <f t="shared" si="12"/>
        <v>AC2_2025-06-29</v>
      </c>
      <c r="B273">
        <v>3401</v>
      </c>
      <c r="C273" t="s">
        <v>705</v>
      </c>
      <c r="D273" s="78">
        <v>45837.619629629633</v>
      </c>
      <c r="F273" s="78">
        <v>45837.619629629633</v>
      </c>
      <c r="H273" t="s">
        <v>703</v>
      </c>
      <c r="I273" t="s">
        <v>704</v>
      </c>
      <c r="J273" s="6">
        <v>45837.666666666664</v>
      </c>
      <c r="K273" s="79">
        <v>0.4513888888888889</v>
      </c>
      <c r="L273" t="s">
        <v>614</v>
      </c>
      <c r="M273" t="s">
        <v>169</v>
      </c>
      <c r="N273" t="s">
        <v>156</v>
      </c>
      <c r="O273" t="s">
        <v>250</v>
      </c>
      <c r="P273" t="s">
        <v>158</v>
      </c>
      <c r="R273" s="100" t="s">
        <v>706</v>
      </c>
      <c r="T273" t="s">
        <v>159</v>
      </c>
      <c r="V273" t="s">
        <v>172</v>
      </c>
      <c r="X273" t="s">
        <v>173</v>
      </c>
      <c r="Y273" t="s">
        <v>177</v>
      </c>
      <c r="Z273" t="s">
        <v>163</v>
      </c>
      <c r="AC273">
        <v>23</v>
      </c>
      <c r="AD273" t="s">
        <v>164</v>
      </c>
      <c r="AF273" cm="1">
        <f t="array" ref="AF273">_xlfn.LET(
  _xlpm.result, _xlfn.XLOOKUP($A273, IDEXX!$A:$A, IDEXX!$I:$I, ""),
  _xlfn.IFNA(
    _xlfn.IFS(
      ISNUMBER(_xlpm.result), _xlpm.result,
      _xlpm.result = "&gt; 2419.6", 2500,
      _xlpm.result = "&lt; 1.0", 0.5
    ),
    ""
  )
)</f>
        <v>2500</v>
      </c>
      <c r="AG273" s="2">
        <f>_xlfn.IFNA(_xlfn.XLOOKUP((A273&amp;"_P"), GALLERY!AT:AT, GALLERY!E:E),"")</f>
        <v>1.03244</v>
      </c>
      <c r="AH273" s="2">
        <f>_xlfn.IFNA(_xlfn.XLOOKUP((A273&amp;"_C"), GALLERY!AT:AT, GALLERY!E:E),"")</f>
        <v>993.56600000000003</v>
      </c>
      <c r="AI273" s="75">
        <f>_xlfn.IFNA(IF(_xlfn.XLOOKUP((A273&amp;"_N"), GALLERY!AT:AT, GALLERY!E:E)&lt;0, _xlfn.XLOOKUP((A273&amp;"_T"), GALLERY!AT:AT, GALLERY!E:E), _xlfn.XLOOKUP((A273&amp;"_T"), GALLERY!AT:AT, GALLERY!E:E)-_xlfn.XLOOKUP((A273&amp;"_N"), GALLERY!AT:AT, GALLERY!E:E))/1000,"")</f>
        <v>-4.1850180000000001E-2</v>
      </c>
      <c r="AJ273" s="5">
        <f>_xlfn.IFNA(_xlfn.XLOOKUP((A273), TURBIDITY!A:A, TURBIDITY!I:I),"")</f>
        <v>4.7</v>
      </c>
      <c r="AK273" s="105" t="str" cm="1">
        <f t="array" ref="AK273">_xlfn.LET(
  _xlpm.lookupVal, _xlfn.XLOOKUP($A273, PHYCOCYANIN!A:A, PHYCOCYANIN!R:R, ""),
  _xlfn.IFS(
    _xlpm.lookupVal &lt;&gt; "", _xlpm.lookupVal,
    OR($Z273 = "Abundant algae", ISNUMBER(SEARCH("Suspected_HAB", $AA273))), "Flagged",
    TRUE, ""
  )
)</f>
        <v/>
      </c>
      <c r="AL273" s="121">
        <v>40.230919999999998</v>
      </c>
      <c r="AM273" s="121">
        <v>-74.742232999999999</v>
      </c>
    </row>
    <row r="274" spans="1:39" ht="14.5" x14ac:dyDescent="0.35">
      <c r="A274" s="2" t="str">
        <f t="shared" si="12"/>
        <v>AC3_2025-06-29</v>
      </c>
      <c r="B274">
        <v>3409</v>
      </c>
      <c r="C274" t="s">
        <v>707</v>
      </c>
      <c r="D274" s="78">
        <v>45837.626701388886</v>
      </c>
      <c r="F274" s="78">
        <v>45837.626701388886</v>
      </c>
      <c r="H274" t="s">
        <v>703</v>
      </c>
      <c r="I274" t="s">
        <v>704</v>
      </c>
      <c r="J274" s="6">
        <v>45837.666666666664</v>
      </c>
      <c r="K274" s="79">
        <v>0.45555555555555555</v>
      </c>
      <c r="L274" t="s">
        <v>708</v>
      </c>
      <c r="M274" t="s">
        <v>169</v>
      </c>
      <c r="N274" t="s">
        <v>156</v>
      </c>
      <c r="O274" t="s">
        <v>250</v>
      </c>
      <c r="P274" t="s">
        <v>158</v>
      </c>
      <c r="R274" s="81"/>
      <c r="T274" t="s">
        <v>159</v>
      </c>
      <c r="V274" t="s">
        <v>172</v>
      </c>
      <c r="X274" s="81"/>
      <c r="Y274" t="s">
        <v>177</v>
      </c>
      <c r="Z274" t="s">
        <v>163</v>
      </c>
      <c r="AC274">
        <v>24</v>
      </c>
      <c r="AD274" t="s">
        <v>164</v>
      </c>
      <c r="AF274" cm="1">
        <f t="array" ref="AF274">_xlfn.LET(
  _xlpm.result, _xlfn.XLOOKUP($A274, IDEXX!$A:$A, IDEXX!$I:$I, ""),
  _xlfn.IFNA(
    _xlfn.IFS(
      ISNUMBER(_xlpm.result), _xlpm.result,
      _xlpm.result = "&gt; 2419.6", 2500,
      _xlpm.result = "&lt; 1.0", 0.5
    ),
    ""
  )
)</f>
        <v>1046.2</v>
      </c>
      <c r="AG274" s="2">
        <f>_xlfn.IFNA(_xlfn.XLOOKUP((A274&amp;"_P"), GALLERY!AT:AT, GALLERY!E:E),"")</f>
        <v>0.85058999999999996</v>
      </c>
      <c r="AH274" s="2">
        <f>_xlfn.IFNA(_xlfn.XLOOKUP((A274&amp;"_C"), GALLERY!AT:AT, GALLERY!E:E),"")</f>
        <v>967.25819999999999</v>
      </c>
      <c r="AI274" s="75">
        <f>_xlfn.IFNA(IF(_xlfn.XLOOKUP((A274&amp;"_N"), GALLERY!AT:AT, GALLERY!E:E)&lt;0, _xlfn.XLOOKUP((A274&amp;"_T"), GALLERY!AT:AT, GALLERY!E:E), _xlfn.XLOOKUP((A274&amp;"_T"), GALLERY!AT:AT, GALLERY!E:E)-_xlfn.XLOOKUP((A274&amp;"_N"), GALLERY!AT:AT, GALLERY!E:E))/1000,"")</f>
        <v>-3.218087E-2</v>
      </c>
      <c r="AJ274" s="5">
        <f>_xlfn.IFNA(_xlfn.XLOOKUP((A274), TURBIDITY!A:A, TURBIDITY!I:I),"")</f>
        <v>6.35</v>
      </c>
      <c r="AK274" s="105" t="str" cm="1">
        <f t="array" ref="AK274">_xlfn.LET(
  _xlpm.lookupVal, _xlfn.XLOOKUP($A274, PHYCOCYANIN!A:A, PHYCOCYANIN!R:R, ""),
  _xlfn.IFS(
    _xlpm.lookupVal &lt;&gt; "", _xlpm.lookupVal,
    OR($Z274 = "Abundant algae", ISNUMBER(SEARCH("Suspected_HAB", $AA274))), "Flagged",
    TRUE, ""
  )
)</f>
        <v/>
      </c>
      <c r="AL274" s="121">
        <v>40.234552000000001</v>
      </c>
      <c r="AM274" s="121">
        <v>-74.738780000000006</v>
      </c>
    </row>
    <row r="275" spans="1:39" ht="14.5" x14ac:dyDescent="0.35">
      <c r="A275" s="2" t="str">
        <f t="shared" si="12"/>
        <v>AC4_2025-06-29</v>
      </c>
      <c r="B275">
        <v>3373</v>
      </c>
      <c r="C275" t="s">
        <v>709</v>
      </c>
      <c r="D275" s="78">
        <v>45837.525000000001</v>
      </c>
      <c r="F275" s="78">
        <v>45837.525000000001</v>
      </c>
      <c r="H275" t="s">
        <v>618</v>
      </c>
      <c r="I275" t="s">
        <v>619</v>
      </c>
      <c r="J275" s="6">
        <v>45837.666666666664</v>
      </c>
      <c r="K275" s="79">
        <v>0.35416666666666669</v>
      </c>
      <c r="L275" t="s">
        <v>388</v>
      </c>
      <c r="M275" t="s">
        <v>155</v>
      </c>
      <c r="N275" t="s">
        <v>156</v>
      </c>
      <c r="O275" t="s">
        <v>250</v>
      </c>
      <c r="P275" t="s">
        <v>158</v>
      </c>
      <c r="R275" t="s">
        <v>182</v>
      </c>
      <c r="T275" t="s">
        <v>171</v>
      </c>
      <c r="V275" t="s">
        <v>172</v>
      </c>
      <c r="X275" t="s">
        <v>202</v>
      </c>
      <c r="Y275" t="s">
        <v>162</v>
      </c>
      <c r="Z275" t="s">
        <v>163</v>
      </c>
      <c r="AC275">
        <v>25</v>
      </c>
      <c r="AD275" t="s">
        <v>164</v>
      </c>
      <c r="AF275" cm="1">
        <f t="array" ref="AF275">_xlfn.LET(
  _xlpm.result, _xlfn.XLOOKUP($A275, IDEXX!$A:$A, IDEXX!$I:$I, ""),
  _xlfn.IFNA(
    _xlfn.IFS(
      ISNUMBER(_xlpm.result), _xlpm.result,
      _xlpm.result = "&gt; 2419.6", 2500,
      _xlpm.result = "&lt; 1.0", 0.5
    ),
    ""
  )
)</f>
        <v>178.2</v>
      </c>
      <c r="AG275" s="2">
        <f>_xlfn.IFNA(_xlfn.XLOOKUP((A275&amp;"_P"), GALLERY!AT:AT, GALLERY!E:E),"")</f>
        <v>8.9300000000000004E-2</v>
      </c>
      <c r="AH275" s="2">
        <f>_xlfn.IFNA(_xlfn.XLOOKUP((A275&amp;"_C"), GALLERY!AT:AT, GALLERY!E:E),"")</f>
        <v>200.8614</v>
      </c>
      <c r="AI275" s="75">
        <f>_xlfn.IFNA(IF(_xlfn.XLOOKUP((A275&amp;"_N"), GALLERY!AT:AT, GALLERY!E:E)&lt;0, _xlfn.XLOOKUP((A275&amp;"_T"), GALLERY!AT:AT, GALLERY!E:E), _xlfn.XLOOKUP((A275&amp;"_T"), GALLERY!AT:AT, GALLERY!E:E)-_xlfn.XLOOKUP((A275&amp;"_N"), GALLERY!AT:AT, GALLERY!E:E))/1000,"")</f>
        <v>0.59691469000000008</v>
      </c>
      <c r="AJ275" s="5">
        <f>_xlfn.IFNA(_xlfn.XLOOKUP((A275), TURBIDITY!A:A, TURBIDITY!I:I),"")</f>
        <v>4.5199999999999996</v>
      </c>
      <c r="AK275" s="105" t="str" cm="1">
        <f t="array" ref="AK275">_xlfn.LET(
  _xlpm.lookupVal, _xlfn.XLOOKUP($A275, PHYCOCYANIN!A:A, PHYCOCYANIN!R:R, ""),
  _xlfn.IFS(
    _xlpm.lookupVal &lt;&gt; "", _xlpm.lookupVal,
    OR($Z275 = "Abundant algae", ISNUMBER(SEARCH("Suspected_HAB", $AA275))), "Flagged",
    TRUE, ""
  )
)</f>
        <v/>
      </c>
      <c r="AL275" s="75">
        <f>_xlfn.XLOOKUP($L275,'Site_GPS-Coordinates'!$A:$A,'Site_GPS-Coordinates'!$B:$B,"")</f>
        <v>40.264367</v>
      </c>
      <c r="AM275" s="75">
        <f>_xlfn.XLOOKUP($L275,'Site_GPS-Coordinates'!$A:$A,'Site_GPS-Coordinates'!$C:$C,"")</f>
        <v>-74.711905999999999</v>
      </c>
    </row>
    <row r="276" spans="1:39" ht="14.5" x14ac:dyDescent="0.35">
      <c r="A276" s="2" t="str">
        <f t="shared" si="12"/>
        <v>AC5_2025-06-29</v>
      </c>
      <c r="B276">
        <v>3371</v>
      </c>
      <c r="C276" t="s">
        <v>710</v>
      </c>
      <c r="D276" s="78">
        <v>45837.513298611113</v>
      </c>
      <c r="F276" s="78">
        <v>45837.513298611113</v>
      </c>
      <c r="H276" t="s">
        <v>618</v>
      </c>
      <c r="I276" t="s">
        <v>619</v>
      </c>
      <c r="J276" s="6">
        <v>45837.666666666664</v>
      </c>
      <c r="K276" s="79">
        <v>0.34583333333333333</v>
      </c>
      <c r="L276" t="s">
        <v>622</v>
      </c>
      <c r="M276" t="s">
        <v>155</v>
      </c>
      <c r="N276" t="s">
        <v>156</v>
      </c>
      <c r="O276" t="s">
        <v>250</v>
      </c>
      <c r="P276" t="s">
        <v>158</v>
      </c>
      <c r="R276" s="100" t="s">
        <v>667</v>
      </c>
      <c r="T276" t="s">
        <v>199</v>
      </c>
      <c r="V276" t="s">
        <v>160</v>
      </c>
      <c r="X276" t="s">
        <v>202</v>
      </c>
      <c r="Y276" t="s">
        <v>162</v>
      </c>
      <c r="Z276" t="s">
        <v>213</v>
      </c>
      <c r="AA276" t="s">
        <v>428</v>
      </c>
      <c r="AC276" s="81"/>
      <c r="AD276" t="s">
        <v>164</v>
      </c>
      <c r="AF276" cm="1">
        <f t="array" ref="AF276">_xlfn.LET(
  _xlpm.result, _xlfn.XLOOKUP($A276, IDEXX!$A:$A, IDEXX!$I:$I, ""),
  _xlfn.IFNA(
    _xlfn.IFS(
      ISNUMBER(_xlpm.result), _xlpm.result,
      _xlpm.result = "&gt; 2419.6", 2500,
      _xlpm.result = "&lt; 1.0", 0.5
    ),
    ""
  )
)</f>
        <v>1046.2</v>
      </c>
      <c r="AG276" s="2">
        <f>_xlfn.IFNA(_xlfn.XLOOKUP((A276&amp;"_P"), GALLERY!AT:AT, GALLERY!E:E),"")</f>
        <v>4.8160000000000001E-2</v>
      </c>
      <c r="AH276" s="2">
        <f>_xlfn.IFNA(_xlfn.XLOOKUP((A276&amp;"_C"), GALLERY!AT:AT, GALLERY!E:E),"")</f>
        <v>369.90629999999999</v>
      </c>
      <c r="AI276" s="75">
        <f>_xlfn.IFNA(IF(_xlfn.XLOOKUP((A276&amp;"_N"), GALLERY!AT:AT, GALLERY!E:E)&lt;0, _xlfn.XLOOKUP((A276&amp;"_T"), GALLERY!AT:AT, GALLERY!E:E), _xlfn.XLOOKUP((A276&amp;"_T"), GALLERY!AT:AT, GALLERY!E:E)-_xlfn.XLOOKUP((A276&amp;"_N"), GALLERY!AT:AT, GALLERY!E:E))/1000,"")</f>
        <v>0.46891225000000003</v>
      </c>
      <c r="AJ276" s="5">
        <f>_xlfn.IFNA(_xlfn.XLOOKUP((A276), TURBIDITY!A:A, TURBIDITY!I:I),"")</f>
        <v>2.04</v>
      </c>
      <c r="AK276" s="105" t="str" cm="1">
        <f t="array" ref="AK276">_xlfn.LET(
  _xlpm.lookupVal, _xlfn.XLOOKUP($A276, PHYCOCYANIN!A:A, PHYCOCYANIN!R:R, ""),
  _xlfn.IFS(
    _xlpm.lookupVal &lt;&gt; "", _xlpm.lookupVal,
    OR($Z276 = "Abundant algae", ISNUMBER(SEARCH("Suspected_HAB", $AA276))), "Flagged",
    TRUE, ""
  )
)</f>
        <v/>
      </c>
      <c r="AL276" s="75">
        <f>_xlfn.XLOOKUP($L276,'Site_GPS-Coordinates'!$A:$A,'Site_GPS-Coordinates'!$B:$B,"")</f>
        <v>40.270032</v>
      </c>
      <c r="AM276" s="75">
        <f>_xlfn.XLOOKUP($L276,'Site_GPS-Coordinates'!$A:$A,'Site_GPS-Coordinates'!$C:$C,"")</f>
        <v>-74.671763999999996</v>
      </c>
    </row>
    <row r="277" spans="1:39" ht="14.5" x14ac:dyDescent="0.35">
      <c r="A277" s="2" t="str">
        <f t="shared" si="12"/>
        <v>APL1_2025-06-29</v>
      </c>
      <c r="B277">
        <v>3380</v>
      </c>
      <c r="C277" t="s">
        <v>711</v>
      </c>
      <c r="D277" s="78">
        <v>45837.556979166664</v>
      </c>
      <c r="F277" s="78">
        <v>45837.556979166664</v>
      </c>
      <c r="H277" t="s">
        <v>234</v>
      </c>
      <c r="I277" t="s">
        <v>235</v>
      </c>
      <c r="J277" s="6">
        <v>45837.666666666664</v>
      </c>
      <c r="K277" s="79">
        <v>0.38819444444444445</v>
      </c>
      <c r="L277" t="s">
        <v>312</v>
      </c>
      <c r="M277" t="s">
        <v>155</v>
      </c>
      <c r="N277" t="s">
        <v>156</v>
      </c>
      <c r="O277" t="s">
        <v>196</v>
      </c>
      <c r="P277" t="s">
        <v>158</v>
      </c>
      <c r="R277" s="100" t="s">
        <v>542</v>
      </c>
      <c r="T277" t="s">
        <v>171</v>
      </c>
      <c r="V277" t="s">
        <v>712</v>
      </c>
      <c r="X277" t="s">
        <v>202</v>
      </c>
      <c r="Y277" t="s">
        <v>162</v>
      </c>
      <c r="Z277" t="s">
        <v>213</v>
      </c>
      <c r="AA277" s="100" t="s">
        <v>495</v>
      </c>
      <c r="AC277">
        <v>26</v>
      </c>
      <c r="AD277" t="s">
        <v>164</v>
      </c>
      <c r="AF277" cm="1">
        <f t="array" ref="AF277">_xlfn.LET(
  _xlpm.result, _xlfn.XLOOKUP($A277, IDEXX!$A:$A, IDEXX!$I:$I, ""),
  _xlfn.IFNA(
    _xlfn.IFS(
      ISNUMBER(_xlpm.result), _xlpm.result,
      _xlpm.result = "&gt; 2419.6", 2500,
      _xlpm.result = "&lt; 1.0", 0.5
    ),
    ""
  )
)</f>
        <v>23.3</v>
      </c>
      <c r="AG277" s="2">
        <f>_xlfn.IFNA(_xlfn.XLOOKUP((A277&amp;"_P"), GALLERY!AT:AT, GALLERY!E:E),"")</f>
        <v>8.5370000000000001E-2</v>
      </c>
      <c r="AH277" s="2">
        <f>_xlfn.IFNA(_xlfn.XLOOKUP((A277&amp;"_C"), GALLERY!AT:AT, GALLERY!E:E),"")</f>
        <v>266.20839999999998</v>
      </c>
      <c r="AI277" s="75">
        <f>_xlfn.IFNA(IF(_xlfn.XLOOKUP((A277&amp;"_N"), GALLERY!AT:AT, GALLERY!E:E)&lt;0, _xlfn.XLOOKUP((A277&amp;"_T"), GALLERY!AT:AT, GALLERY!E:E), _xlfn.XLOOKUP((A277&amp;"_T"), GALLERY!AT:AT, GALLERY!E:E)-_xlfn.XLOOKUP((A277&amp;"_N"), GALLERY!AT:AT, GALLERY!E:E))/1000,"")</f>
        <v>2.4248680000000002E-2</v>
      </c>
      <c r="AJ277" s="5">
        <f>_xlfn.IFNA(_xlfn.XLOOKUP((A277), TURBIDITY!A:A, TURBIDITY!I:I),"")</f>
        <v>24.4</v>
      </c>
      <c r="AK277" t="s">
        <v>713</v>
      </c>
      <c r="AL277" s="75">
        <f>_xlfn.XLOOKUP($L276,'Site_GPS-Coordinates'!$A:$A,'Site_GPS-Coordinates'!$B:$B,"")</f>
        <v>40.270032</v>
      </c>
      <c r="AM277" s="75">
        <f>_xlfn.XLOOKUP($L277,'Site_GPS-Coordinates'!$A:$A,'Site_GPS-Coordinates'!$C:$C,"")</f>
        <v>-74.51750036</v>
      </c>
    </row>
    <row r="278" spans="1:39" ht="14.5" x14ac:dyDescent="0.35">
      <c r="A278" s="2" t="str">
        <f t="shared" si="12"/>
        <v>ATL1_2025-06-29</v>
      </c>
      <c r="B278">
        <v>3383</v>
      </c>
      <c r="C278" t="s">
        <v>714</v>
      </c>
      <c r="D278" s="78">
        <v>45837.58084490741</v>
      </c>
      <c r="F278" s="78">
        <v>45837.58084490741</v>
      </c>
      <c r="H278" t="s">
        <v>234</v>
      </c>
      <c r="I278" t="s">
        <v>235</v>
      </c>
      <c r="J278" s="6">
        <v>45837.666666666664</v>
      </c>
      <c r="K278" s="79">
        <v>0.41319444444444442</v>
      </c>
      <c r="L278" t="s">
        <v>627</v>
      </c>
      <c r="M278" t="s">
        <v>155</v>
      </c>
      <c r="N278" t="s">
        <v>156</v>
      </c>
      <c r="O278" t="s">
        <v>196</v>
      </c>
      <c r="P278" t="s">
        <v>396</v>
      </c>
      <c r="R278" s="100" t="s">
        <v>715</v>
      </c>
      <c r="T278" t="s">
        <v>171</v>
      </c>
      <c r="V278" t="s">
        <v>261</v>
      </c>
      <c r="X278" t="s">
        <v>202</v>
      </c>
      <c r="Y278" t="s">
        <v>191</v>
      </c>
      <c r="Z278" t="s">
        <v>163</v>
      </c>
      <c r="AC278">
        <v>27</v>
      </c>
      <c r="AD278" t="s">
        <v>164</v>
      </c>
      <c r="AF278" cm="1">
        <f t="array" ref="AF278">_xlfn.LET(
  _xlpm.result, _xlfn.XLOOKUP($A278, IDEXX!$A:$A, IDEXX!$I:$I, ""),
  _xlfn.IFNA(
    _xlfn.IFS(
      ISNUMBER(_xlpm.result), _xlpm.result,
      _xlpm.result = "&gt; 2419.6", 2500,
      _xlpm.result = "&lt; 1.0", 0.5
    ),
    ""
  )
)</f>
        <v>21.3</v>
      </c>
      <c r="AG278" s="2">
        <f>_xlfn.IFNA(_xlfn.XLOOKUP((A278&amp;"_P"), GALLERY!AT:AT, GALLERY!E:E),"")</f>
        <v>6.2190000000000002E-2</v>
      </c>
      <c r="AH278" s="2">
        <f>_xlfn.IFNA(_xlfn.XLOOKUP((A278&amp;"_C"), GALLERY!AT:AT, GALLERY!E:E),"")</f>
        <v>500.59010000000001</v>
      </c>
      <c r="AI278" s="75">
        <f>_xlfn.IFNA(IF(_xlfn.XLOOKUP((A278&amp;"_N"), GALLERY!AT:AT, GALLERY!E:E)&lt;0, _xlfn.XLOOKUP((A278&amp;"_T"), GALLERY!AT:AT, GALLERY!E:E), _xlfn.XLOOKUP((A278&amp;"_T"), GALLERY!AT:AT, GALLERY!E:E)-_xlfn.XLOOKUP((A278&amp;"_N"), GALLERY!AT:AT, GALLERY!E:E))/1000,"")</f>
        <v>0.1238905</v>
      </c>
      <c r="AJ278" s="5">
        <f>_xlfn.IFNA(_xlfn.XLOOKUP((A278), TURBIDITY!A:A, TURBIDITY!I:I),"")</f>
        <v>4.91</v>
      </c>
      <c r="AK278" s="105" t="str" cm="1">
        <f t="array" ref="AK278">_xlfn.LET(
  _xlpm.lookupVal, _xlfn.XLOOKUP($A278, PHYCOCYANIN!A:A, PHYCOCYANIN!R:R, ""),
  _xlfn.IFS(
    _xlpm.lookupVal &lt;&gt; "", _xlpm.lookupVal,
    OR($Z278 = "Abundant algae", ISNUMBER(SEARCH("Suspected_HAB", $AA278))), "Flagged",
    TRUE, ""
  )
)</f>
        <v/>
      </c>
      <c r="AL278" s="75">
        <f>_xlfn.XLOOKUP($L277,'Site_GPS-Coordinates'!$A:$A,'Site_GPS-Coordinates'!$B:$B,"")</f>
        <v>40.215486130000002</v>
      </c>
      <c r="AM278" s="75">
        <f>_xlfn.XLOOKUP($L278,'Site_GPS-Coordinates'!$A:$A,'Site_GPS-Coordinates'!$C:$C,"")</f>
        <v>-74.586572219999994</v>
      </c>
    </row>
    <row r="279" spans="1:39" ht="14.5" x14ac:dyDescent="0.35">
      <c r="A279" s="2" t="str">
        <f t="shared" si="12"/>
        <v>AX1_2025-06-29</v>
      </c>
      <c r="B279">
        <v>3399</v>
      </c>
      <c r="C279" t="s">
        <v>716</v>
      </c>
      <c r="D279" s="78">
        <v>45837.618564814817</v>
      </c>
      <c r="F279" s="78">
        <v>45837.618564814817</v>
      </c>
      <c r="H279" t="s">
        <v>395</v>
      </c>
      <c r="I279" t="s">
        <v>322</v>
      </c>
      <c r="J279" s="6">
        <v>45837.666666666664</v>
      </c>
      <c r="K279" s="79">
        <v>0.44930555555555557</v>
      </c>
      <c r="L279" t="s">
        <v>168</v>
      </c>
      <c r="M279" t="s">
        <v>155</v>
      </c>
      <c r="N279" t="s">
        <v>156</v>
      </c>
      <c r="O279" t="s">
        <v>157</v>
      </c>
      <c r="P279" t="s">
        <v>158</v>
      </c>
      <c r="R279" t="s">
        <v>159</v>
      </c>
      <c r="T279" t="s">
        <v>159</v>
      </c>
      <c r="V279" t="s">
        <v>172</v>
      </c>
      <c r="X279" t="s">
        <v>161</v>
      </c>
      <c r="Y279" t="s">
        <v>162</v>
      </c>
      <c r="Z279" t="s">
        <v>163</v>
      </c>
      <c r="AC279">
        <v>23</v>
      </c>
      <c r="AD279" t="s">
        <v>164</v>
      </c>
      <c r="AF279" cm="1">
        <f t="array" ref="AF279">_xlfn.LET(
  _xlpm.result, _xlfn.XLOOKUP($A279, IDEXX!$A:$A, IDEXX!$I:$I, ""),
  _xlfn.IFNA(
    _xlfn.IFS(
      ISNUMBER(_xlpm.result), _xlpm.result,
      _xlpm.result = "&gt; 2419.6", 2500,
      _xlpm.result = "&lt; 1.0", 0.5
    ),
    ""
  )
)</f>
        <v>101.4</v>
      </c>
      <c r="AG279" s="2">
        <f>_xlfn.IFNA(_xlfn.XLOOKUP((A279&amp;"_P"), GALLERY!AT:AT, GALLERY!E:E),"")</f>
        <v>0.20841999999999999</v>
      </c>
      <c r="AH279" s="2">
        <f>_xlfn.IFNA(_xlfn.XLOOKUP((A279&amp;"_C"), GALLERY!AT:AT, GALLERY!E:E),"")</f>
        <v>499.11079999999998</v>
      </c>
      <c r="AI279" s="75">
        <f>_xlfn.IFNA(IF(_xlfn.XLOOKUP((A279&amp;"_N"), GALLERY!AT:AT, GALLERY!E:E)&lt;0, _xlfn.XLOOKUP((A279&amp;"_T"), GALLERY!AT:AT, GALLERY!E:E), _xlfn.XLOOKUP((A279&amp;"_T"), GALLERY!AT:AT, GALLERY!E:E)-_xlfn.XLOOKUP((A279&amp;"_N"), GALLERY!AT:AT, GALLERY!E:E))/1000,"")</f>
        <v>0.46294990000000003</v>
      </c>
      <c r="AJ279" s="5">
        <f>_xlfn.IFNA(_xlfn.XLOOKUP((A279), TURBIDITY!A:A, TURBIDITY!I:I),"")</f>
        <v>0.59</v>
      </c>
      <c r="AK279" s="105" t="str" cm="1">
        <f t="array" ref="AK279">_xlfn.LET(
  _xlpm.lookupVal, _xlfn.XLOOKUP($A279, PHYCOCYANIN!A:A, PHYCOCYANIN!R:R, ""),
  _xlfn.IFS(
    _xlpm.lookupVal &lt;&gt; "", _xlpm.lookupVal,
    OR($Z279 = "Abundant algae", ISNUMBER(SEARCH("Suspected_HAB", $AA279))), "Flagged",
    TRUE, ""
  )
)</f>
        <v/>
      </c>
      <c r="AL279" s="75">
        <f>_xlfn.XLOOKUP($L278,'Site_GPS-Coordinates'!$A:$A,'Site_GPS-Coordinates'!$B:$B,"")</f>
        <v>40.175459740000001</v>
      </c>
      <c r="AM279" s="75">
        <f>_xlfn.XLOOKUP($L279,'Site_GPS-Coordinates'!$A:$A,'Site_GPS-Coordinates'!$C:$C,"")</f>
        <v>-74.948355179999993</v>
      </c>
    </row>
    <row r="280" spans="1:39" ht="14.5" x14ac:dyDescent="0.35">
      <c r="A280" s="2" t="str">
        <f t="shared" si="12"/>
        <v>AX2_2025-06-29</v>
      </c>
      <c r="B280">
        <v>3396</v>
      </c>
      <c r="C280" t="s">
        <v>717</v>
      </c>
      <c r="D280" s="78">
        <v>45837.61136574074</v>
      </c>
      <c r="F280" s="78">
        <v>45837.61136574074</v>
      </c>
      <c r="H280" t="s">
        <v>395</v>
      </c>
      <c r="I280" t="s">
        <v>322</v>
      </c>
      <c r="J280" s="6">
        <v>45837.666666666664</v>
      </c>
      <c r="K280" s="79">
        <v>0.44236111111111109</v>
      </c>
      <c r="L280" t="s">
        <v>175</v>
      </c>
      <c r="M280" t="s">
        <v>155</v>
      </c>
      <c r="N280" t="s">
        <v>156</v>
      </c>
      <c r="O280" t="s">
        <v>157</v>
      </c>
      <c r="P280" t="s">
        <v>158</v>
      </c>
      <c r="R280" t="s">
        <v>159</v>
      </c>
      <c r="T280" t="s">
        <v>159</v>
      </c>
      <c r="V280" t="s">
        <v>172</v>
      </c>
      <c r="X280" t="s">
        <v>202</v>
      </c>
      <c r="Y280" t="s">
        <v>177</v>
      </c>
      <c r="Z280" t="s">
        <v>163</v>
      </c>
      <c r="AC280">
        <v>24</v>
      </c>
      <c r="AD280" t="s">
        <v>164</v>
      </c>
      <c r="AF280" cm="1">
        <f t="array" ref="AF280">_xlfn.LET(
  _xlpm.result, _xlfn.XLOOKUP($A280, IDEXX!$A:$A, IDEXX!$I:$I, ""),
  _xlfn.IFNA(
    _xlfn.IFS(
      ISNUMBER(_xlpm.result), _xlpm.result,
      _xlpm.result = "&gt; 2419.6", 2500,
      _xlpm.result = "&lt; 1.0", 0.5
    ),
    ""
  )
)</f>
        <v>56.1</v>
      </c>
      <c r="AG280" s="2">
        <f>_xlfn.IFNA(_xlfn.XLOOKUP((A280&amp;"_P"), GALLERY!AT:AT, GALLERY!E:E),"")</f>
        <v>8.9069999999999996E-2</v>
      </c>
      <c r="AH280" s="2">
        <f>_xlfn.IFNA(_xlfn.XLOOKUP((A280&amp;"_C"), GALLERY!AT:AT, GALLERY!E:E),"")</f>
        <v>510.10599999999999</v>
      </c>
      <c r="AI280" s="75">
        <f>_xlfn.IFNA(IF(_xlfn.XLOOKUP((A280&amp;"_N"), GALLERY!AT:AT, GALLERY!E:E)&lt;0, _xlfn.XLOOKUP((A280&amp;"_T"), GALLERY!AT:AT, GALLERY!E:E), _xlfn.XLOOKUP((A280&amp;"_T"), GALLERY!AT:AT, GALLERY!E:E)-_xlfn.XLOOKUP((A280&amp;"_N"), GALLERY!AT:AT, GALLERY!E:E))/1000,"")</f>
        <v>5.3633499999999994E-3</v>
      </c>
      <c r="AJ280" s="5">
        <f>_xlfn.IFNA(_xlfn.XLOOKUP((A280), TURBIDITY!A:A, TURBIDITY!I:I),"")</f>
        <v>28.8</v>
      </c>
      <c r="AK280" s="105" t="str" cm="1">
        <f t="array" ref="AK280">_xlfn.LET(
  _xlpm.lookupVal, _xlfn.XLOOKUP($A280, PHYCOCYANIN!A:A, PHYCOCYANIN!R:R, ""),
  _xlfn.IFS(
    _xlpm.lookupVal &lt;&gt; "", _xlpm.lookupVal,
    OR($Z280 = "Abundant algae", ISNUMBER(SEARCH("Suspected_HAB", $AA280))), "Flagged",
    TRUE, ""
  )
)</f>
        <v/>
      </c>
      <c r="AL280" s="75">
        <f>_xlfn.XLOOKUP($L279,'Site_GPS-Coordinates'!$A:$A,'Site_GPS-Coordinates'!$B:$B,"")</f>
        <v>40.378843359999998</v>
      </c>
      <c r="AM280" s="75">
        <f>_xlfn.XLOOKUP($L280,'Site_GPS-Coordinates'!$A:$A,'Site_GPS-Coordinates'!$C:$C,"")</f>
        <v>-74.913594959999998</v>
      </c>
    </row>
    <row r="281" spans="1:39" ht="14.5" x14ac:dyDescent="0.35">
      <c r="A281" s="2" t="str">
        <f t="shared" si="12"/>
        <v>BB2_2025-06-29</v>
      </c>
      <c r="B281">
        <v>3374</v>
      </c>
      <c r="C281" t="s">
        <v>718</v>
      </c>
      <c r="D281" s="78">
        <v>45837.526354166665</v>
      </c>
      <c r="F281" s="78">
        <v>45837.526354166665</v>
      </c>
      <c r="H281" t="s">
        <v>719</v>
      </c>
      <c r="I281" t="s">
        <v>720</v>
      </c>
      <c r="J281" s="6">
        <v>45837.666666666664</v>
      </c>
      <c r="K281" s="79">
        <v>0.34930555555555554</v>
      </c>
      <c r="L281" t="s">
        <v>721</v>
      </c>
      <c r="M281" t="s">
        <v>169</v>
      </c>
      <c r="N281" t="s">
        <v>156</v>
      </c>
      <c r="O281" t="s">
        <v>196</v>
      </c>
      <c r="P281" t="s">
        <v>158</v>
      </c>
      <c r="R281" t="s">
        <v>182</v>
      </c>
      <c r="T281" t="s">
        <v>199</v>
      </c>
      <c r="V281" t="s">
        <v>172</v>
      </c>
      <c r="X281" t="s">
        <v>202</v>
      </c>
      <c r="Y281" t="s">
        <v>177</v>
      </c>
      <c r="Z281" t="s">
        <v>163</v>
      </c>
      <c r="AC281">
        <v>23</v>
      </c>
      <c r="AD281" t="s">
        <v>164</v>
      </c>
      <c r="AF281" cm="1">
        <f t="array" ref="AF281">_xlfn.LET(
  _xlpm.result, _xlfn.XLOOKUP($A281, IDEXX!$A:$A, IDEXX!$I:$I, ""),
  _xlfn.IFNA(
    _xlfn.IFS(
      ISNUMBER(_xlpm.result), _xlpm.result,
      _xlpm.result = "&gt; 2419.6", 2500,
      _xlpm.result = "&lt; 1.0", 0.5
    ),
    ""
  )
)</f>
        <v>328.2</v>
      </c>
      <c r="AG281" s="2">
        <f>_xlfn.IFNA(_xlfn.XLOOKUP((A281&amp;"_P"), GALLERY!AT:AT, GALLERY!E:E),"")</f>
        <v>0.13811999999999999</v>
      </c>
      <c r="AH281" s="2">
        <f>_xlfn.IFNA(_xlfn.XLOOKUP((A281&amp;"_C"), GALLERY!AT:AT, GALLERY!E:E),"")</f>
        <v>911.33749999999998</v>
      </c>
      <c r="AI281" s="75">
        <f>_xlfn.IFNA(IF(_xlfn.XLOOKUP((A281&amp;"_N"), GALLERY!AT:AT, GALLERY!E:E)&lt;0, _xlfn.XLOOKUP((A281&amp;"_T"), GALLERY!AT:AT, GALLERY!E:E), _xlfn.XLOOKUP((A281&amp;"_T"), GALLERY!AT:AT, GALLERY!E:E)-_xlfn.XLOOKUP((A281&amp;"_N"), GALLERY!AT:AT, GALLERY!E:E))/1000,"")</f>
        <v>0.42618452000000001</v>
      </c>
      <c r="AJ281" s="5">
        <f>_xlfn.IFNA(_xlfn.XLOOKUP((A281), TURBIDITY!A:A, TURBIDITY!I:I),"")</f>
        <v>2.4</v>
      </c>
      <c r="AK281" s="105" t="str" cm="1">
        <f t="array" ref="AK281">_xlfn.LET(
  _xlpm.lookupVal, _xlfn.XLOOKUP($A281, PHYCOCYANIN!A:A, PHYCOCYANIN!R:R, ""),
  _xlfn.IFS(
    _xlpm.lookupVal &lt;&gt; "", _xlpm.lookupVal,
    OR($Z281 = "Abundant algae", ISNUMBER(SEARCH("Suspected_HAB", $AA281))), "Flagged",
    TRUE, ""
  )
)</f>
        <v/>
      </c>
      <c r="AL281" s="121">
        <v>46.382053264291699</v>
      </c>
      <c r="AM281" s="121">
        <v>-70.473839403649706</v>
      </c>
    </row>
    <row r="282" spans="1:39" ht="14.5" x14ac:dyDescent="0.35">
      <c r="A282" s="2" t="str">
        <f t="shared" si="12"/>
        <v>BD1a_2025-06-29</v>
      </c>
      <c r="B282">
        <v>3418</v>
      </c>
      <c r="C282" t="s">
        <v>722</v>
      </c>
      <c r="D282" s="78">
        <v>45837.644641203704</v>
      </c>
      <c r="F282" s="78">
        <v>45837.644641203704</v>
      </c>
      <c r="H282" t="s">
        <v>600</v>
      </c>
      <c r="I282" t="s">
        <v>601</v>
      </c>
      <c r="J282" s="6">
        <v>45837.666666666664</v>
      </c>
      <c r="K282" s="79">
        <v>0.47708333333333336</v>
      </c>
      <c r="L282" t="s">
        <v>186</v>
      </c>
      <c r="M282" t="s">
        <v>155</v>
      </c>
      <c r="N282" t="s">
        <v>156</v>
      </c>
      <c r="O282" t="s">
        <v>196</v>
      </c>
      <c r="P282" t="s">
        <v>158</v>
      </c>
      <c r="R282" t="s">
        <v>159</v>
      </c>
      <c r="T282" t="s">
        <v>171</v>
      </c>
      <c r="V282" t="s">
        <v>172</v>
      </c>
      <c r="X282" t="s">
        <v>202</v>
      </c>
      <c r="Y282" t="s">
        <v>177</v>
      </c>
      <c r="Z282" t="s">
        <v>163</v>
      </c>
      <c r="AC282">
        <v>22</v>
      </c>
      <c r="AD282" t="s">
        <v>164</v>
      </c>
      <c r="AF282" cm="1">
        <f t="array" ref="AF282">_xlfn.LET(
  _xlpm.result, _xlfn.XLOOKUP($A282, IDEXX!$A:$A, IDEXX!$I:$I, ""),
  _xlfn.IFNA(
    _xlfn.IFS(
      ISNUMBER(_xlpm.result), _xlpm.result,
      _xlpm.result = "&gt; 2419.6", 2500,
      _xlpm.result = "&lt; 1.0", 0.5
    ),
    ""
  )
)</f>
        <v>51.2</v>
      </c>
      <c r="AG282" s="2">
        <f>_xlfn.IFNA(_xlfn.XLOOKUP((A282&amp;"_P"), GALLERY!AT:AT, GALLERY!E:E),"")</f>
        <v>0.17058999999999999</v>
      </c>
      <c r="AH282" s="2">
        <f>_xlfn.IFNA(_xlfn.XLOOKUP((A282&amp;"_C"), GALLERY!AT:AT, GALLERY!E:E),"")</f>
        <v>246.15309999999999</v>
      </c>
      <c r="AI282" s="75">
        <f>_xlfn.IFNA(IF(_xlfn.XLOOKUP((A282&amp;"_N"), GALLERY!AT:AT, GALLERY!E:E)&lt;0, _xlfn.XLOOKUP((A282&amp;"_T"), GALLERY!AT:AT, GALLERY!E:E), _xlfn.XLOOKUP((A282&amp;"_T"), GALLERY!AT:AT, GALLERY!E:E)-_xlfn.XLOOKUP((A282&amp;"_N"), GALLERY!AT:AT, GALLERY!E:E))/1000,"")</f>
        <v>0.16258761999999999</v>
      </c>
      <c r="AJ282" s="5">
        <f>_xlfn.IFNA(_xlfn.XLOOKUP((A282), TURBIDITY!A:A, TURBIDITY!I:I),"")</f>
        <v>121</v>
      </c>
      <c r="AK282" s="105" t="str" cm="1">
        <f t="array" ref="AK282">_xlfn.LET(
  _xlpm.lookupVal, _xlfn.XLOOKUP($A282, PHYCOCYANIN!A:A, PHYCOCYANIN!R:R, ""),
  _xlfn.IFS(
    _xlpm.lookupVal &lt;&gt; "", _xlpm.lookupVal,
    OR($Z282 = "Abundant algae", ISNUMBER(SEARCH("Suspected_HAB", $AA282))), "Flagged",
    TRUE, ""
  )
)</f>
        <v/>
      </c>
      <c r="AL282" s="75">
        <f>_xlfn.XLOOKUP($L281,'Site_GPS-Coordinates'!$A:$A,'Site_GPS-Coordinates'!$B:$B,"")</f>
        <v>40.278210000000001</v>
      </c>
      <c r="AM282" s="75">
        <f>_xlfn.XLOOKUP($L282,'Site_GPS-Coordinates'!$A:$A,'Site_GPS-Coordinates'!$C:$C,"")</f>
        <v>-74.643029999999996</v>
      </c>
    </row>
    <row r="283" spans="1:39" ht="14.5" x14ac:dyDescent="0.35">
      <c r="A283" s="2" t="str">
        <f t="shared" si="12"/>
        <v>BD4_2025-06-29</v>
      </c>
      <c r="B283">
        <v>3406</v>
      </c>
      <c r="C283" t="s">
        <v>723</v>
      </c>
      <c r="D283" s="78">
        <v>45837.625914351855</v>
      </c>
      <c r="F283" s="78">
        <v>45837.625914351855</v>
      </c>
      <c r="H283" t="s">
        <v>634</v>
      </c>
      <c r="I283" t="s">
        <v>635</v>
      </c>
      <c r="J283" s="6">
        <v>45837.666666666664</v>
      </c>
      <c r="K283" s="79">
        <v>0.37152777777777779</v>
      </c>
      <c r="L283" t="s">
        <v>636</v>
      </c>
      <c r="M283" t="s">
        <v>155</v>
      </c>
      <c r="N283" t="s">
        <v>156</v>
      </c>
      <c r="O283" t="s">
        <v>157</v>
      </c>
      <c r="P283" t="s">
        <v>158</v>
      </c>
      <c r="R283" t="s">
        <v>159</v>
      </c>
      <c r="T283" t="s">
        <v>159</v>
      </c>
      <c r="V283" t="s">
        <v>172</v>
      </c>
      <c r="X283" t="s">
        <v>161</v>
      </c>
      <c r="Y283" t="s">
        <v>162</v>
      </c>
      <c r="Z283" t="s">
        <v>163</v>
      </c>
      <c r="AC283">
        <v>23</v>
      </c>
      <c r="AD283" t="s">
        <v>164</v>
      </c>
      <c r="AF283" cm="1">
        <f t="array" ref="AF283">_xlfn.LET(
  _xlpm.result, _xlfn.XLOOKUP($A283, IDEXX!$A:$A, IDEXX!$I:$I, ""),
  _xlfn.IFNA(
    _xlfn.IFS(
      ISNUMBER(_xlpm.result), _xlpm.result,
      _xlpm.result = "&gt; 2419.6", 2500,
      _xlpm.result = "&lt; 1.0", 0.5
    ),
    ""
  )
)</f>
        <v>179.3</v>
      </c>
      <c r="AG283" s="2">
        <f>_xlfn.IFNA(_xlfn.XLOOKUP((A283&amp;"_P"), GALLERY!AT:AT, GALLERY!E:E),"")</f>
        <v>7.4079999999999993E-2</v>
      </c>
      <c r="AH283" s="2">
        <f>_xlfn.IFNA(_xlfn.XLOOKUP((A283&amp;"_C"), GALLERY!AT:AT, GALLERY!E:E),"")</f>
        <v>358.8655</v>
      </c>
      <c r="AI283" s="75">
        <f>_xlfn.IFNA(IF(_xlfn.XLOOKUP((A283&amp;"_N"), GALLERY!AT:AT, GALLERY!E:E)&lt;0, _xlfn.XLOOKUP((A283&amp;"_T"), GALLERY!AT:AT, GALLERY!E:E), _xlfn.XLOOKUP((A283&amp;"_T"), GALLERY!AT:AT, GALLERY!E:E)-_xlfn.XLOOKUP((A283&amp;"_N"), GALLERY!AT:AT, GALLERY!E:E))/1000,"")</f>
        <v>0.45392480000000002</v>
      </c>
      <c r="AJ283" s="5">
        <f>_xlfn.IFNA(_xlfn.XLOOKUP((A283), TURBIDITY!A:A, TURBIDITY!I:I),"")</f>
        <v>3.21</v>
      </c>
      <c r="AK283" s="105" t="str" cm="1">
        <f t="array" ref="AK283">_xlfn.LET(
  _xlpm.lookupVal, _xlfn.XLOOKUP($A283, PHYCOCYANIN!A:A, PHYCOCYANIN!R:R, ""),
  _xlfn.IFS(
    _xlpm.lookupVal &lt;&gt; "", _xlpm.lookupVal,
    OR($Z283 = "Abundant algae", ISNUMBER(SEARCH("Suspected_HAB", $AA283))), "Flagged",
    TRUE, ""
  )
)</f>
        <v/>
      </c>
      <c r="AL283" s="75">
        <f>_xlfn.XLOOKUP($L282,'Site_GPS-Coordinates'!$A:$A,'Site_GPS-Coordinates'!$B:$B,"")</f>
        <v>40.416029999999999</v>
      </c>
      <c r="AM283" s="75">
        <f>_xlfn.XLOOKUP($L283,'Site_GPS-Coordinates'!$A:$A,'Site_GPS-Coordinates'!$C:$C,"")</f>
        <v>-74.740617999999998</v>
      </c>
    </row>
    <row r="284" spans="1:39" ht="14.5" x14ac:dyDescent="0.35">
      <c r="A284" s="2" t="str">
        <f t="shared" si="12"/>
        <v>BD5_2025-06-29</v>
      </c>
      <c r="B284">
        <v>3408</v>
      </c>
      <c r="C284" t="s">
        <v>724</v>
      </c>
      <c r="D284" s="78">
        <v>45837.62667824074</v>
      </c>
      <c r="F284" s="78">
        <v>45837.62667824074</v>
      </c>
      <c r="H284" t="s">
        <v>634</v>
      </c>
      <c r="I284" t="s">
        <v>635</v>
      </c>
      <c r="J284" s="6">
        <v>45837.666666666664</v>
      </c>
      <c r="K284" s="79">
        <v>0.39583333333333331</v>
      </c>
      <c r="L284" t="s">
        <v>638</v>
      </c>
      <c r="M284" t="s">
        <v>155</v>
      </c>
      <c r="N284" t="s">
        <v>156</v>
      </c>
      <c r="O284" t="s">
        <v>157</v>
      </c>
      <c r="P284" t="s">
        <v>158</v>
      </c>
      <c r="R284" t="s">
        <v>159</v>
      </c>
      <c r="T284" t="s">
        <v>159</v>
      </c>
      <c r="V284" t="s">
        <v>172</v>
      </c>
      <c r="X284" t="s">
        <v>202</v>
      </c>
      <c r="Y284" t="s">
        <v>162</v>
      </c>
      <c r="Z284" t="s">
        <v>163</v>
      </c>
      <c r="AC284">
        <v>23</v>
      </c>
      <c r="AD284" t="s">
        <v>164</v>
      </c>
      <c r="AF284" cm="1">
        <f t="array" ref="AF284">_xlfn.LET(
  _xlpm.result, _xlfn.XLOOKUP($A284, IDEXX!$A:$A, IDEXX!$I:$I, ""),
  _xlfn.IFNA(
    _xlfn.IFS(
      ISNUMBER(_xlpm.result), _xlpm.result,
      _xlpm.result = "&gt; 2419.6", 2500,
      _xlpm.result = "&lt; 1.0", 0.5
    ),
    ""
  )
)</f>
        <v>49.5</v>
      </c>
      <c r="AG284" s="2">
        <f>_xlfn.IFNA(_xlfn.XLOOKUP((A284&amp;"_P"), GALLERY!AT:AT, GALLERY!E:E),"")</f>
        <v>0.17100000000000001</v>
      </c>
      <c r="AH284" s="2">
        <f>_xlfn.IFNA(_xlfn.XLOOKUP((A284&amp;"_C"), GALLERY!AT:AT, GALLERY!E:E),"")</f>
        <v>669.38699999999994</v>
      </c>
      <c r="AI284" s="75">
        <f>_xlfn.IFNA(IF(_xlfn.XLOOKUP((A284&amp;"_N"), GALLERY!AT:AT, GALLERY!E:E)&lt;0, _xlfn.XLOOKUP((A284&amp;"_T"), GALLERY!AT:AT, GALLERY!E:E), _xlfn.XLOOKUP((A284&amp;"_T"), GALLERY!AT:AT, GALLERY!E:E)-_xlfn.XLOOKUP((A284&amp;"_N"), GALLERY!AT:AT, GALLERY!E:E))/1000,"")</f>
        <v>0.95862758000000003</v>
      </c>
      <c r="AJ284" s="5">
        <f>_xlfn.IFNA(_xlfn.XLOOKUP((A284), TURBIDITY!A:A, TURBIDITY!I:I),"")</f>
        <v>1.57</v>
      </c>
      <c r="AK284" s="105" t="str" cm="1">
        <f t="array" ref="AK284">_xlfn.LET(
  _xlpm.lookupVal, _xlfn.XLOOKUP($A284, PHYCOCYANIN!A:A, PHYCOCYANIN!R:R, ""),
  _xlfn.IFS(
    _xlpm.lookupVal &lt;&gt; "", _xlpm.lookupVal,
    OR($Z284 = "Abundant algae", ISNUMBER(SEARCH("Suspected_HAB", $AA284))), "Flagged",
    TRUE, ""
  )
)</f>
        <v/>
      </c>
      <c r="AL284" s="75">
        <f>_xlfn.XLOOKUP($L283,'Site_GPS-Coordinates'!$A:$A,'Site_GPS-Coordinates'!$B:$B,"")</f>
        <v>40.384417999999997</v>
      </c>
      <c r="AM284" s="75">
        <f>_xlfn.XLOOKUP($L284,'Site_GPS-Coordinates'!$A:$A,'Site_GPS-Coordinates'!$C:$C,"")</f>
        <v>-74.760490000000004</v>
      </c>
    </row>
    <row r="285" spans="1:39" ht="14.5" x14ac:dyDescent="0.35">
      <c r="A285" s="2" t="str">
        <f t="shared" si="12"/>
        <v>BRL1_2025-06-29</v>
      </c>
      <c r="B285">
        <v>3395</v>
      </c>
      <c r="C285" t="s">
        <v>725</v>
      </c>
      <c r="D285" s="78">
        <v>45837.607986111114</v>
      </c>
      <c r="F285" s="78">
        <v>45837.607986111114</v>
      </c>
      <c r="H285" t="s">
        <v>726</v>
      </c>
      <c r="I285" t="s">
        <v>194</v>
      </c>
      <c r="J285" s="6">
        <v>45837.666666666664</v>
      </c>
      <c r="K285" s="79">
        <v>0.44027777777777777</v>
      </c>
      <c r="L285" t="s">
        <v>195</v>
      </c>
      <c r="M285" t="s">
        <v>155</v>
      </c>
      <c r="N285" t="s">
        <v>156</v>
      </c>
      <c r="O285" t="s">
        <v>157</v>
      </c>
      <c r="P285" t="s">
        <v>158</v>
      </c>
      <c r="R285" t="s">
        <v>159</v>
      </c>
      <c r="T285" t="s">
        <v>159</v>
      </c>
      <c r="V285" t="s">
        <v>172</v>
      </c>
      <c r="X285" t="s">
        <v>161</v>
      </c>
      <c r="Y285" s="81"/>
      <c r="Z285" t="s">
        <v>163</v>
      </c>
      <c r="AC285">
        <v>27</v>
      </c>
      <c r="AD285" t="s">
        <v>164</v>
      </c>
      <c r="AF285" cm="1">
        <f t="array" ref="AF285">_xlfn.LET(
  _xlpm.result, _xlfn.XLOOKUP($A285, IDEXX!$A:$A, IDEXX!$I:$I, ""),
  _xlfn.IFNA(
    _xlfn.IFS(
      ISNUMBER(_xlpm.result), _xlpm.result,
      _xlpm.result = "&gt; 2419.6", 2500,
      _xlpm.result = "&lt; 1.0", 0.5
    ),
    ""
  )
)</f>
        <v>0.5</v>
      </c>
      <c r="AG285" s="2">
        <f>_xlfn.IFNA(_xlfn.XLOOKUP((A285&amp;"_P"), GALLERY!AT:AT, GALLERY!E:E),"")</f>
        <v>0.11865000000000001</v>
      </c>
      <c r="AH285" s="2">
        <f>_xlfn.IFNA(_xlfn.XLOOKUP((A285&amp;"_C"), GALLERY!AT:AT, GALLERY!E:E),"")</f>
        <v>552.11180000000002</v>
      </c>
      <c r="AI285" s="75">
        <f>_xlfn.IFNA(IF(_xlfn.XLOOKUP((A285&amp;"_N"), GALLERY!AT:AT, GALLERY!E:E)&lt;0, _xlfn.XLOOKUP((A285&amp;"_T"), GALLERY!AT:AT, GALLERY!E:E), _xlfn.XLOOKUP((A285&amp;"_T"), GALLERY!AT:AT, GALLERY!E:E)-_xlfn.XLOOKUP((A285&amp;"_N"), GALLERY!AT:AT, GALLERY!E:E))/1000,"")</f>
        <v>2.0967619999999999E-2</v>
      </c>
      <c r="AJ285" s="5">
        <f>_xlfn.IFNA(_xlfn.XLOOKUP((A285), TURBIDITY!A:A, TURBIDITY!I:I),"")</f>
        <v>2.63</v>
      </c>
      <c r="AK285" s="105" t="str" cm="1">
        <f t="array" ref="AK285">_xlfn.LET(
  _xlpm.lookupVal, _xlfn.XLOOKUP($A285, PHYCOCYANIN!A:A, PHYCOCYANIN!R:R, ""),
  _xlfn.IFS(
    _xlpm.lookupVal &lt;&gt; "", _xlpm.lookupVal,
    OR($Z285 = "Abundant algae", ISNUMBER(SEARCH("Suspected_HAB", $AA285))), "Flagged",
    TRUE, ""
  )
)</f>
        <v/>
      </c>
      <c r="AL285" s="75">
        <f>_xlfn.XLOOKUP($L284,'Site_GPS-Coordinates'!$A:$A,'Site_GPS-Coordinates'!$B:$B,"")</f>
        <v>40.385750000000002</v>
      </c>
      <c r="AM285" s="75">
        <f>_xlfn.XLOOKUP($L285,'Site_GPS-Coordinates'!$A:$A,'Site_GPS-Coordinates'!$C:$C,"")</f>
        <v>-74.511889999999994</v>
      </c>
    </row>
    <row r="286" spans="1:39" ht="14.5" x14ac:dyDescent="0.35">
      <c r="A286" s="2" t="str">
        <f t="shared" si="12"/>
        <v>CB2_2025-06-29</v>
      </c>
      <c r="B286">
        <v>3390</v>
      </c>
      <c r="C286" t="s">
        <v>727</v>
      </c>
      <c r="D286" s="78">
        <v>45837.599490740744</v>
      </c>
      <c r="F286" s="78">
        <v>45837.599490740744</v>
      </c>
      <c r="H286" t="s">
        <v>728</v>
      </c>
      <c r="I286" t="s">
        <v>194</v>
      </c>
      <c r="J286" s="6">
        <v>45837.666666666664</v>
      </c>
      <c r="K286" s="79">
        <v>0.43125000000000002</v>
      </c>
      <c r="L286" t="s">
        <v>198</v>
      </c>
      <c r="M286" t="s">
        <v>155</v>
      </c>
      <c r="N286" t="s">
        <v>156</v>
      </c>
      <c r="O286" t="s">
        <v>157</v>
      </c>
      <c r="P286" t="s">
        <v>158</v>
      </c>
      <c r="R286" t="s">
        <v>159</v>
      </c>
      <c r="T286" t="s">
        <v>159</v>
      </c>
      <c r="V286" t="s">
        <v>172</v>
      </c>
      <c r="X286" t="s">
        <v>161</v>
      </c>
      <c r="Y286" t="s">
        <v>162</v>
      </c>
      <c r="Z286" t="s">
        <v>163</v>
      </c>
      <c r="AC286">
        <v>27</v>
      </c>
      <c r="AD286" t="s">
        <v>164</v>
      </c>
      <c r="AF286" cm="1">
        <f t="array" ref="AF286">_xlfn.LET(
  _xlpm.result, _xlfn.XLOOKUP($A286, IDEXX!$A:$A, IDEXX!$I:$I, ""),
  _xlfn.IFNA(
    _xlfn.IFS(
      ISNUMBER(_xlpm.result), _xlpm.result,
      _xlpm.result = "&gt; 2419.6", 2500,
      _xlpm.result = "&lt; 1.0", 0.5
    ),
    ""
  )
)</f>
        <v>21.6</v>
      </c>
      <c r="AG286" s="2">
        <f>_xlfn.IFNA(_xlfn.XLOOKUP((A286&amp;"_P"), GALLERY!AT:AT, GALLERY!E:E),"")</f>
        <v>1.349E-2</v>
      </c>
      <c r="AH286" s="2">
        <f>_xlfn.IFNA(_xlfn.XLOOKUP((A286&amp;"_C"), GALLERY!AT:AT, GALLERY!E:E),"")</f>
        <v>551.83050000000003</v>
      </c>
      <c r="AI286" s="75">
        <f>_xlfn.IFNA(IF(_xlfn.XLOOKUP((A286&amp;"_N"), GALLERY!AT:AT, GALLERY!E:E)&lt;0, _xlfn.XLOOKUP((A286&amp;"_T"), GALLERY!AT:AT, GALLERY!E:E), _xlfn.XLOOKUP((A286&amp;"_T"), GALLERY!AT:AT, GALLERY!E:E)-_xlfn.XLOOKUP((A286&amp;"_N"), GALLERY!AT:AT, GALLERY!E:E))/1000,"")</f>
        <v>5.9039459999999995E-2</v>
      </c>
      <c r="AJ286" s="5">
        <f>_xlfn.IFNA(_xlfn.XLOOKUP((A286), TURBIDITY!A:A, TURBIDITY!I:I),"")</f>
        <v>0.83</v>
      </c>
      <c r="AK286" s="105" t="str" cm="1">
        <f t="array" ref="AK286">_xlfn.LET(
  _xlpm.lookupVal, _xlfn.XLOOKUP($A286, PHYCOCYANIN!A:A, PHYCOCYANIN!R:R, ""),
  _xlfn.IFS(
    _xlpm.lookupVal &lt;&gt; "", _xlpm.lookupVal,
    OR($Z286 = "Abundant algae", ISNUMBER(SEARCH("Suspected_HAB", $AA286))), "Flagged",
    TRUE, ""
  )
)</f>
        <v/>
      </c>
      <c r="AL286" s="75">
        <f>_xlfn.XLOOKUP($L285,'Site_GPS-Coordinates'!$A:$A,'Site_GPS-Coordinates'!$B:$B,"")</f>
        <v>40.310830000000003</v>
      </c>
      <c r="AM286" s="75">
        <f>_xlfn.XLOOKUP($L286,'Site_GPS-Coordinates'!$A:$A,'Site_GPS-Coordinates'!$C:$C,"")</f>
        <v>-74.516903999999997</v>
      </c>
    </row>
    <row r="287" spans="1:39" ht="14.5" x14ac:dyDescent="0.35">
      <c r="A287" s="2" t="str">
        <f t="shared" si="12"/>
        <v>CB3_2025-06-29</v>
      </c>
      <c r="B287">
        <v>3379</v>
      </c>
      <c r="C287" t="s">
        <v>729</v>
      </c>
      <c r="D287" s="78">
        <v>45837.55609953704</v>
      </c>
      <c r="F287" s="78">
        <v>45837.55609953704</v>
      </c>
      <c r="H287" t="s">
        <v>179</v>
      </c>
      <c r="I287" t="s">
        <v>180</v>
      </c>
      <c r="J287" s="6">
        <v>45837.666666666664</v>
      </c>
      <c r="K287" s="79">
        <v>0.38819444444444445</v>
      </c>
      <c r="L287" t="s">
        <v>201</v>
      </c>
      <c r="M287" t="s">
        <v>155</v>
      </c>
      <c r="N287" t="s">
        <v>156</v>
      </c>
      <c r="O287" t="s">
        <v>196</v>
      </c>
      <c r="P287" t="s">
        <v>158</v>
      </c>
      <c r="R287" s="100" t="s">
        <v>275</v>
      </c>
      <c r="T287" t="s">
        <v>171</v>
      </c>
      <c r="V287" t="s">
        <v>172</v>
      </c>
      <c r="X287" t="s">
        <v>202</v>
      </c>
      <c r="Y287" t="s">
        <v>162</v>
      </c>
      <c r="Z287" t="s">
        <v>163</v>
      </c>
      <c r="AC287" s="81"/>
      <c r="AD287" t="s">
        <v>164</v>
      </c>
      <c r="AF287" cm="1">
        <f t="array" ref="AF287">_xlfn.LET(
  _xlpm.result, _xlfn.XLOOKUP($A287, IDEXX!$A:$A, IDEXX!$I:$I, ""),
  _xlfn.IFNA(
    _xlfn.IFS(
      ISNUMBER(_xlpm.result), _xlpm.result,
      _xlpm.result = "&gt; 2419.6", 2500,
      _xlpm.result = "&lt; 1.0", 0.5
    ),
    ""
  )
)</f>
        <v>20.3</v>
      </c>
      <c r="AG287" s="2">
        <f>_xlfn.IFNA(_xlfn.XLOOKUP((A287&amp;"_P"), GALLERY!AT:AT, GALLERY!E:E),"")</f>
        <v>2.5870000000000001E-2</v>
      </c>
      <c r="AH287" s="2">
        <f>_xlfn.IFNA(_xlfn.XLOOKUP((A287&amp;"_C"), GALLERY!AT:AT, GALLERY!E:E),"")</f>
        <v>681.24339999999995</v>
      </c>
      <c r="AI287" s="75">
        <f>_xlfn.IFNA(IF(_xlfn.XLOOKUP((A287&amp;"_N"), GALLERY!AT:AT, GALLERY!E:E)&lt;0, _xlfn.XLOOKUP((A287&amp;"_T"), GALLERY!AT:AT, GALLERY!E:E), _xlfn.XLOOKUP((A287&amp;"_T"), GALLERY!AT:AT, GALLERY!E:E)-_xlfn.XLOOKUP((A287&amp;"_N"), GALLERY!AT:AT, GALLERY!E:E))/1000,"")</f>
        <v>0.34982864999999996</v>
      </c>
      <c r="AJ287" s="5">
        <f>_xlfn.IFNA(_xlfn.XLOOKUP((A287), TURBIDITY!A:A, TURBIDITY!I:I),"")</f>
        <v>5.75</v>
      </c>
      <c r="AK287" s="105" t="str" cm="1">
        <f t="array" ref="AK287">_xlfn.LET(
  _xlpm.lookupVal, _xlfn.XLOOKUP($A287, PHYCOCYANIN!A:A, PHYCOCYANIN!R:R, ""),
  _xlfn.IFS(
    _xlpm.lookupVal &lt;&gt; "", _xlpm.lookupVal,
    OR($Z287 = "Abundant algae", ISNUMBER(SEARCH("Suspected_HAB", $AA287))), "Flagged",
    TRUE, ""
  )
)</f>
        <v/>
      </c>
      <c r="AL287" s="75">
        <f>_xlfn.XLOOKUP($L286,'Site_GPS-Coordinates'!$A:$A,'Site_GPS-Coordinates'!$B:$B,"")</f>
        <v>40.309793999999997</v>
      </c>
      <c r="AM287" s="75">
        <f>_xlfn.XLOOKUP($L287,'Site_GPS-Coordinates'!$A:$A,'Site_GPS-Coordinates'!$C:$C,"")</f>
        <v>-74.603478999999993</v>
      </c>
    </row>
    <row r="288" spans="1:39" ht="14.5" x14ac:dyDescent="0.35">
      <c r="A288" s="2" t="str">
        <f t="shared" si="12"/>
        <v>CB3_2025-06-29</v>
      </c>
      <c r="B288">
        <v>3381</v>
      </c>
      <c r="C288" t="s">
        <v>730</v>
      </c>
      <c r="D288" s="78">
        <v>45837.557870370372</v>
      </c>
      <c r="F288" s="78">
        <v>45837.557870370372</v>
      </c>
      <c r="H288" t="s">
        <v>179</v>
      </c>
      <c r="I288" t="s">
        <v>180</v>
      </c>
      <c r="J288" s="6">
        <v>45837.666666666664</v>
      </c>
      <c r="K288" s="79">
        <v>0.39027777777777778</v>
      </c>
      <c r="L288" t="s">
        <v>201</v>
      </c>
      <c r="M288" t="s">
        <v>155</v>
      </c>
      <c r="N288" t="s">
        <v>156</v>
      </c>
      <c r="O288" t="s">
        <v>196</v>
      </c>
      <c r="P288" t="s">
        <v>158</v>
      </c>
      <c r="R288" s="100" t="s">
        <v>275</v>
      </c>
      <c r="T288" t="s">
        <v>171</v>
      </c>
      <c r="V288" t="s">
        <v>172</v>
      </c>
      <c r="X288" t="s">
        <v>202</v>
      </c>
      <c r="Y288" t="s">
        <v>162</v>
      </c>
      <c r="Z288" t="s">
        <v>163</v>
      </c>
      <c r="AC288">
        <v>27</v>
      </c>
      <c r="AD288" t="s">
        <v>164</v>
      </c>
      <c r="AF288" cm="1">
        <f t="array" ref="AF288">_xlfn.LET(
  _xlpm.result, _xlfn.XLOOKUP($A288, IDEXX!$A:$A, IDEXX!$I:$I, ""),
  _xlfn.IFNA(
    _xlfn.IFS(
      ISNUMBER(_xlpm.result), _xlpm.result,
      _xlpm.result = "&gt; 2419.6", 2500,
      _xlpm.result = "&lt; 1.0", 0.5
    ),
    ""
  )
)</f>
        <v>20.3</v>
      </c>
      <c r="AG288" s="2">
        <f>_xlfn.IFNA(_xlfn.XLOOKUP((A288&amp;"_P"), GALLERY!AT:AT, GALLERY!E:E),"")</f>
        <v>2.5870000000000001E-2</v>
      </c>
      <c r="AH288" s="2">
        <f>_xlfn.IFNA(_xlfn.XLOOKUP((A288&amp;"_C"), GALLERY!AT:AT, GALLERY!E:E),"")</f>
        <v>681.24339999999995</v>
      </c>
      <c r="AI288" s="75">
        <f>_xlfn.IFNA(IF(_xlfn.XLOOKUP((A288&amp;"_N"), GALLERY!AT:AT, GALLERY!E:E)&lt;0, _xlfn.XLOOKUP((A288&amp;"_T"), GALLERY!AT:AT, GALLERY!E:E), _xlfn.XLOOKUP((A288&amp;"_T"), GALLERY!AT:AT, GALLERY!E:E)-_xlfn.XLOOKUP((A288&amp;"_N"), GALLERY!AT:AT, GALLERY!E:E))/1000,"")</f>
        <v>0.34982864999999996</v>
      </c>
      <c r="AJ288" s="5">
        <f>_xlfn.IFNA(_xlfn.XLOOKUP((A288), TURBIDITY!A:A, TURBIDITY!I:I),"")</f>
        <v>5.75</v>
      </c>
      <c r="AK288" s="105" t="str" cm="1">
        <f t="array" ref="AK288">_xlfn.LET(
  _xlpm.lookupVal, _xlfn.XLOOKUP($A288, PHYCOCYANIN!A:A, PHYCOCYANIN!R:R, ""),
  _xlfn.IFS(
    _xlpm.lookupVal &lt;&gt; "", _xlpm.lookupVal,
    OR($Z288 = "Abundant algae", ISNUMBER(SEARCH("Suspected_HAB", $AA288))), "Flagged",
    TRUE, ""
  )
)</f>
        <v/>
      </c>
      <c r="AL288" s="75">
        <f>_xlfn.XLOOKUP($L287,'Site_GPS-Coordinates'!$A:$A,'Site_GPS-Coordinates'!$B:$B,"")</f>
        <v>40.326120000000003</v>
      </c>
      <c r="AM288" s="75">
        <f>_xlfn.XLOOKUP($L288,'Site_GPS-Coordinates'!$A:$A,'Site_GPS-Coordinates'!$C:$C,"")</f>
        <v>-74.603478999999993</v>
      </c>
    </row>
    <row r="289" spans="1:39" ht="14.5" x14ac:dyDescent="0.35">
      <c r="A289" s="2" t="str">
        <f t="shared" si="12"/>
        <v>CB3_2025-06-29</v>
      </c>
      <c r="B289">
        <v>3382</v>
      </c>
      <c r="C289" t="s">
        <v>731</v>
      </c>
      <c r="D289" s="78">
        <v>45837.563576388886</v>
      </c>
      <c r="F289" s="78">
        <v>45837.563576388886</v>
      </c>
      <c r="H289" t="s">
        <v>179</v>
      </c>
      <c r="I289" t="s">
        <v>180</v>
      </c>
      <c r="J289" s="6">
        <v>45837.666666666664</v>
      </c>
      <c r="K289" s="79">
        <v>0.39583333333333331</v>
      </c>
      <c r="L289" t="s">
        <v>201</v>
      </c>
      <c r="M289" t="s">
        <v>155</v>
      </c>
      <c r="N289" t="s">
        <v>156</v>
      </c>
      <c r="O289" t="s">
        <v>196</v>
      </c>
      <c r="P289" t="s">
        <v>158</v>
      </c>
      <c r="R289" t="s">
        <v>159</v>
      </c>
      <c r="T289" t="s">
        <v>159</v>
      </c>
      <c r="V289" t="s">
        <v>172</v>
      </c>
      <c r="X289" t="s">
        <v>161</v>
      </c>
      <c r="Y289" t="s">
        <v>177</v>
      </c>
      <c r="Z289" t="s">
        <v>163</v>
      </c>
      <c r="AC289">
        <v>25</v>
      </c>
      <c r="AD289" t="s">
        <v>164</v>
      </c>
      <c r="AF289" cm="1">
        <f t="array" ref="AF289">_xlfn.LET(
  _xlpm.result, _xlfn.XLOOKUP($A289, IDEXX!$A:$A, IDEXX!$I:$I, ""),
  _xlfn.IFNA(
    _xlfn.IFS(
      ISNUMBER(_xlpm.result), _xlpm.result,
      _xlpm.result = "&gt; 2419.6", 2500,
      _xlpm.result = "&lt; 1.0", 0.5
    ),
    ""
  )
)</f>
        <v>20.3</v>
      </c>
      <c r="AG289" s="2">
        <f>_xlfn.IFNA(_xlfn.XLOOKUP((A289&amp;"_P"), GALLERY!AT:AT, GALLERY!E:E),"")</f>
        <v>2.5870000000000001E-2</v>
      </c>
      <c r="AH289" s="2">
        <f>_xlfn.IFNA(_xlfn.XLOOKUP((A289&amp;"_C"), GALLERY!AT:AT, GALLERY!E:E),"")</f>
        <v>681.24339999999995</v>
      </c>
      <c r="AI289" s="75">
        <f>_xlfn.IFNA(IF(_xlfn.XLOOKUP((A289&amp;"_N"), GALLERY!AT:AT, GALLERY!E:E)&lt;0, _xlfn.XLOOKUP((A289&amp;"_T"), GALLERY!AT:AT, GALLERY!E:E), _xlfn.XLOOKUP((A289&amp;"_T"), GALLERY!AT:AT, GALLERY!E:E)-_xlfn.XLOOKUP((A289&amp;"_N"), GALLERY!AT:AT, GALLERY!E:E))/1000,"")</f>
        <v>0.34982864999999996</v>
      </c>
      <c r="AJ289" s="5">
        <f>_xlfn.IFNA(_xlfn.XLOOKUP((A289), TURBIDITY!A:A, TURBIDITY!I:I),"")</f>
        <v>5.75</v>
      </c>
      <c r="AK289" s="105" t="str" cm="1">
        <f t="array" ref="AK289">_xlfn.LET(
  _xlpm.lookupVal, _xlfn.XLOOKUP($A289, PHYCOCYANIN!A:A, PHYCOCYANIN!R:R, ""),
  _xlfn.IFS(
    _xlpm.lookupVal &lt;&gt; "", _xlpm.lookupVal,
    OR($Z289 = "Abundant algae", ISNUMBER(SEARCH("Suspected_HAB", $AA289))), "Flagged",
    TRUE, ""
  )
)</f>
        <v/>
      </c>
      <c r="AL289" s="75">
        <f>_xlfn.XLOOKUP($L288,'Site_GPS-Coordinates'!$A:$A,'Site_GPS-Coordinates'!$B:$B,"")</f>
        <v>40.326120000000003</v>
      </c>
      <c r="AM289" s="75">
        <f>_xlfn.XLOOKUP($L289,'Site_GPS-Coordinates'!$A:$A,'Site_GPS-Coordinates'!$C:$C,"")</f>
        <v>-74.603478999999993</v>
      </c>
    </row>
    <row r="290" spans="1:39" ht="14.5" x14ac:dyDescent="0.35">
      <c r="A290" s="2" t="str">
        <f t="shared" si="12"/>
        <v>CL2_2025-06-29</v>
      </c>
      <c r="B290">
        <v>3393</v>
      </c>
      <c r="C290" t="s">
        <v>732</v>
      </c>
      <c r="D290" s="78">
        <v>45837.607511574075</v>
      </c>
      <c r="F290" s="78">
        <v>45837.607511574075</v>
      </c>
      <c r="H290" t="s">
        <v>205</v>
      </c>
      <c r="I290" t="s">
        <v>477</v>
      </c>
      <c r="J290" s="6">
        <v>45837.666666666664</v>
      </c>
      <c r="K290" s="79">
        <v>0.44027777777777777</v>
      </c>
      <c r="L290" t="s">
        <v>207</v>
      </c>
      <c r="M290" t="s">
        <v>155</v>
      </c>
      <c r="N290" t="s">
        <v>156</v>
      </c>
      <c r="O290" t="s">
        <v>196</v>
      </c>
      <c r="P290" t="s">
        <v>158</v>
      </c>
      <c r="R290" t="s">
        <v>478</v>
      </c>
      <c r="T290" t="s">
        <v>159</v>
      </c>
      <c r="V290" t="s">
        <v>172</v>
      </c>
      <c r="X290" t="s">
        <v>161</v>
      </c>
      <c r="Y290" t="s">
        <v>162</v>
      </c>
      <c r="Z290" t="s">
        <v>163</v>
      </c>
      <c r="AC290">
        <v>25</v>
      </c>
      <c r="AD290" t="s">
        <v>164</v>
      </c>
      <c r="AF290" cm="1">
        <f t="array" ref="AF290">_xlfn.LET(
  _xlpm.result, _xlfn.XLOOKUP($A290, IDEXX!$A:$A, IDEXX!$I:$I, ""),
  _xlfn.IFNA(
    _xlfn.IFS(
      ISNUMBER(_xlpm.result), _xlpm.result,
      _xlpm.result = "&gt; 2419.6", 2500,
      _xlpm.result = "&lt; 1.0", 0.5
    ),
    ""
  )
)</f>
        <v>37.299999999999997</v>
      </c>
      <c r="AG290" s="2">
        <f>_xlfn.IFNA(_xlfn.XLOOKUP((A290&amp;"_P"), GALLERY!AT:AT, GALLERY!E:E),"")</f>
        <v>0.1177</v>
      </c>
      <c r="AH290" s="2">
        <f>_xlfn.IFNA(_xlfn.XLOOKUP((A290&amp;"_C"), GALLERY!AT:AT, GALLERY!E:E),"")</f>
        <v>208.93969999999999</v>
      </c>
      <c r="AI290" s="75">
        <f>_xlfn.IFNA(IF(_xlfn.XLOOKUP((A290&amp;"_N"), GALLERY!AT:AT, GALLERY!E:E)&lt;0, _xlfn.XLOOKUP((A290&amp;"_T"), GALLERY!AT:AT, GALLERY!E:E), _xlfn.XLOOKUP((A290&amp;"_T"), GALLERY!AT:AT, GALLERY!E:E)-_xlfn.XLOOKUP((A290&amp;"_N"), GALLERY!AT:AT, GALLERY!E:E))/1000,"")</f>
        <v>0.60486121000000004</v>
      </c>
      <c r="AJ290" s="5">
        <f>_xlfn.IFNA(_xlfn.XLOOKUP((A290), TURBIDITY!A:A, TURBIDITY!I:I),"")</f>
        <v>3.57</v>
      </c>
      <c r="AK290" s="105" t="str" cm="1">
        <f t="array" ref="AK290">_xlfn.LET(
  _xlpm.lookupVal, _xlfn.XLOOKUP($A290, PHYCOCYANIN!A:A, PHYCOCYANIN!R:R, ""),
  _xlfn.IFS(
    _xlpm.lookupVal &lt;&gt; "", _xlpm.lookupVal,
    OR($Z290 = "Abundant algae", ISNUMBER(SEARCH("Suspected_HAB", $AA290))), "Flagged",
    TRUE, ""
  )
)</f>
        <v/>
      </c>
      <c r="AL290" s="75">
        <f>_xlfn.XLOOKUP($L289,'Site_GPS-Coordinates'!$A:$A,'Site_GPS-Coordinates'!$B:$B,"")</f>
        <v>40.326120000000003</v>
      </c>
      <c r="AM290" s="75">
        <f>_xlfn.XLOOKUP($L290,'Site_GPS-Coordinates'!$A:$A,'Site_GPS-Coordinates'!$C:$C,"")</f>
        <v>-74.627359999999996</v>
      </c>
    </row>
    <row r="291" spans="1:39" ht="14.5" x14ac:dyDescent="0.35">
      <c r="A291" s="2" t="str">
        <f t="shared" si="12"/>
        <v>CL4_2025-06-29</v>
      </c>
      <c r="B291">
        <v>3426</v>
      </c>
      <c r="C291" t="s">
        <v>733</v>
      </c>
      <c r="D291" s="78">
        <v>45837.659675925926</v>
      </c>
      <c r="F291" s="78">
        <v>45837.659675925926</v>
      </c>
      <c r="H291" t="s">
        <v>646</v>
      </c>
      <c r="I291" t="s">
        <v>647</v>
      </c>
      <c r="J291" s="6">
        <v>45837.666666666664</v>
      </c>
      <c r="K291" s="79">
        <v>0.49027777777777776</v>
      </c>
      <c r="L291" t="s">
        <v>211</v>
      </c>
      <c r="M291" t="s">
        <v>155</v>
      </c>
      <c r="N291" t="s">
        <v>156</v>
      </c>
      <c r="O291" t="s">
        <v>196</v>
      </c>
      <c r="P291" t="s">
        <v>158</v>
      </c>
      <c r="R291" t="s">
        <v>159</v>
      </c>
      <c r="T291" t="s">
        <v>171</v>
      </c>
      <c r="V291" t="s">
        <v>172</v>
      </c>
      <c r="X291" t="s">
        <v>202</v>
      </c>
      <c r="Y291" t="s">
        <v>162</v>
      </c>
      <c r="Z291" t="s">
        <v>163</v>
      </c>
      <c r="AC291">
        <v>28.5</v>
      </c>
      <c r="AD291" t="s">
        <v>164</v>
      </c>
      <c r="AF291" cm="1">
        <f t="array" ref="AF291">_xlfn.LET(
  _xlpm.result, _xlfn.XLOOKUP($A291, IDEXX!$A:$A, IDEXX!$I:$I, ""),
  _xlfn.IFNA(
    _xlfn.IFS(
      ISNUMBER(_xlpm.result), _xlpm.result,
      _xlpm.result = "&gt; 2419.6", 2500,
      _xlpm.result = "&lt; 1.0", 0.5
    ),
    ""
  )
)</f>
        <v>24.6</v>
      </c>
      <c r="AG291" s="2">
        <f>_xlfn.IFNA(_xlfn.XLOOKUP((A291&amp;"_P"), GALLERY!AT:AT, GALLERY!E:E),"")</f>
        <v>0.12096999999999999</v>
      </c>
      <c r="AH291" s="2">
        <f>_xlfn.IFNA(_xlfn.XLOOKUP((A291&amp;"_C"), GALLERY!AT:AT, GALLERY!E:E),"")</f>
        <v>566.88980000000004</v>
      </c>
      <c r="AI291" s="75">
        <f>_xlfn.IFNA(IF(_xlfn.XLOOKUP((A291&amp;"_N"), GALLERY!AT:AT, GALLERY!E:E)&lt;0, _xlfn.XLOOKUP((A291&amp;"_T"), GALLERY!AT:AT, GALLERY!E:E), _xlfn.XLOOKUP((A291&amp;"_T"), GALLERY!AT:AT, GALLERY!E:E)-_xlfn.XLOOKUP((A291&amp;"_N"), GALLERY!AT:AT, GALLERY!E:E))/1000,"")</f>
        <v>0.28246418000000001</v>
      </c>
      <c r="AJ291" s="5">
        <f>_xlfn.IFNA(_xlfn.XLOOKUP((A291), TURBIDITY!A:A, TURBIDITY!I:I),"")</f>
        <v>9.68</v>
      </c>
      <c r="AK291" s="105" t="str" cm="1">
        <f t="array" ref="AK291">_xlfn.LET(
  _xlpm.lookupVal, _xlfn.XLOOKUP($A291, PHYCOCYANIN!A:A, PHYCOCYANIN!R:R, ""),
  _xlfn.IFS(
    _xlpm.lookupVal &lt;&gt; "", _xlpm.lookupVal,
    OR($Z291 = "Abundant algae", ISNUMBER(SEARCH("Suspected_HAB", $AA291))), "Flagged",
    TRUE, ""
  )
)</f>
        <v/>
      </c>
      <c r="AL291" s="75">
        <f>_xlfn.XLOOKUP($L290,'Site_GPS-Coordinates'!$A:$A,'Site_GPS-Coordinates'!$B:$B,"")</f>
        <v>40.346474999999998</v>
      </c>
      <c r="AM291" s="75">
        <f>_xlfn.XLOOKUP($L291,'Site_GPS-Coordinates'!$A:$A,'Site_GPS-Coordinates'!$C:$C,"")</f>
        <v>-74.647461930000006</v>
      </c>
    </row>
    <row r="292" spans="1:39" ht="14.5" x14ac:dyDescent="0.35">
      <c r="A292" s="2" t="str">
        <f t="shared" si="12"/>
        <v>CL5_2025-06-29</v>
      </c>
      <c r="B292">
        <v>3427</v>
      </c>
      <c r="C292" t="s">
        <v>734</v>
      </c>
      <c r="D292" s="78">
        <v>45837.660416666666</v>
      </c>
      <c r="F292" s="78">
        <v>45837.660416666666</v>
      </c>
      <c r="H292" t="s">
        <v>646</v>
      </c>
      <c r="I292" t="s">
        <v>647</v>
      </c>
      <c r="J292" s="6">
        <v>45837.666666666664</v>
      </c>
      <c r="K292" s="79">
        <v>0.47916666666666669</v>
      </c>
      <c r="L292" t="s">
        <v>217</v>
      </c>
      <c r="M292" t="s">
        <v>155</v>
      </c>
      <c r="N292" t="s">
        <v>156</v>
      </c>
      <c r="O292" t="s">
        <v>196</v>
      </c>
      <c r="P292" t="s">
        <v>158</v>
      </c>
      <c r="R292" t="s">
        <v>159</v>
      </c>
      <c r="T292" t="s">
        <v>171</v>
      </c>
      <c r="V292" t="s">
        <v>172</v>
      </c>
      <c r="X292" t="s">
        <v>161</v>
      </c>
      <c r="Y292" t="s">
        <v>162</v>
      </c>
      <c r="Z292" t="s">
        <v>163</v>
      </c>
      <c r="AC292">
        <v>28.5</v>
      </c>
      <c r="AD292" t="s">
        <v>164</v>
      </c>
      <c r="AF292" cm="1">
        <f t="array" ref="AF292">_xlfn.LET(
  _xlpm.result, _xlfn.XLOOKUP($A292, IDEXX!$A:$A, IDEXX!$I:$I, ""),
  _xlfn.IFNA(
    _xlfn.IFS(
      ISNUMBER(_xlpm.result), _xlpm.result,
      _xlpm.result = "&gt; 2419.6", 2500,
      _xlpm.result = "&lt; 1.0", 0.5
    ),
    ""
  )
)</f>
        <v>3</v>
      </c>
      <c r="AG292" s="2">
        <f>_xlfn.IFNA(_xlfn.XLOOKUP((A292&amp;"_P"), GALLERY!AT:AT, GALLERY!E:E),"")</f>
        <v>1.694E-2</v>
      </c>
      <c r="AH292" s="2">
        <f>_xlfn.IFNA(_xlfn.XLOOKUP((A292&amp;"_C"), GALLERY!AT:AT, GALLERY!E:E),"")</f>
        <v>624.95230000000004</v>
      </c>
      <c r="AI292" s="75">
        <f>_xlfn.IFNA(IF(_xlfn.XLOOKUP((A292&amp;"_N"), GALLERY!AT:AT, GALLERY!E:E)&lt;0, _xlfn.XLOOKUP((A292&amp;"_T"), GALLERY!AT:AT, GALLERY!E:E), _xlfn.XLOOKUP((A292&amp;"_T"), GALLERY!AT:AT, GALLERY!E:E)-_xlfn.XLOOKUP((A292&amp;"_N"), GALLERY!AT:AT, GALLERY!E:E))/1000,"")</f>
        <v>0.65985718999999998</v>
      </c>
      <c r="AJ292" s="5">
        <f>_xlfn.IFNA(_xlfn.XLOOKUP((A292), TURBIDITY!A:A, TURBIDITY!I:I),"")</f>
        <v>8.66</v>
      </c>
      <c r="AK292" s="105" t="str" cm="1">
        <f t="array" ref="AK292">_xlfn.LET(
  _xlpm.lookupVal, _xlfn.XLOOKUP($A292, PHYCOCYANIN!A:A, PHYCOCYANIN!R:R, ""),
  _xlfn.IFS(
    _xlpm.lookupVal &lt;&gt; "", _xlpm.lookupVal,
    OR($Z292 = "Abundant algae", ISNUMBER(SEARCH("Suspected_HAB", $AA292))), "Flagged",
    TRUE, ""
  )
)</f>
        <v/>
      </c>
      <c r="AL292" s="75">
        <f>_xlfn.XLOOKUP($L291,'Site_GPS-Coordinates'!$A:$A,'Site_GPS-Coordinates'!$B:$B,"")</f>
        <v>40.341736330000003</v>
      </c>
      <c r="AM292" s="75">
        <f>_xlfn.XLOOKUP($L292,'Site_GPS-Coordinates'!$A:$A,'Site_GPS-Coordinates'!$C:$C,"")</f>
        <v>-74.625728370000004</v>
      </c>
    </row>
    <row r="293" spans="1:39" ht="14.5" x14ac:dyDescent="0.35">
      <c r="A293" s="2" t="str">
        <f t="shared" si="12"/>
        <v>COL1_2025-06-29</v>
      </c>
      <c r="B293">
        <v>3414</v>
      </c>
      <c r="C293" t="s">
        <v>735</v>
      </c>
      <c r="D293" s="78">
        <v>45837.638888888891</v>
      </c>
      <c r="F293" s="78">
        <v>45837.638888888891</v>
      </c>
      <c r="H293" t="s">
        <v>701</v>
      </c>
      <c r="I293" t="s">
        <v>608</v>
      </c>
      <c r="J293" s="6">
        <v>45837.666666666664</v>
      </c>
      <c r="K293" s="79">
        <v>0.46736111111111112</v>
      </c>
      <c r="L293" t="s">
        <v>339</v>
      </c>
      <c r="M293" t="s">
        <v>155</v>
      </c>
      <c r="N293" t="s">
        <v>156</v>
      </c>
      <c r="O293" t="s">
        <v>250</v>
      </c>
      <c r="P293" t="s">
        <v>158</v>
      </c>
      <c r="R293" t="s">
        <v>182</v>
      </c>
      <c r="T293" t="s">
        <v>199</v>
      </c>
      <c r="V293" t="s">
        <v>628</v>
      </c>
      <c r="W293" t="s">
        <v>736</v>
      </c>
      <c r="X293" t="s">
        <v>161</v>
      </c>
      <c r="Y293" t="s">
        <v>191</v>
      </c>
      <c r="Z293" t="s">
        <v>163</v>
      </c>
      <c r="AC293">
        <v>28</v>
      </c>
      <c r="AD293" t="s">
        <v>164</v>
      </c>
      <c r="AE293" t="s">
        <v>737</v>
      </c>
      <c r="AF293" cm="1">
        <f t="array" ref="AF293">_xlfn.LET(
  _xlpm.result, _xlfn.XLOOKUP($A293, IDEXX!$A:$A, IDEXX!$I:$I, ""),
  _xlfn.IFNA(
    _xlfn.IFS(
      ISNUMBER(_xlpm.result), _xlpm.result,
      _xlpm.result = "&gt; 2419.6", 2500,
      _xlpm.result = "&lt; 1.0", 0.5
    ),
    ""
  )
)</f>
        <v>14.5</v>
      </c>
      <c r="AG293" s="2">
        <f>_xlfn.IFNA(_xlfn.XLOOKUP((A293&amp;"_P"), GALLERY!AT:AT, GALLERY!E:E),"")</f>
        <v>4.0189999999999997E-2</v>
      </c>
      <c r="AH293" s="2">
        <f>_xlfn.IFNA(_xlfn.XLOOKUP((A293&amp;"_C"), GALLERY!AT:AT, GALLERY!E:E),"")</f>
        <v>906.28920000000005</v>
      </c>
      <c r="AI293" s="75">
        <f>_xlfn.IFNA(IF(_xlfn.XLOOKUP((A293&amp;"_N"), GALLERY!AT:AT, GALLERY!E:E)&lt;0, _xlfn.XLOOKUP((A293&amp;"_T"), GALLERY!AT:AT, GALLERY!E:E), _xlfn.XLOOKUP((A293&amp;"_T"), GALLERY!AT:AT, GALLERY!E:E)-_xlfn.XLOOKUP((A293&amp;"_N"), GALLERY!AT:AT, GALLERY!E:E))/1000,"")</f>
        <v>1.5744850000000001E-2</v>
      </c>
      <c r="AJ293" s="5">
        <f>_xlfn.IFNA(_xlfn.XLOOKUP((A293), TURBIDITY!A:A, TURBIDITY!I:I),"")</f>
        <v>12.4</v>
      </c>
      <c r="AK293" s="105" t="str" cm="1">
        <f t="array" ref="AK293">_xlfn.LET(
  _xlpm.lookupVal, _xlfn.XLOOKUP($A293, PHYCOCYANIN!A:A, PHYCOCYANIN!R:R, ""),
  _xlfn.IFS(
    _xlpm.lookupVal &lt;&gt; "", _xlpm.lookupVal,
    OR($Z293 = "Abundant algae", ISNUMBER(SEARCH("Suspected_HAB", $AA293))), "Flagged",
    TRUE, ""
  )
)</f>
        <v/>
      </c>
      <c r="AL293" s="75">
        <f>_xlfn.XLOOKUP($L292,'Site_GPS-Coordinates'!$A:$A,'Site_GPS-Coordinates'!$B:$B,"")</f>
        <v>40.366805919999997</v>
      </c>
      <c r="AM293" s="75">
        <f>_xlfn.XLOOKUP($L293,'Site_GPS-Coordinates'!$A:$A,'Site_GPS-Coordinates'!$C:$C,"")</f>
        <v>-74.723866979999997</v>
      </c>
    </row>
    <row r="294" spans="1:39" ht="14.5" x14ac:dyDescent="0.35">
      <c r="A294" s="2" t="str">
        <f t="shared" si="12"/>
        <v>CTL1_2025-06-29</v>
      </c>
      <c r="B294">
        <v>3428</v>
      </c>
      <c r="C294" t="s">
        <v>738</v>
      </c>
      <c r="D294" s="78">
        <v>45837.662731481483</v>
      </c>
      <c r="F294" s="78">
        <v>45837.662731481483</v>
      </c>
      <c r="H294" t="s">
        <v>701</v>
      </c>
      <c r="I294" t="s">
        <v>608</v>
      </c>
      <c r="J294" s="6">
        <v>45837.666666666664</v>
      </c>
      <c r="K294" s="79">
        <v>0.49027777777777776</v>
      </c>
      <c r="L294" t="s">
        <v>223</v>
      </c>
      <c r="M294" t="s">
        <v>155</v>
      </c>
      <c r="N294" t="s">
        <v>156</v>
      </c>
      <c r="O294" t="s">
        <v>250</v>
      </c>
      <c r="P294" t="s">
        <v>158</v>
      </c>
      <c r="R294" t="s">
        <v>413</v>
      </c>
      <c r="S294" t="s">
        <v>739</v>
      </c>
      <c r="T294" t="s">
        <v>199</v>
      </c>
      <c r="V294" t="s">
        <v>628</v>
      </c>
      <c r="W294" t="s">
        <v>740</v>
      </c>
      <c r="X294" t="s">
        <v>202</v>
      </c>
      <c r="Y294" t="s">
        <v>424</v>
      </c>
      <c r="Z294" t="s">
        <v>163</v>
      </c>
      <c r="AC294">
        <v>30</v>
      </c>
      <c r="AD294" t="s">
        <v>164</v>
      </c>
      <c r="AE294" t="s">
        <v>741</v>
      </c>
      <c r="AF294" cm="1">
        <f t="array" ref="AF294">_xlfn.LET(
  _xlpm.result, _xlfn.XLOOKUP($A294, IDEXX!$A:$A, IDEXX!$I:$I, ""),
  _xlfn.IFNA(
    _xlfn.IFS(
      ISNUMBER(_xlpm.result), _xlpm.result,
      _xlpm.result = "&gt; 2419.6", 2500,
      _xlpm.result = "&lt; 1.0", 0.5
    ),
    ""
  )
)</f>
        <v>16.899999999999999</v>
      </c>
      <c r="AG294" s="2">
        <f>_xlfn.IFNA(_xlfn.XLOOKUP((A294&amp;"_P"), GALLERY!AT:AT, GALLERY!E:E),"")</f>
        <v>0.10296</v>
      </c>
      <c r="AH294" s="2">
        <f>_xlfn.IFNA(_xlfn.XLOOKUP((A294&amp;"_C"), GALLERY!AT:AT, GALLERY!E:E),"")</f>
        <v>681.17340000000002</v>
      </c>
      <c r="AI294" s="75">
        <f>_xlfn.IFNA(IF(_xlfn.XLOOKUP((A294&amp;"_N"), GALLERY!AT:AT, GALLERY!E:E)&lt;0, _xlfn.XLOOKUP((A294&amp;"_T"), GALLERY!AT:AT, GALLERY!E:E), _xlfn.XLOOKUP((A294&amp;"_T"), GALLERY!AT:AT, GALLERY!E:E)-_xlfn.XLOOKUP((A294&amp;"_N"), GALLERY!AT:AT, GALLERY!E:E))/1000,"")</f>
        <v>4.0532559999999995E-2</v>
      </c>
      <c r="AJ294" s="5">
        <f>_xlfn.IFNA(_xlfn.XLOOKUP((A294), TURBIDITY!A:A, TURBIDITY!I:I),"")</f>
        <v>6.41</v>
      </c>
      <c r="AK294" s="105" t="str" cm="1">
        <f t="array" ref="AK294">_xlfn.LET(
  _xlpm.lookupVal, _xlfn.XLOOKUP($A294, PHYCOCYANIN!A:A, PHYCOCYANIN!R:R, ""),
  _xlfn.IFS(
    _xlpm.lookupVal &lt;&gt; "", _xlpm.lookupVal,
    OR($Z294 = "Abundant algae", ISNUMBER(SEARCH("Suspected_HAB", $AA294))), "Flagged",
    TRUE, ""
  )
)</f>
        <v/>
      </c>
      <c r="AL294" s="75">
        <f>_xlfn.XLOOKUP($L293,'Site_GPS-Coordinates'!$A:$A,'Site_GPS-Coordinates'!$B:$B,"")</f>
        <v>40.255357529999998</v>
      </c>
      <c r="AM294" s="75">
        <f>_xlfn.XLOOKUP($L294,'Site_GPS-Coordinates'!$A:$A,'Site_GPS-Coordinates'!$C:$C,"")</f>
        <v>-74.739950440000001</v>
      </c>
    </row>
    <row r="295" spans="1:39" ht="14.5" x14ac:dyDescent="0.35">
      <c r="A295" s="2" t="str">
        <f t="shared" si="12"/>
        <v>CVL1_2025-06-29</v>
      </c>
      <c r="B295">
        <v>3420</v>
      </c>
      <c r="C295" t="s">
        <v>742</v>
      </c>
      <c r="D295" s="78">
        <v>45837.648287037038</v>
      </c>
      <c r="F295" s="78">
        <v>45837.648287037038</v>
      </c>
      <c r="H295" t="s">
        <v>221</v>
      </c>
      <c r="I295" t="s">
        <v>417</v>
      </c>
      <c r="J295" s="6">
        <v>45837.666666666664</v>
      </c>
      <c r="K295" s="79">
        <v>0.47916666666666669</v>
      </c>
      <c r="L295" t="s">
        <v>225</v>
      </c>
      <c r="M295" t="s">
        <v>155</v>
      </c>
      <c r="N295" t="s">
        <v>187</v>
      </c>
      <c r="O295" t="s">
        <v>196</v>
      </c>
      <c r="P295" t="s">
        <v>158</v>
      </c>
      <c r="R295" t="s">
        <v>182</v>
      </c>
      <c r="T295" t="s">
        <v>171</v>
      </c>
      <c r="V295" t="s">
        <v>172</v>
      </c>
      <c r="X295" t="s">
        <v>161</v>
      </c>
      <c r="Y295" t="s">
        <v>177</v>
      </c>
      <c r="Z295" t="s">
        <v>213</v>
      </c>
      <c r="AA295" t="s">
        <v>428</v>
      </c>
      <c r="AC295">
        <v>28</v>
      </c>
      <c r="AD295" t="s">
        <v>164</v>
      </c>
      <c r="AF295" cm="1">
        <f t="array" ref="AF295">_xlfn.LET(
  _xlpm.result, _xlfn.XLOOKUP($A295, IDEXX!$A:$A, IDEXX!$I:$I, ""),
  _xlfn.IFNA(
    _xlfn.IFS(
      ISNUMBER(_xlpm.result), _xlpm.result,
      _xlpm.result = "&gt; 2419.6", 2500,
      _xlpm.result = "&lt; 1.0", 0.5
    ),
    ""
  )
)</f>
        <v>35.9</v>
      </c>
      <c r="AG295" s="2">
        <f>_xlfn.IFNA(_xlfn.XLOOKUP((A295&amp;"_P"), GALLERY!AT:AT, GALLERY!E:E),"")</f>
        <v>3.4529999999999998E-2</v>
      </c>
      <c r="AH295" s="2">
        <f>_xlfn.IFNA(_xlfn.XLOOKUP((A295&amp;"_C"), GALLERY!AT:AT, GALLERY!E:E),"")</f>
        <v>545.1508</v>
      </c>
      <c r="AI295" s="75">
        <f>_xlfn.IFNA(IF(_xlfn.XLOOKUP((A295&amp;"_N"), GALLERY!AT:AT, GALLERY!E:E)&lt;0, _xlfn.XLOOKUP((A295&amp;"_T"), GALLERY!AT:AT, GALLERY!E:E), _xlfn.XLOOKUP((A295&amp;"_T"), GALLERY!AT:AT, GALLERY!E:E)-_xlfn.XLOOKUP((A295&amp;"_N"), GALLERY!AT:AT, GALLERY!E:E))/1000,"")</f>
        <v>0.104935</v>
      </c>
      <c r="AJ295" s="5">
        <f>_xlfn.IFNA(_xlfn.XLOOKUP((A295), TURBIDITY!A:A, TURBIDITY!I:I),"")</f>
        <v>16.7</v>
      </c>
      <c r="AK295" s="5" t="s">
        <v>559</v>
      </c>
      <c r="AL295" s="75">
        <f>_xlfn.XLOOKUP($L294,'Site_GPS-Coordinates'!$A:$A,'Site_GPS-Coordinates'!$B:$B,"")</f>
        <v>40.280622039999997</v>
      </c>
      <c r="AM295" s="75">
        <f>_xlfn.XLOOKUP($L295,'Site_GPS-Coordinates'!$A:$A,'Site_GPS-Coordinates'!$C:$C,"")</f>
        <v>-74.779470000000003</v>
      </c>
    </row>
    <row r="296" spans="1:39" ht="14.5" x14ac:dyDescent="0.35">
      <c r="A296" s="2" t="str">
        <f t="shared" si="12"/>
        <v>DB1_2025-06-29</v>
      </c>
      <c r="B296">
        <v>3391</v>
      </c>
      <c r="C296" t="s">
        <v>743</v>
      </c>
      <c r="D296" s="78">
        <v>45837.599872685183</v>
      </c>
      <c r="F296" s="78">
        <v>45837.599872685183</v>
      </c>
      <c r="H296" t="s">
        <v>205</v>
      </c>
      <c r="I296" t="s">
        <v>477</v>
      </c>
      <c r="J296" s="6">
        <v>45837.666666666664</v>
      </c>
      <c r="K296" s="79">
        <v>0.43125000000000002</v>
      </c>
      <c r="L296" t="s">
        <v>227</v>
      </c>
      <c r="M296" t="s">
        <v>155</v>
      </c>
      <c r="N296" t="s">
        <v>156</v>
      </c>
      <c r="O296" t="s">
        <v>196</v>
      </c>
      <c r="P296" t="s">
        <v>158</v>
      </c>
      <c r="R296" t="s">
        <v>159</v>
      </c>
      <c r="T296" t="s">
        <v>171</v>
      </c>
      <c r="V296" t="s">
        <v>160</v>
      </c>
      <c r="X296" t="s">
        <v>202</v>
      </c>
      <c r="Y296" t="s">
        <v>191</v>
      </c>
      <c r="Z296" t="s">
        <v>163</v>
      </c>
      <c r="AC296">
        <v>30.3</v>
      </c>
      <c r="AD296" t="s">
        <v>164</v>
      </c>
      <c r="AF296" cm="1">
        <f t="array" ref="AF296">_xlfn.LET(
  _xlpm.result, _xlfn.XLOOKUP($A296, IDEXX!$A:$A, IDEXX!$I:$I, ""),
  _xlfn.IFNA(
    _xlfn.IFS(
      ISNUMBER(_xlpm.result), _xlpm.result,
      _xlpm.result = "&gt; 2419.6", 2500,
      _xlpm.result = "&lt; 1.0", 0.5
    ),
    ""
  )
)</f>
        <v>137.6</v>
      </c>
      <c r="AG296" s="2">
        <f>_xlfn.IFNA(_xlfn.XLOOKUP((A296&amp;"_P"), GALLERY!AT:AT, GALLERY!E:E),"")</f>
        <v>0.66420999999999997</v>
      </c>
      <c r="AH296" s="2">
        <f>_xlfn.IFNA(_xlfn.XLOOKUP((A296&amp;"_C"), GALLERY!AT:AT, GALLERY!E:E),"")</f>
        <v>578.66999999999996</v>
      </c>
      <c r="AI296" s="75">
        <f>_xlfn.IFNA(IF(_xlfn.XLOOKUP((A296&amp;"_N"), GALLERY!AT:AT, GALLERY!E:E)&lt;0, _xlfn.XLOOKUP((A296&amp;"_T"), GALLERY!AT:AT, GALLERY!E:E), _xlfn.XLOOKUP((A296&amp;"_T"), GALLERY!AT:AT, GALLERY!E:E)-_xlfn.XLOOKUP((A296&amp;"_N"), GALLERY!AT:AT, GALLERY!E:E))/1000,"")</f>
        <v>0.15954724000000001</v>
      </c>
      <c r="AJ296" s="5">
        <f>_xlfn.IFNA(_xlfn.XLOOKUP((A296), TURBIDITY!A:A, TURBIDITY!I:I),"")</f>
        <v>2.66</v>
      </c>
      <c r="AK296" s="105" t="str" cm="1">
        <f t="array" ref="AK296">_xlfn.LET(
  _xlpm.lookupVal, _xlfn.XLOOKUP($A296, PHYCOCYANIN!A:A, PHYCOCYANIN!R:R, ""),
  _xlfn.IFS(
    _xlpm.lookupVal &lt;&gt; "", _xlpm.lookupVal,
    OR($Z296 = "Abundant algae", ISNUMBER(SEARCH("Suspected_HAB", $AA296))), "Flagged",
    TRUE, ""
  )
)</f>
        <v/>
      </c>
      <c r="AL296" s="75">
        <f>_xlfn.XLOOKUP($L295,'Site_GPS-Coordinates'!$A:$A,'Site_GPS-Coordinates'!$B:$B,"")</f>
        <v>40.272849999999998</v>
      </c>
      <c r="AM296" s="75">
        <f>_xlfn.XLOOKUP($L296,'Site_GPS-Coordinates'!$A:$A,'Site_GPS-Coordinates'!$C:$C,"")</f>
        <v>-74.611664000000005</v>
      </c>
    </row>
    <row r="297" spans="1:39" ht="14.5" x14ac:dyDescent="0.35">
      <c r="A297" s="2" t="str">
        <f t="shared" si="12"/>
        <v>DB2_2025-06-29</v>
      </c>
      <c r="B297">
        <v>3417</v>
      </c>
      <c r="C297" t="s">
        <v>744</v>
      </c>
      <c r="D297" s="78">
        <v>45837.642627314817</v>
      </c>
      <c r="F297" s="78">
        <v>45837.642627314817</v>
      </c>
      <c r="H297" t="s">
        <v>652</v>
      </c>
      <c r="I297" t="s">
        <v>653</v>
      </c>
      <c r="J297" s="6">
        <v>45837.666666666664</v>
      </c>
      <c r="K297" s="79">
        <v>0.43680555555555556</v>
      </c>
      <c r="L297" t="s">
        <v>654</v>
      </c>
      <c r="M297" t="s">
        <v>169</v>
      </c>
      <c r="N297" t="s">
        <v>156</v>
      </c>
      <c r="O297" t="s">
        <v>196</v>
      </c>
      <c r="P297" t="s">
        <v>158</v>
      </c>
      <c r="R297" s="84" t="s">
        <v>745</v>
      </c>
      <c r="T297" t="s">
        <v>159</v>
      </c>
      <c r="V297" t="s">
        <v>172</v>
      </c>
      <c r="X297" t="s">
        <v>161</v>
      </c>
      <c r="Y297" t="s">
        <v>191</v>
      </c>
      <c r="Z297" t="s">
        <v>163</v>
      </c>
      <c r="AC297">
        <v>26</v>
      </c>
      <c r="AD297" t="s">
        <v>164</v>
      </c>
      <c r="AF297" cm="1">
        <f t="array" ref="AF297">_xlfn.LET(
  _xlpm.result, _xlfn.XLOOKUP($A297, IDEXX!$A:$A, IDEXX!$I:$I, ""),
  _xlfn.IFNA(
    _xlfn.IFS(
      ISNUMBER(_xlpm.result), _xlpm.result,
      _xlpm.result = "&gt; 2419.6", 2500,
      _xlpm.result = "&lt; 1.0", 0.5
    ),
    ""
  )
)</f>
        <v>146.69999999999999</v>
      </c>
      <c r="AG297" s="2">
        <f>_xlfn.IFNA(_xlfn.XLOOKUP((A297&amp;"_P"), GALLERY!AT:AT, GALLERY!E:E),"")</f>
        <v>4.2880000000000001E-2</v>
      </c>
      <c r="AH297" s="2">
        <f>_xlfn.IFNA(_xlfn.XLOOKUP((A297&amp;"_C"), GALLERY!AT:AT, GALLERY!E:E),"")</f>
        <v>584.20759999999996</v>
      </c>
      <c r="AI297" s="75">
        <f>_xlfn.IFNA(IF(_xlfn.XLOOKUP((A297&amp;"_N"), GALLERY!AT:AT, GALLERY!E:E)&lt;0, _xlfn.XLOOKUP((A297&amp;"_T"), GALLERY!AT:AT, GALLERY!E:E), _xlfn.XLOOKUP((A297&amp;"_T"), GALLERY!AT:AT, GALLERY!E:E)-_xlfn.XLOOKUP((A297&amp;"_N"), GALLERY!AT:AT, GALLERY!E:E))/1000,"")</f>
        <v>0.12431165999999999</v>
      </c>
      <c r="AJ297" s="5">
        <f>_xlfn.IFNA(_xlfn.XLOOKUP((A297), TURBIDITY!A:A, TURBIDITY!I:I),"")</f>
        <v>2.4900000000000002</v>
      </c>
      <c r="AK297" s="105" t="str" cm="1">
        <f t="array" ref="AK297">_xlfn.LET(
  _xlpm.lookupVal, _xlfn.XLOOKUP($A297, PHYCOCYANIN!A:A, PHYCOCYANIN!R:R, ""),
  _xlfn.IFS(
    _xlpm.lookupVal &lt;&gt; "", _xlpm.lookupVal,
    OR($Z297 = "Abundant algae", ISNUMBER(SEARCH("Suspected_HAB", $AA297))), "Flagged",
    TRUE, ""
  )
)</f>
        <v/>
      </c>
      <c r="AL297" s="121">
        <v>40.332200738086598</v>
      </c>
      <c r="AM297" s="121">
        <v>-74.6143941091686</v>
      </c>
    </row>
    <row r="298" spans="1:39" ht="14.5" x14ac:dyDescent="0.35">
      <c r="A298" s="2" t="str">
        <f t="shared" si="12"/>
        <v>DE1_2025-06-29</v>
      </c>
      <c r="B298">
        <v>3410</v>
      </c>
      <c r="C298" t="s">
        <v>746</v>
      </c>
      <c r="D298" s="78">
        <v>45837.628159722219</v>
      </c>
      <c r="F298" s="78">
        <v>45837.628159722219</v>
      </c>
      <c r="H298" t="s">
        <v>395</v>
      </c>
      <c r="I298" t="s">
        <v>322</v>
      </c>
      <c r="J298" s="6">
        <v>45837.666666666664</v>
      </c>
      <c r="K298" s="79">
        <v>0.45833333333333331</v>
      </c>
      <c r="L298" t="s">
        <v>231</v>
      </c>
      <c r="M298" t="s">
        <v>155</v>
      </c>
      <c r="N298" t="s">
        <v>156</v>
      </c>
      <c r="O298" t="s">
        <v>157</v>
      </c>
      <c r="P298" t="s">
        <v>158</v>
      </c>
      <c r="R298" s="100" t="s">
        <v>275</v>
      </c>
      <c r="T298" t="s">
        <v>171</v>
      </c>
      <c r="V298" t="s">
        <v>172</v>
      </c>
      <c r="X298" t="s">
        <v>202</v>
      </c>
      <c r="Y298" t="s">
        <v>177</v>
      </c>
      <c r="Z298" t="s">
        <v>163</v>
      </c>
      <c r="AC298">
        <v>24</v>
      </c>
      <c r="AD298" t="s">
        <v>164</v>
      </c>
      <c r="AF298" cm="1">
        <f t="array" ref="AF298">_xlfn.LET(
  _xlpm.result, _xlfn.XLOOKUP($A298, IDEXX!$A:$A, IDEXX!$I:$I, ""),
  _xlfn.IFNA(
    _xlfn.IFS(
      ISNUMBER(_xlpm.result), _xlpm.result,
      _xlpm.result = "&gt; 2419.6", 2500,
      _xlpm.result = "&lt; 1.0", 0.5
    ),
    ""
  )
)</f>
        <v>2500</v>
      </c>
      <c r="AG298" s="2">
        <f>_xlfn.IFNA(_xlfn.XLOOKUP((A298&amp;"_P"), GALLERY!AT:AT, GALLERY!E:E),"")</f>
        <v>5.4059999999999997E-2</v>
      </c>
      <c r="AH298" s="2">
        <f>_xlfn.IFNA(_xlfn.XLOOKUP((A298&amp;"_C"), GALLERY!AT:AT, GALLERY!E:E),"")</f>
        <v>218.86070000000001</v>
      </c>
      <c r="AI298" s="75">
        <f>_xlfn.IFNA(IF(_xlfn.XLOOKUP((A298&amp;"_N"), GALLERY!AT:AT, GALLERY!E:E)&lt;0, _xlfn.XLOOKUP((A298&amp;"_T"), GALLERY!AT:AT, GALLERY!E:E), _xlfn.XLOOKUP((A298&amp;"_T"), GALLERY!AT:AT, GALLERY!E:E)-_xlfn.XLOOKUP((A298&amp;"_N"), GALLERY!AT:AT, GALLERY!E:E))/1000,"")</f>
        <v>0.7936938899999999</v>
      </c>
      <c r="AJ298" s="5">
        <f>_xlfn.IFNA(_xlfn.XLOOKUP((A298), TURBIDITY!A:A, TURBIDITY!I:I),"")</f>
        <v>0.4</v>
      </c>
      <c r="AK298" s="105" t="str" cm="1">
        <f t="array" ref="AK298">_xlfn.LET(
  _xlpm.lookupVal, _xlfn.XLOOKUP($A298, PHYCOCYANIN!A:A, PHYCOCYANIN!R:R, ""),
  _xlfn.IFS(
    _xlpm.lookupVal &lt;&gt; "", _xlpm.lookupVal,
    OR($Z298 = "Abundant algae", ISNUMBER(SEARCH("Suspected_HAB", $AA298))), "Flagged",
    TRUE, ""
  )
)</f>
        <v/>
      </c>
      <c r="AL298" s="75">
        <f>_xlfn.XLOOKUP($L297,'Site_GPS-Coordinates'!$A:$A,'Site_GPS-Coordinates'!$B:$B,"")</f>
        <v>40.331209999999999</v>
      </c>
      <c r="AM298" s="75">
        <f>_xlfn.XLOOKUP($L298,'Site_GPS-Coordinates'!$A:$A,'Site_GPS-Coordinates'!$C:$C,"")</f>
        <v>-74.945435000000003</v>
      </c>
    </row>
    <row r="299" spans="1:39" ht="14.5" x14ac:dyDescent="0.35">
      <c r="A299" s="2" t="str">
        <f t="shared" si="12"/>
        <v>ETL1_2025-06-29</v>
      </c>
      <c r="B299">
        <v>3412</v>
      </c>
      <c r="C299" t="s">
        <v>747</v>
      </c>
      <c r="D299" s="78">
        <v>45837.630347222221</v>
      </c>
      <c r="F299" s="78">
        <v>45837.630347222221</v>
      </c>
      <c r="H299" t="s">
        <v>657</v>
      </c>
      <c r="I299" t="s">
        <v>748</v>
      </c>
      <c r="J299" s="6">
        <v>45837.666666666664</v>
      </c>
      <c r="K299" s="79">
        <v>0.45902777777777776</v>
      </c>
      <c r="L299" t="s">
        <v>236</v>
      </c>
      <c r="M299" t="s">
        <v>155</v>
      </c>
      <c r="N299" t="s">
        <v>156</v>
      </c>
      <c r="O299" t="s">
        <v>196</v>
      </c>
      <c r="P299" t="s">
        <v>158</v>
      </c>
      <c r="R299" t="s">
        <v>176</v>
      </c>
      <c r="T299" t="s">
        <v>171</v>
      </c>
      <c r="V299" t="s">
        <v>160</v>
      </c>
      <c r="X299" t="s">
        <v>161</v>
      </c>
      <c r="Y299" t="s">
        <v>191</v>
      </c>
      <c r="Z299" t="s">
        <v>163</v>
      </c>
      <c r="AC299">
        <v>26</v>
      </c>
      <c r="AD299" t="s">
        <v>164</v>
      </c>
      <c r="AF299" cm="1">
        <f t="array" ref="AF299">_xlfn.LET(
  _xlpm.result, _xlfn.XLOOKUP($A299, IDEXX!$A:$A, IDEXX!$I:$I, ""),
  _xlfn.IFNA(
    _xlfn.IFS(
      ISNUMBER(_xlpm.result), _xlpm.result,
      _xlpm.result = "&gt; 2419.6", 2500,
      _xlpm.result = "&lt; 1.0", 0.5
    ),
    ""
  )
)</f>
        <v>178</v>
      </c>
      <c r="AG299" s="2">
        <f>_xlfn.IFNA(_xlfn.XLOOKUP((A299&amp;"_P"), GALLERY!AT:AT, GALLERY!E:E),"")</f>
        <v>0.12311999999999999</v>
      </c>
      <c r="AH299" s="2">
        <f>_xlfn.IFNA(_xlfn.XLOOKUP((A299&amp;"_C"), GALLERY!AT:AT, GALLERY!E:E),"")</f>
        <v>569.83579999999995</v>
      </c>
      <c r="AI299" s="75">
        <f>_xlfn.IFNA(IF(_xlfn.XLOOKUP((A299&amp;"_N"), GALLERY!AT:AT, GALLERY!E:E)&lt;0, _xlfn.XLOOKUP((A299&amp;"_T"), GALLERY!AT:AT, GALLERY!E:E), _xlfn.XLOOKUP((A299&amp;"_T"), GALLERY!AT:AT, GALLERY!E:E)-_xlfn.XLOOKUP((A299&amp;"_N"), GALLERY!AT:AT, GALLERY!E:E))/1000,"")</f>
        <v>0.32398165000000001</v>
      </c>
      <c r="AJ299" s="5">
        <f>_xlfn.IFNA(_xlfn.XLOOKUP((A299), TURBIDITY!A:A, TURBIDITY!I:I),"")</f>
        <v>2.71</v>
      </c>
      <c r="AK299" s="105" t="str" cm="1">
        <f t="array" ref="AK299">_xlfn.LET(
  _xlpm.lookupVal, _xlfn.XLOOKUP($A299, PHYCOCYANIN!A:A, PHYCOCYANIN!R:R, ""),
  _xlfn.IFS(
    _xlpm.lookupVal &lt;&gt; "", _xlpm.lookupVal,
    OR($Z299 = "Abundant algae", ISNUMBER(SEARCH("Suspected_HAB", $AA299))), "Flagged",
    TRUE, ""
  )
)</f>
        <v/>
      </c>
      <c r="AL299" s="75">
        <f>_xlfn.XLOOKUP($L298,'Site_GPS-Coordinates'!$A:$A,'Site_GPS-Coordinates'!$B:$B,"")</f>
        <v>40.360522000000003</v>
      </c>
      <c r="AM299" s="75">
        <f>_xlfn.XLOOKUP($L299,'Site_GPS-Coordinates'!$A:$A,'Site_GPS-Coordinates'!$C:$C,"")</f>
        <v>-74.49906</v>
      </c>
    </row>
    <row r="300" spans="1:39" ht="14.5" x14ac:dyDescent="0.35">
      <c r="A300" s="2" t="str">
        <f t="shared" si="12"/>
        <v>FC1_2025-06-29</v>
      </c>
      <c r="B300">
        <v>3429</v>
      </c>
      <c r="C300" t="s">
        <v>749</v>
      </c>
      <c r="D300" s="78">
        <v>45837.670983796299</v>
      </c>
      <c r="F300" s="78">
        <v>45837.670983796299</v>
      </c>
      <c r="H300" t="s">
        <v>750</v>
      </c>
      <c r="I300" t="s">
        <v>751</v>
      </c>
      <c r="J300" s="6">
        <v>45837.666666666664</v>
      </c>
      <c r="K300" s="79">
        <v>0.49375000000000002</v>
      </c>
      <c r="L300" t="s">
        <v>752</v>
      </c>
      <c r="M300" t="s">
        <v>169</v>
      </c>
      <c r="N300" t="s">
        <v>286</v>
      </c>
      <c r="O300" t="s">
        <v>250</v>
      </c>
      <c r="P300" t="s">
        <v>158</v>
      </c>
      <c r="R300" t="s">
        <v>159</v>
      </c>
      <c r="T300" t="s">
        <v>159</v>
      </c>
      <c r="V300" t="s">
        <v>172</v>
      </c>
      <c r="X300" t="s">
        <v>161</v>
      </c>
      <c r="Y300" t="s">
        <v>177</v>
      </c>
      <c r="Z300" t="s">
        <v>163</v>
      </c>
      <c r="AC300">
        <v>27</v>
      </c>
      <c r="AD300" t="s">
        <v>164</v>
      </c>
      <c r="AE300" t="s">
        <v>753</v>
      </c>
      <c r="AF300" cm="1">
        <f t="array" ref="AF300">_xlfn.LET(
  _xlpm.result, _xlfn.XLOOKUP($A300, IDEXX!$A:$A, IDEXX!$I:$I, ""),
  _xlfn.IFNA(
    _xlfn.IFS(
      ISNUMBER(_xlpm.result), _xlpm.result,
      _xlpm.result = "&gt; 2419.6", 2500,
      _xlpm.result = "&lt; 1.0", 0.5
    ),
    ""
  )
)</f>
        <v>147</v>
      </c>
      <c r="AG300" s="2">
        <f>_xlfn.IFNA(_xlfn.XLOOKUP((A300&amp;"_P"), GALLERY!AT:AT, GALLERY!E:E),"")</f>
        <v>6.7720000000000002E-2</v>
      </c>
      <c r="AH300" s="2">
        <f>_xlfn.IFNA(_xlfn.XLOOKUP((A300&amp;"_C"), GALLERY!AT:AT, GALLERY!E:E),"")</f>
        <v>173.74459999999999</v>
      </c>
      <c r="AI300" s="75">
        <f>_xlfn.IFNA(IF(_xlfn.XLOOKUP((A300&amp;"_N"), GALLERY!AT:AT, GALLERY!E:E)&lt;0, _xlfn.XLOOKUP((A300&amp;"_T"), GALLERY!AT:AT, GALLERY!E:E), _xlfn.XLOOKUP((A300&amp;"_T"), GALLERY!AT:AT, GALLERY!E:E)-_xlfn.XLOOKUP((A300&amp;"_N"), GALLERY!AT:AT, GALLERY!E:E))/1000,"")</f>
        <v>0.15736150000000002</v>
      </c>
      <c r="AJ300" s="5">
        <f>_xlfn.IFNA(_xlfn.XLOOKUP((A300), TURBIDITY!A:A, TURBIDITY!I:I),"")</f>
        <v>1.58</v>
      </c>
      <c r="AK300" s="105" t="str" cm="1">
        <f t="array" ref="AK300">_xlfn.LET(
  _xlpm.lookupVal, _xlfn.XLOOKUP($A300, PHYCOCYANIN!A:A, PHYCOCYANIN!R:R, ""),
  _xlfn.IFS(
    _xlpm.lookupVal &lt;&gt; "", _xlpm.lookupVal,
    OR($Z300 = "Abundant algae", ISNUMBER(SEARCH("Suspected_HAB", $AA300))), "Flagged",
    TRUE, ""
  )
)</f>
        <v/>
      </c>
      <c r="AL300" s="121">
        <v>40.316571199999302</v>
      </c>
      <c r="AM300" s="121">
        <v>-74.881936699998704</v>
      </c>
    </row>
    <row r="301" spans="1:39" ht="14.5" x14ac:dyDescent="0.35">
      <c r="A301" s="2" t="str">
        <f t="shared" si="12"/>
        <v>GMP1_2025-06-29</v>
      </c>
      <c r="B301">
        <v>3403</v>
      </c>
      <c r="C301" t="s">
        <v>754</v>
      </c>
      <c r="D301" s="78">
        <v>45837.621030092596</v>
      </c>
      <c r="F301" s="78">
        <v>45837.621030092596</v>
      </c>
      <c r="H301" t="s">
        <v>193</v>
      </c>
      <c r="I301" t="s">
        <v>194</v>
      </c>
      <c r="J301" s="6">
        <v>45837.666666666664</v>
      </c>
      <c r="K301" s="79">
        <v>0.45347222222222222</v>
      </c>
      <c r="L301" t="s">
        <v>239</v>
      </c>
      <c r="M301" t="s">
        <v>155</v>
      </c>
      <c r="N301" t="s">
        <v>156</v>
      </c>
      <c r="O301" t="s">
        <v>157</v>
      </c>
      <c r="P301" t="s">
        <v>158</v>
      </c>
      <c r="R301" t="s">
        <v>159</v>
      </c>
      <c r="T301" t="s">
        <v>159</v>
      </c>
      <c r="V301" t="s">
        <v>172</v>
      </c>
      <c r="X301" t="s">
        <v>202</v>
      </c>
      <c r="Y301" t="s">
        <v>162</v>
      </c>
      <c r="Z301" t="s">
        <v>163</v>
      </c>
      <c r="AC301">
        <v>27</v>
      </c>
      <c r="AD301" t="s">
        <v>164</v>
      </c>
      <c r="AF301" cm="1">
        <f t="array" ref="AF301">_xlfn.LET(
  _xlpm.result, _xlfn.XLOOKUP($A301, IDEXX!$A:$A, IDEXX!$I:$I, ""),
  _xlfn.IFNA(
    _xlfn.IFS(
      ISNUMBER(_xlpm.result), _xlpm.result,
      _xlpm.result = "&gt; 2419.6", 2500,
      _xlpm.result = "&lt; 1.0", 0.5
    ),
    ""
  )
)</f>
        <v>396.8</v>
      </c>
      <c r="AG301" s="2">
        <f>_xlfn.IFNA(_xlfn.XLOOKUP((A301&amp;"_P"), GALLERY!AT:AT, GALLERY!E:E),"")</f>
        <v>0.19561000000000001</v>
      </c>
      <c r="AH301" s="2">
        <f>_xlfn.IFNA(_xlfn.XLOOKUP((A301&amp;"_C"), GALLERY!AT:AT, GALLERY!E:E),"")</f>
        <v>493.49250000000001</v>
      </c>
      <c r="AI301" s="75">
        <f>_xlfn.IFNA(IF(_xlfn.XLOOKUP((A301&amp;"_N"), GALLERY!AT:AT, GALLERY!E:E)&lt;0, _xlfn.XLOOKUP((A301&amp;"_T"), GALLERY!AT:AT, GALLERY!E:E), _xlfn.XLOOKUP((A301&amp;"_T"), GALLERY!AT:AT, GALLERY!E:E)-_xlfn.XLOOKUP((A301&amp;"_N"), GALLERY!AT:AT, GALLERY!E:E))/1000,"")</f>
        <v>0.31237657000000002</v>
      </c>
      <c r="AJ301" s="5">
        <f>_xlfn.IFNA(_xlfn.XLOOKUP((A301), TURBIDITY!A:A, TURBIDITY!I:I),"")</f>
        <v>9.57</v>
      </c>
      <c r="AK301" s="105" t="str" cm="1">
        <f t="array" ref="AK301">_xlfn.LET(
  _xlpm.lookupVal, _xlfn.XLOOKUP($A301, PHYCOCYANIN!A:A, PHYCOCYANIN!R:R, ""),
  _xlfn.IFS(
    _xlpm.lookupVal &lt;&gt; "", _xlpm.lookupVal,
    OR($Z301 = "Abundant algae", ISNUMBER(SEARCH("Suspected_HAB", $AA301))), "Flagged",
    TRUE, ""
  )
)</f>
        <v/>
      </c>
      <c r="AL301" s="75">
        <f>_xlfn.XLOOKUP($L300,'Site_GPS-Coordinates'!$A:$A,'Site_GPS-Coordinates'!$B:$B,"")</f>
        <v>40.316657999999997</v>
      </c>
      <c r="AM301" s="75">
        <f>_xlfn.XLOOKUP($L301,'Site_GPS-Coordinates'!$A:$A,'Site_GPS-Coordinates'!$C:$C,"")</f>
        <v>-74.606340000000003</v>
      </c>
    </row>
    <row r="302" spans="1:39" ht="14.5" x14ac:dyDescent="0.35">
      <c r="A302" s="2" t="str">
        <f t="shared" si="12"/>
        <v>GRPL1_2025-06-29</v>
      </c>
      <c r="B302">
        <v>3388</v>
      </c>
      <c r="C302" t="s">
        <v>755</v>
      </c>
      <c r="D302" s="78">
        <v>45837.596666666665</v>
      </c>
      <c r="F302" s="78">
        <v>45837.596666666665</v>
      </c>
      <c r="H302" t="s">
        <v>234</v>
      </c>
      <c r="I302" t="s">
        <v>235</v>
      </c>
      <c r="J302" s="6">
        <v>45837.666666666664</v>
      </c>
      <c r="K302" s="79">
        <v>0.4284722222222222</v>
      </c>
      <c r="L302" t="s">
        <v>349</v>
      </c>
      <c r="M302" t="s">
        <v>155</v>
      </c>
      <c r="N302" t="s">
        <v>156</v>
      </c>
      <c r="O302" t="s">
        <v>250</v>
      </c>
      <c r="P302" t="s">
        <v>396</v>
      </c>
      <c r="R302" s="100" t="s">
        <v>756</v>
      </c>
      <c r="T302" t="s">
        <v>171</v>
      </c>
      <c r="V302" t="s">
        <v>160</v>
      </c>
      <c r="X302" t="s">
        <v>202</v>
      </c>
      <c r="Y302" t="s">
        <v>191</v>
      </c>
      <c r="Z302" t="s">
        <v>163</v>
      </c>
      <c r="AC302">
        <v>26.5</v>
      </c>
      <c r="AD302" t="s">
        <v>164</v>
      </c>
      <c r="AF302" cm="1">
        <f t="array" ref="AF302">_xlfn.LET(
  _xlpm.result, _xlfn.XLOOKUP($A302, IDEXX!$A:$A, IDEXX!$I:$I, ""),
  _xlfn.IFNA(
    _xlfn.IFS(
      ISNUMBER(_xlpm.result), _xlpm.result,
      _xlpm.result = "&gt; 2419.6", 2500,
      _xlpm.result = "&lt; 1.0", 0.5
    ),
    ""
  )
)</f>
        <v>7.5</v>
      </c>
      <c r="AG302" s="2">
        <f>_xlfn.IFNA(_xlfn.XLOOKUP((A302&amp;"_P"), GALLERY!AT:AT, GALLERY!E:E),"")</f>
        <v>1.1730000000000001E-2</v>
      </c>
      <c r="AH302" s="2">
        <f>_xlfn.IFNA(_xlfn.XLOOKUP((A302&amp;"_C"), GALLERY!AT:AT, GALLERY!E:E),"")</f>
        <v>1081.1110000000001</v>
      </c>
      <c r="AI302" s="75">
        <f>_xlfn.IFNA(IF(_xlfn.XLOOKUP((A302&amp;"_N"), GALLERY!AT:AT, GALLERY!E:E)&lt;0, _xlfn.XLOOKUP((A302&amp;"_T"), GALLERY!AT:AT, GALLERY!E:E), _xlfn.XLOOKUP((A302&amp;"_T"), GALLERY!AT:AT, GALLERY!E:E)-_xlfn.XLOOKUP((A302&amp;"_N"), GALLERY!AT:AT, GALLERY!E:E))/1000,"")</f>
        <v>0.47146152000000002</v>
      </c>
      <c r="AJ302" s="5">
        <f>_xlfn.IFNA(_xlfn.XLOOKUP((A302), TURBIDITY!A:A, TURBIDITY!I:I),"")</f>
        <v>2.4500000000000002</v>
      </c>
      <c r="AK302" s="105" t="str" cm="1">
        <f t="array" ref="AK302">_xlfn.LET(
  _xlpm.lookupVal, _xlfn.XLOOKUP($A302, PHYCOCYANIN!A:A, PHYCOCYANIN!R:R, ""),
  _xlfn.IFS(
    _xlpm.lookupVal &lt;&gt; "", _xlpm.lookupVal,
    OR($Z302 = "Abundant algae", ISNUMBER(SEARCH("Suspected_HAB", $AA302))), "Flagged",
    TRUE, ""
  )
)</f>
        <v/>
      </c>
      <c r="AL302" s="75">
        <f>_xlfn.XLOOKUP($L301,'Site_GPS-Coordinates'!$A:$A,'Site_GPS-Coordinates'!$B:$B,"")</f>
        <v>40.312959999999997</v>
      </c>
      <c r="AM302" s="75">
        <f>_xlfn.XLOOKUP($L302,'Site_GPS-Coordinates'!$A:$A,'Site_GPS-Coordinates'!$C:$C,"")</f>
        <v>-74.688609999999997</v>
      </c>
    </row>
    <row r="303" spans="1:39" ht="14.5" x14ac:dyDescent="0.35">
      <c r="A303" s="2" t="str">
        <f t="shared" si="12"/>
        <v>HA1_2025-06-29</v>
      </c>
      <c r="B303">
        <v>3422</v>
      </c>
      <c r="C303" t="s">
        <v>757</v>
      </c>
      <c r="D303" s="78">
        <v>45837.651134259257</v>
      </c>
      <c r="F303" s="78">
        <v>45837.651134259257</v>
      </c>
      <c r="H303" t="s">
        <v>646</v>
      </c>
      <c r="I303" t="s">
        <v>647</v>
      </c>
      <c r="J303" s="6">
        <v>45837.666666666664</v>
      </c>
      <c r="K303" s="79">
        <v>0.46180555555555558</v>
      </c>
      <c r="L303" t="s">
        <v>241</v>
      </c>
      <c r="M303" t="s">
        <v>155</v>
      </c>
      <c r="N303" t="s">
        <v>156</v>
      </c>
      <c r="O303" t="s">
        <v>196</v>
      </c>
      <c r="P303" t="s">
        <v>158</v>
      </c>
      <c r="R303" s="100" t="s">
        <v>275</v>
      </c>
      <c r="T303" t="s">
        <v>171</v>
      </c>
      <c r="V303" t="s">
        <v>758</v>
      </c>
      <c r="X303" t="s">
        <v>202</v>
      </c>
      <c r="Y303" t="s">
        <v>162</v>
      </c>
      <c r="Z303" t="s">
        <v>218</v>
      </c>
      <c r="AA303" t="s">
        <v>291</v>
      </c>
      <c r="AC303">
        <v>28.5</v>
      </c>
      <c r="AD303" t="s">
        <v>164</v>
      </c>
      <c r="AE303" t="s">
        <v>759</v>
      </c>
      <c r="AF303" cm="1">
        <f t="array" ref="AF303">_xlfn.LET(
  _xlpm.result, _xlfn.XLOOKUP($A303, IDEXX!$A:$A, IDEXX!$I:$I, ""),
  _xlfn.IFNA(
    _xlfn.IFS(
      ISNUMBER(_xlpm.result), _xlpm.result,
      _xlpm.result = "&gt; 2419.6", 2500,
      _xlpm.result = "&lt; 1.0", 0.5
    ),
    ""
  )
)</f>
        <v>62.4</v>
      </c>
      <c r="AG303" s="2">
        <f>_xlfn.IFNA(_xlfn.XLOOKUP((A303&amp;"_P"), GALLERY!AT:AT, GALLERY!E:E),"")</f>
        <v>0.20596999999999999</v>
      </c>
      <c r="AH303" s="2">
        <f>_xlfn.IFNA(_xlfn.XLOOKUP((A303&amp;"_C"), GALLERY!AT:AT, GALLERY!E:E),"")</f>
        <v>819.7527</v>
      </c>
      <c r="AI303" s="75">
        <f>_xlfn.IFNA(IF(_xlfn.XLOOKUP((A303&amp;"_N"), GALLERY!AT:AT, GALLERY!E:E)&lt;0, _xlfn.XLOOKUP((A303&amp;"_T"), GALLERY!AT:AT, GALLERY!E:E), _xlfn.XLOOKUP((A303&amp;"_T"), GALLERY!AT:AT, GALLERY!E:E)-_xlfn.XLOOKUP((A303&amp;"_N"), GALLERY!AT:AT, GALLERY!E:E))/1000,"")</f>
        <v>0.16029779999999999</v>
      </c>
      <c r="AJ303" s="5">
        <f>_xlfn.IFNA(_xlfn.XLOOKUP((A303), TURBIDITY!A:A, TURBIDITY!I:I),"")</f>
        <v>25.5</v>
      </c>
      <c r="AK303" s="5" t="s">
        <v>569</v>
      </c>
      <c r="AL303" s="75">
        <f>_xlfn.XLOOKUP($L302,'Site_GPS-Coordinates'!$A:$A,'Site_GPS-Coordinates'!$B:$B,"")</f>
        <v>40.187829999999998</v>
      </c>
      <c r="AM303" s="75">
        <f>_xlfn.XLOOKUP($L303,'Site_GPS-Coordinates'!$A:$A,'Site_GPS-Coordinates'!$C:$C,"")</f>
        <v>-74.627397000000002</v>
      </c>
    </row>
    <row r="304" spans="1:39" ht="14.5" x14ac:dyDescent="0.35">
      <c r="A304" s="2" t="str">
        <f t="shared" si="12"/>
        <v>HB3_2025-06-29</v>
      </c>
      <c r="B304">
        <v>3424</v>
      </c>
      <c r="C304" t="s">
        <v>760</v>
      </c>
      <c r="D304" s="78">
        <v>45837.653182870374</v>
      </c>
      <c r="F304" s="78">
        <v>45837.653182870374</v>
      </c>
      <c r="H304" t="s">
        <v>652</v>
      </c>
      <c r="I304" t="s">
        <v>653</v>
      </c>
      <c r="J304" s="6">
        <v>45837.666666666664</v>
      </c>
      <c r="K304" s="79">
        <v>0.45833333333333331</v>
      </c>
      <c r="L304" t="s">
        <v>245</v>
      </c>
      <c r="M304" t="s">
        <v>155</v>
      </c>
      <c r="N304" t="s">
        <v>156</v>
      </c>
      <c r="O304" t="s">
        <v>196</v>
      </c>
      <c r="P304" t="s">
        <v>158</v>
      </c>
      <c r="R304" s="84" t="s">
        <v>745</v>
      </c>
      <c r="T304" t="s">
        <v>159</v>
      </c>
      <c r="V304" t="s">
        <v>172</v>
      </c>
      <c r="X304" t="s">
        <v>161</v>
      </c>
      <c r="Y304" t="s">
        <v>162</v>
      </c>
      <c r="Z304" t="s">
        <v>163</v>
      </c>
      <c r="AC304">
        <v>25</v>
      </c>
      <c r="AD304" t="s">
        <v>164</v>
      </c>
      <c r="AF304" cm="1">
        <f t="array" ref="AF304">_xlfn.LET(
  _xlpm.result, _xlfn.XLOOKUP($A304, IDEXX!$A:$A, IDEXX!$I:$I, ""),
  _xlfn.IFNA(
    _xlfn.IFS(
      ISNUMBER(_xlpm.result), _xlpm.result,
      _xlpm.result = "&gt; 2419.6", 2500,
      _xlpm.result = "&lt; 1.0", 0.5
    ),
    ""
  )
)</f>
        <v>48.1</v>
      </c>
      <c r="AG304" s="2">
        <f>_xlfn.IFNA(_xlfn.XLOOKUP((A304&amp;"_P"), GALLERY!AT:AT, GALLERY!E:E),"")</f>
        <v>0.13722000000000001</v>
      </c>
      <c r="AH304" s="2">
        <f>_xlfn.IFNA(_xlfn.XLOOKUP((A304&amp;"_C"), GALLERY!AT:AT, GALLERY!E:E),"")</f>
        <v>217.88210000000001</v>
      </c>
      <c r="AI304" s="75">
        <f>_xlfn.IFNA(IF(_xlfn.XLOOKUP((A304&amp;"_N"), GALLERY!AT:AT, GALLERY!E:E)&lt;0, _xlfn.XLOOKUP((A304&amp;"_T"), GALLERY!AT:AT, GALLERY!E:E), _xlfn.XLOOKUP((A304&amp;"_T"), GALLERY!AT:AT, GALLERY!E:E)-_xlfn.XLOOKUP((A304&amp;"_N"), GALLERY!AT:AT, GALLERY!E:E))/1000,"")</f>
        <v>0.5580694100000001</v>
      </c>
      <c r="AJ304" s="5">
        <f>_xlfn.IFNA(_xlfn.XLOOKUP((A304), TURBIDITY!A:A, TURBIDITY!I:I),"")</f>
        <v>6.01</v>
      </c>
      <c r="AK304" s="105" t="str" cm="1">
        <f t="array" ref="AK304">_xlfn.LET(
  _xlpm.lookupVal, _xlfn.XLOOKUP($A304, PHYCOCYANIN!A:A, PHYCOCYANIN!R:R, ""),
  _xlfn.IFS(
    _xlpm.lookupVal &lt;&gt; "", _xlpm.lookupVal,
    OR($Z304 = "Abundant algae", ISNUMBER(SEARCH("Suspected_HAB", $AA304))), "Flagged",
    TRUE, ""
  )
)</f>
        <v/>
      </c>
      <c r="AL304" s="75">
        <f>_xlfn.XLOOKUP($L303,'Site_GPS-Coordinates'!$A:$A,'Site_GPS-Coordinates'!$B:$B,"")</f>
        <v>40.365994000000001</v>
      </c>
      <c r="AM304" s="75">
        <f>_xlfn.XLOOKUP($L304,'Site_GPS-Coordinates'!$A:$A,'Site_GPS-Coordinates'!$C:$C,"")</f>
        <v>-74.619243999999995</v>
      </c>
    </row>
    <row r="305" spans="1:39" ht="14.5" x14ac:dyDescent="0.35">
      <c r="A305" s="2" t="str">
        <f t="shared" si="12"/>
        <v>HL2_2025-06-29</v>
      </c>
      <c r="B305">
        <v>3400</v>
      </c>
      <c r="C305" t="s">
        <v>761</v>
      </c>
      <c r="D305" s="78">
        <v>45837.619467592594</v>
      </c>
      <c r="F305" s="78">
        <v>45837.619467592594</v>
      </c>
      <c r="H305" t="s">
        <v>247</v>
      </c>
      <c r="I305" t="s">
        <v>248</v>
      </c>
      <c r="J305" s="6">
        <v>45837.666666666664</v>
      </c>
      <c r="K305" s="79">
        <v>0.44930555555555557</v>
      </c>
      <c r="L305" t="s">
        <v>249</v>
      </c>
      <c r="M305" t="s">
        <v>155</v>
      </c>
      <c r="N305" t="s">
        <v>156</v>
      </c>
      <c r="O305" t="s">
        <v>157</v>
      </c>
      <c r="P305" t="s">
        <v>158</v>
      </c>
      <c r="R305" t="s">
        <v>159</v>
      </c>
      <c r="T305" t="s">
        <v>159</v>
      </c>
      <c r="V305" t="s">
        <v>762</v>
      </c>
      <c r="W305" t="s">
        <v>763</v>
      </c>
      <c r="X305" t="s">
        <v>202</v>
      </c>
      <c r="Y305" t="s">
        <v>191</v>
      </c>
      <c r="Z305" t="s">
        <v>218</v>
      </c>
      <c r="AA305" t="s">
        <v>305</v>
      </c>
      <c r="AC305">
        <v>27</v>
      </c>
      <c r="AD305" t="s">
        <v>164</v>
      </c>
      <c r="AF305" cm="1">
        <f t="array" ref="AF305">_xlfn.LET(
  _xlpm.result, _xlfn.XLOOKUP($A305, IDEXX!$A:$A, IDEXX!$I:$I, ""),
  _xlfn.IFNA(
    _xlfn.IFS(
      ISNUMBER(_xlpm.result), _xlpm.result,
      _xlpm.result = "&gt; 2419.6", 2500,
      _xlpm.result = "&lt; 1.0", 0.5
    ),
    ""
  )
)</f>
        <v>1</v>
      </c>
      <c r="AG305" s="2">
        <f>_xlfn.IFNA(_xlfn.XLOOKUP((A305&amp;"_P"), GALLERY!AT:AT, GALLERY!E:E),"")</f>
        <v>0.12587000000000001</v>
      </c>
      <c r="AH305" s="2">
        <f>_xlfn.IFNA(_xlfn.XLOOKUP((A305&amp;"_C"), GALLERY!AT:AT, GALLERY!E:E),"")</f>
        <v>238.45930000000001</v>
      </c>
      <c r="AI305" s="75">
        <f>_xlfn.IFNA(IF(_xlfn.XLOOKUP((A305&amp;"_N"), GALLERY!AT:AT, GALLERY!E:E)&lt;0, _xlfn.XLOOKUP((A305&amp;"_T"), GALLERY!AT:AT, GALLERY!E:E), _xlfn.XLOOKUP((A305&amp;"_T"), GALLERY!AT:AT, GALLERY!E:E)-_xlfn.XLOOKUP((A305&amp;"_N"), GALLERY!AT:AT, GALLERY!E:E))/1000,"")</f>
        <v>2.1471520000000001E-2</v>
      </c>
      <c r="AJ305" s="5">
        <f>_xlfn.IFNA(_xlfn.XLOOKUP((A305), TURBIDITY!A:A, TURBIDITY!I:I),"")</f>
        <v>4.62</v>
      </c>
      <c r="AK305" s="105" t="str" cm="1">
        <f t="array" ref="AK305">_xlfn.LET(
  _xlpm.lookupVal, _xlfn.XLOOKUP($A305, PHYCOCYANIN!A:A, PHYCOCYANIN!R:R, ""),
  _xlfn.IFS(
    _xlpm.lookupVal &lt;&gt; "", _xlpm.lookupVal,
    OR($Z305 = "Abundant algae", ISNUMBER(SEARCH("Suspected_HAB", $AA305))), "Flagged",
    TRUE, ""
  )
)</f>
        <v/>
      </c>
      <c r="AL305" s="75">
        <f>_xlfn.XLOOKUP($L304,'Site_GPS-Coordinates'!$A:$A,'Site_GPS-Coordinates'!$B:$B,"")</f>
        <v>40.370761999999999</v>
      </c>
      <c r="AM305" s="75">
        <f>_xlfn.XLOOKUP($L305,'Site_GPS-Coordinates'!$A:$A,'Site_GPS-Coordinates'!$C:$C,"")</f>
        <v>-74.744283999999993</v>
      </c>
    </row>
    <row r="306" spans="1:39" ht="14.5" x14ac:dyDescent="0.35">
      <c r="A306" s="2" t="str">
        <f t="shared" si="12"/>
        <v>HO1_2025-06-29</v>
      </c>
      <c r="B306">
        <v>3385</v>
      </c>
      <c r="C306" t="s">
        <v>764</v>
      </c>
      <c r="D306" s="78">
        <v>45837.584976851853</v>
      </c>
      <c r="F306" s="78">
        <v>45837.584976851853</v>
      </c>
      <c r="H306" t="s">
        <v>765</v>
      </c>
      <c r="I306" t="s">
        <v>766</v>
      </c>
      <c r="J306" s="6">
        <v>45837.666666666664</v>
      </c>
      <c r="K306" s="79">
        <v>0.40625</v>
      </c>
      <c r="L306" t="s">
        <v>254</v>
      </c>
      <c r="M306" t="s">
        <v>169</v>
      </c>
      <c r="N306" t="s">
        <v>156</v>
      </c>
      <c r="O306" t="s">
        <v>250</v>
      </c>
      <c r="P306" t="s">
        <v>158</v>
      </c>
      <c r="R306" t="s">
        <v>159</v>
      </c>
      <c r="T306" t="s">
        <v>159</v>
      </c>
      <c r="V306" t="s">
        <v>172</v>
      </c>
      <c r="X306" t="s">
        <v>202</v>
      </c>
      <c r="Y306" t="s">
        <v>162</v>
      </c>
      <c r="Z306" t="s">
        <v>163</v>
      </c>
      <c r="AC306">
        <v>22</v>
      </c>
      <c r="AD306" t="s">
        <v>164</v>
      </c>
      <c r="AF306" cm="1">
        <f t="array" ref="AF306">_xlfn.LET(
  _xlpm.result, _xlfn.XLOOKUP($A306, IDEXX!$A:$A, IDEXX!$I:$I, ""),
  _xlfn.IFNA(
    _xlfn.IFS(
      ISNUMBER(_xlpm.result), _xlpm.result,
      _xlpm.result = "&gt; 2419.6", 2500,
      _xlpm.result = "&lt; 1.0", 0.5
    ),
    ""
  )
)</f>
        <v>190.4</v>
      </c>
      <c r="AG306" s="2">
        <f>_xlfn.IFNA(_xlfn.XLOOKUP((A306&amp;"_P"), GALLERY!AT:AT, GALLERY!E:E),"")</f>
        <v>0.18579999999999999</v>
      </c>
      <c r="AH306" s="2">
        <f>_xlfn.IFNA(_xlfn.XLOOKUP((A306&amp;"_C"), GALLERY!AT:AT, GALLERY!E:E),"")</f>
        <v>496.27379999999999</v>
      </c>
      <c r="AI306" s="75">
        <f>_xlfn.IFNA(IF(_xlfn.XLOOKUP((A306&amp;"_N"), GALLERY!AT:AT, GALLERY!E:E)&lt;0, _xlfn.XLOOKUP((A306&amp;"_T"), GALLERY!AT:AT, GALLERY!E:E), _xlfn.XLOOKUP((A306&amp;"_T"), GALLERY!AT:AT, GALLERY!E:E)-_xlfn.XLOOKUP((A306&amp;"_N"), GALLERY!AT:AT, GALLERY!E:E))/1000,"")</f>
        <v>0.84629986999999995</v>
      </c>
      <c r="AJ306" s="5">
        <f>_xlfn.IFNA(_xlfn.XLOOKUP((A306), TURBIDITY!A:A, TURBIDITY!I:I),"")</f>
        <v>2.74</v>
      </c>
      <c r="AK306" s="105" t="str" cm="1">
        <f t="array" ref="AK306">_xlfn.LET(
  _xlpm.lookupVal, _xlfn.XLOOKUP($A306, PHYCOCYANIN!A:A, PHYCOCYANIN!R:R, ""),
  _xlfn.IFS(
    _xlpm.lookupVal &lt;&gt; "", _xlpm.lookupVal,
    OR($Z306 = "Abundant algae", ISNUMBER(SEARCH("Suspected_HAB", $AA306))), "Flagged",
    TRUE, ""
  )
)</f>
        <v/>
      </c>
      <c r="AL306" s="121">
        <v>40.003359976168902</v>
      </c>
      <c r="AM306" s="121">
        <v>-74.703205749370099</v>
      </c>
    </row>
    <row r="307" spans="1:39" ht="14.5" x14ac:dyDescent="0.35">
      <c r="A307" s="2" t="str">
        <f t="shared" si="12"/>
        <v>JC5_2025-06-29</v>
      </c>
      <c r="B307">
        <v>3413</v>
      </c>
      <c r="C307" t="s">
        <v>767</v>
      </c>
      <c r="D307" s="78">
        <v>45837.635868055557</v>
      </c>
      <c r="F307" s="78">
        <v>45837.635868055557</v>
      </c>
      <c r="H307" t="s">
        <v>768</v>
      </c>
      <c r="I307" t="s">
        <v>769</v>
      </c>
      <c r="J307" s="6">
        <v>45837.666666666664</v>
      </c>
      <c r="K307" s="79">
        <v>0.45208333333333334</v>
      </c>
      <c r="L307" t="s">
        <v>770</v>
      </c>
      <c r="M307" t="s">
        <v>169</v>
      </c>
      <c r="N307" t="s">
        <v>156</v>
      </c>
      <c r="O307" t="s">
        <v>157</v>
      </c>
      <c r="P307" t="s">
        <v>158</v>
      </c>
      <c r="R307" t="s">
        <v>159</v>
      </c>
      <c r="T307" t="s">
        <v>159</v>
      </c>
      <c r="V307" t="s">
        <v>172</v>
      </c>
      <c r="X307" t="s">
        <v>161</v>
      </c>
      <c r="Y307" t="s">
        <v>177</v>
      </c>
      <c r="Z307" t="s">
        <v>163</v>
      </c>
      <c r="AC307">
        <v>22</v>
      </c>
      <c r="AD307" t="s">
        <v>164</v>
      </c>
      <c r="AF307" cm="1">
        <f t="array" ref="AF307">_xlfn.LET(
  _xlpm.result, _xlfn.XLOOKUP($A307, IDEXX!$A:$A, IDEXX!$I:$I, ""),
  _xlfn.IFNA(
    _xlfn.IFS(
      ISNUMBER(_xlpm.result), _xlpm.result,
      _xlpm.result = "&gt; 2419.6", 2500,
      _xlpm.result = "&lt; 1.0", 0.5
    ),
    ""
  )
)</f>
        <v>547.5</v>
      </c>
      <c r="AG307" s="2">
        <f>_xlfn.IFNA(_xlfn.XLOOKUP((A307&amp;"_P"), GALLERY!AT:AT, GALLERY!E:E),"")</f>
        <v>0.18826999999999999</v>
      </c>
      <c r="AH307" s="2">
        <f>_xlfn.IFNA(_xlfn.XLOOKUP((A307&amp;"_C"), GALLERY!AT:AT, GALLERY!E:E),"")</f>
        <v>353.25470000000001</v>
      </c>
      <c r="AI307" s="75">
        <f>_xlfn.IFNA(IF(_xlfn.XLOOKUP((A307&amp;"_N"), GALLERY!AT:AT, GALLERY!E:E)&lt;0, _xlfn.XLOOKUP((A307&amp;"_T"), GALLERY!AT:AT, GALLERY!E:E), _xlfn.XLOOKUP((A307&amp;"_T"), GALLERY!AT:AT, GALLERY!E:E)-_xlfn.XLOOKUP((A307&amp;"_N"), GALLERY!AT:AT, GALLERY!E:E))/1000,"")</f>
        <v>0.68238924999999995</v>
      </c>
      <c r="AJ307" s="5">
        <f>_xlfn.IFNA(_xlfn.XLOOKUP((A307), TURBIDITY!A:A, TURBIDITY!I:I),"")</f>
        <v>1.2</v>
      </c>
      <c r="AK307" s="105" t="str" cm="1">
        <f t="array" ref="AK307">_xlfn.LET(
  _xlpm.lookupVal, _xlfn.XLOOKUP($A307, PHYCOCYANIN!A:A, PHYCOCYANIN!R:R, ""),
  _xlfn.IFS(
    _xlpm.lookupVal &lt;&gt; "", _xlpm.lookupVal,
    OR($Z307 = "Abundant algae", ISNUMBER(SEARCH("Suspected_HAB", $AA307))), "Flagged",
    TRUE, ""
  )
)</f>
        <v/>
      </c>
      <c r="AL307" s="121">
        <v>40.306187063914898</v>
      </c>
      <c r="AM307" s="121">
        <v>-74.834273733772406</v>
      </c>
    </row>
    <row r="308" spans="1:39" ht="14.5" x14ac:dyDescent="0.35">
      <c r="A308" s="2" t="str">
        <f t="shared" si="12"/>
        <v>JC6_2025-06-29</v>
      </c>
      <c r="B308">
        <v>3421</v>
      </c>
      <c r="C308" t="s">
        <v>771</v>
      </c>
      <c r="D308" s="78">
        <v>45837.649224537039</v>
      </c>
      <c r="F308" s="78">
        <v>45837.649224537039</v>
      </c>
      <c r="H308" t="s">
        <v>768</v>
      </c>
      <c r="I308" t="s">
        <v>769</v>
      </c>
      <c r="J308" s="6">
        <v>45837.666666666664</v>
      </c>
      <c r="K308" s="79">
        <v>0.41666666666666669</v>
      </c>
      <c r="L308" t="s">
        <v>772</v>
      </c>
      <c r="M308" t="s">
        <v>169</v>
      </c>
      <c r="N308" t="s">
        <v>156</v>
      </c>
      <c r="O308" t="s">
        <v>157</v>
      </c>
      <c r="P308" t="s">
        <v>158</v>
      </c>
      <c r="R308" t="s">
        <v>159</v>
      </c>
      <c r="T308" t="s">
        <v>413</v>
      </c>
      <c r="U308" t="s">
        <v>773</v>
      </c>
      <c r="V308" t="s">
        <v>172</v>
      </c>
      <c r="X308" t="s">
        <v>202</v>
      </c>
      <c r="Y308" t="s">
        <v>177</v>
      </c>
      <c r="Z308" t="s">
        <v>163</v>
      </c>
      <c r="AC308">
        <v>23</v>
      </c>
      <c r="AD308" t="s">
        <v>164</v>
      </c>
      <c r="AF308" cm="1">
        <f t="array" ref="AF308">_xlfn.LET(
  _xlpm.result, _xlfn.XLOOKUP($A308, IDEXX!$A:$A, IDEXX!$I:$I, ""),
  _xlfn.IFNA(
    _xlfn.IFS(
      ISNUMBER(_xlpm.result), _xlpm.result,
      _xlpm.result = "&gt; 2419.6", 2500,
      _xlpm.result = "&lt; 1.0", 0.5
    ),
    ""
  )
)</f>
        <v>613.1</v>
      </c>
      <c r="AG308" s="2">
        <f>_xlfn.IFNA(_xlfn.XLOOKUP((A308&amp;"_P"), GALLERY!AT:AT, GALLERY!E:E),"")</f>
        <v>0.24435999999999999</v>
      </c>
      <c r="AH308" s="2">
        <f>_xlfn.IFNA(_xlfn.XLOOKUP((A308&amp;"_C"), GALLERY!AT:AT, GALLERY!E:E),"")</f>
        <v>523.70060000000001</v>
      </c>
      <c r="AI308" s="75">
        <f>_xlfn.IFNA(IF(_xlfn.XLOOKUP((A308&amp;"_N"), GALLERY!AT:AT, GALLERY!E:E)&lt;0, _xlfn.XLOOKUP((A308&amp;"_T"), GALLERY!AT:AT, GALLERY!E:E), _xlfn.XLOOKUP((A308&amp;"_T"), GALLERY!AT:AT, GALLERY!E:E)-_xlfn.XLOOKUP((A308&amp;"_N"), GALLERY!AT:AT, GALLERY!E:E))/1000,"")</f>
        <v>0.47392540000000005</v>
      </c>
      <c r="AJ308" s="5">
        <f>_xlfn.IFNA(_xlfn.XLOOKUP((A308), TURBIDITY!A:A, TURBIDITY!I:I),"")</f>
        <v>1.69</v>
      </c>
      <c r="AK308" s="105" t="str" cm="1">
        <f t="array" ref="AK308">_xlfn.LET(
  _xlpm.lookupVal, _xlfn.XLOOKUP($A308, PHYCOCYANIN!A:A, PHYCOCYANIN!R:R, ""),
  _xlfn.IFS(
    _xlpm.lookupVal &lt;&gt; "", _xlpm.lookupVal,
    OR($Z308 = "Abundant algae", ISNUMBER(SEARCH("Suspected_HAB", $AA308))), "Flagged",
    TRUE, ""
  )
)</f>
        <v/>
      </c>
      <c r="AL308" s="121">
        <v>40.307256329585996</v>
      </c>
      <c r="AM308" s="121">
        <v>-74.826790785877293</v>
      </c>
    </row>
    <row r="309" spans="1:39" ht="14.5" x14ac:dyDescent="0.35">
      <c r="A309" s="2" t="str">
        <f t="shared" si="12"/>
        <v>LSC1_2025-06-29</v>
      </c>
      <c r="B309">
        <v>3376</v>
      </c>
      <c r="C309" t="s">
        <v>774</v>
      </c>
      <c r="D309" s="78">
        <v>45837.533946759257</v>
      </c>
      <c r="F309" s="78">
        <v>45837.533946759257</v>
      </c>
      <c r="H309" t="s">
        <v>618</v>
      </c>
      <c r="I309" t="s">
        <v>619</v>
      </c>
      <c r="J309" s="6">
        <v>45837.666666666664</v>
      </c>
      <c r="K309" s="79">
        <v>0.36180555555555555</v>
      </c>
      <c r="L309" t="s">
        <v>666</v>
      </c>
      <c r="M309" t="s">
        <v>155</v>
      </c>
      <c r="N309" t="s">
        <v>156</v>
      </c>
      <c r="O309" t="s">
        <v>250</v>
      </c>
      <c r="P309" t="s">
        <v>158</v>
      </c>
      <c r="R309" t="s">
        <v>290</v>
      </c>
      <c r="T309" t="s">
        <v>171</v>
      </c>
      <c r="V309" t="s">
        <v>320</v>
      </c>
      <c r="X309" t="s">
        <v>161</v>
      </c>
      <c r="Y309" t="s">
        <v>162</v>
      </c>
      <c r="Z309" t="s">
        <v>163</v>
      </c>
      <c r="AC309">
        <v>22</v>
      </c>
      <c r="AD309" t="s">
        <v>164</v>
      </c>
      <c r="AF309" cm="1">
        <f t="array" ref="AF309">_xlfn.LET(
  _xlpm.result, _xlfn.XLOOKUP($A309, IDEXX!$A:$A, IDEXX!$I:$I, ""),
  _xlfn.IFNA(
    _xlfn.IFS(
      ISNUMBER(_xlpm.result), _xlpm.result,
      _xlpm.result = "&gt; 2419.6", 2500,
      _xlpm.result = "&lt; 1.0", 0.5
    ),
    ""
  )
)</f>
        <v>328.2</v>
      </c>
      <c r="AG309" s="2">
        <f>_xlfn.IFNA(_xlfn.XLOOKUP((A309&amp;"_P"), GALLERY!AT:AT, GALLERY!E:E),"")</f>
        <v>0.19250999999999999</v>
      </c>
      <c r="AH309" s="2">
        <f>_xlfn.IFNA(_xlfn.XLOOKUP((A309&amp;"_C"), GALLERY!AT:AT, GALLERY!E:E),"")</f>
        <v>899.02290000000005</v>
      </c>
      <c r="AI309" s="75">
        <f>_xlfn.IFNA(IF(_xlfn.XLOOKUP((A309&amp;"_N"), GALLERY!AT:AT, GALLERY!E:E)&lt;0, _xlfn.XLOOKUP((A309&amp;"_T"), GALLERY!AT:AT, GALLERY!E:E), _xlfn.XLOOKUP((A309&amp;"_T"), GALLERY!AT:AT, GALLERY!E:E)-_xlfn.XLOOKUP((A309&amp;"_N"), GALLERY!AT:AT, GALLERY!E:E))/1000,"")</f>
        <v>1.987005E-2</v>
      </c>
      <c r="AJ309" s="5">
        <f>_xlfn.IFNA(_xlfn.XLOOKUP((A309), TURBIDITY!A:A, TURBIDITY!I:I),"")</f>
        <v>0.53</v>
      </c>
      <c r="AK309" s="105" t="str" cm="1">
        <f t="array" ref="AK309">_xlfn.LET(
  _xlpm.lookupVal, _xlfn.XLOOKUP($A309, PHYCOCYANIN!A:A, PHYCOCYANIN!R:R, ""),
  _xlfn.IFS(
    _xlpm.lookupVal &lt;&gt; "", _xlpm.lookupVal,
    OR($Z309 = "Abundant algae", ISNUMBER(SEARCH("Suspected_HAB", $AA309))), "Flagged",
    TRUE, ""
  )
)</f>
        <v/>
      </c>
      <c r="AL309" s="75">
        <f>_xlfn.XLOOKUP($L308,'Site_GPS-Coordinates'!$A:$A,'Site_GPS-Coordinates'!$B:$B,"")</f>
        <v>40.298631</v>
      </c>
      <c r="AM309" s="75">
        <f>_xlfn.XLOOKUP($L309,'Site_GPS-Coordinates'!$A:$A,'Site_GPS-Coordinates'!$C:$C,"")</f>
        <v>-74.715092040000002</v>
      </c>
    </row>
    <row r="310" spans="1:39" ht="14.5" x14ac:dyDescent="0.35">
      <c r="A310" s="2" t="str">
        <f t="shared" si="12"/>
        <v>MB3_2025-06-29</v>
      </c>
      <c r="B310">
        <v>3387</v>
      </c>
      <c r="C310" t="s">
        <v>775</v>
      </c>
      <c r="D310" s="78">
        <v>45837.595196759263</v>
      </c>
      <c r="F310" s="78">
        <v>45837.595196759263</v>
      </c>
      <c r="H310" t="s">
        <v>247</v>
      </c>
      <c r="I310" t="s">
        <v>248</v>
      </c>
      <c r="J310" s="6">
        <v>45837.666666666664</v>
      </c>
      <c r="K310" s="79">
        <v>0.42708333333333331</v>
      </c>
      <c r="L310" t="s">
        <v>256</v>
      </c>
      <c r="M310" t="s">
        <v>155</v>
      </c>
      <c r="N310" t="s">
        <v>156</v>
      </c>
      <c r="O310" t="s">
        <v>157</v>
      </c>
      <c r="P310" t="s">
        <v>158</v>
      </c>
      <c r="R310" t="s">
        <v>159</v>
      </c>
      <c r="T310" t="s">
        <v>159</v>
      </c>
      <c r="V310" t="s">
        <v>172</v>
      </c>
      <c r="X310" t="s">
        <v>161</v>
      </c>
      <c r="Y310" t="s">
        <v>177</v>
      </c>
      <c r="Z310" t="s">
        <v>213</v>
      </c>
      <c r="AA310" t="s">
        <v>219</v>
      </c>
      <c r="AC310">
        <v>21</v>
      </c>
      <c r="AD310" t="s">
        <v>164</v>
      </c>
      <c r="AF310" cm="1">
        <f t="array" ref="AF310">_xlfn.LET(
  _xlpm.result, _xlfn.XLOOKUP($A310, IDEXX!$A:$A, IDEXX!$I:$I, ""),
  _xlfn.IFNA(
    _xlfn.IFS(
      ISNUMBER(_xlpm.result), _xlpm.result,
      _xlpm.result = "&gt; 2419.6", 2500,
      _xlpm.result = "&lt; 1.0", 0.5
    ),
    ""
  )
)</f>
        <v>104.6</v>
      </c>
      <c r="AG310" s="2">
        <f>_xlfn.IFNA(_xlfn.XLOOKUP((A310&amp;"_P"), GALLERY!AT:AT, GALLERY!E:E),"")</f>
        <v>0.26590999999999998</v>
      </c>
      <c r="AH310" s="2">
        <f>_xlfn.IFNA(_xlfn.XLOOKUP((A310&amp;"_C"), GALLERY!AT:AT, GALLERY!E:E),"")</f>
        <v>959.56510000000003</v>
      </c>
      <c r="AI310" s="75">
        <f>_xlfn.IFNA(IF(_xlfn.XLOOKUP((A310&amp;"_N"), GALLERY!AT:AT, GALLERY!E:E)&lt;0, _xlfn.XLOOKUP((A310&amp;"_T"), GALLERY!AT:AT, GALLERY!E:E), _xlfn.XLOOKUP((A310&amp;"_T"), GALLERY!AT:AT, GALLERY!E:E)-_xlfn.XLOOKUP((A310&amp;"_N"), GALLERY!AT:AT, GALLERY!E:E))/1000,"")</f>
        <v>0.1971685</v>
      </c>
      <c r="AJ310" s="5">
        <f>_xlfn.IFNA(_xlfn.XLOOKUP((A310), TURBIDITY!A:A, TURBIDITY!I:I),"")</f>
        <v>1.3</v>
      </c>
      <c r="AK310" s="105" t="str" cm="1">
        <f t="array" ref="AK310">_xlfn.LET(
  _xlpm.lookupVal, _xlfn.XLOOKUP($A310, PHYCOCYANIN!A:A, PHYCOCYANIN!R:R, ""),
  _xlfn.IFS(
    _xlpm.lookupVal &lt;&gt; "", _xlpm.lookupVal,
    OR($Z310 = "Abundant algae", ISNUMBER(SEARCH("Suspected_HAB", $AA310))), "Flagged",
    TRUE, ""
  )
)</f>
        <v/>
      </c>
      <c r="AL310" s="75">
        <f>_xlfn.XLOOKUP($L309,'Site_GPS-Coordinates'!$A:$A,'Site_GPS-Coordinates'!$B:$B,"")</f>
        <v>40.27052183</v>
      </c>
      <c r="AM310" s="75">
        <f>_xlfn.XLOOKUP($L310,'Site_GPS-Coordinates'!$A:$A,'Site_GPS-Coordinates'!$C:$C,"")</f>
        <v>-74.680059</v>
      </c>
    </row>
    <row r="311" spans="1:39" ht="14.5" x14ac:dyDescent="0.35">
      <c r="A311" s="2" t="str">
        <f t="shared" si="12"/>
        <v>MDWL1_2025-06-29</v>
      </c>
      <c r="B311">
        <v>3416</v>
      </c>
      <c r="C311" t="s">
        <v>776</v>
      </c>
      <c r="D311" s="78">
        <v>45837.6406712963</v>
      </c>
      <c r="F311" s="78">
        <v>45837.6406712963</v>
      </c>
      <c r="H311" t="s">
        <v>657</v>
      </c>
      <c r="I311" t="s">
        <v>748</v>
      </c>
      <c r="J311" s="6">
        <v>45837.666666666664</v>
      </c>
      <c r="K311" s="79">
        <v>0.46597222222222223</v>
      </c>
      <c r="L311" t="s">
        <v>260</v>
      </c>
      <c r="M311" t="s">
        <v>155</v>
      </c>
      <c r="N311" t="s">
        <v>156</v>
      </c>
      <c r="O311" t="s">
        <v>196</v>
      </c>
      <c r="P311" t="s">
        <v>470</v>
      </c>
      <c r="R311" s="100" t="s">
        <v>777</v>
      </c>
      <c r="T311" t="s">
        <v>199</v>
      </c>
      <c r="V311" t="s">
        <v>172</v>
      </c>
      <c r="X311" t="s">
        <v>161</v>
      </c>
      <c r="Y311" t="s">
        <v>162</v>
      </c>
      <c r="Z311" t="s">
        <v>163</v>
      </c>
      <c r="AC311">
        <v>24</v>
      </c>
      <c r="AD311" t="s">
        <v>164</v>
      </c>
      <c r="AF311" cm="1">
        <f t="array" ref="AF311">_xlfn.LET(
  _xlpm.result, _xlfn.XLOOKUP($A311, IDEXX!$A:$A, IDEXX!$I:$I, ""),
  _xlfn.IFNA(
    _xlfn.IFS(
      ISNUMBER(_xlpm.result), _xlpm.result,
      _xlpm.result = "&gt; 2419.6", 2500,
      _xlpm.result = "&lt; 1.0", 0.5
    ),
    ""
  )
)</f>
        <v>9.6999999999999993</v>
      </c>
      <c r="AG311" s="2">
        <f>_xlfn.IFNA(_xlfn.XLOOKUP((A311&amp;"_P"), GALLERY!AT:AT, GALLERY!E:E),"")</f>
        <v>3.058E-2</v>
      </c>
      <c r="AH311" s="2">
        <f>_xlfn.IFNA(_xlfn.XLOOKUP((A311&amp;"_C"), GALLERY!AT:AT, GALLERY!E:E),"")</f>
        <v>708.47860000000003</v>
      </c>
      <c r="AI311" s="75">
        <f>_xlfn.IFNA(IF(_xlfn.XLOOKUP((A311&amp;"_N"), GALLERY!AT:AT, GALLERY!E:E)&lt;0, _xlfn.XLOOKUP((A311&amp;"_T"), GALLERY!AT:AT, GALLERY!E:E), _xlfn.XLOOKUP((A311&amp;"_T"), GALLERY!AT:AT, GALLERY!E:E)-_xlfn.XLOOKUP((A311&amp;"_N"), GALLERY!AT:AT, GALLERY!E:E))/1000,"")</f>
        <v>1.5541958899999999</v>
      </c>
      <c r="AJ311" s="5">
        <f>_xlfn.IFNA(_xlfn.XLOOKUP((A311), TURBIDITY!A:A, TURBIDITY!I:I),"")</f>
        <v>4.01</v>
      </c>
      <c r="AK311" s="105" t="str" cm="1">
        <f t="array" ref="AK311">_xlfn.LET(
  _xlpm.lookupVal, _xlfn.XLOOKUP($A311, PHYCOCYANIN!A:A, PHYCOCYANIN!R:R, ""),
  _xlfn.IFS(
    _xlpm.lookupVal &lt;&gt; "", _xlpm.lookupVal,
    OR($Z311 = "Abundant algae", ISNUMBER(SEARCH("Suspected_HAB", $AA311))), "Flagged",
    TRUE, ""
  )
)</f>
        <v/>
      </c>
      <c r="AL311" s="75">
        <f>_xlfn.XLOOKUP($L310,'Site_GPS-Coordinates'!$A:$A,'Site_GPS-Coordinates'!$B:$B,"")</f>
        <v>40.3635351</v>
      </c>
      <c r="AM311" s="75">
        <f>_xlfn.XLOOKUP($L311,'Site_GPS-Coordinates'!$A:$A,'Site_GPS-Coordinates'!$C:$C,"")</f>
        <v>-74.520177450000006</v>
      </c>
    </row>
    <row r="312" spans="1:39" ht="14.5" x14ac:dyDescent="0.35">
      <c r="A312" s="2" t="str">
        <f t="shared" si="12"/>
        <v>MO1_2025-06-29</v>
      </c>
      <c r="B312">
        <v>3419</v>
      </c>
      <c r="C312" t="s">
        <v>778</v>
      </c>
      <c r="D312" s="78">
        <v>45837.645162037035</v>
      </c>
      <c r="F312" s="78">
        <v>45837.645162037035</v>
      </c>
      <c r="H312" t="s">
        <v>750</v>
      </c>
      <c r="I312" t="s">
        <v>751</v>
      </c>
      <c r="J312" s="6">
        <v>45837.666666666664</v>
      </c>
      <c r="K312" s="79">
        <v>0.46944444444444444</v>
      </c>
      <c r="L312" t="s">
        <v>779</v>
      </c>
      <c r="M312" t="s">
        <v>169</v>
      </c>
      <c r="N312" t="s">
        <v>187</v>
      </c>
      <c r="O312" t="s">
        <v>250</v>
      </c>
      <c r="P312" t="s">
        <v>158</v>
      </c>
      <c r="R312" t="s">
        <v>159</v>
      </c>
      <c r="T312" t="s">
        <v>159</v>
      </c>
      <c r="V312" t="s">
        <v>334</v>
      </c>
      <c r="X312" t="s">
        <v>161</v>
      </c>
      <c r="Y312" t="s">
        <v>177</v>
      </c>
      <c r="Z312" t="s">
        <v>163</v>
      </c>
      <c r="AC312">
        <v>24</v>
      </c>
      <c r="AD312" t="s">
        <v>164</v>
      </c>
      <c r="AF312" cm="1">
        <f t="array" ref="AF312">_xlfn.LET(
  _xlpm.result, _xlfn.XLOOKUP($A312, IDEXX!$A:$A, IDEXX!$I:$I, ""),
  _xlfn.IFNA(
    _xlfn.IFS(
      ISNUMBER(_xlpm.result), _xlpm.result,
      _xlpm.result = "&gt; 2419.6", 2500,
      _xlpm.result = "&lt; 1.0", 0.5
    ),
    ""
  )
)</f>
        <v>56.1</v>
      </c>
      <c r="AG312" s="2">
        <f>_xlfn.IFNA(_xlfn.XLOOKUP((A312&amp;"_P"), GALLERY!AT:AT, GALLERY!E:E),"")</f>
        <v>4.002E-2</v>
      </c>
      <c r="AH312" s="2">
        <f>_xlfn.IFNA(_xlfn.XLOOKUP((A312&amp;"_C"), GALLERY!AT:AT, GALLERY!E:E),"")</f>
        <v>294.05650000000003</v>
      </c>
      <c r="AI312" s="75">
        <f>_xlfn.IFNA(IF(_xlfn.XLOOKUP((A312&amp;"_N"), GALLERY!AT:AT, GALLERY!E:E)&lt;0, _xlfn.XLOOKUP((A312&amp;"_T"), GALLERY!AT:AT, GALLERY!E:E), _xlfn.XLOOKUP((A312&amp;"_T"), GALLERY!AT:AT, GALLERY!E:E)-_xlfn.XLOOKUP((A312&amp;"_N"), GALLERY!AT:AT, GALLERY!E:E))/1000,"")</f>
        <v>0.63849929999999999</v>
      </c>
      <c r="AJ312" s="5">
        <f>_xlfn.IFNA(_xlfn.XLOOKUP((A312), TURBIDITY!A:A, TURBIDITY!I:I),"")</f>
        <v>2.34</v>
      </c>
      <c r="AK312" s="105" t="str" cm="1">
        <f t="array" ref="AK312">_xlfn.LET(
  _xlpm.lookupVal, _xlfn.XLOOKUP($A312, PHYCOCYANIN!A:A, PHYCOCYANIN!R:R, ""),
  _xlfn.IFS(
    _xlpm.lookupVal &lt;&gt; "", _xlpm.lookupVal,
    OR($Z312 = "Abundant algae", ISNUMBER(SEARCH("Suspected_HAB", $AA312))), "Flagged",
    TRUE, ""
  )
)</f>
        <v/>
      </c>
      <c r="AL312" s="75">
        <f>_xlfn.XLOOKUP($L311,'Site_GPS-Coordinates'!$A:$A,'Site_GPS-Coordinates'!$B:$B,"")</f>
        <v>40.258123560000001</v>
      </c>
      <c r="AM312" s="75">
        <f>_xlfn.XLOOKUP($L312,'Site_GPS-Coordinates'!$A:$A,'Site_GPS-Coordinates'!$C:$C,"")</f>
        <v>-74.916858000000005</v>
      </c>
    </row>
    <row r="313" spans="1:39" ht="14.5" x14ac:dyDescent="0.35">
      <c r="A313" s="2" t="str">
        <f t="shared" si="12"/>
        <v>MR1_2025-06-29</v>
      </c>
      <c r="B313">
        <v>3389</v>
      </c>
      <c r="C313" t="s">
        <v>780</v>
      </c>
      <c r="D313" s="78">
        <v>45837.596701388888</v>
      </c>
      <c r="F313" s="78">
        <v>45837.596701388888</v>
      </c>
      <c r="H313" t="s">
        <v>652</v>
      </c>
      <c r="I313" t="s">
        <v>653</v>
      </c>
      <c r="J313" s="6">
        <v>45837.666666666664</v>
      </c>
      <c r="K313" s="79">
        <v>0.42152777777777778</v>
      </c>
      <c r="L313" t="s">
        <v>672</v>
      </c>
      <c r="M313" t="s">
        <v>169</v>
      </c>
      <c r="N313" t="s">
        <v>156</v>
      </c>
      <c r="O313" t="s">
        <v>196</v>
      </c>
      <c r="P313" t="s">
        <v>158</v>
      </c>
      <c r="R313" s="84" t="s">
        <v>745</v>
      </c>
      <c r="T313" t="s">
        <v>171</v>
      </c>
      <c r="V313" t="s">
        <v>172</v>
      </c>
      <c r="X313" t="s">
        <v>161</v>
      </c>
      <c r="Y313" t="s">
        <v>177</v>
      </c>
      <c r="Z313" t="s">
        <v>163</v>
      </c>
      <c r="AC313">
        <v>27</v>
      </c>
      <c r="AD313" t="s">
        <v>164</v>
      </c>
      <c r="AF313" cm="1">
        <f t="array" ref="AF313">_xlfn.LET(
  _xlpm.result, _xlfn.XLOOKUP($A313, IDEXX!$A:$A, IDEXX!$I:$I, ""),
  _xlfn.IFNA(
    _xlfn.IFS(
      ISNUMBER(_xlpm.result), _xlpm.result,
      _xlpm.result = "&gt; 2419.6", 2500,
      _xlpm.result = "&lt; 1.0", 0.5
    ),
    ""
  )
)</f>
        <v>103.9</v>
      </c>
      <c r="AG313" s="2">
        <f>_xlfn.IFNA(_xlfn.XLOOKUP((A313&amp;"_P"), GALLERY!AT:AT, GALLERY!E:E),"")</f>
        <v>0.16339000000000001</v>
      </c>
      <c r="AH313" s="2">
        <f>_xlfn.IFNA(_xlfn.XLOOKUP((A313&amp;"_C"), GALLERY!AT:AT, GALLERY!E:E),"")</f>
        <v>743.95540000000005</v>
      </c>
      <c r="AI313" s="75">
        <f>_xlfn.IFNA(IF(_xlfn.XLOOKUP((A313&amp;"_N"), GALLERY!AT:AT, GALLERY!E:E)&lt;0, _xlfn.XLOOKUP((A313&amp;"_T"), GALLERY!AT:AT, GALLERY!E:E), _xlfn.XLOOKUP((A313&amp;"_T"), GALLERY!AT:AT, GALLERY!E:E)-_xlfn.XLOOKUP((A313&amp;"_N"), GALLERY!AT:AT, GALLERY!E:E))/1000,"")</f>
        <v>-2.12438E-2</v>
      </c>
      <c r="AJ313" s="5">
        <f>_xlfn.IFNA(_xlfn.XLOOKUP((A313), TURBIDITY!A:A, TURBIDITY!I:I),"")</f>
        <v>2.2799999999999998</v>
      </c>
      <c r="AK313" s="105" t="str" cm="1">
        <f t="array" ref="AK313">_xlfn.LET(
  _xlpm.lookupVal, _xlfn.XLOOKUP($A313, PHYCOCYANIN!A:A, PHYCOCYANIN!R:R, ""),
  _xlfn.IFS(
    _xlpm.lookupVal &lt;&gt; "", _xlpm.lookupVal,
    OR($Z313 = "Abundant algae", ISNUMBER(SEARCH("Suspected_HAB", $AA313))), "Flagged",
    TRUE, ""
  )
)</f>
        <v/>
      </c>
      <c r="AL313" s="121">
        <v>40.338703414801799</v>
      </c>
      <c r="AM313" s="121">
        <v>-74.628893958404504</v>
      </c>
    </row>
    <row r="314" spans="1:39" ht="14.5" x14ac:dyDescent="0.35">
      <c r="A314" s="2" t="str">
        <f t="shared" si="12"/>
        <v>MR4_2025-06-29</v>
      </c>
      <c r="B314">
        <v>3423</v>
      </c>
      <c r="C314" t="s">
        <v>781</v>
      </c>
      <c r="D314" s="78">
        <v>45837.653136574074</v>
      </c>
      <c r="F314" s="78">
        <v>45837.653136574074</v>
      </c>
      <c r="H314" t="s">
        <v>600</v>
      </c>
      <c r="I314" t="s">
        <v>601</v>
      </c>
      <c r="J314" s="6">
        <v>45837.666666666664</v>
      </c>
      <c r="K314" s="79">
        <v>0.48541666666666666</v>
      </c>
      <c r="L314" t="s">
        <v>265</v>
      </c>
      <c r="M314" t="s">
        <v>155</v>
      </c>
      <c r="N314" t="s">
        <v>156</v>
      </c>
      <c r="O314" t="s">
        <v>196</v>
      </c>
      <c r="P314" t="s">
        <v>464</v>
      </c>
      <c r="R314" t="s">
        <v>159</v>
      </c>
      <c r="T314" t="s">
        <v>159</v>
      </c>
      <c r="V314" t="s">
        <v>172</v>
      </c>
      <c r="X314" t="s">
        <v>173</v>
      </c>
      <c r="Y314" t="s">
        <v>177</v>
      </c>
      <c r="Z314" t="s">
        <v>163</v>
      </c>
      <c r="AC314">
        <v>24</v>
      </c>
      <c r="AD314" t="s">
        <v>164</v>
      </c>
      <c r="AE314" t="s">
        <v>782</v>
      </c>
      <c r="AF314" s="55" t="str" cm="1">
        <f t="array" ref="AF314">_xlfn.LET(
  _xlpm.result, _xlfn.XLOOKUP($A314, IDEXX!$A:$A, IDEXX!$I:$I, ""),
  _xlfn.IFNA(
    _xlfn.IFS(
      ISNUMBER(_xlpm.result), _xlpm.result,
      _xlpm.result = "&gt; 2419.6", 2500,
      _xlpm.result = "&lt; 1.0", 0.5
    ),
    ""
  )
)</f>
        <v/>
      </c>
      <c r="AG314" s="2">
        <f>_xlfn.IFNA(_xlfn.XLOOKUP((A314&amp;"_P"), GALLERY!AT:AT, GALLERY!E:E),"")</f>
        <v>0.33169999999999999</v>
      </c>
      <c r="AH314" s="2">
        <f>_xlfn.IFNA(_xlfn.XLOOKUP((A314&amp;"_C"), GALLERY!AT:AT, GALLERY!E:E),"")</f>
        <v>535.12699999999995</v>
      </c>
      <c r="AI314" s="75">
        <f>_xlfn.IFNA(IF(_xlfn.XLOOKUP((A314&amp;"_N"), GALLERY!AT:AT, GALLERY!E:E)&lt;0, _xlfn.XLOOKUP((A314&amp;"_T"), GALLERY!AT:AT, GALLERY!E:E), _xlfn.XLOOKUP((A314&amp;"_T"), GALLERY!AT:AT, GALLERY!E:E)-_xlfn.XLOOKUP((A314&amp;"_N"), GALLERY!AT:AT, GALLERY!E:E))/1000,"")</f>
        <v>2.3755936099999997</v>
      </c>
      <c r="AJ314" s="5">
        <f>_xlfn.IFNA(_xlfn.XLOOKUP((A314), TURBIDITY!A:A, TURBIDITY!I:I),"")</f>
        <v>3.09</v>
      </c>
      <c r="AK314" s="105" t="str" cm="1">
        <f t="array" ref="AK314">_xlfn.LET(
  _xlpm.lookupVal, _xlfn.XLOOKUP($A314, PHYCOCYANIN!A:A, PHYCOCYANIN!R:R, ""),
  _xlfn.IFS(
    _xlpm.lookupVal &lt;&gt; "", _xlpm.lookupVal,
    OR($Z314 = "Abundant algae", ISNUMBER(SEARCH("Suspected_HAB", $AA314))), "Flagged",
    TRUE, ""
  )
)</f>
        <v/>
      </c>
      <c r="AL314" s="75">
        <f>_xlfn.XLOOKUP($L313,'Site_GPS-Coordinates'!$A:$A,'Site_GPS-Coordinates'!$B:$B,"")</f>
        <v>40.335422000000001</v>
      </c>
      <c r="AM314" s="75">
        <f>_xlfn.XLOOKUP($L314,'Site_GPS-Coordinates'!$A:$A,'Site_GPS-Coordinates'!$C:$C,"")</f>
        <v>-74.636532000000003</v>
      </c>
    </row>
    <row r="315" spans="1:39" ht="14.5" x14ac:dyDescent="0.35">
      <c r="A315" s="2" t="str">
        <f t="shared" si="12"/>
        <v>MRC_2025-06-29</v>
      </c>
      <c r="B315">
        <v>3372</v>
      </c>
      <c r="C315" t="s">
        <v>783</v>
      </c>
      <c r="D315" s="78">
        <v>45837.520266203705</v>
      </c>
      <c r="F315" s="78">
        <v>45837.520266203705</v>
      </c>
      <c r="H315" t="s">
        <v>784</v>
      </c>
      <c r="I315" t="s">
        <v>675</v>
      </c>
      <c r="J315" s="6">
        <v>45837.666666666664</v>
      </c>
      <c r="K315" s="79">
        <v>0.35069444444444442</v>
      </c>
      <c r="L315" t="s">
        <v>676</v>
      </c>
      <c r="M315" t="s">
        <v>155</v>
      </c>
      <c r="N315" t="s">
        <v>156</v>
      </c>
      <c r="O315" t="s">
        <v>250</v>
      </c>
      <c r="P315" t="s">
        <v>158</v>
      </c>
      <c r="R315" t="s">
        <v>182</v>
      </c>
      <c r="T315" t="s">
        <v>171</v>
      </c>
      <c r="V315" t="s">
        <v>172</v>
      </c>
      <c r="X315" t="s">
        <v>202</v>
      </c>
      <c r="Y315" t="s">
        <v>162</v>
      </c>
      <c r="Z315" t="s">
        <v>163</v>
      </c>
      <c r="AC315">
        <v>24</v>
      </c>
      <c r="AD315" t="s">
        <v>164</v>
      </c>
      <c r="AF315" cm="1">
        <f t="array" ref="AF315">_xlfn.LET(
  _xlpm.result, _xlfn.XLOOKUP($A315, IDEXX!$A:$A, IDEXX!$I:$I, ""),
  _xlfn.IFNA(
    _xlfn.IFS(
      ISNUMBER(_xlpm.result), _xlpm.result,
      _xlpm.result = "&gt; 2419.6", 2500,
      _xlpm.result = "&lt; 1.0", 0.5
    ),
    ""
  )
)</f>
        <v>141.4</v>
      </c>
      <c r="AG315" s="2">
        <f>_xlfn.IFNA(_xlfn.XLOOKUP((A315&amp;"_P"), GALLERY!AT:AT, GALLERY!E:E),"")</f>
        <v>8.7340000000000001E-2</v>
      </c>
      <c r="AH315" s="2">
        <f>_xlfn.IFNA(_xlfn.XLOOKUP((A315&amp;"_C"), GALLERY!AT:AT, GALLERY!E:E),"")</f>
        <v>530.49850000000004</v>
      </c>
      <c r="AI315" s="75">
        <f>_xlfn.IFNA(IF(_xlfn.XLOOKUP((A315&amp;"_N"), GALLERY!AT:AT, GALLERY!E:E)&lt;0, _xlfn.XLOOKUP((A315&amp;"_T"), GALLERY!AT:AT, GALLERY!E:E), _xlfn.XLOOKUP((A315&amp;"_T"), GALLERY!AT:AT, GALLERY!E:E)-_xlfn.XLOOKUP((A315&amp;"_N"), GALLERY!AT:AT, GALLERY!E:E))/1000,"")</f>
        <v>0.37193860000000001</v>
      </c>
      <c r="AJ315" s="5">
        <f>_xlfn.IFNA(_xlfn.XLOOKUP((A315), TURBIDITY!A:A, TURBIDITY!I:I),"")</f>
        <v>3.75</v>
      </c>
      <c r="AK315" s="105" t="str" cm="1">
        <f t="array" ref="AK315">_xlfn.LET(
  _xlpm.lookupVal, _xlfn.XLOOKUP($A315, PHYCOCYANIN!A:A, PHYCOCYANIN!R:R, ""),
  _xlfn.IFS(
    _xlpm.lookupVal &lt;&gt; "", _xlpm.lookupVal,
    OR($Z315 = "Abundant algae", ISNUMBER(SEARCH("Suspected_HAB", $AA315))), "Flagged",
    TRUE, ""
  )
)</f>
        <v/>
      </c>
      <c r="AL315" s="75">
        <f>_xlfn.XLOOKUP($L315,'Site_GPS-Coordinates'!$A:$A,'Site_GPS-Coordinates'!$B:$B,"")</f>
        <v>40.274531000000003</v>
      </c>
      <c r="AM315" s="75">
        <f>_xlfn.XLOOKUP($L315,'Site_GPS-Coordinates'!$A:$A,'Site_GPS-Coordinates'!$C:$C,"")</f>
        <v>-74.472054999999997</v>
      </c>
    </row>
    <row r="316" spans="1:39" ht="14.5" x14ac:dyDescent="0.35">
      <c r="A316" s="2" t="str">
        <f t="shared" si="12"/>
        <v>MRD_2025-06-29</v>
      </c>
      <c r="B316">
        <v>3369</v>
      </c>
      <c r="C316" t="s">
        <v>785</v>
      </c>
      <c r="D316" s="78">
        <v>45837.498923611114</v>
      </c>
      <c r="F316" s="78">
        <v>45837.498923611114</v>
      </c>
      <c r="H316" t="s">
        <v>719</v>
      </c>
      <c r="I316" t="s">
        <v>720</v>
      </c>
      <c r="J316" s="6">
        <v>45837.666666666664</v>
      </c>
      <c r="K316" s="79">
        <v>0.3263888888888889</v>
      </c>
      <c r="L316" t="s">
        <v>786</v>
      </c>
      <c r="M316" t="s">
        <v>155</v>
      </c>
      <c r="N316" t="s">
        <v>156</v>
      </c>
      <c r="O316" t="s">
        <v>196</v>
      </c>
      <c r="P316" t="s">
        <v>158</v>
      </c>
      <c r="R316" t="s">
        <v>182</v>
      </c>
      <c r="T316" t="s">
        <v>199</v>
      </c>
      <c r="V316" t="s">
        <v>172</v>
      </c>
      <c r="X316" t="s">
        <v>202</v>
      </c>
      <c r="Y316" t="s">
        <v>424</v>
      </c>
      <c r="Z316" t="s">
        <v>218</v>
      </c>
      <c r="AA316" t="s">
        <v>219</v>
      </c>
      <c r="AC316" s="55"/>
      <c r="AD316" s="84" t="s">
        <v>295</v>
      </c>
      <c r="AE316" t="s">
        <v>787</v>
      </c>
      <c r="AF316" s="55" t="str" cm="1">
        <f t="array" ref="AF316">_xlfn.LET(
  _xlpm.result, _xlfn.XLOOKUP($A316, IDEXX!$A:$A, IDEXX!$I:$I, ""),
  _xlfn.IFNA(
    _xlfn.IFS(
      ISNUMBER(_xlpm.result), _xlpm.result,
      _xlpm.result = "&gt; 2419.6", 2500,
      _xlpm.result = "&lt; 1.0", 0.5
    ),
    ""
  )
)</f>
        <v/>
      </c>
      <c r="AG316" s="167" t="str">
        <f>_xlfn.IFNA(_xlfn.XLOOKUP((A316&amp;"_P"), GALLERY!AT:AT, GALLERY!E:E),"")</f>
        <v/>
      </c>
      <c r="AH316" s="167" t="str">
        <f>_xlfn.IFNA(_xlfn.XLOOKUP((A316&amp;"_C"), GALLERY!AT:AT, GALLERY!E:E),"")</f>
        <v/>
      </c>
      <c r="AI316" s="168" t="str">
        <f>_xlfn.IFNA(IF(_xlfn.XLOOKUP((A316&amp;"_N"), GALLERY!AT:AT, GALLERY!E:E)&lt;0, _xlfn.XLOOKUP((A316&amp;"_T"), GALLERY!AT:AT, GALLERY!E:E), _xlfn.XLOOKUP((A316&amp;"_T"), GALLERY!AT:AT, GALLERY!E:E)-_xlfn.XLOOKUP((A316&amp;"_N"), GALLERY!AT:AT, GALLERY!E:E))/1000,"")</f>
        <v/>
      </c>
      <c r="AJ316" s="166" t="str">
        <f>_xlfn.IFNA(_xlfn.XLOOKUP((A316), TURBIDITY!A:A, TURBIDITY!I:I),"")</f>
        <v/>
      </c>
      <c r="AK316" s="105" t="str" cm="1">
        <f t="array" ref="AK316">_xlfn.LET(
  _xlpm.lookupVal, _xlfn.XLOOKUP($A316, PHYCOCYANIN!A:A, PHYCOCYANIN!R:R, ""),
  _xlfn.IFS(
    _xlpm.lookupVal &lt;&gt; "", _xlpm.lookupVal,
    OR($Z316 = "Abundant algae", ISNUMBER(SEARCH("Suspected_HAB", $AA316))), "Flagged",
    TRUE, ""
  )
)</f>
        <v/>
      </c>
      <c r="AL316" s="75">
        <f>_xlfn.XLOOKUP($L316,'Site_GPS-Coordinates'!$A:$A,'Site_GPS-Coordinates'!$B:$B,"")</f>
        <v>40.292969999999997</v>
      </c>
      <c r="AM316" s="75">
        <f>_xlfn.XLOOKUP($L316,'Site_GPS-Coordinates'!$A:$A,'Site_GPS-Coordinates'!$C:$C,"")</f>
        <v>-74.526709999999994</v>
      </c>
    </row>
    <row r="317" spans="1:39" ht="14.5" x14ac:dyDescent="0.35">
      <c r="A317" s="2" t="str">
        <f t="shared" si="12"/>
        <v>PL1_2025-06-29</v>
      </c>
      <c r="B317">
        <v>3375</v>
      </c>
      <c r="C317" t="s">
        <v>788</v>
      </c>
      <c r="D317" s="78">
        <v>45837.528645833336</v>
      </c>
      <c r="F317" s="78">
        <v>45837.528645833336</v>
      </c>
      <c r="H317" t="s">
        <v>784</v>
      </c>
      <c r="I317" t="s">
        <v>675</v>
      </c>
      <c r="J317" s="6">
        <v>45837.666666666664</v>
      </c>
      <c r="K317" s="79">
        <v>0.35972222222222222</v>
      </c>
      <c r="L317" t="s">
        <v>267</v>
      </c>
      <c r="M317" t="s">
        <v>155</v>
      </c>
      <c r="N317" t="s">
        <v>156</v>
      </c>
      <c r="O317" t="s">
        <v>250</v>
      </c>
      <c r="P317" t="s">
        <v>158</v>
      </c>
      <c r="R317" s="84" t="s">
        <v>228</v>
      </c>
      <c r="T317" t="s">
        <v>171</v>
      </c>
      <c r="V317" t="s">
        <v>172</v>
      </c>
      <c r="X317" t="s">
        <v>202</v>
      </c>
      <c r="Y317" t="s">
        <v>191</v>
      </c>
      <c r="Z317" t="s">
        <v>163</v>
      </c>
      <c r="AC317">
        <v>26</v>
      </c>
      <c r="AD317" t="s">
        <v>164</v>
      </c>
      <c r="AF317" cm="1">
        <f t="array" ref="AF317">_xlfn.LET(
  _xlpm.result, _xlfn.XLOOKUP($A317, IDEXX!$A:$A, IDEXX!$I:$I, ""),
  _xlfn.IFNA(
    _xlfn.IFS(
      ISNUMBER(_xlpm.result), _xlpm.result,
      _xlpm.result = "&gt; 2419.6", 2500,
      _xlpm.result = "&lt; 1.0", 0.5
    ),
    ""
  )
)</f>
        <v>17.899999999999999</v>
      </c>
      <c r="AG317" s="2">
        <f>_xlfn.IFNA(_xlfn.XLOOKUP((A317&amp;"_P"), GALLERY!AT:AT, GALLERY!E:E),"")</f>
        <v>0.13772999999999999</v>
      </c>
      <c r="AH317" s="2">
        <f>_xlfn.IFNA(_xlfn.XLOOKUP((A317&amp;"_C"), GALLERY!AT:AT, GALLERY!E:E),"")</f>
        <v>794.67629999999997</v>
      </c>
      <c r="AI317" s="75">
        <f>_xlfn.IFNA(IF(_xlfn.XLOOKUP((A317&amp;"_N"), GALLERY!AT:AT, GALLERY!E:E)&lt;0, _xlfn.XLOOKUP((A317&amp;"_T"), GALLERY!AT:AT, GALLERY!E:E), _xlfn.XLOOKUP((A317&amp;"_T"), GALLERY!AT:AT, GALLERY!E:E)-_xlfn.XLOOKUP((A317&amp;"_N"), GALLERY!AT:AT, GALLERY!E:E))/1000,"")</f>
        <v>0.38953353000000002</v>
      </c>
      <c r="AJ317" s="5">
        <f>_xlfn.IFNA(_xlfn.XLOOKUP((A317), TURBIDITY!A:A, TURBIDITY!I:I),"")</f>
        <v>2.17</v>
      </c>
      <c r="AK317" s="105" t="str" cm="1">
        <f t="array" ref="AK317">_xlfn.LET(
  _xlpm.lookupVal, _xlfn.XLOOKUP($A317, PHYCOCYANIN!A:A, PHYCOCYANIN!R:R, ""),
  _xlfn.IFS(
    _xlpm.lookupVal &lt;&gt; "", _xlpm.lookupVal,
    OR($Z317 = "Abundant algae", ISNUMBER(SEARCH("Suspected_HAB", $AA317))), "Flagged",
    TRUE, ""
  )
)</f>
        <v/>
      </c>
      <c r="AL317" s="75">
        <f>_xlfn.XLOOKUP($L316,'Site_GPS-Coordinates'!$A:$A,'Site_GPS-Coordinates'!$B:$B,"")</f>
        <v>40.292969999999997</v>
      </c>
      <c r="AM317" s="75">
        <f>_xlfn.XLOOKUP($L317,'Site_GPS-Coordinates'!$A:$A,'Site_GPS-Coordinates'!$C:$C,"")</f>
        <v>-74.522058999999999</v>
      </c>
    </row>
    <row r="318" spans="1:39" ht="14.5" x14ac:dyDescent="0.35">
      <c r="A318" s="2" t="str">
        <f t="shared" si="12"/>
        <v>PMRL1_2025-06-29</v>
      </c>
      <c r="B318">
        <v>3384</v>
      </c>
      <c r="C318" t="s">
        <v>789</v>
      </c>
      <c r="D318" s="78">
        <v>45837.583622685182</v>
      </c>
      <c r="F318" s="78">
        <v>45837.583622685182</v>
      </c>
      <c r="H318" t="s">
        <v>247</v>
      </c>
      <c r="I318" t="s">
        <v>248</v>
      </c>
      <c r="J318" s="6">
        <v>45837.666666666664</v>
      </c>
      <c r="K318" s="79">
        <v>0.4152777777777778</v>
      </c>
      <c r="L318" t="s">
        <v>269</v>
      </c>
      <c r="M318" t="s">
        <v>155</v>
      </c>
      <c r="N318" t="s">
        <v>156</v>
      </c>
      <c r="O318" t="s">
        <v>157</v>
      </c>
      <c r="P318" t="s">
        <v>158</v>
      </c>
      <c r="R318" t="s">
        <v>159</v>
      </c>
      <c r="T318" t="s">
        <v>159</v>
      </c>
      <c r="V318" t="s">
        <v>160</v>
      </c>
      <c r="X318" t="s">
        <v>202</v>
      </c>
      <c r="Y318" t="s">
        <v>191</v>
      </c>
      <c r="Z318" t="s">
        <v>218</v>
      </c>
      <c r="AA318" t="s">
        <v>590</v>
      </c>
      <c r="AC318">
        <v>25</v>
      </c>
      <c r="AD318" t="s">
        <v>164</v>
      </c>
      <c r="AF318" cm="1">
        <f t="array" ref="AF318">_xlfn.LET(
  _xlpm.result, _xlfn.XLOOKUP($A318, IDEXX!$A:$A, IDEXX!$I:$I, ""),
  _xlfn.IFNA(
    _xlfn.IFS(
      ISNUMBER(_xlpm.result), _xlpm.result,
      _xlpm.result = "&gt; 2419.6", 2500,
      _xlpm.result = "&lt; 1.0", 0.5
    ),
    ""
  )
)</f>
        <v>193.5</v>
      </c>
      <c r="AG318" s="2">
        <f>_xlfn.IFNA(_xlfn.XLOOKUP((A318&amp;"_P"), GALLERY!AT:AT, GALLERY!E:E),"")</f>
        <v>8.0750000000000002E-2</v>
      </c>
      <c r="AH318" s="2">
        <f>_xlfn.IFNA(_xlfn.XLOOKUP((A318&amp;"_C"), GALLERY!AT:AT, GALLERY!E:E),"")</f>
        <v>655.32539999999995</v>
      </c>
      <c r="AI318" s="75">
        <f>_xlfn.IFNA(IF(_xlfn.XLOOKUP((A318&amp;"_N"), GALLERY!AT:AT, GALLERY!E:E)&lt;0, _xlfn.XLOOKUP((A318&amp;"_T"), GALLERY!AT:AT, GALLERY!E:E), _xlfn.XLOOKUP((A318&amp;"_T"), GALLERY!AT:AT, GALLERY!E:E)-_xlfn.XLOOKUP((A318&amp;"_N"), GALLERY!AT:AT, GALLERY!E:E))/1000,"")</f>
        <v>1.428106E-2</v>
      </c>
      <c r="AJ318" s="5">
        <f>_xlfn.IFNA(_xlfn.XLOOKUP((A318), TURBIDITY!A:A, TURBIDITY!I:I),"")</f>
        <v>5.39</v>
      </c>
      <c r="AK318" s="105" t="str" cm="1">
        <f t="array" ref="AK318">_xlfn.LET(
  _xlpm.lookupVal, _xlfn.XLOOKUP($A318, PHYCOCYANIN!A:A, PHYCOCYANIN!R:R, ""),
  _xlfn.IFS(
    _xlpm.lookupVal &lt;&gt; "", _xlpm.lookupVal,
    OR($Z318 = "Abundant algae", ISNUMBER(SEARCH("Suspected_HAB", $AA318))), "Flagged",
    TRUE, ""
  )
)</f>
        <v/>
      </c>
      <c r="AL318" s="75">
        <f>_xlfn.XLOOKUP($L317,'Site_GPS-Coordinates'!$A:$A,'Site_GPS-Coordinates'!$B:$B,"")</f>
        <v>40.270198999999998</v>
      </c>
      <c r="AM318" s="75">
        <f>_xlfn.XLOOKUP($L318,'Site_GPS-Coordinates'!$A:$A,'Site_GPS-Coordinates'!$C:$C,"")</f>
        <v>-74.676843000000005</v>
      </c>
    </row>
    <row r="319" spans="1:39" ht="14.5" x14ac:dyDescent="0.35">
      <c r="A319" s="2" t="str">
        <f t="shared" si="12"/>
        <v>PP1_2025-06-29</v>
      </c>
      <c r="B319">
        <v>3378</v>
      </c>
      <c r="C319" t="s">
        <v>790</v>
      </c>
      <c r="D319" s="78">
        <v>45837.549930555557</v>
      </c>
      <c r="F319" s="78">
        <v>45837.549930555557</v>
      </c>
      <c r="H319" t="s">
        <v>179</v>
      </c>
      <c r="I319" t="s">
        <v>180</v>
      </c>
      <c r="J319" s="6">
        <v>45837.666666666664</v>
      </c>
      <c r="K319" s="79">
        <v>0.38194444444444442</v>
      </c>
      <c r="L319" t="s">
        <v>274</v>
      </c>
      <c r="M319" t="s">
        <v>155</v>
      </c>
      <c r="N319" t="s">
        <v>156</v>
      </c>
      <c r="O319" t="s">
        <v>196</v>
      </c>
      <c r="P319" t="s">
        <v>158</v>
      </c>
      <c r="R319" t="s">
        <v>159</v>
      </c>
      <c r="T319" t="s">
        <v>171</v>
      </c>
      <c r="V319" t="s">
        <v>172</v>
      </c>
      <c r="X319" t="s">
        <v>202</v>
      </c>
      <c r="Y319" t="s">
        <v>162</v>
      </c>
      <c r="Z319" t="s">
        <v>163</v>
      </c>
      <c r="AC319">
        <v>27</v>
      </c>
      <c r="AD319" t="s">
        <v>164</v>
      </c>
      <c r="AF319" s="81" t="str" cm="1">
        <f t="array" ref="AF319">_xlfn.LET(
  _xlpm.result, _xlfn.XLOOKUP($A319, IDEXX!$A:$A, IDEXX!$I:$I, ""),
  _xlfn.IFNA(
    _xlfn.IFS(
      ISNUMBER(_xlpm.result), _xlpm.result,
      _xlpm.result = "&gt; 2419.6", 2500,
      _xlpm.result = "&lt; 1.0", 0.5
    ),
    ""
  )
)</f>
        <v/>
      </c>
      <c r="AG319" s="2">
        <f>_xlfn.IFNA(_xlfn.XLOOKUP((A319&amp;"_P"), GALLERY!AT:AT, GALLERY!E:E),"")</f>
        <v>0.61080999999999996</v>
      </c>
      <c r="AH319" s="2">
        <f>_xlfn.IFNA(_xlfn.XLOOKUP((A319&amp;"_C"), GALLERY!AT:AT, GALLERY!E:E),"")</f>
        <v>641.93799999999999</v>
      </c>
      <c r="AI319" s="75">
        <f>_xlfn.IFNA(IF(_xlfn.XLOOKUP((A319&amp;"_N"), GALLERY!AT:AT, GALLERY!E:E)&lt;0, _xlfn.XLOOKUP((A319&amp;"_T"), GALLERY!AT:AT, GALLERY!E:E), _xlfn.XLOOKUP((A319&amp;"_T"), GALLERY!AT:AT, GALLERY!E:E)-_xlfn.XLOOKUP((A319&amp;"_N"), GALLERY!AT:AT, GALLERY!E:E))/1000,"")</f>
        <v>9.0601519999999991E-2</v>
      </c>
      <c r="AJ319" s="5">
        <f>_xlfn.IFNA(_xlfn.XLOOKUP((A319), TURBIDITY!A:A, TURBIDITY!I:I),"")</f>
        <v>14.6</v>
      </c>
      <c r="AK319" s="105" t="str" cm="1">
        <f t="array" ref="AK319">_xlfn.LET(
  _xlpm.lookupVal, _xlfn.XLOOKUP($A319, PHYCOCYANIN!A:A, PHYCOCYANIN!R:R, ""),
  _xlfn.IFS(
    _xlpm.lookupVal &lt;&gt; "", _xlpm.lookupVal,
    OR($Z319 = "Abundant algae", ISNUMBER(SEARCH("Suspected_HAB", $AA319))), "Flagged",
    TRUE, ""
  )
)</f>
        <v/>
      </c>
      <c r="AL319" s="75">
        <f>_xlfn.XLOOKUP($L318,'Site_GPS-Coordinates'!$A:$A,'Site_GPS-Coordinates'!$B:$B,"")</f>
        <v>40.363233999999999</v>
      </c>
      <c r="AM319" s="75">
        <f>_xlfn.XLOOKUP($L319,'Site_GPS-Coordinates'!$A:$A,'Site_GPS-Coordinates'!$C:$C,"")</f>
        <v>-74.600999999999999</v>
      </c>
    </row>
    <row r="320" spans="1:39" ht="14.5" x14ac:dyDescent="0.35">
      <c r="A320" s="2" t="str">
        <f t="shared" si="12"/>
        <v>PRP1_2025-06-29</v>
      </c>
      <c r="B320">
        <v>3386</v>
      </c>
      <c r="C320" t="s">
        <v>791</v>
      </c>
      <c r="D320" s="78">
        <v>45837.588148148148</v>
      </c>
      <c r="F320" s="78">
        <v>45837.588148148148</v>
      </c>
      <c r="H320" t="s">
        <v>205</v>
      </c>
      <c r="I320" t="s">
        <v>477</v>
      </c>
      <c r="J320" s="6">
        <v>45837.666666666664</v>
      </c>
      <c r="K320" s="79">
        <v>0.41666666666666669</v>
      </c>
      <c r="L320" t="s">
        <v>277</v>
      </c>
      <c r="M320" t="s">
        <v>155</v>
      </c>
      <c r="N320" t="s">
        <v>156</v>
      </c>
      <c r="O320" t="s">
        <v>196</v>
      </c>
      <c r="P320" t="s">
        <v>158</v>
      </c>
      <c r="R320" t="s">
        <v>159</v>
      </c>
      <c r="T320" t="s">
        <v>159</v>
      </c>
      <c r="V320" t="s">
        <v>320</v>
      </c>
      <c r="X320" t="s">
        <v>202</v>
      </c>
      <c r="Y320" t="s">
        <v>191</v>
      </c>
      <c r="Z320" t="s">
        <v>163</v>
      </c>
      <c r="AC320">
        <v>25.8</v>
      </c>
      <c r="AD320" t="s">
        <v>164</v>
      </c>
      <c r="AF320" cm="1">
        <f t="array" ref="AF320">_xlfn.LET(
  _xlpm.result, _xlfn.XLOOKUP($A320, IDEXX!$A:$A, IDEXX!$I:$I, ""),
  _xlfn.IFNA(
    _xlfn.IFS(
      ISNUMBER(_xlpm.result), _xlpm.result,
      _xlpm.result = "&gt; 2419.6", 2500,
      _xlpm.result = "&lt; 1.0", 0.5
    ),
    ""
  )
)</f>
        <v>32.700000000000003</v>
      </c>
      <c r="AG320" s="2">
        <f>_xlfn.IFNA(_xlfn.XLOOKUP((A320&amp;"_P"), GALLERY!AT:AT, GALLERY!E:E),"")</f>
        <v>0.10970000000000001</v>
      </c>
      <c r="AH320" s="2">
        <f>_xlfn.IFNA(_xlfn.XLOOKUP((A320&amp;"_C"), GALLERY!AT:AT, GALLERY!E:E),"")</f>
        <v>284.24549999999999</v>
      </c>
      <c r="AI320" s="75">
        <f>_xlfn.IFNA(IF(_xlfn.XLOOKUP((A320&amp;"_N"), GALLERY!AT:AT, GALLERY!E:E)&lt;0, _xlfn.XLOOKUP((A320&amp;"_T"), GALLERY!AT:AT, GALLERY!E:E), _xlfn.XLOOKUP((A320&amp;"_T"), GALLERY!AT:AT, GALLERY!E:E)-_xlfn.XLOOKUP((A320&amp;"_N"), GALLERY!AT:AT, GALLERY!E:E))/1000,"")</f>
        <v>8.2976679999999997E-2</v>
      </c>
      <c r="AJ320" s="5">
        <f>_xlfn.IFNA(_xlfn.XLOOKUP((A320), TURBIDITY!A:A, TURBIDITY!I:I),"")</f>
        <v>4.05</v>
      </c>
      <c r="AK320" s="105" t="str" cm="1">
        <f t="array" ref="AK320">_xlfn.LET(
  _xlpm.lookupVal, _xlfn.XLOOKUP($A320, PHYCOCYANIN!A:A, PHYCOCYANIN!R:R, ""),
  _xlfn.IFS(
    _xlpm.lookupVal &lt;&gt; "", _xlpm.lookupVal,
    OR($Z320 = "Abundant algae", ISNUMBER(SEARCH("Suspected_HAB", $AA320))), "Flagged",
    TRUE, ""
  )
)</f>
        <v/>
      </c>
      <c r="AL320" s="75">
        <f>_xlfn.XLOOKUP($L319,'Site_GPS-Coordinates'!$A:$A,'Site_GPS-Coordinates'!$B:$B,"")</f>
        <v>40.327579999999998</v>
      </c>
      <c r="AM320" s="75">
        <f>_xlfn.XLOOKUP($L320,'Site_GPS-Coordinates'!$A:$A,'Site_GPS-Coordinates'!$C:$C,"")</f>
        <v>-74.560906079999995</v>
      </c>
    </row>
    <row r="321" spans="1:39" ht="14.5" x14ac:dyDescent="0.35">
      <c r="A321" s="2" t="str">
        <f t="shared" si="12"/>
        <v>RB1_2025-06-29</v>
      </c>
      <c r="B321">
        <v>3402</v>
      </c>
      <c r="C321" t="s">
        <v>792</v>
      </c>
      <c r="D321" s="78">
        <v>45837.619652777779</v>
      </c>
      <c r="F321" s="78">
        <v>45837.619652777779</v>
      </c>
      <c r="H321" t="s">
        <v>657</v>
      </c>
      <c r="I321" t="s">
        <v>748</v>
      </c>
      <c r="J321" s="6">
        <v>45837.666666666664</v>
      </c>
      <c r="K321" s="79">
        <v>0.44305555555555554</v>
      </c>
      <c r="L321" t="s">
        <v>686</v>
      </c>
      <c r="M321" t="s">
        <v>155</v>
      </c>
      <c r="N321" t="s">
        <v>156</v>
      </c>
      <c r="O321" t="s">
        <v>196</v>
      </c>
      <c r="P321" t="s">
        <v>158</v>
      </c>
      <c r="R321" t="s">
        <v>290</v>
      </c>
      <c r="T321" t="s">
        <v>199</v>
      </c>
      <c r="V321" t="s">
        <v>172</v>
      </c>
      <c r="X321" t="s">
        <v>202</v>
      </c>
      <c r="Y321" t="s">
        <v>191</v>
      </c>
      <c r="Z321" t="s">
        <v>163</v>
      </c>
      <c r="AC321">
        <v>24</v>
      </c>
      <c r="AD321" t="s">
        <v>164</v>
      </c>
      <c r="AF321" cm="1">
        <f t="array" ref="AF321">_xlfn.LET(
  _xlpm.result, _xlfn.XLOOKUP($A321, IDEXX!$A:$A, IDEXX!$I:$I, ""),
  _xlfn.IFNA(
    _xlfn.IFS(
      ISNUMBER(_xlpm.result), _xlpm.result,
      _xlpm.result = "&gt; 2419.6", 2500,
      _xlpm.result = "&lt; 1.0", 0.5
    ),
    ""
  )
)</f>
        <v>365.4</v>
      </c>
      <c r="AG321" s="2">
        <f>_xlfn.IFNA(_xlfn.XLOOKUP((A321&amp;"_P"), GALLERY!AT:AT, GALLERY!E:E),"")</f>
        <v>9.7900000000000001E-2</v>
      </c>
      <c r="AH321" s="2">
        <f>_xlfn.IFNA(_xlfn.XLOOKUP((A321&amp;"_C"), GALLERY!AT:AT, GALLERY!E:E),"")</f>
        <v>524.56479999999999</v>
      </c>
      <c r="AI321" s="75">
        <f>_xlfn.IFNA(IF(_xlfn.XLOOKUP((A321&amp;"_N"), GALLERY!AT:AT, GALLERY!E:E)&lt;0, _xlfn.XLOOKUP((A321&amp;"_T"), GALLERY!AT:AT, GALLERY!E:E), _xlfn.XLOOKUP((A321&amp;"_T"), GALLERY!AT:AT, GALLERY!E:E)-_xlfn.XLOOKUP((A321&amp;"_N"), GALLERY!AT:AT, GALLERY!E:E))/1000,"")</f>
        <v>0.79773768000000012</v>
      </c>
      <c r="AJ321" s="5">
        <f>_xlfn.IFNA(_xlfn.XLOOKUP((A321), TURBIDITY!A:A, TURBIDITY!I:I),"")</f>
        <v>17</v>
      </c>
      <c r="AK321" s="105" t="str" cm="1">
        <f t="array" ref="AK321">_xlfn.LET(
  _xlpm.lookupVal, _xlfn.XLOOKUP($A321, PHYCOCYANIN!A:A, PHYCOCYANIN!R:R, ""),
  _xlfn.IFS(
    _xlpm.lookupVal &lt;&gt; "", _xlpm.lookupVal,
    OR($Z321 = "Abundant algae", ISNUMBER(SEARCH("Suspected_HAB", $AA321))), "Flagged",
    TRUE, ""
  )
)</f>
        <v/>
      </c>
      <c r="AL321" s="75">
        <f>_xlfn.XLOOKUP($L320,'Site_GPS-Coordinates'!$A:$A,'Site_GPS-Coordinates'!$B:$B,"")</f>
        <v>40.349993079999997</v>
      </c>
      <c r="AM321" s="75">
        <f>_xlfn.XLOOKUP($L321,'Site_GPS-Coordinates'!$A:$A,'Site_GPS-Coordinates'!$C:$C,"")</f>
        <v>-74.461664220000003</v>
      </c>
    </row>
    <row r="322" spans="1:39" ht="14.5" x14ac:dyDescent="0.35">
      <c r="A322" s="2" t="str">
        <f t="shared" ref="A322:A385" si="13">L322&amp;"_"&amp;TEXT(J322,"yyyy-mm-dd")</f>
        <v>RB2_2025-06-29</v>
      </c>
      <c r="B322">
        <v>3370</v>
      </c>
      <c r="C322" t="s">
        <v>793</v>
      </c>
      <c r="D322" s="78">
        <v>45837.509814814817</v>
      </c>
      <c r="F322" s="78">
        <v>45837.509814814817</v>
      </c>
      <c r="H322" t="s">
        <v>794</v>
      </c>
      <c r="I322" t="s">
        <v>720</v>
      </c>
      <c r="J322" s="6">
        <v>45837.666666666664</v>
      </c>
      <c r="K322" s="79">
        <v>0.34027777777777779</v>
      </c>
      <c r="L322" t="s">
        <v>795</v>
      </c>
      <c r="M322" t="s">
        <v>169</v>
      </c>
      <c r="N322" t="s">
        <v>156</v>
      </c>
      <c r="O322" t="s">
        <v>196</v>
      </c>
      <c r="P322" t="s">
        <v>158</v>
      </c>
      <c r="R322" t="s">
        <v>413</v>
      </c>
      <c r="S322" t="s">
        <v>796</v>
      </c>
      <c r="T322" t="s">
        <v>413</v>
      </c>
      <c r="U322" t="s">
        <v>797</v>
      </c>
      <c r="V322" t="s">
        <v>172</v>
      </c>
      <c r="X322" t="s">
        <v>202</v>
      </c>
      <c r="Y322" t="s">
        <v>424</v>
      </c>
      <c r="Z322" t="s">
        <v>163</v>
      </c>
      <c r="AC322" s="55"/>
      <c r="AD322" s="84" t="s">
        <v>295</v>
      </c>
      <c r="AE322" t="s">
        <v>798</v>
      </c>
      <c r="AF322" s="55" t="str" cm="1">
        <f t="array" ref="AF322">_xlfn.LET(
  _xlpm.result, _xlfn.XLOOKUP($A322, IDEXX!$A:$A, IDEXX!$I:$I, ""),
  _xlfn.IFNA(
    _xlfn.IFS(
      ISNUMBER(_xlpm.result), _xlpm.result,
      _xlpm.result = "&gt; 2419.6", 2500,
      _xlpm.result = "&lt; 1.0", 0.5
    ),
    ""
  )
)</f>
        <v/>
      </c>
      <c r="AG322" s="167" t="str">
        <f>_xlfn.IFNA(_xlfn.XLOOKUP((A322&amp;"_P"), GALLERY!AT:AT, GALLERY!E:E),"")</f>
        <v/>
      </c>
      <c r="AH322" s="167" t="str">
        <f>_xlfn.IFNA(_xlfn.XLOOKUP((A322&amp;"_C"), GALLERY!AT:AT, GALLERY!E:E),"")</f>
        <v/>
      </c>
      <c r="AI322" s="168" t="str">
        <f>_xlfn.IFNA(IF(_xlfn.XLOOKUP((A322&amp;"_N"), GALLERY!AT:AT, GALLERY!E:E)&lt;0, _xlfn.XLOOKUP((A322&amp;"_T"), GALLERY!AT:AT, GALLERY!E:E), _xlfn.XLOOKUP((A322&amp;"_T"), GALLERY!AT:AT, GALLERY!E:E)-_xlfn.XLOOKUP((A322&amp;"_N"), GALLERY!AT:AT, GALLERY!E:E))/1000,"")</f>
        <v/>
      </c>
      <c r="AJ322" s="166" t="str">
        <f>_xlfn.IFNA(_xlfn.XLOOKUP((A322), TURBIDITY!A:A, TURBIDITY!I:I),"")</f>
        <v/>
      </c>
      <c r="AK322" s="105" t="str" cm="1">
        <f t="array" ref="AK322">_xlfn.LET(
  _xlpm.lookupVal, _xlfn.XLOOKUP($A322, PHYCOCYANIN!A:A, PHYCOCYANIN!R:R, ""),
  _xlfn.IFS(
    _xlpm.lookupVal &lt;&gt; "", _xlpm.lookupVal,
    OR($Z322 = "Abundant algae", ISNUMBER(SEARCH("Suspected_HAB", $AA322))), "Flagged",
    TRUE, ""
  )
)</f>
        <v/>
      </c>
      <c r="AL322" s="121">
        <v>40.003359976170202</v>
      </c>
      <c r="AM322" s="121">
        <v>-74.7032057493726</v>
      </c>
    </row>
    <row r="323" spans="1:39" ht="14.5" x14ac:dyDescent="0.35">
      <c r="A323" s="2" t="str">
        <f t="shared" si="13"/>
        <v>RBA_2025-06-29</v>
      </c>
      <c r="B323">
        <v>3377</v>
      </c>
      <c r="C323" t="s">
        <v>799</v>
      </c>
      <c r="D323" s="78">
        <v>45837.53534722222</v>
      </c>
      <c r="F323" s="78">
        <v>45837.53534722222</v>
      </c>
      <c r="H323" t="s">
        <v>784</v>
      </c>
      <c r="I323" t="s">
        <v>675</v>
      </c>
      <c r="J323" s="6">
        <v>45837.666666666664</v>
      </c>
      <c r="K323" s="79">
        <v>0.3659722222222222</v>
      </c>
      <c r="L323" t="s">
        <v>279</v>
      </c>
      <c r="M323" t="s">
        <v>155</v>
      </c>
      <c r="N323" t="s">
        <v>156</v>
      </c>
      <c r="O323" t="s">
        <v>250</v>
      </c>
      <c r="P323" t="s">
        <v>158</v>
      </c>
      <c r="R323" t="s">
        <v>159</v>
      </c>
      <c r="T323" t="s">
        <v>159</v>
      </c>
      <c r="V323" t="s">
        <v>172</v>
      </c>
      <c r="X323" t="s">
        <v>161</v>
      </c>
      <c r="Y323" t="s">
        <v>162</v>
      </c>
      <c r="Z323" t="s">
        <v>163</v>
      </c>
      <c r="AC323">
        <v>25</v>
      </c>
      <c r="AD323" t="s">
        <v>164</v>
      </c>
      <c r="AF323" cm="1">
        <f t="array" ref="AF323">_xlfn.LET(
  _xlpm.result, _xlfn.XLOOKUP($A323, IDEXX!$A:$A, IDEXX!$I:$I, ""),
  _xlfn.IFNA(
    _xlfn.IFS(
      ISNUMBER(_xlpm.result), _xlpm.result,
      _xlpm.result = "&gt; 2419.6", 2500,
      _xlpm.result = "&lt; 1.0", 0.5
    ),
    ""
  )
)</f>
        <v>83.6</v>
      </c>
      <c r="AG323" s="2">
        <f>_xlfn.IFNA(_xlfn.XLOOKUP((A323&amp;"_P"), GALLERY!AT:AT, GALLERY!E:E),"")</f>
        <v>0.11294</v>
      </c>
      <c r="AH323" s="2">
        <f>_xlfn.IFNA(_xlfn.XLOOKUP((A323&amp;"_C"), GALLERY!AT:AT, GALLERY!E:E),"")</f>
        <v>829.60299999999995</v>
      </c>
      <c r="AI323" s="75">
        <f>_xlfn.IFNA(IF(_xlfn.XLOOKUP((A323&amp;"_N"), GALLERY!AT:AT, GALLERY!E:E)&lt;0, _xlfn.XLOOKUP((A323&amp;"_T"), GALLERY!AT:AT, GALLERY!E:E), _xlfn.XLOOKUP((A323&amp;"_T"), GALLERY!AT:AT, GALLERY!E:E)-_xlfn.XLOOKUP((A323&amp;"_N"), GALLERY!AT:AT, GALLERY!E:E))/1000,"")</f>
        <v>0.59394068999999994</v>
      </c>
      <c r="AJ323" s="5">
        <f>_xlfn.IFNA(_xlfn.XLOOKUP((A323), TURBIDITY!A:A, TURBIDITY!I:I),"")</f>
        <v>2.19</v>
      </c>
      <c r="AK323" s="105" t="str" cm="1">
        <f t="array" ref="AK323">_xlfn.LET(
  _xlpm.lookupVal, _xlfn.XLOOKUP($A323, PHYCOCYANIN!A:A, PHYCOCYANIN!R:R, ""),
  _xlfn.IFS(
    _xlpm.lookupVal &lt;&gt; "", _xlpm.lookupVal,
    OR($Z323 = "Abundant algae", ISNUMBER(SEARCH("Suspected_HAB", $AA323))), "Flagged",
    TRUE, ""
  )
)</f>
        <v/>
      </c>
      <c r="AL323" s="75">
        <f>_xlfn.XLOOKUP($L322,'Site_GPS-Coordinates'!$A:$A,'Site_GPS-Coordinates'!$B:$B,"")</f>
        <v>40.283062289999997</v>
      </c>
      <c r="AM323" s="75">
        <f>_xlfn.XLOOKUP($L323,'Site_GPS-Coordinates'!$A:$A,'Site_GPS-Coordinates'!$C:$C,"")</f>
        <v>-74.525869999999998</v>
      </c>
    </row>
    <row r="324" spans="1:39" ht="14.5" x14ac:dyDescent="0.35">
      <c r="A324" s="2" t="str">
        <f t="shared" si="13"/>
        <v>ROL1_2025-06-29</v>
      </c>
      <c r="B324">
        <v>3392</v>
      </c>
      <c r="C324" t="s">
        <v>800</v>
      </c>
      <c r="D324" s="78">
        <v>45837.6012962963</v>
      </c>
      <c r="F324" s="78">
        <v>45837.6012962963</v>
      </c>
      <c r="H324" t="s">
        <v>801</v>
      </c>
      <c r="I324" t="s">
        <v>766</v>
      </c>
      <c r="J324" s="6">
        <v>45837.666666666664</v>
      </c>
      <c r="K324" s="79">
        <v>0.43055555555555558</v>
      </c>
      <c r="L324" t="s">
        <v>289</v>
      </c>
      <c r="M324" t="s">
        <v>169</v>
      </c>
      <c r="N324" t="s">
        <v>156</v>
      </c>
      <c r="O324" t="s">
        <v>250</v>
      </c>
      <c r="P324" t="s">
        <v>158</v>
      </c>
      <c r="R324" s="84" t="s">
        <v>228</v>
      </c>
      <c r="T324" t="s">
        <v>199</v>
      </c>
      <c r="V324" t="s">
        <v>160</v>
      </c>
      <c r="X324" t="s">
        <v>161</v>
      </c>
      <c r="Y324" t="s">
        <v>191</v>
      </c>
      <c r="Z324" t="s">
        <v>213</v>
      </c>
      <c r="AC324">
        <v>22</v>
      </c>
      <c r="AD324" t="s">
        <v>164</v>
      </c>
      <c r="AF324" cm="1">
        <f t="array" ref="AF324">_xlfn.LET(
  _xlpm.result, _xlfn.XLOOKUP($A324, IDEXX!$A:$A, IDEXX!$I:$I, ""),
  _xlfn.IFNA(
    _xlfn.IFS(
      ISNUMBER(_xlpm.result), _xlpm.result,
      _xlpm.result = "&gt; 2419.6", 2500,
      _xlpm.result = "&lt; 1.0", 0.5
    ),
    ""
  )
)</f>
        <v>15.8</v>
      </c>
      <c r="AG324" s="2">
        <f>_xlfn.IFNA(_xlfn.XLOOKUP((A324&amp;"_P"), GALLERY!AT:AT, GALLERY!E:E),"")</f>
        <v>1.1990000000000001E-2</v>
      </c>
      <c r="AH324" s="2">
        <f>_xlfn.IFNA(_xlfn.XLOOKUP((A324&amp;"_C"), GALLERY!AT:AT, GALLERY!E:E),"")</f>
        <v>269.7183</v>
      </c>
      <c r="AI324" s="75">
        <f>_xlfn.IFNA(IF(_xlfn.XLOOKUP((A324&amp;"_N"), GALLERY!AT:AT, GALLERY!E:E)&lt;0, _xlfn.XLOOKUP((A324&amp;"_T"), GALLERY!AT:AT, GALLERY!E:E), _xlfn.XLOOKUP((A324&amp;"_T"), GALLERY!AT:AT, GALLERY!E:E)-_xlfn.XLOOKUP((A324&amp;"_N"), GALLERY!AT:AT, GALLERY!E:E))/1000,"")</f>
        <v>2.2912809999999999E-2</v>
      </c>
      <c r="AJ324" s="5">
        <f>_xlfn.IFNA(_xlfn.XLOOKUP((A324), TURBIDITY!A:A, TURBIDITY!I:I),"")</f>
        <v>11.4</v>
      </c>
      <c r="AK324" s="105" t="str" cm="1">
        <f t="array" ref="AK324">_xlfn.LET(
  _xlpm.lookupVal, _xlfn.XLOOKUP($A324, PHYCOCYANIN!A:A, PHYCOCYANIN!R:R, ""),
  _xlfn.IFS(
    _xlpm.lookupVal &lt;&gt; "", _xlpm.lookupVal,
    OR($Z324 = "Abundant algae", ISNUMBER(SEARCH("Suspected_HAB", $AA324))), "Flagged",
    TRUE, ""
  )
)</f>
        <v/>
      </c>
      <c r="AL324" s="121">
        <v>40.003359976170202</v>
      </c>
      <c r="AM324" s="121">
        <v>-74.7032057493726</v>
      </c>
    </row>
    <row r="325" spans="1:39" ht="14.5" x14ac:dyDescent="0.35">
      <c r="A325" s="2" t="str">
        <f t="shared" si="13"/>
        <v>SB2_2025-06-29</v>
      </c>
      <c r="B325">
        <v>3411</v>
      </c>
      <c r="C325" t="s">
        <v>802</v>
      </c>
      <c r="D325" s="78">
        <v>45837.628506944442</v>
      </c>
      <c r="F325" s="78">
        <v>45837.628506944442</v>
      </c>
      <c r="H325" t="s">
        <v>634</v>
      </c>
      <c r="I325" t="s">
        <v>635</v>
      </c>
      <c r="J325" s="6">
        <v>45837.666666666664</v>
      </c>
      <c r="K325" s="79">
        <v>0.41388888888888886</v>
      </c>
      <c r="L325" t="s">
        <v>447</v>
      </c>
      <c r="M325" t="s">
        <v>155</v>
      </c>
      <c r="N325" t="s">
        <v>156</v>
      </c>
      <c r="O325" t="s">
        <v>157</v>
      </c>
      <c r="P325" t="s">
        <v>158</v>
      </c>
      <c r="R325" t="s">
        <v>432</v>
      </c>
      <c r="T325" t="s">
        <v>199</v>
      </c>
      <c r="V325" t="s">
        <v>172</v>
      </c>
      <c r="X325" t="s">
        <v>161</v>
      </c>
      <c r="Y325" t="s">
        <v>162</v>
      </c>
      <c r="Z325" t="s">
        <v>163</v>
      </c>
      <c r="AC325">
        <v>25</v>
      </c>
      <c r="AD325" t="s">
        <v>164</v>
      </c>
      <c r="AF325" cm="1">
        <f t="array" ref="AF325">_xlfn.LET(
  _xlpm.result, _xlfn.XLOOKUP($A325, IDEXX!$A:$A, IDEXX!$I:$I, ""),
  _xlfn.IFNA(
    _xlfn.IFS(
      ISNUMBER(_xlpm.result), _xlpm.result,
      _xlpm.result = "&gt; 2419.6", 2500,
      _xlpm.result = "&lt; 1.0", 0.5
    ),
    ""
  )
)</f>
        <v>40.200000000000003</v>
      </c>
      <c r="AG325" s="2">
        <f>_xlfn.IFNA(_xlfn.XLOOKUP((A325&amp;"_P"), GALLERY!AT:AT, GALLERY!E:E),"")</f>
        <v>0.25530000000000003</v>
      </c>
      <c r="AH325" s="2">
        <f>_xlfn.IFNA(_xlfn.XLOOKUP((A325&amp;"_C"), GALLERY!AT:AT, GALLERY!E:E),"")</f>
        <v>599.3383</v>
      </c>
      <c r="AI325" s="75">
        <f>_xlfn.IFNA(IF(_xlfn.XLOOKUP((A325&amp;"_N"), GALLERY!AT:AT, GALLERY!E:E)&lt;0, _xlfn.XLOOKUP((A325&amp;"_T"), GALLERY!AT:AT, GALLERY!E:E), _xlfn.XLOOKUP((A325&amp;"_T"), GALLERY!AT:AT, GALLERY!E:E)-_xlfn.XLOOKUP((A325&amp;"_N"), GALLERY!AT:AT, GALLERY!E:E))/1000,"")</f>
        <v>0.52988341000000005</v>
      </c>
      <c r="AJ325" s="5">
        <f>_xlfn.IFNA(_xlfn.XLOOKUP((A325), TURBIDITY!A:A, TURBIDITY!I:I),"")</f>
        <v>0.42</v>
      </c>
      <c r="AK325" s="105" t="str" cm="1">
        <f t="array" ref="AK325">_xlfn.LET(
  _xlpm.lookupVal, _xlfn.XLOOKUP($A325, PHYCOCYANIN!A:A, PHYCOCYANIN!R:R, ""),
  _xlfn.IFS(
    _xlpm.lookupVal &lt;&gt; "", _xlpm.lookupVal,
    OR($Z325 = "Abundant algae", ISNUMBER(SEARCH("Suspected_HAB", $AA325))), "Flagged",
    TRUE, ""
  )
)</f>
        <v/>
      </c>
      <c r="AL325" s="75">
        <f>_xlfn.XLOOKUP($L324,'Site_GPS-Coordinates'!$A:$A,'Site_GPS-Coordinates'!$B:$B,"")</f>
        <v>40.330827839999998</v>
      </c>
      <c r="AM325" s="75">
        <f>_xlfn.XLOOKUP($L325,'Site_GPS-Coordinates'!$A:$A,'Site_GPS-Coordinates'!$C:$C,"")</f>
        <v>-74.710442999999998</v>
      </c>
    </row>
    <row r="326" spans="1:39" ht="14.5" x14ac:dyDescent="0.35">
      <c r="A326" s="2" t="str">
        <f t="shared" si="13"/>
        <v>SB5_2025-06-29</v>
      </c>
      <c r="B326">
        <v>3425</v>
      </c>
      <c r="C326" t="s">
        <v>803</v>
      </c>
      <c r="D326" s="78">
        <v>45837.658935185187</v>
      </c>
      <c r="F326" s="78">
        <v>45837.658935185187</v>
      </c>
      <c r="H326" t="s">
        <v>690</v>
      </c>
      <c r="I326" t="s">
        <v>691</v>
      </c>
      <c r="J326" s="6">
        <v>45837.666666666664</v>
      </c>
      <c r="K326" s="79">
        <v>0.46944444444444444</v>
      </c>
      <c r="L326" t="s">
        <v>692</v>
      </c>
      <c r="M326" t="s">
        <v>155</v>
      </c>
      <c r="N326" t="s">
        <v>187</v>
      </c>
      <c r="O326" t="s">
        <v>196</v>
      </c>
      <c r="P326" t="s">
        <v>158</v>
      </c>
      <c r="R326" t="s">
        <v>159</v>
      </c>
      <c r="T326" t="s">
        <v>159</v>
      </c>
      <c r="V326" t="s">
        <v>172</v>
      </c>
      <c r="X326" t="s">
        <v>202</v>
      </c>
      <c r="Y326" t="s">
        <v>177</v>
      </c>
      <c r="Z326" t="s">
        <v>163</v>
      </c>
      <c r="AC326">
        <v>22</v>
      </c>
      <c r="AD326" t="s">
        <v>164</v>
      </c>
      <c r="AE326" t="s">
        <v>804</v>
      </c>
      <c r="AF326" cm="1">
        <f t="array" ref="AF326">_xlfn.LET(
  _xlpm.result, _xlfn.XLOOKUP($A326, IDEXX!$A:$A, IDEXX!$I:$I, ""),
  _xlfn.IFNA(
    _xlfn.IFS(
      ISNUMBER(_xlpm.result), _xlpm.result,
      _xlpm.result = "&gt; 2419.6", 2500,
      _xlpm.result = "&lt; 1.0", 0.5
    ),
    ""
  )
)</f>
        <v>57.6</v>
      </c>
      <c r="AG326" s="2">
        <f>_xlfn.IFNA(_xlfn.XLOOKUP((A326&amp;"_P"), GALLERY!AT:AT, GALLERY!E:E),"")</f>
        <v>4.6589999999999999E-2</v>
      </c>
      <c r="AH326" s="2">
        <f>_xlfn.IFNA(_xlfn.XLOOKUP((A326&amp;"_C"), GALLERY!AT:AT, GALLERY!E:E),"")</f>
        <v>383.34930000000003</v>
      </c>
      <c r="AI326" s="75">
        <f>_xlfn.IFNA(IF(_xlfn.XLOOKUP((A326&amp;"_N"), GALLERY!AT:AT, GALLERY!E:E)&lt;0, _xlfn.XLOOKUP((A326&amp;"_T"), GALLERY!AT:AT, GALLERY!E:E), _xlfn.XLOOKUP((A326&amp;"_T"), GALLERY!AT:AT, GALLERY!E:E)-_xlfn.XLOOKUP((A326&amp;"_N"), GALLERY!AT:AT, GALLERY!E:E))/1000,"")</f>
        <v>0.63225560999999997</v>
      </c>
      <c r="AJ326" s="5">
        <f>_xlfn.IFNA(_xlfn.XLOOKUP((A326), TURBIDITY!A:A, TURBIDITY!I:I),"")</f>
        <v>2.64</v>
      </c>
      <c r="AK326" s="105" t="str" cm="1">
        <f t="array" ref="AK326">_xlfn.LET(
  _xlpm.lookupVal, _xlfn.XLOOKUP($A326, PHYCOCYANIN!A:A, PHYCOCYANIN!R:R, ""),
  _xlfn.IFS(
    _xlpm.lookupVal &lt;&gt; "", _xlpm.lookupVal,
    OR($Z326 = "Abundant algae", ISNUMBER(SEARCH("Suspected_HAB", $AA326))), "Flagged",
    TRUE, ""
  )
)</f>
        <v/>
      </c>
      <c r="AL326" s="75">
        <f>_xlfn.XLOOKUP($L325,'Site_GPS-Coordinates'!$A:$A,'Site_GPS-Coordinates'!$B:$B,"")</f>
        <v>40.352823999999998</v>
      </c>
      <c r="AM326" s="75">
        <f>_xlfn.XLOOKUP($L326,'Site_GPS-Coordinates'!$A:$A,'Site_GPS-Coordinates'!$C:$C,"")</f>
        <v>-74.793865999999994</v>
      </c>
    </row>
    <row r="327" spans="1:39" ht="14.5" x14ac:dyDescent="0.35">
      <c r="A327" s="2" t="str">
        <f t="shared" si="13"/>
        <v>SBA_2025-06-29</v>
      </c>
      <c r="B327">
        <v>3405</v>
      </c>
      <c r="C327" t="s">
        <v>805</v>
      </c>
      <c r="D327" s="78">
        <v>45837.625659722224</v>
      </c>
      <c r="F327" s="78">
        <v>45837.625659722224</v>
      </c>
      <c r="H327" t="s">
        <v>690</v>
      </c>
      <c r="I327" t="s">
        <v>691</v>
      </c>
      <c r="J327" s="6">
        <v>45837.666666666664</v>
      </c>
      <c r="K327" s="79">
        <v>0.44583333333333336</v>
      </c>
      <c r="L327" t="s">
        <v>695</v>
      </c>
      <c r="M327" t="s">
        <v>155</v>
      </c>
      <c r="N327" t="s">
        <v>187</v>
      </c>
      <c r="O327" t="s">
        <v>196</v>
      </c>
      <c r="P327" t="s">
        <v>158</v>
      </c>
      <c r="R327" t="s">
        <v>432</v>
      </c>
      <c r="T327" t="s">
        <v>159</v>
      </c>
      <c r="V327" t="s">
        <v>172</v>
      </c>
      <c r="X327" t="s">
        <v>202</v>
      </c>
      <c r="Y327" t="s">
        <v>177</v>
      </c>
      <c r="Z327" t="s">
        <v>163</v>
      </c>
      <c r="AC327">
        <v>23</v>
      </c>
      <c r="AD327" t="s">
        <v>164</v>
      </c>
      <c r="AE327" t="s">
        <v>806</v>
      </c>
      <c r="AF327" cm="1">
        <f t="array" ref="AF327">_xlfn.LET(
  _xlpm.result, _xlfn.XLOOKUP($A327, IDEXX!$A:$A, IDEXX!$I:$I, ""),
  _xlfn.IFNA(
    _xlfn.IFS(
      ISNUMBER(_xlpm.result), _xlpm.result,
      _xlpm.result = "&gt; 2419.6", 2500,
      _xlpm.result = "&lt; 1.0", 0.5
    ),
    ""
  )
)</f>
        <v>71.900000000000006</v>
      </c>
      <c r="AG327" s="2">
        <f>_xlfn.IFNA(_xlfn.XLOOKUP((A327&amp;"_P"), GALLERY!AT:AT, GALLERY!E:E),"")</f>
        <v>3.8339999999999999E-2</v>
      </c>
      <c r="AH327" s="2">
        <f>_xlfn.IFNA(_xlfn.XLOOKUP((A327&amp;"_C"), GALLERY!AT:AT, GALLERY!E:E),"")</f>
        <v>410.40570000000002</v>
      </c>
      <c r="AI327" s="75">
        <f>_xlfn.IFNA(IF(_xlfn.XLOOKUP((A327&amp;"_N"), GALLERY!AT:AT, GALLERY!E:E)&lt;0, _xlfn.XLOOKUP((A327&amp;"_T"), GALLERY!AT:AT, GALLERY!E:E), _xlfn.XLOOKUP((A327&amp;"_T"), GALLERY!AT:AT, GALLERY!E:E)-_xlfn.XLOOKUP((A327&amp;"_N"), GALLERY!AT:AT, GALLERY!E:E))/1000,"")</f>
        <v>0.43689722999999997</v>
      </c>
      <c r="AJ327" s="5">
        <f>_xlfn.IFNA(_xlfn.XLOOKUP((A327), TURBIDITY!A:A, TURBIDITY!I:I),"")</f>
        <v>4.05</v>
      </c>
      <c r="AK327" s="105" t="str" cm="1">
        <f t="array" ref="AK327">_xlfn.LET(
  _xlpm.lookupVal, _xlfn.XLOOKUP($A327, PHYCOCYANIN!A:A, PHYCOCYANIN!R:R, ""),
  _xlfn.IFS(
    _xlpm.lookupVal &lt;&gt; "", _xlpm.lookupVal,
    OR($Z327 = "Abundant algae", ISNUMBER(SEARCH("Suspected_HAB", $AA327))), "Flagged",
    TRUE, ""
  )
)</f>
        <v/>
      </c>
      <c r="AL327" s="75">
        <f>_xlfn.XLOOKUP($L326,'Site_GPS-Coordinates'!$A:$A,'Site_GPS-Coordinates'!$B:$B,"")</f>
        <v>40.374220000000001</v>
      </c>
      <c r="AM327" s="75">
        <f>_xlfn.XLOOKUP($L327,'Site_GPS-Coordinates'!$A:$A,'Site_GPS-Coordinates'!$C:$C,"")</f>
        <v>-74.78258391</v>
      </c>
    </row>
    <row r="328" spans="1:39" ht="14.5" x14ac:dyDescent="0.35">
      <c r="A328" s="2" t="str">
        <f t="shared" si="13"/>
        <v>SC6_2025-06-29</v>
      </c>
      <c r="B328">
        <v>3407</v>
      </c>
      <c r="C328" t="s">
        <v>807</v>
      </c>
      <c r="D328" s="78">
        <v>45837.626319444447</v>
      </c>
      <c r="F328" s="78">
        <v>45837.626319444447</v>
      </c>
      <c r="H328" t="s">
        <v>221</v>
      </c>
      <c r="I328" t="s">
        <v>417</v>
      </c>
      <c r="J328" s="6">
        <v>45837.666666666664</v>
      </c>
      <c r="K328" s="79">
        <v>0.45555555555555555</v>
      </c>
      <c r="L328" t="s">
        <v>808</v>
      </c>
      <c r="M328" t="s">
        <v>155</v>
      </c>
      <c r="N328" t="s">
        <v>187</v>
      </c>
      <c r="O328" t="s">
        <v>196</v>
      </c>
      <c r="P328" t="s">
        <v>158</v>
      </c>
      <c r="R328" t="s">
        <v>159</v>
      </c>
      <c r="T328" t="s">
        <v>159</v>
      </c>
      <c r="V328" t="s">
        <v>172</v>
      </c>
      <c r="X328" t="s">
        <v>202</v>
      </c>
      <c r="Y328" t="s">
        <v>177</v>
      </c>
      <c r="Z328" t="s">
        <v>163</v>
      </c>
      <c r="AC328">
        <v>22</v>
      </c>
      <c r="AD328" t="s">
        <v>164</v>
      </c>
      <c r="AF328" cm="1">
        <f t="array" ref="AF328">_xlfn.LET(
  _xlpm.result, _xlfn.XLOOKUP($A328, IDEXX!$A:$A, IDEXX!$I:$I, ""),
  _xlfn.IFNA(
    _xlfn.IFS(
      ISNUMBER(_xlpm.result), _xlpm.result,
      _xlpm.result = "&gt; 2419.6", 2500,
      _xlpm.result = "&lt; 1.0", 0.5
    ),
    ""
  )
)</f>
        <v>365.4</v>
      </c>
      <c r="AG328" s="2">
        <f>_xlfn.IFNA(_xlfn.XLOOKUP((A328&amp;"_P"), GALLERY!AT:AT, GALLERY!E:E),"")</f>
        <v>0.1101</v>
      </c>
      <c r="AH328" s="2">
        <f>_xlfn.IFNA(_xlfn.XLOOKUP((A328&amp;"_C"), GALLERY!AT:AT, GALLERY!E:E),"")</f>
        <v>991.26670000000001</v>
      </c>
      <c r="AI328" s="75">
        <f>_xlfn.IFNA(IF(_xlfn.XLOOKUP((A328&amp;"_N"), GALLERY!AT:AT, GALLERY!E:E)&lt;0, _xlfn.XLOOKUP((A328&amp;"_T"), GALLERY!AT:AT, GALLERY!E:E), _xlfn.XLOOKUP((A328&amp;"_T"), GALLERY!AT:AT, GALLERY!E:E)-_xlfn.XLOOKUP((A328&amp;"_N"), GALLERY!AT:AT, GALLERY!E:E))/1000,"")</f>
        <v>0.38529347000000003</v>
      </c>
      <c r="AJ328" s="5">
        <f>_xlfn.IFNA(_xlfn.XLOOKUP((A328), TURBIDITY!A:A, TURBIDITY!I:I),"")</f>
        <v>2.62</v>
      </c>
      <c r="AK328" s="105" t="str" cm="1">
        <f t="array" ref="AK328">_xlfn.LET(
  _xlpm.lookupVal, _xlfn.XLOOKUP($A328, PHYCOCYANIN!A:A, PHYCOCYANIN!R:R, ""),
  _xlfn.IFS(
    _xlpm.lookupVal &lt;&gt; "", _xlpm.lookupVal,
    OR($Z328 = "Abundant algae", ISNUMBER(SEARCH("Suspected_HAB", $AA328))), "Flagged",
    TRUE, ""
  )
)</f>
        <v/>
      </c>
      <c r="AL328" s="75">
        <f>_xlfn.XLOOKUP($L327,'Site_GPS-Coordinates'!$A:$A,'Site_GPS-Coordinates'!$B:$B,"")</f>
        <v>40.34959207</v>
      </c>
      <c r="AM328" s="75">
        <f>_xlfn.XLOOKUP($L328,'Site_GPS-Coordinates'!$A:$A,'Site_GPS-Coordinates'!$C:$C,"")</f>
        <v>-74.749695000000003</v>
      </c>
    </row>
    <row r="329" spans="1:39" ht="14.5" x14ac:dyDescent="0.35">
      <c r="A329" s="2" t="str">
        <f t="shared" si="13"/>
        <v>SW1_2025-06-29</v>
      </c>
      <c r="B329">
        <v>3404</v>
      </c>
      <c r="C329" t="s">
        <v>809</v>
      </c>
      <c r="D329" s="78">
        <v>45837.624583333331</v>
      </c>
      <c r="F329" s="78">
        <v>45837.624583333331</v>
      </c>
      <c r="H329" t="s">
        <v>750</v>
      </c>
      <c r="I329" t="s">
        <v>751</v>
      </c>
      <c r="J329" s="6">
        <v>45837.666666666664</v>
      </c>
      <c r="K329" s="79">
        <v>0.44791666666666669</v>
      </c>
      <c r="L329" t="s">
        <v>810</v>
      </c>
      <c r="M329" t="s">
        <v>169</v>
      </c>
      <c r="N329" t="s">
        <v>187</v>
      </c>
      <c r="O329" t="s">
        <v>250</v>
      </c>
      <c r="P329" t="s">
        <v>158</v>
      </c>
      <c r="R329" t="s">
        <v>159</v>
      </c>
      <c r="T329" t="s">
        <v>159</v>
      </c>
      <c r="V329" t="s">
        <v>172</v>
      </c>
      <c r="X329" t="s">
        <v>161</v>
      </c>
      <c r="Y329" t="s">
        <v>177</v>
      </c>
      <c r="Z329" t="s">
        <v>163</v>
      </c>
      <c r="AC329">
        <v>22</v>
      </c>
      <c r="AD329" t="s">
        <v>164</v>
      </c>
      <c r="AF329" cm="1">
        <f t="array" ref="AF329">_xlfn.LET(
  _xlpm.result, _xlfn.XLOOKUP($A329, IDEXX!$A:$A, IDEXX!$I:$I, ""),
  _xlfn.IFNA(
    _xlfn.IFS(
      ISNUMBER(_xlpm.result), _xlpm.result,
      _xlpm.result = "&gt; 2419.6", 2500,
      _xlpm.result = "&lt; 1.0", 0.5
    ),
    ""
  )
)</f>
        <v>104.3</v>
      </c>
      <c r="AG329" s="2">
        <f>_xlfn.IFNA(_xlfn.XLOOKUP((A329&amp;"_P"), GALLERY!AT:AT, GALLERY!E:E),"")</f>
        <v>9.5420000000000005E-2</v>
      </c>
      <c r="AH329" s="2">
        <f>_xlfn.IFNA(_xlfn.XLOOKUP((A329&amp;"_C"), GALLERY!AT:AT, GALLERY!E:E),"")</f>
        <v>587.21910000000003</v>
      </c>
      <c r="AI329" s="75">
        <f>_xlfn.IFNA(IF(_xlfn.XLOOKUP((A329&amp;"_N"), GALLERY!AT:AT, GALLERY!E:E)&lt;0, _xlfn.XLOOKUP((A329&amp;"_T"), GALLERY!AT:AT, GALLERY!E:E), _xlfn.XLOOKUP((A329&amp;"_T"), GALLERY!AT:AT, GALLERY!E:E)-_xlfn.XLOOKUP((A329&amp;"_N"), GALLERY!AT:AT, GALLERY!E:E))/1000,"")</f>
        <v>0.76904530000000004</v>
      </c>
      <c r="AJ329" s="5">
        <f>_xlfn.IFNA(_xlfn.XLOOKUP((A329), TURBIDITY!A:A, TURBIDITY!I:I),"")</f>
        <v>0.65</v>
      </c>
      <c r="AK329" s="105" t="str" cm="1">
        <f t="array" ref="AK329">_xlfn.LET(
  _xlpm.lookupVal, _xlfn.XLOOKUP($A329, PHYCOCYANIN!A:A, PHYCOCYANIN!R:R, ""),
  _xlfn.IFS(
    _xlpm.lookupVal &lt;&gt; "", _xlpm.lookupVal,
    OR($Z329 = "Abundant algae", ISNUMBER(SEARCH("Suspected_HAB", $AA329))), "Flagged",
    TRUE, ""
  )
)</f>
        <v/>
      </c>
      <c r="AL329" s="121">
        <v>40.364060259042802</v>
      </c>
      <c r="AM329" s="121">
        <v>-74.944923982070193</v>
      </c>
    </row>
    <row r="330" spans="1:39" ht="14.5" x14ac:dyDescent="0.35">
      <c r="A330" s="2" t="str">
        <f t="shared" si="13"/>
        <v>SYL1_2025-06-29</v>
      </c>
      <c r="B330">
        <v>3415</v>
      </c>
      <c r="C330" t="s">
        <v>811</v>
      </c>
      <c r="D330" s="78">
        <v>45837.640185185184</v>
      </c>
      <c r="F330" s="78">
        <v>45837.640185185184</v>
      </c>
      <c r="H330" t="s">
        <v>221</v>
      </c>
      <c r="I330" t="s">
        <v>417</v>
      </c>
      <c r="J330" s="6">
        <v>45837.666666666664</v>
      </c>
      <c r="K330" s="79">
        <v>0.47083333333333333</v>
      </c>
      <c r="L330" t="s">
        <v>307</v>
      </c>
      <c r="M330" t="s">
        <v>155</v>
      </c>
      <c r="N330" t="s">
        <v>156</v>
      </c>
      <c r="O330" t="s">
        <v>196</v>
      </c>
      <c r="P330" t="s">
        <v>158</v>
      </c>
      <c r="R330" t="s">
        <v>159</v>
      </c>
      <c r="T330" t="s">
        <v>159</v>
      </c>
      <c r="V330" t="s">
        <v>172</v>
      </c>
      <c r="X330" t="s">
        <v>202</v>
      </c>
      <c r="Y330" t="s">
        <v>177</v>
      </c>
      <c r="Z330" s="84" t="s">
        <v>377</v>
      </c>
      <c r="AA330" t="s">
        <v>428</v>
      </c>
      <c r="AC330">
        <v>27</v>
      </c>
      <c r="AD330" t="s">
        <v>164</v>
      </c>
      <c r="AF330" cm="1">
        <f t="array" ref="AF330">_xlfn.LET(
  _xlpm.result, _xlfn.XLOOKUP($A330, IDEXX!$A:$A, IDEXX!$I:$I, ""),
  _xlfn.IFNA(
    _xlfn.IFS(
      ISNUMBER(_xlpm.result), _xlpm.result,
      _xlpm.result = "&gt; 2419.6", 2500,
      _xlpm.result = "&lt; 1.0", 0.5
    ),
    ""
  )
)</f>
        <v>40.200000000000003</v>
      </c>
      <c r="AG330" s="2">
        <f>_xlfn.IFNA(_xlfn.XLOOKUP((A330&amp;"_P"), GALLERY!AT:AT, GALLERY!E:E),"")</f>
        <v>4.7710000000000002E-2</v>
      </c>
      <c r="AH330" s="2">
        <f>_xlfn.IFNA(_xlfn.XLOOKUP((A330&amp;"_C"), GALLERY!AT:AT, GALLERY!E:E),"")</f>
        <v>985.25369999999998</v>
      </c>
      <c r="AI330" s="75">
        <f>_xlfn.IFNA(IF(_xlfn.XLOOKUP((A330&amp;"_N"), GALLERY!AT:AT, GALLERY!E:E)&lt;0, _xlfn.XLOOKUP((A330&amp;"_T"), GALLERY!AT:AT, GALLERY!E:E), _xlfn.XLOOKUP((A330&amp;"_T"), GALLERY!AT:AT, GALLERY!E:E)-_xlfn.XLOOKUP((A330&amp;"_N"), GALLERY!AT:AT, GALLERY!E:E))/1000,"")</f>
        <v>1.9574350000000004E-2</v>
      </c>
      <c r="AJ330" s="5">
        <f>_xlfn.IFNA(_xlfn.XLOOKUP((A330), TURBIDITY!A:A, TURBIDITY!I:I),"")</f>
        <v>20</v>
      </c>
      <c r="AK330" s="105" t="str" cm="1">
        <f t="array" ref="AK330">_xlfn.LET(
  _xlpm.lookupVal, _xlfn.XLOOKUP($A330, PHYCOCYANIN!A:A, PHYCOCYANIN!R:R, ""),
  _xlfn.IFS(
    _xlpm.lookupVal &lt;&gt; "", _xlpm.lookupVal,
    OR($Z330 = "Abundant algae", ISNUMBER(SEARCH("Suspected_HAB", $AA330))), "Flagged",
    TRUE, ""
  )
)</f>
        <v>Flagged</v>
      </c>
      <c r="AL330" s="75">
        <f>_xlfn.XLOOKUP($L329,'Site_GPS-Coordinates'!$A:$A,'Site_GPS-Coordinates'!$B:$B,"")</f>
        <v>40.364043000000002</v>
      </c>
      <c r="AM330" s="75">
        <f>_xlfn.XLOOKUP($L330,'Site_GPS-Coordinates'!$A:$A,'Site_GPS-Coordinates'!$C:$C,"")</f>
        <v>-74.775480000000002</v>
      </c>
    </row>
    <row r="331" spans="1:39" ht="14.5" x14ac:dyDescent="0.35">
      <c r="A331" s="2" t="str">
        <f t="shared" si="13"/>
        <v>SYNL1_2025-06-29</v>
      </c>
      <c r="B331">
        <v>3398</v>
      </c>
      <c r="C331" t="s">
        <v>812</v>
      </c>
      <c r="D331" s="78">
        <v>45837.615694444445</v>
      </c>
      <c r="F331" s="78">
        <v>45837.615694444445</v>
      </c>
      <c r="H331" t="s">
        <v>600</v>
      </c>
      <c r="I331" t="s">
        <v>601</v>
      </c>
      <c r="J331" s="6">
        <v>45837.666666666664</v>
      </c>
      <c r="K331" s="79">
        <v>0.44305555555555554</v>
      </c>
      <c r="L331" t="s">
        <v>310</v>
      </c>
      <c r="M331" t="s">
        <v>155</v>
      </c>
      <c r="N331" t="s">
        <v>156</v>
      </c>
      <c r="O331" t="s">
        <v>196</v>
      </c>
      <c r="P331" t="s">
        <v>464</v>
      </c>
      <c r="R331" t="s">
        <v>176</v>
      </c>
      <c r="T331" t="s">
        <v>159</v>
      </c>
      <c r="V331" t="s">
        <v>160</v>
      </c>
      <c r="X331" t="s">
        <v>202</v>
      </c>
      <c r="Y331" t="s">
        <v>162</v>
      </c>
      <c r="Z331" t="s">
        <v>163</v>
      </c>
      <c r="AC331">
        <v>25</v>
      </c>
      <c r="AD331" t="s">
        <v>164</v>
      </c>
      <c r="AF331" cm="1">
        <f t="array" ref="AF331">_xlfn.LET(
  _xlpm.result, _xlfn.XLOOKUP($A331, IDEXX!$A:$A, IDEXX!$I:$I, ""),
  _xlfn.IFNA(
    _xlfn.IFS(
      ISNUMBER(_xlpm.result), _xlpm.result,
      _xlpm.result = "&gt; 2419.6", 2500,
      _xlpm.result = "&lt; 1.0", 0.5
    ),
    ""
  )
)</f>
        <v>150</v>
      </c>
      <c r="AG331" s="2">
        <f>_xlfn.IFNA(_xlfn.XLOOKUP((A331&amp;"_P"), GALLERY!AT:AT, GALLERY!E:E),"")</f>
        <v>5.1529999999999999E-2</v>
      </c>
      <c r="AH331" s="2">
        <f>_xlfn.IFNA(_xlfn.XLOOKUP((A331&amp;"_C"), GALLERY!AT:AT, GALLERY!E:E),"")</f>
        <v>221.29499999999999</v>
      </c>
      <c r="AI331" s="75">
        <f>_xlfn.IFNA(IF(_xlfn.XLOOKUP((A331&amp;"_N"), GALLERY!AT:AT, GALLERY!E:E)&lt;0, _xlfn.XLOOKUP((A331&amp;"_T"), GALLERY!AT:AT, GALLERY!E:E), _xlfn.XLOOKUP((A331&amp;"_T"), GALLERY!AT:AT, GALLERY!E:E)-_xlfn.XLOOKUP((A331&amp;"_N"), GALLERY!AT:AT, GALLERY!E:E))/1000,"")</f>
        <v>8.5507890000000003E-2</v>
      </c>
      <c r="AJ331" s="5">
        <f>_xlfn.IFNA(_xlfn.XLOOKUP((A331), TURBIDITY!A:A, TURBIDITY!I:I),"")</f>
        <v>4.97</v>
      </c>
      <c r="AK331" s="105" t="str" cm="1">
        <f t="array" ref="AK331">_xlfn.LET(
  _xlpm.lookupVal, _xlfn.XLOOKUP($A331, PHYCOCYANIN!A:A, PHYCOCYANIN!R:R, ""),
  _xlfn.IFS(
    _xlpm.lookupVal &lt;&gt; "", _xlpm.lookupVal,
    OR($Z331 = "Abundant algae", ISNUMBER(SEARCH("Suspected_HAB", $AA331))), "Flagged",
    TRUE, ""
  )
)</f>
        <v/>
      </c>
      <c r="AL331" s="75">
        <f>_xlfn.XLOOKUP($L330,'Site_GPS-Coordinates'!$A:$A,'Site_GPS-Coordinates'!$B:$B,"")</f>
        <v>40.271619999999999</v>
      </c>
      <c r="AM331" s="75">
        <f>_xlfn.XLOOKUP($L331,'Site_GPS-Coordinates'!$A:$A,'Site_GPS-Coordinates'!$C:$C,"")</f>
        <v>-74.698115569999999</v>
      </c>
    </row>
    <row r="332" spans="1:39" ht="14.5" x14ac:dyDescent="0.35">
      <c r="A332" s="2" t="str">
        <f t="shared" si="13"/>
        <v>WP2_2025-06-29</v>
      </c>
      <c r="B332">
        <v>3430</v>
      </c>
      <c r="C332" t="s">
        <v>813</v>
      </c>
      <c r="D332" s="78">
        <v>45837.671331018515</v>
      </c>
      <c r="F332" s="78">
        <v>45837.671331018515</v>
      </c>
      <c r="H332" t="s">
        <v>527</v>
      </c>
      <c r="I332" t="s">
        <v>528</v>
      </c>
      <c r="J332" s="6">
        <v>45837.666666666664</v>
      </c>
      <c r="K332" s="79">
        <v>0.46875</v>
      </c>
      <c r="L332" t="s">
        <v>529</v>
      </c>
      <c r="M332" t="s">
        <v>155</v>
      </c>
      <c r="N332" t="s">
        <v>156</v>
      </c>
      <c r="O332" t="s">
        <v>196</v>
      </c>
      <c r="P332" t="s">
        <v>158</v>
      </c>
      <c r="R332" s="84" t="s">
        <v>228</v>
      </c>
      <c r="T332" s="84" t="s">
        <v>530</v>
      </c>
      <c r="V332" s="84" t="s">
        <v>698</v>
      </c>
      <c r="X332" t="s">
        <v>202</v>
      </c>
      <c r="Y332" t="s">
        <v>162</v>
      </c>
      <c r="Z332" s="84" t="s">
        <v>377</v>
      </c>
      <c r="AA332" s="100" t="s">
        <v>814</v>
      </c>
      <c r="AC332">
        <v>23.39</v>
      </c>
      <c r="AD332" t="s">
        <v>164</v>
      </c>
      <c r="AF332" cm="1">
        <f t="array" ref="AF332">_xlfn.LET(
  _xlpm.result, _xlfn.XLOOKUP($A332, IDEXX!$A:$A, IDEXX!$I:$I, ""),
  _xlfn.IFNA(
    _xlfn.IFS(
      ISNUMBER(_xlpm.result), _xlpm.result,
      _xlpm.result = "&gt; 2419.6", 2500,
      _xlpm.result = "&lt; 1.0", 0.5
    ),
    ""
  )
)</f>
        <v>2</v>
      </c>
      <c r="AG332" s="2">
        <f>_xlfn.IFNA(_xlfn.XLOOKUP((A332&amp;"_P"), GALLERY!AT:AT, GALLERY!E:E),"")</f>
        <v>-0.17349000000000001</v>
      </c>
      <c r="AH332" s="2">
        <f>_xlfn.IFNA(_xlfn.XLOOKUP((A332&amp;"_C"), GALLERY!AT:AT, GALLERY!E:E),"")</f>
        <v>108.47020000000001</v>
      </c>
      <c r="AI332" s="75">
        <f>_xlfn.IFNA(IF(_xlfn.XLOOKUP((A332&amp;"_N"), GALLERY!AT:AT, GALLERY!E:E)&lt;0, _xlfn.XLOOKUP((A332&amp;"_T"), GALLERY!AT:AT, GALLERY!E:E), _xlfn.XLOOKUP((A332&amp;"_T"), GALLERY!AT:AT, GALLERY!E:E)-_xlfn.XLOOKUP((A332&amp;"_N"), GALLERY!AT:AT, GALLERY!E:E))/1000,"")</f>
        <v>-3.8001300000000002E-2</v>
      </c>
      <c r="AJ332" s="5">
        <f>_xlfn.IFNA(_xlfn.XLOOKUP((A332), TURBIDITY!A:A, TURBIDITY!I:I),"")</f>
        <v>181</v>
      </c>
      <c r="AK332" s="5" t="s">
        <v>699</v>
      </c>
      <c r="AL332" s="75">
        <f>_xlfn.XLOOKUP($L331,'Site_GPS-Coordinates'!$A:$A,'Site_GPS-Coordinates'!$B:$B,"")</f>
        <v>40.412372449999999</v>
      </c>
      <c r="AM332" s="75">
        <f>_xlfn.XLOOKUP($L332,'Site_GPS-Coordinates'!$A:$A,'Site_GPS-Coordinates'!$C:$C,"")</f>
        <v>-74.766068000000004</v>
      </c>
    </row>
    <row r="333" spans="1:39" ht="14.5" x14ac:dyDescent="0.35">
      <c r="A333" s="2" t="str">
        <f t="shared" si="13"/>
        <v>JC6_2025-07-06</v>
      </c>
      <c r="B333" s="81"/>
      <c r="C333" s="81"/>
      <c r="D333" s="127"/>
      <c r="E333" s="81"/>
      <c r="F333" s="127"/>
      <c r="G333" s="81"/>
      <c r="H333" s="81"/>
      <c r="J333" s="6">
        <v>45844</v>
      </c>
      <c r="K333" s="126"/>
      <c r="L333" t="s">
        <v>772</v>
      </c>
      <c r="N333" s="81"/>
      <c r="O333" s="81"/>
      <c r="P333" s="81"/>
      <c r="R333" s="81"/>
      <c r="T333" s="81"/>
      <c r="V333" s="81"/>
      <c r="X333" s="81"/>
      <c r="Y333" s="81"/>
      <c r="Z333" s="81"/>
      <c r="AC333" s="81"/>
      <c r="AD333" t="s">
        <v>164</v>
      </c>
      <c r="AF333" cm="1">
        <f t="array" ref="AF333">_xlfn.LET(
  _xlpm.result, _xlfn.XLOOKUP($A333, IDEXX!$A:$A, IDEXX!$I:$I, ""),
  _xlfn.IFNA(
    _xlfn.IFS(
      ISNUMBER(_xlpm.result), _xlpm.result,
      _xlpm.result = "&gt; 2419.6", 2500,
      _xlpm.result = "&lt; 1.0", 0.5
    ),
    ""
  )
)</f>
        <v>193.5</v>
      </c>
      <c r="AG333" s="2">
        <f>_xlfn.IFNA(_xlfn.XLOOKUP((A333&amp;"_P"), GALLERY!AT:AT, GALLERY!E:E),"")</f>
        <v>8.6230000000000001E-2</v>
      </c>
      <c r="AH333" s="2">
        <f>_xlfn.IFNA(_xlfn.XLOOKUP((A333&amp;"_C"), GALLERY!AT:AT, GALLERY!E:E),"")</f>
        <v>489.3</v>
      </c>
      <c r="AI333" s="75">
        <f>_xlfn.IFNA(IF(_xlfn.XLOOKUP((A333&amp;"_N"), GALLERY!AT:AT, GALLERY!E:E)&lt;0, _xlfn.XLOOKUP((A333&amp;"_T"), GALLERY!AT:AT, GALLERY!E:E), _xlfn.XLOOKUP((A333&amp;"_T"), GALLERY!AT:AT, GALLERY!E:E)-_xlfn.XLOOKUP((A333&amp;"_N"), GALLERY!AT:AT, GALLERY!E:E))/1000,"")</f>
        <v>0.51754579999999994</v>
      </c>
      <c r="AJ333" s="5">
        <f>_xlfn.IFNA(_xlfn.XLOOKUP((A333), TURBIDITY!A:A, TURBIDITY!I:I),"")</f>
        <v>2.3199999999999998</v>
      </c>
      <c r="AK333" s="105" t="str" cm="1">
        <f t="array" ref="AK333">_xlfn.LET(
  _xlpm.lookupVal, _xlfn.XLOOKUP($A333, PHYCOCYANIN!A:A, PHYCOCYANIN!R:R, ""),
  _xlfn.IFS(
    _xlpm.lookupVal &lt;&gt; "", _xlpm.lookupVal,
    OR($Z333 = "Abundant algae", ISNUMBER(SEARCH("Suspected_HAB", $AA333))), "Flagged",
    TRUE, ""
  )
)</f>
        <v/>
      </c>
      <c r="AL333" s="75">
        <f>_xlfn.XLOOKUP($L333,'Site_GPS-Coordinates'!$A:$A,'Site_GPS-Coordinates'!$B:$B,"")</f>
        <v>40.298631</v>
      </c>
      <c r="AM333" s="75">
        <f>_xlfn.XLOOKUP($L333,'Site_GPS-Coordinates'!$A:$A,'Site_GPS-Coordinates'!$C:$C,"")</f>
        <v>-74.834935000000002</v>
      </c>
    </row>
    <row r="334" spans="1:39" ht="14.5" x14ac:dyDescent="0.35">
      <c r="A334" s="2" t="str">
        <f t="shared" si="13"/>
        <v>WP2_2025-07-06</v>
      </c>
      <c r="B334" s="81"/>
      <c r="C334" s="81"/>
      <c r="D334" s="81"/>
      <c r="E334" s="81"/>
      <c r="F334" s="81"/>
      <c r="G334" s="81"/>
      <c r="H334" s="81"/>
      <c r="J334" s="6">
        <v>45844</v>
      </c>
      <c r="K334" s="81"/>
      <c r="L334" t="s">
        <v>529</v>
      </c>
      <c r="N334" s="81"/>
      <c r="O334" s="81"/>
      <c r="P334" s="81"/>
      <c r="R334" s="81"/>
      <c r="T334" s="81"/>
      <c r="V334" s="81"/>
      <c r="X334" s="81"/>
      <c r="Y334" s="81"/>
      <c r="Z334" s="81"/>
      <c r="AC334" s="81"/>
      <c r="AD334" t="s">
        <v>164</v>
      </c>
      <c r="AF334" cm="1">
        <f t="array" ref="AF334">_xlfn.LET(
  _xlpm.result, _xlfn.XLOOKUP($A334, IDEXX!$A:$A, IDEXX!$I:$I, ""),
  _xlfn.IFNA(
    _xlfn.IFS(
      ISNUMBER(_xlpm.result), _xlpm.result,
      _xlpm.result = "&gt; 2419.6", 2500,
      _xlpm.result = "&lt; 1.0", 0.5
    ),
    ""
  )
)</f>
        <v>4.0999999999999996</v>
      </c>
      <c r="AG334" s="2">
        <f>_xlfn.IFNA(_xlfn.XLOOKUP((A334&amp;"_P"), GALLERY!AT:AT, GALLERY!E:E),"")</f>
        <v>4.0410000000000001E-2</v>
      </c>
      <c r="AH334" s="2">
        <f>_xlfn.IFNA(_xlfn.XLOOKUP((A334&amp;"_C"), GALLERY!AT:AT, GALLERY!E:E),"")</f>
        <v>117.38039999999999</v>
      </c>
      <c r="AI334" s="75">
        <f>_xlfn.IFNA(IF(_xlfn.XLOOKUP((A334&amp;"_N"), GALLERY!AT:AT, GALLERY!E:E)&lt;0, _xlfn.XLOOKUP((A334&amp;"_T"), GALLERY!AT:AT, GALLERY!E:E), _xlfn.XLOOKUP((A334&amp;"_T"), GALLERY!AT:AT, GALLERY!E:E)-_xlfn.XLOOKUP((A334&amp;"_N"), GALLERY!AT:AT, GALLERY!E:E))/1000,"")</f>
        <v>-8.2106999999999992E-4</v>
      </c>
      <c r="AJ334" s="5">
        <f>_xlfn.IFNA(_xlfn.XLOOKUP((A334), TURBIDITY!A:A, TURBIDITY!I:I),"")</f>
        <v>26.2</v>
      </c>
      <c r="AK334" s="105" t="str" cm="1">
        <f t="array" ref="AK334">_xlfn.LET(
  _xlpm.lookupVal, _xlfn.XLOOKUP($A334, PHYCOCYANIN!A:A, PHYCOCYANIN!R:R, ""),
  _xlfn.IFS(
    _xlpm.lookupVal &lt;&gt; "", _xlpm.lookupVal,
    OR($Z334 = "Abundant algae", ISNUMBER(SEARCH("Suspected_HAB", $AA334))), "Flagged",
    TRUE, ""
  )
)</f>
        <v>Elevated Phycocyanin</v>
      </c>
      <c r="AL334" s="75">
        <f>_xlfn.XLOOKUP($L334,'Site_GPS-Coordinates'!$A:$A,'Site_GPS-Coordinates'!$B:$B,"")</f>
        <v>40.358359999999998</v>
      </c>
      <c r="AM334" s="75">
        <f>_xlfn.XLOOKUP($L334,'Site_GPS-Coordinates'!$A:$A,'Site_GPS-Coordinates'!$C:$C,"")</f>
        <v>-74.766068000000004</v>
      </c>
    </row>
    <row r="335" spans="1:39" ht="14.5" x14ac:dyDescent="0.35">
      <c r="A335" s="2" t="str">
        <f t="shared" si="13"/>
        <v>ABM4_2025-07-06</v>
      </c>
      <c r="B335">
        <v>3466</v>
      </c>
      <c r="C335" t="s">
        <v>815</v>
      </c>
      <c r="D335" s="78">
        <v>45844.618518518517</v>
      </c>
      <c r="F335" s="78">
        <v>45844.618518518517</v>
      </c>
      <c r="H335" t="s">
        <v>816</v>
      </c>
      <c r="I335" t="s">
        <v>817</v>
      </c>
      <c r="J335" s="6">
        <v>45844.666666666664</v>
      </c>
      <c r="K335" s="79">
        <v>0.44722222222222224</v>
      </c>
      <c r="L335" t="s">
        <v>381</v>
      </c>
      <c r="M335" t="s">
        <v>155</v>
      </c>
      <c r="N335" t="s">
        <v>286</v>
      </c>
      <c r="O335" t="s">
        <v>196</v>
      </c>
      <c r="P335" t="s">
        <v>158</v>
      </c>
      <c r="R335" t="s">
        <v>182</v>
      </c>
      <c r="T335" t="s">
        <v>171</v>
      </c>
      <c r="V335" t="s">
        <v>172</v>
      </c>
      <c r="X335" t="s">
        <v>161</v>
      </c>
      <c r="Y335" t="s">
        <v>191</v>
      </c>
      <c r="Z335" t="s">
        <v>163</v>
      </c>
      <c r="AC335">
        <v>25</v>
      </c>
      <c r="AD335" t="s">
        <v>164</v>
      </c>
      <c r="AF335" cm="1">
        <f t="array" ref="AF335">_xlfn.LET(
  _xlpm.result, _xlfn.XLOOKUP($A335, IDEXX!$A:$A, IDEXX!$I:$I, ""),
  _xlfn.IFNA(
    _xlfn.IFS(
      ISNUMBER(_xlpm.result), _xlpm.result,
      _xlpm.result = "&gt; 2419.6", 2500,
      _xlpm.result = "&lt; 1.0", 0.5
    ),
    ""
  )
)</f>
        <v>67</v>
      </c>
      <c r="AG335" s="2">
        <f>_xlfn.IFNA(_xlfn.XLOOKUP((A335&amp;"_P"), GALLERY!AT:AT, GALLERY!E:E),"")</f>
        <v>0.11713</v>
      </c>
      <c r="AH335" s="2">
        <f>_xlfn.IFNA(_xlfn.XLOOKUP((A335&amp;"_C"), GALLERY!AT:AT, GALLERY!E:E),"")</f>
        <v>245.65770000000001</v>
      </c>
      <c r="AI335" s="75">
        <f>_xlfn.IFNA(IF(_xlfn.XLOOKUP((A335&amp;"_N"), GALLERY!AT:AT, GALLERY!E:E)&lt;0, _xlfn.XLOOKUP((A335&amp;"_T"), GALLERY!AT:AT, GALLERY!E:E), _xlfn.XLOOKUP((A335&amp;"_T"), GALLERY!AT:AT, GALLERY!E:E)-_xlfn.XLOOKUP((A335&amp;"_N"), GALLERY!AT:AT, GALLERY!E:E))/1000,"")</f>
        <v>0.84276185000000003</v>
      </c>
      <c r="AJ335" s="5">
        <f>_xlfn.IFNA(_xlfn.XLOOKUP((A335), TURBIDITY!A:A, TURBIDITY!I:I),"")</f>
        <v>2.67</v>
      </c>
      <c r="AK335" s="105" t="str" cm="1">
        <f t="array" ref="AK335">_xlfn.LET(
  _xlpm.lookupVal, _xlfn.XLOOKUP($A335, PHYCOCYANIN!A:A, PHYCOCYANIN!R:R, ""),
  _xlfn.IFS(
    _xlpm.lookupVal &lt;&gt; "", _xlpm.lookupVal,
    OR($Z335 = "Abundant algae", ISNUMBER(SEARCH("Suspected_HAB", $AA335))), "Flagged",
    TRUE, ""
  )
)</f>
        <v/>
      </c>
      <c r="AL335" s="75">
        <f>_xlfn.XLOOKUP($L335,'Site_GPS-Coordinates'!$A:$A,'Site_GPS-Coordinates'!$B:$B,"")</f>
        <v>40.148150000000001</v>
      </c>
      <c r="AM335" s="75">
        <f>_xlfn.XLOOKUP($L335,'Site_GPS-Coordinates'!$A:$A,'Site_GPS-Coordinates'!$C:$C,"")</f>
        <v>-74.718249999999998</v>
      </c>
    </row>
    <row r="336" spans="1:39" ht="14.5" x14ac:dyDescent="0.35">
      <c r="A336" s="2" t="str">
        <f t="shared" si="13"/>
        <v>AC1_2025-07-06</v>
      </c>
      <c r="B336">
        <v>3449</v>
      </c>
      <c r="C336" t="s">
        <v>818</v>
      </c>
      <c r="D336" s="78">
        <v>45844.572048611109</v>
      </c>
      <c r="F336" s="78">
        <v>45844.572048611109</v>
      </c>
      <c r="H336" t="s">
        <v>703</v>
      </c>
      <c r="I336" t="s">
        <v>704</v>
      </c>
      <c r="J336" s="6">
        <v>45844.666666666664</v>
      </c>
      <c r="K336" s="79">
        <v>0.40416666666666667</v>
      </c>
      <c r="L336" t="s">
        <v>316</v>
      </c>
      <c r="M336" t="s">
        <v>155</v>
      </c>
      <c r="N336" t="s">
        <v>156</v>
      </c>
      <c r="O336" t="s">
        <v>196</v>
      </c>
      <c r="P336" t="s">
        <v>158</v>
      </c>
      <c r="R336" t="s">
        <v>159</v>
      </c>
      <c r="T336" t="s">
        <v>159</v>
      </c>
      <c r="V336" t="s">
        <v>172</v>
      </c>
      <c r="X336" t="s">
        <v>173</v>
      </c>
      <c r="Y336" t="s">
        <v>177</v>
      </c>
      <c r="Z336" t="s">
        <v>163</v>
      </c>
      <c r="AC336">
        <v>24</v>
      </c>
      <c r="AD336" t="s">
        <v>164</v>
      </c>
      <c r="AF336" cm="1">
        <f t="array" ref="AF336">_xlfn.LET(
  _xlpm.result, _xlfn.XLOOKUP($A336, IDEXX!$A:$A, IDEXX!$I:$I, ""),
  _xlfn.IFNA(
    _xlfn.IFS(
      ISNUMBER(_xlpm.result), _xlpm.result,
      _xlpm.result = "&gt; 2419.6", 2500,
      _xlpm.result = "&lt; 1.0", 0.5
    ),
    ""
  )
)</f>
        <v>260.3</v>
      </c>
      <c r="AG336" s="2">
        <f>_xlfn.IFNA(_xlfn.XLOOKUP((A336&amp;"_P"), GALLERY!AT:AT, GALLERY!E:E),"")</f>
        <v>0.63295000000000001</v>
      </c>
      <c r="AH336" s="2">
        <f>_xlfn.IFNA(_xlfn.XLOOKUP((A336&amp;"_C"), GALLERY!AT:AT, GALLERY!E:E),"")</f>
        <v>790.84670000000006</v>
      </c>
      <c r="AI336" s="75">
        <f>_xlfn.IFNA(IF(_xlfn.XLOOKUP((A336&amp;"_N"), GALLERY!AT:AT, GALLERY!E:E)&lt;0, _xlfn.XLOOKUP((A336&amp;"_T"), GALLERY!AT:AT, GALLERY!E:E), _xlfn.XLOOKUP((A336&amp;"_T"), GALLERY!AT:AT, GALLERY!E:E)-_xlfn.XLOOKUP((A336&amp;"_N"), GALLERY!AT:AT, GALLERY!E:E))/1000,"")</f>
        <v>-1.9375070000000001E-2</v>
      </c>
      <c r="AJ336" s="5">
        <f>_xlfn.IFNA(_xlfn.XLOOKUP((A336), TURBIDITY!A:A, TURBIDITY!I:I),"")</f>
        <v>3.12</v>
      </c>
      <c r="AK336" s="105" t="str" cm="1">
        <f t="array" ref="AK336">_xlfn.LET(
  _xlpm.lookupVal, _xlfn.XLOOKUP($A336, PHYCOCYANIN!A:A, PHYCOCYANIN!R:R, ""),
  _xlfn.IFS(
    _xlpm.lookupVal &lt;&gt; "", _xlpm.lookupVal,
    OR($Z336 = "Abundant algae", ISNUMBER(SEARCH("Suspected_HAB", $AA336))), "Flagged",
    TRUE, ""
  )
)</f>
        <v/>
      </c>
      <c r="AL336" s="75">
        <f>_xlfn.XLOOKUP($L336,'Site_GPS-Coordinates'!$A:$A,'Site_GPS-Coordinates'!$B:$B,"")</f>
        <v>40.218231850000002</v>
      </c>
      <c r="AM336" s="75">
        <f>_xlfn.XLOOKUP($L336,'Site_GPS-Coordinates'!$A:$A,'Site_GPS-Coordinates'!$C:$C,"")</f>
        <v>-74.763124950000005</v>
      </c>
    </row>
    <row r="337" spans="1:39" ht="14.5" x14ac:dyDescent="0.35">
      <c r="A337" s="2" t="str">
        <f t="shared" si="13"/>
        <v>AC2_2025-07-06</v>
      </c>
      <c r="B337">
        <v>3450</v>
      </c>
      <c r="C337" t="s">
        <v>819</v>
      </c>
      <c r="D337" s="78">
        <v>45844.582384259258</v>
      </c>
      <c r="F337" s="78">
        <v>45844.582384259258</v>
      </c>
      <c r="H337" t="s">
        <v>703</v>
      </c>
      <c r="I337" t="s">
        <v>704</v>
      </c>
      <c r="J337" s="6">
        <v>45844.666666666664</v>
      </c>
      <c r="K337" s="79">
        <v>0.40902777777777777</v>
      </c>
      <c r="L337" t="s">
        <v>614</v>
      </c>
      <c r="M337" t="s">
        <v>155</v>
      </c>
      <c r="N337" t="s">
        <v>156</v>
      </c>
      <c r="O337" t="s">
        <v>196</v>
      </c>
      <c r="P337" t="s">
        <v>158</v>
      </c>
      <c r="R337" t="s">
        <v>159</v>
      </c>
      <c r="T337" t="s">
        <v>159</v>
      </c>
      <c r="V337" t="s">
        <v>172</v>
      </c>
      <c r="X337" t="s">
        <v>173</v>
      </c>
      <c r="Y337" t="s">
        <v>177</v>
      </c>
      <c r="Z337" t="s">
        <v>163</v>
      </c>
      <c r="AC337">
        <v>22</v>
      </c>
      <c r="AD337" t="s">
        <v>164</v>
      </c>
      <c r="AF337" cm="1">
        <f t="array" ref="AF337">_xlfn.LET(
  _xlpm.result, _xlfn.XLOOKUP($A337, IDEXX!$A:$A, IDEXX!$I:$I, ""),
  _xlfn.IFNA(
    _xlfn.IFS(
      ISNUMBER(_xlpm.result), _xlpm.result,
      _xlpm.result = "&gt; 2419.6", 2500,
      _xlpm.result = "&lt; 1.0", 0.5
    ),
    ""
  )
)</f>
        <v>648.79999999999995</v>
      </c>
      <c r="AG337" s="2">
        <f>_xlfn.IFNA(_xlfn.XLOOKUP((A337&amp;"_P"), GALLERY!AT:AT, GALLERY!E:E),"")</f>
        <v>0.51504000000000005</v>
      </c>
      <c r="AH337" s="2">
        <f>_xlfn.IFNA(_xlfn.XLOOKUP((A337&amp;"_C"), GALLERY!AT:AT, GALLERY!E:E),"")</f>
        <v>733.90350000000001</v>
      </c>
      <c r="AI337" s="75">
        <f>_xlfn.IFNA(IF(_xlfn.XLOOKUP((A337&amp;"_N"), GALLERY!AT:AT, GALLERY!E:E)&lt;0, _xlfn.XLOOKUP((A337&amp;"_T"), GALLERY!AT:AT, GALLERY!E:E), _xlfn.XLOOKUP((A337&amp;"_T"), GALLERY!AT:AT, GALLERY!E:E)-_xlfn.XLOOKUP((A337&amp;"_N"), GALLERY!AT:AT, GALLERY!E:E))/1000,"")</f>
        <v>-1.5258369999999999E-2</v>
      </c>
      <c r="AJ337" s="5">
        <f>_xlfn.IFNA(_xlfn.XLOOKUP((A337), TURBIDITY!A:A, TURBIDITY!I:I),"")</f>
        <v>4.33</v>
      </c>
      <c r="AK337" s="105" t="str" cm="1">
        <f t="array" ref="AK337">_xlfn.LET(
  _xlpm.lookupVal, _xlfn.XLOOKUP($A337, PHYCOCYANIN!A:A, PHYCOCYANIN!R:R, ""),
  _xlfn.IFS(
    _xlpm.lookupVal &lt;&gt; "", _xlpm.lookupVal,
    OR($Z337 = "Abundant algae", ISNUMBER(SEARCH("Suspected_HAB", $AA337))), "Flagged",
    TRUE, ""
  )
)</f>
        <v/>
      </c>
      <c r="AL337" s="75">
        <f>_xlfn.XLOOKUP($L337,'Site_GPS-Coordinates'!$A:$A,'Site_GPS-Coordinates'!$B:$B,"")</f>
        <v>40.230508</v>
      </c>
      <c r="AM337" s="75">
        <f>_xlfn.XLOOKUP($L337,'Site_GPS-Coordinates'!$A:$A,'Site_GPS-Coordinates'!$C:$C,"")</f>
        <v>-74.742507000000003</v>
      </c>
    </row>
    <row r="338" spans="1:39" ht="14.5" x14ac:dyDescent="0.35">
      <c r="A338" s="2" t="str">
        <f t="shared" si="13"/>
        <v>AC3_2025-07-06</v>
      </c>
      <c r="B338">
        <v>3452</v>
      </c>
      <c r="C338" t="s">
        <v>820</v>
      </c>
      <c r="D338" s="78">
        <v>45844.586643518516</v>
      </c>
      <c r="F338" s="78">
        <v>45844.586643518516</v>
      </c>
      <c r="H338" t="s">
        <v>703</v>
      </c>
      <c r="I338" t="s">
        <v>704</v>
      </c>
      <c r="J338" s="6">
        <v>45844.666666666664</v>
      </c>
      <c r="K338" s="79">
        <v>0.41805555555555557</v>
      </c>
      <c r="L338" t="s">
        <v>708</v>
      </c>
      <c r="M338" t="s">
        <v>155</v>
      </c>
      <c r="N338" t="s">
        <v>156</v>
      </c>
      <c r="O338" t="s">
        <v>196</v>
      </c>
      <c r="P338" t="s">
        <v>158</v>
      </c>
      <c r="R338" t="s">
        <v>159</v>
      </c>
      <c r="T338" t="s">
        <v>159</v>
      </c>
      <c r="V338" t="s">
        <v>172</v>
      </c>
      <c r="X338" t="s">
        <v>161</v>
      </c>
      <c r="Y338" t="s">
        <v>177</v>
      </c>
      <c r="Z338" t="s">
        <v>163</v>
      </c>
      <c r="AC338">
        <v>23</v>
      </c>
      <c r="AD338" t="s">
        <v>164</v>
      </c>
      <c r="AF338" cm="1">
        <f t="array" ref="AF338">_xlfn.LET(
  _xlpm.result, _xlfn.XLOOKUP($A338, IDEXX!$A:$A, IDEXX!$I:$I, ""),
  _xlfn.IFNA(
    _xlfn.IFS(
      ISNUMBER(_xlpm.result), _xlpm.result,
      _xlpm.result = "&gt; 2419.6", 2500,
      _xlpm.result = "&lt; 1.0", 0.5
    ),
    ""
  )
)</f>
        <v>816.4</v>
      </c>
      <c r="AG338" s="2">
        <f>_xlfn.IFNA(_xlfn.XLOOKUP((A338&amp;"_P"), GALLERY!AT:AT, GALLERY!E:E),"")</f>
        <v>0.58735000000000004</v>
      </c>
      <c r="AH338" s="2">
        <f>_xlfn.IFNA(_xlfn.XLOOKUP((A338&amp;"_C"), GALLERY!AT:AT, GALLERY!E:E),"")</f>
        <v>738.33370000000002</v>
      </c>
      <c r="AI338" s="75">
        <f>_xlfn.IFNA(IF(_xlfn.XLOOKUP((A338&amp;"_N"), GALLERY!AT:AT, GALLERY!E:E)&lt;0, _xlfn.XLOOKUP((A338&amp;"_T"), GALLERY!AT:AT, GALLERY!E:E), _xlfn.XLOOKUP((A338&amp;"_T"), GALLERY!AT:AT, GALLERY!E:E)-_xlfn.XLOOKUP((A338&amp;"_N"), GALLERY!AT:AT, GALLERY!E:E))/1000,"")</f>
        <v>-1.253775E-2</v>
      </c>
      <c r="AJ338" s="5">
        <f>_xlfn.IFNA(_xlfn.XLOOKUP((A338), TURBIDITY!A:A, TURBIDITY!I:I),"")</f>
        <v>20.7</v>
      </c>
      <c r="AK338" s="105" t="str" cm="1">
        <f t="array" ref="AK338">_xlfn.LET(
  _xlpm.lookupVal, _xlfn.XLOOKUP($A338, PHYCOCYANIN!A:A, PHYCOCYANIN!R:R, ""),
  _xlfn.IFS(
    _xlpm.lookupVal &lt;&gt; "", _xlpm.lookupVal,
    OR($Z338 = "Abundant algae", ISNUMBER(SEARCH("Suspected_HAB", $AA338))), "Flagged",
    TRUE, ""
  )
)</f>
        <v/>
      </c>
      <c r="AL338" s="75">
        <f>_xlfn.XLOOKUP($L338,'Site_GPS-Coordinates'!$A:$A,'Site_GPS-Coordinates'!$B:$B,"")</f>
        <v>40.318508999999999</v>
      </c>
      <c r="AM338" s="75">
        <f>_xlfn.XLOOKUP($L338,'Site_GPS-Coordinates'!$A:$A,'Site_GPS-Coordinates'!$C:$C,"")</f>
        <v>-74.838027999999994</v>
      </c>
    </row>
    <row r="339" spans="1:39" ht="14.5" x14ac:dyDescent="0.35">
      <c r="A339" s="2" t="str">
        <f t="shared" si="13"/>
        <v>AC4_2025-07-06</v>
      </c>
      <c r="B339">
        <v>3443</v>
      </c>
      <c r="C339" t="s">
        <v>821</v>
      </c>
      <c r="D339" s="78">
        <v>45844.523321759261</v>
      </c>
      <c r="F339" s="78">
        <v>45844.523321759261</v>
      </c>
      <c r="H339" t="s">
        <v>618</v>
      </c>
      <c r="I339" t="s">
        <v>619</v>
      </c>
      <c r="J339" s="6">
        <v>45844.666666666664</v>
      </c>
      <c r="K339" s="79">
        <v>0.34444444444444444</v>
      </c>
      <c r="L339" t="s">
        <v>388</v>
      </c>
      <c r="M339" t="s">
        <v>155</v>
      </c>
      <c r="N339" t="s">
        <v>286</v>
      </c>
      <c r="O339" t="s">
        <v>196</v>
      </c>
      <c r="P339" t="s">
        <v>158</v>
      </c>
      <c r="R339" t="s">
        <v>290</v>
      </c>
      <c r="T339" t="s">
        <v>171</v>
      </c>
      <c r="V339" t="s">
        <v>712</v>
      </c>
      <c r="X339" t="s">
        <v>202</v>
      </c>
      <c r="Y339" t="s">
        <v>191</v>
      </c>
      <c r="Z339" t="s">
        <v>163</v>
      </c>
      <c r="AC339">
        <v>24</v>
      </c>
      <c r="AD339" t="s">
        <v>164</v>
      </c>
      <c r="AF339" cm="1">
        <f t="array" ref="AF339">_xlfn.LET(
  _xlpm.result, _xlfn.XLOOKUP($A339, IDEXX!$A:$A, IDEXX!$I:$I, ""),
  _xlfn.IFNA(
    _xlfn.IFS(
      ISNUMBER(_xlpm.result), _xlpm.result,
      _xlpm.result = "&gt; 2419.6", 2500,
      _xlpm.result = "&lt; 1.0", 0.5
    ),
    ""
  )
)</f>
        <v>84.2</v>
      </c>
      <c r="AG339" s="2">
        <f>_xlfn.IFNA(_xlfn.XLOOKUP((A339&amp;"_P"), GALLERY!AT:AT, GALLERY!E:E),"")</f>
        <v>0.77934000000000003</v>
      </c>
      <c r="AH339" s="2">
        <f>_xlfn.IFNA(_xlfn.XLOOKUP((A339&amp;"_C"), GALLERY!AT:AT, GALLERY!E:E),"")</f>
        <v>194.01910000000001</v>
      </c>
      <c r="AI339" s="75">
        <f>_xlfn.IFNA(IF(_xlfn.XLOOKUP((A339&amp;"_N"), GALLERY!AT:AT, GALLERY!E:E)&lt;0, _xlfn.XLOOKUP((A339&amp;"_T"), GALLERY!AT:AT, GALLERY!E:E), _xlfn.XLOOKUP((A339&amp;"_T"), GALLERY!AT:AT, GALLERY!E:E)-_xlfn.XLOOKUP((A339&amp;"_N"), GALLERY!AT:AT, GALLERY!E:E))/1000,"")</f>
        <v>0.72250923999999994</v>
      </c>
      <c r="AJ339" s="5">
        <f>_xlfn.IFNA(_xlfn.XLOOKUP((A339), TURBIDITY!A:A, TURBIDITY!I:I),"")</f>
        <v>7.82</v>
      </c>
      <c r="AK339" s="105" t="str" cm="1">
        <f t="array" ref="AK339">_xlfn.LET(
  _xlpm.lookupVal, _xlfn.XLOOKUP($A339, PHYCOCYANIN!A:A, PHYCOCYANIN!R:R, ""),
  _xlfn.IFS(
    _xlpm.lookupVal &lt;&gt; "", _xlpm.lookupVal,
    OR($Z339 = "Abundant algae", ISNUMBER(SEARCH("Suspected_HAB", $AA339))), "Flagged",
    TRUE, ""
  )
)</f>
        <v/>
      </c>
      <c r="AL339" s="75">
        <f>_xlfn.XLOOKUP($L339,'Site_GPS-Coordinates'!$A:$A,'Site_GPS-Coordinates'!$B:$B,"")</f>
        <v>40.264367</v>
      </c>
      <c r="AM339" s="75">
        <f>_xlfn.XLOOKUP($L339,'Site_GPS-Coordinates'!$A:$A,'Site_GPS-Coordinates'!$C:$C,"")</f>
        <v>-74.711905999999999</v>
      </c>
    </row>
    <row r="340" spans="1:39" ht="14.5" x14ac:dyDescent="0.35">
      <c r="A340" s="2" t="str">
        <f t="shared" si="13"/>
        <v>AC5_2025-07-06</v>
      </c>
      <c r="B340">
        <v>3439</v>
      </c>
      <c r="C340" t="s">
        <v>822</v>
      </c>
      <c r="D340" s="78">
        <v>45844.510925925926</v>
      </c>
      <c r="F340" s="78">
        <v>45844.510925925926</v>
      </c>
      <c r="H340" t="s">
        <v>823</v>
      </c>
      <c r="I340" t="s">
        <v>619</v>
      </c>
      <c r="J340" s="6">
        <v>45844.666666666664</v>
      </c>
      <c r="K340" s="79">
        <v>0.33958333333333335</v>
      </c>
      <c r="L340" t="s">
        <v>622</v>
      </c>
      <c r="M340" t="s">
        <v>155</v>
      </c>
      <c r="N340" t="s">
        <v>286</v>
      </c>
      <c r="O340" t="s">
        <v>196</v>
      </c>
      <c r="P340" t="s">
        <v>158</v>
      </c>
      <c r="R340" s="100" t="s">
        <v>589</v>
      </c>
      <c r="T340" t="s">
        <v>199</v>
      </c>
      <c r="V340" t="s">
        <v>160</v>
      </c>
      <c r="X340" t="s">
        <v>161</v>
      </c>
      <c r="Y340" t="s">
        <v>191</v>
      </c>
      <c r="Z340" t="s">
        <v>163</v>
      </c>
      <c r="AC340">
        <v>24</v>
      </c>
      <c r="AD340" t="s">
        <v>164</v>
      </c>
      <c r="AF340" cm="1">
        <f t="array" ref="AF340">_xlfn.LET(
  _xlpm.result, _xlfn.XLOOKUP($A340, IDEXX!$A:$A, IDEXX!$I:$I, ""),
  _xlfn.IFNA(
    _xlfn.IFS(
      ISNUMBER(_xlpm.result), _xlpm.result,
      _xlpm.result = "&gt; 2419.6", 2500,
      _xlpm.result = "&lt; 1.0", 0.5
    ),
    ""
  )
)</f>
        <v>456.9</v>
      </c>
      <c r="AG340" s="2">
        <f>_xlfn.IFNA(_xlfn.XLOOKUP((A340&amp;"_P"), GALLERY!AT:AT, GALLERY!E:E),"")</f>
        <v>1.4829999999999999E-2</v>
      </c>
      <c r="AH340" s="2">
        <f>_xlfn.IFNA(_xlfn.XLOOKUP((A340&amp;"_C"), GALLERY!AT:AT, GALLERY!E:E),"")</f>
        <v>348.99259999999998</v>
      </c>
      <c r="AI340" s="75">
        <f>_xlfn.IFNA(IF(_xlfn.XLOOKUP((A340&amp;"_N"), GALLERY!AT:AT, GALLERY!E:E)&lt;0, _xlfn.XLOOKUP((A340&amp;"_T"), GALLERY!AT:AT, GALLERY!E:E), _xlfn.XLOOKUP((A340&amp;"_T"), GALLERY!AT:AT, GALLERY!E:E)-_xlfn.XLOOKUP((A340&amp;"_N"), GALLERY!AT:AT, GALLERY!E:E))/1000,"")</f>
        <v>0.45555001000000001</v>
      </c>
      <c r="AJ340" s="5">
        <f>_xlfn.IFNA(_xlfn.XLOOKUP((A340), TURBIDITY!A:A, TURBIDITY!I:I),"")</f>
        <v>2.0299999999999998</v>
      </c>
      <c r="AK340" s="105" t="str" cm="1">
        <f t="array" ref="AK340">_xlfn.LET(
  _xlpm.lookupVal, _xlfn.XLOOKUP($A340, PHYCOCYANIN!A:A, PHYCOCYANIN!R:R, ""),
  _xlfn.IFS(
    _xlpm.lookupVal &lt;&gt; "", _xlpm.lookupVal,
    OR($Z340 = "Abundant algae", ISNUMBER(SEARCH("Suspected_HAB", $AA340))), "Flagged",
    TRUE, ""
  )
)</f>
        <v/>
      </c>
      <c r="AL340" s="75">
        <f>_xlfn.XLOOKUP($L340,'Site_GPS-Coordinates'!$A:$A,'Site_GPS-Coordinates'!$B:$B,"")</f>
        <v>40.270032</v>
      </c>
      <c r="AM340" s="75">
        <f>_xlfn.XLOOKUP($L340,'Site_GPS-Coordinates'!$A:$A,'Site_GPS-Coordinates'!$C:$C,"")</f>
        <v>-74.671763999999996</v>
      </c>
    </row>
    <row r="341" spans="1:39" ht="14.5" x14ac:dyDescent="0.35">
      <c r="A341" s="2" t="str">
        <f t="shared" si="13"/>
        <v>AC6_2025-07-06</v>
      </c>
      <c r="B341">
        <v>3438</v>
      </c>
      <c r="C341" t="s">
        <v>824</v>
      </c>
      <c r="D341" s="78">
        <v>45844.508263888885</v>
      </c>
      <c r="F341" s="78">
        <v>45844.508263888885</v>
      </c>
      <c r="H341" t="s">
        <v>719</v>
      </c>
      <c r="I341" t="s">
        <v>720</v>
      </c>
      <c r="J341" s="6">
        <v>45844.666666666664</v>
      </c>
      <c r="K341" s="79">
        <v>0.3298611111111111</v>
      </c>
      <c r="L341" t="s">
        <v>825</v>
      </c>
      <c r="M341" t="s">
        <v>169</v>
      </c>
      <c r="N341" t="s">
        <v>156</v>
      </c>
      <c r="O341" t="s">
        <v>196</v>
      </c>
      <c r="P341" t="s">
        <v>158</v>
      </c>
      <c r="R341" t="s">
        <v>159</v>
      </c>
      <c r="T341" t="s">
        <v>171</v>
      </c>
      <c r="V341" t="s">
        <v>172</v>
      </c>
      <c r="X341" t="s">
        <v>202</v>
      </c>
      <c r="Y341" t="s">
        <v>162</v>
      </c>
      <c r="Z341" t="s">
        <v>163</v>
      </c>
      <c r="AC341">
        <v>25</v>
      </c>
      <c r="AD341" t="s">
        <v>164</v>
      </c>
      <c r="AE341" t="s">
        <v>826</v>
      </c>
      <c r="AF341" cm="1">
        <f t="array" ref="AF341">_xlfn.LET(
  _xlpm.result, _xlfn.XLOOKUP($A341, IDEXX!$A:$A, IDEXX!$I:$I, ""),
  _xlfn.IFNA(
    _xlfn.IFS(
      ISNUMBER(_xlpm.result), _xlpm.result,
      _xlpm.result = "&gt; 2419.6", 2500,
      _xlpm.result = "&lt; 1.0", 0.5
    ),
    ""
  )
)</f>
        <v>190.4</v>
      </c>
      <c r="AG341" s="2">
        <f>_xlfn.IFNA(_xlfn.XLOOKUP((A341&amp;"_P"), GALLERY!AT:AT, GALLERY!E:E),"")</f>
        <v>0.21048</v>
      </c>
      <c r="AH341" s="2">
        <f>_xlfn.IFNA(_xlfn.XLOOKUP((A341&amp;"_C"), GALLERY!AT:AT, GALLERY!E:E),"")</f>
        <v>465.10860000000002</v>
      </c>
      <c r="AI341" s="75">
        <f>_xlfn.IFNA(IF(_xlfn.XLOOKUP((A341&amp;"_N"), GALLERY!AT:AT, GALLERY!E:E)&lt;0, _xlfn.XLOOKUP((A341&amp;"_T"), GALLERY!AT:AT, GALLERY!E:E), _xlfn.XLOOKUP((A341&amp;"_T"), GALLERY!AT:AT, GALLERY!E:E)-_xlfn.XLOOKUP((A341&amp;"_N"), GALLERY!AT:AT, GALLERY!E:E))/1000,"")</f>
        <v>0.22135788000000001</v>
      </c>
      <c r="AJ341" s="5">
        <f>_xlfn.IFNA(_xlfn.XLOOKUP((A341), TURBIDITY!A:A, TURBIDITY!I:I),"")</f>
        <v>12.7</v>
      </c>
      <c r="AK341" s="105" t="str" cm="1">
        <f t="array" ref="AK341">_xlfn.LET(
  _xlpm.lookupVal, _xlfn.XLOOKUP($A341, PHYCOCYANIN!A:A, PHYCOCYANIN!R:R, ""),
  _xlfn.IFS(
    _xlpm.lookupVal &lt;&gt; "", _xlpm.lookupVal,
    OR($Z341 = "Abundant algae", ISNUMBER(SEARCH("Suspected_HAB", $AA341))), "Flagged",
    TRUE, ""
  )
)</f>
        <v/>
      </c>
      <c r="AL341" s="121">
        <v>40.241752175050401</v>
      </c>
      <c r="AM341" s="121">
        <v>-74.594456999493602</v>
      </c>
    </row>
    <row r="342" spans="1:39" ht="14.5" x14ac:dyDescent="0.35">
      <c r="A342" s="2" t="str">
        <f t="shared" si="13"/>
        <v>APL1_2025-07-06</v>
      </c>
      <c r="B342">
        <v>3455</v>
      </c>
      <c r="C342" t="s">
        <v>827</v>
      </c>
      <c r="D342" s="78">
        <v>45844.599293981482</v>
      </c>
      <c r="F342" s="78">
        <v>45844.599293981482</v>
      </c>
      <c r="H342" t="s">
        <v>234</v>
      </c>
      <c r="I342" t="s">
        <v>235</v>
      </c>
      <c r="J342" s="6">
        <v>45844.666666666664</v>
      </c>
      <c r="K342" s="79">
        <v>0.42499999999999999</v>
      </c>
      <c r="L342" t="s">
        <v>312</v>
      </c>
      <c r="M342" t="s">
        <v>155</v>
      </c>
      <c r="N342" t="s">
        <v>156</v>
      </c>
      <c r="O342" t="s">
        <v>196</v>
      </c>
      <c r="P342" t="s">
        <v>158</v>
      </c>
      <c r="R342" s="100" t="s">
        <v>715</v>
      </c>
      <c r="T342" t="s">
        <v>171</v>
      </c>
      <c r="V342" t="s">
        <v>172</v>
      </c>
      <c r="X342" t="s">
        <v>202</v>
      </c>
      <c r="Y342" t="s">
        <v>162</v>
      </c>
      <c r="Z342" t="s">
        <v>213</v>
      </c>
      <c r="AA342" s="100" t="s">
        <v>495</v>
      </c>
      <c r="AC342">
        <v>27</v>
      </c>
      <c r="AD342" t="s">
        <v>164</v>
      </c>
      <c r="AF342" cm="1">
        <f t="array" ref="AF342">_xlfn.LET(
  _xlpm.result, _xlfn.XLOOKUP($A342, IDEXX!$A:$A, IDEXX!$I:$I, ""),
  _xlfn.IFNA(
    _xlfn.IFS(
      ISNUMBER(_xlpm.result), _xlpm.result,
      _xlpm.result = "&gt; 2419.6", 2500,
      _xlpm.result = "&lt; 1.0", 0.5
    ),
    ""
  )
)</f>
        <v>28.7</v>
      </c>
      <c r="AG342" s="2">
        <f>_xlfn.IFNA(_xlfn.XLOOKUP((A342&amp;"_P"), GALLERY!AT:AT, GALLERY!E:E),"")</f>
        <v>-1.0359999999999999E-2</v>
      </c>
      <c r="AH342" s="2">
        <f>_xlfn.IFNA(_xlfn.XLOOKUP((A342&amp;"_C"), GALLERY!AT:AT, GALLERY!E:E),"")</f>
        <v>255.41900000000001</v>
      </c>
      <c r="AI342" s="75">
        <f>_xlfn.IFNA(IF(_xlfn.XLOOKUP((A342&amp;"_N"), GALLERY!AT:AT, GALLERY!E:E)&lt;0, _xlfn.XLOOKUP((A342&amp;"_T"), GALLERY!AT:AT, GALLERY!E:E), _xlfn.XLOOKUP((A342&amp;"_T"), GALLERY!AT:AT, GALLERY!E:E)-_xlfn.XLOOKUP((A342&amp;"_N"), GALLERY!AT:AT, GALLERY!E:E))/1000,"")</f>
        <v>-7.7800399999999994E-3</v>
      </c>
      <c r="AJ342" s="5">
        <f>_xlfn.IFNA(_xlfn.XLOOKUP((A342), TURBIDITY!A:A, TURBIDITY!I:I),"")</f>
        <v>21.6</v>
      </c>
      <c r="AK342" t="s">
        <v>828</v>
      </c>
      <c r="AL342" s="75">
        <f>_xlfn.XLOOKUP($L342,'Site_GPS-Coordinates'!$A:$A,'Site_GPS-Coordinates'!$B:$B,"")</f>
        <v>40.215486130000002</v>
      </c>
      <c r="AM342" s="75">
        <f>_xlfn.XLOOKUP($L342,'Site_GPS-Coordinates'!$A:$A,'Site_GPS-Coordinates'!$C:$C,"")</f>
        <v>-74.51750036</v>
      </c>
    </row>
    <row r="343" spans="1:39" ht="14.5" x14ac:dyDescent="0.35">
      <c r="A343" s="2" t="str">
        <f t="shared" si="13"/>
        <v>ATL1_2025-07-06</v>
      </c>
      <c r="B343">
        <v>3468</v>
      </c>
      <c r="C343" t="s">
        <v>829</v>
      </c>
      <c r="D343" s="78">
        <v>45844.623344907406</v>
      </c>
      <c r="F343" s="78">
        <v>45844.623344907406</v>
      </c>
      <c r="H343" t="s">
        <v>234</v>
      </c>
      <c r="I343" t="s">
        <v>235</v>
      </c>
      <c r="J343" s="6">
        <v>45844.666666666664</v>
      </c>
      <c r="K343" s="79">
        <v>0.4548611111111111</v>
      </c>
      <c r="L343" t="s">
        <v>627</v>
      </c>
      <c r="M343" t="s">
        <v>155</v>
      </c>
      <c r="N343" t="s">
        <v>156</v>
      </c>
      <c r="O343" t="s">
        <v>196</v>
      </c>
      <c r="P343" t="s">
        <v>396</v>
      </c>
      <c r="R343" s="100" t="s">
        <v>830</v>
      </c>
      <c r="T343" t="s">
        <v>171</v>
      </c>
      <c r="V343" t="s">
        <v>190</v>
      </c>
      <c r="X343" t="s">
        <v>202</v>
      </c>
      <c r="Y343" t="s">
        <v>162</v>
      </c>
      <c r="Z343" t="s">
        <v>163</v>
      </c>
      <c r="AC343">
        <v>26.5</v>
      </c>
      <c r="AD343" t="s">
        <v>164</v>
      </c>
      <c r="AF343" cm="1">
        <f t="array" ref="AF343">_xlfn.LET(
  _xlpm.result, _xlfn.XLOOKUP($A343, IDEXX!$A:$A, IDEXX!$I:$I, ""),
  _xlfn.IFNA(
    _xlfn.IFS(
      ISNUMBER(_xlpm.result), _xlpm.result,
      _xlpm.result = "&gt; 2419.6", 2500,
      _xlpm.result = "&lt; 1.0", 0.5
    ),
    ""
  )
)</f>
        <v>1</v>
      </c>
      <c r="AG343" s="2">
        <f>_xlfn.IFNA(_xlfn.XLOOKUP((A343&amp;"_P"), GALLERY!AT:AT, GALLERY!E:E),"")</f>
        <v>3.6769999999999997E-2</v>
      </c>
      <c r="AH343" s="2">
        <f>_xlfn.IFNA(_xlfn.XLOOKUP((A343&amp;"_C"), GALLERY!AT:AT, GALLERY!E:E),"")</f>
        <v>464.59100000000001</v>
      </c>
      <c r="AI343" s="75">
        <f>_xlfn.IFNA(IF(_xlfn.XLOOKUP((A343&amp;"_N"), GALLERY!AT:AT, GALLERY!E:E)&lt;0, _xlfn.XLOOKUP((A343&amp;"_T"), GALLERY!AT:AT, GALLERY!E:E), _xlfn.XLOOKUP((A343&amp;"_T"), GALLERY!AT:AT, GALLERY!E:E)-_xlfn.XLOOKUP((A343&amp;"_N"), GALLERY!AT:AT, GALLERY!E:E))/1000,"")</f>
        <v>1.5920550000000002E-2</v>
      </c>
      <c r="AJ343" s="5">
        <f>_xlfn.IFNA(_xlfn.XLOOKUP((A343), TURBIDITY!A:A, TURBIDITY!I:I),"")</f>
        <v>10</v>
      </c>
      <c r="AK343" s="105" t="str" cm="1">
        <f t="array" ref="AK343">_xlfn.LET(
  _xlpm.lookupVal, _xlfn.XLOOKUP($A343, PHYCOCYANIN!A:A, PHYCOCYANIN!R:R, ""),
  _xlfn.IFS(
    _xlpm.lookupVal &lt;&gt; "", _xlpm.lookupVal,
    OR($Z343 = "Abundant algae", ISNUMBER(SEARCH("Suspected_HAB", $AA343))), "Flagged",
    TRUE, ""
  )
)</f>
        <v/>
      </c>
      <c r="AL343" s="75">
        <f>_xlfn.XLOOKUP($L343,'Site_GPS-Coordinates'!$A:$A,'Site_GPS-Coordinates'!$B:$B,"")</f>
        <v>40.175459740000001</v>
      </c>
      <c r="AM343" s="75">
        <f>_xlfn.XLOOKUP($L343,'Site_GPS-Coordinates'!$A:$A,'Site_GPS-Coordinates'!$C:$C,"")</f>
        <v>-74.586572219999994</v>
      </c>
    </row>
    <row r="344" spans="1:39" ht="14.5" x14ac:dyDescent="0.35">
      <c r="A344" s="2" t="str">
        <f t="shared" si="13"/>
        <v>AX1_2025-07-06</v>
      </c>
      <c r="B344">
        <v>3471</v>
      </c>
      <c r="C344" t="s">
        <v>831</v>
      </c>
      <c r="D344" s="78">
        <v>45844.627118055556</v>
      </c>
      <c r="F344" s="78">
        <v>45844.627118055556</v>
      </c>
      <c r="H344" t="s">
        <v>395</v>
      </c>
      <c r="I344" t="s">
        <v>322</v>
      </c>
      <c r="J344" s="6">
        <v>45844.666666666664</v>
      </c>
      <c r="K344" s="79">
        <v>0.45902777777777776</v>
      </c>
      <c r="L344" t="s">
        <v>168</v>
      </c>
      <c r="M344" t="s">
        <v>155</v>
      </c>
      <c r="N344" t="s">
        <v>156</v>
      </c>
      <c r="O344" t="s">
        <v>196</v>
      </c>
      <c r="P344" t="s">
        <v>158</v>
      </c>
      <c r="R344" t="s">
        <v>159</v>
      </c>
      <c r="T344" t="s">
        <v>159</v>
      </c>
      <c r="V344" t="s">
        <v>172</v>
      </c>
      <c r="X344" t="s">
        <v>173</v>
      </c>
      <c r="Y344" t="s">
        <v>177</v>
      </c>
      <c r="Z344" t="s">
        <v>163</v>
      </c>
      <c r="AC344">
        <v>21</v>
      </c>
      <c r="AD344" t="s">
        <v>164</v>
      </c>
      <c r="AF344" cm="1">
        <f t="array" ref="AF344">_xlfn.LET(
  _xlpm.result, _xlfn.XLOOKUP($A344, IDEXX!$A:$A, IDEXX!$I:$I, ""),
  _xlfn.IFNA(
    _xlfn.IFS(
      ISNUMBER(_xlpm.result), _xlpm.result,
      _xlpm.result = "&gt; 2419.6", 2500,
      _xlpm.result = "&lt; 1.0", 0.5
    ),
    ""
  )
)</f>
        <v>10.5</v>
      </c>
      <c r="AG344" s="2">
        <f>_xlfn.IFNA(_xlfn.XLOOKUP((A344&amp;"_P"), GALLERY!AT:AT, GALLERY!E:E),"")</f>
        <v>6.2520000000000006E-2</v>
      </c>
      <c r="AH344" s="2">
        <f>_xlfn.IFNA(_xlfn.XLOOKUP((A344&amp;"_C"), GALLERY!AT:AT, GALLERY!E:E),"")</f>
        <v>444.56920000000002</v>
      </c>
      <c r="AI344" s="75">
        <f>_xlfn.IFNA(IF(_xlfn.XLOOKUP((A344&amp;"_N"), GALLERY!AT:AT, GALLERY!E:E)&lt;0, _xlfn.XLOOKUP((A344&amp;"_T"), GALLERY!AT:AT, GALLERY!E:E), _xlfn.XLOOKUP((A344&amp;"_T"), GALLERY!AT:AT, GALLERY!E:E)-_xlfn.XLOOKUP((A344&amp;"_N"), GALLERY!AT:AT, GALLERY!E:E))/1000,"")</f>
        <v>0.72118621000000005</v>
      </c>
      <c r="AJ344" s="5">
        <f>_xlfn.IFNA(_xlfn.XLOOKUP((A344), TURBIDITY!A:A, TURBIDITY!I:I),"")</f>
        <v>0.89</v>
      </c>
      <c r="AK344" s="105" t="str" cm="1">
        <f t="array" ref="AK344">_xlfn.LET(
  _xlpm.lookupVal, _xlfn.XLOOKUP($A344, PHYCOCYANIN!A:A, PHYCOCYANIN!R:R, ""),
  _xlfn.IFS(
    _xlpm.lookupVal &lt;&gt; "", _xlpm.lookupVal,
    OR($Z344 = "Abundant algae", ISNUMBER(SEARCH("Suspected_HAB", $AA344))), "Flagged",
    TRUE, ""
  )
)</f>
        <v/>
      </c>
      <c r="AL344" s="75">
        <f>_xlfn.XLOOKUP($L344,'Site_GPS-Coordinates'!$A:$A,'Site_GPS-Coordinates'!$B:$B,"")</f>
        <v>40.378843359999998</v>
      </c>
      <c r="AM344" s="75">
        <f>_xlfn.XLOOKUP($L344,'Site_GPS-Coordinates'!$A:$A,'Site_GPS-Coordinates'!$C:$C,"")</f>
        <v>-74.948355179999993</v>
      </c>
    </row>
    <row r="345" spans="1:39" ht="14.5" x14ac:dyDescent="0.35">
      <c r="A345" s="2" t="str">
        <f t="shared" si="13"/>
        <v>AX2_2025-07-06</v>
      </c>
      <c r="B345">
        <v>3465</v>
      </c>
      <c r="C345" t="s">
        <v>832</v>
      </c>
      <c r="D345" s="78">
        <v>45844.618055555555</v>
      </c>
      <c r="F345" s="78">
        <v>45844.618055555555</v>
      </c>
      <c r="H345" t="s">
        <v>395</v>
      </c>
      <c r="I345" t="s">
        <v>322</v>
      </c>
      <c r="J345" s="6">
        <v>45844.666666666664</v>
      </c>
      <c r="K345" s="79">
        <v>0.4465277777777778</v>
      </c>
      <c r="L345" t="s">
        <v>175</v>
      </c>
      <c r="M345" t="s">
        <v>155</v>
      </c>
      <c r="N345" t="s">
        <v>156</v>
      </c>
      <c r="O345" t="s">
        <v>196</v>
      </c>
      <c r="P345" t="s">
        <v>158</v>
      </c>
      <c r="R345" t="s">
        <v>212</v>
      </c>
      <c r="T345" t="s">
        <v>159</v>
      </c>
      <c r="V345" t="s">
        <v>172</v>
      </c>
      <c r="X345" t="s">
        <v>202</v>
      </c>
      <c r="Y345" t="s">
        <v>177</v>
      </c>
      <c r="Z345" t="s">
        <v>163</v>
      </c>
      <c r="AC345">
        <v>22</v>
      </c>
      <c r="AD345" t="s">
        <v>164</v>
      </c>
      <c r="AF345" cm="1">
        <f t="array" ref="AF345">_xlfn.LET(
  _xlpm.result, _xlfn.XLOOKUP($A345, IDEXX!$A:$A, IDEXX!$I:$I, ""),
  _xlfn.IFNA(
    _xlfn.IFS(
      ISNUMBER(_xlpm.result), _xlpm.result,
      _xlpm.result = "&gt; 2419.6", 2500,
      _xlpm.result = "&lt; 1.0", 0.5
    ),
    ""
  )
)</f>
        <v>54.5</v>
      </c>
      <c r="AG345" s="2">
        <f>_xlfn.IFNA(_xlfn.XLOOKUP((A345&amp;"_P"), GALLERY!AT:AT, GALLERY!E:E),"")</f>
        <v>5.0299999999999997E-2</v>
      </c>
      <c r="AH345" s="2">
        <f>_xlfn.IFNA(_xlfn.XLOOKUP((A345&amp;"_C"), GALLERY!AT:AT, GALLERY!E:E),"")</f>
        <v>521.40809999999999</v>
      </c>
      <c r="AI345" s="75">
        <f>_xlfn.IFNA(IF(_xlfn.XLOOKUP((A345&amp;"_N"), GALLERY!AT:AT, GALLERY!E:E)&lt;0, _xlfn.XLOOKUP((A345&amp;"_T"), GALLERY!AT:AT, GALLERY!E:E), _xlfn.XLOOKUP((A345&amp;"_T"), GALLERY!AT:AT, GALLERY!E:E)-_xlfn.XLOOKUP((A345&amp;"_N"), GALLERY!AT:AT, GALLERY!E:E))/1000,"")</f>
        <v>0.85383240000000005</v>
      </c>
      <c r="AJ345" s="5">
        <f>_xlfn.IFNA(_xlfn.XLOOKUP((A345), TURBIDITY!A:A, TURBIDITY!I:I),"")</f>
        <v>0.78</v>
      </c>
      <c r="AK345" s="105" t="str" cm="1">
        <f t="array" ref="AK345">_xlfn.LET(
  _xlpm.lookupVal, _xlfn.XLOOKUP($A345, PHYCOCYANIN!A:A, PHYCOCYANIN!R:R, ""),
  _xlfn.IFS(
    _xlpm.lookupVal &lt;&gt; "", _xlpm.lookupVal,
    OR($Z345 = "Abundant algae", ISNUMBER(SEARCH("Suspected_HAB", $AA345))), "Flagged",
    TRUE, ""
  )
)</f>
        <v/>
      </c>
      <c r="AL345" s="75">
        <f>_xlfn.XLOOKUP($L345,'Site_GPS-Coordinates'!$A:$A,'Site_GPS-Coordinates'!$B:$B,"")</f>
        <v>40.40331518</v>
      </c>
      <c r="AM345" s="75">
        <f>_xlfn.XLOOKUP($L345,'Site_GPS-Coordinates'!$A:$A,'Site_GPS-Coordinates'!$C:$C,"")</f>
        <v>-74.913594959999998</v>
      </c>
    </row>
    <row r="346" spans="1:39" ht="14.5" x14ac:dyDescent="0.35">
      <c r="A346" s="2" t="str">
        <f t="shared" si="13"/>
        <v>BB1_2025-07-06</v>
      </c>
      <c r="B346">
        <v>3440</v>
      </c>
      <c r="C346" t="s">
        <v>833</v>
      </c>
      <c r="D346" s="78">
        <v>45844.511620370373</v>
      </c>
      <c r="F346" s="78">
        <v>45844.511620370373</v>
      </c>
      <c r="H346" t="s">
        <v>179</v>
      </c>
      <c r="I346" t="s">
        <v>180</v>
      </c>
      <c r="J346" s="6">
        <v>45844.666666666664</v>
      </c>
      <c r="K346" s="79">
        <v>0.34236111111111112</v>
      </c>
      <c r="L346" t="s">
        <v>181</v>
      </c>
      <c r="M346" t="s">
        <v>155</v>
      </c>
      <c r="N346" t="s">
        <v>156</v>
      </c>
      <c r="O346" t="s">
        <v>250</v>
      </c>
      <c r="P346" t="s">
        <v>158</v>
      </c>
      <c r="R346" t="s">
        <v>159</v>
      </c>
      <c r="T346" t="s">
        <v>159</v>
      </c>
      <c r="V346" t="s">
        <v>172</v>
      </c>
      <c r="X346" t="s">
        <v>161</v>
      </c>
      <c r="Y346" t="s">
        <v>177</v>
      </c>
      <c r="Z346" t="s">
        <v>163</v>
      </c>
      <c r="AC346">
        <v>24</v>
      </c>
      <c r="AD346" t="s">
        <v>164</v>
      </c>
      <c r="AF346" cm="1">
        <f t="array" ref="AF346">_xlfn.LET(
  _xlpm.result, _xlfn.XLOOKUP($A346, IDEXX!$A:$A, IDEXX!$I:$I, ""),
  _xlfn.IFNA(
    _xlfn.IFS(
      ISNUMBER(_xlpm.result), _xlpm.result,
      _xlpm.result = "&gt; 2419.6", 2500,
      _xlpm.result = "&lt; 1.0", 0.5
    ),
    ""
  )
)</f>
        <v>25.3</v>
      </c>
      <c r="AG346" s="2">
        <f>_xlfn.IFNA(_xlfn.XLOOKUP((A346&amp;"_P"), GALLERY!AT:AT, GALLERY!E:E),"")</f>
        <v>4.734E-2</v>
      </c>
      <c r="AH346" s="2">
        <f>_xlfn.IFNA(_xlfn.XLOOKUP((A346&amp;"_C"), GALLERY!AT:AT, GALLERY!E:E),"")</f>
        <v>431.30610000000001</v>
      </c>
      <c r="AI346" s="75">
        <f>_xlfn.IFNA(IF(_xlfn.XLOOKUP((A346&amp;"_N"), GALLERY!AT:AT, GALLERY!E:E)&lt;0, _xlfn.XLOOKUP((A346&amp;"_T"), GALLERY!AT:AT, GALLERY!E:E), _xlfn.XLOOKUP((A346&amp;"_T"), GALLERY!AT:AT, GALLERY!E:E)-_xlfn.XLOOKUP((A346&amp;"_N"), GALLERY!AT:AT, GALLERY!E:E))/1000,"")</f>
        <v>0.51755636000000005</v>
      </c>
      <c r="AJ346" s="5">
        <f>_xlfn.IFNA(_xlfn.XLOOKUP((A346), TURBIDITY!A:A, TURBIDITY!I:I),"")</f>
        <v>3.73</v>
      </c>
      <c r="AK346" s="105" t="str" cm="1">
        <f t="array" ref="AK346">_xlfn.LET(
  _xlpm.lookupVal, _xlfn.XLOOKUP($A346, PHYCOCYANIN!A:A, PHYCOCYANIN!R:R, ""),
  _xlfn.IFS(
    _xlpm.lookupVal &lt;&gt; "", _xlpm.lookupVal,
    OR($Z346 = "Abundant algae", ISNUMBER(SEARCH("Suspected_HAB", $AA346))), "Flagged",
    TRUE, ""
  )
)</f>
        <v/>
      </c>
      <c r="AL346" s="75">
        <f>_xlfn.XLOOKUP($L346,'Site_GPS-Coordinates'!$A:$A,'Site_GPS-Coordinates'!$B:$B,"")</f>
        <v>40.318354999999997</v>
      </c>
      <c r="AM346" s="75">
        <f>_xlfn.XLOOKUP($L346,'Site_GPS-Coordinates'!$A:$A,'Site_GPS-Coordinates'!$C:$C,"")</f>
        <v>-74.612534999999994</v>
      </c>
    </row>
    <row r="347" spans="1:39" ht="14.5" x14ac:dyDescent="0.35">
      <c r="A347" s="2" t="str">
        <f t="shared" si="13"/>
        <v>BD1a_2025-07-06</v>
      </c>
      <c r="B347">
        <v>3474</v>
      </c>
      <c r="C347" t="s">
        <v>834</v>
      </c>
      <c r="D347" s="78">
        <v>45844.637719907405</v>
      </c>
      <c r="F347" s="78">
        <v>45844.637719907405</v>
      </c>
      <c r="H347" t="s">
        <v>600</v>
      </c>
      <c r="I347" t="s">
        <v>835</v>
      </c>
      <c r="J347" s="6">
        <v>45844.666666666664</v>
      </c>
      <c r="K347" s="79">
        <v>0.45833333333333331</v>
      </c>
      <c r="L347" t="s">
        <v>186</v>
      </c>
      <c r="M347" t="s">
        <v>155</v>
      </c>
      <c r="N347" t="s">
        <v>156</v>
      </c>
      <c r="O347" t="s">
        <v>196</v>
      </c>
      <c r="P347" t="s">
        <v>158</v>
      </c>
      <c r="R347" t="s">
        <v>159</v>
      </c>
      <c r="T347" t="s">
        <v>159</v>
      </c>
      <c r="V347" t="s">
        <v>172</v>
      </c>
      <c r="X347" t="s">
        <v>173</v>
      </c>
      <c r="Y347" t="s">
        <v>162</v>
      </c>
      <c r="Z347" t="s">
        <v>163</v>
      </c>
      <c r="AC347">
        <v>23</v>
      </c>
      <c r="AD347" t="s">
        <v>164</v>
      </c>
      <c r="AF347" cm="1">
        <f t="array" ref="AF347">_xlfn.LET(
  _xlpm.result, _xlfn.XLOOKUP($A347, IDEXX!$A:$A, IDEXX!$I:$I, ""),
  _xlfn.IFNA(
    _xlfn.IFS(
      ISNUMBER(_xlpm.result), _xlpm.result,
      _xlpm.result = "&gt; 2419.6", 2500,
      _xlpm.result = "&lt; 1.0", 0.5
    ),
    ""
  )
)</f>
        <v>15.3</v>
      </c>
      <c r="AG347" s="2">
        <f>_xlfn.IFNA(_xlfn.XLOOKUP((A347&amp;"_P"), GALLERY!AT:AT, GALLERY!E:E),"")</f>
        <v>0.23332</v>
      </c>
      <c r="AH347" s="2">
        <f>_xlfn.IFNA(_xlfn.XLOOKUP((A347&amp;"_C"), GALLERY!AT:AT, GALLERY!E:E),"")</f>
        <v>366.34429999999998</v>
      </c>
      <c r="AI347" s="75">
        <f>_xlfn.IFNA(IF(_xlfn.XLOOKUP((A347&amp;"_N"), GALLERY!AT:AT, GALLERY!E:E)&lt;0, _xlfn.XLOOKUP((A347&amp;"_T"), GALLERY!AT:AT, GALLERY!E:E), _xlfn.XLOOKUP((A347&amp;"_T"), GALLERY!AT:AT, GALLERY!E:E)-_xlfn.XLOOKUP((A347&amp;"_N"), GALLERY!AT:AT, GALLERY!E:E))/1000,"")</f>
        <v>0.64647979999999994</v>
      </c>
      <c r="AJ347" s="5">
        <f>_xlfn.IFNA(_xlfn.XLOOKUP((A347), TURBIDITY!A:A, TURBIDITY!I:I),"")</f>
        <v>1.77</v>
      </c>
      <c r="AK347" s="105" t="str" cm="1">
        <f t="array" ref="AK347">_xlfn.LET(
  _xlpm.lookupVal, _xlfn.XLOOKUP($A347, PHYCOCYANIN!A:A, PHYCOCYANIN!R:R, ""),
  _xlfn.IFS(
    _xlpm.lookupVal &lt;&gt; "", _xlpm.lookupVal,
    OR($Z347 = "Abundant algae", ISNUMBER(SEARCH("Suspected_HAB", $AA347))), "Flagged",
    TRUE, ""
  )
)</f>
        <v/>
      </c>
      <c r="AL347" s="75">
        <f>_xlfn.XLOOKUP($L347,'Site_GPS-Coordinates'!$A:$A,'Site_GPS-Coordinates'!$B:$B,"")</f>
        <v>40.416029999999999</v>
      </c>
      <c r="AM347" s="75">
        <f>_xlfn.XLOOKUP($L347,'Site_GPS-Coordinates'!$A:$A,'Site_GPS-Coordinates'!$C:$C,"")</f>
        <v>-74.643029999999996</v>
      </c>
    </row>
    <row r="348" spans="1:39" ht="14.5" x14ac:dyDescent="0.35">
      <c r="A348" s="2" t="str">
        <f t="shared" si="13"/>
        <v>BD4_2025-07-06</v>
      </c>
      <c r="B348">
        <v>3462</v>
      </c>
      <c r="C348" t="s">
        <v>836</v>
      </c>
      <c r="D348" s="78">
        <v>45844.613229166665</v>
      </c>
      <c r="F348" s="78">
        <v>45844.613229166665</v>
      </c>
      <c r="H348" t="s">
        <v>634</v>
      </c>
      <c r="I348" t="s">
        <v>635</v>
      </c>
      <c r="J348" s="6">
        <v>45844.666666666664</v>
      </c>
      <c r="K348" s="79">
        <v>0.44444444444444442</v>
      </c>
      <c r="L348" t="s">
        <v>636</v>
      </c>
      <c r="M348" t="s">
        <v>155</v>
      </c>
      <c r="N348" t="s">
        <v>156</v>
      </c>
      <c r="O348" t="s">
        <v>196</v>
      </c>
      <c r="P348" t="s">
        <v>158</v>
      </c>
      <c r="R348" t="s">
        <v>159</v>
      </c>
      <c r="T348" t="s">
        <v>159</v>
      </c>
      <c r="V348" t="s">
        <v>172</v>
      </c>
      <c r="X348" t="s">
        <v>202</v>
      </c>
      <c r="Y348" t="s">
        <v>162</v>
      </c>
      <c r="Z348" t="s">
        <v>163</v>
      </c>
      <c r="AC348">
        <v>21</v>
      </c>
      <c r="AD348" t="s">
        <v>164</v>
      </c>
      <c r="AF348" cm="1">
        <f t="array" ref="AF348">_xlfn.LET(
  _xlpm.result, _xlfn.XLOOKUP($A348, IDEXX!$A:$A, IDEXX!$I:$I, ""),
  _xlfn.IFNA(
    _xlfn.IFS(
      ISNUMBER(_xlpm.result), _xlpm.result,
      _xlpm.result = "&gt; 2419.6", 2500,
      _xlpm.result = "&lt; 1.0", 0.5
    ),
    ""
  )
)</f>
        <v>52</v>
      </c>
      <c r="AG348" s="2">
        <f>_xlfn.IFNA(_xlfn.XLOOKUP((A348&amp;"_P"), GALLERY!AT:AT, GALLERY!E:E),"")</f>
        <v>0.10222000000000001</v>
      </c>
      <c r="AH348" s="2">
        <f>_xlfn.IFNA(_xlfn.XLOOKUP((A348&amp;"_C"), GALLERY!AT:AT, GALLERY!E:E),"")</f>
        <v>287.73559999999998</v>
      </c>
      <c r="AI348" s="75">
        <f>_xlfn.IFNA(IF(_xlfn.XLOOKUP((A348&amp;"_N"), GALLERY!AT:AT, GALLERY!E:E)&lt;0, _xlfn.XLOOKUP((A348&amp;"_T"), GALLERY!AT:AT, GALLERY!E:E), _xlfn.XLOOKUP((A348&amp;"_T"), GALLERY!AT:AT, GALLERY!E:E)-_xlfn.XLOOKUP((A348&amp;"_N"), GALLERY!AT:AT, GALLERY!E:E))/1000,"")</f>
        <v>0.44641579999999997</v>
      </c>
      <c r="AJ348" s="5">
        <f>_xlfn.IFNA(_xlfn.XLOOKUP((A348), TURBIDITY!A:A, TURBIDITY!I:I),"")</f>
        <v>1.65</v>
      </c>
      <c r="AK348" s="105" t="str" cm="1">
        <f t="array" ref="AK348">_xlfn.LET(
  _xlpm.lookupVal, _xlfn.XLOOKUP($A348, PHYCOCYANIN!A:A, PHYCOCYANIN!R:R, ""),
  _xlfn.IFS(
    _xlpm.lookupVal &lt;&gt; "", _xlpm.lookupVal,
    OR($Z348 = "Abundant algae", ISNUMBER(SEARCH("Suspected_HAB", $AA348))), "Flagged",
    TRUE, ""
  )
)</f>
        <v/>
      </c>
      <c r="AL348" s="75">
        <f>_xlfn.XLOOKUP($L348,'Site_GPS-Coordinates'!$A:$A,'Site_GPS-Coordinates'!$B:$B,"")</f>
        <v>40.384417999999997</v>
      </c>
      <c r="AM348" s="75">
        <f>_xlfn.XLOOKUP($L348,'Site_GPS-Coordinates'!$A:$A,'Site_GPS-Coordinates'!$C:$C,"")</f>
        <v>-74.740617999999998</v>
      </c>
    </row>
    <row r="349" spans="1:39" ht="14.5" x14ac:dyDescent="0.35">
      <c r="A349" s="2" t="str">
        <f t="shared" si="13"/>
        <v>BD5_2025-07-06</v>
      </c>
      <c r="B349">
        <v>3470</v>
      </c>
      <c r="C349" t="s">
        <v>837</v>
      </c>
      <c r="D349" s="78">
        <v>45844.626076388886</v>
      </c>
      <c r="F349" s="78">
        <v>45844.626076388886</v>
      </c>
      <c r="H349" t="s">
        <v>634</v>
      </c>
      <c r="I349" t="s">
        <v>635</v>
      </c>
      <c r="J349" s="6">
        <v>45844.666666666664</v>
      </c>
      <c r="K349" s="79">
        <v>0.45694444444444443</v>
      </c>
      <c r="L349" t="s">
        <v>638</v>
      </c>
      <c r="M349" t="s">
        <v>155</v>
      </c>
      <c r="N349" t="s">
        <v>156</v>
      </c>
      <c r="O349" t="s">
        <v>196</v>
      </c>
      <c r="P349" t="s">
        <v>158</v>
      </c>
      <c r="R349" t="s">
        <v>159</v>
      </c>
      <c r="T349" t="s">
        <v>159</v>
      </c>
      <c r="V349" t="s">
        <v>172</v>
      </c>
      <c r="X349" t="s">
        <v>161</v>
      </c>
      <c r="Y349" t="s">
        <v>162</v>
      </c>
      <c r="Z349" t="s">
        <v>163</v>
      </c>
      <c r="AC349">
        <v>21</v>
      </c>
      <c r="AD349" t="s">
        <v>164</v>
      </c>
      <c r="AF349" cm="1">
        <f t="array" ref="AF349">_xlfn.LET(
  _xlpm.result, _xlfn.XLOOKUP($A349, IDEXX!$A:$A, IDEXX!$I:$I, ""),
  _xlfn.IFNA(
    _xlfn.IFS(
      ISNUMBER(_xlpm.result), _xlpm.result,
      _xlpm.result = "&gt; 2419.6", 2500,
      _xlpm.result = "&lt; 1.0", 0.5
    ),
    ""
  )
)</f>
        <v>1413.6</v>
      </c>
      <c r="AG349" s="2">
        <f>_xlfn.IFNA(_xlfn.XLOOKUP((A349&amp;"_P"), GALLERY!AT:AT, GALLERY!E:E),"")</f>
        <v>0.2225</v>
      </c>
      <c r="AH349" s="2">
        <f>_xlfn.IFNA(_xlfn.XLOOKUP((A349&amp;"_C"), GALLERY!AT:AT, GALLERY!E:E),"")</f>
        <v>642.39459999999997</v>
      </c>
      <c r="AI349" s="75">
        <f>_xlfn.IFNA(IF(_xlfn.XLOOKUP((A349&amp;"_N"), GALLERY!AT:AT, GALLERY!E:E)&lt;0, _xlfn.XLOOKUP((A349&amp;"_T"), GALLERY!AT:AT, GALLERY!E:E), _xlfn.XLOOKUP((A349&amp;"_T"), GALLERY!AT:AT, GALLERY!E:E)-_xlfn.XLOOKUP((A349&amp;"_N"), GALLERY!AT:AT, GALLERY!E:E))/1000,"")</f>
        <v>1.37668181</v>
      </c>
      <c r="AJ349" s="5">
        <f>_xlfn.IFNA(_xlfn.XLOOKUP((A349), TURBIDITY!A:A, TURBIDITY!I:I),"")</f>
        <v>1.21</v>
      </c>
      <c r="AK349" s="105" t="str" cm="1">
        <f t="array" ref="AK349">_xlfn.LET(
  _xlpm.lookupVal, _xlfn.XLOOKUP($A349, PHYCOCYANIN!A:A, PHYCOCYANIN!R:R, ""),
  _xlfn.IFS(
    _xlpm.lookupVal &lt;&gt; "", _xlpm.lookupVal,
    OR($Z349 = "Abundant algae", ISNUMBER(SEARCH("Suspected_HAB", $AA349))), "Flagged",
    TRUE, ""
  )
)</f>
        <v/>
      </c>
      <c r="AL349" s="75">
        <f>_xlfn.XLOOKUP($L349,'Site_GPS-Coordinates'!$A:$A,'Site_GPS-Coordinates'!$B:$B,"")</f>
        <v>40.385750000000002</v>
      </c>
      <c r="AM349" s="75">
        <f>_xlfn.XLOOKUP($L349,'Site_GPS-Coordinates'!$A:$A,'Site_GPS-Coordinates'!$C:$C,"")</f>
        <v>-74.760490000000004</v>
      </c>
    </row>
    <row r="350" spans="1:39" ht="14.5" x14ac:dyDescent="0.35">
      <c r="A350" s="2" t="str">
        <f t="shared" si="13"/>
        <v>BRL1_2025-07-06</v>
      </c>
      <c r="B350">
        <v>3456</v>
      </c>
      <c r="C350" t="s">
        <v>838</v>
      </c>
      <c r="D350" s="78">
        <v>45844.600543981483</v>
      </c>
      <c r="F350" s="78">
        <v>45844.600543981483</v>
      </c>
      <c r="H350" t="s">
        <v>193</v>
      </c>
      <c r="I350" t="s">
        <v>194</v>
      </c>
      <c r="J350" s="6">
        <v>45844.666666666664</v>
      </c>
      <c r="K350" s="79">
        <v>0.43263888888888891</v>
      </c>
      <c r="L350" t="s">
        <v>195</v>
      </c>
      <c r="M350" t="s">
        <v>155</v>
      </c>
      <c r="N350" t="s">
        <v>156</v>
      </c>
      <c r="O350" t="s">
        <v>196</v>
      </c>
      <c r="P350" t="s">
        <v>158</v>
      </c>
      <c r="R350" t="s">
        <v>159</v>
      </c>
      <c r="T350" t="s">
        <v>159</v>
      </c>
      <c r="V350" t="s">
        <v>172</v>
      </c>
      <c r="X350" t="s">
        <v>161</v>
      </c>
      <c r="Y350" t="s">
        <v>162</v>
      </c>
      <c r="Z350" t="s">
        <v>163</v>
      </c>
      <c r="AC350">
        <v>25</v>
      </c>
      <c r="AD350" t="s">
        <v>164</v>
      </c>
      <c r="AF350" cm="1">
        <f t="array" ref="AF350">_xlfn.LET(
  _xlpm.result, _xlfn.XLOOKUP($A350, IDEXX!$A:$A, IDEXX!$I:$I, ""),
  _xlfn.IFNA(
    _xlfn.IFS(
      ISNUMBER(_xlpm.result), _xlpm.result,
      _xlpm.result = "&gt; 2419.6", 2500,
      _xlpm.result = "&lt; 1.0", 0.5
    ),
    ""
  )
)</f>
        <v>4.0999999999999996</v>
      </c>
      <c r="AG350" s="2">
        <f>_xlfn.IFNA(_xlfn.XLOOKUP((A350&amp;"_P"), GALLERY!AT:AT, GALLERY!E:E),"")</f>
        <v>2.1780000000000001E-2</v>
      </c>
      <c r="AH350" s="2">
        <f>_xlfn.IFNA(_xlfn.XLOOKUP((A350&amp;"_C"), GALLERY!AT:AT, GALLERY!E:E),"")</f>
        <v>498.16579999999999</v>
      </c>
      <c r="AI350" s="75">
        <f>_xlfn.IFNA(IF(_xlfn.XLOOKUP((A350&amp;"_N"), GALLERY!AT:AT, GALLERY!E:E)&lt;0, _xlfn.XLOOKUP((A350&amp;"_T"), GALLERY!AT:AT, GALLERY!E:E), _xlfn.XLOOKUP((A350&amp;"_T"), GALLERY!AT:AT, GALLERY!E:E)-_xlfn.XLOOKUP((A350&amp;"_N"), GALLERY!AT:AT, GALLERY!E:E))/1000,"")</f>
        <v>9.1222889999999987E-2</v>
      </c>
      <c r="AJ350" s="5">
        <f>_xlfn.IFNA(_xlfn.XLOOKUP((A350), TURBIDITY!A:A, TURBIDITY!I:I),"")</f>
        <v>4</v>
      </c>
      <c r="AK350" s="105" t="str" cm="1">
        <f t="array" ref="AK350">_xlfn.LET(
  _xlpm.lookupVal, _xlfn.XLOOKUP($A350, PHYCOCYANIN!A:A, PHYCOCYANIN!R:R, ""),
  _xlfn.IFS(
    _xlpm.lookupVal &lt;&gt; "", _xlpm.lookupVal,
    OR($Z350 = "Abundant algae", ISNUMBER(SEARCH("Suspected_HAB", $AA350))), "Flagged",
    TRUE, ""
  )
)</f>
        <v/>
      </c>
      <c r="AL350" s="75">
        <f>_xlfn.XLOOKUP($L350,'Site_GPS-Coordinates'!$A:$A,'Site_GPS-Coordinates'!$B:$B,"")</f>
        <v>40.310830000000003</v>
      </c>
      <c r="AM350" s="75">
        <f>_xlfn.XLOOKUP($L350,'Site_GPS-Coordinates'!$A:$A,'Site_GPS-Coordinates'!$C:$C,"")</f>
        <v>-74.511889999999994</v>
      </c>
    </row>
    <row r="351" spans="1:39" ht="14.5" x14ac:dyDescent="0.35">
      <c r="A351" s="2" t="str">
        <f t="shared" si="13"/>
        <v>CB2_2025-07-06</v>
      </c>
      <c r="B351">
        <v>3454</v>
      </c>
      <c r="C351" t="s">
        <v>839</v>
      </c>
      <c r="D351" s="78">
        <v>45844.59233796296</v>
      </c>
      <c r="F351" s="78">
        <v>45844.59233796296</v>
      </c>
      <c r="H351" t="s">
        <v>193</v>
      </c>
      <c r="I351" t="s">
        <v>194</v>
      </c>
      <c r="J351" s="6">
        <v>45844.666666666664</v>
      </c>
      <c r="K351" s="79">
        <v>0.42430555555555555</v>
      </c>
      <c r="L351" t="s">
        <v>198</v>
      </c>
      <c r="M351" t="s">
        <v>155</v>
      </c>
      <c r="N351" t="s">
        <v>156</v>
      </c>
      <c r="O351" t="s">
        <v>196</v>
      </c>
      <c r="P351" t="s">
        <v>158</v>
      </c>
      <c r="R351" t="s">
        <v>159</v>
      </c>
      <c r="T351" t="s">
        <v>159</v>
      </c>
      <c r="V351" t="s">
        <v>172</v>
      </c>
      <c r="X351" t="s">
        <v>161</v>
      </c>
      <c r="Y351" t="s">
        <v>177</v>
      </c>
      <c r="Z351" t="s">
        <v>163</v>
      </c>
      <c r="AC351">
        <v>25</v>
      </c>
      <c r="AD351" t="s">
        <v>164</v>
      </c>
      <c r="AF351" cm="1">
        <f t="array" ref="AF351">_xlfn.LET(
  _xlpm.result, _xlfn.XLOOKUP($A351, IDEXX!$A:$A, IDEXX!$I:$I, ""),
  _xlfn.IFNA(
    _xlfn.IFS(
      ISNUMBER(_xlpm.result), _xlpm.result,
      _xlpm.result = "&gt; 2419.6", 2500,
      _xlpm.result = "&lt; 1.0", 0.5
    ),
    ""
  )
)</f>
        <v>29.3</v>
      </c>
      <c r="AG351" s="2">
        <f>_xlfn.IFNA(_xlfn.XLOOKUP((A351&amp;"_P"), GALLERY!AT:AT, GALLERY!E:E),"")</f>
        <v>3.0960000000000001E-2</v>
      </c>
      <c r="AH351" s="2">
        <f>_xlfn.IFNA(_xlfn.XLOOKUP((A351&amp;"_C"), GALLERY!AT:AT, GALLERY!E:E),"")</f>
        <v>493.7208</v>
      </c>
      <c r="AI351" s="75">
        <f>_xlfn.IFNA(IF(_xlfn.XLOOKUP((A351&amp;"_N"), GALLERY!AT:AT, GALLERY!E:E)&lt;0, _xlfn.XLOOKUP((A351&amp;"_T"), GALLERY!AT:AT, GALLERY!E:E), _xlfn.XLOOKUP((A351&amp;"_T"), GALLERY!AT:AT, GALLERY!E:E)-_xlfn.XLOOKUP((A351&amp;"_N"), GALLERY!AT:AT, GALLERY!E:E))/1000,"")</f>
        <v>0.46935380999999998</v>
      </c>
      <c r="AJ351" s="5">
        <f>_xlfn.IFNA(_xlfn.XLOOKUP((A351), TURBIDITY!A:A, TURBIDITY!I:I),"")</f>
        <v>3.24</v>
      </c>
      <c r="AK351" s="105" t="str" cm="1">
        <f t="array" ref="AK351">_xlfn.LET(
  _xlpm.lookupVal, _xlfn.XLOOKUP($A351, PHYCOCYANIN!A:A, PHYCOCYANIN!R:R, ""),
  _xlfn.IFS(
    _xlpm.lookupVal &lt;&gt; "", _xlpm.lookupVal,
    OR($Z351 = "Abundant algae", ISNUMBER(SEARCH("Suspected_HAB", $AA351))), "Flagged",
    TRUE, ""
  )
)</f>
        <v/>
      </c>
      <c r="AL351" s="75">
        <f>_xlfn.XLOOKUP($L351,'Site_GPS-Coordinates'!$A:$A,'Site_GPS-Coordinates'!$B:$B,"")</f>
        <v>40.309793999999997</v>
      </c>
      <c r="AM351" s="75">
        <f>_xlfn.XLOOKUP($L351,'Site_GPS-Coordinates'!$A:$A,'Site_GPS-Coordinates'!$C:$C,"")</f>
        <v>-74.516903999999997</v>
      </c>
    </row>
    <row r="352" spans="1:39" ht="14.5" x14ac:dyDescent="0.35">
      <c r="A352" s="2" t="str">
        <f t="shared" si="13"/>
        <v>CB3_2025-07-06</v>
      </c>
      <c r="B352">
        <v>3436</v>
      </c>
      <c r="C352" t="s">
        <v>840</v>
      </c>
      <c r="D352" s="78">
        <v>45844.50341435185</v>
      </c>
      <c r="F352" s="78">
        <v>45844.50341435185</v>
      </c>
      <c r="H352" t="s">
        <v>179</v>
      </c>
      <c r="I352" t="s">
        <v>180</v>
      </c>
      <c r="J352" s="6">
        <v>45844.666666666664</v>
      </c>
      <c r="K352" s="79">
        <v>0.33541666666666664</v>
      </c>
      <c r="L352" t="s">
        <v>201</v>
      </c>
      <c r="M352" t="s">
        <v>155</v>
      </c>
      <c r="N352" t="s">
        <v>156</v>
      </c>
      <c r="O352" t="s">
        <v>250</v>
      </c>
      <c r="P352" t="s">
        <v>158</v>
      </c>
      <c r="R352" s="84" t="s">
        <v>228</v>
      </c>
      <c r="T352" t="s">
        <v>171</v>
      </c>
      <c r="V352" t="s">
        <v>172</v>
      </c>
      <c r="X352" t="s">
        <v>202</v>
      </c>
      <c r="Y352" t="s">
        <v>177</v>
      </c>
      <c r="Z352" t="s">
        <v>163</v>
      </c>
      <c r="AC352">
        <v>24</v>
      </c>
      <c r="AD352" t="s">
        <v>164</v>
      </c>
      <c r="AF352" cm="1">
        <f t="array" ref="AF352">_xlfn.LET(
  _xlpm.result, _xlfn.XLOOKUP($A352, IDEXX!$A:$A, IDEXX!$I:$I, ""),
  _xlfn.IFNA(
    _xlfn.IFS(
      ISNUMBER(_xlpm.result), _xlpm.result,
      _xlpm.result = "&gt; 2419.6", 2500,
      _xlpm.result = "&lt; 1.0", 0.5
    ),
    ""
  )
)</f>
        <v>25.6</v>
      </c>
      <c r="AG352" s="2">
        <f>_xlfn.IFNA(_xlfn.XLOOKUP((A352&amp;"_P"), GALLERY!AT:AT, GALLERY!E:E),"")</f>
        <v>4.888E-2</v>
      </c>
      <c r="AH352" s="2">
        <f>_xlfn.IFNA(_xlfn.XLOOKUP((A352&amp;"_C"), GALLERY!AT:AT, GALLERY!E:E),"")</f>
        <v>566.45830000000001</v>
      </c>
      <c r="AI352" s="75">
        <f>_xlfn.IFNA(IF(_xlfn.XLOOKUP((A352&amp;"_N"), GALLERY!AT:AT, GALLERY!E:E)&lt;0, _xlfn.XLOOKUP((A352&amp;"_T"), GALLERY!AT:AT, GALLERY!E:E), _xlfn.XLOOKUP((A352&amp;"_T"), GALLERY!AT:AT, GALLERY!E:E)-_xlfn.XLOOKUP((A352&amp;"_N"), GALLERY!AT:AT, GALLERY!E:E))/1000,"")</f>
        <v>0.82189659000000004</v>
      </c>
      <c r="AJ352" s="5">
        <f>_xlfn.IFNA(_xlfn.XLOOKUP((A352), TURBIDITY!A:A, TURBIDITY!I:I),"")</f>
        <v>4.84</v>
      </c>
      <c r="AK352" s="105" t="str" cm="1">
        <f t="array" ref="AK352">_xlfn.LET(
  _xlpm.lookupVal, _xlfn.XLOOKUP($A352, PHYCOCYANIN!A:A, PHYCOCYANIN!R:R, ""),
  _xlfn.IFS(
    _xlpm.lookupVal &lt;&gt; "", _xlpm.lookupVal,
    OR($Z352 = "Abundant algae", ISNUMBER(SEARCH("Suspected_HAB", $AA352))), "Flagged",
    TRUE, ""
  )
)</f>
        <v/>
      </c>
      <c r="AL352" s="75">
        <f>_xlfn.XLOOKUP($L352,'Site_GPS-Coordinates'!$A:$A,'Site_GPS-Coordinates'!$B:$B,"")</f>
        <v>40.326120000000003</v>
      </c>
      <c r="AM352" s="75">
        <f>_xlfn.XLOOKUP($L352,'Site_GPS-Coordinates'!$A:$A,'Site_GPS-Coordinates'!$C:$C,"")</f>
        <v>-74.603478999999993</v>
      </c>
    </row>
    <row r="353" spans="1:39" ht="14.5" x14ac:dyDescent="0.35">
      <c r="A353" s="2" t="str">
        <f t="shared" si="13"/>
        <v>CL2_2025-07-06</v>
      </c>
      <c r="B353">
        <v>3460</v>
      </c>
      <c r="C353" t="s">
        <v>841</v>
      </c>
      <c r="D353" s="78">
        <v>45844.610300925924</v>
      </c>
      <c r="F353" s="78">
        <v>45844.610300925924</v>
      </c>
      <c r="H353" t="s">
        <v>205</v>
      </c>
      <c r="I353" t="s">
        <v>477</v>
      </c>
      <c r="J353" s="6">
        <v>45844.666666666664</v>
      </c>
      <c r="K353" s="79">
        <v>0.44236111111111109</v>
      </c>
      <c r="L353" t="s">
        <v>207</v>
      </c>
      <c r="M353" t="s">
        <v>155</v>
      </c>
      <c r="N353" t="s">
        <v>156</v>
      </c>
      <c r="O353" t="s">
        <v>196</v>
      </c>
      <c r="P353" t="s">
        <v>158</v>
      </c>
      <c r="R353" t="s">
        <v>159</v>
      </c>
      <c r="T353" t="s">
        <v>171</v>
      </c>
      <c r="V353" t="s">
        <v>172</v>
      </c>
      <c r="X353" t="s">
        <v>202</v>
      </c>
      <c r="Y353" t="s">
        <v>162</v>
      </c>
      <c r="Z353" t="s">
        <v>163</v>
      </c>
      <c r="AC353">
        <v>26.6</v>
      </c>
      <c r="AD353" t="s">
        <v>164</v>
      </c>
      <c r="AF353" cm="1">
        <f t="array" ref="AF353">_xlfn.LET(
  _xlpm.result, _xlfn.XLOOKUP($A353, IDEXX!$A:$A, IDEXX!$I:$I, ""),
  _xlfn.IFNA(
    _xlfn.IFS(
      ISNUMBER(_xlpm.result), _xlpm.result,
      _xlpm.result = "&gt; 2419.6", 2500,
      _xlpm.result = "&lt; 1.0", 0.5
    ),
    ""
  )
)</f>
        <v>38.6</v>
      </c>
      <c r="AG353" s="2">
        <f>_xlfn.IFNA(_xlfn.XLOOKUP((A353&amp;"_P"), GALLERY!AT:AT, GALLERY!E:E),"")</f>
        <v>0.10002999999999999</v>
      </c>
      <c r="AH353" s="2">
        <f>_xlfn.IFNA(_xlfn.XLOOKUP((A353&amp;"_C"), GALLERY!AT:AT, GALLERY!E:E),"")</f>
        <v>288.57619999999997</v>
      </c>
      <c r="AI353" s="75">
        <f>_xlfn.IFNA(IF(_xlfn.XLOOKUP((A353&amp;"_N"), GALLERY!AT:AT, GALLERY!E:E)&lt;0, _xlfn.XLOOKUP((A353&amp;"_T"), GALLERY!AT:AT, GALLERY!E:E), _xlfn.XLOOKUP((A353&amp;"_T"), GALLERY!AT:AT, GALLERY!E:E)-_xlfn.XLOOKUP((A353&amp;"_N"), GALLERY!AT:AT, GALLERY!E:E))/1000,"")</f>
        <v>0.67235347000000001</v>
      </c>
      <c r="AJ353" s="5">
        <f>_xlfn.IFNA(_xlfn.XLOOKUP((A353), TURBIDITY!A:A, TURBIDITY!I:I),"")</f>
        <v>3.54</v>
      </c>
      <c r="AK353" s="105" t="str" cm="1">
        <f t="array" ref="AK353">_xlfn.LET(
  _xlpm.lookupVal, _xlfn.XLOOKUP($A353, PHYCOCYANIN!A:A, PHYCOCYANIN!R:R, ""),
  _xlfn.IFS(
    _xlpm.lookupVal &lt;&gt; "", _xlpm.lookupVal,
    OR($Z353 = "Abundant algae", ISNUMBER(SEARCH("Suspected_HAB", $AA353))), "Flagged",
    TRUE, ""
  )
)</f>
        <v/>
      </c>
      <c r="AL353" s="75">
        <f>_xlfn.XLOOKUP($L353,'Site_GPS-Coordinates'!$A:$A,'Site_GPS-Coordinates'!$B:$B,"")</f>
        <v>40.346474999999998</v>
      </c>
      <c r="AM353" s="75">
        <f>_xlfn.XLOOKUP($L353,'Site_GPS-Coordinates'!$A:$A,'Site_GPS-Coordinates'!$C:$C,"")</f>
        <v>-74.627359999999996</v>
      </c>
    </row>
    <row r="354" spans="1:39" ht="14.5" x14ac:dyDescent="0.35">
      <c r="A354" s="2" t="str">
        <f t="shared" si="13"/>
        <v>CL4_2025-07-06</v>
      </c>
      <c r="B354">
        <v>3461</v>
      </c>
      <c r="C354" t="s">
        <v>842</v>
      </c>
      <c r="D354" s="78">
        <v>45844.612951388888</v>
      </c>
      <c r="F354" s="78">
        <v>45844.612951388888</v>
      </c>
      <c r="H354" t="s">
        <v>843</v>
      </c>
      <c r="I354" t="s">
        <v>647</v>
      </c>
      <c r="J354" s="6">
        <v>45844.666666666664</v>
      </c>
      <c r="K354" s="79">
        <v>0.42708333333333331</v>
      </c>
      <c r="L354" t="s">
        <v>211</v>
      </c>
      <c r="M354" t="s">
        <v>155</v>
      </c>
      <c r="N354" t="s">
        <v>156</v>
      </c>
      <c r="O354" t="s">
        <v>157</v>
      </c>
      <c r="P354" t="s">
        <v>158</v>
      </c>
      <c r="R354" t="s">
        <v>159</v>
      </c>
      <c r="T354" t="s">
        <v>171</v>
      </c>
      <c r="V354" t="s">
        <v>172</v>
      </c>
      <c r="X354" t="s">
        <v>202</v>
      </c>
      <c r="Y354" t="s">
        <v>177</v>
      </c>
      <c r="Z354" t="s">
        <v>163</v>
      </c>
      <c r="AC354">
        <v>26</v>
      </c>
      <c r="AD354" t="s">
        <v>164</v>
      </c>
      <c r="AE354" t="s">
        <v>844</v>
      </c>
      <c r="AF354" s="55" t="str" cm="1">
        <f t="array" ref="AF354">_xlfn.LET(
  _xlpm.result, _xlfn.XLOOKUP($A354, IDEXX!$A:$A, IDEXX!$I:$I, ""),
  _xlfn.IFNA(
    _xlfn.IFS(
      ISNUMBER(_xlpm.result), _xlpm.result,
      _xlpm.result = "&gt; 2419.6", 2500,
      _xlpm.result = "&lt; 1.0", 0.5
    ),
    ""
  )
)</f>
        <v/>
      </c>
      <c r="AG354" s="2">
        <f>_xlfn.IFNA(_xlfn.XLOOKUP((A354&amp;"_P"), GALLERY!AT:AT, GALLERY!E:E),"")</f>
        <v>2.034E-2</v>
      </c>
      <c r="AH354" s="2">
        <f>_xlfn.IFNA(_xlfn.XLOOKUP((A354&amp;"_C"), GALLERY!AT:AT, GALLERY!E:E),"")</f>
        <v>555.16959999999995</v>
      </c>
      <c r="AI354" s="75">
        <f>_xlfn.IFNA(IF(_xlfn.XLOOKUP((A354&amp;"_N"), GALLERY!AT:AT, GALLERY!E:E)&lt;0, _xlfn.XLOOKUP((A354&amp;"_T"), GALLERY!AT:AT, GALLERY!E:E), _xlfn.XLOOKUP((A354&amp;"_T"), GALLERY!AT:AT, GALLERY!E:E)-_xlfn.XLOOKUP((A354&amp;"_N"), GALLERY!AT:AT, GALLERY!E:E))/1000,"")</f>
        <v>0.54239337999999993</v>
      </c>
      <c r="AJ354" s="5">
        <f>_xlfn.IFNA(_xlfn.XLOOKUP((A354), TURBIDITY!A:A, TURBIDITY!I:I),"")</f>
        <v>14.2</v>
      </c>
      <c r="AK354" s="105" t="str" cm="1">
        <f t="array" ref="AK354">_xlfn.LET(
  _xlpm.lookupVal, _xlfn.XLOOKUP($A354, PHYCOCYANIN!A:A, PHYCOCYANIN!R:R, ""),
  _xlfn.IFS(
    _xlpm.lookupVal &lt;&gt; "", _xlpm.lookupVal,
    OR($Z354 = "Abundant algae", ISNUMBER(SEARCH("Suspected_HAB", $AA354))), "Flagged",
    TRUE, ""
  )
)</f>
        <v/>
      </c>
      <c r="AL354" s="75">
        <f>_xlfn.XLOOKUP($L354,'Site_GPS-Coordinates'!$A:$A,'Site_GPS-Coordinates'!$B:$B,"")</f>
        <v>40.341736330000003</v>
      </c>
      <c r="AM354" s="75">
        <f>_xlfn.XLOOKUP($L354,'Site_GPS-Coordinates'!$A:$A,'Site_GPS-Coordinates'!$C:$C,"")</f>
        <v>-74.647461930000006</v>
      </c>
    </row>
    <row r="355" spans="1:39" ht="14.5" x14ac:dyDescent="0.35">
      <c r="A355" s="2" t="str">
        <f t="shared" si="13"/>
        <v>CL5_2025-07-06</v>
      </c>
      <c r="B355">
        <v>3463</v>
      </c>
      <c r="C355" t="s">
        <v>845</v>
      </c>
      <c r="D355" s="78">
        <v>45844.614062499997</v>
      </c>
      <c r="F355" s="78">
        <v>45844.614062499997</v>
      </c>
      <c r="H355" t="s">
        <v>843</v>
      </c>
      <c r="I355" t="s">
        <v>647</v>
      </c>
      <c r="J355" s="6">
        <v>45844.666666666664</v>
      </c>
      <c r="K355" s="79">
        <v>0.44305555555555554</v>
      </c>
      <c r="L355" t="s">
        <v>217</v>
      </c>
      <c r="M355" t="s">
        <v>155</v>
      </c>
      <c r="N355" t="s">
        <v>156</v>
      </c>
      <c r="O355" t="s">
        <v>157</v>
      </c>
      <c r="P355" t="s">
        <v>158</v>
      </c>
      <c r="R355" t="s">
        <v>159</v>
      </c>
      <c r="T355" t="s">
        <v>171</v>
      </c>
      <c r="V355" t="s">
        <v>172</v>
      </c>
      <c r="X355" t="s">
        <v>202</v>
      </c>
      <c r="Y355" t="s">
        <v>162</v>
      </c>
      <c r="Z355" t="s">
        <v>163</v>
      </c>
      <c r="AC355">
        <v>25</v>
      </c>
      <c r="AD355" t="s">
        <v>164</v>
      </c>
      <c r="AE355" t="s">
        <v>844</v>
      </c>
      <c r="AF355" s="55" t="str" cm="1">
        <f t="array" ref="AF355">_xlfn.LET(
  _xlpm.result, _xlfn.XLOOKUP($A355, IDEXX!$A:$A, IDEXX!$I:$I, ""),
  _xlfn.IFNA(
    _xlfn.IFS(
      ISNUMBER(_xlpm.result), _xlpm.result,
      _xlpm.result = "&gt; 2419.6", 2500,
      _xlpm.result = "&lt; 1.0", 0.5
    ),
    ""
  )
)</f>
        <v/>
      </c>
      <c r="AG355" s="2">
        <f>_xlfn.IFNA(_xlfn.XLOOKUP((A355&amp;"_P"), GALLERY!AT:AT, GALLERY!E:E),"")</f>
        <v>0.19455</v>
      </c>
      <c r="AH355" s="2">
        <f>_xlfn.IFNA(_xlfn.XLOOKUP((A355&amp;"_C"), GALLERY!AT:AT, GALLERY!E:E),"")</f>
        <v>586.96500000000003</v>
      </c>
      <c r="AI355" s="75">
        <f>_xlfn.IFNA(IF(_xlfn.XLOOKUP((A355&amp;"_N"), GALLERY!AT:AT, GALLERY!E:E)&lt;0, _xlfn.XLOOKUP((A355&amp;"_T"), GALLERY!AT:AT, GALLERY!E:E), _xlfn.XLOOKUP((A355&amp;"_T"), GALLERY!AT:AT, GALLERY!E:E)-_xlfn.XLOOKUP((A355&amp;"_N"), GALLERY!AT:AT, GALLERY!E:E))/1000,"")</f>
        <v>0.31994004000000004</v>
      </c>
      <c r="AJ355" s="5">
        <f>_xlfn.IFNA(_xlfn.XLOOKUP((A355), TURBIDITY!A:A, TURBIDITY!I:I),"")</f>
        <v>6.4</v>
      </c>
      <c r="AK355" s="105" t="str" cm="1">
        <f t="array" ref="AK355">_xlfn.LET(
  _xlpm.lookupVal, _xlfn.XLOOKUP($A355, PHYCOCYANIN!A:A, PHYCOCYANIN!R:R, ""),
  _xlfn.IFS(
    _xlpm.lookupVal &lt;&gt; "", _xlpm.lookupVal,
    OR($Z355 = "Abundant algae", ISNUMBER(SEARCH("Suspected_HAB", $AA355))), "Flagged",
    TRUE, ""
  )
)</f>
        <v/>
      </c>
      <c r="AL355" s="75">
        <f>_xlfn.XLOOKUP($L355,'Site_GPS-Coordinates'!$A:$A,'Site_GPS-Coordinates'!$B:$B,"")</f>
        <v>40.366805919999997</v>
      </c>
      <c r="AM355" s="75">
        <f>_xlfn.XLOOKUP($L355,'Site_GPS-Coordinates'!$A:$A,'Site_GPS-Coordinates'!$C:$C,"")</f>
        <v>-74.625728370000004</v>
      </c>
    </row>
    <row r="356" spans="1:39" ht="14.5" x14ac:dyDescent="0.35">
      <c r="A356" s="2" t="str">
        <f t="shared" si="13"/>
        <v>COL1_2025-07-06</v>
      </c>
      <c r="B356">
        <v>3479</v>
      </c>
      <c r="C356" t="s">
        <v>846</v>
      </c>
      <c r="D356" s="78">
        <v>45844.645868055559</v>
      </c>
      <c r="F356" s="78">
        <v>45844.645868055559</v>
      </c>
      <c r="H356" t="s">
        <v>816</v>
      </c>
      <c r="I356" t="s">
        <v>817</v>
      </c>
      <c r="J356" s="6">
        <v>45844.666666666664</v>
      </c>
      <c r="K356" s="79">
        <v>0.47291666666666665</v>
      </c>
      <c r="L356" t="s">
        <v>339</v>
      </c>
      <c r="M356" t="s">
        <v>155</v>
      </c>
      <c r="N356" t="s">
        <v>286</v>
      </c>
      <c r="O356" t="s">
        <v>196</v>
      </c>
      <c r="P356" t="s">
        <v>158</v>
      </c>
      <c r="R356" t="s">
        <v>182</v>
      </c>
      <c r="T356" t="s">
        <v>199</v>
      </c>
      <c r="V356" t="s">
        <v>628</v>
      </c>
      <c r="W356" t="s">
        <v>847</v>
      </c>
      <c r="X356" t="s">
        <v>161</v>
      </c>
      <c r="Y356" t="s">
        <v>191</v>
      </c>
      <c r="Z356" t="s">
        <v>163</v>
      </c>
      <c r="AC356">
        <v>27</v>
      </c>
      <c r="AD356" t="s">
        <v>164</v>
      </c>
      <c r="AE356" t="s">
        <v>848</v>
      </c>
      <c r="AF356" cm="1">
        <f t="array" ref="AF356">_xlfn.LET(
  _xlpm.result, _xlfn.XLOOKUP($A356, IDEXX!$A:$A, IDEXX!$I:$I, ""),
  _xlfn.IFNA(
    _xlfn.IFS(
      ISNUMBER(_xlpm.result), _xlpm.result,
      _xlpm.result = "&gt; 2419.6", 2500,
      _xlpm.result = "&lt; 1.0", 0.5
    ),
    ""
  )
)</f>
        <v>68.3</v>
      </c>
      <c r="AG356" s="2">
        <f>_xlfn.IFNA(_xlfn.XLOOKUP((A356&amp;"_P"), GALLERY!AT:AT, GALLERY!E:E),"")</f>
        <v>3.9570000000000001E-2</v>
      </c>
      <c r="AH356" s="2">
        <f>_xlfn.IFNA(_xlfn.XLOOKUP((A356&amp;"_C"), GALLERY!AT:AT, GALLERY!E:E),"")</f>
        <v>474.7081</v>
      </c>
      <c r="AI356" s="75">
        <f>_xlfn.IFNA(IF(_xlfn.XLOOKUP((A356&amp;"_N"), GALLERY!AT:AT, GALLERY!E:E)&lt;0, _xlfn.XLOOKUP((A356&amp;"_T"), GALLERY!AT:AT, GALLERY!E:E), _xlfn.XLOOKUP((A356&amp;"_T"), GALLERY!AT:AT, GALLERY!E:E)-_xlfn.XLOOKUP((A356&amp;"_N"), GALLERY!AT:AT, GALLERY!E:E))/1000,"")</f>
        <v>6.8066000000000002E-2</v>
      </c>
      <c r="AJ356" s="5">
        <f>_xlfn.IFNA(_xlfn.XLOOKUP((A356), TURBIDITY!A:A, TURBIDITY!I:I),"")</f>
        <v>6.34</v>
      </c>
      <c r="AK356" s="105" t="str" cm="1">
        <f t="array" ref="AK356">_xlfn.LET(
  _xlpm.lookupVal, _xlfn.XLOOKUP($A356, PHYCOCYANIN!A:A, PHYCOCYANIN!R:R, ""),
  _xlfn.IFS(
    _xlpm.lookupVal &lt;&gt; "", _xlpm.lookupVal,
    OR($Z356 = "Abundant algae", ISNUMBER(SEARCH("Suspected_HAB", $AA356))), "Flagged",
    TRUE, ""
  )
)</f>
        <v/>
      </c>
      <c r="AL356" s="75">
        <f>_xlfn.XLOOKUP($L356,'Site_GPS-Coordinates'!$A:$A,'Site_GPS-Coordinates'!$B:$B,"")</f>
        <v>40.255357529999998</v>
      </c>
      <c r="AM356" s="75">
        <f>_xlfn.XLOOKUP($L356,'Site_GPS-Coordinates'!$A:$A,'Site_GPS-Coordinates'!$C:$C,"")</f>
        <v>-74.723866979999997</v>
      </c>
    </row>
    <row r="357" spans="1:39" ht="14.5" x14ac:dyDescent="0.35">
      <c r="A357" s="2" t="str">
        <f t="shared" si="13"/>
        <v>CTL1_2025-07-06</v>
      </c>
      <c r="B357">
        <v>3484</v>
      </c>
      <c r="C357" t="s">
        <v>849</v>
      </c>
      <c r="D357" s="78">
        <v>45844.663541666669</v>
      </c>
      <c r="F357" s="78">
        <v>45844.663541666669</v>
      </c>
      <c r="H357" t="s">
        <v>816</v>
      </c>
      <c r="I357" t="s">
        <v>817</v>
      </c>
      <c r="J357" s="6">
        <v>45844.666666666664</v>
      </c>
      <c r="K357" s="79">
        <v>0.49166666666666664</v>
      </c>
      <c r="L357" t="s">
        <v>223</v>
      </c>
      <c r="M357" t="s">
        <v>155</v>
      </c>
      <c r="N357" t="s">
        <v>286</v>
      </c>
      <c r="O357" t="s">
        <v>196</v>
      </c>
      <c r="P357" t="s">
        <v>158</v>
      </c>
      <c r="R357" s="100" t="s">
        <v>667</v>
      </c>
      <c r="T357" t="s">
        <v>171</v>
      </c>
      <c r="V357" t="s">
        <v>628</v>
      </c>
      <c r="W357" t="s">
        <v>850</v>
      </c>
      <c r="X357" t="s">
        <v>202</v>
      </c>
      <c r="Y357" t="s">
        <v>191</v>
      </c>
      <c r="Z357" t="s">
        <v>163</v>
      </c>
      <c r="AC357">
        <v>28</v>
      </c>
      <c r="AD357" t="s">
        <v>164</v>
      </c>
      <c r="AF357" cm="1">
        <f t="array" ref="AF357">_xlfn.LET(
  _xlpm.result, _xlfn.XLOOKUP($A357, IDEXX!$A:$A, IDEXX!$I:$I, ""),
  _xlfn.IFNA(
    _xlfn.IFS(
      ISNUMBER(_xlpm.result), _xlpm.result,
      _xlpm.result = "&gt; 2419.6", 2500,
      _xlpm.result = "&lt; 1.0", 0.5
    ),
    ""
  )
)</f>
        <v>18.100000000000001</v>
      </c>
      <c r="AG357" s="2">
        <f>_xlfn.IFNA(_xlfn.XLOOKUP((A357&amp;"_P"), GALLERY!AT:AT, GALLERY!E:E),"")</f>
        <v>0.97097</v>
      </c>
      <c r="AH357" s="2">
        <f>_xlfn.IFNA(_xlfn.XLOOKUP((A357&amp;"_C"), GALLERY!AT:AT, GALLERY!E:E),"")</f>
        <v>487.46280000000002</v>
      </c>
      <c r="AI357" s="75">
        <f>_xlfn.IFNA(IF(_xlfn.XLOOKUP((A357&amp;"_N"), GALLERY!AT:AT, GALLERY!E:E)&lt;0, _xlfn.XLOOKUP((A357&amp;"_T"), GALLERY!AT:AT, GALLERY!E:E), _xlfn.XLOOKUP((A357&amp;"_T"), GALLERY!AT:AT, GALLERY!E:E)-_xlfn.XLOOKUP((A357&amp;"_N"), GALLERY!AT:AT, GALLERY!E:E))/1000,"")</f>
        <v>6.3120380000000004E-2</v>
      </c>
      <c r="AJ357" s="5">
        <f>_xlfn.IFNA(_xlfn.XLOOKUP((A357), TURBIDITY!A:A, TURBIDITY!I:I),"")</f>
        <v>7.02</v>
      </c>
      <c r="AK357" s="105" t="str" cm="1">
        <f t="array" ref="AK357">_xlfn.LET(
  _xlpm.lookupVal, _xlfn.XLOOKUP($A357, PHYCOCYANIN!A:A, PHYCOCYANIN!R:R, ""),
  _xlfn.IFS(
    _xlpm.lookupVal &lt;&gt; "", _xlpm.lookupVal,
    OR($Z357 = "Abundant algae", ISNUMBER(SEARCH("Suspected_HAB", $AA357))), "Flagged",
    TRUE, ""
  )
)</f>
        <v/>
      </c>
      <c r="AL357" s="75">
        <f>_xlfn.XLOOKUP($L357,'Site_GPS-Coordinates'!$A:$A,'Site_GPS-Coordinates'!$B:$B,"")</f>
        <v>40.280622039999997</v>
      </c>
      <c r="AM357" s="75">
        <f>_xlfn.XLOOKUP($L357,'Site_GPS-Coordinates'!$A:$A,'Site_GPS-Coordinates'!$C:$C,"")</f>
        <v>-74.739950440000001</v>
      </c>
    </row>
    <row r="358" spans="1:39" ht="14.5" x14ac:dyDescent="0.35">
      <c r="A358" s="2" t="str">
        <f t="shared" si="13"/>
        <v>CVL1_2025-07-06</v>
      </c>
      <c r="B358">
        <v>3480</v>
      </c>
      <c r="C358" t="s">
        <v>851</v>
      </c>
      <c r="D358" s="78">
        <v>45844.647974537038</v>
      </c>
      <c r="F358" s="78">
        <v>45844.647974537038</v>
      </c>
      <c r="H358" t="s">
        <v>221</v>
      </c>
      <c r="I358" t="s">
        <v>222</v>
      </c>
      <c r="J358" s="6">
        <v>45844.666666666664</v>
      </c>
      <c r="K358" s="79">
        <v>0.47916666666666669</v>
      </c>
      <c r="L358" t="s">
        <v>225</v>
      </c>
      <c r="M358" t="s">
        <v>155</v>
      </c>
      <c r="N358" t="s">
        <v>156</v>
      </c>
      <c r="O358" t="s">
        <v>196</v>
      </c>
      <c r="P358" t="s">
        <v>158</v>
      </c>
      <c r="R358" t="s">
        <v>159</v>
      </c>
      <c r="T358" t="s">
        <v>199</v>
      </c>
      <c r="V358" t="s">
        <v>172</v>
      </c>
      <c r="X358" t="s">
        <v>202</v>
      </c>
      <c r="Y358" t="s">
        <v>177</v>
      </c>
      <c r="Z358" t="s">
        <v>163</v>
      </c>
      <c r="AC358">
        <v>28</v>
      </c>
      <c r="AD358" t="s">
        <v>164</v>
      </c>
      <c r="AF358" cm="1">
        <f t="array" ref="AF358">_xlfn.LET(
  _xlpm.result, _xlfn.XLOOKUP($A358, IDEXX!$A:$A, IDEXX!$I:$I, ""),
  _xlfn.IFNA(
    _xlfn.IFS(
      ISNUMBER(_xlpm.result), _xlpm.result,
      _xlpm.result = "&gt; 2419.6", 2500,
      _xlpm.result = "&lt; 1.0", 0.5
    ),
    ""
  )
)</f>
        <v>34.1</v>
      </c>
      <c r="AG358" s="2">
        <f>_xlfn.IFNA(_xlfn.XLOOKUP((A358&amp;"_P"), GALLERY!AT:AT, GALLERY!E:E),"")</f>
        <v>1.9429999999999999E-2</v>
      </c>
      <c r="AH358" s="2">
        <f>_xlfn.IFNA(_xlfn.XLOOKUP((A358&amp;"_C"), GALLERY!AT:AT, GALLERY!E:E),"")</f>
        <v>478.50150000000002</v>
      </c>
      <c r="AI358" s="75">
        <f>_xlfn.IFNA(IF(_xlfn.XLOOKUP((A358&amp;"_N"), GALLERY!AT:AT, GALLERY!E:E)&lt;0, _xlfn.XLOOKUP((A358&amp;"_T"), GALLERY!AT:AT, GALLERY!E:E), _xlfn.XLOOKUP((A358&amp;"_T"), GALLERY!AT:AT, GALLERY!E:E)-_xlfn.XLOOKUP((A358&amp;"_N"), GALLERY!AT:AT, GALLERY!E:E))/1000,"")</f>
        <v>2.2604519999999999E-2</v>
      </c>
      <c r="AJ358" s="5">
        <f>_xlfn.IFNA(_xlfn.XLOOKUP((A358), TURBIDITY!A:A, TURBIDITY!I:I),"")</f>
        <v>15.1</v>
      </c>
      <c r="AK358" s="5" t="s">
        <v>559</v>
      </c>
      <c r="AL358" s="75">
        <f>_xlfn.XLOOKUP($L358,'Site_GPS-Coordinates'!$A:$A,'Site_GPS-Coordinates'!$B:$B,"")</f>
        <v>40.272849999999998</v>
      </c>
      <c r="AM358" s="75">
        <f>_xlfn.XLOOKUP($L358,'Site_GPS-Coordinates'!$A:$A,'Site_GPS-Coordinates'!$C:$C,"")</f>
        <v>-74.779470000000003</v>
      </c>
    </row>
    <row r="359" spans="1:39" ht="14.5" x14ac:dyDescent="0.35">
      <c r="A359" s="2" t="str">
        <f t="shared" si="13"/>
        <v>DB1_2025-07-06</v>
      </c>
      <c r="B359">
        <v>3457</v>
      </c>
      <c r="C359" t="s">
        <v>852</v>
      </c>
      <c r="D359" s="78">
        <v>45844.601793981485</v>
      </c>
      <c r="F359" s="78">
        <v>45844.601793981485</v>
      </c>
      <c r="H359" t="s">
        <v>205</v>
      </c>
      <c r="I359" t="s">
        <v>477</v>
      </c>
      <c r="J359" s="6">
        <v>45844.666666666664</v>
      </c>
      <c r="K359" s="79">
        <v>0.43125000000000002</v>
      </c>
      <c r="L359" t="s">
        <v>227</v>
      </c>
      <c r="M359" t="s">
        <v>155</v>
      </c>
      <c r="N359" t="s">
        <v>156</v>
      </c>
      <c r="O359" t="s">
        <v>196</v>
      </c>
      <c r="P359" t="s">
        <v>158</v>
      </c>
      <c r="R359" t="s">
        <v>853</v>
      </c>
      <c r="T359" t="s">
        <v>159</v>
      </c>
      <c r="V359" t="s">
        <v>160</v>
      </c>
      <c r="X359" t="s">
        <v>161</v>
      </c>
      <c r="Y359" t="s">
        <v>162</v>
      </c>
      <c r="Z359" t="s">
        <v>163</v>
      </c>
      <c r="AC359">
        <v>28</v>
      </c>
      <c r="AD359" t="s">
        <v>164</v>
      </c>
      <c r="AF359" cm="1">
        <f t="array" ref="AF359">_xlfn.LET(
  _xlpm.result, _xlfn.XLOOKUP($A359, IDEXX!$A:$A, IDEXX!$I:$I, ""),
  _xlfn.IFNA(
    _xlfn.IFS(
      ISNUMBER(_xlpm.result), _xlpm.result,
      _xlpm.result = "&gt; 2419.6", 2500,
      _xlpm.result = "&lt; 1.0", 0.5
    ),
    ""
  )
)</f>
        <v>727</v>
      </c>
      <c r="AG359" s="2">
        <f>_xlfn.IFNA(_xlfn.XLOOKUP((A359&amp;"_P"), GALLERY!AT:AT, GALLERY!E:E),"")</f>
        <v>0.43670999999999999</v>
      </c>
      <c r="AH359" s="2">
        <f>_xlfn.IFNA(_xlfn.XLOOKUP((A359&amp;"_C"), GALLERY!AT:AT, GALLERY!E:E),"")</f>
        <v>500.99700000000001</v>
      </c>
      <c r="AI359" s="75">
        <f>_xlfn.IFNA(IF(_xlfn.XLOOKUP((A359&amp;"_N"), GALLERY!AT:AT, GALLERY!E:E)&lt;0, _xlfn.XLOOKUP((A359&amp;"_T"), GALLERY!AT:AT, GALLERY!E:E), _xlfn.XLOOKUP((A359&amp;"_T"), GALLERY!AT:AT, GALLERY!E:E)-_xlfn.XLOOKUP((A359&amp;"_N"), GALLERY!AT:AT, GALLERY!E:E))/1000,"")</f>
        <v>0.14020789</v>
      </c>
      <c r="AJ359" s="5">
        <f>_xlfn.IFNA(_xlfn.XLOOKUP((A359), TURBIDITY!A:A, TURBIDITY!I:I),"")</f>
        <v>4.3499999999999996</v>
      </c>
      <c r="AK359" s="105" t="str" cm="1">
        <f t="array" ref="AK359">_xlfn.LET(
  _xlpm.lookupVal, _xlfn.XLOOKUP($A359, PHYCOCYANIN!A:A, PHYCOCYANIN!R:R, ""),
  _xlfn.IFS(
    _xlpm.lookupVal &lt;&gt; "", _xlpm.lookupVal,
    OR($Z359 = "Abundant algae", ISNUMBER(SEARCH("Suspected_HAB", $AA359))), "Flagged",
    TRUE, ""
  )
)</f>
        <v/>
      </c>
      <c r="AL359" s="75">
        <f>_xlfn.XLOOKUP($L359,'Site_GPS-Coordinates'!$A:$A,'Site_GPS-Coordinates'!$B:$B,"")</f>
        <v>40.333883</v>
      </c>
      <c r="AM359" s="75">
        <f>_xlfn.XLOOKUP($L359,'Site_GPS-Coordinates'!$A:$A,'Site_GPS-Coordinates'!$C:$C,"")</f>
        <v>-74.611664000000005</v>
      </c>
    </row>
    <row r="360" spans="1:39" ht="14.5" x14ac:dyDescent="0.35">
      <c r="A360" s="2" t="str">
        <f t="shared" si="13"/>
        <v>DB2_2025-07-06</v>
      </c>
      <c r="B360">
        <v>3478</v>
      </c>
      <c r="C360" t="s">
        <v>854</v>
      </c>
      <c r="D360" s="78">
        <v>45844.643148148149</v>
      </c>
      <c r="F360" s="78">
        <v>45844.643148148149</v>
      </c>
      <c r="H360" t="s">
        <v>652</v>
      </c>
      <c r="I360" t="s">
        <v>653</v>
      </c>
      <c r="J360" s="6">
        <v>45844.666666666664</v>
      </c>
      <c r="K360" s="79">
        <v>0.47499999999999998</v>
      </c>
      <c r="L360" t="s">
        <v>654</v>
      </c>
      <c r="N360" t="s">
        <v>156</v>
      </c>
      <c r="O360" t="s">
        <v>157</v>
      </c>
      <c r="P360" t="s">
        <v>158</v>
      </c>
      <c r="R360" s="84" t="s">
        <v>745</v>
      </c>
      <c r="T360" t="s">
        <v>171</v>
      </c>
      <c r="V360" t="s">
        <v>172</v>
      </c>
      <c r="X360" t="s">
        <v>161</v>
      </c>
      <c r="Y360" t="s">
        <v>177</v>
      </c>
      <c r="Z360" t="s">
        <v>163</v>
      </c>
      <c r="AC360" s="55"/>
      <c r="AD360" s="84" t="s">
        <v>295</v>
      </c>
      <c r="AE360" t="s">
        <v>855</v>
      </c>
      <c r="AF360" s="55" t="str" cm="1">
        <f t="array" ref="AF360">_xlfn.LET(
  _xlpm.result, _xlfn.XLOOKUP($A360, IDEXX!$A:$A, IDEXX!$I:$I, ""),
  _xlfn.IFNA(
    _xlfn.IFS(
      ISNUMBER(_xlpm.result), _xlpm.result,
      _xlpm.result = "&gt; 2419.6", 2500,
      _xlpm.result = "&lt; 1.0", 0.5
    ),
    ""
  )
)</f>
        <v/>
      </c>
      <c r="AG360" s="167" t="str">
        <f>_xlfn.IFNA(_xlfn.XLOOKUP((A360&amp;"_P"), GALLERY!AT:AT, GALLERY!E:E),"")</f>
        <v/>
      </c>
      <c r="AH360" s="167" t="str">
        <f>_xlfn.IFNA(_xlfn.XLOOKUP((A360&amp;"_C"), GALLERY!AT:AT, GALLERY!E:E),"")</f>
        <v/>
      </c>
      <c r="AI360" s="168" t="str">
        <f>_xlfn.IFNA(IF(_xlfn.XLOOKUP((A360&amp;"_N"), GALLERY!AT:AT, GALLERY!E:E)&lt;0, _xlfn.XLOOKUP((A360&amp;"_T"), GALLERY!AT:AT, GALLERY!E:E), _xlfn.XLOOKUP((A360&amp;"_T"), GALLERY!AT:AT, GALLERY!E:E)-_xlfn.XLOOKUP((A360&amp;"_N"), GALLERY!AT:AT, GALLERY!E:E))/1000,"")</f>
        <v/>
      </c>
      <c r="AJ360" s="166" t="str">
        <f>_xlfn.IFNA(_xlfn.XLOOKUP((A360), TURBIDITY!A:A, TURBIDITY!I:I),"")</f>
        <v/>
      </c>
      <c r="AK360" s="105" t="str" cm="1">
        <f t="array" ref="AK360">_xlfn.LET(
  _xlpm.lookupVal, _xlfn.XLOOKUP($A360, PHYCOCYANIN!A:A, PHYCOCYANIN!R:R, ""),
  _xlfn.IFS(
    _xlpm.lookupVal &lt;&gt; "", _xlpm.lookupVal,
    OR($Z360 = "Abundant algae", ISNUMBER(SEARCH("Suspected_HAB", $AA360))), "Flagged",
    TRUE, ""
  )
)</f>
        <v/>
      </c>
      <c r="AL360" s="75">
        <f>_xlfn.XLOOKUP($L360,'Site_GPS-Coordinates'!$A:$A,'Site_GPS-Coordinates'!$B:$B,"")</f>
        <v>40.331209999999999</v>
      </c>
      <c r="AM360" s="75">
        <f>_xlfn.XLOOKUP($L360,'Site_GPS-Coordinates'!$A:$A,'Site_GPS-Coordinates'!$C:$C,"")</f>
        <v>-74.616339999999994</v>
      </c>
    </row>
    <row r="361" spans="1:39" ht="14.5" x14ac:dyDescent="0.35">
      <c r="A361" s="2" t="str">
        <f t="shared" si="13"/>
        <v>DE1_2025-07-06</v>
      </c>
      <c r="B361">
        <v>3472</v>
      </c>
      <c r="C361" t="s">
        <v>856</v>
      </c>
      <c r="D361" s="78">
        <v>45844.63653935185</v>
      </c>
      <c r="F361" s="78">
        <v>45844.63653935185</v>
      </c>
      <c r="H361" t="s">
        <v>395</v>
      </c>
      <c r="I361" t="s">
        <v>322</v>
      </c>
      <c r="J361" s="6">
        <v>45844.666666666664</v>
      </c>
      <c r="K361" s="79">
        <v>0.46875</v>
      </c>
      <c r="L361" t="s">
        <v>231</v>
      </c>
      <c r="M361" t="s">
        <v>155</v>
      </c>
      <c r="N361" t="s">
        <v>156</v>
      </c>
      <c r="O361" t="s">
        <v>196</v>
      </c>
      <c r="P361" t="s">
        <v>158</v>
      </c>
      <c r="R361" t="s">
        <v>159</v>
      </c>
      <c r="T361" t="s">
        <v>171</v>
      </c>
      <c r="V361" t="s">
        <v>172</v>
      </c>
      <c r="X361" t="s">
        <v>202</v>
      </c>
      <c r="Y361" t="s">
        <v>177</v>
      </c>
      <c r="Z361" t="s">
        <v>163</v>
      </c>
      <c r="AC361">
        <v>24</v>
      </c>
      <c r="AD361" t="s">
        <v>164</v>
      </c>
      <c r="AF361" cm="1">
        <f t="array" ref="AF361">_xlfn.LET(
  _xlpm.result, _xlfn.XLOOKUP($A361, IDEXX!$A:$A, IDEXX!$I:$I, ""),
  _xlfn.IFNA(
    _xlfn.IFS(
      ISNUMBER(_xlpm.result), _xlpm.result,
      _xlpm.result = "&gt; 2419.6", 2500,
      _xlpm.result = "&lt; 1.0", 0.5
    ),
    ""
  )
)</f>
        <v>686.7</v>
      </c>
      <c r="AG361" s="2">
        <f>_xlfn.IFNA(_xlfn.XLOOKUP((A361&amp;"_P"), GALLERY!AT:AT, GALLERY!E:E),"")</f>
        <v>5.1150000000000001E-2</v>
      </c>
      <c r="AH361" s="2">
        <f>_xlfn.IFNA(_xlfn.XLOOKUP((A361&amp;"_C"), GALLERY!AT:AT, GALLERY!E:E),"")</f>
        <v>242.84270000000001</v>
      </c>
      <c r="AI361" s="75">
        <f>_xlfn.IFNA(IF(_xlfn.XLOOKUP((A361&amp;"_N"), GALLERY!AT:AT, GALLERY!E:E)&lt;0, _xlfn.XLOOKUP((A361&amp;"_T"), GALLERY!AT:AT, GALLERY!E:E), _xlfn.XLOOKUP((A361&amp;"_T"), GALLERY!AT:AT, GALLERY!E:E)-_xlfn.XLOOKUP((A361&amp;"_N"), GALLERY!AT:AT, GALLERY!E:E))/1000,"")</f>
        <v>0.68140290000000003</v>
      </c>
      <c r="AJ361" s="5">
        <f>_xlfn.IFNA(_xlfn.XLOOKUP((A361), TURBIDITY!A:A, TURBIDITY!I:I),"")</f>
        <v>10.3</v>
      </c>
      <c r="AK361" s="105" t="str" cm="1">
        <f t="array" ref="AK361">_xlfn.LET(
  _xlpm.lookupVal, _xlfn.XLOOKUP($A361, PHYCOCYANIN!A:A, PHYCOCYANIN!R:R, ""),
  _xlfn.IFS(
    _xlpm.lookupVal &lt;&gt; "", _xlpm.lookupVal,
    OR($Z361 = "Abundant algae", ISNUMBER(SEARCH("Suspected_HAB", $AA361))), "Flagged",
    TRUE, ""
  )
)</f>
        <v/>
      </c>
      <c r="AL361" s="75">
        <f>_xlfn.XLOOKUP($L361,'Site_GPS-Coordinates'!$A:$A,'Site_GPS-Coordinates'!$B:$B,"")</f>
        <v>40.360522000000003</v>
      </c>
      <c r="AM361" s="75">
        <f>_xlfn.XLOOKUP($L361,'Site_GPS-Coordinates'!$A:$A,'Site_GPS-Coordinates'!$C:$C,"")</f>
        <v>-74.945435000000003</v>
      </c>
    </row>
    <row r="362" spans="1:39" ht="14.5" x14ac:dyDescent="0.35">
      <c r="A362" s="2" t="str">
        <f t="shared" si="13"/>
        <v>DS21-1_2025-07-06</v>
      </c>
      <c r="B362">
        <v>3447</v>
      </c>
      <c r="C362" s="80" t="s">
        <v>857</v>
      </c>
      <c r="D362" s="78">
        <v>45844.549907407411</v>
      </c>
      <c r="F362" s="78">
        <v>45844.549907407411</v>
      </c>
      <c r="H362" t="s">
        <v>719</v>
      </c>
      <c r="I362" t="s">
        <v>720</v>
      </c>
      <c r="J362" s="6">
        <v>45844.666666666664</v>
      </c>
      <c r="K362" s="79">
        <v>0.36805555555555558</v>
      </c>
      <c r="L362" t="s">
        <v>858</v>
      </c>
      <c r="M362" t="s">
        <v>169</v>
      </c>
      <c r="N362" t="s">
        <v>156</v>
      </c>
      <c r="O362" t="s">
        <v>196</v>
      </c>
      <c r="P362" t="s">
        <v>158</v>
      </c>
      <c r="R362" s="100" t="s">
        <v>859</v>
      </c>
      <c r="T362" t="s">
        <v>171</v>
      </c>
      <c r="V362" t="s">
        <v>320</v>
      </c>
      <c r="X362" t="s">
        <v>161</v>
      </c>
      <c r="Y362" t="s">
        <v>424</v>
      </c>
      <c r="Z362" s="84" t="s">
        <v>377</v>
      </c>
      <c r="AA362" s="84" t="s">
        <v>860</v>
      </c>
      <c r="AC362">
        <v>28</v>
      </c>
      <c r="AD362" t="s">
        <v>164</v>
      </c>
      <c r="AE362" t="s">
        <v>861</v>
      </c>
      <c r="AF362" cm="1">
        <f t="array" ref="AF362">_xlfn.LET(
  _xlpm.result, _xlfn.XLOOKUP($A362, IDEXX!$A:$A, IDEXX!$I:$I, ""),
  _xlfn.IFNA(
    _xlfn.IFS(
      ISNUMBER(_xlpm.result), _xlpm.result,
      _xlpm.result = "&gt; 2419.6", 2500,
      _xlpm.result = "&lt; 1.0", 0.5
    ),
    ""
  )
)</f>
        <v>4.0999999999999996</v>
      </c>
      <c r="AG362" s="2">
        <f>_xlfn.IFNA(_xlfn.XLOOKUP((A362&amp;"_P"), GALLERY!AT:AT, GALLERY!E:E),"")</f>
        <v>0.12272</v>
      </c>
      <c r="AH362" s="2">
        <f>_xlfn.IFNA(_xlfn.XLOOKUP((A362&amp;"_C"), GALLERY!AT:AT, GALLERY!E:E),"")</f>
        <v>586.15880000000004</v>
      </c>
      <c r="AI362" s="75">
        <f>_xlfn.IFNA(IF(_xlfn.XLOOKUP((A362&amp;"_N"), GALLERY!AT:AT, GALLERY!E:E)&lt;0, _xlfn.XLOOKUP((A362&amp;"_T"), GALLERY!AT:AT, GALLERY!E:E), _xlfn.XLOOKUP((A362&amp;"_T"), GALLERY!AT:AT, GALLERY!E:E)-_xlfn.XLOOKUP((A362&amp;"_N"), GALLERY!AT:AT, GALLERY!E:E))/1000,"")</f>
        <v>7.1719599999999994E-2</v>
      </c>
      <c r="AJ362" s="5">
        <f>_xlfn.IFNA(_xlfn.XLOOKUP((A362), TURBIDITY!A:A, TURBIDITY!I:I),"")</f>
        <v>4.1500000000000004</v>
      </c>
      <c r="AK362" s="105" t="str" cm="1">
        <f t="array" ref="AK362">_xlfn.LET(
  _xlpm.lookupVal, _xlfn.XLOOKUP($A362, PHYCOCYANIN!A:A, PHYCOCYANIN!R:R, ""),
  _xlfn.IFS(
    _xlpm.lookupVal &lt;&gt; "", _xlpm.lookupVal,
    OR($Z362 = "Abundant algae", ISNUMBER(SEARCH("Suspected_HAB", $AA362))), "Flagged",
    TRUE, ""
  )
)</f>
        <v>Flagged</v>
      </c>
      <c r="AL362" s="121">
        <v>40.243979424006703</v>
      </c>
      <c r="AM362" s="121">
        <v>-74.656204740735703</v>
      </c>
    </row>
    <row r="363" spans="1:39" ht="14.5" x14ac:dyDescent="0.35">
      <c r="A363" s="2" t="str">
        <f t="shared" si="13"/>
        <v>ETL1_2025-07-06</v>
      </c>
      <c r="B363">
        <v>3448</v>
      </c>
      <c r="C363" t="s">
        <v>862</v>
      </c>
      <c r="D363" s="78">
        <v>45844.561759259261</v>
      </c>
      <c r="F363" s="78">
        <v>45844.561759259261</v>
      </c>
      <c r="H363" t="s">
        <v>657</v>
      </c>
      <c r="I363" t="s">
        <v>748</v>
      </c>
      <c r="J363" s="6">
        <v>45844.666666666664</v>
      </c>
      <c r="K363" s="79">
        <v>0.39027777777777778</v>
      </c>
      <c r="L363" t="s">
        <v>236</v>
      </c>
      <c r="M363" t="s">
        <v>155</v>
      </c>
      <c r="N363" t="s">
        <v>156</v>
      </c>
      <c r="O363" t="s">
        <v>157</v>
      </c>
      <c r="P363" t="s">
        <v>158</v>
      </c>
      <c r="R363" t="s">
        <v>176</v>
      </c>
      <c r="T363" t="s">
        <v>171</v>
      </c>
      <c r="V363" t="s">
        <v>160</v>
      </c>
      <c r="X363" t="s">
        <v>161</v>
      </c>
      <c r="Y363" t="s">
        <v>162</v>
      </c>
      <c r="Z363" t="s">
        <v>163</v>
      </c>
      <c r="AC363">
        <v>24</v>
      </c>
      <c r="AD363" t="s">
        <v>164</v>
      </c>
      <c r="AF363" cm="1">
        <f t="array" ref="AF363">_xlfn.LET(
  _xlpm.result, _xlfn.XLOOKUP($A363, IDEXX!$A:$A, IDEXX!$I:$I, ""),
  _xlfn.IFNA(
    _xlfn.IFS(
      ISNUMBER(_xlpm.result), _xlpm.result,
      _xlpm.result = "&gt; 2419.6", 2500,
      _xlpm.result = "&lt; 1.0", 0.5
    ),
    ""
  )
)</f>
        <v>24.1</v>
      </c>
      <c r="AG363" s="2">
        <f>_xlfn.IFNA(_xlfn.XLOOKUP((A363&amp;"_P"), GALLERY!AT:AT, GALLERY!E:E),"")</f>
        <v>3.4459999999999998E-2</v>
      </c>
      <c r="AH363" s="2">
        <f>_xlfn.IFNA(_xlfn.XLOOKUP((A363&amp;"_C"), GALLERY!AT:AT, GALLERY!E:E),"")</f>
        <v>463.09989999999999</v>
      </c>
      <c r="AI363" s="75">
        <f>_xlfn.IFNA(IF(_xlfn.XLOOKUP((A363&amp;"_N"), GALLERY!AT:AT, GALLERY!E:E)&lt;0, _xlfn.XLOOKUP((A363&amp;"_T"), GALLERY!AT:AT, GALLERY!E:E), _xlfn.XLOOKUP((A363&amp;"_T"), GALLERY!AT:AT, GALLERY!E:E)-_xlfn.XLOOKUP((A363&amp;"_N"), GALLERY!AT:AT, GALLERY!E:E))/1000,"")</f>
        <v>8.9776840000000011E-2</v>
      </c>
      <c r="AJ363" s="5">
        <f>_xlfn.IFNA(_xlfn.XLOOKUP((A363), TURBIDITY!A:A, TURBIDITY!I:I),"")</f>
        <v>4.45</v>
      </c>
      <c r="AK363" s="105" t="str" cm="1">
        <f t="array" ref="AK363">_xlfn.LET(
  _xlpm.lookupVal, _xlfn.XLOOKUP($A363, PHYCOCYANIN!A:A, PHYCOCYANIN!R:R, ""),
  _xlfn.IFS(
    _xlpm.lookupVal &lt;&gt; "", _xlpm.lookupVal,
    OR($Z363 = "Abundant algae", ISNUMBER(SEARCH("Suspected_HAB", $AA363))), "Flagged",
    TRUE, ""
  )
)</f>
        <v/>
      </c>
      <c r="AL363" s="75">
        <f>_xlfn.XLOOKUP($L363,'Site_GPS-Coordinates'!$A:$A,'Site_GPS-Coordinates'!$B:$B,"")</f>
        <v>40.253419999999998</v>
      </c>
      <c r="AM363" s="75">
        <f>_xlfn.XLOOKUP($L363,'Site_GPS-Coordinates'!$A:$A,'Site_GPS-Coordinates'!$C:$C,"")</f>
        <v>-74.49906</v>
      </c>
    </row>
    <row r="364" spans="1:39" ht="14.5" x14ac:dyDescent="0.35">
      <c r="A364" s="2" t="str">
        <f t="shared" si="13"/>
        <v>FC1_2025-07-06</v>
      </c>
      <c r="B364">
        <v>3489</v>
      </c>
      <c r="C364" t="s">
        <v>863</v>
      </c>
      <c r="D364" s="78">
        <v>45844.694247685184</v>
      </c>
      <c r="F364" s="78">
        <v>45844.694247685184</v>
      </c>
      <c r="H364" t="s">
        <v>750</v>
      </c>
      <c r="I364" t="s">
        <v>751</v>
      </c>
      <c r="J364" s="6">
        <v>45844.666666666664</v>
      </c>
      <c r="K364" s="79">
        <v>0.52361111111111114</v>
      </c>
      <c r="L364" t="s">
        <v>752</v>
      </c>
      <c r="M364" t="s">
        <v>155</v>
      </c>
      <c r="N364" t="s">
        <v>156</v>
      </c>
      <c r="O364" t="s">
        <v>196</v>
      </c>
      <c r="P364" t="s">
        <v>158</v>
      </c>
      <c r="R364" t="s">
        <v>159</v>
      </c>
      <c r="T364" t="s">
        <v>159</v>
      </c>
      <c r="V364" t="s">
        <v>172</v>
      </c>
      <c r="X364" t="s">
        <v>173</v>
      </c>
      <c r="Y364" t="s">
        <v>177</v>
      </c>
      <c r="Z364" t="s">
        <v>163</v>
      </c>
      <c r="AC364">
        <v>26</v>
      </c>
      <c r="AD364" t="s">
        <v>164</v>
      </c>
      <c r="AE364" s="84" t="s">
        <v>864</v>
      </c>
      <c r="AF364" cm="1">
        <f t="array" ref="AF364">_xlfn.LET(
  _xlpm.result, _xlfn.XLOOKUP($A364, IDEXX!$A:$A, IDEXX!$I:$I, ""),
  _xlfn.IFNA(
    _xlfn.IFS(
      ISNUMBER(_xlpm.result), _xlpm.result,
      _xlpm.result = "&gt; 2419.6", 2500,
      _xlpm.result = "&lt; 1.0", 0.5
    ),
    ""
  )
)</f>
        <v>52</v>
      </c>
      <c r="AG364" s="2">
        <f>_xlfn.IFNA(_xlfn.XLOOKUP((A364&amp;"_P"), GALLERY!AT:AT, GALLERY!E:E),"")</f>
        <v>4.9610000000000001E-2</v>
      </c>
      <c r="AH364" s="2">
        <f>_xlfn.IFNA(_xlfn.XLOOKUP((A364&amp;"_C"), GALLERY!AT:AT, GALLERY!E:E),"")</f>
        <v>190.76240000000001</v>
      </c>
      <c r="AI364" s="75">
        <f>_xlfn.IFNA(IF(_xlfn.XLOOKUP((A364&amp;"_N"), GALLERY!AT:AT, GALLERY!E:E)&lt;0, _xlfn.XLOOKUP((A364&amp;"_T"), GALLERY!AT:AT, GALLERY!E:E), _xlfn.XLOOKUP((A364&amp;"_T"), GALLERY!AT:AT, GALLERY!E:E)-_xlfn.XLOOKUP((A364&amp;"_N"), GALLERY!AT:AT, GALLERY!E:E))/1000,"")</f>
        <v>7.3668620000000004E-2</v>
      </c>
      <c r="AJ364" s="5">
        <f>_xlfn.IFNA(_xlfn.XLOOKUP((A364), TURBIDITY!A:A, TURBIDITY!I:I),"")</f>
        <v>17.8</v>
      </c>
      <c r="AK364" s="105" t="str" cm="1">
        <f t="array" ref="AK364">_xlfn.LET(
  _xlpm.lookupVal, _xlfn.XLOOKUP($A364, PHYCOCYANIN!A:A, PHYCOCYANIN!R:R, ""),
  _xlfn.IFS(
    _xlpm.lookupVal &lt;&gt; "", _xlpm.lookupVal,
    OR($Z364 = "Abundant algae", ISNUMBER(SEARCH("Suspected_HAB", $AA364))), "Flagged",
    TRUE, ""
  )
)</f>
        <v/>
      </c>
      <c r="AL364" s="75">
        <f>_xlfn.XLOOKUP($L364,'Site_GPS-Coordinates'!$A:$A,'Site_GPS-Coordinates'!$B:$B,"")</f>
        <v>40.316657999999997</v>
      </c>
      <c r="AM364" s="75">
        <f>_xlfn.XLOOKUP($L364,'Site_GPS-Coordinates'!$A:$A,'Site_GPS-Coordinates'!$C:$C,"")</f>
        <v>-74.882037999999994</v>
      </c>
    </row>
    <row r="365" spans="1:39" ht="14.5" x14ac:dyDescent="0.35">
      <c r="A365" s="2" t="str">
        <f t="shared" si="13"/>
        <v>GMP1_2025-07-06</v>
      </c>
      <c r="B365">
        <v>3464</v>
      </c>
      <c r="C365" t="s">
        <v>865</v>
      </c>
      <c r="D365" s="78">
        <v>45844.615567129629</v>
      </c>
      <c r="F365" s="78">
        <v>45844.615567129629</v>
      </c>
      <c r="H365" t="s">
        <v>193</v>
      </c>
      <c r="I365" t="s">
        <v>194</v>
      </c>
      <c r="J365" s="6">
        <v>45844.666666666664</v>
      </c>
      <c r="K365" s="79">
        <v>0.44791666666666669</v>
      </c>
      <c r="L365" t="s">
        <v>239</v>
      </c>
      <c r="M365" t="s">
        <v>155</v>
      </c>
      <c r="N365" t="s">
        <v>156</v>
      </c>
      <c r="O365" t="s">
        <v>196</v>
      </c>
      <c r="P365" t="s">
        <v>158</v>
      </c>
      <c r="R365" t="s">
        <v>159</v>
      </c>
      <c r="T365" t="s">
        <v>159</v>
      </c>
      <c r="V365" t="s">
        <v>172</v>
      </c>
      <c r="X365" t="s">
        <v>202</v>
      </c>
      <c r="Y365" t="s">
        <v>191</v>
      </c>
      <c r="Z365" t="s">
        <v>163</v>
      </c>
      <c r="AC365">
        <v>25</v>
      </c>
      <c r="AD365" t="s">
        <v>164</v>
      </c>
      <c r="AF365" cm="1">
        <f t="array" ref="AF365">_xlfn.LET(
  _xlpm.result, _xlfn.XLOOKUP($A365, IDEXX!$A:$A, IDEXX!$I:$I, ""),
  _xlfn.IFNA(
    _xlfn.IFS(
      ISNUMBER(_xlpm.result), _xlpm.result,
      _xlpm.result = "&gt; 2419.6", 2500,
      _xlpm.result = "&lt; 1.0", 0.5
    ),
    ""
  )
)</f>
        <v>2500</v>
      </c>
      <c r="AG365" s="2">
        <f>_xlfn.IFNA(_xlfn.XLOOKUP((A365&amp;"_P"), GALLERY!AT:AT, GALLERY!E:E),"")</f>
        <v>3.372E-2</v>
      </c>
      <c r="AH365" s="2">
        <f>_xlfn.IFNA(_xlfn.XLOOKUP((A365&amp;"_C"), GALLERY!AT:AT, GALLERY!E:E),"")</f>
        <v>386.67570000000001</v>
      </c>
      <c r="AI365" s="75">
        <f>_xlfn.IFNA(IF(_xlfn.XLOOKUP((A365&amp;"_N"), GALLERY!AT:AT, GALLERY!E:E)&lt;0, _xlfn.XLOOKUP((A365&amp;"_T"), GALLERY!AT:AT, GALLERY!E:E), _xlfn.XLOOKUP((A365&amp;"_T"), GALLERY!AT:AT, GALLERY!E:E)-_xlfn.XLOOKUP((A365&amp;"_N"), GALLERY!AT:AT, GALLERY!E:E))/1000,"")</f>
        <v>0.31378486</v>
      </c>
      <c r="AJ365" s="5">
        <f>_xlfn.IFNA(_xlfn.XLOOKUP((A365), TURBIDITY!A:A, TURBIDITY!I:I),"")</f>
        <v>16.3</v>
      </c>
      <c r="AK365" s="105" t="str" cm="1">
        <f t="array" ref="AK365">_xlfn.LET(
  _xlpm.lookupVal, _xlfn.XLOOKUP($A365, PHYCOCYANIN!A:A, PHYCOCYANIN!R:R, ""),
  _xlfn.IFS(
    _xlpm.lookupVal &lt;&gt; "", _xlpm.lookupVal,
    OR($Z365 = "Abundant algae", ISNUMBER(SEARCH("Suspected_HAB", $AA365))), "Flagged",
    TRUE, ""
  )
)</f>
        <v/>
      </c>
      <c r="AL365" s="75">
        <f>_xlfn.XLOOKUP($L365,'Site_GPS-Coordinates'!$A:$A,'Site_GPS-Coordinates'!$B:$B,"")</f>
        <v>40.312959999999997</v>
      </c>
      <c r="AM365" s="75">
        <f>_xlfn.XLOOKUP($L365,'Site_GPS-Coordinates'!$A:$A,'Site_GPS-Coordinates'!$C:$C,"")</f>
        <v>-74.606340000000003</v>
      </c>
    </row>
    <row r="366" spans="1:39" ht="14.5" x14ac:dyDescent="0.35">
      <c r="A366" s="2" t="str">
        <f t="shared" si="13"/>
        <v>GRPL1_2025-07-06</v>
      </c>
      <c r="B366">
        <v>3473</v>
      </c>
      <c r="C366" t="s">
        <v>866</v>
      </c>
      <c r="D366" s="78">
        <v>45844.637060185189</v>
      </c>
      <c r="F366" s="78">
        <v>45844.637060185189</v>
      </c>
      <c r="H366" t="s">
        <v>234</v>
      </c>
      <c r="I366" t="s">
        <v>235</v>
      </c>
      <c r="J366" s="6">
        <v>45844.666666666664</v>
      </c>
      <c r="K366" s="79">
        <v>0.46875</v>
      </c>
      <c r="L366" t="s">
        <v>349</v>
      </c>
      <c r="M366" t="s">
        <v>155</v>
      </c>
      <c r="N366" t="s">
        <v>156</v>
      </c>
      <c r="O366" t="s">
        <v>196</v>
      </c>
      <c r="P366" t="s">
        <v>158</v>
      </c>
      <c r="R366" s="100" t="s">
        <v>563</v>
      </c>
      <c r="T366" t="s">
        <v>171</v>
      </c>
      <c r="V366" t="s">
        <v>261</v>
      </c>
      <c r="X366" t="s">
        <v>202</v>
      </c>
      <c r="Y366" t="s">
        <v>162</v>
      </c>
      <c r="Z366" t="s">
        <v>163</v>
      </c>
      <c r="AC366">
        <v>25.5</v>
      </c>
      <c r="AD366" t="s">
        <v>164</v>
      </c>
      <c r="AF366" cm="1">
        <f t="array" ref="AF366">_xlfn.LET(
  _xlpm.result, _xlfn.XLOOKUP($A366, IDEXX!$A:$A, IDEXX!$I:$I, ""),
  _xlfn.IFNA(
    _xlfn.IFS(
      ISNUMBER(_xlpm.result), _xlpm.result,
      _xlpm.result = "&gt; 2419.6", 2500,
      _xlpm.result = "&lt; 1.0", 0.5
    ),
    ""
  )
)</f>
        <v>72.8</v>
      </c>
      <c r="AG366" s="2">
        <f>_xlfn.IFNA(_xlfn.XLOOKUP((A366&amp;"_P"), GALLERY!AT:AT, GALLERY!E:E),"")</f>
        <v>2.2419999999999999E-2</v>
      </c>
      <c r="AH366" s="2">
        <f>_xlfn.IFNA(_xlfn.XLOOKUP((A366&amp;"_C"), GALLERY!AT:AT, GALLERY!E:E),"")</f>
        <v>816.80529999999999</v>
      </c>
      <c r="AI366" s="75">
        <f>_xlfn.IFNA(IF(_xlfn.XLOOKUP((A366&amp;"_N"), GALLERY!AT:AT, GALLERY!E:E)&lt;0, _xlfn.XLOOKUP((A366&amp;"_T"), GALLERY!AT:AT, GALLERY!E:E), _xlfn.XLOOKUP((A366&amp;"_T"), GALLERY!AT:AT, GALLERY!E:E)-_xlfn.XLOOKUP((A366&amp;"_N"), GALLERY!AT:AT, GALLERY!E:E))/1000,"")</f>
        <v>0.37774301000000005</v>
      </c>
      <c r="AJ366" s="5">
        <f>_xlfn.IFNA(_xlfn.XLOOKUP((A366), TURBIDITY!A:A, TURBIDITY!I:I),"")</f>
        <v>6.32</v>
      </c>
      <c r="AK366" s="105" t="str" cm="1">
        <f t="array" ref="AK366">_xlfn.LET(
  _xlpm.lookupVal, _xlfn.XLOOKUP($A366, PHYCOCYANIN!A:A, PHYCOCYANIN!R:R, ""),
  _xlfn.IFS(
    _xlpm.lookupVal &lt;&gt; "", _xlpm.lookupVal,
    OR($Z366 = "Abundant algae", ISNUMBER(SEARCH("Suspected_HAB", $AA366))), "Flagged",
    TRUE, ""
  )
)</f>
        <v/>
      </c>
      <c r="AL366" s="75">
        <f>_xlfn.XLOOKUP($L366,'Site_GPS-Coordinates'!$A:$A,'Site_GPS-Coordinates'!$B:$B,"")</f>
        <v>40.187829999999998</v>
      </c>
      <c r="AM366" s="75">
        <f>_xlfn.XLOOKUP($L366,'Site_GPS-Coordinates'!$A:$A,'Site_GPS-Coordinates'!$C:$C,"")</f>
        <v>-74.688609999999997</v>
      </c>
    </row>
    <row r="367" spans="1:39" ht="14.5" x14ac:dyDescent="0.35">
      <c r="A367" s="2" t="str">
        <f t="shared" si="13"/>
        <v>HA1_2025-07-06</v>
      </c>
      <c r="B367">
        <v>3459</v>
      </c>
      <c r="C367" t="s">
        <v>867</v>
      </c>
      <c r="D367" s="78">
        <v>45844.610173611109</v>
      </c>
      <c r="F367" s="78">
        <v>45844.610173611109</v>
      </c>
      <c r="H367" t="s">
        <v>843</v>
      </c>
      <c r="I367" t="s">
        <v>647</v>
      </c>
      <c r="J367" s="6">
        <v>45844.666666666664</v>
      </c>
      <c r="K367" s="79">
        <v>0.41666666666666669</v>
      </c>
      <c r="L367" t="s">
        <v>241</v>
      </c>
      <c r="M367" t="s">
        <v>155</v>
      </c>
      <c r="N367" t="s">
        <v>156</v>
      </c>
      <c r="O367" t="s">
        <v>157</v>
      </c>
      <c r="P367" t="s">
        <v>158</v>
      </c>
      <c r="R367" s="100" t="s">
        <v>275</v>
      </c>
      <c r="T367" t="s">
        <v>171</v>
      </c>
      <c r="V367" t="s">
        <v>868</v>
      </c>
      <c r="X367" t="s">
        <v>202</v>
      </c>
      <c r="Y367" t="s">
        <v>162</v>
      </c>
      <c r="Z367" t="s">
        <v>213</v>
      </c>
      <c r="AA367" t="s">
        <v>428</v>
      </c>
      <c r="AC367">
        <v>21</v>
      </c>
      <c r="AD367" t="s">
        <v>164</v>
      </c>
      <c r="AF367" cm="1">
        <f t="array" ref="AF367">_xlfn.LET(
  _xlpm.result, _xlfn.XLOOKUP($A367, IDEXX!$A:$A, IDEXX!$I:$I, ""),
  _xlfn.IFNA(
    _xlfn.IFS(
      ISNUMBER(_xlpm.result), _xlpm.result,
      _xlpm.result = "&gt; 2419.6", 2500,
      _xlpm.result = "&lt; 1.0", 0.5
    ),
    ""
  )
)</f>
        <v>613.1</v>
      </c>
      <c r="AG367" s="2">
        <f>_xlfn.IFNA(_xlfn.XLOOKUP((A367&amp;"_P"), GALLERY!AT:AT, GALLERY!E:E),"")</f>
        <v>0.17418</v>
      </c>
      <c r="AH367" s="2">
        <f>_xlfn.IFNA(_xlfn.XLOOKUP((A367&amp;"_C"), GALLERY!AT:AT, GALLERY!E:E),"")</f>
        <v>1260.0170000000001</v>
      </c>
      <c r="AI367" s="75">
        <f>_xlfn.IFNA(IF(_xlfn.XLOOKUP((A367&amp;"_N"), GALLERY!AT:AT, GALLERY!E:E)&lt;0, _xlfn.XLOOKUP((A367&amp;"_T"), GALLERY!AT:AT, GALLERY!E:E), _xlfn.XLOOKUP((A367&amp;"_T"), GALLERY!AT:AT, GALLERY!E:E)-_xlfn.XLOOKUP((A367&amp;"_N"), GALLERY!AT:AT, GALLERY!E:E))/1000,"")</f>
        <v>1.0812899999999999</v>
      </c>
      <c r="AJ367" s="5">
        <f>_xlfn.IFNA(_xlfn.XLOOKUP((A367), TURBIDITY!A:A, TURBIDITY!I:I),"")</f>
        <v>17.2</v>
      </c>
      <c r="AK367" t="s">
        <v>869</v>
      </c>
      <c r="AL367" s="75">
        <f>_xlfn.XLOOKUP($L367,'Site_GPS-Coordinates'!$A:$A,'Site_GPS-Coordinates'!$B:$B,"")</f>
        <v>40.365994000000001</v>
      </c>
      <c r="AM367" s="75">
        <f>_xlfn.XLOOKUP($L367,'Site_GPS-Coordinates'!$A:$A,'Site_GPS-Coordinates'!$C:$C,"")</f>
        <v>-74.627397000000002</v>
      </c>
    </row>
    <row r="368" spans="1:39" ht="14.5" x14ac:dyDescent="0.35">
      <c r="A368" s="2" t="str">
        <f t="shared" si="13"/>
        <v>HB3_2025-07-06</v>
      </c>
      <c r="B368">
        <v>3487</v>
      </c>
      <c r="C368" t="s">
        <v>870</v>
      </c>
      <c r="D368" s="78">
        <v>45844.682581018518</v>
      </c>
      <c r="F368" s="78">
        <v>45844.682581018518</v>
      </c>
      <c r="H368" t="s">
        <v>652</v>
      </c>
      <c r="I368" t="s">
        <v>653</v>
      </c>
      <c r="J368" s="6">
        <v>45844.666666666664</v>
      </c>
      <c r="K368" s="79">
        <v>0.48888888888888887</v>
      </c>
      <c r="L368" t="s">
        <v>245</v>
      </c>
      <c r="M368" t="s">
        <v>155</v>
      </c>
      <c r="N368" t="s">
        <v>156</v>
      </c>
      <c r="O368" t="s">
        <v>157</v>
      </c>
      <c r="P368" t="s">
        <v>871</v>
      </c>
      <c r="R368" s="84" t="s">
        <v>745</v>
      </c>
      <c r="T368" t="s">
        <v>171</v>
      </c>
      <c r="V368" t="s">
        <v>261</v>
      </c>
      <c r="X368" t="s">
        <v>161</v>
      </c>
      <c r="Y368" t="s">
        <v>191</v>
      </c>
      <c r="Z368" t="s">
        <v>163</v>
      </c>
      <c r="AC368">
        <v>27</v>
      </c>
      <c r="AD368" t="s">
        <v>164</v>
      </c>
      <c r="AF368" cm="1">
        <f t="array" ref="AF368">_xlfn.LET(
  _xlpm.result, _xlfn.XLOOKUP($A368, IDEXX!$A:$A, IDEXX!$I:$I, ""),
  _xlfn.IFNA(
    _xlfn.IFS(
      ISNUMBER(_xlpm.result), _xlpm.result,
      _xlpm.result = "&gt; 2419.6", 2500,
      _xlpm.result = "&lt; 1.0", 0.5
    ),
    ""
  )
)</f>
        <v>27.5</v>
      </c>
      <c r="AG368" s="2">
        <f>_xlfn.IFNA(_xlfn.XLOOKUP((A368&amp;"_P"), GALLERY!AT:AT, GALLERY!E:E),"")</f>
        <v>0.19641</v>
      </c>
      <c r="AH368" s="2">
        <f>_xlfn.IFNA(_xlfn.XLOOKUP((A368&amp;"_C"), GALLERY!AT:AT, GALLERY!E:E),"")</f>
        <v>292.03730000000002</v>
      </c>
      <c r="AI368" s="75">
        <f>_xlfn.IFNA(IF(_xlfn.XLOOKUP((A368&amp;"_N"), GALLERY!AT:AT, GALLERY!E:E)&lt;0, _xlfn.XLOOKUP((A368&amp;"_T"), GALLERY!AT:AT, GALLERY!E:E), _xlfn.XLOOKUP((A368&amp;"_T"), GALLERY!AT:AT, GALLERY!E:E)-_xlfn.XLOOKUP((A368&amp;"_N"), GALLERY!AT:AT, GALLERY!E:E))/1000,"")</f>
        <v>0.71232295000000001</v>
      </c>
      <c r="AJ368" s="5">
        <f>_xlfn.IFNA(_xlfn.XLOOKUP((A368), TURBIDITY!A:A, TURBIDITY!I:I),"")</f>
        <v>24.2</v>
      </c>
      <c r="AK368" s="105" t="str" cm="1">
        <f t="array" ref="AK368">_xlfn.LET(
  _xlpm.lookupVal, _xlfn.XLOOKUP($A368, PHYCOCYANIN!A:A, PHYCOCYANIN!R:R, ""),
  _xlfn.IFS(
    _xlpm.lookupVal &lt;&gt; "", _xlpm.lookupVal,
    OR($Z368 = "Abundant algae", ISNUMBER(SEARCH("Suspected_HAB", $AA368))), "Flagged",
    TRUE, ""
  )
)</f>
        <v/>
      </c>
      <c r="AL368" s="75">
        <f>_xlfn.XLOOKUP($L368,'Site_GPS-Coordinates'!$A:$A,'Site_GPS-Coordinates'!$B:$B,"")</f>
        <v>40.370761999999999</v>
      </c>
      <c r="AM368" s="75">
        <f>_xlfn.XLOOKUP($L368,'Site_GPS-Coordinates'!$A:$A,'Site_GPS-Coordinates'!$C:$C,"")</f>
        <v>-74.619243999999995</v>
      </c>
    </row>
    <row r="369" spans="1:39" ht="14.5" x14ac:dyDescent="0.35">
      <c r="A369" s="2" t="str">
        <f t="shared" si="13"/>
        <v>HL2_2025-07-06</v>
      </c>
      <c r="B369">
        <v>3490</v>
      </c>
      <c r="C369" t="s">
        <v>872</v>
      </c>
      <c r="D369" s="78">
        <v>45844.698946759258</v>
      </c>
      <c r="F369" s="78">
        <v>45844.698946759258</v>
      </c>
      <c r="H369" t="s">
        <v>527</v>
      </c>
      <c r="I369" t="s">
        <v>528</v>
      </c>
      <c r="J369" s="6">
        <v>45844.666666666664</v>
      </c>
      <c r="K369" s="79">
        <v>0.51388888888888884</v>
      </c>
      <c r="L369" t="s">
        <v>249</v>
      </c>
      <c r="M369" t="s">
        <v>169</v>
      </c>
      <c r="N369" t="s">
        <v>156</v>
      </c>
      <c r="O369" t="s">
        <v>196</v>
      </c>
      <c r="P369" t="s">
        <v>158</v>
      </c>
      <c r="R369" t="s">
        <v>159</v>
      </c>
      <c r="T369" t="s">
        <v>171</v>
      </c>
      <c r="V369" t="s">
        <v>190</v>
      </c>
      <c r="X369" t="s">
        <v>161</v>
      </c>
      <c r="Y369" t="s">
        <v>191</v>
      </c>
      <c r="Z369" t="s">
        <v>218</v>
      </c>
      <c r="AA369" t="s">
        <v>291</v>
      </c>
      <c r="AC369">
        <v>27</v>
      </c>
      <c r="AD369" t="s">
        <v>164</v>
      </c>
      <c r="AF369" cm="1">
        <f t="array" ref="AF369">_xlfn.LET(
  _xlpm.result, _xlfn.XLOOKUP($A369, IDEXX!$A:$A, IDEXX!$I:$I, ""),
  _xlfn.IFNA(
    _xlfn.IFS(
      ISNUMBER(_xlpm.result), _xlpm.result,
      _xlpm.result = "&gt; 2419.6", 2500,
      _xlpm.result = "&lt; 1.0", 0.5
    ),
    ""
  )
)</f>
        <v>201.4</v>
      </c>
      <c r="AG369" s="2">
        <f>_xlfn.IFNA(_xlfn.XLOOKUP((A369&amp;"_P"), GALLERY!AT:AT, GALLERY!E:E),"")</f>
        <v>3.56E-2</v>
      </c>
      <c r="AH369" s="2">
        <f>_xlfn.IFNA(_xlfn.XLOOKUP((A369&amp;"_C"), GALLERY!AT:AT, GALLERY!E:E),"")</f>
        <v>249.7517</v>
      </c>
      <c r="AI369" s="75">
        <f>_xlfn.IFNA(IF(_xlfn.XLOOKUP((A369&amp;"_N"), GALLERY!AT:AT, GALLERY!E:E)&lt;0, _xlfn.XLOOKUP((A369&amp;"_T"), GALLERY!AT:AT, GALLERY!E:E), _xlfn.XLOOKUP((A369&amp;"_T"), GALLERY!AT:AT, GALLERY!E:E)-_xlfn.XLOOKUP((A369&amp;"_N"), GALLERY!AT:AT, GALLERY!E:E))/1000,"")</f>
        <v>3.5155690000000003E-2</v>
      </c>
      <c r="AJ369" s="5">
        <f>_xlfn.IFNA(_xlfn.XLOOKUP((A369), TURBIDITY!A:A, TURBIDITY!I:I),"")</f>
        <v>31.1</v>
      </c>
      <c r="AK369" s="105" t="str" cm="1">
        <f t="array" ref="AK369">_xlfn.LET(
  _xlpm.lookupVal, _xlfn.XLOOKUP($A369, PHYCOCYANIN!A:A, PHYCOCYANIN!R:R, ""),
  _xlfn.IFS(
    _xlpm.lookupVal &lt;&gt; "", _xlpm.lookupVal,
    OR($Z369 = "Abundant algae", ISNUMBER(SEARCH("Suspected_HAB", $AA369))), "Flagged",
    TRUE, ""
  )
)</f>
        <v/>
      </c>
      <c r="AL369" s="121">
        <v>40.3462638158815</v>
      </c>
      <c r="AM369" s="121">
        <v>-74.744180397764396</v>
      </c>
    </row>
    <row r="370" spans="1:39" ht="14.5" x14ac:dyDescent="0.35">
      <c r="A370" s="2" t="str">
        <f t="shared" si="13"/>
        <v>JC5_2025-07-06</v>
      </c>
      <c r="B370">
        <v>3488</v>
      </c>
      <c r="C370" t="s">
        <v>873</v>
      </c>
      <c r="D370" s="78">
        <v>45844.687361111108</v>
      </c>
      <c r="F370" s="78">
        <v>45844.687361111108</v>
      </c>
      <c r="H370" t="s">
        <v>600</v>
      </c>
      <c r="I370" t="s">
        <v>874</v>
      </c>
      <c r="J370" s="6">
        <v>45844.666666666664</v>
      </c>
      <c r="K370" s="79">
        <v>0.51944444444444449</v>
      </c>
      <c r="L370" t="s">
        <v>770</v>
      </c>
      <c r="M370" t="s">
        <v>155</v>
      </c>
      <c r="N370" t="s">
        <v>156</v>
      </c>
      <c r="O370" t="s">
        <v>196</v>
      </c>
      <c r="P370" t="s">
        <v>158</v>
      </c>
      <c r="R370" t="s">
        <v>159</v>
      </c>
      <c r="T370" t="s">
        <v>159</v>
      </c>
      <c r="V370" t="s">
        <v>172</v>
      </c>
      <c r="X370" t="s">
        <v>202</v>
      </c>
      <c r="Y370" t="s">
        <v>177</v>
      </c>
      <c r="Z370" t="s">
        <v>163</v>
      </c>
      <c r="AC370">
        <v>25</v>
      </c>
      <c r="AD370" t="s">
        <v>164</v>
      </c>
      <c r="AF370" cm="1">
        <f t="array" ref="AF370">_xlfn.LET(
  _xlpm.result, _xlfn.XLOOKUP($A370, IDEXX!$A:$A, IDEXX!$I:$I, ""),
  _xlfn.IFNA(
    _xlfn.IFS(
      ISNUMBER(_xlpm.result), _xlpm.result,
      _xlpm.result = "&gt; 2419.6", 2500,
      _xlpm.result = "&lt; 1.0", 0.5
    ),
    ""
  )
)</f>
        <v>66.3</v>
      </c>
      <c r="AG370" s="2">
        <f>_xlfn.IFNA(_xlfn.XLOOKUP((A370&amp;"_P"), GALLERY!AT:AT, GALLERY!E:E),"")</f>
        <v>0.19076000000000001</v>
      </c>
      <c r="AH370" s="2">
        <f>_xlfn.IFNA(_xlfn.XLOOKUP((A370&amp;"_C"), GALLERY!AT:AT, GALLERY!E:E),"")</f>
        <v>355.33049999999997</v>
      </c>
      <c r="AI370" s="75">
        <f>_xlfn.IFNA(IF(_xlfn.XLOOKUP((A370&amp;"_N"), GALLERY!AT:AT, GALLERY!E:E)&lt;0, _xlfn.XLOOKUP((A370&amp;"_T"), GALLERY!AT:AT, GALLERY!E:E), _xlfn.XLOOKUP((A370&amp;"_T"), GALLERY!AT:AT, GALLERY!E:E)-_xlfn.XLOOKUP((A370&amp;"_N"), GALLERY!AT:AT, GALLERY!E:E))/1000,"")</f>
        <v>1.6146289999999999</v>
      </c>
      <c r="AJ370" s="5">
        <f>_xlfn.IFNA(_xlfn.XLOOKUP((A370), TURBIDITY!A:A, TURBIDITY!I:I),"")</f>
        <v>0.67</v>
      </c>
      <c r="AK370" s="105" t="str" cm="1">
        <f t="array" ref="AK370">_xlfn.LET(
  _xlpm.lookupVal, _xlfn.XLOOKUP($A370, PHYCOCYANIN!A:A, PHYCOCYANIN!R:R, ""),
  _xlfn.IFS(
    _xlpm.lookupVal &lt;&gt; "", _xlpm.lookupVal,
    OR($Z370 = "Abundant algae", ISNUMBER(SEARCH("Suspected_HAB", $AA370))), "Flagged",
    TRUE, ""
  )
)</f>
        <v/>
      </c>
      <c r="AL370" s="75">
        <f>_xlfn.XLOOKUP($L370,'Site_GPS-Coordinates'!$A:$A,'Site_GPS-Coordinates'!$B:$B,"")</f>
        <v>40.306218000000001</v>
      </c>
      <c r="AM370" s="75">
        <f>_xlfn.XLOOKUP($L370,'Site_GPS-Coordinates'!$A:$A,'Site_GPS-Coordinates'!$C:$C,"")</f>
        <v>-74.834236000000004</v>
      </c>
    </row>
    <row r="371" spans="1:39" ht="14.5" x14ac:dyDescent="0.35">
      <c r="A371" s="2" t="str">
        <f t="shared" si="13"/>
        <v>LSC1_2025-07-06</v>
      </c>
      <c r="B371">
        <v>3445</v>
      </c>
      <c r="C371" t="s">
        <v>875</v>
      </c>
      <c r="D371" s="78">
        <v>45844.532800925925</v>
      </c>
      <c r="F371" s="78">
        <v>45844.532800925925</v>
      </c>
      <c r="H371" t="s">
        <v>823</v>
      </c>
      <c r="I371" t="s">
        <v>619</v>
      </c>
      <c r="J371" s="6">
        <v>45844.666666666664</v>
      </c>
      <c r="K371" s="79">
        <v>0.3611111111111111</v>
      </c>
      <c r="L371" t="s">
        <v>666</v>
      </c>
      <c r="M371" t="s">
        <v>155</v>
      </c>
      <c r="N371" t="s">
        <v>156</v>
      </c>
      <c r="O371" t="s">
        <v>196</v>
      </c>
      <c r="P371" t="s">
        <v>158</v>
      </c>
      <c r="R371" t="s">
        <v>290</v>
      </c>
      <c r="T371" t="s">
        <v>159</v>
      </c>
      <c r="V371" t="s">
        <v>712</v>
      </c>
      <c r="X371" t="s">
        <v>161</v>
      </c>
      <c r="Y371" t="s">
        <v>177</v>
      </c>
      <c r="Z371" t="s">
        <v>163</v>
      </c>
      <c r="AC371">
        <v>21</v>
      </c>
      <c r="AD371" t="s">
        <v>164</v>
      </c>
      <c r="AF371" cm="1">
        <f t="array" ref="AF371">_xlfn.LET(
  _xlpm.result, _xlfn.XLOOKUP($A371, IDEXX!$A:$A, IDEXX!$I:$I, ""),
  _xlfn.IFNA(
    _xlfn.IFS(
      ISNUMBER(_xlpm.result), _xlpm.result,
      _xlpm.result = "&gt; 2419.6", 2500,
      _xlpm.result = "&lt; 1.0", 0.5
    ),
    ""
  )
)</f>
        <v>816.4</v>
      </c>
      <c r="AG371" s="2">
        <f>_xlfn.IFNA(_xlfn.XLOOKUP((A371&amp;"_P"), GALLERY!AT:AT, GALLERY!E:E),"")</f>
        <v>0.30398999999999998</v>
      </c>
      <c r="AH371" s="2">
        <f>_xlfn.IFNA(_xlfn.XLOOKUP((A371&amp;"_C"), GALLERY!AT:AT, GALLERY!E:E),"")</f>
        <v>565.17920000000004</v>
      </c>
      <c r="AI371" s="75">
        <f>_xlfn.IFNA(IF(_xlfn.XLOOKUP((A371&amp;"_N"), GALLERY!AT:AT, GALLERY!E:E)&lt;0, _xlfn.XLOOKUP((A371&amp;"_T"), GALLERY!AT:AT, GALLERY!E:E), _xlfn.XLOOKUP((A371&amp;"_T"), GALLERY!AT:AT, GALLERY!E:E)-_xlfn.XLOOKUP((A371&amp;"_N"), GALLERY!AT:AT, GALLERY!E:E))/1000,"")</f>
        <v>1.79037355</v>
      </c>
      <c r="AJ371" s="5">
        <f>_xlfn.IFNA(_xlfn.XLOOKUP((A371), TURBIDITY!A:A, TURBIDITY!I:I),"")</f>
        <v>3.67</v>
      </c>
      <c r="AK371" s="105" t="str" cm="1">
        <f t="array" ref="AK371">_xlfn.LET(
  _xlpm.lookupVal, _xlfn.XLOOKUP($A371, PHYCOCYANIN!A:A, PHYCOCYANIN!R:R, ""),
  _xlfn.IFS(
    _xlpm.lookupVal &lt;&gt; "", _xlpm.lookupVal,
    OR($Z371 = "Abundant algae", ISNUMBER(SEARCH("Suspected_HAB", $AA371))), "Flagged",
    TRUE, ""
  )
)</f>
        <v/>
      </c>
      <c r="AL371" s="75">
        <f>_xlfn.XLOOKUP($L371,'Site_GPS-Coordinates'!$A:$A,'Site_GPS-Coordinates'!$B:$B,"")</f>
        <v>40.27052183</v>
      </c>
      <c r="AM371" s="75">
        <f>_xlfn.XLOOKUP($L371,'Site_GPS-Coordinates'!$A:$A,'Site_GPS-Coordinates'!$C:$C,"")</f>
        <v>-74.715092040000002</v>
      </c>
    </row>
    <row r="372" spans="1:39" ht="14.5" x14ac:dyDescent="0.35">
      <c r="A372" s="2" t="str">
        <f t="shared" si="13"/>
        <v>MB3_2025-07-06</v>
      </c>
      <c r="B372">
        <v>3482</v>
      </c>
      <c r="C372" t="s">
        <v>876</v>
      </c>
      <c r="D372" s="78">
        <v>45844.655729166669</v>
      </c>
      <c r="F372" s="78">
        <v>45844.655729166669</v>
      </c>
      <c r="H372" t="s">
        <v>527</v>
      </c>
      <c r="I372" t="s">
        <v>528</v>
      </c>
      <c r="J372" s="6">
        <v>45844.666666666664</v>
      </c>
      <c r="K372" s="79">
        <v>0.47916666666666669</v>
      </c>
      <c r="L372" t="s">
        <v>256</v>
      </c>
      <c r="M372" t="s">
        <v>169</v>
      </c>
      <c r="N372" t="s">
        <v>156</v>
      </c>
      <c r="O372" t="s">
        <v>196</v>
      </c>
      <c r="P372" t="s">
        <v>158</v>
      </c>
      <c r="R372" t="s">
        <v>159</v>
      </c>
      <c r="T372" t="s">
        <v>159</v>
      </c>
      <c r="V372" t="s">
        <v>172</v>
      </c>
      <c r="X372" t="s">
        <v>161</v>
      </c>
      <c r="Y372" t="s">
        <v>177</v>
      </c>
      <c r="Z372" t="s">
        <v>163</v>
      </c>
      <c r="AC372">
        <v>20</v>
      </c>
      <c r="AD372" t="s">
        <v>164</v>
      </c>
      <c r="AF372" cm="1">
        <f t="array" ref="AF372">_xlfn.LET(
  _xlpm.result, _xlfn.XLOOKUP($A372, IDEXX!$A:$A, IDEXX!$I:$I, ""),
  _xlfn.IFNA(
    _xlfn.IFS(
      ISNUMBER(_xlpm.result), _xlpm.result,
      _xlpm.result = "&gt; 2419.6", 2500,
      _xlpm.result = "&lt; 1.0", 0.5
    ),
    ""
  )
)</f>
        <v>59.8</v>
      </c>
      <c r="AG372" s="2">
        <f>_xlfn.IFNA(_xlfn.XLOOKUP((A372&amp;"_P"), GALLERY!AT:AT, GALLERY!E:E),"")</f>
        <v>0.109</v>
      </c>
      <c r="AH372" s="2">
        <f>_xlfn.IFNA(_xlfn.XLOOKUP((A372&amp;"_C"), GALLERY!AT:AT, GALLERY!E:E),"")</f>
        <v>779.64149999999995</v>
      </c>
      <c r="AI372" s="75">
        <f>_xlfn.IFNA(IF(_xlfn.XLOOKUP((A372&amp;"_N"), GALLERY!AT:AT, GALLERY!E:E)&lt;0, _xlfn.XLOOKUP((A372&amp;"_T"), GALLERY!AT:AT, GALLERY!E:E), _xlfn.XLOOKUP((A372&amp;"_T"), GALLERY!AT:AT, GALLERY!E:E)-_xlfn.XLOOKUP((A372&amp;"_N"), GALLERY!AT:AT, GALLERY!E:E))/1000,"")</f>
        <v>0.24138850000000001</v>
      </c>
      <c r="AJ372" s="5">
        <f>_xlfn.IFNA(_xlfn.XLOOKUP((A372), TURBIDITY!A:A, TURBIDITY!I:I),"")</f>
        <v>0.85</v>
      </c>
      <c r="AK372" s="105" t="str" cm="1">
        <f t="array" ref="AK372">_xlfn.LET(
  _xlpm.lookupVal, _xlfn.XLOOKUP($A372, PHYCOCYANIN!A:A, PHYCOCYANIN!R:R, ""),
  _xlfn.IFS(
    _xlpm.lookupVal &lt;&gt; "", _xlpm.lookupVal,
    OR($Z372 = "Abundant algae", ISNUMBER(SEARCH("Suspected_HAB", $AA372))), "Flagged",
    TRUE, ""
  )
)</f>
        <v/>
      </c>
      <c r="AL372" s="121">
        <v>40.363754025310101</v>
      </c>
      <c r="AM372" s="121">
        <v>-74.680111371012401</v>
      </c>
    </row>
    <row r="373" spans="1:39" ht="14.5" x14ac:dyDescent="0.35">
      <c r="A373" s="2" t="str">
        <f t="shared" si="13"/>
        <v>MDWL1_2025-07-06</v>
      </c>
      <c r="B373">
        <v>3491</v>
      </c>
      <c r="C373" t="s">
        <v>877</v>
      </c>
      <c r="D373" s="78">
        <v>45844.808437500003</v>
      </c>
      <c r="F373" s="78">
        <v>45844.808437500003</v>
      </c>
      <c r="H373" t="s">
        <v>657</v>
      </c>
      <c r="I373" t="s">
        <v>748</v>
      </c>
      <c r="J373" s="6">
        <v>45844.666666666664</v>
      </c>
      <c r="K373" s="79">
        <v>0.41666666666666669</v>
      </c>
      <c r="L373" t="s">
        <v>260</v>
      </c>
      <c r="M373" t="s">
        <v>155</v>
      </c>
      <c r="N373" t="s">
        <v>156</v>
      </c>
      <c r="O373" t="s">
        <v>157</v>
      </c>
      <c r="P373" t="s">
        <v>158</v>
      </c>
      <c r="R373" t="s">
        <v>290</v>
      </c>
      <c r="T373" t="s">
        <v>199</v>
      </c>
      <c r="V373" t="s">
        <v>190</v>
      </c>
      <c r="X373" t="s">
        <v>161</v>
      </c>
      <c r="Y373" t="s">
        <v>162</v>
      </c>
      <c r="Z373" t="s">
        <v>163</v>
      </c>
      <c r="AC373">
        <v>23</v>
      </c>
      <c r="AD373" t="s">
        <v>164</v>
      </c>
      <c r="AF373" cm="1">
        <f t="array" ref="AF373">_xlfn.LET(
  _xlpm.result, _xlfn.XLOOKUP($A373, IDEXX!$A:$A, IDEXX!$I:$I, ""),
  _xlfn.IFNA(
    _xlfn.IFS(
      ISNUMBER(_xlpm.result), _xlpm.result,
      _xlpm.result = "&gt; 2419.6", 2500,
      _xlpm.result = "&lt; 1.0", 0.5
    ),
    ""
  )
)</f>
        <v>1986.3</v>
      </c>
      <c r="AG373" s="2">
        <f>_xlfn.IFNA(_xlfn.XLOOKUP((A373&amp;"_P"), GALLERY!AT:AT, GALLERY!E:E),"")</f>
        <v>0.12608</v>
      </c>
      <c r="AH373" s="2">
        <f>_xlfn.IFNA(_xlfn.XLOOKUP((A373&amp;"_C"), GALLERY!AT:AT, GALLERY!E:E),"")</f>
        <v>657.40970000000004</v>
      </c>
      <c r="AI373" s="75">
        <f>_xlfn.IFNA(IF(_xlfn.XLOOKUP((A373&amp;"_N"), GALLERY!AT:AT, GALLERY!E:E)&lt;0, _xlfn.XLOOKUP((A373&amp;"_T"), GALLERY!AT:AT, GALLERY!E:E), _xlfn.XLOOKUP((A373&amp;"_T"), GALLERY!AT:AT, GALLERY!E:E)-_xlfn.XLOOKUP((A373&amp;"_N"), GALLERY!AT:AT, GALLERY!E:E))/1000,"")</f>
        <v>1.27247098</v>
      </c>
      <c r="AJ373" s="5">
        <f>_xlfn.IFNA(_xlfn.XLOOKUP((A373), TURBIDITY!A:A, TURBIDITY!I:I),"")</f>
        <v>5.19</v>
      </c>
      <c r="AK373" s="105" t="str" cm="1">
        <f t="array" ref="AK373">_xlfn.LET(
  _xlpm.lookupVal, _xlfn.XLOOKUP($A373, PHYCOCYANIN!A:A, PHYCOCYANIN!R:R, ""),
  _xlfn.IFS(
    _xlpm.lookupVal &lt;&gt; "", _xlpm.lookupVal,
    OR($Z373 = "Abundant algae", ISNUMBER(SEARCH("Suspected_HAB", $AA373))), "Flagged",
    TRUE, ""
  )
)</f>
        <v/>
      </c>
      <c r="AL373" s="75">
        <f>_xlfn.XLOOKUP($L373,'Site_GPS-Coordinates'!$A:$A,'Site_GPS-Coordinates'!$B:$B,"")</f>
        <v>40.258123560000001</v>
      </c>
      <c r="AM373" s="75">
        <f>_xlfn.XLOOKUP($L373,'Site_GPS-Coordinates'!$A:$A,'Site_GPS-Coordinates'!$C:$C,"")</f>
        <v>-74.520177450000006</v>
      </c>
    </row>
    <row r="374" spans="1:39" ht="14.5" x14ac:dyDescent="0.35">
      <c r="A374" s="2" t="str">
        <f t="shared" si="13"/>
        <v>MO1_2025-07-06</v>
      </c>
      <c r="B374">
        <v>3486</v>
      </c>
      <c r="C374" t="s">
        <v>878</v>
      </c>
      <c r="D374" s="78">
        <v>45844.679594907408</v>
      </c>
      <c r="F374" s="78">
        <v>45844.679594907408</v>
      </c>
      <c r="H374" t="s">
        <v>750</v>
      </c>
      <c r="I374" t="s">
        <v>751</v>
      </c>
      <c r="J374" s="6">
        <v>45844.666666666664</v>
      </c>
      <c r="K374" s="79">
        <v>0.5083333333333333</v>
      </c>
      <c r="L374" t="s">
        <v>779</v>
      </c>
      <c r="M374" t="s">
        <v>155</v>
      </c>
      <c r="N374" t="s">
        <v>156</v>
      </c>
      <c r="O374" t="s">
        <v>196</v>
      </c>
      <c r="P374" t="s">
        <v>158</v>
      </c>
      <c r="R374" t="s">
        <v>159</v>
      </c>
      <c r="T374" t="s">
        <v>159</v>
      </c>
      <c r="V374" t="s">
        <v>400</v>
      </c>
      <c r="X374" t="s">
        <v>161</v>
      </c>
      <c r="Y374" t="s">
        <v>177</v>
      </c>
      <c r="Z374" t="s">
        <v>163</v>
      </c>
      <c r="AC374">
        <v>25</v>
      </c>
      <c r="AD374" t="s">
        <v>164</v>
      </c>
      <c r="AF374" cm="1">
        <f t="array" ref="AF374">_xlfn.LET(
  _xlpm.result, _xlfn.XLOOKUP($A374, IDEXX!$A:$A, IDEXX!$I:$I, ""),
  _xlfn.IFNA(
    _xlfn.IFS(
      ISNUMBER(_xlpm.result), _xlpm.result,
      _xlpm.result = "&gt; 2419.6", 2500,
      _xlpm.result = "&lt; 1.0", 0.5
    ),
    ""
  )
)</f>
        <v>23.5</v>
      </c>
      <c r="AG374" s="2">
        <f>_xlfn.IFNA(_xlfn.XLOOKUP((A374&amp;"_P"), GALLERY!AT:AT, GALLERY!E:E),"")</f>
        <v>2.4389999999999998E-2</v>
      </c>
      <c r="AH374" s="2">
        <f>_xlfn.IFNA(_xlfn.XLOOKUP((A374&amp;"_C"), GALLERY!AT:AT, GALLERY!E:E),"")</f>
        <v>269.49540000000002</v>
      </c>
      <c r="AI374" s="75">
        <f>_xlfn.IFNA(IF(_xlfn.XLOOKUP((A374&amp;"_N"), GALLERY!AT:AT, GALLERY!E:E)&lt;0, _xlfn.XLOOKUP((A374&amp;"_T"), GALLERY!AT:AT, GALLERY!E:E), _xlfn.XLOOKUP((A374&amp;"_T"), GALLERY!AT:AT, GALLERY!E:E)-_xlfn.XLOOKUP((A374&amp;"_N"), GALLERY!AT:AT, GALLERY!E:E))/1000,"")</f>
        <v>0.45242020000000005</v>
      </c>
      <c r="AJ374" s="5">
        <f>_xlfn.IFNA(_xlfn.XLOOKUP((A374), TURBIDITY!A:A, TURBIDITY!I:I),"")</f>
        <v>0.47</v>
      </c>
      <c r="AK374" s="105" t="str" cm="1">
        <f t="array" ref="AK374">_xlfn.LET(
  _xlpm.lookupVal, _xlfn.XLOOKUP($A374, PHYCOCYANIN!A:A, PHYCOCYANIN!R:R, ""),
  _xlfn.IFS(
    _xlpm.lookupVal &lt;&gt; "", _xlpm.lookupVal,
    OR($Z374 = "Abundant algae", ISNUMBER(SEARCH("Suspected_HAB", $AA374))), "Flagged",
    TRUE, ""
  )
)</f>
        <v/>
      </c>
      <c r="AL374" s="75">
        <f>_xlfn.XLOOKUP($L374,'Site_GPS-Coordinates'!$A:$A,'Site_GPS-Coordinates'!$B:$B,"")</f>
        <v>40.324421999999998</v>
      </c>
      <c r="AM374" s="75">
        <f>_xlfn.XLOOKUP($L374,'Site_GPS-Coordinates'!$A:$A,'Site_GPS-Coordinates'!$C:$C,"")</f>
        <v>-74.916858000000005</v>
      </c>
    </row>
    <row r="375" spans="1:39" ht="14.5" x14ac:dyDescent="0.35">
      <c r="A375" s="2" t="str">
        <f t="shared" si="13"/>
        <v>MR1_2025-07-06</v>
      </c>
      <c r="B375">
        <v>3477</v>
      </c>
      <c r="C375" t="s">
        <v>879</v>
      </c>
      <c r="D375" s="78">
        <v>45844.642071759263</v>
      </c>
      <c r="F375" s="78">
        <v>45844.642071759263</v>
      </c>
      <c r="H375" t="s">
        <v>652</v>
      </c>
      <c r="I375" t="s">
        <v>653</v>
      </c>
      <c r="J375" s="6">
        <v>45844.666666666664</v>
      </c>
      <c r="K375" s="79">
        <v>0.44861111111111113</v>
      </c>
      <c r="L375" t="s">
        <v>672</v>
      </c>
      <c r="M375" t="s">
        <v>155</v>
      </c>
      <c r="N375" t="s">
        <v>156</v>
      </c>
      <c r="O375" t="s">
        <v>157</v>
      </c>
      <c r="P375" t="s">
        <v>158</v>
      </c>
      <c r="R375" s="84" t="s">
        <v>745</v>
      </c>
      <c r="T375" t="s">
        <v>171</v>
      </c>
      <c r="V375" t="s">
        <v>261</v>
      </c>
      <c r="X375" t="s">
        <v>161</v>
      </c>
      <c r="Y375" t="s">
        <v>191</v>
      </c>
      <c r="Z375" t="s">
        <v>163</v>
      </c>
      <c r="AC375">
        <v>26.5</v>
      </c>
      <c r="AD375" t="s">
        <v>164</v>
      </c>
      <c r="AF375" cm="1">
        <f t="array" ref="AF375">_xlfn.LET(
  _xlpm.result, _xlfn.XLOOKUP($A375, IDEXX!$A:$A, IDEXX!$I:$I, ""),
  _xlfn.IFNA(
    _xlfn.IFS(
      ISNUMBER(_xlpm.result), _xlpm.result,
      _xlpm.result = "&gt; 2419.6", 2500,
      _xlpm.result = "&lt; 1.0", 0.5
    ),
    ""
  )
)</f>
        <v>16</v>
      </c>
      <c r="AG375" s="2">
        <f>_xlfn.IFNA(_xlfn.XLOOKUP((A375&amp;"_P"), GALLERY!AT:AT, GALLERY!E:E),"")</f>
        <v>6.7989999999999995E-2</v>
      </c>
      <c r="AH375" s="2">
        <f>_xlfn.IFNA(_xlfn.XLOOKUP((A375&amp;"_C"), GALLERY!AT:AT, GALLERY!E:E),"")</f>
        <v>663.17690000000005</v>
      </c>
      <c r="AI375" s="75">
        <f>_xlfn.IFNA(IF(_xlfn.XLOOKUP((A375&amp;"_N"), GALLERY!AT:AT, GALLERY!E:E)&lt;0, _xlfn.XLOOKUP((A375&amp;"_T"), GALLERY!AT:AT, GALLERY!E:E), _xlfn.XLOOKUP((A375&amp;"_T"), GALLERY!AT:AT, GALLERY!E:E)-_xlfn.XLOOKUP((A375&amp;"_N"), GALLERY!AT:AT, GALLERY!E:E))/1000,"")</f>
        <v>1.39782699</v>
      </c>
      <c r="AJ375" s="5">
        <f>_xlfn.IFNA(_xlfn.XLOOKUP((A375), TURBIDITY!A:A, TURBIDITY!I:I),"")</f>
        <v>5.23</v>
      </c>
      <c r="AK375" s="105" t="str" cm="1">
        <f t="array" ref="AK375">_xlfn.LET(
  _xlpm.lookupVal, _xlfn.XLOOKUP($A375, PHYCOCYANIN!A:A, PHYCOCYANIN!R:R, ""),
  _xlfn.IFS(
    _xlpm.lookupVal &lt;&gt; "", _xlpm.lookupVal,
    OR($Z375 = "Abundant algae", ISNUMBER(SEARCH("Suspected_HAB", $AA375))), "Flagged",
    TRUE, ""
  )
)</f>
        <v/>
      </c>
      <c r="AL375" s="75">
        <f>_xlfn.XLOOKUP($L375,'Site_GPS-Coordinates'!$A:$A,'Site_GPS-Coordinates'!$B:$B,"")</f>
        <v>40.335422000000001</v>
      </c>
      <c r="AM375" s="75">
        <f>_xlfn.XLOOKUP($L375,'Site_GPS-Coordinates'!$A:$A,'Site_GPS-Coordinates'!$C:$C,"")</f>
        <v>-74.624200000000002</v>
      </c>
    </row>
    <row r="376" spans="1:39" ht="14.5" x14ac:dyDescent="0.35">
      <c r="A376" s="2" t="str">
        <f t="shared" si="13"/>
        <v>MR4_2025-07-06</v>
      </c>
      <c r="B376">
        <v>3481</v>
      </c>
      <c r="C376" t="s">
        <v>880</v>
      </c>
      <c r="D376" s="78">
        <v>45844.654710648145</v>
      </c>
      <c r="F376" s="78">
        <v>45844.654710648145</v>
      </c>
      <c r="H376" t="s">
        <v>600</v>
      </c>
      <c r="I376" t="s">
        <v>835</v>
      </c>
      <c r="J376" s="6">
        <v>45844.666666666664</v>
      </c>
      <c r="K376" s="79">
        <v>0.48749999999999999</v>
      </c>
      <c r="L376" t="s">
        <v>265</v>
      </c>
      <c r="M376" t="s">
        <v>155</v>
      </c>
      <c r="N376" t="s">
        <v>156</v>
      </c>
      <c r="O376" t="s">
        <v>196</v>
      </c>
      <c r="P376" t="s">
        <v>158</v>
      </c>
      <c r="R376" t="s">
        <v>159</v>
      </c>
      <c r="T376" t="s">
        <v>159</v>
      </c>
      <c r="V376" t="s">
        <v>172</v>
      </c>
      <c r="X376" t="s">
        <v>173</v>
      </c>
      <c r="Y376" t="s">
        <v>177</v>
      </c>
      <c r="Z376" t="s">
        <v>163</v>
      </c>
      <c r="AC376">
        <v>27</v>
      </c>
      <c r="AD376" t="s">
        <v>164</v>
      </c>
      <c r="AF376" cm="1">
        <f t="array" ref="AF376">_xlfn.LET(
  _xlpm.result, _xlfn.XLOOKUP($A376, IDEXX!$A:$A, IDEXX!$I:$I, ""),
  _xlfn.IFNA(
    _xlfn.IFS(
      ISNUMBER(_xlpm.result), _xlpm.result,
      _xlpm.result = "&gt; 2419.6", 2500,
      _xlpm.result = "&lt; 1.0", 0.5
    ),
    ""
  )
)</f>
        <v>19.899999999999999</v>
      </c>
      <c r="AG376" s="2">
        <f>_xlfn.IFNA(_xlfn.XLOOKUP((A376&amp;"_P"), GALLERY!AT:AT, GALLERY!E:E),"")</f>
        <v>0.31297000000000003</v>
      </c>
      <c r="AH376" s="2">
        <f>_xlfn.IFNA(_xlfn.XLOOKUP((A376&amp;"_C"), GALLERY!AT:AT, GALLERY!E:E),"")</f>
        <v>519.4144</v>
      </c>
      <c r="AI376" s="75">
        <f>_xlfn.IFNA(IF(_xlfn.XLOOKUP((A376&amp;"_N"), GALLERY!AT:AT, GALLERY!E:E)&lt;0, _xlfn.XLOOKUP((A376&amp;"_T"), GALLERY!AT:AT, GALLERY!E:E), _xlfn.XLOOKUP((A376&amp;"_T"), GALLERY!AT:AT, GALLERY!E:E)-_xlfn.XLOOKUP((A376&amp;"_N"), GALLERY!AT:AT, GALLERY!E:E))/1000,"")</f>
        <v>1.3655752999999999</v>
      </c>
      <c r="AJ376" s="5">
        <f>_xlfn.IFNA(_xlfn.XLOOKUP((A376), TURBIDITY!A:A, TURBIDITY!I:I),"")</f>
        <v>3.06</v>
      </c>
      <c r="AK376" s="105" t="str" cm="1">
        <f t="array" ref="AK376">_xlfn.LET(
  _xlpm.lookupVal, _xlfn.XLOOKUP($A376, PHYCOCYANIN!A:A, PHYCOCYANIN!R:R, ""),
  _xlfn.IFS(
    _xlpm.lookupVal &lt;&gt; "", _xlpm.lookupVal,
    OR($Z376 = "Abundant algae", ISNUMBER(SEARCH("Suspected_HAB", $AA376))), "Flagged",
    TRUE, ""
  )
)</f>
        <v/>
      </c>
      <c r="AL376" s="75">
        <f>_xlfn.XLOOKUP($L376,'Site_GPS-Coordinates'!$A:$A,'Site_GPS-Coordinates'!$B:$B,"")</f>
        <v>40.406844999999997</v>
      </c>
      <c r="AM376" s="75">
        <f>_xlfn.XLOOKUP($L376,'Site_GPS-Coordinates'!$A:$A,'Site_GPS-Coordinates'!$C:$C,"")</f>
        <v>-74.636532000000003</v>
      </c>
    </row>
    <row r="377" spans="1:39" ht="14.5" x14ac:dyDescent="0.35">
      <c r="A377" s="2" t="str">
        <f t="shared" si="13"/>
        <v>MRC_2025-07-06</v>
      </c>
      <c r="B377">
        <v>3437</v>
      </c>
      <c r="C377" t="s">
        <v>881</v>
      </c>
      <c r="D377" s="78">
        <v>45844.503888888888</v>
      </c>
      <c r="F377" s="78">
        <v>45844.503888888888</v>
      </c>
      <c r="H377" t="s">
        <v>679</v>
      </c>
      <c r="I377" t="s">
        <v>675</v>
      </c>
      <c r="J377" s="6">
        <v>45844.666666666664</v>
      </c>
      <c r="K377" s="79">
        <v>0.33333333333333331</v>
      </c>
      <c r="L377" t="s">
        <v>676</v>
      </c>
      <c r="M377" t="s">
        <v>155</v>
      </c>
      <c r="N377" t="s">
        <v>156</v>
      </c>
      <c r="O377" t="s">
        <v>196</v>
      </c>
      <c r="P377" t="s">
        <v>158</v>
      </c>
      <c r="R377" t="s">
        <v>290</v>
      </c>
      <c r="T377" t="s">
        <v>159</v>
      </c>
      <c r="V377" t="s">
        <v>172</v>
      </c>
      <c r="X377" t="s">
        <v>202</v>
      </c>
      <c r="Y377" t="s">
        <v>162</v>
      </c>
      <c r="Z377" t="s">
        <v>163</v>
      </c>
      <c r="AC377">
        <v>25</v>
      </c>
      <c r="AD377" t="s">
        <v>164</v>
      </c>
      <c r="AF377" cm="1">
        <f t="array" ref="AF377">_xlfn.LET(
  _xlpm.result, _xlfn.XLOOKUP($A377, IDEXX!$A:$A, IDEXX!$I:$I, ""),
  _xlfn.IFNA(
    _xlfn.IFS(
      ISNUMBER(_xlpm.result), _xlpm.result,
      _xlpm.result = "&gt; 2419.6", 2500,
      _xlpm.result = "&lt; 1.0", 0.5
    ),
    ""
  )
)</f>
        <v>235.9</v>
      </c>
      <c r="AG377" s="2">
        <f>_xlfn.IFNA(_xlfn.XLOOKUP((A377&amp;"_P"), GALLERY!AT:AT, GALLERY!E:E),"")</f>
        <v>0.18146000000000001</v>
      </c>
      <c r="AH377" s="2">
        <f>_xlfn.IFNA(_xlfn.XLOOKUP((A377&amp;"_C"), GALLERY!AT:AT, GALLERY!E:E),"")</f>
        <v>577.56449999999995</v>
      </c>
      <c r="AI377" s="75">
        <f>_xlfn.IFNA(IF(_xlfn.XLOOKUP((A377&amp;"_N"), GALLERY!AT:AT, GALLERY!E:E)&lt;0, _xlfn.XLOOKUP((A377&amp;"_T"), GALLERY!AT:AT, GALLERY!E:E), _xlfn.XLOOKUP((A377&amp;"_T"), GALLERY!AT:AT, GALLERY!E:E)-_xlfn.XLOOKUP((A377&amp;"_N"), GALLERY!AT:AT, GALLERY!E:E))/1000,"")</f>
        <v>0.372697</v>
      </c>
      <c r="AJ377" s="5">
        <f>_xlfn.IFNA(_xlfn.XLOOKUP((A377), TURBIDITY!A:A, TURBIDITY!I:I),"")</f>
        <v>27.3</v>
      </c>
      <c r="AK377" s="105" t="str" cm="1">
        <f t="array" ref="AK377">_xlfn.LET(
  _xlpm.lookupVal, _xlfn.XLOOKUP($A377, PHYCOCYANIN!A:A, PHYCOCYANIN!R:R, ""),
  _xlfn.IFS(
    _xlpm.lookupVal &lt;&gt; "", _xlpm.lookupVal,
    OR($Z377 = "Abundant algae", ISNUMBER(SEARCH("Suspected_HAB", $AA377))), "Flagged",
    TRUE, ""
  )
)</f>
        <v/>
      </c>
      <c r="AL377" s="75">
        <f>_xlfn.XLOOKUP($L377,'Site_GPS-Coordinates'!$A:$A,'Site_GPS-Coordinates'!$B:$B,"")</f>
        <v>40.274531000000003</v>
      </c>
      <c r="AM377" s="75">
        <f>_xlfn.XLOOKUP($L377,'Site_GPS-Coordinates'!$A:$A,'Site_GPS-Coordinates'!$C:$C,"")</f>
        <v>-74.472054999999997</v>
      </c>
    </row>
    <row r="378" spans="1:39" ht="14.5" x14ac:dyDescent="0.35">
      <c r="A378" s="2" t="str">
        <f t="shared" si="13"/>
        <v>MRCL1_2025-07-06</v>
      </c>
      <c r="B378">
        <v>3444</v>
      </c>
      <c r="C378" t="s">
        <v>882</v>
      </c>
      <c r="D378" s="78">
        <v>45844.523888888885</v>
      </c>
      <c r="F378" s="78">
        <v>45844.523888888885</v>
      </c>
      <c r="H378" t="s">
        <v>719</v>
      </c>
      <c r="I378" t="s">
        <v>720</v>
      </c>
      <c r="J378" s="6">
        <v>45844.666666666664</v>
      </c>
      <c r="K378" s="79">
        <v>0.34930555555555554</v>
      </c>
      <c r="L378" t="s">
        <v>362</v>
      </c>
      <c r="M378" t="s">
        <v>169</v>
      </c>
      <c r="N378" t="s">
        <v>156</v>
      </c>
      <c r="O378" t="s">
        <v>196</v>
      </c>
      <c r="P378" t="s">
        <v>158</v>
      </c>
      <c r="R378" t="s">
        <v>176</v>
      </c>
      <c r="T378" t="s">
        <v>171</v>
      </c>
      <c r="V378" t="s">
        <v>172</v>
      </c>
      <c r="X378" t="s">
        <v>161</v>
      </c>
      <c r="Y378" t="s">
        <v>177</v>
      </c>
      <c r="Z378" t="s">
        <v>163</v>
      </c>
      <c r="AC378">
        <v>28</v>
      </c>
      <c r="AD378" t="s">
        <v>164</v>
      </c>
      <c r="AF378" cm="1">
        <f t="array" ref="AF378">_xlfn.LET(
  _xlpm.result, _xlfn.XLOOKUP($A378, IDEXX!$A:$A, IDEXX!$I:$I, ""),
  _xlfn.IFNA(
    _xlfn.IFS(
      ISNUMBER(_xlpm.result), _xlpm.result,
      _xlpm.result = "&gt; 2419.6", 2500,
      _xlpm.result = "&lt; 1.0", 0.5
    ),
    ""
  )
)</f>
        <v>0.5</v>
      </c>
      <c r="AG378" s="2">
        <f>_xlfn.IFNA(_xlfn.XLOOKUP((A378&amp;"_P"), GALLERY!AT:AT, GALLERY!E:E),"")</f>
        <v>0.17591000000000001</v>
      </c>
      <c r="AH378" s="2">
        <f>_xlfn.IFNA(_xlfn.XLOOKUP((A378&amp;"_C"), GALLERY!AT:AT, GALLERY!E:E),"")</f>
        <v>358.01749999999998</v>
      </c>
      <c r="AI378" s="75">
        <f>_xlfn.IFNA(IF(_xlfn.XLOOKUP((A378&amp;"_N"), GALLERY!AT:AT, GALLERY!E:E)&lt;0, _xlfn.XLOOKUP((A378&amp;"_T"), GALLERY!AT:AT, GALLERY!E:E), _xlfn.XLOOKUP((A378&amp;"_T"), GALLERY!AT:AT, GALLERY!E:E)-_xlfn.XLOOKUP((A378&amp;"_N"), GALLERY!AT:AT, GALLERY!E:E))/1000,"")</f>
        <v>0.37070391999999996</v>
      </c>
      <c r="AJ378" s="5">
        <f>_xlfn.IFNA(_xlfn.XLOOKUP((A378), TURBIDITY!A:A, TURBIDITY!I:I),"")</f>
        <v>3.79</v>
      </c>
      <c r="AK378" s="105" t="str" cm="1">
        <f t="array" ref="AK378">_xlfn.LET(
  _xlpm.lookupVal, _xlfn.XLOOKUP($A378, PHYCOCYANIN!A:A, PHYCOCYANIN!R:R, ""),
  _xlfn.IFS(
    _xlpm.lookupVal &lt;&gt; "", _xlpm.lookupVal,
    OR($Z378 = "Abundant algae", ISNUMBER(SEARCH("Suspected_HAB", $AA378))), "Flagged",
    TRUE, ""
  )
)</f>
        <v/>
      </c>
      <c r="AL378" s="121">
        <v>40.265904569359797</v>
      </c>
      <c r="AM378" s="121">
        <v>-74.6414840765799</v>
      </c>
    </row>
    <row r="379" spans="1:39" ht="14.5" x14ac:dyDescent="0.35">
      <c r="A379" s="2" t="str">
        <f t="shared" si="13"/>
        <v>PL1_2025-07-06</v>
      </c>
      <c r="B379">
        <v>3441</v>
      </c>
      <c r="C379" t="s">
        <v>883</v>
      </c>
      <c r="D379" s="78">
        <v>45844.512627314813</v>
      </c>
      <c r="F379" s="78">
        <v>45844.512627314813</v>
      </c>
      <c r="H379" t="s">
        <v>679</v>
      </c>
      <c r="I379" t="s">
        <v>675</v>
      </c>
      <c r="J379" s="6">
        <v>45844.666666666664</v>
      </c>
      <c r="K379" s="79">
        <v>0.34375</v>
      </c>
      <c r="L379" t="s">
        <v>267</v>
      </c>
      <c r="M379" t="s">
        <v>155</v>
      </c>
      <c r="N379" t="s">
        <v>156</v>
      </c>
      <c r="O379" t="s">
        <v>196</v>
      </c>
      <c r="P379" t="s">
        <v>158</v>
      </c>
      <c r="R379" s="100" t="s">
        <v>706</v>
      </c>
      <c r="T379" t="s">
        <v>159</v>
      </c>
      <c r="V379" t="s">
        <v>172</v>
      </c>
      <c r="X379" t="s">
        <v>202</v>
      </c>
      <c r="Y379" t="s">
        <v>191</v>
      </c>
      <c r="Z379" t="s">
        <v>163</v>
      </c>
      <c r="AC379">
        <v>25</v>
      </c>
      <c r="AD379" t="s">
        <v>164</v>
      </c>
      <c r="AF379" cm="1">
        <f t="array" ref="AF379">_xlfn.LET(
  _xlpm.result, _xlfn.XLOOKUP($A379, IDEXX!$A:$A, IDEXX!$I:$I, ""),
  _xlfn.IFNA(
    _xlfn.IFS(
      ISNUMBER(_xlpm.result), _xlpm.result,
      _xlpm.result = "&gt; 2419.6", 2500,
      _xlpm.result = "&lt; 1.0", 0.5
    ),
    ""
  )
)</f>
        <v>102.4</v>
      </c>
      <c r="AG379" s="2">
        <f>_xlfn.IFNA(_xlfn.XLOOKUP((A379&amp;"_P"), GALLERY!AT:AT, GALLERY!E:E),"")</f>
        <v>3.8100000000000002E-2</v>
      </c>
      <c r="AH379" s="2">
        <f>_xlfn.IFNA(_xlfn.XLOOKUP((A379&amp;"_C"), GALLERY!AT:AT, GALLERY!E:E),"")</f>
        <v>798.31179999999995</v>
      </c>
      <c r="AI379" s="75">
        <f>_xlfn.IFNA(IF(_xlfn.XLOOKUP((A379&amp;"_N"), GALLERY!AT:AT, GALLERY!E:E)&lt;0, _xlfn.XLOOKUP((A379&amp;"_T"), GALLERY!AT:AT, GALLERY!E:E), _xlfn.XLOOKUP((A379&amp;"_T"), GALLERY!AT:AT, GALLERY!E:E)-_xlfn.XLOOKUP((A379&amp;"_N"), GALLERY!AT:AT, GALLERY!E:E))/1000,"")</f>
        <v>0.28350380000000003</v>
      </c>
      <c r="AJ379" s="5">
        <f>_xlfn.IFNA(_xlfn.XLOOKUP((A379), TURBIDITY!A:A, TURBIDITY!I:I),"")</f>
        <v>3.26</v>
      </c>
      <c r="AK379" s="105" t="str" cm="1">
        <f t="array" ref="AK379">_xlfn.LET(
  _xlpm.lookupVal, _xlfn.XLOOKUP($A379, PHYCOCYANIN!A:A, PHYCOCYANIN!R:R, ""),
  _xlfn.IFS(
    _xlpm.lookupVal &lt;&gt; "", _xlpm.lookupVal,
    OR($Z379 = "Abundant algae", ISNUMBER(SEARCH("Suspected_HAB", $AA379))), "Flagged",
    TRUE, ""
  )
)</f>
        <v/>
      </c>
      <c r="AL379" s="75">
        <f>_xlfn.XLOOKUP($L379,'Site_GPS-Coordinates'!$A:$A,'Site_GPS-Coordinates'!$B:$B,"")</f>
        <v>40.270198999999998</v>
      </c>
      <c r="AM379" s="75">
        <f>_xlfn.XLOOKUP($L379,'Site_GPS-Coordinates'!$A:$A,'Site_GPS-Coordinates'!$C:$C,"")</f>
        <v>-74.522058999999999</v>
      </c>
    </row>
    <row r="380" spans="1:39" ht="14.5" x14ac:dyDescent="0.35">
      <c r="A380" s="2" t="str">
        <f t="shared" si="13"/>
        <v>PMRL1_2025-07-06</v>
      </c>
      <c r="B380">
        <v>3483</v>
      </c>
      <c r="C380" t="s">
        <v>884</v>
      </c>
      <c r="D380" s="78">
        <v>45844.658854166664</v>
      </c>
      <c r="F380" s="78">
        <v>45844.658854166664</v>
      </c>
      <c r="H380" t="s">
        <v>527</v>
      </c>
      <c r="I380" t="s">
        <v>528</v>
      </c>
      <c r="J380" s="6">
        <v>45844.666666666664</v>
      </c>
      <c r="K380" s="79">
        <v>0.46597222222222223</v>
      </c>
      <c r="L380" t="s">
        <v>269</v>
      </c>
      <c r="M380" t="s">
        <v>169</v>
      </c>
      <c r="N380" t="s">
        <v>156</v>
      </c>
      <c r="O380" t="s">
        <v>196</v>
      </c>
      <c r="P380" t="s">
        <v>158</v>
      </c>
      <c r="R380" t="s">
        <v>432</v>
      </c>
      <c r="T380" t="s">
        <v>171</v>
      </c>
      <c r="V380" t="s">
        <v>172</v>
      </c>
      <c r="X380" t="s">
        <v>161</v>
      </c>
      <c r="Y380" t="s">
        <v>162</v>
      </c>
      <c r="Z380" t="s">
        <v>163</v>
      </c>
      <c r="AC380">
        <v>26.5</v>
      </c>
      <c r="AD380" t="s">
        <v>164</v>
      </c>
      <c r="AF380" cm="1">
        <f t="array" ref="AF380">_xlfn.LET(
  _xlpm.result, _xlfn.XLOOKUP($A380, IDEXX!$A:$A, IDEXX!$I:$I, ""),
  _xlfn.IFNA(
    _xlfn.IFS(
      ISNUMBER(_xlpm.result), _xlpm.result,
      _xlpm.result = "&gt; 2419.6", 2500,
      _xlpm.result = "&lt; 1.0", 0.5
    ),
    ""
  )
)</f>
        <v>2</v>
      </c>
      <c r="AG380" s="2">
        <f>_xlfn.IFNA(_xlfn.XLOOKUP((A380&amp;"_P"), GALLERY!AT:AT, GALLERY!E:E),"")</f>
        <v>0.10131999999999999</v>
      </c>
      <c r="AH380" s="2">
        <f>_xlfn.IFNA(_xlfn.XLOOKUP((A380&amp;"_C"), GALLERY!AT:AT, GALLERY!E:E),"")</f>
        <v>310.21730000000002</v>
      </c>
      <c r="AI380" s="75">
        <f>_xlfn.IFNA(IF(_xlfn.XLOOKUP((A380&amp;"_N"), GALLERY!AT:AT, GALLERY!E:E)&lt;0, _xlfn.XLOOKUP((A380&amp;"_T"), GALLERY!AT:AT, GALLERY!E:E), _xlfn.XLOOKUP((A380&amp;"_T"), GALLERY!AT:AT, GALLERY!E:E)-_xlfn.XLOOKUP((A380&amp;"_N"), GALLERY!AT:AT, GALLERY!E:E))/1000,"")</f>
        <v>4.2851399999999998E-3</v>
      </c>
      <c r="AJ380" s="5">
        <f>_xlfn.IFNA(_xlfn.XLOOKUP((A380), TURBIDITY!A:A, TURBIDITY!I:I),"")</f>
        <v>5.23</v>
      </c>
      <c r="AK380" s="105" t="str" cm="1">
        <f t="array" ref="AK380">_xlfn.LET(
  _xlpm.lookupVal, _xlfn.XLOOKUP($A380, PHYCOCYANIN!A:A, PHYCOCYANIN!R:R, ""),
  _xlfn.IFS(
    _xlpm.lookupVal &lt;&gt; "", _xlpm.lookupVal,
    OR($Z380 = "Abundant algae", ISNUMBER(SEARCH("Suspected_HAB", $AA380))), "Flagged",
    TRUE, ""
  )
)</f>
        <v/>
      </c>
      <c r="AL380" s="121">
        <v>40.3634907735265</v>
      </c>
      <c r="AM380" s="121">
        <v>-74.676782048760202</v>
      </c>
    </row>
    <row r="381" spans="1:39" ht="14.5" x14ac:dyDescent="0.35">
      <c r="A381" s="2" t="str">
        <f t="shared" si="13"/>
        <v>PP1_2025-07-06</v>
      </c>
      <c r="B381">
        <v>3435</v>
      </c>
      <c r="C381" t="s">
        <v>885</v>
      </c>
      <c r="D381" s="78">
        <v>45844.498692129629</v>
      </c>
      <c r="F381" s="78">
        <v>45844.498692129629</v>
      </c>
      <c r="H381" t="s">
        <v>179</v>
      </c>
      <c r="I381" t="s">
        <v>180</v>
      </c>
      <c r="J381" s="6">
        <v>45844.666666666664</v>
      </c>
      <c r="K381" s="79">
        <v>0.33124999999999999</v>
      </c>
      <c r="L381" t="s">
        <v>274</v>
      </c>
      <c r="M381" t="s">
        <v>155</v>
      </c>
      <c r="N381" t="s">
        <v>156</v>
      </c>
      <c r="O381" t="s">
        <v>250</v>
      </c>
      <c r="P381" t="s">
        <v>158</v>
      </c>
      <c r="R381" t="s">
        <v>159</v>
      </c>
      <c r="T381" t="s">
        <v>159</v>
      </c>
      <c r="V381" t="s">
        <v>172</v>
      </c>
      <c r="X381" t="s">
        <v>202</v>
      </c>
      <c r="Y381" t="s">
        <v>177</v>
      </c>
      <c r="Z381" t="s">
        <v>163</v>
      </c>
      <c r="AC381">
        <v>25</v>
      </c>
      <c r="AD381" t="s">
        <v>164</v>
      </c>
      <c r="AF381" cm="1">
        <f t="array" ref="AF381">_xlfn.LET(
  _xlpm.result, _xlfn.XLOOKUP($A381, IDEXX!$A:$A, IDEXX!$I:$I, ""),
  _xlfn.IFNA(
    _xlfn.IFS(
      ISNUMBER(_xlpm.result), _xlpm.result,
      _xlpm.result = "&gt; 2419.6", 2500,
      _xlpm.result = "&lt; 1.0", 0.5
    ),
    ""
  )
)</f>
        <v>51.2</v>
      </c>
      <c r="AG381" s="2">
        <f>_xlfn.IFNA(_xlfn.XLOOKUP((A381&amp;"_P"), GALLERY!AT:AT, GALLERY!E:E),"")</f>
        <v>2.5989999999999999E-2</v>
      </c>
      <c r="AH381" s="2">
        <f>_xlfn.IFNA(_xlfn.XLOOKUP((A381&amp;"_C"), GALLERY!AT:AT, GALLERY!E:E),"")</f>
        <v>638.6114</v>
      </c>
      <c r="AI381" s="75">
        <f>_xlfn.IFNA(IF(_xlfn.XLOOKUP((A381&amp;"_N"), GALLERY!AT:AT, GALLERY!E:E)&lt;0, _xlfn.XLOOKUP((A381&amp;"_T"), GALLERY!AT:AT, GALLERY!E:E), _xlfn.XLOOKUP((A381&amp;"_T"), GALLERY!AT:AT, GALLERY!E:E)-_xlfn.XLOOKUP((A381&amp;"_N"), GALLERY!AT:AT, GALLERY!E:E))/1000,"")</f>
        <v>0.1206612</v>
      </c>
      <c r="AJ381" s="5">
        <f>_xlfn.IFNA(_xlfn.XLOOKUP((A381), TURBIDITY!A:A, TURBIDITY!I:I),"")</f>
        <v>5.46</v>
      </c>
      <c r="AK381" s="105" t="str" cm="1">
        <f t="array" ref="AK381">_xlfn.LET(
  _xlpm.lookupVal, _xlfn.XLOOKUP($A381, PHYCOCYANIN!A:A, PHYCOCYANIN!R:R, ""),
  _xlfn.IFS(
    _xlpm.lookupVal &lt;&gt; "", _xlpm.lookupVal,
    OR($Z381 = "Abundant algae", ISNUMBER(SEARCH("Suspected_HAB", $AA381))), "Flagged",
    TRUE, ""
  )
)</f>
        <v/>
      </c>
      <c r="AL381" s="75">
        <f>_xlfn.XLOOKUP($L381,'Site_GPS-Coordinates'!$A:$A,'Site_GPS-Coordinates'!$B:$B,"")</f>
        <v>40.327579999999998</v>
      </c>
      <c r="AM381" s="75">
        <f>_xlfn.XLOOKUP($L381,'Site_GPS-Coordinates'!$A:$A,'Site_GPS-Coordinates'!$C:$C,"")</f>
        <v>-74.600999999999999</v>
      </c>
    </row>
    <row r="382" spans="1:39" ht="14.5" x14ac:dyDescent="0.35">
      <c r="A382" s="2" t="str">
        <f t="shared" si="13"/>
        <v>PRP1_2025-07-06</v>
      </c>
      <c r="B382">
        <v>3453</v>
      </c>
      <c r="C382" t="s">
        <v>886</v>
      </c>
      <c r="D382" s="78">
        <v>45844.587395833332</v>
      </c>
      <c r="F382" s="78">
        <v>45844.587395833332</v>
      </c>
      <c r="H382" t="s">
        <v>205</v>
      </c>
      <c r="I382" t="s">
        <v>477</v>
      </c>
      <c r="J382" s="6">
        <v>45844.666666666664</v>
      </c>
      <c r="K382" s="79">
        <v>0.41666666666666669</v>
      </c>
      <c r="L382" t="s">
        <v>277</v>
      </c>
      <c r="M382" t="s">
        <v>155</v>
      </c>
      <c r="N382" t="s">
        <v>156</v>
      </c>
      <c r="O382" t="s">
        <v>196</v>
      </c>
      <c r="P382" t="s">
        <v>158</v>
      </c>
      <c r="R382" t="s">
        <v>159</v>
      </c>
      <c r="T382" t="s">
        <v>159</v>
      </c>
      <c r="V382" t="s">
        <v>172</v>
      </c>
      <c r="X382" t="s">
        <v>161</v>
      </c>
      <c r="Y382" t="s">
        <v>162</v>
      </c>
      <c r="Z382" t="s">
        <v>163</v>
      </c>
      <c r="AC382">
        <v>28</v>
      </c>
      <c r="AD382" t="s">
        <v>164</v>
      </c>
      <c r="AF382" cm="1">
        <f t="array" ref="AF382">_xlfn.LET(
  _xlpm.result, _xlfn.XLOOKUP($A382, IDEXX!$A:$A, IDEXX!$I:$I, ""),
  _xlfn.IFNA(
    _xlfn.IFS(
      ISNUMBER(_xlpm.result), _xlpm.result,
      _xlpm.result = "&gt; 2419.6", 2500,
      _xlpm.result = "&lt; 1.0", 0.5
    ),
    ""
  )
)</f>
        <v>5.2</v>
      </c>
      <c r="AG382" s="2">
        <f>_xlfn.IFNA(_xlfn.XLOOKUP((A382&amp;"_P"), GALLERY!AT:AT, GALLERY!E:E),"")</f>
        <v>8.5449999999999998E-2</v>
      </c>
      <c r="AH382" s="2">
        <f>_xlfn.IFNA(_xlfn.XLOOKUP((A382&amp;"_C"), GALLERY!AT:AT, GALLERY!E:E),"")</f>
        <v>271.8177</v>
      </c>
      <c r="AI382" s="75">
        <f>_xlfn.IFNA(IF(_xlfn.XLOOKUP((A382&amp;"_N"), GALLERY!AT:AT, GALLERY!E:E)&lt;0, _xlfn.XLOOKUP((A382&amp;"_T"), GALLERY!AT:AT, GALLERY!E:E), _xlfn.XLOOKUP((A382&amp;"_T"), GALLERY!AT:AT, GALLERY!E:E)-_xlfn.XLOOKUP((A382&amp;"_N"), GALLERY!AT:AT, GALLERY!E:E))/1000,"")</f>
        <v>6.4424599999999997E-3</v>
      </c>
      <c r="AJ382" s="5">
        <f>_xlfn.IFNA(_xlfn.XLOOKUP((A382), TURBIDITY!A:A, TURBIDITY!I:I),"")</f>
        <v>5.52</v>
      </c>
      <c r="AK382" s="105" t="str" cm="1">
        <f t="array" ref="AK382">_xlfn.LET(
  _xlpm.lookupVal, _xlfn.XLOOKUP($A382, PHYCOCYANIN!A:A, PHYCOCYANIN!R:R, ""),
  _xlfn.IFS(
    _xlpm.lookupVal &lt;&gt; "", _xlpm.lookupVal,
    OR($Z382 = "Abundant algae", ISNUMBER(SEARCH("Suspected_HAB", $AA382))), "Flagged",
    TRUE, ""
  )
)</f>
        <v/>
      </c>
      <c r="AL382" s="75">
        <f>_xlfn.XLOOKUP($L382,'Site_GPS-Coordinates'!$A:$A,'Site_GPS-Coordinates'!$B:$B,"")</f>
        <v>40.349993079999997</v>
      </c>
      <c r="AM382" s="75">
        <f>_xlfn.XLOOKUP($L382,'Site_GPS-Coordinates'!$A:$A,'Site_GPS-Coordinates'!$C:$C,"")</f>
        <v>-74.560906079999995</v>
      </c>
    </row>
    <row r="383" spans="1:39" ht="14.5" x14ac:dyDescent="0.35">
      <c r="A383" s="2" t="str">
        <f t="shared" si="13"/>
        <v>RB1_2025-07-06</v>
      </c>
      <c r="B383">
        <v>3446</v>
      </c>
      <c r="C383" t="s">
        <v>887</v>
      </c>
      <c r="D383" s="78">
        <v>45844.549884259257</v>
      </c>
      <c r="F383" s="78">
        <v>45844.549884259257</v>
      </c>
      <c r="H383" t="s">
        <v>657</v>
      </c>
      <c r="I383" t="s">
        <v>748</v>
      </c>
      <c r="J383" s="6">
        <v>45844.666666666664</v>
      </c>
      <c r="K383" s="79">
        <v>0.37569444444444444</v>
      </c>
      <c r="L383" t="s">
        <v>686</v>
      </c>
      <c r="M383" t="s">
        <v>155</v>
      </c>
      <c r="N383" t="s">
        <v>156</v>
      </c>
      <c r="O383" t="s">
        <v>157</v>
      </c>
      <c r="P383" t="s">
        <v>158</v>
      </c>
      <c r="R383" t="s">
        <v>290</v>
      </c>
      <c r="T383" t="s">
        <v>199</v>
      </c>
      <c r="V383" t="s">
        <v>172</v>
      </c>
      <c r="X383" t="s">
        <v>202</v>
      </c>
      <c r="Y383" t="s">
        <v>191</v>
      </c>
      <c r="Z383" t="s">
        <v>163</v>
      </c>
      <c r="AC383">
        <v>21</v>
      </c>
      <c r="AD383" t="s">
        <v>164</v>
      </c>
      <c r="AF383" cm="1">
        <f t="array" ref="AF383">_xlfn.LET(
  _xlpm.result, _xlfn.XLOOKUP($A383, IDEXX!$A:$A, IDEXX!$I:$I, ""),
  _xlfn.IFNA(
    _xlfn.IFS(
      ISNUMBER(_xlpm.result), _xlpm.result,
      _xlpm.result = "&gt; 2419.6", 2500,
      _xlpm.result = "&lt; 1.0", 0.5
    ),
    ""
  )
)</f>
        <v>1553.1</v>
      </c>
      <c r="AG383" s="2">
        <f>_xlfn.IFNA(_xlfn.XLOOKUP((A383&amp;"_P"), GALLERY!AT:AT, GALLERY!E:E),"")</f>
        <v>0.11022</v>
      </c>
      <c r="AH383" s="2">
        <f>_xlfn.IFNA(_xlfn.XLOOKUP((A383&amp;"_C"), GALLERY!AT:AT, GALLERY!E:E),"")</f>
        <v>529.39890000000003</v>
      </c>
      <c r="AI383" s="75">
        <f>_xlfn.IFNA(IF(_xlfn.XLOOKUP((A383&amp;"_N"), GALLERY!AT:AT, GALLERY!E:E)&lt;0, _xlfn.XLOOKUP((A383&amp;"_T"), GALLERY!AT:AT, GALLERY!E:E), _xlfn.XLOOKUP((A383&amp;"_T"), GALLERY!AT:AT, GALLERY!E:E)-_xlfn.XLOOKUP((A383&amp;"_N"), GALLERY!AT:AT, GALLERY!E:E))/1000,"")</f>
        <v>0.63401448999999999</v>
      </c>
      <c r="AJ383" s="5">
        <f>_xlfn.IFNA(_xlfn.XLOOKUP((A383), TURBIDITY!A:A, TURBIDITY!I:I),"")</f>
        <v>11.7</v>
      </c>
      <c r="AK383" s="105" t="str" cm="1">
        <f t="array" ref="AK383">_xlfn.LET(
  _xlpm.lookupVal, _xlfn.XLOOKUP($A383, PHYCOCYANIN!A:A, PHYCOCYANIN!R:R, ""),
  _xlfn.IFS(
    _xlpm.lookupVal &lt;&gt; "", _xlpm.lookupVal,
    OR($Z383 = "Abundant algae", ISNUMBER(SEARCH("Suspected_HAB", $AA383))), "Flagged",
    TRUE, ""
  )
)</f>
        <v/>
      </c>
      <c r="AL383" s="75">
        <f>_xlfn.XLOOKUP($L383,'Site_GPS-Coordinates'!$A:$A,'Site_GPS-Coordinates'!$B:$B,"")</f>
        <v>40.232066349999997</v>
      </c>
      <c r="AM383" s="75">
        <f>_xlfn.XLOOKUP($L383,'Site_GPS-Coordinates'!$A:$A,'Site_GPS-Coordinates'!$C:$C,"")</f>
        <v>-74.461664220000003</v>
      </c>
    </row>
    <row r="384" spans="1:39" ht="14.5" x14ac:dyDescent="0.35">
      <c r="A384" s="2" t="str">
        <f t="shared" si="13"/>
        <v>RBA_2025-07-06</v>
      </c>
      <c r="B384">
        <v>3442</v>
      </c>
      <c r="C384" t="s">
        <v>888</v>
      </c>
      <c r="D384" s="78">
        <v>45844.519837962966</v>
      </c>
      <c r="F384" s="78">
        <v>45844.519837962966</v>
      </c>
      <c r="H384" t="s">
        <v>679</v>
      </c>
      <c r="I384" t="s">
        <v>675</v>
      </c>
      <c r="J384" s="6">
        <v>45844.666666666664</v>
      </c>
      <c r="K384" s="79">
        <v>0.35208333333333336</v>
      </c>
      <c r="L384" t="s">
        <v>279</v>
      </c>
      <c r="M384" t="s">
        <v>155</v>
      </c>
      <c r="N384" t="s">
        <v>156</v>
      </c>
      <c r="O384" t="s">
        <v>196</v>
      </c>
      <c r="P384" t="s">
        <v>158</v>
      </c>
      <c r="R384" t="s">
        <v>159</v>
      </c>
      <c r="T384" t="s">
        <v>159</v>
      </c>
      <c r="V384" t="s">
        <v>172</v>
      </c>
      <c r="X384" t="s">
        <v>161</v>
      </c>
      <c r="Y384" t="s">
        <v>162</v>
      </c>
      <c r="Z384" t="s">
        <v>163</v>
      </c>
      <c r="AC384">
        <v>25</v>
      </c>
      <c r="AD384" t="s">
        <v>164</v>
      </c>
      <c r="AF384" cm="1">
        <f t="array" ref="AF384">_xlfn.LET(
  _xlpm.result, _xlfn.XLOOKUP($A384, IDEXX!$A:$A, IDEXX!$I:$I, ""),
  _xlfn.IFNA(
    _xlfn.IFS(
      ISNUMBER(_xlpm.result), _xlpm.result,
      _xlpm.result = "&gt; 2419.6", 2500,
      _xlpm.result = "&lt; 1.0", 0.5
    ),
    ""
  )
)</f>
        <v>52.8</v>
      </c>
      <c r="AG384" s="2">
        <f>_xlfn.IFNA(_xlfn.XLOOKUP((A384&amp;"_P"), GALLERY!AT:AT, GALLERY!E:E),"")</f>
        <v>1.6449999999999999E-2</v>
      </c>
      <c r="AH384" s="2">
        <f>_xlfn.IFNA(_xlfn.XLOOKUP((A384&amp;"_C"), GALLERY!AT:AT, GALLERY!E:E),"")</f>
        <v>849.61850000000004</v>
      </c>
      <c r="AI384" s="75">
        <f>_xlfn.IFNA(IF(_xlfn.XLOOKUP((A384&amp;"_N"), GALLERY!AT:AT, GALLERY!E:E)&lt;0, _xlfn.XLOOKUP((A384&amp;"_T"), GALLERY!AT:AT, GALLERY!E:E), _xlfn.XLOOKUP((A384&amp;"_T"), GALLERY!AT:AT, GALLERY!E:E)-_xlfn.XLOOKUP((A384&amp;"_N"), GALLERY!AT:AT, GALLERY!E:E))/1000,"")</f>
        <v>0.41187624</v>
      </c>
      <c r="AJ384" s="5">
        <f>_xlfn.IFNA(_xlfn.XLOOKUP((A384), TURBIDITY!A:A, TURBIDITY!I:I),"")</f>
        <v>4.95</v>
      </c>
      <c r="AK384" s="105" t="str" cm="1">
        <f t="array" ref="AK384">_xlfn.LET(
  _xlpm.lookupVal, _xlfn.XLOOKUP($A384, PHYCOCYANIN!A:A, PHYCOCYANIN!R:R, ""),
  _xlfn.IFS(
    _xlpm.lookupVal &lt;&gt; "", _xlpm.lookupVal,
    OR($Z384 = "Abundant algae", ISNUMBER(SEARCH("Suspected_HAB", $AA384))), "Flagged",
    TRUE, ""
  )
)</f>
        <v/>
      </c>
      <c r="AL384" s="75">
        <f>_xlfn.XLOOKUP($L384,'Site_GPS-Coordinates'!$A:$A,'Site_GPS-Coordinates'!$B:$B,"")</f>
        <v>40.273510000000002</v>
      </c>
      <c r="AM384" s="75">
        <f>_xlfn.XLOOKUP($L384,'Site_GPS-Coordinates'!$A:$A,'Site_GPS-Coordinates'!$C:$C,"")</f>
        <v>-74.525869999999998</v>
      </c>
    </row>
    <row r="385" spans="1:39" ht="14.5" x14ac:dyDescent="0.35">
      <c r="A385" s="2" t="str">
        <f t="shared" si="13"/>
        <v>SB2_2025-07-06</v>
      </c>
      <c r="B385">
        <v>3475</v>
      </c>
      <c r="C385" t="s">
        <v>889</v>
      </c>
      <c r="D385" s="78">
        <v>45844.639317129629</v>
      </c>
      <c r="F385" s="78">
        <v>45844.639317129629</v>
      </c>
      <c r="H385" t="s">
        <v>634</v>
      </c>
      <c r="I385" t="s">
        <v>635</v>
      </c>
      <c r="J385" s="6">
        <v>45844.666666666664</v>
      </c>
      <c r="K385" s="79">
        <v>0.46944444444444444</v>
      </c>
      <c r="L385" t="s">
        <v>447</v>
      </c>
      <c r="M385" t="s">
        <v>155</v>
      </c>
      <c r="N385" t="s">
        <v>156</v>
      </c>
      <c r="O385" t="s">
        <v>196</v>
      </c>
      <c r="P385" t="s">
        <v>158</v>
      </c>
      <c r="R385" t="s">
        <v>432</v>
      </c>
      <c r="T385" t="s">
        <v>171</v>
      </c>
      <c r="V385" t="s">
        <v>172</v>
      </c>
      <c r="X385" t="s">
        <v>161</v>
      </c>
      <c r="Y385" t="s">
        <v>162</v>
      </c>
      <c r="Z385" t="s">
        <v>163</v>
      </c>
      <c r="AC385">
        <v>21</v>
      </c>
      <c r="AD385" t="s">
        <v>164</v>
      </c>
      <c r="AF385" cm="1">
        <f t="array" ref="AF385">_xlfn.LET(
  _xlpm.result, _xlfn.XLOOKUP($A385, IDEXX!$A:$A, IDEXX!$I:$I, ""),
  _xlfn.IFNA(
    _xlfn.IFS(
      ISNUMBER(_xlpm.result), _xlpm.result,
      _xlpm.result = "&gt; 2419.6", 2500,
      _xlpm.result = "&lt; 1.0", 0.5
    ),
    ""
  )
)</f>
        <v>16.399999999999999</v>
      </c>
      <c r="AG385" s="2">
        <f>_xlfn.IFNA(_xlfn.XLOOKUP((A385&amp;"_P"), GALLERY!AT:AT, GALLERY!E:E),"")</f>
        <v>0.18484999999999999</v>
      </c>
      <c r="AH385" s="2">
        <f>_xlfn.IFNA(_xlfn.XLOOKUP((A385&amp;"_C"), GALLERY!AT:AT, GALLERY!E:E),"")</f>
        <v>409.92099999999999</v>
      </c>
      <c r="AI385" s="75">
        <f>_xlfn.IFNA(IF(_xlfn.XLOOKUP((A385&amp;"_N"), GALLERY!AT:AT, GALLERY!E:E)&lt;0, _xlfn.XLOOKUP((A385&amp;"_T"), GALLERY!AT:AT, GALLERY!E:E), _xlfn.XLOOKUP((A385&amp;"_T"), GALLERY!AT:AT, GALLERY!E:E)-_xlfn.XLOOKUP((A385&amp;"_N"), GALLERY!AT:AT, GALLERY!E:E))/1000,"")</f>
        <v>0.31606339999999999</v>
      </c>
      <c r="AJ385" s="5">
        <f>_xlfn.IFNA(_xlfn.XLOOKUP((A385), TURBIDITY!A:A, TURBIDITY!I:I),"")</f>
        <v>4.88</v>
      </c>
      <c r="AK385" s="105" t="str" cm="1">
        <f t="array" ref="AK385">_xlfn.LET(
  _xlpm.lookupVal, _xlfn.XLOOKUP($A385, PHYCOCYANIN!A:A, PHYCOCYANIN!R:R, ""),
  _xlfn.IFS(
    _xlpm.lookupVal &lt;&gt; "", _xlpm.lookupVal,
    OR($Z385 = "Abundant algae", ISNUMBER(SEARCH("Suspected_HAB", $AA385))), "Flagged",
    TRUE, ""
  )
)</f>
        <v/>
      </c>
      <c r="AL385" s="75">
        <f>_xlfn.XLOOKUP($L385,'Site_GPS-Coordinates'!$A:$A,'Site_GPS-Coordinates'!$B:$B,"")</f>
        <v>40.352823999999998</v>
      </c>
      <c r="AM385" s="75">
        <f>_xlfn.XLOOKUP($L385,'Site_GPS-Coordinates'!$A:$A,'Site_GPS-Coordinates'!$C:$C,"")</f>
        <v>-74.710442999999998</v>
      </c>
    </row>
    <row r="386" spans="1:39" ht="14.5" x14ac:dyDescent="0.35">
      <c r="A386" s="2" t="str">
        <f t="shared" ref="A386:A449" si="14">L386&amp;"_"&amp;TEXT(J386,"yyyy-mm-dd")</f>
        <v>SB5_2025-07-06</v>
      </c>
      <c r="B386">
        <v>3458</v>
      </c>
      <c r="C386" t="s">
        <v>890</v>
      </c>
      <c r="D386" s="78">
        <v>45844.605798611112</v>
      </c>
      <c r="F386" s="78">
        <v>45844.605798611112</v>
      </c>
      <c r="H386" t="s">
        <v>690</v>
      </c>
      <c r="I386" t="s">
        <v>691</v>
      </c>
      <c r="J386" s="6">
        <v>45844.666666666664</v>
      </c>
      <c r="K386" s="79">
        <v>0.42152777777777778</v>
      </c>
      <c r="L386" t="s">
        <v>692</v>
      </c>
      <c r="M386" t="s">
        <v>155</v>
      </c>
      <c r="N386" t="s">
        <v>156</v>
      </c>
      <c r="O386" t="s">
        <v>196</v>
      </c>
      <c r="P386" t="s">
        <v>158</v>
      </c>
      <c r="R386" t="s">
        <v>432</v>
      </c>
      <c r="T386" t="s">
        <v>159</v>
      </c>
      <c r="V386" t="s">
        <v>172</v>
      </c>
      <c r="X386" t="s">
        <v>202</v>
      </c>
      <c r="Y386" t="s">
        <v>177</v>
      </c>
      <c r="Z386" t="s">
        <v>163</v>
      </c>
      <c r="AC386">
        <v>21</v>
      </c>
      <c r="AD386" t="s">
        <v>164</v>
      </c>
      <c r="AE386" t="s">
        <v>891</v>
      </c>
      <c r="AF386" cm="1">
        <f t="array" ref="AF386">_xlfn.LET(
  _xlpm.result, _xlfn.XLOOKUP($A386, IDEXX!$A:$A, IDEXX!$I:$I, ""),
  _xlfn.IFNA(
    _xlfn.IFS(
      ISNUMBER(_xlpm.result), _xlpm.result,
      _xlpm.result = "&gt; 2419.6", 2500,
      _xlpm.result = "&lt; 1.0", 0.5
    ),
    ""
  )
)</f>
        <v>74.8</v>
      </c>
      <c r="AG386" s="2">
        <f>_xlfn.IFNA(_xlfn.XLOOKUP((A386&amp;"_P"), GALLERY!AT:AT, GALLERY!E:E),"")</f>
        <v>0.17379</v>
      </c>
      <c r="AH386" s="2">
        <f>_xlfn.IFNA(_xlfn.XLOOKUP((A386&amp;"_C"), GALLERY!AT:AT, GALLERY!E:E),"")</f>
        <v>290.37189999999998</v>
      </c>
      <c r="AI386" s="75">
        <f>_xlfn.IFNA(IF(_xlfn.XLOOKUP((A386&amp;"_N"), GALLERY!AT:AT, GALLERY!E:E)&lt;0, _xlfn.XLOOKUP((A386&amp;"_T"), GALLERY!AT:AT, GALLERY!E:E), _xlfn.XLOOKUP((A386&amp;"_T"), GALLERY!AT:AT, GALLERY!E:E)-_xlfn.XLOOKUP((A386&amp;"_N"), GALLERY!AT:AT, GALLERY!E:E))/1000,"")</f>
        <v>0.3936521</v>
      </c>
      <c r="AJ386" s="5">
        <f>_xlfn.IFNA(_xlfn.XLOOKUP((A386), TURBIDITY!A:A, TURBIDITY!I:I),"")</f>
        <v>3.8</v>
      </c>
      <c r="AK386" s="105" t="str" cm="1">
        <f t="array" ref="AK386">_xlfn.LET(
  _xlpm.lookupVal, _xlfn.XLOOKUP($A386, PHYCOCYANIN!A:A, PHYCOCYANIN!R:R, ""),
  _xlfn.IFS(
    _xlpm.lookupVal &lt;&gt; "", _xlpm.lookupVal,
    OR($Z386 = "Abundant algae", ISNUMBER(SEARCH("Suspected_HAB", $AA386))), "Flagged",
    TRUE, ""
  )
)</f>
        <v/>
      </c>
      <c r="AL386" s="75">
        <f>_xlfn.XLOOKUP($L386,'Site_GPS-Coordinates'!$A:$A,'Site_GPS-Coordinates'!$B:$B,"")</f>
        <v>40.374220000000001</v>
      </c>
      <c r="AM386" s="75">
        <f>_xlfn.XLOOKUP($L386,'Site_GPS-Coordinates'!$A:$A,'Site_GPS-Coordinates'!$C:$C,"")</f>
        <v>-74.793865999999994</v>
      </c>
    </row>
    <row r="387" spans="1:39" ht="14.5" x14ac:dyDescent="0.35">
      <c r="A387" s="2" t="str">
        <f t="shared" si="14"/>
        <v>SBA_2025-07-06</v>
      </c>
      <c r="B387">
        <v>3451</v>
      </c>
      <c r="C387" t="s">
        <v>892</v>
      </c>
      <c r="D387" s="78">
        <v>45844.583055555559</v>
      </c>
      <c r="F387" s="78">
        <v>45844.583055555559</v>
      </c>
      <c r="H387" t="s">
        <v>690</v>
      </c>
      <c r="I387" t="s">
        <v>691</v>
      </c>
      <c r="J387" s="6">
        <v>45844.666666666664</v>
      </c>
      <c r="K387" s="79">
        <v>0.39861111111111114</v>
      </c>
      <c r="L387" t="s">
        <v>695</v>
      </c>
      <c r="M387" t="s">
        <v>155</v>
      </c>
      <c r="N387" t="s">
        <v>156</v>
      </c>
      <c r="O387" t="s">
        <v>196</v>
      </c>
      <c r="P387" t="s">
        <v>158</v>
      </c>
      <c r="R387" t="s">
        <v>432</v>
      </c>
      <c r="T387" t="s">
        <v>159</v>
      </c>
      <c r="V387" t="s">
        <v>334</v>
      </c>
      <c r="X387" t="s">
        <v>202</v>
      </c>
      <c r="Y387" t="s">
        <v>177</v>
      </c>
      <c r="Z387" t="s">
        <v>163</v>
      </c>
      <c r="AC387">
        <v>20</v>
      </c>
      <c r="AD387" t="s">
        <v>164</v>
      </c>
      <c r="AE387" t="s">
        <v>893</v>
      </c>
      <c r="AF387" cm="1">
        <f t="array" ref="AF387">_xlfn.LET(
  _xlpm.result, _xlfn.XLOOKUP($A387, IDEXX!$A:$A, IDEXX!$I:$I, ""),
  _xlfn.IFNA(
    _xlfn.IFS(
      ISNUMBER(_xlpm.result), _xlpm.result,
      _xlpm.result = "&gt; 2419.6", 2500,
      _xlpm.result = "&lt; 1.0", 0.5
    ),
    ""
  )
)</f>
        <v>44.3</v>
      </c>
      <c r="AG387" s="2">
        <f>_xlfn.IFNA(_xlfn.XLOOKUP((A387&amp;"_P"), GALLERY!AT:AT, GALLERY!E:E),"")</f>
        <v>5.8470000000000001E-2</v>
      </c>
      <c r="AH387" s="2">
        <f>_xlfn.IFNA(_xlfn.XLOOKUP((A387&amp;"_C"), GALLERY!AT:AT, GALLERY!E:E),"")</f>
        <v>299.60489999999999</v>
      </c>
      <c r="AI387" s="75">
        <f>_xlfn.IFNA(IF(_xlfn.XLOOKUP((A387&amp;"_N"), GALLERY!AT:AT, GALLERY!E:E)&lt;0, _xlfn.XLOOKUP((A387&amp;"_T"), GALLERY!AT:AT, GALLERY!E:E), _xlfn.XLOOKUP((A387&amp;"_T"), GALLERY!AT:AT, GALLERY!E:E)-_xlfn.XLOOKUP((A387&amp;"_N"), GALLERY!AT:AT, GALLERY!E:E))/1000,"")</f>
        <v>0.38472689999999998</v>
      </c>
      <c r="AJ387" s="5">
        <f>_xlfn.IFNA(_xlfn.XLOOKUP((A387), TURBIDITY!A:A, TURBIDITY!I:I),"")</f>
        <v>4.1100000000000003</v>
      </c>
      <c r="AK387" s="105" t="str" cm="1">
        <f t="array" ref="AK387">_xlfn.LET(
  _xlpm.lookupVal, _xlfn.XLOOKUP($A387, PHYCOCYANIN!A:A, PHYCOCYANIN!R:R, ""),
  _xlfn.IFS(
    _xlpm.lookupVal &lt;&gt; "", _xlpm.lookupVal,
    OR($Z387 = "Abundant algae", ISNUMBER(SEARCH("Suspected_HAB", $AA387))), "Flagged",
    TRUE, ""
  )
)</f>
        <v/>
      </c>
      <c r="AL387" s="75">
        <f>_xlfn.XLOOKUP($L387,'Site_GPS-Coordinates'!$A:$A,'Site_GPS-Coordinates'!$B:$B,"")</f>
        <v>40.34959207</v>
      </c>
      <c r="AM387" s="75">
        <f>_xlfn.XLOOKUP($L387,'Site_GPS-Coordinates'!$A:$A,'Site_GPS-Coordinates'!$C:$C,"")</f>
        <v>-74.78258391</v>
      </c>
    </row>
    <row r="388" spans="1:39" ht="14.5" x14ac:dyDescent="0.35">
      <c r="A388" s="2" t="str">
        <f t="shared" si="14"/>
        <v>SC6_2025-07-06</v>
      </c>
      <c r="B388">
        <v>3469</v>
      </c>
      <c r="C388" t="s">
        <v>894</v>
      </c>
      <c r="D388" s="78">
        <v>45844.624791666669</v>
      </c>
      <c r="F388" s="78">
        <v>45844.624791666669</v>
      </c>
      <c r="H388" t="s">
        <v>221</v>
      </c>
      <c r="I388" t="s">
        <v>417</v>
      </c>
      <c r="J388" s="6">
        <v>45844.666666666664</v>
      </c>
      <c r="K388" s="79">
        <v>0.45624999999999999</v>
      </c>
      <c r="L388" t="s">
        <v>808</v>
      </c>
      <c r="M388" t="s">
        <v>155</v>
      </c>
      <c r="N388" t="s">
        <v>156</v>
      </c>
      <c r="O388" t="s">
        <v>196</v>
      </c>
      <c r="P388" t="s">
        <v>158</v>
      </c>
      <c r="R388" t="s">
        <v>159</v>
      </c>
      <c r="T388" t="s">
        <v>159</v>
      </c>
      <c r="V388" t="s">
        <v>172</v>
      </c>
      <c r="X388" t="s">
        <v>202</v>
      </c>
      <c r="Y388" t="s">
        <v>177</v>
      </c>
      <c r="Z388" t="s">
        <v>163</v>
      </c>
      <c r="AC388">
        <v>22</v>
      </c>
      <c r="AD388" t="s">
        <v>164</v>
      </c>
      <c r="AF388" cm="1">
        <f t="array" ref="AF388">_xlfn.LET(
  _xlpm.result, _xlfn.XLOOKUP($A388, IDEXX!$A:$A, IDEXX!$I:$I, ""),
  _xlfn.IFNA(
    _xlfn.IFS(
      ISNUMBER(_xlpm.result), _xlpm.result,
      _xlpm.result = "&gt; 2419.6", 2500,
      _xlpm.result = "&lt; 1.0", 0.5
    ),
    ""
  )
)</f>
        <v>163.1</v>
      </c>
      <c r="AG388" s="2">
        <f>_xlfn.IFNA(_xlfn.XLOOKUP((A388&amp;"_P"), GALLERY!AT:AT, GALLERY!E:E),"")</f>
        <v>0.22814999999999999</v>
      </c>
      <c r="AH388" s="2">
        <f>_xlfn.IFNA(_xlfn.XLOOKUP((A388&amp;"_C"), GALLERY!AT:AT, GALLERY!E:E),"")</f>
        <v>756.78520000000003</v>
      </c>
      <c r="AI388" s="75">
        <f>_xlfn.IFNA(IF(_xlfn.XLOOKUP((A388&amp;"_N"), GALLERY!AT:AT, GALLERY!E:E)&lt;0, _xlfn.XLOOKUP((A388&amp;"_T"), GALLERY!AT:AT, GALLERY!E:E), _xlfn.XLOOKUP((A388&amp;"_T"), GALLERY!AT:AT, GALLERY!E:E)-_xlfn.XLOOKUP((A388&amp;"_N"), GALLERY!AT:AT, GALLERY!E:E))/1000,"")</f>
        <v>0.45073215</v>
      </c>
      <c r="AJ388" s="5">
        <f>_xlfn.IFNA(_xlfn.XLOOKUP((A388), TURBIDITY!A:A, TURBIDITY!I:I),"")</f>
        <v>2.19</v>
      </c>
      <c r="AK388" s="105" t="str" cm="1">
        <f t="array" ref="AK388">_xlfn.LET(
  _xlpm.lookupVal, _xlfn.XLOOKUP($A388, PHYCOCYANIN!A:A, PHYCOCYANIN!R:R, ""),
  _xlfn.IFS(
    _xlpm.lookupVal &lt;&gt; "", _xlpm.lookupVal,
    OR($Z388 = "Abundant algae", ISNUMBER(SEARCH("Suspected_HAB", $AA388))), "Flagged",
    TRUE, ""
  )
)</f>
        <v/>
      </c>
      <c r="AL388" s="75">
        <f>_xlfn.XLOOKUP($L388,'Site_GPS-Coordinates'!$A:$A,'Site_GPS-Coordinates'!$B:$B,"")</f>
        <v>40.256964000000004</v>
      </c>
      <c r="AM388" s="75">
        <f>_xlfn.XLOOKUP($L388,'Site_GPS-Coordinates'!$A:$A,'Site_GPS-Coordinates'!$C:$C,"")</f>
        <v>-74.749695000000003</v>
      </c>
    </row>
    <row r="389" spans="1:39" ht="14.5" x14ac:dyDescent="0.35">
      <c r="A389" s="2" t="str">
        <f t="shared" si="14"/>
        <v>SW1_2025-07-06</v>
      </c>
      <c r="B389">
        <v>3485</v>
      </c>
      <c r="C389" t="s">
        <v>895</v>
      </c>
      <c r="D389" s="78">
        <v>45844.663680555554</v>
      </c>
      <c r="F389" s="78">
        <v>45844.663680555554</v>
      </c>
      <c r="H389" t="s">
        <v>750</v>
      </c>
      <c r="I389" t="s">
        <v>751</v>
      </c>
      <c r="J389" s="6">
        <v>45844.666666666664</v>
      </c>
      <c r="K389" s="79">
        <v>0.49444444444444446</v>
      </c>
      <c r="L389" t="s">
        <v>810</v>
      </c>
      <c r="M389" t="s">
        <v>155</v>
      </c>
      <c r="N389" t="s">
        <v>156</v>
      </c>
      <c r="O389" t="s">
        <v>196</v>
      </c>
      <c r="P389" t="s">
        <v>158</v>
      </c>
      <c r="R389" t="s">
        <v>159</v>
      </c>
      <c r="T389" t="s">
        <v>159</v>
      </c>
      <c r="V389" t="s">
        <v>172</v>
      </c>
      <c r="X389" t="s">
        <v>161</v>
      </c>
      <c r="Y389" t="s">
        <v>177</v>
      </c>
      <c r="Z389" t="s">
        <v>163</v>
      </c>
      <c r="AC389">
        <v>22</v>
      </c>
      <c r="AD389" t="s">
        <v>164</v>
      </c>
      <c r="AE389" t="s">
        <v>896</v>
      </c>
      <c r="AF389" cm="1">
        <f t="array" ref="AF389">_xlfn.LET(
  _xlpm.result, _xlfn.XLOOKUP($A389, IDEXX!$A:$A, IDEXX!$I:$I, ""),
  _xlfn.IFNA(
    _xlfn.IFS(
      ISNUMBER(_xlpm.result), _xlpm.result,
      _xlpm.result = "&gt; 2419.6", 2500,
      _xlpm.result = "&lt; 1.0", 0.5
    ),
    ""
  )
)</f>
        <v>209.8</v>
      </c>
      <c r="AG389" s="2">
        <f>_xlfn.IFNA(_xlfn.XLOOKUP((A389&amp;"_P"), GALLERY!AT:AT, GALLERY!E:E),"")</f>
        <v>0.11405999999999999</v>
      </c>
      <c r="AH389" s="2">
        <f>_xlfn.IFNA(_xlfn.XLOOKUP((A389&amp;"_C"), GALLERY!AT:AT, GALLERY!E:E),"")</f>
        <v>594.06899999999996</v>
      </c>
      <c r="AI389" s="75">
        <f>_xlfn.IFNA(IF(_xlfn.XLOOKUP((A389&amp;"_N"), GALLERY!AT:AT, GALLERY!E:E)&lt;0, _xlfn.XLOOKUP((A389&amp;"_T"), GALLERY!AT:AT, GALLERY!E:E), _xlfn.XLOOKUP((A389&amp;"_T"), GALLERY!AT:AT, GALLERY!E:E)-_xlfn.XLOOKUP((A389&amp;"_N"), GALLERY!AT:AT, GALLERY!E:E))/1000,"")</f>
        <v>0.90021040000000008</v>
      </c>
      <c r="AJ389" s="5">
        <f>_xlfn.IFNA(_xlfn.XLOOKUP((A389), TURBIDITY!A:A, TURBIDITY!I:I),"")</f>
        <v>0.42</v>
      </c>
      <c r="AK389" s="105" t="str" cm="1">
        <f t="array" ref="AK389">_xlfn.LET(
  _xlpm.lookupVal, _xlfn.XLOOKUP($A389, PHYCOCYANIN!A:A, PHYCOCYANIN!R:R, ""),
  _xlfn.IFS(
    _xlpm.lookupVal &lt;&gt; "", _xlpm.lookupVal,
    OR($Z389 = "Abundant algae", ISNUMBER(SEARCH("Suspected_HAB", $AA389))), "Flagged",
    TRUE, ""
  )
)</f>
        <v/>
      </c>
      <c r="AL389" s="75">
        <f>_xlfn.XLOOKUP($L389,'Site_GPS-Coordinates'!$A:$A,'Site_GPS-Coordinates'!$B:$B,"")</f>
        <v>40.364043000000002</v>
      </c>
      <c r="AM389" s="75">
        <f>_xlfn.XLOOKUP($L389,'Site_GPS-Coordinates'!$A:$A,'Site_GPS-Coordinates'!$C:$C,"")</f>
        <v>-74.945042000000001</v>
      </c>
    </row>
    <row r="390" spans="1:39" ht="14.5" x14ac:dyDescent="0.35">
      <c r="A390" s="2" t="str">
        <f t="shared" si="14"/>
        <v>SYL1_2025-07-06</v>
      </c>
      <c r="B390">
        <v>3476</v>
      </c>
      <c r="C390" t="s">
        <v>897</v>
      </c>
      <c r="D390" s="78">
        <v>45844.641388888886</v>
      </c>
      <c r="F390" s="78">
        <v>45844.641388888886</v>
      </c>
      <c r="H390" t="s">
        <v>221</v>
      </c>
      <c r="I390" t="s">
        <v>222</v>
      </c>
      <c r="J390" s="6">
        <v>45844.666666666664</v>
      </c>
      <c r="K390" s="79">
        <v>0.47152777777777777</v>
      </c>
      <c r="L390" t="s">
        <v>307</v>
      </c>
      <c r="M390" t="s">
        <v>155</v>
      </c>
      <c r="N390" t="s">
        <v>156</v>
      </c>
      <c r="O390" t="s">
        <v>196</v>
      </c>
      <c r="P390" t="s">
        <v>158</v>
      </c>
      <c r="R390" t="s">
        <v>159</v>
      </c>
      <c r="T390" t="s">
        <v>159</v>
      </c>
      <c r="V390" t="s">
        <v>172</v>
      </c>
      <c r="X390" t="s">
        <v>202</v>
      </c>
      <c r="Y390" t="s">
        <v>177</v>
      </c>
      <c r="Z390" s="84" t="s">
        <v>377</v>
      </c>
      <c r="AA390" s="84" t="s">
        <v>428</v>
      </c>
      <c r="AC390">
        <v>26</v>
      </c>
      <c r="AD390" t="s">
        <v>164</v>
      </c>
      <c r="AF390" cm="1">
        <f t="array" ref="AF390">_xlfn.LET(
  _xlpm.result, _xlfn.XLOOKUP($A390, IDEXX!$A:$A, IDEXX!$I:$I, ""),
  _xlfn.IFNA(
    _xlfn.IFS(
      ISNUMBER(_xlpm.result), _xlpm.result,
      _xlpm.result = "&gt; 2419.6", 2500,
      _xlpm.result = "&lt; 1.0", 0.5
    ),
    ""
  )
)</f>
        <v>8.6</v>
      </c>
      <c r="AG390" s="2">
        <f>_xlfn.IFNA(_xlfn.XLOOKUP((A390&amp;"_P"), GALLERY!AT:AT, GALLERY!E:E),"")</f>
        <v>2.2720000000000001E-2</v>
      </c>
      <c r="AH390" s="2">
        <f>_xlfn.IFNA(_xlfn.XLOOKUP((A390&amp;"_C"), GALLERY!AT:AT, GALLERY!E:E),"")</f>
        <v>725.79849999999999</v>
      </c>
      <c r="AI390" s="75">
        <f>_xlfn.IFNA(IF(_xlfn.XLOOKUP((A390&amp;"_N"), GALLERY!AT:AT, GALLERY!E:E)&lt;0, _xlfn.XLOOKUP((A390&amp;"_T"), GALLERY!AT:AT, GALLERY!E:E), _xlfn.XLOOKUP((A390&amp;"_T"), GALLERY!AT:AT, GALLERY!E:E)-_xlfn.XLOOKUP((A390&amp;"_N"), GALLERY!AT:AT, GALLERY!E:E))/1000,"")</f>
        <v>3.3262700000000001E-3</v>
      </c>
      <c r="AJ390" s="5">
        <f>_xlfn.IFNA(_xlfn.XLOOKUP((A390), TURBIDITY!A:A, TURBIDITY!I:I),"")</f>
        <v>1.44</v>
      </c>
      <c r="AK390" s="105" t="str" cm="1">
        <f t="array" ref="AK390">_xlfn.LET(
  _xlpm.lookupVal, _xlfn.XLOOKUP($A390, PHYCOCYANIN!A:A, PHYCOCYANIN!R:R, ""),
  _xlfn.IFS(
    _xlpm.lookupVal &lt;&gt; "", _xlpm.lookupVal,
    OR($Z390 = "Abundant algae", ISNUMBER(SEARCH("Suspected_HAB", $AA390))), "Flagged",
    TRUE, ""
  )
)</f>
        <v>Flagged</v>
      </c>
      <c r="AL390" s="75">
        <f>_xlfn.XLOOKUP($L390,'Site_GPS-Coordinates'!$A:$A,'Site_GPS-Coordinates'!$B:$B,"")</f>
        <v>40.271619999999999</v>
      </c>
      <c r="AM390" s="75">
        <f>_xlfn.XLOOKUP($L390,'Site_GPS-Coordinates'!$A:$A,'Site_GPS-Coordinates'!$C:$C,"")</f>
        <v>-74.775480000000002</v>
      </c>
    </row>
    <row r="391" spans="1:39" ht="14.5" x14ac:dyDescent="0.35">
      <c r="A391" s="2" t="str">
        <f t="shared" si="14"/>
        <v>SYNL1_2025-07-06</v>
      </c>
      <c r="B391">
        <v>3467</v>
      </c>
      <c r="C391" t="s">
        <v>898</v>
      </c>
      <c r="D391" s="78">
        <v>45844.619513888887</v>
      </c>
      <c r="F391" s="78">
        <v>45844.619513888887</v>
      </c>
      <c r="H391" t="s">
        <v>600</v>
      </c>
      <c r="I391" t="s">
        <v>835</v>
      </c>
      <c r="J391" s="6">
        <v>45844.666666666664</v>
      </c>
      <c r="K391" s="79">
        <v>0.44513888888888886</v>
      </c>
      <c r="L391" t="s">
        <v>310</v>
      </c>
      <c r="M391" t="s">
        <v>155</v>
      </c>
      <c r="N391" t="s">
        <v>156</v>
      </c>
      <c r="O391" t="s">
        <v>196</v>
      </c>
      <c r="P391" t="s">
        <v>158</v>
      </c>
      <c r="R391" t="s">
        <v>176</v>
      </c>
      <c r="T391" t="s">
        <v>199</v>
      </c>
      <c r="V391" t="s">
        <v>172</v>
      </c>
      <c r="X391" t="s">
        <v>202</v>
      </c>
      <c r="Y391" t="s">
        <v>177</v>
      </c>
      <c r="Z391" s="81"/>
      <c r="AC391">
        <v>25</v>
      </c>
      <c r="AD391" t="s">
        <v>164</v>
      </c>
      <c r="AF391" cm="1">
        <f t="array" ref="AF391">_xlfn.LET(
  _xlpm.result, _xlfn.XLOOKUP($A391, IDEXX!$A:$A, IDEXX!$I:$I, ""),
  _xlfn.IFNA(
    _xlfn.IFS(
      ISNUMBER(_xlpm.result), _xlpm.result,
      _xlpm.result = "&gt; 2419.6", 2500,
      _xlpm.result = "&lt; 1.0", 0.5
    ),
    ""
  )
)</f>
        <v>316.89999999999998</v>
      </c>
      <c r="AG391" s="2">
        <f>_xlfn.IFNA(_xlfn.XLOOKUP((A391&amp;"_P"), GALLERY!AT:AT, GALLERY!E:E),"")</f>
        <v>5.987E-2</v>
      </c>
      <c r="AH391" s="2">
        <f>_xlfn.IFNA(_xlfn.XLOOKUP((A391&amp;"_C"), GALLERY!AT:AT, GALLERY!E:E),"")</f>
        <v>173.14920000000001</v>
      </c>
      <c r="AI391" s="75">
        <f>_xlfn.IFNA(IF(_xlfn.XLOOKUP((A391&amp;"_N"), GALLERY!AT:AT, GALLERY!E:E)&lt;0, _xlfn.XLOOKUP((A391&amp;"_T"), GALLERY!AT:AT, GALLERY!E:E), _xlfn.XLOOKUP((A391&amp;"_T"), GALLERY!AT:AT, GALLERY!E:E)-_xlfn.XLOOKUP((A391&amp;"_N"), GALLERY!AT:AT, GALLERY!E:E))/1000,"")</f>
        <v>8.5454840000000004E-2</v>
      </c>
      <c r="AJ391" s="5">
        <f>_xlfn.IFNA(_xlfn.XLOOKUP((A391), TURBIDITY!A:A, TURBIDITY!I:I),"")</f>
        <v>4.08</v>
      </c>
      <c r="AK391" s="105" t="str" cm="1">
        <f t="array" ref="AK391">_xlfn.LET(
  _xlpm.lookupVal, _xlfn.XLOOKUP($A391, PHYCOCYANIN!A:A, PHYCOCYANIN!R:R, ""),
  _xlfn.IFS(
    _xlpm.lookupVal &lt;&gt; "", _xlpm.lookupVal,
    OR($Z391 = "Abundant algae", ISNUMBER(SEARCH("Suspected_HAB", $AA391))), "Flagged",
    TRUE, ""
  )
)</f>
        <v/>
      </c>
      <c r="AL391" s="75">
        <f>_xlfn.XLOOKUP($L391,'Site_GPS-Coordinates'!$A:$A,'Site_GPS-Coordinates'!$B:$B,"")</f>
        <v>40.412372449999999</v>
      </c>
      <c r="AM391" s="75">
        <f>_xlfn.XLOOKUP($L391,'Site_GPS-Coordinates'!$A:$A,'Site_GPS-Coordinates'!$C:$C,"")</f>
        <v>-74.698115569999999</v>
      </c>
    </row>
    <row r="392" spans="1:39" ht="14.5" x14ac:dyDescent="0.35">
      <c r="A392" s="2" t="str">
        <f t="shared" si="14"/>
        <v>ABM4_2025-07-13</v>
      </c>
      <c r="B392">
        <v>3532</v>
      </c>
      <c r="C392" t="s">
        <v>899</v>
      </c>
      <c r="D392" s="78">
        <v>45851.633611111109</v>
      </c>
      <c r="F392" s="78">
        <v>45851.633611111109</v>
      </c>
      <c r="H392" t="s">
        <v>900</v>
      </c>
      <c r="I392" t="s">
        <v>817</v>
      </c>
      <c r="J392" s="6">
        <v>45851.666666666664</v>
      </c>
      <c r="K392" s="79">
        <v>0.46319444444444446</v>
      </c>
      <c r="L392" t="s">
        <v>381</v>
      </c>
      <c r="M392" t="s">
        <v>155</v>
      </c>
      <c r="N392" t="s">
        <v>901</v>
      </c>
      <c r="O392" t="s">
        <v>196</v>
      </c>
      <c r="P392" t="s">
        <v>158</v>
      </c>
      <c r="R392" t="s">
        <v>432</v>
      </c>
      <c r="T392" t="s">
        <v>159</v>
      </c>
      <c r="V392" t="s">
        <v>172</v>
      </c>
      <c r="X392" t="s">
        <v>173</v>
      </c>
      <c r="Y392" t="s">
        <v>191</v>
      </c>
      <c r="Z392" t="s">
        <v>163</v>
      </c>
      <c r="AC392">
        <v>27</v>
      </c>
      <c r="AD392" t="s">
        <v>164</v>
      </c>
      <c r="AE392" t="s">
        <v>902</v>
      </c>
      <c r="AF392" cm="1">
        <f t="array" ref="AF392">_xlfn.LET(
  _xlpm.result, _xlfn.XLOOKUP($A392, IDEXX!$A:$A, IDEXX!$I:$I, ""),
  _xlfn.IFNA(
    _xlfn.IFS(
      ISNUMBER(_xlpm.result), _xlpm.result,
      _xlpm.result = "&gt; 2419.6", 2500,
      _xlpm.result = "&lt; 1.0", 0.5
    ),
    ""
  )
)</f>
        <v>344.8</v>
      </c>
      <c r="AG392" s="2">
        <f>_xlfn.IFNA(_xlfn.XLOOKUP((A392&amp;"_P"), GALLERY!AT:AT, GALLERY!E:E),"")</f>
        <v>0.16356999999999999</v>
      </c>
      <c r="AH392" s="2">
        <f>_xlfn.IFNA(_xlfn.XLOOKUP((A392&amp;"_C"), GALLERY!AT:AT, GALLERY!E:E),"")</f>
        <v>296.46350000000001</v>
      </c>
      <c r="AI392" s="75">
        <f>_xlfn.IFNA(IF(_xlfn.XLOOKUP((A392&amp;"_N"), GALLERY!AT:AT, GALLERY!E:E)&lt;0, _xlfn.XLOOKUP((A392&amp;"_T"), GALLERY!AT:AT, GALLERY!E:E), _xlfn.XLOOKUP((A392&amp;"_T"), GALLERY!AT:AT, GALLERY!E:E)-_xlfn.XLOOKUP((A392&amp;"_N"), GALLERY!AT:AT, GALLERY!E:E))/1000,"")</f>
        <v>0.8363576800000001</v>
      </c>
      <c r="AJ392" s="5">
        <f>_xlfn.IFNA(_xlfn.XLOOKUP((A392), TURBIDITY!A:A, TURBIDITY!I:I),"")</f>
        <v>3.7</v>
      </c>
      <c r="AK392" s="105" t="str" cm="1">
        <f t="array" ref="AK392">_xlfn.LET(
  _xlpm.lookupVal, _xlfn.XLOOKUP($A392, PHYCOCYANIN!A:A, PHYCOCYANIN!R:R, ""),
  _xlfn.IFS(
    _xlpm.lookupVal &lt;&gt; "", _xlpm.lookupVal,
    OR($Z392 = "Abundant algae", ISNUMBER(SEARCH("Suspected_HAB", $AA392))), "Flagged",
    TRUE, ""
  )
)</f>
        <v/>
      </c>
      <c r="AL392" s="75">
        <f>_xlfn.XLOOKUP($L392,'Site_GPS-Coordinates'!$A:$A,'Site_GPS-Coordinates'!$B:$B,"")</f>
        <v>40.148150000000001</v>
      </c>
      <c r="AM392" s="75">
        <f>_xlfn.XLOOKUP($L392,'Site_GPS-Coordinates'!$A:$A,'Site_GPS-Coordinates'!$C:$C,"")</f>
        <v>-74.718249999999998</v>
      </c>
    </row>
    <row r="393" spans="1:39" ht="14.5" x14ac:dyDescent="0.35">
      <c r="A393" s="2" t="str">
        <f t="shared" si="14"/>
        <v>AC1_2025-07-13</v>
      </c>
      <c r="B393">
        <v>3536</v>
      </c>
      <c r="C393" t="s">
        <v>903</v>
      </c>
      <c r="D393" s="78">
        <v>45851.638541666667</v>
      </c>
      <c r="F393" s="78">
        <v>45851.638541666667</v>
      </c>
      <c r="H393" t="s">
        <v>703</v>
      </c>
      <c r="I393" t="s">
        <v>704</v>
      </c>
      <c r="J393" s="6">
        <v>45851.666666666664</v>
      </c>
      <c r="K393" s="79">
        <v>0.46944444444444444</v>
      </c>
      <c r="L393" t="s">
        <v>316</v>
      </c>
      <c r="M393" t="s">
        <v>155</v>
      </c>
      <c r="N393" t="s">
        <v>187</v>
      </c>
      <c r="O393" t="s">
        <v>196</v>
      </c>
      <c r="P393" t="s">
        <v>158</v>
      </c>
      <c r="R393" s="100" t="s">
        <v>706</v>
      </c>
      <c r="T393" t="s">
        <v>159</v>
      </c>
      <c r="V393" t="s">
        <v>172</v>
      </c>
      <c r="X393" t="s">
        <v>161</v>
      </c>
      <c r="Y393" t="s">
        <v>177</v>
      </c>
      <c r="Z393" t="s">
        <v>163</v>
      </c>
      <c r="AC393">
        <v>23</v>
      </c>
      <c r="AD393" t="s">
        <v>164</v>
      </c>
      <c r="AF393" cm="1">
        <f t="array" ref="AF393">_xlfn.LET(
  _xlpm.result, _xlfn.XLOOKUP($A393, IDEXX!$A:$A, IDEXX!$I:$I, ""),
  _xlfn.IFNA(
    _xlfn.IFS(
      ISNUMBER(_xlpm.result), _xlpm.result,
      _xlpm.result = "&gt; 2419.6", 2500,
      _xlpm.result = "&lt; 1.0", 0.5
    ),
    ""
  )
)</f>
        <v>235.9</v>
      </c>
      <c r="AG393" s="2">
        <f>_xlfn.IFNA(_xlfn.XLOOKUP((A393&amp;"_P"), GALLERY!AT:AT, GALLERY!E:E),"")</f>
        <v>0.92315999999999998</v>
      </c>
      <c r="AH393" s="2">
        <f>_xlfn.IFNA(_xlfn.XLOOKUP((A393&amp;"_C"), GALLERY!AT:AT, GALLERY!E:E),"")</f>
        <v>943.1961</v>
      </c>
      <c r="AI393" s="75">
        <f>_xlfn.IFNA(IF(_xlfn.XLOOKUP((A393&amp;"_N"), GALLERY!AT:AT, GALLERY!E:E)&lt;0, _xlfn.XLOOKUP((A393&amp;"_T"), GALLERY!AT:AT, GALLERY!E:E), _xlfn.XLOOKUP((A393&amp;"_T"), GALLERY!AT:AT, GALLERY!E:E)-_xlfn.XLOOKUP((A393&amp;"_N"), GALLERY!AT:AT, GALLERY!E:E))/1000,"")</f>
        <v>-9.1581800000000001E-3</v>
      </c>
      <c r="AJ393" s="5">
        <f>_xlfn.IFNA(_xlfn.XLOOKUP((A393), TURBIDITY!A:A, TURBIDITY!I:I),"")</f>
        <v>3.01</v>
      </c>
      <c r="AK393" s="105" t="str" cm="1">
        <f t="array" ref="AK393">_xlfn.LET(
  _xlpm.lookupVal, _xlfn.XLOOKUP($A393, PHYCOCYANIN!A:A, PHYCOCYANIN!R:R, ""),
  _xlfn.IFS(
    _xlpm.lookupVal &lt;&gt; "", _xlpm.lookupVal,
    OR($Z393 = "Abundant algae", ISNUMBER(SEARCH("Suspected_HAB", $AA393))), "Flagged",
    TRUE, ""
  )
)</f>
        <v/>
      </c>
      <c r="AL393" s="75">
        <f>_xlfn.XLOOKUP($L393,'Site_GPS-Coordinates'!$A:$A,'Site_GPS-Coordinates'!$B:$B,"")</f>
        <v>40.218231850000002</v>
      </c>
      <c r="AM393" s="75">
        <f>_xlfn.XLOOKUP($L393,'Site_GPS-Coordinates'!$A:$A,'Site_GPS-Coordinates'!$C:$C,"")</f>
        <v>-74.763124950000005</v>
      </c>
    </row>
    <row r="394" spans="1:39" ht="14.5" x14ac:dyDescent="0.35">
      <c r="A394" s="2" t="str">
        <f t="shared" si="14"/>
        <v>AC2_2025-07-13</v>
      </c>
      <c r="B394">
        <v>3537</v>
      </c>
      <c r="C394" t="s">
        <v>904</v>
      </c>
      <c r="D394" s="78">
        <v>45851.647233796299</v>
      </c>
      <c r="F394" s="78">
        <v>45851.647233796299</v>
      </c>
      <c r="H394" t="s">
        <v>703</v>
      </c>
      <c r="I394" t="s">
        <v>704</v>
      </c>
      <c r="J394" s="6">
        <v>45851.666666666664</v>
      </c>
      <c r="K394" s="79">
        <v>0.47499999999999998</v>
      </c>
      <c r="L394" t="s">
        <v>614</v>
      </c>
      <c r="M394" t="s">
        <v>155</v>
      </c>
      <c r="N394" t="s">
        <v>187</v>
      </c>
      <c r="O394" t="s">
        <v>196</v>
      </c>
      <c r="P394" t="s">
        <v>158</v>
      </c>
      <c r="R394" t="s">
        <v>159</v>
      </c>
      <c r="T394" t="s">
        <v>159</v>
      </c>
      <c r="V394" t="s">
        <v>172</v>
      </c>
      <c r="X394" t="s">
        <v>161</v>
      </c>
      <c r="Y394" t="s">
        <v>177</v>
      </c>
      <c r="Z394" t="s">
        <v>163</v>
      </c>
      <c r="AC394">
        <v>23</v>
      </c>
      <c r="AD394" t="s">
        <v>164</v>
      </c>
      <c r="AF394" cm="1">
        <f t="array" ref="AF394">_xlfn.LET(
  _xlpm.result, _xlfn.XLOOKUP($A394, IDEXX!$A:$A, IDEXX!$I:$I, ""),
  _xlfn.IFNA(
    _xlfn.IFS(
      ISNUMBER(_xlpm.result), _xlpm.result,
      _xlpm.result = "&gt; 2419.6", 2500,
      _xlpm.result = "&lt; 1.0", 0.5
    ),
    ""
  )
)</f>
        <v>1011.2</v>
      </c>
      <c r="AG394" s="2">
        <f>_xlfn.IFNA(_xlfn.XLOOKUP((A394&amp;"_P"), GALLERY!AT:AT, GALLERY!E:E),"")</f>
        <v>0.82250999999999996</v>
      </c>
      <c r="AH394" s="2">
        <f>_xlfn.IFNA(_xlfn.XLOOKUP((A394&amp;"_C"), GALLERY!AT:AT, GALLERY!E:E),"")</f>
        <v>834.12369999999999</v>
      </c>
      <c r="AI394" s="75">
        <f>_xlfn.IFNA(IF(_xlfn.XLOOKUP((A394&amp;"_N"), GALLERY!AT:AT, GALLERY!E:E)&lt;0, _xlfn.XLOOKUP((A394&amp;"_T"), GALLERY!AT:AT, GALLERY!E:E), _xlfn.XLOOKUP((A394&amp;"_T"), GALLERY!AT:AT, GALLERY!E:E)-_xlfn.XLOOKUP((A394&amp;"_N"), GALLERY!AT:AT, GALLERY!E:E))/1000,"")</f>
        <v>-1.607447E-2</v>
      </c>
      <c r="AJ394" s="5">
        <f>_xlfn.IFNA(_xlfn.XLOOKUP((A394), TURBIDITY!A:A, TURBIDITY!I:I),"")</f>
        <v>3.55</v>
      </c>
      <c r="AK394" s="105" t="str" cm="1">
        <f t="array" ref="AK394">_xlfn.LET(
  _xlpm.lookupVal, _xlfn.XLOOKUP($A394, PHYCOCYANIN!A:A, PHYCOCYANIN!R:R, ""),
  _xlfn.IFS(
    _xlpm.lookupVal &lt;&gt; "", _xlpm.lookupVal,
    OR($Z394 = "Abundant algae", ISNUMBER(SEARCH("Suspected_HAB", $AA394))), "Flagged",
    TRUE, ""
  )
)</f>
        <v/>
      </c>
      <c r="AL394" s="75">
        <f>_xlfn.XLOOKUP($L394,'Site_GPS-Coordinates'!$A:$A,'Site_GPS-Coordinates'!$B:$B,"")</f>
        <v>40.230508</v>
      </c>
      <c r="AM394" s="75">
        <f>_xlfn.XLOOKUP($L394,'Site_GPS-Coordinates'!$A:$A,'Site_GPS-Coordinates'!$C:$C,"")</f>
        <v>-74.742507000000003</v>
      </c>
    </row>
    <row r="395" spans="1:39" ht="14.5" x14ac:dyDescent="0.35">
      <c r="A395" s="2" t="str">
        <f t="shared" si="14"/>
        <v>AC3_2025-07-13</v>
      </c>
      <c r="B395">
        <v>3541</v>
      </c>
      <c r="C395" t="s">
        <v>905</v>
      </c>
      <c r="D395" s="78">
        <v>45851.651701388888</v>
      </c>
      <c r="F395" s="78">
        <v>45851.651701388888</v>
      </c>
      <c r="H395" t="s">
        <v>703</v>
      </c>
      <c r="I395" t="s">
        <v>704</v>
      </c>
      <c r="J395" s="6">
        <v>45851.666666666664</v>
      </c>
      <c r="K395" s="79">
        <v>0.4826388888888889</v>
      </c>
      <c r="L395" t="s">
        <v>708</v>
      </c>
      <c r="M395" t="s">
        <v>155</v>
      </c>
      <c r="N395" t="s">
        <v>187</v>
      </c>
      <c r="O395" t="s">
        <v>196</v>
      </c>
      <c r="P395" t="s">
        <v>158</v>
      </c>
      <c r="R395" t="s">
        <v>159</v>
      </c>
      <c r="T395" t="s">
        <v>159</v>
      </c>
      <c r="V395" t="s">
        <v>172</v>
      </c>
      <c r="X395" t="s">
        <v>173</v>
      </c>
      <c r="Y395" t="s">
        <v>177</v>
      </c>
      <c r="Z395" t="s">
        <v>163</v>
      </c>
      <c r="AC395">
        <v>24</v>
      </c>
      <c r="AD395" t="s">
        <v>164</v>
      </c>
      <c r="AF395" cm="1">
        <f t="array" ref="AF395">_xlfn.LET(
  _xlpm.result, _xlfn.XLOOKUP($A395, IDEXX!$A:$A, IDEXX!$I:$I, ""),
  _xlfn.IFNA(
    _xlfn.IFS(
      ISNUMBER(_xlpm.result), _xlpm.result,
      _xlpm.result = "&gt; 2419.6", 2500,
      _xlpm.result = "&lt; 1.0", 0.5
    ),
    ""
  )
)</f>
        <v>816.4</v>
      </c>
      <c r="AG395" s="2">
        <f>_xlfn.IFNA(_xlfn.XLOOKUP((A395&amp;"_P"), GALLERY!AT:AT, GALLERY!E:E),"")</f>
        <v>0.79910999999999999</v>
      </c>
      <c r="AH395" s="2">
        <f>_xlfn.IFNA(_xlfn.XLOOKUP((A395&amp;"_C"), GALLERY!AT:AT, GALLERY!E:E),"")</f>
        <v>813.71529999999996</v>
      </c>
      <c r="AI395" s="75">
        <f>_xlfn.IFNA(IF(_xlfn.XLOOKUP((A395&amp;"_N"), GALLERY!AT:AT, GALLERY!E:E)&lt;0, _xlfn.XLOOKUP((A395&amp;"_T"), GALLERY!AT:AT, GALLERY!E:E), _xlfn.XLOOKUP((A395&amp;"_T"), GALLERY!AT:AT, GALLERY!E:E)-_xlfn.XLOOKUP((A395&amp;"_N"), GALLERY!AT:AT, GALLERY!E:E))/1000,"")</f>
        <v>-1.012364E-2</v>
      </c>
      <c r="AJ395" s="5">
        <f>_xlfn.IFNA(_xlfn.XLOOKUP((A395), TURBIDITY!A:A, TURBIDITY!I:I),"")</f>
        <v>6.87</v>
      </c>
      <c r="AK395" s="105" t="str" cm="1">
        <f t="array" ref="AK395">_xlfn.LET(
  _xlpm.lookupVal, _xlfn.XLOOKUP($A395, PHYCOCYANIN!A:A, PHYCOCYANIN!R:R, ""),
  _xlfn.IFS(
    _xlpm.lookupVal &lt;&gt; "", _xlpm.lookupVal,
    OR($Z395 = "Abundant algae", ISNUMBER(SEARCH("Suspected_HAB", $AA395))), "Flagged",
    TRUE, ""
  )
)</f>
        <v/>
      </c>
      <c r="AL395" s="75">
        <f>_xlfn.XLOOKUP($L395,'Site_GPS-Coordinates'!$A:$A,'Site_GPS-Coordinates'!$B:$B,"")</f>
        <v>40.318508999999999</v>
      </c>
      <c r="AM395" s="75">
        <f>_xlfn.XLOOKUP($L395,'Site_GPS-Coordinates'!$A:$A,'Site_GPS-Coordinates'!$C:$C,"")</f>
        <v>-74.838027999999994</v>
      </c>
    </row>
    <row r="396" spans="1:39" ht="14.5" x14ac:dyDescent="0.35">
      <c r="A396" s="2" t="str">
        <f t="shared" si="14"/>
        <v>AC4_2025-07-13</v>
      </c>
      <c r="B396">
        <v>3503</v>
      </c>
      <c r="C396" t="s">
        <v>906</v>
      </c>
      <c r="D396" s="78">
        <v>45851.54310185185</v>
      </c>
      <c r="F396" s="78">
        <v>45851.54310185185</v>
      </c>
      <c r="H396" t="s">
        <v>618</v>
      </c>
      <c r="I396" t="s">
        <v>619</v>
      </c>
      <c r="J396" s="6">
        <v>45851.666666666664</v>
      </c>
      <c r="K396" s="79">
        <v>0.37013888888888891</v>
      </c>
      <c r="L396" t="s">
        <v>388</v>
      </c>
      <c r="M396" t="s">
        <v>155</v>
      </c>
      <c r="N396" t="s">
        <v>156</v>
      </c>
      <c r="O396" t="s">
        <v>157</v>
      </c>
      <c r="P396" t="s">
        <v>158</v>
      </c>
      <c r="R396" s="100" t="s">
        <v>667</v>
      </c>
      <c r="T396" t="s">
        <v>907</v>
      </c>
      <c r="V396" t="s">
        <v>172</v>
      </c>
      <c r="X396" t="s">
        <v>202</v>
      </c>
      <c r="Y396" t="s">
        <v>191</v>
      </c>
      <c r="Z396" t="s">
        <v>163</v>
      </c>
      <c r="AC396">
        <v>25</v>
      </c>
      <c r="AD396" t="s">
        <v>164</v>
      </c>
      <c r="AF396" cm="1">
        <f t="array" ref="AF396">_xlfn.LET(
  _xlpm.result, _xlfn.XLOOKUP($A396, IDEXX!$A:$A, IDEXX!$I:$I, ""),
  _xlfn.IFNA(
    _xlfn.IFS(
      ISNUMBER(_xlpm.result), _xlpm.result,
      _xlpm.result = "&gt; 2419.6", 2500,
      _xlpm.result = "&lt; 1.0", 0.5
    ),
    ""
  )
)</f>
        <v>231</v>
      </c>
      <c r="AG396" s="2">
        <f>_xlfn.IFNA(_xlfn.XLOOKUP((A396&amp;"_P"), GALLERY!AT:AT, GALLERY!E:E),"")</f>
        <v>7.8159999999999993E-2</v>
      </c>
      <c r="AH396" s="2">
        <f>_xlfn.IFNA(_xlfn.XLOOKUP((A396&amp;"_C"), GALLERY!AT:AT, GALLERY!E:E),"")</f>
        <v>278.9837</v>
      </c>
      <c r="AI396" s="75">
        <f>_xlfn.IFNA(IF(_xlfn.XLOOKUP((A396&amp;"_N"), GALLERY!AT:AT, GALLERY!E:E)&lt;0, _xlfn.XLOOKUP((A396&amp;"_T"), GALLERY!AT:AT, GALLERY!E:E), _xlfn.XLOOKUP((A396&amp;"_T"), GALLERY!AT:AT, GALLERY!E:E)-_xlfn.XLOOKUP((A396&amp;"_N"), GALLERY!AT:AT, GALLERY!E:E))/1000,"")</f>
        <v>0.71470908</v>
      </c>
      <c r="AJ396" s="5">
        <f>_xlfn.IFNA(_xlfn.XLOOKUP((A396), TURBIDITY!A:A, TURBIDITY!I:I),"")</f>
        <v>2.19</v>
      </c>
      <c r="AK396" s="105" t="str" cm="1">
        <f t="array" ref="AK396">_xlfn.LET(
  _xlpm.lookupVal, _xlfn.XLOOKUP($A396, PHYCOCYANIN!A:A, PHYCOCYANIN!R:R, ""),
  _xlfn.IFS(
    _xlpm.lookupVal &lt;&gt; "", _xlpm.lookupVal,
    OR($Z396 = "Abundant algae", ISNUMBER(SEARCH("Suspected_HAB", $AA396))), "Flagged",
    TRUE, ""
  )
)</f>
        <v/>
      </c>
      <c r="AL396" s="75">
        <f>_xlfn.XLOOKUP($L396,'Site_GPS-Coordinates'!$A:$A,'Site_GPS-Coordinates'!$B:$B,"")</f>
        <v>40.264367</v>
      </c>
      <c r="AM396" s="75">
        <f>_xlfn.XLOOKUP($L396,'Site_GPS-Coordinates'!$A:$A,'Site_GPS-Coordinates'!$C:$C,"")</f>
        <v>-74.711905999999999</v>
      </c>
    </row>
    <row r="397" spans="1:39" ht="14.5" x14ac:dyDescent="0.35">
      <c r="A397" s="2" t="str">
        <f t="shared" si="14"/>
        <v>AC5_2025-07-13</v>
      </c>
      <c r="B397">
        <v>3501</v>
      </c>
      <c r="C397" t="s">
        <v>908</v>
      </c>
      <c r="D397" s="78">
        <v>45851.528715277775</v>
      </c>
      <c r="F397" s="78">
        <v>45851.528715277775</v>
      </c>
      <c r="H397" t="s">
        <v>618</v>
      </c>
      <c r="I397" t="s">
        <v>619</v>
      </c>
      <c r="J397" s="6">
        <v>45851.666666666664</v>
      </c>
      <c r="K397" s="79">
        <v>0.35347222222222224</v>
      </c>
      <c r="L397" t="s">
        <v>622</v>
      </c>
      <c r="M397" t="s">
        <v>155</v>
      </c>
      <c r="N397" t="s">
        <v>156</v>
      </c>
      <c r="O397" t="s">
        <v>250</v>
      </c>
      <c r="P397" t="s">
        <v>158</v>
      </c>
      <c r="R397" t="s">
        <v>909</v>
      </c>
      <c r="T397" t="s">
        <v>199</v>
      </c>
      <c r="V397" t="s">
        <v>160</v>
      </c>
      <c r="X397" t="s">
        <v>161</v>
      </c>
      <c r="Y397" t="s">
        <v>191</v>
      </c>
      <c r="Z397" t="s">
        <v>163</v>
      </c>
      <c r="AC397">
        <v>28</v>
      </c>
      <c r="AD397" t="s">
        <v>164</v>
      </c>
      <c r="AF397" cm="1">
        <f t="array" ref="AF397">_xlfn.LET(
  _xlpm.result, _xlfn.XLOOKUP($A397, IDEXX!$A:$A, IDEXX!$I:$I, ""),
  _xlfn.IFNA(
    _xlfn.IFS(
      ISNUMBER(_xlpm.result), _xlpm.result,
      _xlpm.result = "&gt; 2419.6", 2500,
      _xlpm.result = "&lt; 1.0", 0.5
    ),
    ""
  )
)</f>
        <v>2500</v>
      </c>
      <c r="AG397" s="2">
        <f>_xlfn.IFNA(_xlfn.XLOOKUP((A397&amp;"_P"), GALLERY!AT:AT, GALLERY!E:E),"")</f>
        <v>2.716E-2</v>
      </c>
      <c r="AH397" s="2">
        <f>_xlfn.IFNA(_xlfn.XLOOKUP((A397&amp;"_C"), GALLERY!AT:AT, GALLERY!E:E),"")</f>
        <v>362.02499999999998</v>
      </c>
      <c r="AI397" s="75">
        <f>_xlfn.IFNA(IF(_xlfn.XLOOKUP((A397&amp;"_N"), GALLERY!AT:AT, GALLERY!E:E)&lt;0, _xlfn.XLOOKUP((A397&amp;"_T"), GALLERY!AT:AT, GALLERY!E:E), _xlfn.XLOOKUP((A397&amp;"_T"), GALLERY!AT:AT, GALLERY!E:E)-_xlfn.XLOOKUP((A397&amp;"_N"), GALLERY!AT:AT, GALLERY!E:E))/1000,"")</f>
        <v>0.26564588000000006</v>
      </c>
      <c r="AJ397" s="5">
        <f>_xlfn.IFNA(_xlfn.XLOOKUP((A397), TURBIDITY!A:A, TURBIDITY!I:I),"")</f>
        <v>1.73</v>
      </c>
      <c r="AK397" s="105" t="str" cm="1">
        <f t="array" ref="AK397">_xlfn.LET(
  _xlpm.lookupVal, _xlfn.XLOOKUP($A397, PHYCOCYANIN!A:A, PHYCOCYANIN!R:R, ""),
  _xlfn.IFS(
    _xlpm.lookupVal &lt;&gt; "", _xlpm.lookupVal,
    OR($Z397 = "Abundant algae", ISNUMBER(SEARCH("Suspected_HAB", $AA397))), "Flagged",
    TRUE, ""
  )
)</f>
        <v/>
      </c>
      <c r="AL397" s="75">
        <f>_xlfn.XLOOKUP($L397,'Site_GPS-Coordinates'!$A:$A,'Site_GPS-Coordinates'!$B:$B,"")</f>
        <v>40.270032</v>
      </c>
      <c r="AM397" s="75">
        <f>_xlfn.XLOOKUP($L397,'Site_GPS-Coordinates'!$A:$A,'Site_GPS-Coordinates'!$C:$C,"")</f>
        <v>-74.671763999999996</v>
      </c>
    </row>
    <row r="398" spans="1:39" ht="14.5" x14ac:dyDescent="0.35">
      <c r="A398" s="2" t="str">
        <f t="shared" si="14"/>
        <v>AC6_2025-07-13</v>
      </c>
      <c r="B398">
        <v>3502</v>
      </c>
      <c r="C398" t="s">
        <v>910</v>
      </c>
      <c r="D398" s="78">
        <v>45851.53392361111</v>
      </c>
      <c r="F398" s="78">
        <v>45851.53392361111</v>
      </c>
      <c r="H398" t="s">
        <v>911</v>
      </c>
      <c r="I398" t="s">
        <v>720</v>
      </c>
      <c r="J398" s="6">
        <v>45851.666666666664</v>
      </c>
      <c r="K398" s="79">
        <v>0.35555555555555557</v>
      </c>
      <c r="L398" t="s">
        <v>825</v>
      </c>
      <c r="M398" t="s">
        <v>155</v>
      </c>
      <c r="N398" t="s">
        <v>187</v>
      </c>
      <c r="O398" t="s">
        <v>250</v>
      </c>
      <c r="P398" t="s">
        <v>871</v>
      </c>
      <c r="R398" t="s">
        <v>176</v>
      </c>
      <c r="T398" t="s">
        <v>171</v>
      </c>
      <c r="V398" t="s">
        <v>172</v>
      </c>
      <c r="X398" t="s">
        <v>202</v>
      </c>
      <c r="Y398" t="s">
        <v>162</v>
      </c>
      <c r="Z398" t="s">
        <v>163</v>
      </c>
      <c r="AC398">
        <v>24</v>
      </c>
      <c r="AD398" t="s">
        <v>164</v>
      </c>
      <c r="AE398" t="s">
        <v>912</v>
      </c>
      <c r="AF398" cm="1">
        <f t="array" ref="AF398">_xlfn.LET(
  _xlpm.result, _xlfn.XLOOKUP($A398, IDEXX!$A:$A, IDEXX!$I:$I, ""),
  _xlfn.IFNA(
    _xlfn.IFS(
      ISNUMBER(_xlpm.result), _xlpm.result,
      _xlpm.result = "&gt; 2419.6", 2500,
      _xlpm.result = "&lt; 1.0", 0.5
    ),
    ""
  )
)</f>
        <v>167</v>
      </c>
      <c r="AG398" s="2">
        <f>_xlfn.IFNA(_xlfn.XLOOKUP((A398&amp;"_P"), GALLERY!AT:AT, GALLERY!E:E),"")</f>
        <v>0.14865999999999999</v>
      </c>
      <c r="AH398" s="2">
        <f>_xlfn.IFNA(_xlfn.XLOOKUP((A398&amp;"_C"), GALLERY!AT:AT, GALLERY!E:E),"")</f>
        <v>420.98070000000001</v>
      </c>
      <c r="AI398" s="75">
        <f>_xlfn.IFNA(IF(_xlfn.XLOOKUP((A398&amp;"_N"), GALLERY!AT:AT, GALLERY!E:E)&lt;0, _xlfn.XLOOKUP((A398&amp;"_T"), GALLERY!AT:AT, GALLERY!E:E), _xlfn.XLOOKUP((A398&amp;"_T"), GALLERY!AT:AT, GALLERY!E:E)-_xlfn.XLOOKUP((A398&amp;"_N"), GALLERY!AT:AT, GALLERY!E:E))/1000,"")</f>
        <v>0.22239403999999999</v>
      </c>
      <c r="AJ398" s="5">
        <f>_xlfn.IFNA(_xlfn.XLOOKUP((A398), TURBIDITY!A:A, TURBIDITY!I:I),"")</f>
        <v>12.8</v>
      </c>
      <c r="AK398" s="105" t="str" cm="1">
        <f t="array" ref="AK398">_xlfn.LET(
  _xlpm.lookupVal, _xlfn.XLOOKUP($A398, PHYCOCYANIN!A:A, PHYCOCYANIN!R:R, ""),
  _xlfn.IFS(
    _xlpm.lookupVal &lt;&gt; "", _xlpm.lookupVal,
    OR($Z398 = "Abundant algae", ISNUMBER(SEARCH("Suspected_HAB", $AA398))), "Flagged",
    TRUE, ""
  )
)</f>
        <v/>
      </c>
      <c r="AL398" s="75">
        <f>_xlfn.XLOOKUP($L398,'Site_GPS-Coordinates'!$A:$A,'Site_GPS-Coordinates'!$B:$B,"")</f>
        <v>40.241914999999999</v>
      </c>
      <c r="AM398" s="75">
        <f>_xlfn.XLOOKUP($L398,'Site_GPS-Coordinates'!$A:$A,'Site_GPS-Coordinates'!$C:$C,"")</f>
        <v>-74.594793999999993</v>
      </c>
    </row>
    <row r="399" spans="1:39" ht="14.5" x14ac:dyDescent="0.35">
      <c r="A399" s="2" t="str">
        <f t="shared" si="14"/>
        <v>APL1_2025-07-13</v>
      </c>
      <c r="B399">
        <v>3514</v>
      </c>
      <c r="C399" s="80" t="s">
        <v>913</v>
      </c>
      <c r="D399" s="78">
        <v>45851.589641203704</v>
      </c>
      <c r="F399" s="78">
        <v>45851.589641203704</v>
      </c>
      <c r="H399" t="s">
        <v>367</v>
      </c>
      <c r="I399" t="s">
        <v>235</v>
      </c>
      <c r="J399" s="6">
        <v>45851.666666666664</v>
      </c>
      <c r="K399" s="79">
        <v>0.4201388888888889</v>
      </c>
      <c r="L399" t="s">
        <v>312</v>
      </c>
      <c r="M399" t="s">
        <v>155</v>
      </c>
      <c r="N399" t="s">
        <v>399</v>
      </c>
      <c r="O399" t="s">
        <v>196</v>
      </c>
      <c r="P399" t="s">
        <v>158</v>
      </c>
      <c r="R399" s="100" t="s">
        <v>589</v>
      </c>
      <c r="T399" t="s">
        <v>171</v>
      </c>
      <c r="V399" t="s">
        <v>172</v>
      </c>
      <c r="X399" t="s">
        <v>202</v>
      </c>
      <c r="Y399" t="s">
        <v>162</v>
      </c>
      <c r="Z399" t="s">
        <v>163</v>
      </c>
      <c r="AC399">
        <v>27</v>
      </c>
      <c r="AD399" t="s">
        <v>164</v>
      </c>
      <c r="AF399" cm="1">
        <f t="array" ref="AF399">_xlfn.LET(
  _xlpm.result, _xlfn.XLOOKUP($A399, IDEXX!$A:$A, IDEXX!$I:$I, ""),
  _xlfn.IFNA(
    _xlfn.IFS(
      ISNUMBER(_xlpm.result), _xlpm.result,
      _xlpm.result = "&gt; 2419.6", 2500,
      _xlpm.result = "&lt; 1.0", 0.5
    ),
    ""
  )
)</f>
        <v>1</v>
      </c>
      <c r="AG399" s="2">
        <f>_xlfn.IFNA(_xlfn.XLOOKUP((A399&amp;"_P"), GALLERY!AT:AT, GALLERY!E:E),"")</f>
        <v>-7.3600000000000002E-3</v>
      </c>
      <c r="AH399" s="2">
        <f>_xlfn.IFNA(_xlfn.XLOOKUP((A399&amp;"_C"), GALLERY!AT:AT, GALLERY!E:E),"")</f>
        <v>257.17180000000002</v>
      </c>
      <c r="AI399" s="75">
        <f>_xlfn.IFNA(IF(_xlfn.XLOOKUP((A399&amp;"_N"), GALLERY!AT:AT, GALLERY!E:E)&lt;0, _xlfn.XLOOKUP((A399&amp;"_T"), GALLERY!AT:AT, GALLERY!E:E), _xlfn.XLOOKUP((A399&amp;"_T"), GALLERY!AT:AT, GALLERY!E:E)-_xlfn.XLOOKUP((A399&amp;"_N"), GALLERY!AT:AT, GALLERY!E:E))/1000,"")</f>
        <v>8.1260499999999999E-2</v>
      </c>
      <c r="AJ399" s="5">
        <f>_xlfn.IFNA(_xlfn.XLOOKUP((A399), TURBIDITY!A:A, TURBIDITY!I:I),"")</f>
        <v>23.8</v>
      </c>
      <c r="AK399" t="s">
        <v>914</v>
      </c>
      <c r="AL399" s="75">
        <f>_xlfn.XLOOKUP($L399,'Site_GPS-Coordinates'!$A:$A,'Site_GPS-Coordinates'!$B:$B,"")</f>
        <v>40.215486130000002</v>
      </c>
      <c r="AM399" s="75">
        <f>_xlfn.XLOOKUP($L399,'Site_GPS-Coordinates'!$A:$A,'Site_GPS-Coordinates'!$C:$C,"")</f>
        <v>-74.51750036</v>
      </c>
    </row>
    <row r="400" spans="1:39" ht="14.5" x14ac:dyDescent="0.35">
      <c r="A400" s="2" t="str">
        <f t="shared" si="14"/>
        <v>ATL1_2025-07-13</v>
      </c>
      <c r="B400">
        <v>3521</v>
      </c>
      <c r="C400" t="s">
        <v>915</v>
      </c>
      <c r="D400" s="78">
        <v>45851.609097222223</v>
      </c>
      <c r="F400" s="78">
        <v>45851.609097222223</v>
      </c>
      <c r="H400" t="s">
        <v>234</v>
      </c>
      <c r="I400" t="s">
        <v>235</v>
      </c>
      <c r="J400" s="6">
        <v>45851.666666666664</v>
      </c>
      <c r="K400" s="79">
        <v>0.44097222222222221</v>
      </c>
      <c r="L400" t="s">
        <v>627</v>
      </c>
      <c r="M400" t="s">
        <v>155</v>
      </c>
      <c r="N400" t="s">
        <v>286</v>
      </c>
      <c r="O400" t="s">
        <v>196</v>
      </c>
      <c r="P400" t="s">
        <v>464</v>
      </c>
      <c r="R400" s="100" t="s">
        <v>756</v>
      </c>
      <c r="T400" t="s">
        <v>171</v>
      </c>
      <c r="V400" t="s">
        <v>190</v>
      </c>
      <c r="X400" t="s">
        <v>202</v>
      </c>
      <c r="Y400" t="s">
        <v>162</v>
      </c>
      <c r="Z400" t="s">
        <v>163</v>
      </c>
      <c r="AC400">
        <v>28</v>
      </c>
      <c r="AD400" t="s">
        <v>164</v>
      </c>
      <c r="AF400" cm="1">
        <f t="array" ref="AF400">_xlfn.LET(
  _xlpm.result, _xlfn.XLOOKUP($A400, IDEXX!$A:$A, IDEXX!$I:$I, ""),
  _xlfn.IFNA(
    _xlfn.IFS(
      ISNUMBER(_xlpm.result), _xlpm.result,
      _xlpm.result = "&gt; 2419.6", 2500,
      _xlpm.result = "&lt; 1.0", 0.5
    ),
    ""
  )
)</f>
        <v>2</v>
      </c>
      <c r="AG400" s="2">
        <f>_xlfn.IFNA(_xlfn.XLOOKUP((A400&amp;"_P"), GALLERY!AT:AT, GALLERY!E:E),"")</f>
        <v>1.553E-2</v>
      </c>
      <c r="AH400" s="2">
        <f>_xlfn.IFNA(_xlfn.XLOOKUP((A400&amp;"_C"), GALLERY!AT:AT, GALLERY!E:E),"")</f>
        <v>426.92320000000001</v>
      </c>
      <c r="AI400" s="75">
        <f>_xlfn.IFNA(IF(_xlfn.XLOOKUP((A400&amp;"_N"), GALLERY!AT:AT, GALLERY!E:E)&lt;0, _xlfn.XLOOKUP((A400&amp;"_T"), GALLERY!AT:AT, GALLERY!E:E), _xlfn.XLOOKUP((A400&amp;"_T"), GALLERY!AT:AT, GALLERY!E:E)-_xlfn.XLOOKUP((A400&amp;"_N"), GALLERY!AT:AT, GALLERY!E:E))/1000,"")</f>
        <v>0.14724690000000001</v>
      </c>
      <c r="AJ400" s="5">
        <f>_xlfn.IFNA(_xlfn.XLOOKUP((A400), TURBIDITY!A:A, TURBIDITY!I:I),"")</f>
        <v>6.97</v>
      </c>
      <c r="AK400" s="105" t="str" cm="1">
        <f t="array" ref="AK400">_xlfn.LET(
  _xlpm.lookupVal, _xlfn.XLOOKUP($A400, PHYCOCYANIN!A:A, PHYCOCYANIN!R:R, ""),
  _xlfn.IFS(
    _xlpm.lookupVal &lt;&gt; "", _xlpm.lookupVal,
    OR($Z400 = "Abundant algae", ISNUMBER(SEARCH("Suspected_HAB", $AA400))), "Flagged",
    TRUE, ""
  )
)</f>
        <v/>
      </c>
      <c r="AL400" s="75">
        <f>_xlfn.XLOOKUP($L400,'Site_GPS-Coordinates'!$A:$A,'Site_GPS-Coordinates'!$B:$B,"")</f>
        <v>40.175459740000001</v>
      </c>
      <c r="AM400" s="75">
        <f>_xlfn.XLOOKUP($L400,'Site_GPS-Coordinates'!$A:$A,'Site_GPS-Coordinates'!$C:$C,"")</f>
        <v>-74.586572219999994</v>
      </c>
    </row>
    <row r="401" spans="1:39" ht="14.5" x14ac:dyDescent="0.35">
      <c r="A401" s="2" t="str">
        <f t="shared" si="14"/>
        <v>AX1_2025-07-13</v>
      </c>
      <c r="B401">
        <v>3527</v>
      </c>
      <c r="C401" t="s">
        <v>916</v>
      </c>
      <c r="D401" s="78">
        <v>45851.624351851853</v>
      </c>
      <c r="F401" s="78">
        <v>45851.624351851853</v>
      </c>
      <c r="H401" t="s">
        <v>395</v>
      </c>
      <c r="I401" t="s">
        <v>167</v>
      </c>
      <c r="J401" s="6">
        <v>45851.666666666664</v>
      </c>
      <c r="K401" s="79">
        <v>0.45277777777777778</v>
      </c>
      <c r="L401" t="s">
        <v>168</v>
      </c>
      <c r="M401" t="s">
        <v>155</v>
      </c>
      <c r="N401" t="s">
        <v>187</v>
      </c>
      <c r="O401" t="s">
        <v>157</v>
      </c>
      <c r="P401" t="s">
        <v>158</v>
      </c>
      <c r="R401" t="s">
        <v>159</v>
      </c>
      <c r="T401" t="s">
        <v>171</v>
      </c>
      <c r="V401" t="s">
        <v>172</v>
      </c>
      <c r="X401" t="s">
        <v>161</v>
      </c>
      <c r="Y401" t="s">
        <v>177</v>
      </c>
      <c r="Z401" t="s">
        <v>163</v>
      </c>
      <c r="AC401">
        <v>24</v>
      </c>
      <c r="AD401" t="s">
        <v>164</v>
      </c>
      <c r="AF401" cm="1">
        <f t="array" ref="AF401">_xlfn.LET(
  _xlpm.result, _xlfn.XLOOKUP($A401, IDEXX!$A:$A, IDEXX!$I:$I, ""),
  _xlfn.IFNA(
    _xlfn.IFS(
      ISNUMBER(_xlpm.result), _xlpm.result,
      _xlpm.result = "&gt; 2419.6", 2500,
      _xlpm.result = "&lt; 1.0", 0.5
    ),
    ""
  )
)</f>
        <v>18.899999999999999</v>
      </c>
      <c r="AG401" s="2">
        <f>_xlfn.IFNA(_xlfn.XLOOKUP((A401&amp;"_P"), GALLERY!AT:AT, GALLERY!E:E),"")</f>
        <v>4.199E-2</v>
      </c>
      <c r="AH401" s="2">
        <f>_xlfn.IFNA(_xlfn.XLOOKUP((A401&amp;"_C"), GALLERY!AT:AT, GALLERY!E:E),"")</f>
        <v>458.56450000000001</v>
      </c>
      <c r="AI401" s="75">
        <f>_xlfn.IFNA(IF(_xlfn.XLOOKUP((A401&amp;"_N"), GALLERY!AT:AT, GALLERY!E:E)&lt;0, _xlfn.XLOOKUP((A401&amp;"_T"), GALLERY!AT:AT, GALLERY!E:E), _xlfn.XLOOKUP((A401&amp;"_T"), GALLERY!AT:AT, GALLERY!E:E)-_xlfn.XLOOKUP((A401&amp;"_N"), GALLERY!AT:AT, GALLERY!E:E))/1000,"")</f>
        <v>0.34482970000000002</v>
      </c>
      <c r="AJ401" s="5">
        <f>_xlfn.IFNA(_xlfn.XLOOKUP((A401), TURBIDITY!A:A, TURBIDITY!I:I),"")</f>
        <v>0.66</v>
      </c>
      <c r="AK401" s="105" t="str" cm="1">
        <f t="array" ref="AK401">_xlfn.LET(
  _xlpm.lookupVal, _xlfn.XLOOKUP($A401, PHYCOCYANIN!A:A, PHYCOCYANIN!R:R, ""),
  _xlfn.IFS(
    _xlpm.lookupVal &lt;&gt; "", _xlpm.lookupVal,
    OR($Z401 = "Abundant algae", ISNUMBER(SEARCH("Suspected_HAB", $AA401))), "Flagged",
    TRUE, ""
  )
)</f>
        <v/>
      </c>
      <c r="AL401" s="75">
        <f>_xlfn.XLOOKUP($L401,'Site_GPS-Coordinates'!$A:$A,'Site_GPS-Coordinates'!$B:$B,"")</f>
        <v>40.378843359999998</v>
      </c>
      <c r="AM401" s="75">
        <f>_xlfn.XLOOKUP($L401,'Site_GPS-Coordinates'!$A:$A,'Site_GPS-Coordinates'!$C:$C,"")</f>
        <v>-74.948355179999993</v>
      </c>
    </row>
    <row r="402" spans="1:39" ht="14.5" x14ac:dyDescent="0.35">
      <c r="A402" s="2" t="str">
        <f t="shared" si="14"/>
        <v>AX2_2025-07-13</v>
      </c>
      <c r="B402">
        <v>3523</v>
      </c>
      <c r="C402" t="s">
        <v>917</v>
      </c>
      <c r="D402" s="78">
        <v>45851.615567129629</v>
      </c>
      <c r="F402" s="78">
        <v>45851.615567129629</v>
      </c>
      <c r="H402" t="s">
        <v>395</v>
      </c>
      <c r="I402" t="s">
        <v>167</v>
      </c>
      <c r="J402" s="6">
        <v>45851.666666666664</v>
      </c>
      <c r="K402" s="79">
        <v>0.44374999999999998</v>
      </c>
      <c r="L402" t="s">
        <v>175</v>
      </c>
      <c r="M402" t="s">
        <v>155</v>
      </c>
      <c r="N402" t="s">
        <v>399</v>
      </c>
      <c r="O402" t="s">
        <v>157</v>
      </c>
      <c r="P402" t="s">
        <v>158</v>
      </c>
      <c r="R402" t="s">
        <v>212</v>
      </c>
      <c r="T402" t="s">
        <v>159</v>
      </c>
      <c r="V402" t="s">
        <v>172</v>
      </c>
      <c r="X402" t="s">
        <v>202</v>
      </c>
      <c r="Y402" t="s">
        <v>177</v>
      </c>
      <c r="Z402" t="s">
        <v>163</v>
      </c>
      <c r="AC402">
        <v>24</v>
      </c>
      <c r="AD402" t="s">
        <v>164</v>
      </c>
      <c r="AF402" cm="1">
        <f t="array" ref="AF402">_xlfn.LET(
  _xlpm.result, _xlfn.XLOOKUP($A402, IDEXX!$A:$A, IDEXX!$I:$I, ""),
  _xlfn.IFNA(
    _xlfn.IFS(
      ISNUMBER(_xlpm.result), _xlpm.result,
      _xlpm.result = "&gt; 2419.6", 2500,
      _xlpm.result = "&lt; 1.0", 0.5
    ),
    ""
  )
)</f>
        <v>30</v>
      </c>
      <c r="AG402" s="2">
        <f>_xlfn.IFNA(_xlfn.XLOOKUP((A402&amp;"_P"), GALLERY!AT:AT, GALLERY!E:E),"")</f>
        <v>5.3969999999999997E-2</v>
      </c>
      <c r="AH402" s="2">
        <f>_xlfn.IFNA(_xlfn.XLOOKUP((A402&amp;"_C"), GALLERY!AT:AT, GALLERY!E:E),"")</f>
        <v>578.40099999999995</v>
      </c>
      <c r="AI402" s="75">
        <f>_xlfn.IFNA(IF(_xlfn.XLOOKUP((A402&amp;"_N"), GALLERY!AT:AT, GALLERY!E:E)&lt;0, _xlfn.XLOOKUP((A402&amp;"_T"), GALLERY!AT:AT, GALLERY!E:E), _xlfn.XLOOKUP((A402&amp;"_T"), GALLERY!AT:AT, GALLERY!E:E)-_xlfn.XLOOKUP((A402&amp;"_N"), GALLERY!AT:AT, GALLERY!E:E))/1000,"")</f>
        <v>0.60725878</v>
      </c>
      <c r="AJ402" s="5">
        <f>_xlfn.IFNA(_xlfn.XLOOKUP((A402), TURBIDITY!A:A, TURBIDITY!I:I),"")</f>
        <v>0.86</v>
      </c>
      <c r="AK402" s="105" t="str" cm="1">
        <f t="array" ref="AK402">_xlfn.LET(
  _xlpm.lookupVal, _xlfn.XLOOKUP($A402, PHYCOCYANIN!A:A, PHYCOCYANIN!R:R, ""),
  _xlfn.IFS(
    _xlpm.lookupVal &lt;&gt; "", _xlpm.lookupVal,
    OR($Z402 = "Abundant algae", ISNUMBER(SEARCH("Suspected_HAB", $AA402))), "Flagged",
    TRUE, ""
  )
)</f>
        <v/>
      </c>
      <c r="AL402" s="75">
        <f>_xlfn.XLOOKUP($L402,'Site_GPS-Coordinates'!$A:$A,'Site_GPS-Coordinates'!$B:$B,"")</f>
        <v>40.40331518</v>
      </c>
      <c r="AM402" s="75">
        <f>_xlfn.XLOOKUP($L402,'Site_GPS-Coordinates'!$A:$A,'Site_GPS-Coordinates'!$C:$C,"")</f>
        <v>-74.913594959999998</v>
      </c>
    </row>
    <row r="403" spans="1:39" ht="14.5" x14ac:dyDescent="0.35">
      <c r="A403" s="2" t="str">
        <f t="shared" si="14"/>
        <v>BB1_2025-07-13</v>
      </c>
      <c r="B403">
        <v>3497</v>
      </c>
      <c r="C403" t="s">
        <v>918</v>
      </c>
      <c r="D403" s="78">
        <v>45851.5155787037</v>
      </c>
      <c r="F403" s="78">
        <v>45851.5155787037</v>
      </c>
      <c r="H403" t="s">
        <v>179</v>
      </c>
      <c r="I403" t="s">
        <v>180</v>
      </c>
      <c r="J403" s="6">
        <v>45851.666666666664</v>
      </c>
      <c r="K403" s="79">
        <v>0.34791666666666665</v>
      </c>
      <c r="L403" t="s">
        <v>181</v>
      </c>
      <c r="M403" t="s">
        <v>155</v>
      </c>
      <c r="N403" t="s">
        <v>156</v>
      </c>
      <c r="O403" t="s">
        <v>250</v>
      </c>
      <c r="P403" t="s">
        <v>158</v>
      </c>
      <c r="R403" t="s">
        <v>159</v>
      </c>
      <c r="T403" t="s">
        <v>159</v>
      </c>
      <c r="V403" t="s">
        <v>172</v>
      </c>
      <c r="X403" t="s">
        <v>161</v>
      </c>
      <c r="Y403" t="s">
        <v>177</v>
      </c>
      <c r="Z403" s="81"/>
      <c r="AC403">
        <v>25</v>
      </c>
      <c r="AD403" t="s">
        <v>164</v>
      </c>
      <c r="AF403" cm="1">
        <f t="array" ref="AF403">_xlfn.LET(
  _xlpm.result, _xlfn.XLOOKUP($A403, IDEXX!$A:$A, IDEXX!$I:$I, ""),
  _xlfn.IFNA(
    _xlfn.IFS(
      ISNUMBER(_xlpm.result), _xlpm.result,
      _xlpm.result = "&gt; 2419.6", 2500,
      _xlpm.result = "&lt; 1.0", 0.5
    ),
    ""
  )
)</f>
        <v>36.299999999999997</v>
      </c>
      <c r="AG403" s="2">
        <f>_xlfn.IFNA(_xlfn.XLOOKUP((A403&amp;"_P"), GALLERY!AT:AT, GALLERY!E:E),"")</f>
        <v>0.11532000000000001</v>
      </c>
      <c r="AH403" s="2">
        <f>_xlfn.IFNA(_xlfn.XLOOKUP((A403&amp;"_C"), GALLERY!AT:AT, GALLERY!E:E),"")</f>
        <v>449.62259999999998</v>
      </c>
      <c r="AI403" s="75">
        <f>_xlfn.IFNA(IF(_xlfn.XLOOKUP((A403&amp;"_N"), GALLERY!AT:AT, GALLERY!E:E)&lt;0, _xlfn.XLOOKUP((A403&amp;"_T"), GALLERY!AT:AT, GALLERY!E:E), _xlfn.XLOOKUP((A403&amp;"_T"), GALLERY!AT:AT, GALLERY!E:E)-_xlfn.XLOOKUP((A403&amp;"_N"), GALLERY!AT:AT, GALLERY!E:E))/1000,"")</f>
        <v>0.38876577999999995</v>
      </c>
      <c r="AJ403" s="5">
        <f>_xlfn.IFNA(_xlfn.XLOOKUP((A403), TURBIDITY!A:A, TURBIDITY!I:I),"")</f>
        <v>7.91</v>
      </c>
      <c r="AK403" s="105" t="str" cm="1">
        <f t="array" ref="AK403">_xlfn.LET(
  _xlpm.lookupVal, _xlfn.XLOOKUP($A403, PHYCOCYANIN!A:A, PHYCOCYANIN!R:R, ""),
  _xlfn.IFS(
    _xlpm.lookupVal &lt;&gt; "", _xlpm.lookupVal,
    OR($Z403 = "Abundant algae", ISNUMBER(SEARCH("Suspected_HAB", $AA403))), "Flagged",
    TRUE, ""
  )
)</f>
        <v/>
      </c>
      <c r="AL403" s="75">
        <f>_xlfn.XLOOKUP($L403,'Site_GPS-Coordinates'!$A:$A,'Site_GPS-Coordinates'!$B:$B,"")</f>
        <v>40.318354999999997</v>
      </c>
      <c r="AM403" s="75">
        <f>_xlfn.XLOOKUP($L403,'Site_GPS-Coordinates'!$A:$A,'Site_GPS-Coordinates'!$C:$C,"")</f>
        <v>-74.612534999999994</v>
      </c>
    </row>
    <row r="404" spans="1:39" ht="14.5" x14ac:dyDescent="0.35">
      <c r="A404" s="2" t="str">
        <f t="shared" si="14"/>
        <v>BD1a_2025-07-13</v>
      </c>
      <c r="B404">
        <v>3540</v>
      </c>
      <c r="C404" t="s">
        <v>919</v>
      </c>
      <c r="D404" s="78">
        <v>45851.651504629626</v>
      </c>
      <c r="F404" s="78">
        <v>45851.651504629626</v>
      </c>
      <c r="H404" t="s">
        <v>600</v>
      </c>
      <c r="I404" t="s">
        <v>835</v>
      </c>
      <c r="J404" s="6">
        <v>45851.666666666664</v>
      </c>
      <c r="K404" s="79">
        <v>0.48333333333333334</v>
      </c>
      <c r="L404" t="s">
        <v>186</v>
      </c>
      <c r="M404" t="s">
        <v>155</v>
      </c>
      <c r="N404" t="s">
        <v>187</v>
      </c>
      <c r="O404" t="s">
        <v>196</v>
      </c>
      <c r="P404" t="s">
        <v>158</v>
      </c>
      <c r="R404" t="s">
        <v>212</v>
      </c>
      <c r="T404" t="s">
        <v>159</v>
      </c>
      <c r="V404" t="s">
        <v>172</v>
      </c>
      <c r="X404" t="s">
        <v>161</v>
      </c>
      <c r="Y404" t="s">
        <v>177</v>
      </c>
      <c r="Z404" t="s">
        <v>163</v>
      </c>
      <c r="AC404">
        <v>22</v>
      </c>
      <c r="AD404" t="s">
        <v>164</v>
      </c>
      <c r="AF404" cm="1">
        <f t="array" ref="AF404">_xlfn.LET(
  _xlpm.result, _xlfn.XLOOKUP($A404, IDEXX!$A:$A, IDEXX!$I:$I, ""),
  _xlfn.IFNA(
    _xlfn.IFS(
      ISNUMBER(_xlpm.result), _xlpm.result,
      _xlpm.result = "&gt; 2419.6", 2500,
      _xlpm.result = "&lt; 1.0", 0.5
    ),
    ""
  )
)</f>
        <v>17.399999999999999</v>
      </c>
      <c r="AG404" s="2">
        <f>_xlfn.IFNA(_xlfn.XLOOKUP((A404&amp;"_P"), GALLERY!AT:AT, GALLERY!E:E),"")</f>
        <v>0.26860000000000001</v>
      </c>
      <c r="AH404" s="2">
        <f>_xlfn.IFNA(_xlfn.XLOOKUP((A404&amp;"_C"), GALLERY!AT:AT, GALLERY!E:E),"")</f>
        <v>456.31619999999998</v>
      </c>
      <c r="AI404" s="75">
        <f>_xlfn.IFNA(IF(_xlfn.XLOOKUP((A404&amp;"_N"), GALLERY!AT:AT, GALLERY!E:E)&lt;0, _xlfn.XLOOKUP((A404&amp;"_T"), GALLERY!AT:AT, GALLERY!E:E), _xlfn.XLOOKUP((A404&amp;"_T"), GALLERY!AT:AT, GALLERY!E:E)-_xlfn.XLOOKUP((A404&amp;"_N"), GALLERY!AT:AT, GALLERY!E:E))/1000,"")</f>
        <v>0.19110304000000003</v>
      </c>
      <c r="AJ404" s="5">
        <f>_xlfn.IFNA(_xlfn.XLOOKUP((A404), TURBIDITY!A:A, TURBIDITY!I:I),"")</f>
        <v>2.06</v>
      </c>
      <c r="AK404" s="105" t="str" cm="1">
        <f t="array" ref="AK404">_xlfn.LET(
  _xlpm.lookupVal, _xlfn.XLOOKUP($A404, PHYCOCYANIN!A:A, PHYCOCYANIN!R:R, ""),
  _xlfn.IFS(
    _xlpm.lookupVal &lt;&gt; "", _xlpm.lookupVal,
    OR($Z404 = "Abundant algae", ISNUMBER(SEARCH("Suspected_HAB", $AA404))), "Flagged",
    TRUE, ""
  )
)</f>
        <v/>
      </c>
      <c r="AL404" s="75">
        <f>_xlfn.XLOOKUP($L404,'Site_GPS-Coordinates'!$A:$A,'Site_GPS-Coordinates'!$B:$B,"")</f>
        <v>40.416029999999999</v>
      </c>
      <c r="AM404" s="75">
        <f>_xlfn.XLOOKUP($L404,'Site_GPS-Coordinates'!$A:$A,'Site_GPS-Coordinates'!$C:$C,"")</f>
        <v>-74.643029999999996</v>
      </c>
    </row>
    <row r="405" spans="1:39" ht="14.5" x14ac:dyDescent="0.35">
      <c r="A405" s="2" t="str">
        <f t="shared" si="14"/>
        <v>BD4_2025-07-13</v>
      </c>
      <c r="B405">
        <v>3548</v>
      </c>
      <c r="C405" t="s">
        <v>920</v>
      </c>
      <c r="D405" s="78">
        <v>45851.671666666669</v>
      </c>
      <c r="F405" s="78">
        <v>45851.671666666669</v>
      </c>
      <c r="H405" t="s">
        <v>634</v>
      </c>
      <c r="I405" t="s">
        <v>635</v>
      </c>
      <c r="J405" s="6">
        <v>45851.666666666664</v>
      </c>
      <c r="K405" s="79">
        <v>0.43611111111111112</v>
      </c>
      <c r="L405" t="s">
        <v>636</v>
      </c>
      <c r="M405" t="s">
        <v>155</v>
      </c>
      <c r="N405" t="s">
        <v>286</v>
      </c>
      <c r="O405" t="s">
        <v>196</v>
      </c>
      <c r="P405" t="s">
        <v>158</v>
      </c>
      <c r="R405" t="s">
        <v>159</v>
      </c>
      <c r="T405" t="s">
        <v>159</v>
      </c>
      <c r="V405" t="s">
        <v>172</v>
      </c>
      <c r="X405" t="s">
        <v>161</v>
      </c>
      <c r="Y405" t="s">
        <v>162</v>
      </c>
      <c r="Z405" t="s">
        <v>163</v>
      </c>
      <c r="AC405">
        <v>23</v>
      </c>
      <c r="AD405" t="s">
        <v>164</v>
      </c>
      <c r="AF405" cm="1">
        <f t="array" ref="AF405">_xlfn.LET(
  _xlpm.result, _xlfn.XLOOKUP($A405, IDEXX!$A:$A, IDEXX!$I:$I, ""),
  _xlfn.IFNA(
    _xlfn.IFS(
      ISNUMBER(_xlpm.result), _xlpm.result,
      _xlpm.result = "&gt; 2419.6", 2500,
      _xlpm.result = "&lt; 1.0", 0.5
    ),
    ""
  )
)</f>
        <v>66.900000000000006</v>
      </c>
      <c r="AG405" s="2">
        <f>_xlfn.IFNA(_xlfn.XLOOKUP((A405&amp;"_P"), GALLERY!AT:AT, GALLERY!E:E),"")</f>
        <v>7.8289999999999998E-2</v>
      </c>
      <c r="AH405" s="2">
        <f>_xlfn.IFNA(_xlfn.XLOOKUP((A405&amp;"_C"), GALLERY!AT:AT, GALLERY!E:E),"")</f>
        <v>331.88310000000001</v>
      </c>
      <c r="AI405" s="75">
        <f>_xlfn.IFNA(IF(_xlfn.XLOOKUP((A405&amp;"_N"), GALLERY!AT:AT, GALLERY!E:E)&lt;0, _xlfn.XLOOKUP((A405&amp;"_T"), GALLERY!AT:AT, GALLERY!E:E), _xlfn.XLOOKUP((A405&amp;"_T"), GALLERY!AT:AT, GALLERY!E:E)-_xlfn.XLOOKUP((A405&amp;"_N"), GALLERY!AT:AT, GALLERY!E:E))/1000,"")</f>
        <v>0.45696150000000002</v>
      </c>
      <c r="AJ405" s="5">
        <f>_xlfn.IFNA(_xlfn.XLOOKUP((A405), TURBIDITY!A:A, TURBIDITY!I:I),"")</f>
        <v>1.65</v>
      </c>
      <c r="AK405" s="105" t="str" cm="1">
        <f t="array" ref="AK405">_xlfn.LET(
  _xlpm.lookupVal, _xlfn.XLOOKUP($A405, PHYCOCYANIN!A:A, PHYCOCYANIN!R:R, ""),
  _xlfn.IFS(
    _xlpm.lookupVal &lt;&gt; "", _xlpm.lookupVal,
    OR($Z405 = "Abundant algae", ISNUMBER(SEARCH("Suspected_HAB", $AA405))), "Flagged",
    TRUE, ""
  )
)</f>
        <v/>
      </c>
      <c r="AL405" s="75">
        <f>_xlfn.XLOOKUP($L405,'Site_GPS-Coordinates'!$A:$A,'Site_GPS-Coordinates'!$B:$B,"")</f>
        <v>40.384417999999997</v>
      </c>
      <c r="AM405" s="75">
        <f>_xlfn.XLOOKUP($L405,'Site_GPS-Coordinates'!$A:$A,'Site_GPS-Coordinates'!$C:$C,"")</f>
        <v>-74.740617999999998</v>
      </c>
    </row>
    <row r="406" spans="1:39" ht="14.5" x14ac:dyDescent="0.35">
      <c r="A406" s="2" t="str">
        <f t="shared" si="14"/>
        <v>BD5_2025-07-13</v>
      </c>
      <c r="B406">
        <v>3549</v>
      </c>
      <c r="C406" t="s">
        <v>921</v>
      </c>
      <c r="D406" s="78">
        <v>45851.673171296294</v>
      </c>
      <c r="F406" s="78">
        <v>45851.673171296294</v>
      </c>
      <c r="H406" t="s">
        <v>634</v>
      </c>
      <c r="I406" t="s">
        <v>635</v>
      </c>
      <c r="J406" s="6">
        <v>45851.666666666664</v>
      </c>
      <c r="K406" s="79">
        <v>0.4548611111111111</v>
      </c>
      <c r="L406" t="s">
        <v>638</v>
      </c>
      <c r="M406" t="s">
        <v>155</v>
      </c>
      <c r="N406" t="s">
        <v>187</v>
      </c>
      <c r="O406" t="s">
        <v>157</v>
      </c>
      <c r="P406" t="s">
        <v>158</v>
      </c>
      <c r="R406" t="s">
        <v>159</v>
      </c>
      <c r="T406" t="s">
        <v>159</v>
      </c>
      <c r="V406" t="s">
        <v>172</v>
      </c>
      <c r="X406" t="s">
        <v>202</v>
      </c>
      <c r="Y406" t="s">
        <v>162</v>
      </c>
      <c r="Z406" t="s">
        <v>163</v>
      </c>
      <c r="AC406">
        <v>24</v>
      </c>
      <c r="AD406" t="s">
        <v>164</v>
      </c>
      <c r="AF406" cm="1">
        <f t="array" ref="AF406">_xlfn.LET(
  _xlpm.result, _xlfn.XLOOKUP($A406, IDEXX!$A:$A, IDEXX!$I:$I, ""),
  _xlfn.IFNA(
    _xlfn.IFS(
      ISNUMBER(_xlpm.result), _xlpm.result,
      _xlpm.result = "&gt; 2419.6", 2500,
      _xlpm.result = "&lt; 1.0", 0.5
    ),
    ""
  )
)</f>
        <v>1986.3</v>
      </c>
      <c r="AG406" s="2">
        <f>_xlfn.IFNA(_xlfn.XLOOKUP((A406&amp;"_P"), GALLERY!AT:AT, GALLERY!E:E),"")</f>
        <v>0.32668999999999998</v>
      </c>
      <c r="AH406" s="2">
        <f>_xlfn.IFNA(_xlfn.XLOOKUP((A406&amp;"_C"), GALLERY!AT:AT, GALLERY!E:E),"")</f>
        <v>715.33780000000002</v>
      </c>
      <c r="AI406" s="75">
        <f>_xlfn.IFNA(IF(_xlfn.XLOOKUP((A406&amp;"_N"), GALLERY!AT:AT, GALLERY!E:E)&lt;0, _xlfn.XLOOKUP((A406&amp;"_T"), GALLERY!AT:AT, GALLERY!E:E), _xlfn.XLOOKUP((A406&amp;"_T"), GALLERY!AT:AT, GALLERY!E:E)-_xlfn.XLOOKUP((A406&amp;"_N"), GALLERY!AT:AT, GALLERY!E:E))/1000,"")</f>
        <v>0.89018503999999998</v>
      </c>
      <c r="AJ406" s="5">
        <f>_xlfn.IFNA(_xlfn.XLOOKUP((A406), TURBIDITY!A:A, TURBIDITY!I:I),"")</f>
        <v>1.28</v>
      </c>
      <c r="AK406" s="105" t="str" cm="1">
        <f t="array" ref="AK406">_xlfn.LET(
  _xlpm.lookupVal, _xlfn.XLOOKUP($A406, PHYCOCYANIN!A:A, PHYCOCYANIN!R:R, ""),
  _xlfn.IFS(
    _xlpm.lookupVal &lt;&gt; "", _xlpm.lookupVal,
    OR($Z406 = "Abundant algae", ISNUMBER(SEARCH("Suspected_HAB", $AA406))), "Flagged",
    TRUE, ""
  )
)</f>
        <v/>
      </c>
      <c r="AL406" s="75">
        <f>_xlfn.XLOOKUP($L406,'Site_GPS-Coordinates'!$A:$A,'Site_GPS-Coordinates'!$B:$B,"")</f>
        <v>40.385750000000002</v>
      </c>
      <c r="AM406" s="75">
        <f>_xlfn.XLOOKUP($L406,'Site_GPS-Coordinates'!$A:$A,'Site_GPS-Coordinates'!$C:$C,"")</f>
        <v>-74.760490000000004</v>
      </c>
    </row>
    <row r="407" spans="1:39" ht="14.5" x14ac:dyDescent="0.35">
      <c r="A407" s="2" t="str">
        <f t="shared" si="14"/>
        <v>BRL1_2025-07-13</v>
      </c>
      <c r="B407">
        <v>3505</v>
      </c>
      <c r="C407" t="s">
        <v>922</v>
      </c>
      <c r="D407" s="78">
        <v>45851.547488425924</v>
      </c>
      <c r="F407" s="78">
        <v>45851.547488425924</v>
      </c>
      <c r="H407" t="s">
        <v>193</v>
      </c>
      <c r="I407" t="s">
        <v>194</v>
      </c>
      <c r="J407" s="6">
        <v>45851.666666666664</v>
      </c>
      <c r="K407" s="79">
        <v>0.37916666666666665</v>
      </c>
      <c r="L407" t="s">
        <v>195</v>
      </c>
      <c r="M407" t="s">
        <v>155</v>
      </c>
      <c r="N407" t="s">
        <v>156</v>
      </c>
      <c r="O407" t="s">
        <v>157</v>
      </c>
      <c r="P407" t="s">
        <v>158</v>
      </c>
      <c r="R407" t="s">
        <v>159</v>
      </c>
      <c r="T407" t="s">
        <v>159</v>
      </c>
      <c r="V407" t="s">
        <v>172</v>
      </c>
      <c r="X407" t="s">
        <v>161</v>
      </c>
      <c r="Y407" t="s">
        <v>162</v>
      </c>
      <c r="Z407" t="s">
        <v>163</v>
      </c>
      <c r="AC407">
        <v>25</v>
      </c>
      <c r="AD407" t="s">
        <v>164</v>
      </c>
      <c r="AF407" cm="1">
        <f t="array" ref="AF407">_xlfn.LET(
  _xlpm.result, _xlfn.XLOOKUP($A407, IDEXX!$A:$A, IDEXX!$I:$I, ""),
  _xlfn.IFNA(
    _xlfn.IFS(
      ISNUMBER(_xlpm.result), _xlpm.result,
      _xlpm.result = "&gt; 2419.6", 2500,
      _xlpm.result = "&lt; 1.0", 0.5
    ),
    ""
  )
)</f>
        <v>2</v>
      </c>
      <c r="AG407" s="2">
        <f>_xlfn.IFNA(_xlfn.XLOOKUP((A407&amp;"_P"), GALLERY!AT:AT, GALLERY!E:E),"")</f>
        <v>7.8200000000000006E-3</v>
      </c>
      <c r="AH407" s="2">
        <f>_xlfn.IFNA(_xlfn.XLOOKUP((A407&amp;"_C"), GALLERY!AT:AT, GALLERY!E:E),"")</f>
        <v>513.94449999999995</v>
      </c>
      <c r="AI407" s="75">
        <f>_xlfn.IFNA(IF(_xlfn.XLOOKUP((A407&amp;"_N"), GALLERY!AT:AT, GALLERY!E:E)&lt;0, _xlfn.XLOOKUP((A407&amp;"_T"), GALLERY!AT:AT, GALLERY!E:E), _xlfn.XLOOKUP((A407&amp;"_T"), GALLERY!AT:AT, GALLERY!E:E)-_xlfn.XLOOKUP((A407&amp;"_N"), GALLERY!AT:AT, GALLERY!E:E))/1000,"")</f>
        <v>2.7851959999999999E-2</v>
      </c>
      <c r="AJ407" s="5">
        <f>_xlfn.IFNA(_xlfn.XLOOKUP((A407), TURBIDITY!A:A, TURBIDITY!I:I),"")</f>
        <v>5.46</v>
      </c>
      <c r="AK407" s="105" t="str" cm="1">
        <f t="array" ref="AK407">_xlfn.LET(
  _xlpm.lookupVal, _xlfn.XLOOKUP($A407, PHYCOCYANIN!A:A, PHYCOCYANIN!R:R, ""),
  _xlfn.IFS(
    _xlpm.lookupVal &lt;&gt; "", _xlpm.lookupVal,
    OR($Z407 = "Abundant algae", ISNUMBER(SEARCH("Suspected_HAB", $AA407))), "Flagged",
    TRUE, ""
  )
)</f>
        <v/>
      </c>
      <c r="AL407" s="75">
        <f>_xlfn.XLOOKUP($L407,'Site_GPS-Coordinates'!$A:$A,'Site_GPS-Coordinates'!$B:$B,"")</f>
        <v>40.310830000000003</v>
      </c>
      <c r="AM407" s="75">
        <f>_xlfn.XLOOKUP($L407,'Site_GPS-Coordinates'!$A:$A,'Site_GPS-Coordinates'!$C:$C,"")</f>
        <v>-74.511889999999994</v>
      </c>
    </row>
    <row r="408" spans="1:39" ht="14.5" x14ac:dyDescent="0.35">
      <c r="A408" s="2" t="str">
        <f t="shared" si="14"/>
        <v>CB2_2025-07-13</v>
      </c>
      <c r="B408">
        <v>3506</v>
      </c>
      <c r="C408" t="s">
        <v>923</v>
      </c>
      <c r="D408" s="78">
        <v>45851.557210648149</v>
      </c>
      <c r="F408" s="78">
        <v>45851.557210648149</v>
      </c>
      <c r="H408" t="s">
        <v>924</v>
      </c>
      <c r="I408" t="s">
        <v>194</v>
      </c>
      <c r="J408" s="6">
        <v>45851.666666666664</v>
      </c>
      <c r="K408" s="79">
        <v>0.38958333333333334</v>
      </c>
      <c r="L408" t="s">
        <v>198</v>
      </c>
      <c r="M408" t="s">
        <v>155</v>
      </c>
      <c r="N408" t="s">
        <v>187</v>
      </c>
      <c r="O408" t="s">
        <v>157</v>
      </c>
      <c r="P408" t="s">
        <v>158</v>
      </c>
      <c r="R408" t="s">
        <v>159</v>
      </c>
      <c r="T408" t="s">
        <v>159</v>
      </c>
      <c r="V408" t="s">
        <v>172</v>
      </c>
      <c r="X408" t="s">
        <v>161</v>
      </c>
      <c r="Y408" t="s">
        <v>177</v>
      </c>
      <c r="Z408" t="s">
        <v>163</v>
      </c>
      <c r="AC408">
        <v>25</v>
      </c>
      <c r="AD408" t="s">
        <v>164</v>
      </c>
      <c r="AF408" cm="1">
        <f t="array" ref="AF408">_xlfn.LET(
  _xlpm.result, _xlfn.XLOOKUP($A408, IDEXX!$A:$A, IDEXX!$I:$I, ""),
  _xlfn.IFNA(
    _xlfn.IFS(
      ISNUMBER(_xlpm.result), _xlpm.result,
      _xlpm.result = "&gt; 2419.6", 2500,
      _xlpm.result = "&lt; 1.0", 0.5
    ),
    ""
  )
)</f>
        <v>27.8</v>
      </c>
      <c r="AG408" s="2">
        <f>_xlfn.IFNA(_xlfn.XLOOKUP((A408&amp;"_P"), GALLERY!AT:AT, GALLERY!E:E),"")</f>
        <v>5.1630000000000002E-2</v>
      </c>
      <c r="AH408" s="2">
        <f>_xlfn.IFNA(_xlfn.XLOOKUP((A408&amp;"_C"), GALLERY!AT:AT, GALLERY!E:E),"")</f>
        <v>508.91879999999998</v>
      </c>
      <c r="AI408" s="75">
        <f>_xlfn.IFNA(IF(_xlfn.XLOOKUP((A408&amp;"_N"), GALLERY!AT:AT, GALLERY!E:E)&lt;0, _xlfn.XLOOKUP((A408&amp;"_T"), GALLERY!AT:AT, GALLERY!E:E), _xlfn.XLOOKUP((A408&amp;"_T"), GALLERY!AT:AT, GALLERY!E:E)-_xlfn.XLOOKUP((A408&amp;"_N"), GALLERY!AT:AT, GALLERY!E:E))/1000,"")</f>
        <v>2.5171209999999999E-2</v>
      </c>
      <c r="AJ408" s="5">
        <f>_xlfn.IFNA(_xlfn.XLOOKUP((A408), TURBIDITY!A:A, TURBIDITY!I:I),"")</f>
        <v>5.12</v>
      </c>
      <c r="AK408" s="105" t="str" cm="1">
        <f t="array" ref="AK408">_xlfn.LET(
  _xlpm.lookupVal, _xlfn.XLOOKUP($A408, PHYCOCYANIN!A:A, PHYCOCYANIN!R:R, ""),
  _xlfn.IFS(
    _xlpm.lookupVal &lt;&gt; "", _xlpm.lookupVal,
    OR($Z408 = "Abundant algae", ISNUMBER(SEARCH("Suspected_HAB", $AA408))), "Flagged",
    TRUE, ""
  )
)</f>
        <v/>
      </c>
      <c r="AL408" s="75">
        <f>_xlfn.XLOOKUP($L408,'Site_GPS-Coordinates'!$A:$A,'Site_GPS-Coordinates'!$B:$B,"")</f>
        <v>40.309793999999997</v>
      </c>
      <c r="AM408" s="75">
        <f>_xlfn.XLOOKUP($L408,'Site_GPS-Coordinates'!$A:$A,'Site_GPS-Coordinates'!$C:$C,"")</f>
        <v>-74.516903999999997</v>
      </c>
    </row>
    <row r="409" spans="1:39" ht="14.5" x14ac:dyDescent="0.35">
      <c r="A409" s="2" t="str">
        <f t="shared" si="14"/>
        <v>CB3_2025-07-13</v>
      </c>
      <c r="B409">
        <v>3498</v>
      </c>
      <c r="C409" t="s">
        <v>925</v>
      </c>
      <c r="D409" s="78">
        <v>45851.516770833332</v>
      </c>
      <c r="F409" s="78">
        <v>45851.516770833332</v>
      </c>
      <c r="H409" t="s">
        <v>179</v>
      </c>
      <c r="I409" t="s">
        <v>926</v>
      </c>
      <c r="J409" s="6">
        <v>45851.666666666664</v>
      </c>
      <c r="K409" s="79">
        <v>0.34930555555555554</v>
      </c>
      <c r="L409" t="s">
        <v>201</v>
      </c>
      <c r="M409" t="s">
        <v>155</v>
      </c>
      <c r="N409" t="s">
        <v>156</v>
      </c>
      <c r="O409" t="s">
        <v>250</v>
      </c>
      <c r="P409" t="s">
        <v>158</v>
      </c>
      <c r="R409" s="84" t="s">
        <v>228</v>
      </c>
      <c r="T409" t="s">
        <v>171</v>
      </c>
      <c r="V409" t="s">
        <v>172</v>
      </c>
      <c r="X409" t="s">
        <v>202</v>
      </c>
      <c r="Y409" t="s">
        <v>162</v>
      </c>
      <c r="Z409" t="s">
        <v>213</v>
      </c>
      <c r="AA409" t="s">
        <v>219</v>
      </c>
      <c r="AC409">
        <v>27</v>
      </c>
      <c r="AD409" t="s">
        <v>164</v>
      </c>
      <c r="AF409" cm="1">
        <f t="array" ref="AF409">_xlfn.LET(
  _xlpm.result, _xlfn.XLOOKUP($A409, IDEXX!$A:$A, IDEXX!$I:$I, ""),
  _xlfn.IFNA(
    _xlfn.IFS(
      ISNUMBER(_xlpm.result), _xlpm.result,
      _xlpm.result = "&gt; 2419.6", 2500,
      _xlpm.result = "&lt; 1.0", 0.5
    ),
    ""
  )
)</f>
        <v>13.2</v>
      </c>
      <c r="AG409" s="2">
        <f>_xlfn.IFNA(_xlfn.XLOOKUP((A409&amp;"_P"), GALLERY!AT:AT, GALLERY!E:E),"")</f>
        <v>6.3570000000000002E-2</v>
      </c>
      <c r="AH409" s="2">
        <f>_xlfn.IFNA(_xlfn.XLOOKUP((A409&amp;"_C"), GALLERY!AT:AT, GALLERY!E:E),"")</f>
        <v>623.11749999999995</v>
      </c>
      <c r="AI409" s="75">
        <f>_xlfn.IFNA(IF(_xlfn.XLOOKUP((A409&amp;"_N"), GALLERY!AT:AT, GALLERY!E:E)&lt;0, _xlfn.XLOOKUP((A409&amp;"_T"), GALLERY!AT:AT, GALLERY!E:E), _xlfn.XLOOKUP((A409&amp;"_T"), GALLERY!AT:AT, GALLERY!E:E)-_xlfn.XLOOKUP((A409&amp;"_N"), GALLERY!AT:AT, GALLERY!E:E))/1000,"")</f>
        <v>0.21485094000000002</v>
      </c>
      <c r="AJ409" s="5">
        <f>_xlfn.IFNA(_xlfn.XLOOKUP((A409), TURBIDITY!A:A, TURBIDITY!I:I),"")</f>
        <v>6.23</v>
      </c>
      <c r="AK409" s="105" t="str" cm="1">
        <f t="array" ref="AK409">_xlfn.LET(
  _xlpm.lookupVal, _xlfn.XLOOKUP($A409, PHYCOCYANIN!A:A, PHYCOCYANIN!R:R, ""),
  _xlfn.IFS(
    _xlpm.lookupVal &lt;&gt; "", _xlpm.lookupVal,
    OR($Z409 = "Abundant algae", ISNUMBER(SEARCH("Suspected_HAB", $AA409))), "Flagged",
    TRUE, ""
  )
)</f>
        <v/>
      </c>
      <c r="AL409" s="75">
        <f>_xlfn.XLOOKUP($L409,'Site_GPS-Coordinates'!$A:$A,'Site_GPS-Coordinates'!$B:$B,"")</f>
        <v>40.326120000000003</v>
      </c>
      <c r="AM409" s="75">
        <f>_xlfn.XLOOKUP($L409,'Site_GPS-Coordinates'!$A:$A,'Site_GPS-Coordinates'!$C:$C,"")</f>
        <v>-74.603478999999993</v>
      </c>
    </row>
    <row r="410" spans="1:39" ht="14.5" x14ac:dyDescent="0.35">
      <c r="A410" s="2" t="str">
        <f t="shared" si="14"/>
        <v>CL2_2025-07-13</v>
      </c>
      <c r="B410">
        <v>3524</v>
      </c>
      <c r="C410" t="s">
        <v>927</v>
      </c>
      <c r="D410" s="78">
        <v>45851.617256944446</v>
      </c>
      <c r="F410" s="78">
        <v>45851.617256944446</v>
      </c>
      <c r="H410" t="s">
        <v>205</v>
      </c>
      <c r="I410" t="s">
        <v>477</v>
      </c>
      <c r="J410" s="6">
        <v>45851.666666666664</v>
      </c>
      <c r="K410" s="79">
        <v>0.44930555555555557</v>
      </c>
      <c r="L410" t="s">
        <v>207</v>
      </c>
      <c r="M410" t="s">
        <v>155</v>
      </c>
      <c r="N410" t="s">
        <v>286</v>
      </c>
      <c r="O410" t="s">
        <v>196</v>
      </c>
      <c r="P410" t="s">
        <v>158</v>
      </c>
      <c r="R410" t="s">
        <v>159</v>
      </c>
      <c r="T410" t="s">
        <v>159</v>
      </c>
      <c r="V410" t="s">
        <v>172</v>
      </c>
      <c r="X410" t="s">
        <v>202</v>
      </c>
      <c r="Y410" t="s">
        <v>162</v>
      </c>
      <c r="Z410" t="s">
        <v>163</v>
      </c>
      <c r="AC410">
        <v>27.5</v>
      </c>
      <c r="AD410" t="s">
        <v>164</v>
      </c>
      <c r="AF410" cm="1">
        <f t="array" ref="AF410">_xlfn.LET(
  _xlpm.result, _xlfn.XLOOKUP($A410, IDEXX!$A:$A, IDEXX!$I:$I, ""),
  _xlfn.IFNA(
    _xlfn.IFS(
      ISNUMBER(_xlpm.result), _xlpm.result,
      _xlpm.result = "&gt; 2419.6", 2500,
      _xlpm.result = "&lt; 1.0", 0.5
    ),
    ""
  )
)</f>
        <v>40.799999999999997</v>
      </c>
      <c r="AG410" s="2">
        <f>_xlfn.IFNA(_xlfn.XLOOKUP((A410&amp;"_P"), GALLERY!AT:AT, GALLERY!E:E),"")</f>
        <v>0.12511</v>
      </c>
      <c r="AH410" s="2">
        <f>_xlfn.IFNA(_xlfn.XLOOKUP((A410&amp;"_C"), GALLERY!AT:AT, GALLERY!E:E),"")</f>
        <v>300.71249999999998</v>
      </c>
      <c r="AI410" s="75">
        <f>_xlfn.IFNA(IF(_xlfn.XLOOKUP((A410&amp;"_N"), GALLERY!AT:AT, GALLERY!E:E)&lt;0, _xlfn.XLOOKUP((A410&amp;"_T"), GALLERY!AT:AT, GALLERY!E:E), _xlfn.XLOOKUP((A410&amp;"_T"), GALLERY!AT:AT, GALLERY!E:E)-_xlfn.XLOOKUP((A410&amp;"_N"), GALLERY!AT:AT, GALLERY!E:E))/1000,"")</f>
        <v>0.61788731000000008</v>
      </c>
      <c r="AJ410" s="5">
        <f>_xlfn.IFNA(_xlfn.XLOOKUP((A410), TURBIDITY!A:A, TURBIDITY!I:I),"")</f>
        <v>2.27</v>
      </c>
      <c r="AK410" s="105" t="str" cm="1">
        <f t="array" ref="AK410">_xlfn.LET(
  _xlpm.lookupVal, _xlfn.XLOOKUP($A410, PHYCOCYANIN!A:A, PHYCOCYANIN!R:R, ""),
  _xlfn.IFS(
    _xlpm.lookupVal &lt;&gt; "", _xlpm.lookupVal,
    OR($Z410 = "Abundant algae", ISNUMBER(SEARCH("Suspected_HAB", $AA410))), "Flagged",
    TRUE, ""
  )
)</f>
        <v/>
      </c>
      <c r="AL410" s="75">
        <f>_xlfn.XLOOKUP($L410,'Site_GPS-Coordinates'!$A:$A,'Site_GPS-Coordinates'!$B:$B,"")</f>
        <v>40.346474999999998</v>
      </c>
      <c r="AM410" s="75">
        <f>_xlfn.XLOOKUP($L410,'Site_GPS-Coordinates'!$A:$A,'Site_GPS-Coordinates'!$C:$C,"")</f>
        <v>-74.627359999999996</v>
      </c>
    </row>
    <row r="411" spans="1:39" ht="14.5" x14ac:dyDescent="0.35">
      <c r="A411" s="2" t="str">
        <f t="shared" si="14"/>
        <v>CL4_2025-07-13</v>
      </c>
      <c r="B411">
        <v>3546</v>
      </c>
      <c r="C411" t="s">
        <v>928</v>
      </c>
      <c r="D411" s="78">
        <v>45851.669768518521</v>
      </c>
      <c r="F411" s="78">
        <v>45851.669768518521</v>
      </c>
      <c r="H411" t="s">
        <v>929</v>
      </c>
      <c r="I411" t="s">
        <v>647</v>
      </c>
      <c r="J411" s="6">
        <v>45851.666666666664</v>
      </c>
      <c r="K411" s="79">
        <v>0.50208333333333333</v>
      </c>
      <c r="L411" t="s">
        <v>211</v>
      </c>
      <c r="M411" t="s">
        <v>155</v>
      </c>
      <c r="N411" t="s">
        <v>187</v>
      </c>
      <c r="O411" t="s">
        <v>157</v>
      </c>
      <c r="P411" t="s">
        <v>158</v>
      </c>
      <c r="R411" t="s">
        <v>159</v>
      </c>
      <c r="T411" t="s">
        <v>171</v>
      </c>
      <c r="V411" t="s">
        <v>172</v>
      </c>
      <c r="X411" t="s">
        <v>161</v>
      </c>
      <c r="Y411" t="s">
        <v>162</v>
      </c>
      <c r="Z411" t="s">
        <v>163</v>
      </c>
      <c r="AC411">
        <v>27</v>
      </c>
      <c r="AD411" t="s">
        <v>164</v>
      </c>
      <c r="AF411" cm="1">
        <f t="array" ref="AF411">_xlfn.LET(
  _xlpm.result, _xlfn.XLOOKUP($A411, IDEXX!$A:$A, IDEXX!$I:$I, ""),
  _xlfn.IFNA(
    _xlfn.IFS(
      ISNUMBER(_xlpm.result), _xlpm.result,
      _xlpm.result = "&gt; 2419.6", 2500,
      _xlpm.result = "&lt; 1.0", 0.5
    ),
    ""
  )
)</f>
        <v>17.100000000000001</v>
      </c>
      <c r="AG411" s="2">
        <f>_xlfn.IFNA(_xlfn.XLOOKUP((A411&amp;"_P"), GALLERY!AT:AT, GALLERY!E:E),"")</f>
        <v>5.0610000000000002E-2</v>
      </c>
      <c r="AH411" s="2">
        <f>_xlfn.IFNA(_xlfn.XLOOKUP((A411&amp;"_C"), GALLERY!AT:AT, GALLERY!E:E),"")</f>
        <v>520.81560000000002</v>
      </c>
      <c r="AI411" s="75">
        <f>_xlfn.IFNA(IF(_xlfn.XLOOKUP((A411&amp;"_N"), GALLERY!AT:AT, GALLERY!E:E)&lt;0, _xlfn.XLOOKUP((A411&amp;"_T"), GALLERY!AT:AT, GALLERY!E:E), _xlfn.XLOOKUP((A411&amp;"_T"), GALLERY!AT:AT, GALLERY!E:E)-_xlfn.XLOOKUP((A411&amp;"_N"), GALLERY!AT:AT, GALLERY!E:E))/1000,"")</f>
        <v>5.5821240000000001E-2</v>
      </c>
      <c r="AJ411" s="5">
        <f>_xlfn.IFNA(_xlfn.XLOOKUP((A411), TURBIDITY!A:A, TURBIDITY!I:I),"")</f>
        <v>10.7</v>
      </c>
      <c r="AK411" s="105" t="str" cm="1">
        <f t="array" ref="AK411">_xlfn.LET(
  _xlpm.lookupVal, _xlfn.XLOOKUP($A411, PHYCOCYANIN!A:A, PHYCOCYANIN!R:R, ""),
  _xlfn.IFS(
    _xlpm.lookupVal &lt;&gt; "", _xlpm.lookupVal,
    OR($Z411 = "Abundant algae", ISNUMBER(SEARCH("Suspected_HAB", $AA411))), "Flagged",
    TRUE, ""
  )
)</f>
        <v/>
      </c>
      <c r="AL411" s="75">
        <f>_xlfn.XLOOKUP($L411,'Site_GPS-Coordinates'!$A:$A,'Site_GPS-Coordinates'!$B:$B,"")</f>
        <v>40.341736330000003</v>
      </c>
      <c r="AM411" s="75">
        <f>_xlfn.XLOOKUP($L411,'Site_GPS-Coordinates'!$A:$A,'Site_GPS-Coordinates'!$C:$C,"")</f>
        <v>-74.647461930000006</v>
      </c>
    </row>
    <row r="412" spans="1:39" ht="14.5" x14ac:dyDescent="0.35">
      <c r="A412" s="2" t="str">
        <f t="shared" si="14"/>
        <v>CL5_2025-07-13</v>
      </c>
      <c r="B412">
        <v>3545</v>
      </c>
      <c r="C412" t="s">
        <v>930</v>
      </c>
      <c r="D412" s="78">
        <v>45851.663773148146</v>
      </c>
      <c r="F412" s="78">
        <v>45851.663773148146</v>
      </c>
      <c r="H412" t="s">
        <v>929</v>
      </c>
      <c r="I412" t="s">
        <v>647</v>
      </c>
      <c r="J412" s="6">
        <v>45851.666666666664</v>
      </c>
      <c r="K412" s="79">
        <v>0.49305555555555558</v>
      </c>
      <c r="L412" t="s">
        <v>217</v>
      </c>
      <c r="M412" t="s">
        <v>155</v>
      </c>
      <c r="N412" t="s">
        <v>187</v>
      </c>
      <c r="O412" t="s">
        <v>157</v>
      </c>
      <c r="P412" t="s">
        <v>158</v>
      </c>
      <c r="R412" t="s">
        <v>159</v>
      </c>
      <c r="T412" t="s">
        <v>159</v>
      </c>
      <c r="V412" t="s">
        <v>172</v>
      </c>
      <c r="X412" t="s">
        <v>161</v>
      </c>
      <c r="Y412" t="s">
        <v>162</v>
      </c>
      <c r="Z412" t="s">
        <v>163</v>
      </c>
      <c r="AC412">
        <v>29</v>
      </c>
      <c r="AD412" t="s">
        <v>164</v>
      </c>
      <c r="AF412" cm="1">
        <f t="array" ref="AF412">_xlfn.LET(
  _xlpm.result, _xlfn.XLOOKUP($A412, IDEXX!$A:$A, IDEXX!$I:$I, ""),
  _xlfn.IFNA(
    _xlfn.IFS(
      ISNUMBER(_xlpm.result), _xlpm.result,
      _xlpm.result = "&gt; 2419.6", 2500,
      _xlpm.result = "&lt; 1.0", 0.5
    ),
    ""
  )
)</f>
        <v>3.1</v>
      </c>
      <c r="AG412" s="2">
        <f>_xlfn.IFNA(_xlfn.XLOOKUP((A412&amp;"_P"), GALLERY!AT:AT, GALLERY!E:E),"")</f>
        <v>1.5859999999999999E-2</v>
      </c>
      <c r="AH412" s="2">
        <f>_xlfn.IFNA(_xlfn.XLOOKUP((A412&amp;"_C"), GALLERY!AT:AT, GALLERY!E:E),"")</f>
        <v>628.62440000000004</v>
      </c>
      <c r="AI412" s="75">
        <f>_xlfn.IFNA(IF(_xlfn.XLOOKUP((A412&amp;"_N"), GALLERY!AT:AT, GALLERY!E:E)&lt;0, _xlfn.XLOOKUP((A412&amp;"_T"), GALLERY!AT:AT, GALLERY!E:E), _xlfn.XLOOKUP((A412&amp;"_T"), GALLERY!AT:AT, GALLERY!E:E)-_xlfn.XLOOKUP((A412&amp;"_N"), GALLERY!AT:AT, GALLERY!E:E))/1000,"")</f>
        <v>0.31490373999999999</v>
      </c>
      <c r="AJ412" s="5">
        <f>_xlfn.IFNA(_xlfn.XLOOKUP((A412), TURBIDITY!A:A, TURBIDITY!I:I),"")</f>
        <v>8.42</v>
      </c>
      <c r="AK412" s="105" t="str" cm="1">
        <f t="array" ref="AK412">_xlfn.LET(
  _xlpm.lookupVal, _xlfn.XLOOKUP($A412, PHYCOCYANIN!A:A, PHYCOCYANIN!R:R, ""),
  _xlfn.IFS(
    _xlpm.lookupVal &lt;&gt; "", _xlpm.lookupVal,
    OR($Z412 = "Abundant algae", ISNUMBER(SEARCH("Suspected_HAB", $AA412))), "Flagged",
    TRUE, ""
  )
)</f>
        <v/>
      </c>
      <c r="AL412" s="75">
        <f>_xlfn.XLOOKUP($L412,'Site_GPS-Coordinates'!$A:$A,'Site_GPS-Coordinates'!$B:$B,"")</f>
        <v>40.366805919999997</v>
      </c>
      <c r="AM412" s="75">
        <f>_xlfn.XLOOKUP($L412,'Site_GPS-Coordinates'!$A:$A,'Site_GPS-Coordinates'!$C:$C,"")</f>
        <v>-74.625728370000004</v>
      </c>
    </row>
    <row r="413" spans="1:39" ht="14.5" x14ac:dyDescent="0.35">
      <c r="A413" s="2" t="str">
        <f t="shared" si="14"/>
        <v>COL1_2025-07-13</v>
      </c>
      <c r="B413">
        <v>3543</v>
      </c>
      <c r="C413" t="s">
        <v>931</v>
      </c>
      <c r="D413" s="78">
        <v>45851.658738425926</v>
      </c>
      <c r="F413" s="78">
        <v>45851.658738425926</v>
      </c>
      <c r="H413" t="s">
        <v>816</v>
      </c>
      <c r="I413" t="s">
        <v>817</v>
      </c>
      <c r="J413" s="6">
        <v>45851.666666666664</v>
      </c>
      <c r="K413" s="79">
        <v>0.48888888888888887</v>
      </c>
      <c r="L413" t="s">
        <v>339</v>
      </c>
      <c r="M413" t="s">
        <v>155</v>
      </c>
      <c r="N413" t="s">
        <v>901</v>
      </c>
      <c r="O413" t="s">
        <v>196</v>
      </c>
      <c r="P413" t="s">
        <v>158</v>
      </c>
      <c r="R413" t="s">
        <v>432</v>
      </c>
      <c r="T413" t="s">
        <v>171</v>
      </c>
      <c r="V413" t="s">
        <v>628</v>
      </c>
      <c r="W413" t="s">
        <v>932</v>
      </c>
      <c r="X413" t="s">
        <v>161</v>
      </c>
      <c r="Y413" t="s">
        <v>191</v>
      </c>
      <c r="Z413" t="s">
        <v>163</v>
      </c>
      <c r="AC413">
        <v>29</v>
      </c>
      <c r="AD413" t="s">
        <v>164</v>
      </c>
      <c r="AF413" cm="1">
        <f t="array" ref="AF413">_xlfn.LET(
  _xlpm.result, _xlfn.XLOOKUP($A413, IDEXX!$A:$A, IDEXX!$I:$I, ""),
  _xlfn.IFNA(
    _xlfn.IFS(
      ISNUMBER(_xlpm.result), _xlpm.result,
      _xlpm.result = "&gt; 2419.6", 2500,
      _xlpm.result = "&lt; 1.0", 0.5
    ),
    ""
  )
)</f>
        <v>25</v>
      </c>
      <c r="AG413" s="2">
        <f>_xlfn.IFNA(_xlfn.XLOOKUP((A413&amp;"_P"), GALLERY!AT:AT, GALLERY!E:E),"")</f>
        <v>3.8210000000000001E-2</v>
      </c>
      <c r="AH413" s="2">
        <f>_xlfn.IFNA(_xlfn.XLOOKUP((A413&amp;"_C"), GALLERY!AT:AT, GALLERY!E:E),"")</f>
        <v>574.95640000000003</v>
      </c>
      <c r="AI413" s="75">
        <f>_xlfn.IFNA(IF(_xlfn.XLOOKUP((A413&amp;"_N"), GALLERY!AT:AT, GALLERY!E:E)&lt;0, _xlfn.XLOOKUP((A413&amp;"_T"), GALLERY!AT:AT, GALLERY!E:E), _xlfn.XLOOKUP((A413&amp;"_T"), GALLERY!AT:AT, GALLERY!E:E)-_xlfn.XLOOKUP((A413&amp;"_N"), GALLERY!AT:AT, GALLERY!E:E))/1000,"")</f>
        <v>-8.3106E-4</v>
      </c>
      <c r="AJ413" s="5">
        <f>_xlfn.IFNA(_xlfn.XLOOKUP((A413), TURBIDITY!A:A, TURBIDITY!I:I),"")</f>
        <v>6.89</v>
      </c>
      <c r="AK413" s="105" t="str" cm="1">
        <f t="array" ref="AK413">_xlfn.LET(
  _xlpm.lookupVal, _xlfn.XLOOKUP($A413, PHYCOCYANIN!A:A, PHYCOCYANIN!R:R, ""),
  _xlfn.IFS(
    _xlpm.lookupVal &lt;&gt; "", _xlpm.lookupVal,
    OR($Z413 = "Abundant algae", ISNUMBER(SEARCH("Suspected_HAB", $AA413))), "Flagged",
    TRUE, ""
  )
)</f>
        <v/>
      </c>
      <c r="AL413" s="75">
        <f>_xlfn.XLOOKUP($L413,'Site_GPS-Coordinates'!$A:$A,'Site_GPS-Coordinates'!$B:$B,"")</f>
        <v>40.255357529999998</v>
      </c>
      <c r="AM413" s="75">
        <f>_xlfn.XLOOKUP($L413,'Site_GPS-Coordinates'!$A:$A,'Site_GPS-Coordinates'!$C:$C,"")</f>
        <v>-74.723866979999997</v>
      </c>
    </row>
    <row r="414" spans="1:39" ht="14.5" x14ac:dyDescent="0.35">
      <c r="A414" s="2" t="str">
        <f t="shared" si="14"/>
        <v>CTL1_2025-07-13</v>
      </c>
      <c r="B414">
        <v>3551</v>
      </c>
      <c r="C414" t="s">
        <v>933</v>
      </c>
      <c r="D414" s="78">
        <v>45851.679502314815</v>
      </c>
      <c r="F414" s="78">
        <v>45851.679502314815</v>
      </c>
      <c r="H414" t="s">
        <v>816</v>
      </c>
      <c r="I414" t="s">
        <v>817</v>
      </c>
      <c r="J414" s="6">
        <v>45851.666666666664</v>
      </c>
      <c r="K414" s="79">
        <v>0.51041666666666663</v>
      </c>
      <c r="L414" t="s">
        <v>223</v>
      </c>
      <c r="M414" t="s">
        <v>155</v>
      </c>
      <c r="N414" t="s">
        <v>901</v>
      </c>
      <c r="O414" t="s">
        <v>196</v>
      </c>
      <c r="P414" t="s">
        <v>158</v>
      </c>
      <c r="R414" s="100" t="s">
        <v>706</v>
      </c>
      <c r="T414" t="s">
        <v>171</v>
      </c>
      <c r="V414" t="s">
        <v>628</v>
      </c>
      <c r="W414" t="s">
        <v>934</v>
      </c>
      <c r="X414" t="s">
        <v>161</v>
      </c>
      <c r="Y414" t="s">
        <v>162</v>
      </c>
      <c r="Z414" t="s">
        <v>163</v>
      </c>
      <c r="AC414">
        <v>30</v>
      </c>
      <c r="AD414" t="s">
        <v>164</v>
      </c>
      <c r="AF414" cm="1">
        <f t="array" ref="AF414">_xlfn.LET(
  _xlpm.result, _xlfn.XLOOKUP($A414, IDEXX!$A:$A, IDEXX!$I:$I, ""),
  _xlfn.IFNA(
    _xlfn.IFS(
      ISNUMBER(_xlpm.result), _xlpm.result,
      _xlpm.result = "&gt; 2419.6", 2500,
      _xlpm.result = "&lt; 1.0", 0.5
    ),
    ""
  )
)</f>
        <v>11</v>
      </c>
      <c r="AG414" s="2">
        <f>_xlfn.IFNA(_xlfn.XLOOKUP((A414&amp;"_P"), GALLERY!AT:AT, GALLERY!E:E),"")</f>
        <v>0.19633999999999999</v>
      </c>
      <c r="AH414" s="2">
        <f>_xlfn.IFNA(_xlfn.XLOOKUP((A414&amp;"_C"), GALLERY!AT:AT, GALLERY!E:E),"")</f>
        <v>481.0872</v>
      </c>
      <c r="AI414" s="75">
        <f>_xlfn.IFNA(IF(_xlfn.XLOOKUP((A414&amp;"_N"), GALLERY!AT:AT, GALLERY!E:E)&lt;0, _xlfn.XLOOKUP((A414&amp;"_T"), GALLERY!AT:AT, GALLERY!E:E), _xlfn.XLOOKUP((A414&amp;"_T"), GALLERY!AT:AT, GALLERY!E:E)-_xlfn.XLOOKUP((A414&amp;"_N"), GALLERY!AT:AT, GALLERY!E:E))/1000,"")</f>
        <v>7.3746949999999992E-2</v>
      </c>
      <c r="AJ414" s="5">
        <f>_xlfn.IFNA(_xlfn.XLOOKUP((A414), TURBIDITY!A:A, TURBIDITY!I:I),"")</f>
        <v>8.06</v>
      </c>
      <c r="AK414" s="105" t="str" cm="1">
        <f t="array" ref="AK414">_xlfn.LET(
  _xlpm.lookupVal, _xlfn.XLOOKUP($A414, PHYCOCYANIN!A:A, PHYCOCYANIN!R:R, ""),
  _xlfn.IFS(
    _xlpm.lookupVal &lt;&gt; "", _xlpm.lookupVal,
    OR($Z414 = "Abundant algae", ISNUMBER(SEARCH("Suspected_HAB", $AA414))), "Flagged",
    TRUE, ""
  )
)</f>
        <v/>
      </c>
      <c r="AL414" s="75">
        <f>_xlfn.XLOOKUP($L414,'Site_GPS-Coordinates'!$A:$A,'Site_GPS-Coordinates'!$B:$B,"")</f>
        <v>40.280622039999997</v>
      </c>
      <c r="AM414" s="75">
        <f>_xlfn.XLOOKUP($L414,'Site_GPS-Coordinates'!$A:$A,'Site_GPS-Coordinates'!$C:$C,"")</f>
        <v>-74.739950440000001</v>
      </c>
    </row>
    <row r="415" spans="1:39" ht="14.5" x14ac:dyDescent="0.35">
      <c r="A415" s="2" t="str">
        <f t="shared" si="14"/>
        <v>CVL1_2025-07-13</v>
      </c>
      <c r="B415">
        <v>3516</v>
      </c>
      <c r="C415" t="s">
        <v>935</v>
      </c>
      <c r="D415" s="78">
        <v>45851.591226851851</v>
      </c>
      <c r="F415" s="78">
        <v>45851.591226851851</v>
      </c>
      <c r="H415" t="s">
        <v>221</v>
      </c>
      <c r="I415" t="s">
        <v>222</v>
      </c>
      <c r="J415" s="6">
        <v>45851.666666666664</v>
      </c>
      <c r="K415" s="79">
        <v>0.42152777777777778</v>
      </c>
      <c r="L415" t="s">
        <v>225</v>
      </c>
      <c r="M415" t="s">
        <v>155</v>
      </c>
      <c r="N415" t="s">
        <v>187</v>
      </c>
      <c r="O415" t="s">
        <v>196</v>
      </c>
      <c r="P415" t="s">
        <v>158</v>
      </c>
      <c r="R415" t="s">
        <v>159</v>
      </c>
      <c r="T415" t="s">
        <v>159</v>
      </c>
      <c r="V415" t="s">
        <v>172</v>
      </c>
      <c r="X415" t="s">
        <v>161</v>
      </c>
      <c r="Y415" t="s">
        <v>177</v>
      </c>
      <c r="Z415" t="s">
        <v>163</v>
      </c>
      <c r="AC415">
        <v>28</v>
      </c>
      <c r="AD415" t="s">
        <v>164</v>
      </c>
      <c r="AF415" cm="1">
        <f t="array" ref="AF415">_xlfn.LET(
  _xlpm.result, _xlfn.XLOOKUP($A415, IDEXX!$A:$A, IDEXX!$I:$I, ""),
  _xlfn.IFNA(
    _xlfn.IFS(
      ISNUMBER(_xlpm.result), _xlpm.result,
      _xlpm.result = "&gt; 2419.6", 2500,
      _xlpm.result = "&lt; 1.0", 0.5
    ),
    ""
  )
)</f>
        <v>24.6</v>
      </c>
      <c r="AG415" s="2">
        <f>_xlfn.IFNA(_xlfn.XLOOKUP((A415&amp;"_P"), GALLERY!AT:AT, GALLERY!E:E),"")</f>
        <v>1.294E-2</v>
      </c>
      <c r="AH415" s="2">
        <f>_xlfn.IFNA(_xlfn.XLOOKUP((A415&amp;"_C"), GALLERY!AT:AT, GALLERY!E:E),"")</f>
        <v>441.4699</v>
      </c>
      <c r="AI415" s="75">
        <f>_xlfn.IFNA(IF(_xlfn.XLOOKUP((A415&amp;"_N"), GALLERY!AT:AT, GALLERY!E:E)&lt;0, _xlfn.XLOOKUP((A415&amp;"_T"), GALLERY!AT:AT, GALLERY!E:E), _xlfn.XLOOKUP((A415&amp;"_T"), GALLERY!AT:AT, GALLERY!E:E)-_xlfn.XLOOKUP((A415&amp;"_N"), GALLERY!AT:AT, GALLERY!E:E))/1000,"")</f>
        <v>1.8801410000000001E-2</v>
      </c>
      <c r="AJ415" s="5">
        <f>_xlfn.IFNA(_xlfn.XLOOKUP((A415), TURBIDITY!A:A, TURBIDITY!I:I),"")</f>
        <v>10.6</v>
      </c>
      <c r="AK415" s="5" t="s">
        <v>559</v>
      </c>
      <c r="AL415" s="75">
        <f>_xlfn.XLOOKUP($L415,'Site_GPS-Coordinates'!$A:$A,'Site_GPS-Coordinates'!$B:$B,"")</f>
        <v>40.272849999999998</v>
      </c>
      <c r="AM415" s="75">
        <f>_xlfn.XLOOKUP($L415,'Site_GPS-Coordinates'!$A:$A,'Site_GPS-Coordinates'!$C:$C,"")</f>
        <v>-74.779470000000003</v>
      </c>
    </row>
    <row r="416" spans="1:39" ht="14.5" x14ac:dyDescent="0.35">
      <c r="A416" s="2" t="str">
        <f t="shared" si="14"/>
        <v>DB1_2025-07-13</v>
      </c>
      <c r="B416">
        <v>3522</v>
      </c>
      <c r="C416" t="s">
        <v>936</v>
      </c>
      <c r="D416" s="78">
        <v>45851.609432870369</v>
      </c>
      <c r="F416" s="78">
        <v>45851.609432870369</v>
      </c>
      <c r="H416" t="s">
        <v>205</v>
      </c>
      <c r="I416" t="s">
        <v>477</v>
      </c>
      <c r="J416" s="6">
        <v>45851.666666666664</v>
      </c>
      <c r="K416" s="79">
        <v>0.44027777777777777</v>
      </c>
      <c r="L416" t="s">
        <v>227</v>
      </c>
      <c r="M416" t="s">
        <v>155</v>
      </c>
      <c r="N416" t="s">
        <v>286</v>
      </c>
      <c r="O416" t="s">
        <v>196</v>
      </c>
      <c r="P416" t="s">
        <v>158</v>
      </c>
      <c r="R416" t="s">
        <v>159</v>
      </c>
      <c r="T416" t="s">
        <v>159</v>
      </c>
      <c r="V416" t="s">
        <v>160</v>
      </c>
      <c r="X416" t="s">
        <v>202</v>
      </c>
      <c r="Y416" t="s">
        <v>162</v>
      </c>
      <c r="Z416" t="s">
        <v>213</v>
      </c>
      <c r="AA416" t="s">
        <v>291</v>
      </c>
      <c r="AC416">
        <v>29.1</v>
      </c>
      <c r="AD416" t="s">
        <v>164</v>
      </c>
      <c r="AF416" cm="1">
        <f t="array" ref="AF416">_xlfn.LET(
  _xlpm.result, _xlfn.XLOOKUP($A416, IDEXX!$A:$A, IDEXX!$I:$I, ""),
  _xlfn.IFNA(
    _xlfn.IFS(
      ISNUMBER(_xlpm.result), _xlpm.result,
      _xlpm.result = "&gt; 2419.6", 2500,
      _xlpm.result = "&lt; 1.0", 0.5
    ),
    ""
  )
)</f>
        <v>325.5</v>
      </c>
      <c r="AG416" s="2">
        <f>_xlfn.IFNA(_xlfn.XLOOKUP((A416&amp;"_P"), GALLERY!AT:AT, GALLERY!E:E),"")</f>
        <v>3.1829999999999997E-2</v>
      </c>
      <c r="AH416" s="2">
        <f>_xlfn.IFNA(_xlfn.XLOOKUP((A416&amp;"_C"), GALLERY!AT:AT, GALLERY!E:E),"")</f>
        <v>554.36829999999998</v>
      </c>
      <c r="AI416" s="75">
        <f>_xlfn.IFNA(IF(_xlfn.XLOOKUP((A416&amp;"_N"), GALLERY!AT:AT, GALLERY!E:E)&lt;0, _xlfn.XLOOKUP((A416&amp;"_T"), GALLERY!AT:AT, GALLERY!E:E), _xlfn.XLOOKUP((A416&amp;"_T"), GALLERY!AT:AT, GALLERY!E:E)-_xlfn.XLOOKUP((A416&amp;"_N"), GALLERY!AT:AT, GALLERY!E:E))/1000,"")</f>
        <v>8.7607959999999985E-2</v>
      </c>
      <c r="AJ416" s="5">
        <f>_xlfn.IFNA(_xlfn.XLOOKUP((A416), TURBIDITY!A:A, TURBIDITY!I:I),"")</f>
        <v>4.3899999999999997</v>
      </c>
      <c r="AK416" s="105" t="str" cm="1">
        <f t="array" ref="AK416">_xlfn.LET(
  _xlpm.lookupVal, _xlfn.XLOOKUP($A416, PHYCOCYANIN!A:A, PHYCOCYANIN!R:R, ""),
  _xlfn.IFS(
    _xlpm.lookupVal &lt;&gt; "", _xlpm.lookupVal,
    OR($Z416 = "Abundant algae", ISNUMBER(SEARCH("Suspected_HAB", $AA416))), "Flagged",
    TRUE, ""
  )
)</f>
        <v/>
      </c>
      <c r="AL416" s="75">
        <f>_xlfn.XLOOKUP($L416,'Site_GPS-Coordinates'!$A:$A,'Site_GPS-Coordinates'!$B:$B,"")</f>
        <v>40.333883</v>
      </c>
      <c r="AM416" s="75">
        <f>_xlfn.XLOOKUP($L416,'Site_GPS-Coordinates'!$A:$A,'Site_GPS-Coordinates'!$C:$C,"")</f>
        <v>-74.611664000000005</v>
      </c>
    </row>
    <row r="417" spans="1:39" ht="14.5" x14ac:dyDescent="0.35">
      <c r="A417" s="2" t="str">
        <f t="shared" si="14"/>
        <v>DE1_2025-07-13</v>
      </c>
      <c r="B417">
        <v>3533</v>
      </c>
      <c r="C417" t="s">
        <v>937</v>
      </c>
      <c r="D417" s="78">
        <v>45851.633819444447</v>
      </c>
      <c r="F417" s="78">
        <v>45851.633819444447</v>
      </c>
      <c r="H417" t="s">
        <v>395</v>
      </c>
      <c r="I417" t="s">
        <v>167</v>
      </c>
      <c r="J417" s="6">
        <v>45851.666666666664</v>
      </c>
      <c r="K417" s="79">
        <v>0.46458333333333335</v>
      </c>
      <c r="L417" t="s">
        <v>231</v>
      </c>
      <c r="M417" t="s">
        <v>155</v>
      </c>
      <c r="N417" t="s">
        <v>399</v>
      </c>
      <c r="O417" t="s">
        <v>157</v>
      </c>
      <c r="P417" t="s">
        <v>158</v>
      </c>
      <c r="R417" s="100" t="s">
        <v>706</v>
      </c>
      <c r="T417" t="s">
        <v>171</v>
      </c>
      <c r="V417" t="s">
        <v>172</v>
      </c>
      <c r="X417" t="s">
        <v>202</v>
      </c>
      <c r="Y417" t="s">
        <v>177</v>
      </c>
      <c r="Z417" t="s">
        <v>163</v>
      </c>
      <c r="AC417">
        <v>27</v>
      </c>
      <c r="AD417" t="s">
        <v>164</v>
      </c>
      <c r="AF417" cm="1">
        <f t="array" ref="AF417">_xlfn.LET(
  _xlpm.result, _xlfn.XLOOKUP($A417, IDEXX!$A:$A, IDEXX!$I:$I, ""),
  _xlfn.IFNA(
    _xlfn.IFS(
      ISNUMBER(_xlpm.result), _xlpm.result,
      _xlpm.result = "&gt; 2419.6", 2500,
      _xlpm.result = "&lt; 1.0", 0.5
    ),
    ""
  )
)</f>
        <v>93.4</v>
      </c>
      <c r="AG417" s="2">
        <f>_xlfn.IFNA(_xlfn.XLOOKUP((A417&amp;"_P"), GALLERY!AT:AT, GALLERY!E:E),"")</f>
        <v>0.17516000000000001</v>
      </c>
      <c r="AH417" s="2">
        <f>_xlfn.IFNA(_xlfn.XLOOKUP((A417&amp;"_C"), GALLERY!AT:AT, GALLERY!E:E),"")</f>
        <v>277.59050000000002</v>
      </c>
      <c r="AI417" s="75">
        <f>_xlfn.IFNA(IF(_xlfn.XLOOKUP((A417&amp;"_N"), GALLERY!AT:AT, GALLERY!E:E)&lt;0, _xlfn.XLOOKUP((A417&amp;"_T"), GALLERY!AT:AT, GALLERY!E:E), _xlfn.XLOOKUP((A417&amp;"_T"), GALLERY!AT:AT, GALLERY!E:E)-_xlfn.XLOOKUP((A417&amp;"_N"), GALLERY!AT:AT, GALLERY!E:E))/1000,"")</f>
        <v>0.90103176000000007</v>
      </c>
      <c r="AJ417" s="5">
        <f>_xlfn.IFNA(_xlfn.XLOOKUP((A417), TURBIDITY!A:A, TURBIDITY!I:I),"")</f>
        <v>1.72</v>
      </c>
      <c r="AK417" s="105" t="str" cm="1">
        <f t="array" ref="AK417">_xlfn.LET(
  _xlpm.lookupVal, _xlfn.XLOOKUP($A417, PHYCOCYANIN!A:A, PHYCOCYANIN!R:R, ""),
  _xlfn.IFS(
    _xlpm.lookupVal &lt;&gt; "", _xlpm.lookupVal,
    OR($Z417 = "Abundant algae", ISNUMBER(SEARCH("Suspected_HAB", $AA417))), "Flagged",
    TRUE, ""
  )
)</f>
        <v/>
      </c>
      <c r="AL417" s="75">
        <f>_xlfn.XLOOKUP($L417,'Site_GPS-Coordinates'!$A:$A,'Site_GPS-Coordinates'!$B:$B,"")</f>
        <v>40.360522000000003</v>
      </c>
      <c r="AM417" s="75">
        <f>_xlfn.XLOOKUP($L417,'Site_GPS-Coordinates'!$A:$A,'Site_GPS-Coordinates'!$C:$C,"")</f>
        <v>-74.945435000000003</v>
      </c>
    </row>
    <row r="418" spans="1:39" ht="14.5" x14ac:dyDescent="0.35">
      <c r="A418" s="2" t="str">
        <f t="shared" si="14"/>
        <v>DS21-1_2025-07-13</v>
      </c>
      <c r="B418">
        <v>3507</v>
      </c>
      <c r="C418" t="s">
        <v>938</v>
      </c>
      <c r="D418" s="78">
        <v>45851.557453703703</v>
      </c>
      <c r="F418" s="78">
        <v>45851.557453703703</v>
      </c>
      <c r="H418" t="s">
        <v>911</v>
      </c>
      <c r="I418" t="s">
        <v>720</v>
      </c>
      <c r="J418" s="6">
        <v>45851.666666666664</v>
      </c>
      <c r="K418" s="79">
        <v>0.37291666666666667</v>
      </c>
      <c r="L418" t="s">
        <v>858</v>
      </c>
      <c r="M418" t="s">
        <v>155</v>
      </c>
      <c r="N418" t="s">
        <v>187</v>
      </c>
      <c r="O418" t="s">
        <v>250</v>
      </c>
      <c r="P418" t="s">
        <v>158</v>
      </c>
      <c r="R418" s="100" t="s">
        <v>939</v>
      </c>
      <c r="T418" t="s">
        <v>171</v>
      </c>
      <c r="V418" t="s">
        <v>320</v>
      </c>
      <c r="X418" t="s">
        <v>202</v>
      </c>
      <c r="Y418" t="s">
        <v>424</v>
      </c>
      <c r="Z418" t="s">
        <v>218</v>
      </c>
      <c r="AA418" t="s">
        <v>291</v>
      </c>
      <c r="AC418">
        <v>29</v>
      </c>
      <c r="AD418" t="s">
        <v>164</v>
      </c>
      <c r="AF418" cm="1">
        <f t="array" ref="AF418">_xlfn.LET(
  _xlpm.result, _xlfn.XLOOKUP($A418, IDEXX!$A:$A, IDEXX!$I:$I, ""),
  _xlfn.IFNA(
    _xlfn.IFS(
      ISNUMBER(_xlpm.result), _xlpm.result,
      _xlpm.result = "&gt; 2419.6", 2500,
      _xlpm.result = "&lt; 1.0", 0.5
    ),
    ""
  )
)</f>
        <v>0.5</v>
      </c>
      <c r="AG418" s="2">
        <f>_xlfn.IFNA(_xlfn.XLOOKUP((A418&amp;"_P"), GALLERY!AT:AT, GALLERY!E:E),"")</f>
        <v>1.567E-2</v>
      </c>
      <c r="AH418" s="2">
        <f>_xlfn.IFNA(_xlfn.XLOOKUP((A418&amp;"_C"), GALLERY!AT:AT, GALLERY!E:E),"")</f>
        <v>598.07889999999998</v>
      </c>
      <c r="AI418" s="75">
        <f>_xlfn.IFNA(IF(_xlfn.XLOOKUP((A418&amp;"_N"), GALLERY!AT:AT, GALLERY!E:E)&lt;0, _xlfn.XLOOKUP((A418&amp;"_T"), GALLERY!AT:AT, GALLERY!E:E), _xlfn.XLOOKUP((A418&amp;"_T"), GALLERY!AT:AT, GALLERY!E:E)-_xlfn.XLOOKUP((A418&amp;"_N"), GALLERY!AT:AT, GALLERY!E:E))/1000,"")</f>
        <v>9.99682E-3</v>
      </c>
      <c r="AJ418" s="5">
        <f>_xlfn.IFNA(_xlfn.XLOOKUP((A418), TURBIDITY!A:A, TURBIDITY!I:I),"")</f>
        <v>4</v>
      </c>
      <c r="AK418" s="105" t="str" cm="1">
        <f t="array" ref="AK418">_xlfn.LET(
  _xlpm.lookupVal, _xlfn.XLOOKUP($A418, PHYCOCYANIN!A:A, PHYCOCYANIN!R:R, ""),
  _xlfn.IFS(
    _xlpm.lookupVal &lt;&gt; "", _xlpm.lookupVal,
    OR($Z418 = "Abundant algae", ISNUMBER(SEARCH("Suspected_HAB", $AA418))), "Flagged",
    TRUE, ""
  )
)</f>
        <v/>
      </c>
      <c r="AL418" s="75">
        <f>_xlfn.XLOOKUP($L418,'Site_GPS-Coordinates'!$A:$A,'Site_GPS-Coordinates'!$B:$B,"")</f>
        <v>40.244110839999998</v>
      </c>
      <c r="AM418" s="75">
        <f>_xlfn.XLOOKUP($L418,'Site_GPS-Coordinates'!$A:$A,'Site_GPS-Coordinates'!$C:$C,"")</f>
        <v>-74.65596438</v>
      </c>
    </row>
    <row r="419" spans="1:39" ht="14.5" x14ac:dyDescent="0.35">
      <c r="A419" s="2" t="str">
        <f t="shared" si="14"/>
        <v>ETL1_2025-07-13</v>
      </c>
      <c r="B419">
        <v>3511</v>
      </c>
      <c r="C419" s="80" t="s">
        <v>940</v>
      </c>
      <c r="D419" s="78">
        <v>45851.577048611114</v>
      </c>
      <c r="F419" s="78">
        <v>45851.577048611114</v>
      </c>
      <c r="H419" t="s">
        <v>657</v>
      </c>
      <c r="I419" t="s">
        <v>748</v>
      </c>
      <c r="J419" s="6">
        <v>45851.666666666664</v>
      </c>
      <c r="K419" s="79">
        <v>0.40902777777777777</v>
      </c>
      <c r="L419" t="s">
        <v>236</v>
      </c>
      <c r="M419" t="s">
        <v>155</v>
      </c>
      <c r="N419" t="s">
        <v>399</v>
      </c>
      <c r="O419" t="s">
        <v>196</v>
      </c>
      <c r="P419" t="s">
        <v>158</v>
      </c>
      <c r="R419" t="s">
        <v>176</v>
      </c>
      <c r="T419" t="s">
        <v>171</v>
      </c>
      <c r="V419" t="s">
        <v>160</v>
      </c>
      <c r="X419" t="s">
        <v>161</v>
      </c>
      <c r="Y419" t="s">
        <v>162</v>
      </c>
      <c r="Z419" t="s">
        <v>163</v>
      </c>
      <c r="AC419">
        <v>26</v>
      </c>
      <c r="AD419" t="s">
        <v>164</v>
      </c>
      <c r="AF419" cm="1">
        <f t="array" ref="AF419">_xlfn.LET(
  _xlpm.result, _xlfn.XLOOKUP($A419, IDEXX!$A:$A, IDEXX!$I:$I, ""),
  _xlfn.IFNA(
    _xlfn.IFS(
      ISNUMBER(_xlpm.result), _xlpm.result,
      _xlpm.result = "&gt; 2419.6", 2500,
      _xlpm.result = "&lt; 1.0", 0.5
    ),
    ""
  )
)</f>
        <v>2</v>
      </c>
      <c r="AG419" s="2">
        <f>_xlfn.IFNA(_xlfn.XLOOKUP((A419&amp;"_P"), GALLERY!AT:AT, GALLERY!E:E),"")</f>
        <v>0.18140999999999999</v>
      </c>
      <c r="AH419" s="2">
        <f>_xlfn.IFNA(_xlfn.XLOOKUP((A419&amp;"_C"), GALLERY!AT:AT, GALLERY!E:E),"")</f>
        <v>618.71939999999995</v>
      </c>
      <c r="AI419" s="75">
        <f>_xlfn.IFNA(IF(_xlfn.XLOOKUP((A419&amp;"_N"), GALLERY!AT:AT, GALLERY!E:E)&lt;0, _xlfn.XLOOKUP((A419&amp;"_T"), GALLERY!AT:AT, GALLERY!E:E), _xlfn.XLOOKUP((A419&amp;"_T"), GALLERY!AT:AT, GALLERY!E:E)-_xlfn.XLOOKUP((A419&amp;"_N"), GALLERY!AT:AT, GALLERY!E:E))/1000,"")</f>
        <v>0.13838787999999999</v>
      </c>
      <c r="AJ419" s="5">
        <f>_xlfn.IFNA(_xlfn.XLOOKUP((A419), TURBIDITY!A:A, TURBIDITY!I:I),"")</f>
        <v>3.43</v>
      </c>
      <c r="AK419" s="105" t="str" cm="1">
        <f t="array" ref="AK419">_xlfn.LET(
  _xlpm.lookupVal, _xlfn.XLOOKUP($A419, PHYCOCYANIN!A:A, PHYCOCYANIN!R:R, ""),
  _xlfn.IFS(
    _xlpm.lookupVal &lt;&gt; "", _xlpm.lookupVal,
    OR($Z419 = "Abundant algae", ISNUMBER(SEARCH("Suspected_HAB", $AA419))), "Flagged",
    TRUE, ""
  )
)</f>
        <v/>
      </c>
      <c r="AL419" s="75">
        <f>_xlfn.XLOOKUP($L419,'Site_GPS-Coordinates'!$A:$A,'Site_GPS-Coordinates'!$B:$B,"")</f>
        <v>40.253419999999998</v>
      </c>
      <c r="AM419" s="75">
        <f>_xlfn.XLOOKUP($L419,'Site_GPS-Coordinates'!$A:$A,'Site_GPS-Coordinates'!$C:$C,"")</f>
        <v>-74.49906</v>
      </c>
    </row>
    <row r="420" spans="1:39" ht="14.5" x14ac:dyDescent="0.35">
      <c r="A420" s="2" t="str">
        <f t="shared" si="14"/>
        <v>FC1_2025-07-13</v>
      </c>
      <c r="B420">
        <v>3552</v>
      </c>
      <c r="C420" t="s">
        <v>941</v>
      </c>
      <c r="D420" s="78">
        <v>45851.680821759262</v>
      </c>
      <c r="F420" s="78">
        <v>45851.680821759262</v>
      </c>
      <c r="H420" t="s">
        <v>750</v>
      </c>
      <c r="I420" t="s">
        <v>751</v>
      </c>
      <c r="J420" s="6">
        <v>45851.666666666664</v>
      </c>
      <c r="K420" s="79">
        <v>0.49652777777777779</v>
      </c>
      <c r="L420" t="s">
        <v>752</v>
      </c>
      <c r="M420" t="s">
        <v>155</v>
      </c>
      <c r="N420" t="s">
        <v>187</v>
      </c>
      <c r="O420" t="s">
        <v>196</v>
      </c>
      <c r="P420" t="s">
        <v>158</v>
      </c>
      <c r="R420" t="s">
        <v>159</v>
      </c>
      <c r="T420" t="s">
        <v>159</v>
      </c>
      <c r="V420" t="s">
        <v>413</v>
      </c>
      <c r="W420" t="s">
        <v>942</v>
      </c>
      <c r="X420" t="s">
        <v>161</v>
      </c>
      <c r="Y420" t="s">
        <v>177</v>
      </c>
      <c r="Z420" t="s">
        <v>163</v>
      </c>
      <c r="AC420">
        <v>25</v>
      </c>
      <c r="AD420" t="s">
        <v>164</v>
      </c>
      <c r="AE420" t="s">
        <v>943</v>
      </c>
      <c r="AF420" cm="1">
        <f t="array" ref="AF420">_xlfn.LET(
  _xlpm.result, _xlfn.XLOOKUP($A420, IDEXX!$A:$A, IDEXX!$I:$I, ""),
  _xlfn.IFNA(
    _xlfn.IFS(
      ISNUMBER(_xlpm.result), _xlpm.result,
      _xlpm.result = "&gt; 2419.6", 2500,
      _xlpm.result = "&lt; 1.0", 0.5
    ),
    ""
  )
)</f>
        <v>199.3</v>
      </c>
      <c r="AG420" s="2">
        <f>_xlfn.IFNA(_xlfn.XLOOKUP((A420&amp;"_P"), GALLERY!AT:AT, GALLERY!E:E),"")</f>
        <v>6.4149999999999999E-2</v>
      </c>
      <c r="AH420" s="2">
        <f>_xlfn.IFNA(_xlfn.XLOOKUP((A420&amp;"_C"), GALLERY!AT:AT, GALLERY!E:E),"")</f>
        <v>188.7389</v>
      </c>
      <c r="AI420" s="75">
        <f>_xlfn.IFNA(IF(_xlfn.XLOOKUP((A420&amp;"_N"), GALLERY!AT:AT, GALLERY!E:E)&lt;0, _xlfn.XLOOKUP((A420&amp;"_T"), GALLERY!AT:AT, GALLERY!E:E), _xlfn.XLOOKUP((A420&amp;"_T"), GALLERY!AT:AT, GALLERY!E:E)-_xlfn.XLOOKUP((A420&amp;"_N"), GALLERY!AT:AT, GALLERY!E:E))/1000,"")</f>
        <v>2.4842199999999998E-2</v>
      </c>
      <c r="AJ420" s="5">
        <f>_xlfn.IFNA(_xlfn.XLOOKUP((A420), TURBIDITY!A:A, TURBIDITY!I:I),"")</f>
        <v>1.75</v>
      </c>
      <c r="AK420" s="105" t="str" cm="1">
        <f t="array" ref="AK420">_xlfn.LET(
  _xlpm.lookupVal, _xlfn.XLOOKUP($A420, PHYCOCYANIN!A:A, PHYCOCYANIN!R:R, ""),
  _xlfn.IFS(
    _xlpm.lookupVal &lt;&gt; "", _xlpm.lookupVal,
    OR($Z420 = "Abundant algae", ISNUMBER(SEARCH("Suspected_HAB", $AA420))), "Flagged",
    TRUE, ""
  )
)</f>
        <v/>
      </c>
      <c r="AL420" s="75">
        <f>_xlfn.XLOOKUP($L420,'Site_GPS-Coordinates'!$A:$A,'Site_GPS-Coordinates'!$B:$B,"")</f>
        <v>40.316657999999997</v>
      </c>
      <c r="AM420" s="75">
        <f>_xlfn.XLOOKUP($L420,'Site_GPS-Coordinates'!$A:$A,'Site_GPS-Coordinates'!$C:$C,"")</f>
        <v>-74.882037999999994</v>
      </c>
    </row>
    <row r="421" spans="1:39" ht="14.5" x14ac:dyDescent="0.35">
      <c r="A421" s="2" t="str">
        <f t="shared" si="14"/>
        <v>GMP1_2025-07-13</v>
      </c>
      <c r="B421">
        <v>3510</v>
      </c>
      <c r="C421" t="s">
        <v>944</v>
      </c>
      <c r="D421" s="78">
        <v>45851.569953703707</v>
      </c>
      <c r="F421" s="78">
        <v>45851.569953703707</v>
      </c>
      <c r="H421" t="s">
        <v>329</v>
      </c>
      <c r="I421" t="s">
        <v>194</v>
      </c>
      <c r="J421" s="6">
        <v>45851.666666666664</v>
      </c>
      <c r="K421" s="79">
        <v>0.40208333333333335</v>
      </c>
      <c r="L421" t="s">
        <v>239</v>
      </c>
      <c r="M421" t="s">
        <v>155</v>
      </c>
      <c r="N421" t="s">
        <v>187</v>
      </c>
      <c r="O421" t="s">
        <v>157</v>
      </c>
      <c r="P421" t="s">
        <v>158</v>
      </c>
      <c r="R421" t="s">
        <v>159</v>
      </c>
      <c r="T421" t="s">
        <v>159</v>
      </c>
      <c r="V421" t="s">
        <v>172</v>
      </c>
      <c r="X421" t="s">
        <v>202</v>
      </c>
      <c r="Y421" t="s">
        <v>191</v>
      </c>
      <c r="Z421" t="s">
        <v>163</v>
      </c>
      <c r="AC421">
        <v>25</v>
      </c>
      <c r="AD421" t="s">
        <v>164</v>
      </c>
      <c r="AF421" cm="1">
        <f t="array" ref="AF421">_xlfn.LET(
  _xlpm.result, _xlfn.XLOOKUP($A421, IDEXX!$A:$A, IDEXX!$I:$I, ""),
  _xlfn.IFNA(
    _xlfn.IFS(
      ISNUMBER(_xlpm.result), _xlpm.result,
      _xlpm.result = "&gt; 2419.6", 2500,
      _xlpm.result = "&lt; 1.0", 0.5
    ),
    ""
  )
)</f>
        <v>1553.1</v>
      </c>
      <c r="AG421" s="2">
        <f>_xlfn.IFNA(_xlfn.XLOOKUP((A421&amp;"_P"), GALLERY!AT:AT, GALLERY!E:E),"")</f>
        <v>0.12597</v>
      </c>
      <c r="AH421" s="2">
        <f>_xlfn.IFNA(_xlfn.XLOOKUP((A421&amp;"_C"), GALLERY!AT:AT, GALLERY!E:E),"")</f>
        <v>390.4384</v>
      </c>
      <c r="AI421" s="75">
        <f>_xlfn.IFNA(IF(_xlfn.XLOOKUP((A421&amp;"_N"), GALLERY!AT:AT, GALLERY!E:E)&lt;0, _xlfn.XLOOKUP((A421&amp;"_T"), GALLERY!AT:AT, GALLERY!E:E), _xlfn.XLOOKUP((A421&amp;"_T"), GALLERY!AT:AT, GALLERY!E:E)-_xlfn.XLOOKUP((A421&amp;"_N"), GALLERY!AT:AT, GALLERY!E:E))/1000,"")</f>
        <v>7.6386340000000011E-2</v>
      </c>
      <c r="AJ421" s="5">
        <f>_xlfn.IFNA(_xlfn.XLOOKUP((A421), TURBIDITY!A:A, TURBIDITY!I:I),"")</f>
        <v>10.1</v>
      </c>
      <c r="AK421" s="105" t="str" cm="1">
        <f t="array" ref="AK421">_xlfn.LET(
  _xlpm.lookupVal, _xlfn.XLOOKUP($A421, PHYCOCYANIN!A:A, PHYCOCYANIN!R:R, ""),
  _xlfn.IFS(
    _xlpm.lookupVal &lt;&gt; "", _xlpm.lookupVal,
    OR($Z421 = "Abundant algae", ISNUMBER(SEARCH("Suspected_HAB", $AA421))), "Flagged",
    TRUE, ""
  )
)</f>
        <v/>
      </c>
      <c r="AL421" s="75">
        <f>_xlfn.XLOOKUP($L421,'Site_GPS-Coordinates'!$A:$A,'Site_GPS-Coordinates'!$B:$B,"")</f>
        <v>40.312959999999997</v>
      </c>
      <c r="AM421" s="75">
        <f>_xlfn.XLOOKUP($L421,'Site_GPS-Coordinates'!$A:$A,'Site_GPS-Coordinates'!$C:$C,"")</f>
        <v>-74.606340000000003</v>
      </c>
    </row>
    <row r="422" spans="1:39" ht="14.5" x14ac:dyDescent="0.35">
      <c r="A422" s="2" t="str">
        <f t="shared" si="14"/>
        <v>GRPL1_2025-07-13</v>
      </c>
      <c r="B422">
        <v>3526</v>
      </c>
      <c r="C422" t="s">
        <v>945</v>
      </c>
      <c r="D422" s="78">
        <v>45851.622499999998</v>
      </c>
      <c r="F422" s="78">
        <v>45851.622499999998</v>
      </c>
      <c r="H422" t="s">
        <v>234</v>
      </c>
      <c r="I422" t="s">
        <v>235</v>
      </c>
      <c r="J422" s="6">
        <v>45851.666666666664</v>
      </c>
      <c r="K422" s="79">
        <v>0.4548611111111111</v>
      </c>
      <c r="L422" t="s">
        <v>349</v>
      </c>
      <c r="M422" t="s">
        <v>155</v>
      </c>
      <c r="N422" t="s">
        <v>286</v>
      </c>
      <c r="O422" t="s">
        <v>196</v>
      </c>
      <c r="P422" t="s">
        <v>464</v>
      </c>
      <c r="R422" s="100" t="s">
        <v>830</v>
      </c>
      <c r="T422" t="s">
        <v>171</v>
      </c>
      <c r="V422" t="s">
        <v>190</v>
      </c>
      <c r="X422" t="s">
        <v>202</v>
      </c>
      <c r="Y422" t="s">
        <v>162</v>
      </c>
      <c r="Z422" t="s">
        <v>163</v>
      </c>
      <c r="AC422">
        <v>28</v>
      </c>
      <c r="AD422" t="s">
        <v>164</v>
      </c>
      <c r="AF422" cm="1">
        <f t="array" ref="AF422">_xlfn.LET(
  _xlpm.result, _xlfn.XLOOKUP($A422, IDEXX!$A:$A, IDEXX!$I:$I, ""),
  _xlfn.IFNA(
    _xlfn.IFS(
      ISNUMBER(_xlpm.result), _xlpm.result,
      _xlpm.result = "&gt; 2419.6", 2500,
      _xlpm.result = "&lt; 1.0", 0.5
    ),
    ""
  )
)</f>
        <v>25.3</v>
      </c>
      <c r="AG422" s="2">
        <f>_xlfn.IFNA(_xlfn.XLOOKUP((A422&amp;"_P"), GALLERY!AT:AT, GALLERY!E:E),"")</f>
        <v>1.021E-2</v>
      </c>
      <c r="AH422" s="2">
        <f>_xlfn.IFNA(_xlfn.XLOOKUP((A422&amp;"_C"), GALLERY!AT:AT, GALLERY!E:E),"")</f>
        <v>842.12779999999998</v>
      </c>
      <c r="AI422" s="75">
        <f>_xlfn.IFNA(IF(_xlfn.XLOOKUP((A422&amp;"_N"), GALLERY!AT:AT, GALLERY!E:E)&lt;0, _xlfn.XLOOKUP((A422&amp;"_T"), GALLERY!AT:AT, GALLERY!E:E), _xlfn.XLOOKUP((A422&amp;"_T"), GALLERY!AT:AT, GALLERY!E:E)-_xlfn.XLOOKUP((A422&amp;"_N"), GALLERY!AT:AT, GALLERY!E:E))/1000,"")</f>
        <v>0.21784796000000001</v>
      </c>
      <c r="AJ422" s="5">
        <f>_xlfn.IFNA(_xlfn.XLOOKUP((A422), TURBIDITY!A:A, TURBIDITY!I:I),"")</f>
        <v>3.14</v>
      </c>
      <c r="AK422"/>
      <c r="AL422" s="75">
        <f>_xlfn.XLOOKUP($L422,'Site_GPS-Coordinates'!$A:$A,'Site_GPS-Coordinates'!$B:$B,"")</f>
        <v>40.187829999999998</v>
      </c>
      <c r="AM422" s="75">
        <f>_xlfn.XLOOKUP($L422,'Site_GPS-Coordinates'!$A:$A,'Site_GPS-Coordinates'!$C:$C,"")</f>
        <v>-74.688609999999997</v>
      </c>
    </row>
    <row r="423" spans="1:39" ht="14.5" x14ac:dyDescent="0.35">
      <c r="A423" s="2" t="str">
        <f t="shared" si="14"/>
        <v>HA1_2025-07-13</v>
      </c>
      <c r="B423">
        <v>3544</v>
      </c>
      <c r="C423" t="s">
        <v>946</v>
      </c>
      <c r="D423" s="78">
        <v>45851.662569444445</v>
      </c>
      <c r="F423" s="78">
        <v>45851.662569444445</v>
      </c>
      <c r="H423" t="s">
        <v>929</v>
      </c>
      <c r="I423" t="s">
        <v>647</v>
      </c>
      <c r="J423" s="6">
        <v>45851.666666666664</v>
      </c>
      <c r="K423" s="79">
        <v>0.4826388888888889</v>
      </c>
      <c r="L423" t="s">
        <v>241</v>
      </c>
      <c r="M423" t="s">
        <v>155</v>
      </c>
      <c r="N423" t="s">
        <v>187</v>
      </c>
      <c r="O423" t="s">
        <v>157</v>
      </c>
      <c r="P423" t="s">
        <v>464</v>
      </c>
      <c r="R423" s="84" t="s">
        <v>228</v>
      </c>
      <c r="T423" t="s">
        <v>171</v>
      </c>
      <c r="V423" t="s">
        <v>868</v>
      </c>
      <c r="X423" t="s">
        <v>202</v>
      </c>
      <c r="Y423" t="s">
        <v>424</v>
      </c>
      <c r="Z423" t="s">
        <v>218</v>
      </c>
      <c r="AA423" s="100" t="s">
        <v>523</v>
      </c>
      <c r="AC423">
        <v>29</v>
      </c>
      <c r="AD423" t="s">
        <v>164</v>
      </c>
      <c r="AE423" t="s">
        <v>947</v>
      </c>
      <c r="AF423" cm="1">
        <f t="array" ref="AF423">_xlfn.LET(
  _xlpm.result, _xlfn.XLOOKUP($A423, IDEXX!$A:$A, IDEXX!$I:$I, ""),
  _xlfn.IFNA(
    _xlfn.IFS(
      ISNUMBER(_xlpm.result), _xlpm.result,
      _xlpm.result = "&gt; 2419.6", 2500,
      _xlpm.result = "&lt; 1.0", 0.5
    ),
    ""
  )
)</f>
        <v>84.7</v>
      </c>
      <c r="AG423" s="2">
        <f>_xlfn.IFNA(_xlfn.XLOOKUP((A423&amp;"_P"), GALLERY!AT:AT, GALLERY!E:E),"")</f>
        <v>7.4529999999999999E-2</v>
      </c>
      <c r="AH423" s="2">
        <f>_xlfn.IFNA(_xlfn.XLOOKUP((A423&amp;"_C"), GALLERY!AT:AT, GALLERY!E:E),"")</f>
        <v>985.20939999999996</v>
      </c>
      <c r="AI423" s="75">
        <f>_xlfn.IFNA(IF(_xlfn.XLOOKUP((A423&amp;"_N"), GALLERY!AT:AT, GALLERY!E:E)&lt;0, _xlfn.XLOOKUP((A423&amp;"_T"), GALLERY!AT:AT, GALLERY!E:E), _xlfn.XLOOKUP((A423&amp;"_T"), GALLERY!AT:AT, GALLERY!E:E)-_xlfn.XLOOKUP((A423&amp;"_N"), GALLERY!AT:AT, GALLERY!E:E))/1000,"")</f>
        <v>0.1081073</v>
      </c>
      <c r="AJ423" s="5">
        <f>_xlfn.IFNA(_xlfn.XLOOKUP((A423), TURBIDITY!A:A, TURBIDITY!I:I),"")</f>
        <v>11</v>
      </c>
      <c r="AK423" s="105" t="str" cm="1">
        <f t="array" ref="AK423">_xlfn.LET(
  _xlpm.lookupVal, _xlfn.XLOOKUP($A423, PHYCOCYANIN!A:A, PHYCOCYANIN!R:R, ""),
  _xlfn.IFS(
    _xlpm.lookupVal &lt;&gt; "", _xlpm.lookupVal,
    OR($Z423 = "Abundant algae", ISNUMBER(SEARCH("Suspected_HAB", $AA423))), "Flagged",
    TRUE, ""
  )
)</f>
        <v>Flagged</v>
      </c>
      <c r="AL423" s="75">
        <f>_xlfn.XLOOKUP($L423,'Site_GPS-Coordinates'!$A:$A,'Site_GPS-Coordinates'!$B:$B,"")</f>
        <v>40.365994000000001</v>
      </c>
      <c r="AM423" s="75">
        <f>_xlfn.XLOOKUP($L423,'Site_GPS-Coordinates'!$A:$A,'Site_GPS-Coordinates'!$C:$C,"")</f>
        <v>-74.627397000000002</v>
      </c>
    </row>
    <row r="424" spans="1:39" ht="14.5" x14ac:dyDescent="0.35">
      <c r="A424" s="2" t="str">
        <f t="shared" si="14"/>
        <v>HB3_2025-07-13</v>
      </c>
      <c r="B424">
        <v>3557</v>
      </c>
      <c r="C424" t="s">
        <v>948</v>
      </c>
      <c r="D424" s="78">
        <v>45852.799328703702</v>
      </c>
      <c r="F424" s="78">
        <v>45852.799328703702</v>
      </c>
      <c r="H424" t="s">
        <v>652</v>
      </c>
      <c r="I424" t="s">
        <v>653</v>
      </c>
      <c r="J424" s="6">
        <v>45851.666666666664</v>
      </c>
      <c r="K424" s="79">
        <v>0.45833333333333331</v>
      </c>
      <c r="L424" t="s">
        <v>245</v>
      </c>
      <c r="M424" t="s">
        <v>155</v>
      </c>
      <c r="N424" t="s">
        <v>456</v>
      </c>
      <c r="O424" t="s">
        <v>196</v>
      </c>
      <c r="P424" t="s">
        <v>158</v>
      </c>
      <c r="R424" s="100" t="s">
        <v>275</v>
      </c>
      <c r="T424" t="s">
        <v>159</v>
      </c>
      <c r="V424" t="s">
        <v>172</v>
      </c>
      <c r="X424" t="s">
        <v>161</v>
      </c>
      <c r="Y424" t="s">
        <v>177</v>
      </c>
      <c r="Z424" t="s">
        <v>163</v>
      </c>
      <c r="AC424">
        <v>27</v>
      </c>
      <c r="AD424" t="s">
        <v>164</v>
      </c>
      <c r="AF424" cm="1">
        <f t="array" ref="AF424">_xlfn.LET(
  _xlpm.result, _xlfn.XLOOKUP($A424, IDEXX!$A:$A, IDEXX!$I:$I, ""),
  _xlfn.IFNA(
    _xlfn.IFS(
      ISNUMBER(_xlpm.result), _xlpm.result,
      _xlpm.result = "&gt; 2419.6", 2500,
      _xlpm.result = "&lt; 1.0", 0.5
    ),
    ""
  )
)</f>
        <v>28.1</v>
      </c>
      <c r="AG424" s="2">
        <f>_xlfn.IFNA(_xlfn.XLOOKUP((A424&amp;"_P"), GALLERY!AT:AT, GALLERY!E:E),"")</f>
        <v>0.10118000000000001</v>
      </c>
      <c r="AH424" s="2">
        <f>_xlfn.IFNA(_xlfn.XLOOKUP((A424&amp;"_C"), GALLERY!AT:AT, GALLERY!E:E),"")</f>
        <v>311.50479999999999</v>
      </c>
      <c r="AI424" s="75">
        <f>_xlfn.IFNA(IF(_xlfn.XLOOKUP((A424&amp;"_N"), GALLERY!AT:AT, GALLERY!E:E)&lt;0, _xlfn.XLOOKUP((A424&amp;"_T"), GALLERY!AT:AT, GALLERY!E:E), _xlfn.XLOOKUP((A424&amp;"_T"), GALLERY!AT:AT, GALLERY!E:E)-_xlfn.XLOOKUP((A424&amp;"_N"), GALLERY!AT:AT, GALLERY!E:E))/1000,"")</f>
        <v>0.84165797999999992</v>
      </c>
      <c r="AJ424" s="5">
        <f>_xlfn.IFNA(_xlfn.XLOOKUP((A424), TURBIDITY!A:A, TURBIDITY!I:I),"")</f>
        <v>2.56</v>
      </c>
      <c r="AK424" s="105" t="str" cm="1">
        <f t="array" ref="AK424">_xlfn.LET(
  _xlpm.lookupVal, _xlfn.XLOOKUP($A424, PHYCOCYANIN!A:A, PHYCOCYANIN!R:R, ""),
  _xlfn.IFS(
    _xlpm.lookupVal &lt;&gt; "", _xlpm.lookupVal,
    OR($Z424 = "Abundant algae", ISNUMBER(SEARCH("Suspected_HAB", $AA424))), "Flagged",
    TRUE, ""
  )
)</f>
        <v/>
      </c>
      <c r="AL424" s="75">
        <f>_xlfn.XLOOKUP($L424,'Site_GPS-Coordinates'!$A:$A,'Site_GPS-Coordinates'!$B:$B,"")</f>
        <v>40.370761999999999</v>
      </c>
      <c r="AM424" s="75">
        <f>_xlfn.XLOOKUP($L424,'Site_GPS-Coordinates'!$A:$A,'Site_GPS-Coordinates'!$C:$C,"")</f>
        <v>-74.619243999999995</v>
      </c>
    </row>
    <row r="425" spans="1:39" ht="14.5" x14ac:dyDescent="0.35">
      <c r="A425" s="2" t="str">
        <f t="shared" si="14"/>
        <v>HL2_2025-07-13</v>
      </c>
      <c r="B425">
        <v>3542</v>
      </c>
      <c r="C425" t="s">
        <v>949</v>
      </c>
      <c r="D425" s="78">
        <v>45851.652997685182</v>
      </c>
      <c r="F425" s="78">
        <v>45851.652997685182</v>
      </c>
      <c r="H425" t="s">
        <v>247</v>
      </c>
      <c r="I425" t="s">
        <v>248</v>
      </c>
      <c r="J425" s="6">
        <v>45851.666666666664</v>
      </c>
      <c r="K425" s="79">
        <v>0.48125000000000001</v>
      </c>
      <c r="L425" t="s">
        <v>249</v>
      </c>
      <c r="M425" t="s">
        <v>155</v>
      </c>
      <c r="N425" t="s">
        <v>456</v>
      </c>
      <c r="O425" t="s">
        <v>250</v>
      </c>
      <c r="P425" t="s">
        <v>158</v>
      </c>
      <c r="R425" t="s">
        <v>159</v>
      </c>
      <c r="T425" t="s">
        <v>159</v>
      </c>
      <c r="V425" t="s">
        <v>950</v>
      </c>
      <c r="W425" t="s">
        <v>951</v>
      </c>
      <c r="X425" t="s">
        <v>202</v>
      </c>
      <c r="Y425" t="s">
        <v>162</v>
      </c>
      <c r="Z425" t="s">
        <v>218</v>
      </c>
      <c r="AA425" t="s">
        <v>291</v>
      </c>
      <c r="AC425">
        <v>28</v>
      </c>
      <c r="AD425" t="s">
        <v>164</v>
      </c>
      <c r="AF425" cm="1">
        <f t="array" ref="AF425">_xlfn.LET(
  _xlpm.result, _xlfn.XLOOKUP($A425, IDEXX!$A:$A, IDEXX!$I:$I, ""),
  _xlfn.IFNA(
    _xlfn.IFS(
      ISNUMBER(_xlpm.result), _xlpm.result,
      _xlpm.result = "&gt; 2419.6", 2500,
      _xlpm.result = "&lt; 1.0", 0.5
    ),
    ""
  )
)</f>
        <v>33.700000000000003</v>
      </c>
      <c r="AG425" s="2">
        <f>_xlfn.IFNA(_xlfn.XLOOKUP((A425&amp;"_P"), GALLERY!AT:AT, GALLERY!E:E),"")</f>
        <v>4.428E-2</v>
      </c>
      <c r="AH425" s="2">
        <f>_xlfn.IFNA(_xlfn.XLOOKUP((A425&amp;"_C"), GALLERY!AT:AT, GALLERY!E:E),"")</f>
        <v>251.179</v>
      </c>
      <c r="AI425" s="75">
        <f>_xlfn.IFNA(IF(_xlfn.XLOOKUP((A425&amp;"_N"), GALLERY!AT:AT, GALLERY!E:E)&lt;0, _xlfn.XLOOKUP((A425&amp;"_T"), GALLERY!AT:AT, GALLERY!E:E), _xlfn.XLOOKUP((A425&amp;"_T"), GALLERY!AT:AT, GALLERY!E:E)-_xlfn.XLOOKUP((A425&amp;"_N"), GALLERY!AT:AT, GALLERY!E:E))/1000,"")</f>
        <v>1.785072E-2</v>
      </c>
      <c r="AJ425" s="5">
        <f>_xlfn.IFNA(_xlfn.XLOOKUP((A425), TURBIDITY!A:A, TURBIDITY!I:I),"")</f>
        <v>10.1</v>
      </c>
      <c r="AK425" s="105" t="str" cm="1">
        <f t="array" ref="AK425">_xlfn.LET(
  _xlpm.lookupVal, _xlfn.XLOOKUP($A425, PHYCOCYANIN!A:A, PHYCOCYANIN!R:R, ""),
  _xlfn.IFS(
    _xlpm.lookupVal &lt;&gt; "", _xlpm.lookupVal,
    OR($Z425 = "Abundant algae", ISNUMBER(SEARCH("Suspected_HAB", $AA425))), "Flagged",
    TRUE, ""
  )
)</f>
        <v/>
      </c>
      <c r="AL425" s="75">
        <f>_xlfn.XLOOKUP($L425,'Site_GPS-Coordinates'!$A:$A,'Site_GPS-Coordinates'!$B:$B,"")</f>
        <v>40.346235999999998</v>
      </c>
      <c r="AM425" s="75">
        <f>_xlfn.XLOOKUP($L425,'Site_GPS-Coordinates'!$A:$A,'Site_GPS-Coordinates'!$C:$C,"")</f>
        <v>-74.744283999999993</v>
      </c>
    </row>
    <row r="426" spans="1:39" ht="14.5" x14ac:dyDescent="0.35">
      <c r="A426" s="2" t="str">
        <f t="shared" si="14"/>
        <v>HO1_2025-07-13</v>
      </c>
      <c r="B426">
        <v>3535</v>
      </c>
      <c r="C426" t="s">
        <v>952</v>
      </c>
      <c r="D426" s="78">
        <v>45851.637523148151</v>
      </c>
      <c r="F426" s="78">
        <v>45851.637523148151</v>
      </c>
      <c r="H426" t="s">
        <v>801</v>
      </c>
      <c r="I426" t="s">
        <v>766</v>
      </c>
      <c r="J426" s="6">
        <v>45851.666666666664</v>
      </c>
      <c r="K426" s="79">
        <v>0.46458333333333335</v>
      </c>
      <c r="L426" t="s">
        <v>254</v>
      </c>
      <c r="M426" t="s">
        <v>155</v>
      </c>
      <c r="N426" t="s">
        <v>156</v>
      </c>
      <c r="O426" t="s">
        <v>157</v>
      </c>
      <c r="P426" t="s">
        <v>158</v>
      </c>
      <c r="R426" t="s">
        <v>159</v>
      </c>
      <c r="T426" t="s">
        <v>159</v>
      </c>
      <c r="V426" t="s">
        <v>172</v>
      </c>
      <c r="X426" t="s">
        <v>202</v>
      </c>
      <c r="Y426" t="s">
        <v>177</v>
      </c>
      <c r="Z426" t="s">
        <v>163</v>
      </c>
      <c r="AC426">
        <v>25</v>
      </c>
      <c r="AD426" t="s">
        <v>164</v>
      </c>
      <c r="AF426" cm="1">
        <f t="array" ref="AF426">_xlfn.LET(
  _xlpm.result, _xlfn.XLOOKUP($A426, IDEXX!$A:$A, IDEXX!$I:$I, ""),
  _xlfn.IFNA(
    _xlfn.IFS(
      ISNUMBER(_xlpm.result), _xlpm.result,
      _xlpm.result = "&gt; 2419.6", 2500,
      _xlpm.result = "&lt; 1.0", 0.5
    ),
    ""
  )
)</f>
        <v>90.9</v>
      </c>
      <c r="AG426" s="2">
        <f>_xlfn.IFNA(_xlfn.XLOOKUP((A426&amp;"_P"), GALLERY!AT:AT, GALLERY!E:E),"")</f>
        <v>0.16727</v>
      </c>
      <c r="AH426" s="2">
        <f>_xlfn.IFNA(_xlfn.XLOOKUP((A426&amp;"_C"), GALLERY!AT:AT, GALLERY!E:E),"")</f>
        <v>430.37920000000003</v>
      </c>
      <c r="AI426" s="75">
        <f>_xlfn.IFNA(IF(_xlfn.XLOOKUP((A426&amp;"_N"), GALLERY!AT:AT, GALLERY!E:E)&lt;0, _xlfn.XLOOKUP((A426&amp;"_T"), GALLERY!AT:AT, GALLERY!E:E), _xlfn.XLOOKUP((A426&amp;"_T"), GALLERY!AT:AT, GALLERY!E:E)-_xlfn.XLOOKUP((A426&amp;"_N"), GALLERY!AT:AT, GALLERY!E:E))/1000,"")</f>
        <v>0.29684003000000003</v>
      </c>
      <c r="AJ426" s="5">
        <f>_xlfn.IFNA(_xlfn.XLOOKUP((A426), TURBIDITY!A:A, TURBIDITY!I:I),"")</f>
        <v>2.66</v>
      </c>
      <c r="AK426" s="105" t="str" cm="1">
        <f t="array" ref="AK426">_xlfn.LET(
  _xlpm.lookupVal, _xlfn.XLOOKUP($A426, PHYCOCYANIN!A:A, PHYCOCYANIN!R:R, ""),
  _xlfn.IFS(
    _xlpm.lookupVal &lt;&gt; "", _xlpm.lookupVal,
    OR($Z426 = "Abundant algae", ISNUMBER(SEARCH("Suspected_HAB", $AA426))), "Flagged",
    TRUE, ""
  )
)</f>
        <v/>
      </c>
      <c r="AL426" s="75">
        <f>_xlfn.XLOOKUP($L426,'Site_GPS-Coordinates'!$A:$A,'Site_GPS-Coordinates'!$B:$B,"")</f>
        <v>40.340530000000001</v>
      </c>
      <c r="AM426" s="75">
        <f>_xlfn.XLOOKUP($L426,'Site_GPS-Coordinates'!$A:$A,'Site_GPS-Coordinates'!$C:$C,"")</f>
        <v>-74.743129999999994</v>
      </c>
    </row>
    <row r="427" spans="1:39" ht="14.5" x14ac:dyDescent="0.35">
      <c r="A427" s="2" t="str">
        <f t="shared" si="14"/>
        <v>JC5_2025-07-13</v>
      </c>
      <c r="B427">
        <v>3519</v>
      </c>
      <c r="C427" t="s">
        <v>953</v>
      </c>
      <c r="D427" s="78">
        <v>45851.597708333335</v>
      </c>
      <c r="F427" s="78">
        <v>45851.597708333335</v>
      </c>
      <c r="H427" t="s">
        <v>768</v>
      </c>
      <c r="I427" t="s">
        <v>769</v>
      </c>
      <c r="J427" s="6">
        <v>45851.666666666664</v>
      </c>
      <c r="K427" s="79">
        <v>0.41805555555555557</v>
      </c>
      <c r="L427" t="s">
        <v>770</v>
      </c>
      <c r="M427" t="s">
        <v>155</v>
      </c>
      <c r="N427" t="s">
        <v>187</v>
      </c>
      <c r="O427" t="s">
        <v>196</v>
      </c>
      <c r="P427" t="s">
        <v>158</v>
      </c>
      <c r="R427" t="s">
        <v>159</v>
      </c>
      <c r="T427" t="s">
        <v>159</v>
      </c>
      <c r="V427" t="s">
        <v>172</v>
      </c>
      <c r="X427" t="s">
        <v>161</v>
      </c>
      <c r="Y427" t="s">
        <v>177</v>
      </c>
      <c r="Z427" t="s">
        <v>163</v>
      </c>
      <c r="AC427">
        <v>24</v>
      </c>
      <c r="AD427" t="s">
        <v>164</v>
      </c>
      <c r="AF427" cm="1">
        <f t="array" ref="AF427">_xlfn.LET(
  _xlpm.result, _xlfn.XLOOKUP($A427, IDEXX!$A:$A, IDEXX!$I:$I, ""),
  _xlfn.IFNA(
    _xlfn.IFS(
      ISNUMBER(_xlpm.result), _xlpm.result,
      _xlpm.result = "&gt; 2419.6", 2500,
      _xlpm.result = "&lt; 1.0", 0.5
    ),
    ""
  )
)</f>
        <v>98.8</v>
      </c>
      <c r="AG427" s="2">
        <f>_xlfn.IFNA(_xlfn.XLOOKUP((A427&amp;"_P"), GALLERY!AT:AT, GALLERY!E:E),"")</f>
        <v>9.8989999999999995E-2</v>
      </c>
      <c r="AH427" s="2">
        <f>_xlfn.IFNA(_xlfn.XLOOKUP((A427&amp;"_C"), GALLERY!AT:AT, GALLERY!E:E),"")</f>
        <v>374.91199999999998</v>
      </c>
      <c r="AI427" s="75">
        <f>_xlfn.IFNA(IF(_xlfn.XLOOKUP((A427&amp;"_N"), GALLERY!AT:AT, GALLERY!E:E)&lt;0, _xlfn.XLOOKUP((A427&amp;"_T"), GALLERY!AT:AT, GALLERY!E:E), _xlfn.XLOOKUP((A427&amp;"_T"), GALLERY!AT:AT, GALLERY!E:E)-_xlfn.XLOOKUP((A427&amp;"_N"), GALLERY!AT:AT, GALLERY!E:E))/1000,"")</f>
        <v>0.67402580000000001</v>
      </c>
      <c r="AJ427" s="5">
        <f>_xlfn.IFNA(_xlfn.XLOOKUP((A427), TURBIDITY!A:A, TURBIDITY!I:I),"")</f>
        <v>1.58</v>
      </c>
      <c r="AK427" s="105" t="str" cm="1">
        <f t="array" ref="AK427">_xlfn.LET(
  _xlpm.lookupVal, _xlfn.XLOOKUP($A427, PHYCOCYANIN!A:A, PHYCOCYANIN!R:R, ""),
  _xlfn.IFS(
    _xlpm.lookupVal &lt;&gt; "", _xlpm.lookupVal,
    OR($Z427 = "Abundant algae", ISNUMBER(SEARCH("Suspected_HAB", $AA427))), "Flagged",
    TRUE, ""
  )
)</f>
        <v/>
      </c>
      <c r="AL427" s="75">
        <f>_xlfn.XLOOKUP($L427,'Site_GPS-Coordinates'!$A:$A,'Site_GPS-Coordinates'!$B:$B,"")</f>
        <v>40.306218000000001</v>
      </c>
      <c r="AM427" s="75">
        <f>_xlfn.XLOOKUP($L427,'Site_GPS-Coordinates'!$A:$A,'Site_GPS-Coordinates'!$C:$C,"")</f>
        <v>-74.834236000000004</v>
      </c>
    </row>
    <row r="428" spans="1:39" ht="14.5" x14ac:dyDescent="0.35">
      <c r="A428" s="2" t="str">
        <f t="shared" si="14"/>
        <v>JC6_2025-07-13</v>
      </c>
      <c r="B428">
        <v>3513</v>
      </c>
      <c r="C428" t="s">
        <v>954</v>
      </c>
      <c r="D428" s="78">
        <v>45851.585555555554</v>
      </c>
      <c r="F428" s="78">
        <v>45851.585555555554</v>
      </c>
      <c r="H428" t="s">
        <v>768</v>
      </c>
      <c r="I428" t="s">
        <v>769</v>
      </c>
      <c r="J428" s="6">
        <v>45851.666666666664</v>
      </c>
      <c r="K428" s="79">
        <v>0.375</v>
      </c>
      <c r="L428" t="s">
        <v>772</v>
      </c>
      <c r="M428" t="s">
        <v>169</v>
      </c>
      <c r="N428" t="s">
        <v>187</v>
      </c>
      <c r="O428" t="s">
        <v>196</v>
      </c>
      <c r="P428" t="s">
        <v>158</v>
      </c>
      <c r="R428" t="s">
        <v>159</v>
      </c>
      <c r="T428" t="s">
        <v>159</v>
      </c>
      <c r="V428" t="s">
        <v>172</v>
      </c>
      <c r="X428" t="s">
        <v>202</v>
      </c>
      <c r="Y428" t="s">
        <v>177</v>
      </c>
      <c r="Z428" t="s">
        <v>163</v>
      </c>
      <c r="AC428">
        <v>23</v>
      </c>
      <c r="AD428" t="s">
        <v>164</v>
      </c>
      <c r="AF428" cm="1">
        <f t="array" ref="AF428">_xlfn.LET(
  _xlpm.result, _xlfn.XLOOKUP($A428, IDEXX!$A:$A, IDEXX!$I:$I, ""),
  _xlfn.IFNA(
    _xlfn.IFS(
      ISNUMBER(_xlpm.result), _xlpm.result,
      _xlpm.result = "&gt; 2419.6", 2500,
      _xlpm.result = "&lt; 1.0", 0.5
    ),
    ""
  )
)</f>
        <v>93.4</v>
      </c>
      <c r="AG428" s="2">
        <f>_xlfn.IFNA(_xlfn.XLOOKUP((A428&amp;"_P"), GALLERY!AT:AT, GALLERY!E:E),"")</f>
        <v>0.10197000000000001</v>
      </c>
      <c r="AH428" s="2">
        <f>_xlfn.IFNA(_xlfn.XLOOKUP((A428&amp;"_C"), GALLERY!AT:AT, GALLERY!E:E),"")</f>
        <v>538.6268</v>
      </c>
      <c r="AI428" s="75">
        <f>_xlfn.IFNA(IF(_xlfn.XLOOKUP((A428&amp;"_N"), GALLERY!AT:AT, GALLERY!E:E)&lt;0, _xlfn.XLOOKUP((A428&amp;"_T"), GALLERY!AT:AT, GALLERY!E:E), _xlfn.XLOOKUP((A428&amp;"_T"), GALLERY!AT:AT, GALLERY!E:E)-_xlfn.XLOOKUP((A428&amp;"_N"), GALLERY!AT:AT, GALLERY!E:E))/1000,"")</f>
        <v>0.46411021999999996</v>
      </c>
      <c r="AJ428" s="5">
        <f>_xlfn.IFNA(_xlfn.XLOOKUP((A428), TURBIDITY!A:A, TURBIDITY!I:I),"")</f>
        <v>2.67</v>
      </c>
      <c r="AK428" s="105" t="str" cm="1">
        <f t="array" ref="AK428">_xlfn.LET(
  _xlpm.lookupVal, _xlfn.XLOOKUP($A428, PHYCOCYANIN!A:A, PHYCOCYANIN!R:R, ""),
  _xlfn.IFS(
    _xlpm.lookupVal &lt;&gt; "", _xlpm.lookupVal,
    OR($Z428 = "Abundant algae", ISNUMBER(SEARCH("Suspected_HAB", $AA428))), "Flagged",
    TRUE, ""
  )
)</f>
        <v/>
      </c>
      <c r="AL428" s="121">
        <v>40.305510574383902</v>
      </c>
      <c r="AM428" s="121">
        <v>-74.829284756096499</v>
      </c>
    </row>
    <row r="429" spans="1:39" ht="14.5" x14ac:dyDescent="0.35">
      <c r="A429" s="2" t="str">
        <f t="shared" si="14"/>
        <v>LSC1_2025-07-13</v>
      </c>
      <c r="B429">
        <v>3504</v>
      </c>
      <c r="C429" t="s">
        <v>955</v>
      </c>
      <c r="D429" s="78">
        <v>45851.547418981485</v>
      </c>
      <c r="F429" s="78">
        <v>45851.547418981485</v>
      </c>
      <c r="H429" t="s">
        <v>618</v>
      </c>
      <c r="I429" t="s">
        <v>619</v>
      </c>
      <c r="J429" s="6">
        <v>45851.666666666664</v>
      </c>
      <c r="K429" s="79">
        <v>0.37638888888888888</v>
      </c>
      <c r="L429" t="s">
        <v>666</v>
      </c>
      <c r="M429" t="s">
        <v>155</v>
      </c>
      <c r="N429" t="s">
        <v>156</v>
      </c>
      <c r="O429" t="s">
        <v>157</v>
      </c>
      <c r="P429" t="s">
        <v>158</v>
      </c>
      <c r="R429" t="s">
        <v>176</v>
      </c>
      <c r="T429" t="s">
        <v>171</v>
      </c>
      <c r="V429" t="s">
        <v>172</v>
      </c>
      <c r="X429" t="s">
        <v>161</v>
      </c>
      <c r="Y429" t="s">
        <v>162</v>
      </c>
      <c r="Z429" t="s">
        <v>163</v>
      </c>
      <c r="AC429">
        <v>23</v>
      </c>
      <c r="AD429" t="s">
        <v>164</v>
      </c>
      <c r="AF429" cm="1">
        <f t="array" ref="AF429">_xlfn.LET(
  _xlpm.result, _xlfn.XLOOKUP($A429, IDEXX!$A:$A, IDEXX!$I:$I, ""),
  _xlfn.IFNA(
    _xlfn.IFS(
      ISNUMBER(_xlpm.result), _xlpm.result,
      _xlpm.result = "&gt; 2419.6", 2500,
      _xlpm.result = "&lt; 1.0", 0.5
    ),
    ""
  )
)</f>
        <v>285.10000000000002</v>
      </c>
      <c r="AG429" s="2">
        <f>_xlfn.IFNA(_xlfn.XLOOKUP((A429&amp;"_P"), GALLERY!AT:AT, GALLERY!E:E),"")</f>
        <v>0.29508000000000001</v>
      </c>
      <c r="AH429" s="2">
        <f>_xlfn.IFNA(_xlfn.XLOOKUP((A429&amp;"_C"), GALLERY!AT:AT, GALLERY!E:E),"")</f>
        <v>699.55200000000002</v>
      </c>
      <c r="AI429" s="75">
        <f>_xlfn.IFNA(IF(_xlfn.XLOOKUP((A429&amp;"_N"), GALLERY!AT:AT, GALLERY!E:E)&lt;0, _xlfn.XLOOKUP((A429&amp;"_T"), GALLERY!AT:AT, GALLERY!E:E), _xlfn.XLOOKUP((A429&amp;"_T"), GALLERY!AT:AT, GALLERY!E:E)-_xlfn.XLOOKUP((A429&amp;"_N"), GALLERY!AT:AT, GALLERY!E:E))/1000,"")</f>
        <v>0.53879480999999996</v>
      </c>
      <c r="AJ429" s="5">
        <f>_xlfn.IFNA(_xlfn.XLOOKUP((A429), TURBIDITY!A:A, TURBIDITY!I:I),"")</f>
        <v>3.99</v>
      </c>
      <c r="AK429" s="105" t="str" cm="1">
        <f t="array" ref="AK429">_xlfn.LET(
  _xlpm.lookupVal, _xlfn.XLOOKUP($A429, PHYCOCYANIN!A:A, PHYCOCYANIN!R:R, ""),
  _xlfn.IFS(
    _xlpm.lookupVal &lt;&gt; "", _xlpm.lookupVal,
    OR($Z429 = "Abundant algae", ISNUMBER(SEARCH("Suspected_HAB", $AA429))), "Flagged",
    TRUE, ""
  )
)</f>
        <v/>
      </c>
      <c r="AL429" s="75">
        <f>_xlfn.XLOOKUP($L429,'Site_GPS-Coordinates'!$A:$A,'Site_GPS-Coordinates'!$B:$B,"")</f>
        <v>40.27052183</v>
      </c>
      <c r="AM429" s="75">
        <f>_xlfn.XLOOKUP($L429,'Site_GPS-Coordinates'!$A:$A,'Site_GPS-Coordinates'!$C:$C,"")</f>
        <v>-74.715092040000002</v>
      </c>
    </row>
    <row r="430" spans="1:39" ht="14.5" x14ac:dyDescent="0.35">
      <c r="A430" s="2" t="str">
        <f t="shared" si="14"/>
        <v>MB3_2025-07-13</v>
      </c>
      <c r="B430">
        <v>3534</v>
      </c>
      <c r="C430" t="s">
        <v>956</v>
      </c>
      <c r="D430" s="78">
        <v>45851.635833333334</v>
      </c>
      <c r="F430" s="78">
        <v>45851.635833333334</v>
      </c>
      <c r="H430" t="s">
        <v>247</v>
      </c>
      <c r="I430" t="s">
        <v>248</v>
      </c>
      <c r="J430" s="6">
        <v>45851.666666666664</v>
      </c>
      <c r="K430" s="79">
        <v>0.46805555555555556</v>
      </c>
      <c r="L430" t="s">
        <v>256</v>
      </c>
      <c r="M430" t="s">
        <v>155</v>
      </c>
      <c r="N430" t="s">
        <v>187</v>
      </c>
      <c r="O430" t="s">
        <v>250</v>
      </c>
      <c r="P430" t="s">
        <v>158</v>
      </c>
      <c r="R430" t="s">
        <v>159</v>
      </c>
      <c r="T430" t="s">
        <v>159</v>
      </c>
      <c r="V430" t="s">
        <v>172</v>
      </c>
      <c r="X430" t="s">
        <v>161</v>
      </c>
      <c r="Y430" t="s">
        <v>162</v>
      </c>
      <c r="Z430" t="s">
        <v>213</v>
      </c>
      <c r="AA430" t="s">
        <v>219</v>
      </c>
      <c r="AC430">
        <v>22</v>
      </c>
      <c r="AD430" t="s">
        <v>164</v>
      </c>
      <c r="AF430" cm="1">
        <f t="array" ref="AF430">_xlfn.LET(
  _xlpm.result, _xlfn.XLOOKUP($A430, IDEXX!$A:$A, IDEXX!$I:$I, ""),
  _xlfn.IFNA(
    _xlfn.IFS(
      ISNUMBER(_xlpm.result), _xlpm.result,
      _xlpm.result = "&gt; 2419.6", 2500,
      _xlpm.result = "&lt; 1.0", 0.5
    ),
    ""
  )
)</f>
        <v>74.900000000000006</v>
      </c>
      <c r="AG430" s="2">
        <f>_xlfn.IFNA(_xlfn.XLOOKUP((A430&amp;"_P"), GALLERY!AT:AT, GALLERY!E:E),"")</f>
        <v>5.7829999999999999E-2</v>
      </c>
      <c r="AH430" s="2">
        <f>_xlfn.IFNA(_xlfn.XLOOKUP((A430&amp;"_C"), GALLERY!AT:AT, GALLERY!E:E),"")</f>
        <v>915.73440000000005</v>
      </c>
      <c r="AI430" s="75">
        <f>_xlfn.IFNA(IF(_xlfn.XLOOKUP((A430&amp;"_N"), GALLERY!AT:AT, GALLERY!E:E)&lt;0, _xlfn.XLOOKUP((A430&amp;"_T"), GALLERY!AT:AT, GALLERY!E:E), _xlfn.XLOOKUP((A430&amp;"_T"), GALLERY!AT:AT, GALLERY!E:E)-_xlfn.XLOOKUP((A430&amp;"_N"), GALLERY!AT:AT, GALLERY!E:E))/1000,"")</f>
        <v>0.17818139999999999</v>
      </c>
      <c r="AJ430" s="5">
        <f>_xlfn.IFNA(_xlfn.XLOOKUP((A430), TURBIDITY!A:A, TURBIDITY!I:I),"")</f>
        <v>0.94</v>
      </c>
      <c r="AK430" s="105" t="str" cm="1">
        <f t="array" ref="AK430">_xlfn.LET(
  _xlpm.lookupVal, _xlfn.XLOOKUP($A430, PHYCOCYANIN!A:A, PHYCOCYANIN!R:R, ""),
  _xlfn.IFS(
    _xlpm.lookupVal &lt;&gt; "", _xlpm.lookupVal,
    OR($Z430 = "Abundant algae", ISNUMBER(SEARCH("Suspected_HAB", $AA430))), "Flagged",
    TRUE, ""
  )
)</f>
        <v/>
      </c>
      <c r="AL430" s="75">
        <f>_xlfn.XLOOKUP($L430,'Site_GPS-Coordinates'!$A:$A,'Site_GPS-Coordinates'!$B:$B,"")</f>
        <v>40.3635351</v>
      </c>
      <c r="AM430" s="75">
        <f>_xlfn.XLOOKUP($L430,'Site_GPS-Coordinates'!$A:$A,'Site_GPS-Coordinates'!$C:$C,"")</f>
        <v>-74.680059</v>
      </c>
    </row>
    <row r="431" spans="1:39" ht="14.5" x14ac:dyDescent="0.35">
      <c r="A431" s="2" t="str">
        <f t="shared" si="14"/>
        <v>MDWL1_2025-07-13</v>
      </c>
      <c r="B431">
        <v>3517</v>
      </c>
      <c r="C431" t="s">
        <v>957</v>
      </c>
      <c r="D431" s="78">
        <v>45851.592488425929</v>
      </c>
      <c r="F431" s="78">
        <v>45851.592488425929</v>
      </c>
      <c r="H431" t="s">
        <v>657</v>
      </c>
      <c r="I431" t="s">
        <v>748</v>
      </c>
      <c r="J431" s="6">
        <v>45851.666666666664</v>
      </c>
      <c r="K431" s="79">
        <v>0.41319444444444442</v>
      </c>
      <c r="L431" t="s">
        <v>260</v>
      </c>
      <c r="M431" t="s">
        <v>155</v>
      </c>
      <c r="N431" t="s">
        <v>286</v>
      </c>
      <c r="O431" t="s">
        <v>196</v>
      </c>
      <c r="P431" t="s">
        <v>158</v>
      </c>
      <c r="R431" t="s">
        <v>290</v>
      </c>
      <c r="T431" t="s">
        <v>199</v>
      </c>
      <c r="V431" t="s">
        <v>190</v>
      </c>
      <c r="X431" t="s">
        <v>161</v>
      </c>
      <c r="Y431" t="s">
        <v>162</v>
      </c>
      <c r="Z431" t="s">
        <v>163</v>
      </c>
      <c r="AC431">
        <v>25</v>
      </c>
      <c r="AD431" t="s">
        <v>164</v>
      </c>
      <c r="AF431" cm="1">
        <f t="array" ref="AF431">_xlfn.LET(
  _xlpm.result, _xlfn.XLOOKUP($A431, IDEXX!$A:$A, IDEXX!$I:$I, ""),
  _xlfn.IFNA(
    _xlfn.IFS(
      ISNUMBER(_xlpm.result), _xlpm.result,
      _xlpm.result = "&gt; 2419.6", 2500,
      _xlpm.result = "&lt; 1.0", 0.5
    ),
    ""
  )
)</f>
        <v>9.4</v>
      </c>
      <c r="AG431" s="2">
        <f>_xlfn.IFNA(_xlfn.XLOOKUP((A431&amp;"_P"), GALLERY!AT:AT, GALLERY!E:E),"")</f>
        <v>1.183E-2</v>
      </c>
      <c r="AH431" s="2">
        <f>_xlfn.IFNA(_xlfn.XLOOKUP((A431&amp;"_C"), GALLERY!AT:AT, GALLERY!E:E),"")</f>
        <v>698.32870000000003</v>
      </c>
      <c r="AI431" s="75">
        <f>_xlfn.IFNA(IF(_xlfn.XLOOKUP((A431&amp;"_N"), GALLERY!AT:AT, GALLERY!E:E)&lt;0, _xlfn.XLOOKUP((A431&amp;"_T"), GALLERY!AT:AT, GALLERY!E:E), _xlfn.XLOOKUP((A431&amp;"_T"), GALLERY!AT:AT, GALLERY!E:E)-_xlfn.XLOOKUP((A431&amp;"_N"), GALLERY!AT:AT, GALLERY!E:E))/1000,"")</f>
        <v>1.2810591500000001</v>
      </c>
      <c r="AJ431" s="5">
        <f>_xlfn.IFNA(_xlfn.XLOOKUP((A431), TURBIDITY!A:A, TURBIDITY!I:I),"")</f>
        <v>2.62</v>
      </c>
      <c r="AK431" s="105" t="str" cm="1">
        <f t="array" ref="AK431">_xlfn.LET(
  _xlpm.lookupVal, _xlfn.XLOOKUP($A431, PHYCOCYANIN!A:A, PHYCOCYANIN!R:R, ""),
  _xlfn.IFS(
    _xlpm.lookupVal &lt;&gt; "", _xlpm.lookupVal,
    OR($Z431 = "Abundant algae", ISNUMBER(SEARCH("Suspected_HAB", $AA431))), "Flagged",
    TRUE, ""
  )
)</f>
        <v/>
      </c>
      <c r="AL431" s="75">
        <f>_xlfn.XLOOKUP($L431,'Site_GPS-Coordinates'!$A:$A,'Site_GPS-Coordinates'!$B:$B,"")</f>
        <v>40.258123560000001</v>
      </c>
      <c r="AM431" s="75">
        <f>_xlfn.XLOOKUP($L431,'Site_GPS-Coordinates'!$A:$A,'Site_GPS-Coordinates'!$C:$C,"")</f>
        <v>-74.520177450000006</v>
      </c>
    </row>
    <row r="432" spans="1:39" ht="14.5" x14ac:dyDescent="0.35">
      <c r="A432" s="2" t="str">
        <f t="shared" si="14"/>
        <v>MO1_2025-07-13</v>
      </c>
      <c r="B432">
        <v>3539</v>
      </c>
      <c r="C432" t="s">
        <v>958</v>
      </c>
      <c r="D432" s="78">
        <v>45851.649733796294</v>
      </c>
      <c r="F432" s="78">
        <v>45851.649733796294</v>
      </c>
      <c r="H432" t="s">
        <v>750</v>
      </c>
      <c r="I432" t="s">
        <v>751</v>
      </c>
      <c r="J432" s="6">
        <v>45851.666666666664</v>
      </c>
      <c r="K432" s="79">
        <v>0.47083333333333333</v>
      </c>
      <c r="L432" t="s">
        <v>779</v>
      </c>
      <c r="M432" t="s">
        <v>155</v>
      </c>
      <c r="N432" t="s">
        <v>456</v>
      </c>
      <c r="O432" t="s">
        <v>196</v>
      </c>
      <c r="P432" t="s">
        <v>158</v>
      </c>
      <c r="R432" t="s">
        <v>159</v>
      </c>
      <c r="T432" t="s">
        <v>159</v>
      </c>
      <c r="V432" t="s">
        <v>334</v>
      </c>
      <c r="X432" t="s">
        <v>161</v>
      </c>
      <c r="Y432" t="s">
        <v>177</v>
      </c>
      <c r="Z432" t="s">
        <v>163</v>
      </c>
      <c r="AC432">
        <v>25</v>
      </c>
      <c r="AD432" t="s">
        <v>164</v>
      </c>
      <c r="AE432" t="s">
        <v>959</v>
      </c>
      <c r="AF432" cm="1">
        <f t="array" ref="AF432">_xlfn.LET(
  _xlpm.result, _xlfn.XLOOKUP($A432, IDEXX!$A:$A, IDEXX!$I:$I, ""),
  _xlfn.IFNA(
    _xlfn.IFS(
      ISNUMBER(_xlpm.result), _xlpm.result,
      _xlpm.result = "&gt; 2419.6", 2500,
      _xlpm.result = "&lt; 1.0", 0.5
    ),
    ""
  )
)</f>
        <v>135.4</v>
      </c>
      <c r="AG432" s="2">
        <f>_xlfn.IFNA(_xlfn.XLOOKUP((A432&amp;"_P"), GALLERY!AT:AT, GALLERY!E:E),"")</f>
        <v>2.6429999999999999E-2</v>
      </c>
      <c r="AH432" s="2">
        <f>_xlfn.IFNA(_xlfn.XLOOKUP((A432&amp;"_C"), GALLERY!AT:AT, GALLERY!E:E),"")</f>
        <v>299.59460000000001</v>
      </c>
      <c r="AI432" s="75">
        <f>_xlfn.IFNA(IF(_xlfn.XLOOKUP((A432&amp;"_N"), GALLERY!AT:AT, GALLERY!E:E)&lt;0, _xlfn.XLOOKUP((A432&amp;"_T"), GALLERY!AT:AT, GALLERY!E:E), _xlfn.XLOOKUP((A432&amp;"_T"), GALLERY!AT:AT, GALLERY!E:E)-_xlfn.XLOOKUP((A432&amp;"_N"), GALLERY!AT:AT, GALLERY!E:E))/1000,"")</f>
        <v>0.4788097</v>
      </c>
      <c r="AJ432" s="5">
        <f>_xlfn.IFNA(_xlfn.XLOOKUP((A432), TURBIDITY!A:A, TURBIDITY!I:I),"")</f>
        <v>0.6</v>
      </c>
      <c r="AK432" s="105" t="str" cm="1">
        <f t="array" ref="AK432">_xlfn.LET(
  _xlpm.lookupVal, _xlfn.XLOOKUP($A432, PHYCOCYANIN!A:A, PHYCOCYANIN!R:R, ""),
  _xlfn.IFS(
    _xlpm.lookupVal &lt;&gt; "", _xlpm.lookupVal,
    OR($Z432 = "Abundant algae", ISNUMBER(SEARCH("Suspected_HAB", $AA432))), "Flagged",
    TRUE, ""
  )
)</f>
        <v/>
      </c>
      <c r="AL432" s="75">
        <f>_xlfn.XLOOKUP($L432,'Site_GPS-Coordinates'!$A:$A,'Site_GPS-Coordinates'!$B:$B,"")</f>
        <v>40.324421999999998</v>
      </c>
      <c r="AM432" s="75">
        <f>_xlfn.XLOOKUP($L432,'Site_GPS-Coordinates'!$A:$A,'Site_GPS-Coordinates'!$C:$C,"")</f>
        <v>-74.916858000000005</v>
      </c>
    </row>
    <row r="433" spans="1:39" ht="14.5" x14ac:dyDescent="0.35">
      <c r="A433" s="2" t="str">
        <f t="shared" si="14"/>
        <v>MR1_2025-07-13</v>
      </c>
      <c r="B433">
        <v>3556</v>
      </c>
      <c r="C433" t="s">
        <v>960</v>
      </c>
      <c r="D433" s="78">
        <v>45852.017500000002</v>
      </c>
      <c r="F433" s="78">
        <v>45852.017500000002</v>
      </c>
      <c r="H433" t="s">
        <v>652</v>
      </c>
      <c r="I433" t="s">
        <v>653</v>
      </c>
      <c r="J433" s="6">
        <v>45851.666666666664</v>
      </c>
      <c r="K433" s="79">
        <v>0.44583333333333336</v>
      </c>
      <c r="L433" t="s">
        <v>672</v>
      </c>
      <c r="M433" t="s">
        <v>155</v>
      </c>
      <c r="N433" t="s">
        <v>187</v>
      </c>
      <c r="O433" t="s">
        <v>196</v>
      </c>
      <c r="P433" t="s">
        <v>158</v>
      </c>
      <c r="R433" s="100" t="s">
        <v>275</v>
      </c>
      <c r="T433" t="s">
        <v>159</v>
      </c>
      <c r="V433" t="s">
        <v>172</v>
      </c>
      <c r="X433" t="s">
        <v>161</v>
      </c>
      <c r="Y433" t="s">
        <v>177</v>
      </c>
      <c r="Z433" t="s">
        <v>163</v>
      </c>
      <c r="AC433">
        <v>26</v>
      </c>
      <c r="AD433" t="s">
        <v>164</v>
      </c>
      <c r="AF433" cm="1">
        <f t="array" ref="AF433">_xlfn.LET(
  _xlpm.result, _xlfn.XLOOKUP($A433, IDEXX!$A:$A, IDEXX!$I:$I, ""),
  _xlfn.IFNA(
    _xlfn.IFS(
      ISNUMBER(_xlpm.result), _xlpm.result,
      _xlpm.result = "&gt; 2419.6", 2500,
      _xlpm.result = "&lt; 1.0", 0.5
    ),
    ""
  )
)</f>
        <v>19.5</v>
      </c>
      <c r="AG433" s="2">
        <f>_xlfn.IFNA(_xlfn.XLOOKUP((A433&amp;"_P"), GALLERY!AT:AT, GALLERY!E:E),"")</f>
        <v>6.148E-2</v>
      </c>
      <c r="AH433" s="2">
        <f>_xlfn.IFNA(_xlfn.XLOOKUP((A433&amp;"_C"), GALLERY!AT:AT, GALLERY!E:E),"")</f>
        <v>726.91639999999995</v>
      </c>
      <c r="AI433" s="75">
        <f>_xlfn.IFNA(IF(_xlfn.XLOOKUP((A433&amp;"_N"), GALLERY!AT:AT, GALLERY!E:E)&lt;0, _xlfn.XLOOKUP((A433&amp;"_T"), GALLERY!AT:AT, GALLERY!E:E), _xlfn.XLOOKUP((A433&amp;"_T"), GALLERY!AT:AT, GALLERY!E:E)-_xlfn.XLOOKUP((A433&amp;"_N"), GALLERY!AT:AT, GALLERY!E:E))/1000,"")</f>
        <v>1.4702703699999999</v>
      </c>
      <c r="AJ433" s="5">
        <f>_xlfn.IFNA(_xlfn.XLOOKUP((A433), TURBIDITY!A:A, TURBIDITY!I:I),"")</f>
        <v>3.79</v>
      </c>
      <c r="AK433" s="105" t="str" cm="1">
        <f t="array" ref="AK433">_xlfn.LET(
  _xlpm.lookupVal, _xlfn.XLOOKUP($A433, PHYCOCYANIN!A:A, PHYCOCYANIN!R:R, ""),
  _xlfn.IFS(
    _xlpm.lookupVal &lt;&gt; "", _xlpm.lookupVal,
    OR($Z433 = "Abundant algae", ISNUMBER(SEARCH("Suspected_HAB", $AA433))), "Flagged",
    TRUE, ""
  )
)</f>
        <v/>
      </c>
      <c r="AL433" s="75">
        <f>_xlfn.XLOOKUP($L433,'Site_GPS-Coordinates'!$A:$A,'Site_GPS-Coordinates'!$B:$B,"")</f>
        <v>40.335422000000001</v>
      </c>
      <c r="AM433" s="75">
        <f>_xlfn.XLOOKUP($L433,'Site_GPS-Coordinates'!$A:$A,'Site_GPS-Coordinates'!$C:$C,"")</f>
        <v>-74.624200000000002</v>
      </c>
    </row>
    <row r="434" spans="1:39" ht="14.5" x14ac:dyDescent="0.35">
      <c r="A434" s="2" t="str">
        <f t="shared" si="14"/>
        <v>MR4_2025-07-13</v>
      </c>
      <c r="B434">
        <v>3547</v>
      </c>
      <c r="C434" t="s">
        <v>961</v>
      </c>
      <c r="D434" s="78">
        <v>45851.670844907407</v>
      </c>
      <c r="F434" s="78">
        <v>45851.670844907407</v>
      </c>
      <c r="H434" t="s">
        <v>600</v>
      </c>
      <c r="I434" t="s">
        <v>835</v>
      </c>
      <c r="J434" s="6">
        <v>45851.666666666664</v>
      </c>
      <c r="K434" s="79">
        <v>0.49791666666666667</v>
      </c>
      <c r="L434" t="s">
        <v>265</v>
      </c>
      <c r="M434" t="s">
        <v>155</v>
      </c>
      <c r="N434" t="s">
        <v>187</v>
      </c>
      <c r="O434" t="s">
        <v>196</v>
      </c>
      <c r="P434" t="s">
        <v>470</v>
      </c>
      <c r="R434" t="s">
        <v>159</v>
      </c>
      <c r="T434" t="s">
        <v>159</v>
      </c>
      <c r="V434" t="s">
        <v>172</v>
      </c>
      <c r="X434" t="s">
        <v>173</v>
      </c>
      <c r="Y434" t="s">
        <v>177</v>
      </c>
      <c r="Z434" t="s">
        <v>163</v>
      </c>
      <c r="AC434">
        <v>22</v>
      </c>
      <c r="AD434" t="s">
        <v>164</v>
      </c>
      <c r="AF434" cm="1">
        <f t="array" ref="AF434">_xlfn.LET(
  _xlpm.result, _xlfn.XLOOKUP($A434, IDEXX!$A:$A, IDEXX!$I:$I, ""),
  _xlfn.IFNA(
    _xlfn.IFS(
      ISNUMBER(_xlpm.result), _xlpm.result,
      _xlpm.result = "&gt; 2419.6", 2500,
      _xlpm.result = "&lt; 1.0", 0.5
    ),
    ""
  )
)</f>
        <v>35.5</v>
      </c>
      <c r="AG434" s="2">
        <f>_xlfn.IFNA(_xlfn.XLOOKUP((A434&amp;"_P"), GALLERY!AT:AT, GALLERY!E:E),"")</f>
        <v>0.43330000000000002</v>
      </c>
      <c r="AH434" s="2">
        <f>_xlfn.IFNA(_xlfn.XLOOKUP((A434&amp;"_C"), GALLERY!AT:AT, GALLERY!E:E),"")</f>
        <v>574.87739999999997</v>
      </c>
      <c r="AI434" s="75">
        <f>_xlfn.IFNA(IF(_xlfn.XLOOKUP((A434&amp;"_N"), GALLERY!AT:AT, GALLERY!E:E)&lt;0, _xlfn.XLOOKUP((A434&amp;"_T"), GALLERY!AT:AT, GALLERY!E:E), _xlfn.XLOOKUP((A434&amp;"_T"), GALLERY!AT:AT, GALLERY!E:E)-_xlfn.XLOOKUP((A434&amp;"_N"), GALLERY!AT:AT, GALLERY!E:E))/1000,"")</f>
        <v>2.0282594899999999</v>
      </c>
      <c r="AJ434" s="5">
        <f>_xlfn.IFNA(_xlfn.XLOOKUP((A434), TURBIDITY!A:A, TURBIDITY!I:I),"")</f>
        <v>2.81</v>
      </c>
      <c r="AK434" s="105" t="str" cm="1">
        <f t="array" ref="AK434">_xlfn.LET(
  _xlpm.lookupVal, _xlfn.XLOOKUP($A434, PHYCOCYANIN!A:A, PHYCOCYANIN!R:R, ""),
  _xlfn.IFS(
    _xlpm.lookupVal &lt;&gt; "", _xlpm.lookupVal,
    OR($Z434 = "Abundant algae", ISNUMBER(SEARCH("Suspected_HAB", $AA434))), "Flagged",
    TRUE, ""
  )
)</f>
        <v/>
      </c>
      <c r="AL434" s="75">
        <f>_xlfn.XLOOKUP($L434,'Site_GPS-Coordinates'!$A:$A,'Site_GPS-Coordinates'!$B:$B,"")</f>
        <v>40.406844999999997</v>
      </c>
      <c r="AM434" s="75">
        <f>_xlfn.XLOOKUP($L434,'Site_GPS-Coordinates'!$A:$A,'Site_GPS-Coordinates'!$C:$C,"")</f>
        <v>-74.636532000000003</v>
      </c>
    </row>
    <row r="435" spans="1:39" ht="14.5" x14ac:dyDescent="0.35">
      <c r="A435" s="2" t="str">
        <f t="shared" si="14"/>
        <v>MRC_2025-07-13</v>
      </c>
      <c r="B435">
        <v>3493</v>
      </c>
      <c r="C435" t="s">
        <v>962</v>
      </c>
      <c r="D435" s="78">
        <v>45851.475648148145</v>
      </c>
      <c r="F435" s="78">
        <v>45851.475648148145</v>
      </c>
      <c r="H435" t="s">
        <v>679</v>
      </c>
      <c r="I435" t="s">
        <v>675</v>
      </c>
      <c r="J435" s="6">
        <v>45851.666666666664</v>
      </c>
      <c r="K435" s="79">
        <v>0.30902777777777779</v>
      </c>
      <c r="L435" t="s">
        <v>676</v>
      </c>
      <c r="M435" t="s">
        <v>155</v>
      </c>
      <c r="N435" t="s">
        <v>187</v>
      </c>
      <c r="O435" t="s">
        <v>677</v>
      </c>
      <c r="P435" t="s">
        <v>158</v>
      </c>
      <c r="R435" t="s">
        <v>182</v>
      </c>
      <c r="T435" t="s">
        <v>159</v>
      </c>
      <c r="V435" t="s">
        <v>172</v>
      </c>
      <c r="X435" t="s">
        <v>202</v>
      </c>
      <c r="Y435" t="s">
        <v>162</v>
      </c>
      <c r="Z435" t="s">
        <v>163</v>
      </c>
      <c r="AC435">
        <v>24</v>
      </c>
      <c r="AD435" t="s">
        <v>164</v>
      </c>
      <c r="AF435" cm="1">
        <f t="array" ref="AF435">_xlfn.LET(
  _xlpm.result, _xlfn.XLOOKUP($A435, IDEXX!$A:$A, IDEXX!$I:$I, ""),
  _xlfn.IFNA(
    _xlfn.IFS(
      ISNUMBER(_xlpm.result), _xlpm.result,
      _xlpm.result = "&gt; 2419.6", 2500,
      _xlpm.result = "&lt; 1.0", 0.5
    ),
    ""
  )
)</f>
        <v>119.1</v>
      </c>
      <c r="AG435" s="2">
        <f>_xlfn.IFNA(_xlfn.XLOOKUP((A435&amp;"_P"), GALLERY!AT:AT, GALLERY!E:E),"")</f>
        <v>9.579E-2</v>
      </c>
      <c r="AH435" s="2">
        <f>_xlfn.IFNA(_xlfn.XLOOKUP((A435&amp;"_C"), GALLERY!AT:AT, GALLERY!E:E),"")</f>
        <v>518.77970000000005</v>
      </c>
      <c r="AI435" s="75">
        <f>_xlfn.IFNA(IF(_xlfn.XLOOKUP((A435&amp;"_N"), GALLERY!AT:AT, GALLERY!E:E)&lt;0, _xlfn.XLOOKUP((A435&amp;"_T"), GALLERY!AT:AT, GALLERY!E:E), _xlfn.XLOOKUP((A435&amp;"_T"), GALLERY!AT:AT, GALLERY!E:E)-_xlfn.XLOOKUP((A435&amp;"_N"), GALLERY!AT:AT, GALLERY!E:E))/1000,"")</f>
        <v>0.3149515</v>
      </c>
      <c r="AJ435" s="5">
        <f>_xlfn.IFNA(_xlfn.XLOOKUP((A435), TURBIDITY!A:A, TURBIDITY!I:I),"")</f>
        <v>27</v>
      </c>
      <c r="AK435" s="105" t="str" cm="1">
        <f t="array" ref="AK435">_xlfn.LET(
  _xlpm.lookupVal, _xlfn.XLOOKUP($A435, PHYCOCYANIN!A:A, PHYCOCYANIN!R:R, ""),
  _xlfn.IFS(
    _xlpm.lookupVal &lt;&gt; "", _xlpm.lookupVal,
    OR($Z435 = "Abundant algae", ISNUMBER(SEARCH("Suspected_HAB", $AA435))), "Flagged",
    TRUE, ""
  )
)</f>
        <v/>
      </c>
      <c r="AL435" s="75">
        <f>_xlfn.XLOOKUP($L435,'Site_GPS-Coordinates'!$A:$A,'Site_GPS-Coordinates'!$B:$B,"")</f>
        <v>40.274531000000003</v>
      </c>
      <c r="AM435" s="75">
        <f>_xlfn.XLOOKUP($L435,'Site_GPS-Coordinates'!$A:$A,'Site_GPS-Coordinates'!$C:$C,"")</f>
        <v>-74.472054999999997</v>
      </c>
    </row>
    <row r="436" spans="1:39" ht="14.5" x14ac:dyDescent="0.35">
      <c r="A436" s="2" t="str">
        <f t="shared" si="14"/>
        <v>MRCL1_2025-07-13</v>
      </c>
      <c r="B436">
        <v>3499</v>
      </c>
      <c r="C436" t="s">
        <v>963</v>
      </c>
      <c r="D436" s="78">
        <v>45851.516805555555</v>
      </c>
      <c r="F436" s="78">
        <v>45851.516805555555</v>
      </c>
      <c r="H436" t="s">
        <v>911</v>
      </c>
      <c r="I436" t="s">
        <v>720</v>
      </c>
      <c r="J436" s="6">
        <v>45851.666666666664</v>
      </c>
      <c r="K436" s="79">
        <v>0.33750000000000002</v>
      </c>
      <c r="L436" t="s">
        <v>362</v>
      </c>
      <c r="M436" t="s">
        <v>155</v>
      </c>
      <c r="N436" t="s">
        <v>187</v>
      </c>
      <c r="O436" t="s">
        <v>250</v>
      </c>
      <c r="P436" t="s">
        <v>158</v>
      </c>
      <c r="R436" s="100" t="s">
        <v>706</v>
      </c>
      <c r="T436" t="s">
        <v>159</v>
      </c>
      <c r="V436" t="s">
        <v>172</v>
      </c>
      <c r="X436" t="s">
        <v>161</v>
      </c>
      <c r="Y436" t="s">
        <v>162</v>
      </c>
      <c r="Z436" t="s">
        <v>213</v>
      </c>
      <c r="AA436" t="s">
        <v>860</v>
      </c>
      <c r="AC436">
        <v>28</v>
      </c>
      <c r="AD436" t="s">
        <v>164</v>
      </c>
      <c r="AF436" cm="1">
        <f t="array" ref="AF436">_xlfn.LET(
  _xlpm.result, _xlfn.XLOOKUP($A436, IDEXX!$A:$A, IDEXX!$I:$I, ""),
  _xlfn.IFNA(
    _xlfn.IFS(
      ISNUMBER(_xlpm.result), _xlpm.result,
      _xlpm.result = "&gt; 2419.6", 2500,
      _xlpm.result = "&lt; 1.0", 0.5
    ),
    ""
  )
)</f>
        <v>1</v>
      </c>
      <c r="AG436" s="2">
        <f>_xlfn.IFNA(_xlfn.XLOOKUP((A436&amp;"_P"), GALLERY!AT:AT, GALLERY!E:E),"")</f>
        <v>4.62E-3</v>
      </c>
      <c r="AH436" s="2">
        <f>_xlfn.IFNA(_xlfn.XLOOKUP((A436&amp;"_C"), GALLERY!AT:AT, GALLERY!E:E),"")</f>
        <v>354.82069999999999</v>
      </c>
      <c r="AI436" s="75">
        <f>_xlfn.IFNA(IF(_xlfn.XLOOKUP((A436&amp;"_N"), GALLERY!AT:AT, GALLERY!E:E)&lt;0, _xlfn.XLOOKUP((A436&amp;"_T"), GALLERY!AT:AT, GALLERY!E:E), _xlfn.XLOOKUP((A436&amp;"_T"), GALLERY!AT:AT, GALLERY!E:E)-_xlfn.XLOOKUP((A436&amp;"_N"), GALLERY!AT:AT, GALLERY!E:E))/1000,"")</f>
        <v>0.21686601</v>
      </c>
      <c r="AJ436" s="5">
        <f>_xlfn.IFNA(_xlfn.XLOOKUP((A436), TURBIDITY!A:A, TURBIDITY!I:I),"")</f>
        <v>2.4300000000000002</v>
      </c>
      <c r="AK436" s="105" t="str" cm="1">
        <f t="array" ref="AK436">_xlfn.LET(
  _xlpm.lookupVal, _xlfn.XLOOKUP($A436, PHYCOCYANIN!A:A, PHYCOCYANIN!R:R, ""),
  _xlfn.IFS(
    _xlpm.lookupVal &lt;&gt; "", _xlpm.lookupVal,
    OR($Z436 = "Abundant algae", ISNUMBER(SEARCH("Suspected_HAB", $AA436))), "Flagged",
    TRUE, ""
  )
)</f>
        <v/>
      </c>
      <c r="AL436" s="75">
        <f>_xlfn.XLOOKUP($L436,'Site_GPS-Coordinates'!$A:$A,'Site_GPS-Coordinates'!$B:$B,"")</f>
        <v>40.265636999999998</v>
      </c>
      <c r="AM436" s="75">
        <f>_xlfn.XLOOKUP($L436,'Site_GPS-Coordinates'!$A:$A,'Site_GPS-Coordinates'!$C:$C,"")</f>
        <v>-74.641751999999997</v>
      </c>
    </row>
    <row r="437" spans="1:39" ht="14.5" x14ac:dyDescent="0.35">
      <c r="A437" s="2" t="str">
        <f t="shared" si="14"/>
        <v>PL1_2025-07-13</v>
      </c>
      <c r="B437">
        <v>3494</v>
      </c>
      <c r="C437" t="s">
        <v>964</v>
      </c>
      <c r="D437" s="78">
        <v>45851.484710648147</v>
      </c>
      <c r="F437" s="78">
        <v>45851.484710648147</v>
      </c>
      <c r="H437" t="s">
        <v>679</v>
      </c>
      <c r="I437" t="s">
        <v>675</v>
      </c>
      <c r="J437" s="6">
        <v>45851.666666666664</v>
      </c>
      <c r="K437" s="79">
        <v>0.31805555555555554</v>
      </c>
      <c r="L437" t="s">
        <v>267</v>
      </c>
      <c r="M437" t="s">
        <v>155</v>
      </c>
      <c r="N437" t="s">
        <v>187</v>
      </c>
      <c r="O437" t="s">
        <v>677</v>
      </c>
      <c r="P437" t="s">
        <v>158</v>
      </c>
      <c r="R437" s="84" t="s">
        <v>965</v>
      </c>
      <c r="T437" t="s">
        <v>159</v>
      </c>
      <c r="V437" t="s">
        <v>966</v>
      </c>
      <c r="X437" t="s">
        <v>202</v>
      </c>
      <c r="Y437" t="s">
        <v>191</v>
      </c>
      <c r="Z437" t="s">
        <v>163</v>
      </c>
      <c r="AC437">
        <v>25</v>
      </c>
      <c r="AD437" t="s">
        <v>164</v>
      </c>
      <c r="AF437" cm="1">
        <f t="array" ref="AF437">_xlfn.LET(
  _xlpm.result, _xlfn.XLOOKUP($A437, IDEXX!$A:$A, IDEXX!$I:$I, ""),
  _xlfn.IFNA(
    _xlfn.IFS(
      ISNUMBER(_xlpm.result), _xlpm.result,
      _xlpm.result = "&gt; 2419.6", 2500,
      _xlpm.result = "&lt; 1.0", 0.5
    ),
    ""
  )
)</f>
        <v>240</v>
      </c>
      <c r="AG437" s="2">
        <f>_xlfn.IFNA(_xlfn.XLOOKUP((A437&amp;"_P"), GALLERY!AT:AT, GALLERY!E:E),"")</f>
        <v>1.089E-2</v>
      </c>
      <c r="AH437" s="2">
        <f>_xlfn.IFNA(_xlfn.XLOOKUP((A437&amp;"_C"), GALLERY!AT:AT, GALLERY!E:E),"")</f>
        <v>743.33420000000001</v>
      </c>
      <c r="AI437" s="75">
        <f>_xlfn.IFNA(IF(_xlfn.XLOOKUP((A437&amp;"_N"), GALLERY!AT:AT, GALLERY!E:E)&lt;0, _xlfn.XLOOKUP((A437&amp;"_T"), GALLERY!AT:AT, GALLERY!E:E), _xlfn.XLOOKUP((A437&amp;"_T"), GALLERY!AT:AT, GALLERY!E:E)-_xlfn.XLOOKUP((A437&amp;"_N"), GALLERY!AT:AT, GALLERY!E:E))/1000,"")</f>
        <v>0.27728894000000004</v>
      </c>
      <c r="AJ437" s="5">
        <f>_xlfn.IFNA(_xlfn.XLOOKUP((A437), TURBIDITY!A:A, TURBIDITY!I:I),"")</f>
        <v>2.58</v>
      </c>
      <c r="AK437" s="105" t="str" cm="1">
        <f t="array" ref="AK437">_xlfn.LET(
  _xlpm.lookupVal, _xlfn.XLOOKUP($A437, PHYCOCYANIN!A:A, PHYCOCYANIN!R:R, ""),
  _xlfn.IFS(
    _xlpm.lookupVal &lt;&gt; "", _xlpm.lookupVal,
    OR($Z437 = "Abundant algae", ISNUMBER(SEARCH("Suspected_HAB", $AA437))), "Flagged",
    TRUE, ""
  )
)</f>
        <v/>
      </c>
      <c r="AL437" s="75">
        <f>_xlfn.XLOOKUP($L437,'Site_GPS-Coordinates'!$A:$A,'Site_GPS-Coordinates'!$B:$B,"")</f>
        <v>40.270198999999998</v>
      </c>
      <c r="AM437" s="75">
        <f>_xlfn.XLOOKUP($L437,'Site_GPS-Coordinates'!$A:$A,'Site_GPS-Coordinates'!$C:$C,"")</f>
        <v>-74.522058999999999</v>
      </c>
    </row>
    <row r="438" spans="1:39" ht="14.5" x14ac:dyDescent="0.35">
      <c r="A438" s="2" t="str">
        <f t="shared" si="14"/>
        <v>PMRL1_2025-07-13</v>
      </c>
      <c r="B438">
        <v>3525</v>
      </c>
      <c r="C438" t="s">
        <v>967</v>
      </c>
      <c r="D438" s="78">
        <v>45851.619456018518</v>
      </c>
      <c r="F438" s="78">
        <v>45851.619456018518</v>
      </c>
      <c r="H438" t="s">
        <v>247</v>
      </c>
      <c r="I438" t="s">
        <v>248</v>
      </c>
      <c r="J438" s="6">
        <v>45851.666666666664</v>
      </c>
      <c r="K438" s="79">
        <v>0.45</v>
      </c>
      <c r="L438" t="s">
        <v>269</v>
      </c>
      <c r="M438" t="s">
        <v>155</v>
      </c>
      <c r="N438" t="s">
        <v>187</v>
      </c>
      <c r="O438" t="s">
        <v>250</v>
      </c>
      <c r="P438" t="s">
        <v>158</v>
      </c>
      <c r="R438" t="s">
        <v>159</v>
      </c>
      <c r="T438" t="s">
        <v>159</v>
      </c>
      <c r="V438" t="s">
        <v>190</v>
      </c>
      <c r="X438" t="s">
        <v>161</v>
      </c>
      <c r="Y438" t="s">
        <v>424</v>
      </c>
      <c r="Z438" t="s">
        <v>218</v>
      </c>
      <c r="AA438" t="s">
        <v>291</v>
      </c>
      <c r="AC438">
        <v>26</v>
      </c>
      <c r="AD438" t="s">
        <v>164</v>
      </c>
      <c r="AF438" cm="1">
        <f t="array" ref="AF438">_xlfn.LET(
  _xlpm.result, _xlfn.XLOOKUP($A438, IDEXX!$A:$A, IDEXX!$I:$I, ""),
  _xlfn.IFNA(
    _xlfn.IFS(
      ISNUMBER(_xlpm.result), _xlpm.result,
      _xlpm.result = "&gt; 2419.6", 2500,
      _xlpm.result = "&lt; 1.0", 0.5
    ),
    ""
  )
)</f>
        <v>16.8</v>
      </c>
      <c r="AG438" s="2">
        <f>_xlfn.IFNA(_xlfn.XLOOKUP((A438&amp;"_P"), GALLERY!AT:AT, GALLERY!E:E),"")</f>
        <v>5.4620000000000002E-2</v>
      </c>
      <c r="AH438" s="2">
        <f>_xlfn.IFNA(_xlfn.XLOOKUP((A438&amp;"_C"), GALLERY!AT:AT, GALLERY!E:E),"")</f>
        <v>525.35199999999998</v>
      </c>
      <c r="AI438" s="75">
        <f>_xlfn.IFNA(IF(_xlfn.XLOOKUP((A438&amp;"_N"), GALLERY!AT:AT, GALLERY!E:E)&lt;0, _xlfn.XLOOKUP((A438&amp;"_T"), GALLERY!AT:AT, GALLERY!E:E), _xlfn.XLOOKUP((A438&amp;"_T"), GALLERY!AT:AT, GALLERY!E:E)-_xlfn.XLOOKUP((A438&amp;"_N"), GALLERY!AT:AT, GALLERY!E:E))/1000,"")</f>
        <v>8.8652729999999999E-2</v>
      </c>
      <c r="AJ438" s="5">
        <f>_xlfn.IFNA(_xlfn.XLOOKUP((A438), TURBIDITY!A:A, TURBIDITY!I:I),"")</f>
        <v>2.36</v>
      </c>
      <c r="AK438" s="105" t="str" cm="1">
        <f t="array" ref="AK438">_xlfn.LET(
  _xlpm.lookupVal, _xlfn.XLOOKUP($A438, PHYCOCYANIN!A:A, PHYCOCYANIN!R:R, ""),
  _xlfn.IFS(
    _xlpm.lookupVal &lt;&gt; "", _xlpm.lookupVal,
    OR($Z438 = "Abundant algae", ISNUMBER(SEARCH("Suspected_HAB", $AA438))), "Flagged",
    TRUE, ""
  )
)</f>
        <v/>
      </c>
      <c r="AL438" s="75">
        <f>_xlfn.XLOOKUP($L438,'Site_GPS-Coordinates'!$A:$A,'Site_GPS-Coordinates'!$B:$B,"")</f>
        <v>40.363233999999999</v>
      </c>
      <c r="AM438" s="75">
        <f>_xlfn.XLOOKUP($L438,'Site_GPS-Coordinates'!$A:$A,'Site_GPS-Coordinates'!$C:$C,"")</f>
        <v>-74.676843000000005</v>
      </c>
    </row>
    <row r="439" spans="1:39" ht="14.5" x14ac:dyDescent="0.35">
      <c r="A439" s="2" t="str">
        <f t="shared" si="14"/>
        <v>PP1_2025-07-13</v>
      </c>
      <c r="B439">
        <v>3500</v>
      </c>
      <c r="C439" t="s">
        <v>968</v>
      </c>
      <c r="D439" s="78">
        <v>45851.51840277778</v>
      </c>
      <c r="F439" s="78">
        <v>45851.51840277778</v>
      </c>
      <c r="H439" t="s">
        <v>179</v>
      </c>
      <c r="I439" t="s">
        <v>180</v>
      </c>
      <c r="J439" s="6">
        <v>45851.666666666664</v>
      </c>
      <c r="K439" s="79">
        <v>0.33541666666666664</v>
      </c>
      <c r="L439" t="s">
        <v>274</v>
      </c>
      <c r="M439" t="s">
        <v>155</v>
      </c>
      <c r="N439" t="s">
        <v>156</v>
      </c>
      <c r="O439" t="s">
        <v>250</v>
      </c>
      <c r="P439" t="s">
        <v>158</v>
      </c>
      <c r="R439" s="84" t="s">
        <v>228</v>
      </c>
      <c r="T439" t="s">
        <v>171</v>
      </c>
      <c r="V439" t="s">
        <v>334</v>
      </c>
      <c r="X439" t="s">
        <v>202</v>
      </c>
      <c r="Y439" t="s">
        <v>162</v>
      </c>
      <c r="Z439" t="s">
        <v>163</v>
      </c>
      <c r="AC439" s="81"/>
      <c r="AD439" t="s">
        <v>164</v>
      </c>
      <c r="AF439" cm="1">
        <f t="array" ref="AF439">_xlfn.LET(
  _xlpm.result, _xlfn.XLOOKUP($A439, IDEXX!$A:$A, IDEXX!$I:$I, ""),
  _xlfn.IFNA(
    _xlfn.IFS(
      ISNUMBER(_xlpm.result), _xlpm.result,
      _xlpm.result = "&gt; 2419.6", 2500,
      _xlpm.result = "&lt; 1.0", 0.5
    ),
    ""
  )
)</f>
        <v>7.4</v>
      </c>
      <c r="AG439" s="2">
        <f>_xlfn.IFNA(_xlfn.XLOOKUP((A439&amp;"_P"), GALLERY!AT:AT, GALLERY!E:E),"")</f>
        <v>4.548E-2</v>
      </c>
      <c r="AH439" s="2">
        <f>_xlfn.IFNA(_xlfn.XLOOKUP((A439&amp;"_C"), GALLERY!AT:AT, GALLERY!E:E),"")</f>
        <v>603.23130000000003</v>
      </c>
      <c r="AI439" s="75">
        <f>_xlfn.IFNA(IF(_xlfn.XLOOKUP((A439&amp;"_N"), GALLERY!AT:AT, GALLERY!E:E)&lt;0, _xlfn.XLOOKUP((A439&amp;"_T"), GALLERY!AT:AT, GALLERY!E:E), _xlfn.XLOOKUP((A439&amp;"_T"), GALLERY!AT:AT, GALLERY!E:E)-_xlfn.XLOOKUP((A439&amp;"_N"), GALLERY!AT:AT, GALLERY!E:E))/1000,"")</f>
        <v>0.12407299000000001</v>
      </c>
      <c r="AJ439" s="5">
        <f>_xlfn.IFNA(_xlfn.XLOOKUP((A439), TURBIDITY!A:A, TURBIDITY!I:I),"")</f>
        <v>6.22</v>
      </c>
      <c r="AK439" s="105" t="str" cm="1">
        <f t="array" ref="AK439">_xlfn.LET(
  _xlpm.lookupVal, _xlfn.XLOOKUP($A439, PHYCOCYANIN!A:A, PHYCOCYANIN!R:R, ""),
  _xlfn.IFS(
    _xlpm.lookupVal &lt;&gt; "", _xlpm.lookupVal,
    OR($Z439 = "Abundant algae", ISNUMBER(SEARCH("Suspected_HAB", $AA439))), "Flagged",
    TRUE, ""
  )
)</f>
        <v/>
      </c>
      <c r="AL439" s="75">
        <f>_xlfn.XLOOKUP($L439,'Site_GPS-Coordinates'!$A:$A,'Site_GPS-Coordinates'!$B:$B,"")</f>
        <v>40.327579999999998</v>
      </c>
      <c r="AM439" s="75">
        <f>_xlfn.XLOOKUP($L439,'Site_GPS-Coordinates'!$A:$A,'Site_GPS-Coordinates'!$C:$C,"")</f>
        <v>-74.600999999999999</v>
      </c>
    </row>
    <row r="440" spans="1:39" ht="14.5" x14ac:dyDescent="0.35">
      <c r="A440" s="2" t="str">
        <f t="shared" si="14"/>
        <v>PRP1_2025-07-13</v>
      </c>
      <c r="B440">
        <v>3518</v>
      </c>
      <c r="C440" t="s">
        <v>969</v>
      </c>
      <c r="D440" s="78">
        <v>45851.594027777777</v>
      </c>
      <c r="F440" s="78">
        <v>45851.594027777777</v>
      </c>
      <c r="H440" t="s">
        <v>205</v>
      </c>
      <c r="I440" t="s">
        <v>477</v>
      </c>
      <c r="J440" s="6">
        <v>45851.666666666664</v>
      </c>
      <c r="K440" s="79">
        <v>0.4236111111111111</v>
      </c>
      <c r="L440" t="s">
        <v>277</v>
      </c>
      <c r="M440" t="s">
        <v>155</v>
      </c>
      <c r="N440" t="s">
        <v>286</v>
      </c>
      <c r="O440" t="s">
        <v>196</v>
      </c>
      <c r="P440" t="s">
        <v>158</v>
      </c>
      <c r="R440" t="s">
        <v>159</v>
      </c>
      <c r="T440" t="s">
        <v>159</v>
      </c>
      <c r="V440" t="s">
        <v>172</v>
      </c>
      <c r="X440" t="s">
        <v>202</v>
      </c>
      <c r="Y440" t="s">
        <v>191</v>
      </c>
      <c r="Z440" t="s">
        <v>163</v>
      </c>
      <c r="AC440">
        <v>29.5</v>
      </c>
      <c r="AD440" t="s">
        <v>164</v>
      </c>
      <c r="AF440" cm="1">
        <f t="array" ref="AF440">_xlfn.LET(
  _xlpm.result, _xlfn.XLOOKUP($A440, IDEXX!$A:$A, IDEXX!$I:$I, ""),
  _xlfn.IFNA(
    _xlfn.IFS(
      ISNUMBER(_xlpm.result), _xlpm.result,
      _xlpm.result = "&gt; 2419.6", 2500,
      _xlpm.result = "&lt; 1.0", 0.5
    ),
    ""
  )
)</f>
        <v>2500</v>
      </c>
      <c r="AG440" s="2">
        <f>_xlfn.IFNA(_xlfn.XLOOKUP((A440&amp;"_P"), GALLERY!AT:AT, GALLERY!E:E),"")</f>
        <v>0.19735</v>
      </c>
      <c r="AH440" s="2">
        <f>_xlfn.IFNA(_xlfn.XLOOKUP((A440&amp;"_C"), GALLERY!AT:AT, GALLERY!E:E),"")</f>
        <v>266.8229</v>
      </c>
      <c r="AI440" s="75">
        <f>_xlfn.IFNA(IF(_xlfn.XLOOKUP((A440&amp;"_N"), GALLERY!AT:AT, GALLERY!E:E)&lt;0, _xlfn.XLOOKUP((A440&amp;"_T"), GALLERY!AT:AT, GALLERY!E:E), _xlfn.XLOOKUP((A440&amp;"_T"), GALLERY!AT:AT, GALLERY!E:E)-_xlfn.XLOOKUP((A440&amp;"_N"), GALLERY!AT:AT, GALLERY!E:E))/1000,"")</f>
        <v>1.54692E-3</v>
      </c>
      <c r="AJ440" s="5">
        <f>_xlfn.IFNA(_xlfn.XLOOKUP((A440), TURBIDITY!A:A, TURBIDITY!I:I),"")</f>
        <v>4.99</v>
      </c>
      <c r="AK440" s="105" t="str" cm="1">
        <f t="array" ref="AK440">_xlfn.LET(
  _xlpm.lookupVal, _xlfn.XLOOKUP($A440, PHYCOCYANIN!A:A, PHYCOCYANIN!R:R, ""),
  _xlfn.IFS(
    _xlpm.lookupVal &lt;&gt; "", _xlpm.lookupVal,
    OR($Z440 = "Abundant algae", ISNUMBER(SEARCH("Suspected_HAB", $AA440))), "Flagged",
    TRUE, ""
  )
)</f>
        <v/>
      </c>
      <c r="AL440" s="75">
        <f>_xlfn.XLOOKUP($L440,'Site_GPS-Coordinates'!$A:$A,'Site_GPS-Coordinates'!$B:$B,"")</f>
        <v>40.349993079999997</v>
      </c>
      <c r="AM440" s="75">
        <f>_xlfn.XLOOKUP($L440,'Site_GPS-Coordinates'!$A:$A,'Site_GPS-Coordinates'!$C:$C,"")</f>
        <v>-74.560906079999995</v>
      </c>
    </row>
    <row r="441" spans="1:39" ht="14.5" x14ac:dyDescent="0.35">
      <c r="A441" s="2" t="str">
        <f t="shared" si="14"/>
        <v>RB1_2025-07-13</v>
      </c>
      <c r="B441">
        <v>3508</v>
      </c>
      <c r="C441" t="s">
        <v>970</v>
      </c>
      <c r="D441" s="78">
        <v>45851.567291666666</v>
      </c>
      <c r="F441" s="78">
        <v>45851.567291666666</v>
      </c>
      <c r="H441" t="s">
        <v>657</v>
      </c>
      <c r="I441" t="s">
        <v>748</v>
      </c>
      <c r="J441" s="6">
        <v>45851.666666666664</v>
      </c>
      <c r="K441" s="79">
        <v>0.39097222222222222</v>
      </c>
      <c r="L441" t="s">
        <v>686</v>
      </c>
      <c r="M441" t="s">
        <v>155</v>
      </c>
      <c r="N441" t="s">
        <v>286</v>
      </c>
      <c r="O441" t="s">
        <v>196</v>
      </c>
      <c r="P441" t="s">
        <v>158</v>
      </c>
      <c r="R441" t="s">
        <v>290</v>
      </c>
      <c r="T441" t="s">
        <v>199</v>
      </c>
      <c r="V441" t="s">
        <v>172</v>
      </c>
      <c r="X441" t="s">
        <v>161</v>
      </c>
      <c r="Y441" t="s">
        <v>424</v>
      </c>
      <c r="Z441" t="s">
        <v>163</v>
      </c>
      <c r="AC441">
        <v>23</v>
      </c>
      <c r="AD441" t="s">
        <v>164</v>
      </c>
      <c r="AF441" cm="1">
        <f t="array" ref="AF441">_xlfn.LET(
  _xlpm.result, _xlfn.XLOOKUP($A441, IDEXX!$A:$A, IDEXX!$I:$I, ""),
  _xlfn.IFNA(
    _xlfn.IFS(
      ISNUMBER(_xlpm.result), _xlpm.result,
      _xlpm.result = "&gt; 2419.6", 2500,
      _xlpm.result = "&lt; 1.0", 0.5
    ),
    ""
  )
)</f>
        <v>20.399999999999999</v>
      </c>
      <c r="AG441" s="2">
        <f>_xlfn.IFNA(_xlfn.XLOOKUP((A441&amp;"_P"), GALLERY!AT:AT, GALLERY!E:E),"")</f>
        <v>7.1470000000000006E-2</v>
      </c>
      <c r="AH441" s="2">
        <f>_xlfn.IFNA(_xlfn.XLOOKUP((A441&amp;"_C"), GALLERY!AT:AT, GALLERY!E:E),"")</f>
        <v>592.98569999999995</v>
      </c>
      <c r="AI441" s="75">
        <f>_xlfn.IFNA(IF(_xlfn.XLOOKUP((A441&amp;"_N"), GALLERY!AT:AT, GALLERY!E:E)&lt;0, _xlfn.XLOOKUP((A441&amp;"_T"), GALLERY!AT:AT, GALLERY!E:E), _xlfn.XLOOKUP((A441&amp;"_T"), GALLERY!AT:AT, GALLERY!E:E)-_xlfn.XLOOKUP((A441&amp;"_N"), GALLERY!AT:AT, GALLERY!E:E))/1000,"")</f>
        <v>0.48106102000000006</v>
      </c>
      <c r="AJ441" s="5">
        <f>_xlfn.IFNA(_xlfn.XLOOKUP((A441), TURBIDITY!A:A, TURBIDITY!I:I),"")</f>
        <v>7.52</v>
      </c>
      <c r="AK441" s="105" t="str" cm="1">
        <f t="array" ref="AK441">_xlfn.LET(
  _xlpm.lookupVal, _xlfn.XLOOKUP($A441, PHYCOCYANIN!A:A, PHYCOCYANIN!R:R, ""),
  _xlfn.IFS(
    _xlpm.lookupVal &lt;&gt; "", _xlpm.lookupVal,
    OR($Z441 = "Abundant algae", ISNUMBER(SEARCH("Suspected_HAB", $AA441))), "Flagged",
    TRUE, ""
  )
)</f>
        <v/>
      </c>
      <c r="AL441" s="75">
        <f>_xlfn.XLOOKUP($L441,'Site_GPS-Coordinates'!$A:$A,'Site_GPS-Coordinates'!$B:$B,"")</f>
        <v>40.232066349999997</v>
      </c>
      <c r="AM441" s="75">
        <f>_xlfn.XLOOKUP($L441,'Site_GPS-Coordinates'!$A:$A,'Site_GPS-Coordinates'!$C:$C,"")</f>
        <v>-74.461664220000003</v>
      </c>
    </row>
    <row r="442" spans="1:39" ht="14.5" x14ac:dyDescent="0.35">
      <c r="A442" s="2" t="str">
        <f t="shared" si="14"/>
        <v>RBA_2025-07-13</v>
      </c>
      <c r="B442">
        <v>3495</v>
      </c>
      <c r="C442" t="s">
        <v>971</v>
      </c>
      <c r="D442" s="78">
        <v>45851.492743055554</v>
      </c>
      <c r="F442" s="78">
        <v>45851.492743055554</v>
      </c>
      <c r="H442" t="s">
        <v>679</v>
      </c>
      <c r="I442" t="s">
        <v>675</v>
      </c>
      <c r="J442" s="6">
        <v>45851.666666666664</v>
      </c>
      <c r="K442" s="79">
        <v>0.32500000000000001</v>
      </c>
      <c r="L442" t="s">
        <v>279</v>
      </c>
      <c r="M442" t="s">
        <v>155</v>
      </c>
      <c r="N442" t="s">
        <v>187</v>
      </c>
      <c r="O442" t="s">
        <v>677</v>
      </c>
      <c r="P442" t="s">
        <v>158</v>
      </c>
      <c r="R442" t="s">
        <v>159</v>
      </c>
      <c r="T442" t="s">
        <v>159</v>
      </c>
      <c r="V442" t="s">
        <v>172</v>
      </c>
      <c r="X442" t="s">
        <v>161</v>
      </c>
      <c r="Y442" t="s">
        <v>162</v>
      </c>
      <c r="Z442" t="s">
        <v>163</v>
      </c>
      <c r="AC442">
        <v>24</v>
      </c>
      <c r="AD442" t="s">
        <v>164</v>
      </c>
      <c r="AF442" cm="1">
        <f t="array" ref="AF442">_xlfn.LET(
  _xlpm.result, _xlfn.XLOOKUP($A442, IDEXX!$A:$A, IDEXX!$I:$I, ""),
  _xlfn.IFNA(
    _xlfn.IFS(
      ISNUMBER(_xlpm.result), _xlpm.result,
      _xlpm.result = "&gt; 2419.6", 2500,
      _xlpm.result = "&lt; 1.0", 0.5
    ),
    ""
  )
)</f>
        <v>41.4</v>
      </c>
      <c r="AG442" s="2">
        <f>_xlfn.IFNA(_xlfn.XLOOKUP((A442&amp;"_P"), GALLERY!AT:AT, GALLERY!E:E),"")</f>
        <v>2.639E-2</v>
      </c>
      <c r="AH442" s="2">
        <f>_xlfn.IFNA(_xlfn.XLOOKUP((A442&amp;"_C"), GALLERY!AT:AT, GALLERY!E:E),"")</f>
        <v>804.57140000000004</v>
      </c>
      <c r="AI442" s="75">
        <f>_xlfn.IFNA(IF(_xlfn.XLOOKUP((A442&amp;"_N"), GALLERY!AT:AT, GALLERY!E:E)&lt;0, _xlfn.XLOOKUP((A442&amp;"_T"), GALLERY!AT:AT, GALLERY!E:E), _xlfn.XLOOKUP((A442&amp;"_T"), GALLERY!AT:AT, GALLERY!E:E)-_xlfn.XLOOKUP((A442&amp;"_N"), GALLERY!AT:AT, GALLERY!E:E))/1000,"")</f>
        <v>0.46765395999999998</v>
      </c>
      <c r="AJ442" s="5">
        <f>_xlfn.IFNA(_xlfn.XLOOKUP((A442), TURBIDITY!A:A, TURBIDITY!I:I),"")</f>
        <v>1.94</v>
      </c>
      <c r="AK442" s="105" t="str" cm="1">
        <f t="array" ref="AK442">_xlfn.LET(
  _xlpm.lookupVal, _xlfn.XLOOKUP($A442, PHYCOCYANIN!A:A, PHYCOCYANIN!R:R, ""),
  _xlfn.IFS(
    _xlpm.lookupVal &lt;&gt; "", _xlpm.lookupVal,
    OR($Z442 = "Abundant algae", ISNUMBER(SEARCH("Suspected_HAB", $AA442))), "Flagged",
    TRUE, ""
  )
)</f>
        <v/>
      </c>
      <c r="AL442" s="75">
        <f>_xlfn.XLOOKUP($L442,'Site_GPS-Coordinates'!$A:$A,'Site_GPS-Coordinates'!$B:$B,"")</f>
        <v>40.273510000000002</v>
      </c>
      <c r="AM442" s="75">
        <f>_xlfn.XLOOKUP($L442,'Site_GPS-Coordinates'!$A:$A,'Site_GPS-Coordinates'!$C:$C,"")</f>
        <v>-74.525869999999998</v>
      </c>
    </row>
    <row r="443" spans="1:39" ht="14.5" x14ac:dyDescent="0.35">
      <c r="A443" s="2" t="str">
        <f t="shared" si="14"/>
        <v>RO1a_2025-07-13</v>
      </c>
      <c r="B443">
        <v>3538</v>
      </c>
      <c r="C443" t="s">
        <v>972</v>
      </c>
      <c r="D443" s="78">
        <v>45851.6484375</v>
      </c>
      <c r="F443" s="78">
        <v>45851.6484375</v>
      </c>
      <c r="H443" t="s">
        <v>451</v>
      </c>
      <c r="I443" t="s">
        <v>284</v>
      </c>
      <c r="J443" s="6">
        <v>45851.666666666664</v>
      </c>
      <c r="K443" s="79">
        <v>0.47986111111111113</v>
      </c>
      <c r="L443" t="s">
        <v>285</v>
      </c>
      <c r="M443" t="s">
        <v>155</v>
      </c>
      <c r="N443" t="s">
        <v>286</v>
      </c>
      <c r="O443" t="s">
        <v>196</v>
      </c>
      <c r="P443" t="s">
        <v>158</v>
      </c>
      <c r="R443" t="s">
        <v>212</v>
      </c>
      <c r="T443" t="s">
        <v>159</v>
      </c>
      <c r="V443" t="s">
        <v>172</v>
      </c>
      <c r="X443" t="s">
        <v>202</v>
      </c>
      <c r="Y443" t="s">
        <v>162</v>
      </c>
      <c r="Z443" t="s">
        <v>163</v>
      </c>
      <c r="AC443">
        <v>25</v>
      </c>
      <c r="AD443" t="s">
        <v>164</v>
      </c>
      <c r="AE443" t="s">
        <v>973</v>
      </c>
      <c r="AF443" cm="1">
        <f t="array" ref="AF443">_xlfn.LET(
  _xlpm.result, _xlfn.XLOOKUP($A443, IDEXX!$A:$A, IDEXX!$I:$I, ""),
  _xlfn.IFNA(
    _xlfn.IFS(
      ISNUMBER(_xlpm.result), _xlpm.result,
      _xlpm.result = "&gt; 2419.6", 2500,
      _xlpm.result = "&lt; 1.0", 0.5
    ),
    ""
  )
)</f>
        <v>126.7</v>
      </c>
      <c r="AG443" s="2">
        <f>_xlfn.IFNA(_xlfn.XLOOKUP((A443&amp;"_P"), GALLERY!AT:AT, GALLERY!E:E),"")</f>
        <v>0.24662999999999999</v>
      </c>
      <c r="AH443" s="2">
        <f>_xlfn.IFNA(_xlfn.XLOOKUP((A443&amp;"_C"), GALLERY!AT:AT, GALLERY!E:E),"")</f>
        <v>633.50810000000001</v>
      </c>
      <c r="AI443" s="75">
        <f>_xlfn.IFNA(IF(_xlfn.XLOOKUP((A443&amp;"_N"), GALLERY!AT:AT, GALLERY!E:E)&lt;0, _xlfn.XLOOKUP((A443&amp;"_T"), GALLERY!AT:AT, GALLERY!E:E), _xlfn.XLOOKUP((A443&amp;"_T"), GALLERY!AT:AT, GALLERY!E:E)-_xlfn.XLOOKUP((A443&amp;"_N"), GALLERY!AT:AT, GALLERY!E:E))/1000,"")</f>
        <v>1.0062109699999999</v>
      </c>
      <c r="AJ443" s="5">
        <f>_xlfn.IFNA(_xlfn.XLOOKUP((A443), TURBIDITY!A:A, TURBIDITY!I:I),"")</f>
        <v>4.8600000000000003</v>
      </c>
      <c r="AK443" s="105" t="str" cm="1">
        <f t="array" ref="AK443">_xlfn.LET(
  _xlpm.lookupVal, _xlfn.XLOOKUP($A443, PHYCOCYANIN!A:A, PHYCOCYANIN!R:R, ""),
  _xlfn.IFS(
    _xlpm.lookupVal &lt;&gt; "", _xlpm.lookupVal,
    OR($Z443 = "Abundant algae", ISNUMBER(SEARCH("Suspected_HAB", $AA443))), "Flagged",
    TRUE, ""
  )
)</f>
        <v/>
      </c>
      <c r="AL443" s="75">
        <f>_xlfn.XLOOKUP($L443,'Site_GPS-Coordinates'!$A:$A,'Site_GPS-Coordinates'!$B:$B,"")</f>
        <v>40.505462000000001</v>
      </c>
      <c r="AM443" s="75">
        <f>_xlfn.XLOOKUP($L443,'Site_GPS-Coordinates'!$A:$A,'Site_GPS-Coordinates'!$C:$C,"")</f>
        <v>-74.623596000000006</v>
      </c>
    </row>
    <row r="444" spans="1:39" ht="14.5" x14ac:dyDescent="0.35">
      <c r="A444" s="2" t="str">
        <f t="shared" si="14"/>
        <v>ROL1_2025-07-13</v>
      </c>
      <c r="B444">
        <v>3520</v>
      </c>
      <c r="C444" t="s">
        <v>974</v>
      </c>
      <c r="D444" s="78">
        <v>45851.598113425927</v>
      </c>
      <c r="F444" s="78">
        <v>45851.598113425927</v>
      </c>
      <c r="H444" t="s">
        <v>801</v>
      </c>
      <c r="I444" t="s">
        <v>766</v>
      </c>
      <c r="J444" s="6">
        <v>45851.666666666664</v>
      </c>
      <c r="K444" s="79">
        <v>0.4236111111111111</v>
      </c>
      <c r="L444" t="s">
        <v>289</v>
      </c>
      <c r="M444" t="s">
        <v>155</v>
      </c>
      <c r="N444" t="s">
        <v>156</v>
      </c>
      <c r="O444" t="s">
        <v>157</v>
      </c>
      <c r="P444" t="s">
        <v>158</v>
      </c>
      <c r="R444" s="81"/>
      <c r="T444" t="s">
        <v>199</v>
      </c>
      <c r="V444" t="s">
        <v>868</v>
      </c>
      <c r="X444" t="s">
        <v>161</v>
      </c>
      <c r="Y444" t="s">
        <v>191</v>
      </c>
      <c r="Z444" t="s">
        <v>218</v>
      </c>
      <c r="AA444" t="s">
        <v>291</v>
      </c>
      <c r="AC444">
        <v>22.3</v>
      </c>
      <c r="AD444" t="s">
        <v>164</v>
      </c>
      <c r="AF444" cm="1">
        <f t="array" ref="AF444">_xlfn.LET(
  _xlpm.result, _xlfn.XLOOKUP($A444, IDEXX!$A:$A, IDEXX!$I:$I, ""),
  _xlfn.IFNA(
    _xlfn.IFS(
      ISNUMBER(_xlpm.result), _xlpm.result,
      _xlpm.result = "&gt; 2419.6", 2500,
      _xlpm.result = "&lt; 1.0", 0.5
    ),
    ""
  )
)</f>
        <v>8.5</v>
      </c>
      <c r="AG444" s="2">
        <f>_xlfn.IFNA(_xlfn.XLOOKUP((A444&amp;"_P"), GALLERY!AT:AT, GALLERY!E:E),"")</f>
        <v>-2.3E-3</v>
      </c>
      <c r="AH444" s="2">
        <f>_xlfn.IFNA(_xlfn.XLOOKUP((A444&amp;"_C"), GALLERY!AT:AT, GALLERY!E:E),"")</f>
        <v>250.15180000000001</v>
      </c>
      <c r="AI444" s="75">
        <f>_xlfn.IFNA(IF(_xlfn.XLOOKUP((A444&amp;"_N"), GALLERY!AT:AT, GALLERY!E:E)&lt;0, _xlfn.XLOOKUP((A444&amp;"_T"), GALLERY!AT:AT, GALLERY!E:E), _xlfn.XLOOKUP((A444&amp;"_T"), GALLERY!AT:AT, GALLERY!E:E)-_xlfn.XLOOKUP((A444&amp;"_N"), GALLERY!AT:AT, GALLERY!E:E))/1000,"")</f>
        <v>2.1612349999999999E-2</v>
      </c>
      <c r="AJ444" s="5">
        <f>_xlfn.IFNA(_xlfn.XLOOKUP((A444), TURBIDITY!A:A, TURBIDITY!I:I),"")</f>
        <v>14</v>
      </c>
      <c r="AK444" s="105" t="s">
        <v>828</v>
      </c>
      <c r="AL444" s="75">
        <f>_xlfn.XLOOKUP($L444,'Site_GPS-Coordinates'!$A:$A,'Site_GPS-Coordinates'!$B:$B,"")</f>
        <v>40.330827839999998</v>
      </c>
      <c r="AM444" s="75">
        <f>_xlfn.XLOOKUP($L444,'Site_GPS-Coordinates'!$A:$A,'Site_GPS-Coordinates'!$C:$C,"")</f>
        <v>-74.757451110000005</v>
      </c>
    </row>
    <row r="445" spans="1:39" ht="14.5" x14ac:dyDescent="0.35">
      <c r="A445" s="2" t="str">
        <f t="shared" si="14"/>
        <v>SB2_2025-07-13</v>
      </c>
      <c r="B445">
        <v>3550</v>
      </c>
      <c r="C445" t="s">
        <v>975</v>
      </c>
      <c r="D445" s="78">
        <v>45851.674201388887</v>
      </c>
      <c r="F445" s="78">
        <v>45851.674201388887</v>
      </c>
      <c r="H445" t="s">
        <v>634</v>
      </c>
      <c r="I445" t="s">
        <v>635</v>
      </c>
      <c r="J445" s="6">
        <v>45851.666666666664</v>
      </c>
      <c r="K445" s="79">
        <v>0.46597222222222223</v>
      </c>
      <c r="L445" t="s">
        <v>447</v>
      </c>
      <c r="M445" t="s">
        <v>155</v>
      </c>
      <c r="N445" t="s">
        <v>156</v>
      </c>
      <c r="O445" t="s">
        <v>157</v>
      </c>
      <c r="P445" t="s">
        <v>158</v>
      </c>
      <c r="R445" t="s">
        <v>159</v>
      </c>
      <c r="T445" t="s">
        <v>171</v>
      </c>
      <c r="V445" t="s">
        <v>400</v>
      </c>
      <c r="X445" t="s">
        <v>202</v>
      </c>
      <c r="Y445" t="s">
        <v>162</v>
      </c>
      <c r="Z445" t="s">
        <v>163</v>
      </c>
      <c r="AC445">
        <v>26</v>
      </c>
      <c r="AD445" t="s">
        <v>164</v>
      </c>
      <c r="AF445" cm="1">
        <f t="array" ref="AF445">_xlfn.LET(
  _xlpm.result, _xlfn.XLOOKUP($A445, IDEXX!$A:$A, IDEXX!$I:$I, ""),
  _xlfn.IFNA(
    _xlfn.IFS(
      ISNUMBER(_xlpm.result), _xlpm.result,
      _xlpm.result = "&gt; 2419.6", 2500,
      _xlpm.result = "&lt; 1.0", 0.5
    ),
    ""
  )
)</f>
        <v>19.100000000000001</v>
      </c>
      <c r="AG445" s="2">
        <f>_xlfn.IFNA(_xlfn.XLOOKUP((A445&amp;"_P"), GALLERY!AT:AT, GALLERY!E:E),"")</f>
        <v>0.19633999999999999</v>
      </c>
      <c r="AH445" s="2">
        <f>_xlfn.IFNA(_xlfn.XLOOKUP((A445&amp;"_C"), GALLERY!AT:AT, GALLERY!E:E),"")</f>
        <v>557.976</v>
      </c>
      <c r="AI445" s="75">
        <f>_xlfn.IFNA(IF(_xlfn.XLOOKUP((A445&amp;"_N"), GALLERY!AT:AT, GALLERY!E:E)&lt;0, _xlfn.XLOOKUP((A445&amp;"_T"), GALLERY!AT:AT, GALLERY!E:E), _xlfn.XLOOKUP((A445&amp;"_T"), GALLERY!AT:AT, GALLERY!E:E)-_xlfn.XLOOKUP((A445&amp;"_N"), GALLERY!AT:AT, GALLERY!E:E))/1000,"")</f>
        <v>0.1988723</v>
      </c>
      <c r="AJ445" s="5">
        <f>_xlfn.IFNA(_xlfn.XLOOKUP((A445), TURBIDITY!A:A, TURBIDITY!I:I),"")</f>
        <v>2.99</v>
      </c>
      <c r="AK445" s="105" t="str" cm="1">
        <f t="array" ref="AK445">_xlfn.LET(
  _xlpm.lookupVal, _xlfn.XLOOKUP($A445, PHYCOCYANIN!A:A, PHYCOCYANIN!R:R, ""),
  _xlfn.IFS(
    _xlpm.lookupVal &lt;&gt; "", _xlpm.lookupVal,
    OR($Z445 = "Abundant algae", ISNUMBER(SEARCH("Suspected_HAB", $AA445))), "Flagged",
    TRUE, ""
  )
)</f>
        <v/>
      </c>
      <c r="AL445" s="75">
        <f>_xlfn.XLOOKUP($L445,'Site_GPS-Coordinates'!$A:$A,'Site_GPS-Coordinates'!$B:$B,"")</f>
        <v>40.352823999999998</v>
      </c>
      <c r="AM445" s="75">
        <f>_xlfn.XLOOKUP($L445,'Site_GPS-Coordinates'!$A:$A,'Site_GPS-Coordinates'!$C:$C,"")</f>
        <v>-74.710442999999998</v>
      </c>
    </row>
    <row r="446" spans="1:39" ht="14.5" x14ac:dyDescent="0.35">
      <c r="A446" s="2" t="str">
        <f t="shared" si="14"/>
        <v>SB5_2025-07-13</v>
      </c>
      <c r="B446">
        <v>3555</v>
      </c>
      <c r="C446" t="s">
        <v>976</v>
      </c>
      <c r="D446" s="78">
        <v>45851.756388888891</v>
      </c>
      <c r="F446" s="78">
        <v>45851.756388888891</v>
      </c>
      <c r="H446" t="s">
        <v>690</v>
      </c>
      <c r="I446" t="s">
        <v>691</v>
      </c>
      <c r="J446" s="6">
        <v>45851.666666666664</v>
      </c>
      <c r="K446" s="79">
        <v>0.57222222222222219</v>
      </c>
      <c r="L446" t="s">
        <v>692</v>
      </c>
      <c r="M446" t="s">
        <v>155</v>
      </c>
      <c r="N446" t="s">
        <v>187</v>
      </c>
      <c r="O446" t="s">
        <v>250</v>
      </c>
      <c r="P446" t="s">
        <v>158</v>
      </c>
      <c r="R446" t="s">
        <v>159</v>
      </c>
      <c r="T446" t="s">
        <v>159</v>
      </c>
      <c r="V446" t="s">
        <v>172</v>
      </c>
      <c r="X446" t="s">
        <v>202</v>
      </c>
      <c r="Y446" t="s">
        <v>177</v>
      </c>
      <c r="Z446" t="s">
        <v>163</v>
      </c>
      <c r="AC446">
        <v>25</v>
      </c>
      <c r="AD446" t="s">
        <v>164</v>
      </c>
      <c r="AE446" t="s">
        <v>977</v>
      </c>
      <c r="AF446" cm="1">
        <f t="array" ref="AF446">_xlfn.LET(
  _xlpm.result, _xlfn.XLOOKUP($A446, IDEXX!$A:$A, IDEXX!$I:$I, ""),
  _xlfn.IFNA(
    _xlfn.IFS(
      ISNUMBER(_xlpm.result), _xlpm.result,
      _xlpm.result = "&gt; 2419.6", 2500,
      _xlpm.result = "&lt; 1.0", 0.5
    ),
    ""
  )
)</f>
        <v>6.2</v>
      </c>
      <c r="AG446" s="2">
        <f>_xlfn.IFNA(_xlfn.XLOOKUP((A446&amp;"_P"), GALLERY!AT:AT, GALLERY!E:E),"")</f>
        <v>3.7240000000000002E-2</v>
      </c>
      <c r="AH446" s="2">
        <f>_xlfn.IFNA(_xlfn.XLOOKUP((A446&amp;"_C"), GALLERY!AT:AT, GALLERY!E:E),"")</f>
        <v>333.15609999999998</v>
      </c>
      <c r="AI446" s="75">
        <f>_xlfn.IFNA(IF(_xlfn.XLOOKUP((A446&amp;"_N"), GALLERY!AT:AT, GALLERY!E:E)&lt;0, _xlfn.XLOOKUP((A446&amp;"_T"), GALLERY!AT:AT, GALLERY!E:E), _xlfn.XLOOKUP((A446&amp;"_T"), GALLERY!AT:AT, GALLERY!E:E)-_xlfn.XLOOKUP((A446&amp;"_N"), GALLERY!AT:AT, GALLERY!E:E))/1000,"")</f>
        <v>0.57427822999999989</v>
      </c>
      <c r="AJ446" s="5">
        <f>_xlfn.IFNA(_xlfn.XLOOKUP((A446), TURBIDITY!A:A, TURBIDITY!I:I),"")</f>
        <v>2.46</v>
      </c>
      <c r="AK446" s="105" t="str" cm="1">
        <f t="array" ref="AK446">_xlfn.LET(
  _xlpm.lookupVal, _xlfn.XLOOKUP($A446, PHYCOCYANIN!A:A, PHYCOCYANIN!R:R, ""),
  _xlfn.IFS(
    _xlpm.lookupVal &lt;&gt; "", _xlpm.lookupVal,
    OR($Z446 = "Abundant algae", ISNUMBER(SEARCH("Suspected_HAB", $AA446))), "Flagged",
    TRUE, ""
  )
)</f>
        <v/>
      </c>
      <c r="AL446" s="75">
        <f>_xlfn.XLOOKUP($L446,'Site_GPS-Coordinates'!$A:$A,'Site_GPS-Coordinates'!$B:$B,"")</f>
        <v>40.374220000000001</v>
      </c>
      <c r="AM446" s="75">
        <f>_xlfn.XLOOKUP($L446,'Site_GPS-Coordinates'!$A:$A,'Site_GPS-Coordinates'!$C:$C,"")</f>
        <v>-74.793865999999994</v>
      </c>
    </row>
    <row r="447" spans="1:39" ht="14.5" x14ac:dyDescent="0.35">
      <c r="A447" s="2" t="str">
        <f t="shared" si="14"/>
        <v>SB9_2025-07-13</v>
      </c>
      <c r="B447">
        <v>3515</v>
      </c>
      <c r="C447" t="s">
        <v>978</v>
      </c>
      <c r="D447" s="78">
        <v>45851.58971064815</v>
      </c>
      <c r="F447" s="78">
        <v>45851.58971064815</v>
      </c>
      <c r="H447" t="s">
        <v>652</v>
      </c>
      <c r="I447" t="s">
        <v>653</v>
      </c>
      <c r="J447" s="6">
        <v>45851.666666666664</v>
      </c>
      <c r="K447" s="79">
        <v>0.42222222222222222</v>
      </c>
      <c r="L447" t="s">
        <v>298</v>
      </c>
      <c r="M447" t="s">
        <v>155</v>
      </c>
      <c r="N447" t="s">
        <v>187</v>
      </c>
      <c r="O447" t="s">
        <v>196</v>
      </c>
      <c r="P447" t="s">
        <v>158</v>
      </c>
      <c r="R447" s="84" t="s">
        <v>228</v>
      </c>
      <c r="T447" t="s">
        <v>159</v>
      </c>
      <c r="V447" t="s">
        <v>172</v>
      </c>
      <c r="X447" t="s">
        <v>202</v>
      </c>
      <c r="Y447" t="s">
        <v>162</v>
      </c>
      <c r="Z447" t="s">
        <v>163</v>
      </c>
      <c r="AC447">
        <v>26</v>
      </c>
      <c r="AD447" t="s">
        <v>164</v>
      </c>
      <c r="AF447" cm="1">
        <f t="array" ref="AF447">_xlfn.LET(
  _xlpm.result, _xlfn.XLOOKUP($A447, IDEXX!$A:$A, IDEXX!$I:$I, ""),
  _xlfn.IFNA(
    _xlfn.IFS(
      ISNUMBER(_xlpm.result), _xlpm.result,
      _xlpm.result = "&gt; 2419.6", 2500,
      _xlpm.result = "&lt; 1.0", 0.5
    ),
    ""
  )
)</f>
        <v>60.9</v>
      </c>
      <c r="AG447" s="2">
        <f>_xlfn.IFNA(_xlfn.XLOOKUP((A447&amp;"_P"), GALLERY!AT:AT, GALLERY!E:E),"")</f>
        <v>5.9639999999999999E-2</v>
      </c>
      <c r="AH447" s="2">
        <f>_xlfn.IFNA(_xlfn.XLOOKUP((A447&amp;"_C"), GALLERY!AT:AT, GALLERY!E:E),"")</f>
        <v>702.6454</v>
      </c>
      <c r="AI447" s="75">
        <f>_xlfn.IFNA(IF(_xlfn.XLOOKUP((A447&amp;"_N"), GALLERY!AT:AT, GALLERY!E:E)&lt;0, _xlfn.XLOOKUP((A447&amp;"_T"), GALLERY!AT:AT, GALLERY!E:E), _xlfn.XLOOKUP((A447&amp;"_T"), GALLERY!AT:AT, GALLERY!E:E)-_xlfn.XLOOKUP((A447&amp;"_N"), GALLERY!AT:AT, GALLERY!E:E))/1000,"")</f>
        <v>1.47970416</v>
      </c>
      <c r="AJ447" s="5">
        <f>_xlfn.IFNA(_xlfn.XLOOKUP((A447), TURBIDITY!A:A, TURBIDITY!I:I),"")</f>
        <v>3.5</v>
      </c>
      <c r="AK447" s="105" t="str" cm="1">
        <f t="array" ref="AK447">_xlfn.LET(
  _xlpm.lookupVal, _xlfn.XLOOKUP($A447, PHYCOCYANIN!A:A, PHYCOCYANIN!R:R, ""),
  _xlfn.IFS(
    _xlpm.lookupVal &lt;&gt; "", _xlpm.lookupVal,
    OR($Z447 = "Abundant algae", ISNUMBER(SEARCH("Suspected_HAB", $AA447))), "Flagged",
    TRUE, ""
  )
)</f>
        <v/>
      </c>
      <c r="AL447" s="75">
        <f>_xlfn.XLOOKUP($L447,'Site_GPS-Coordinates'!$A:$A,'Site_GPS-Coordinates'!$B:$B,"")</f>
        <v>40.330970000000001</v>
      </c>
      <c r="AM447" s="75">
        <f>_xlfn.XLOOKUP($L447,'Site_GPS-Coordinates'!$A:$A,'Site_GPS-Coordinates'!$C:$C,"")</f>
        <v>-74.654200000000003</v>
      </c>
    </row>
    <row r="448" spans="1:39" ht="14.5" x14ac:dyDescent="0.35">
      <c r="A448" s="2" t="str">
        <f t="shared" si="14"/>
        <v>SBA_2025-07-13</v>
      </c>
      <c r="B448">
        <v>3554</v>
      </c>
      <c r="C448" s="80" t="s">
        <v>979</v>
      </c>
      <c r="D448" s="78">
        <v>45851.734826388885</v>
      </c>
      <c r="F448" s="78">
        <v>45851.734826388885</v>
      </c>
      <c r="H448" t="s">
        <v>690</v>
      </c>
      <c r="I448" t="s">
        <v>691</v>
      </c>
      <c r="J448" s="6">
        <v>45851.666666666664</v>
      </c>
      <c r="K448" s="79">
        <v>0.5541666666666667</v>
      </c>
      <c r="L448" t="s">
        <v>695</v>
      </c>
      <c r="M448" t="s">
        <v>155</v>
      </c>
      <c r="N448" t="s">
        <v>286</v>
      </c>
      <c r="O448" t="s">
        <v>250</v>
      </c>
      <c r="P448" t="s">
        <v>158</v>
      </c>
      <c r="R448" t="s">
        <v>432</v>
      </c>
      <c r="T448" t="s">
        <v>159</v>
      </c>
      <c r="V448" t="s">
        <v>334</v>
      </c>
      <c r="X448" t="s">
        <v>202</v>
      </c>
      <c r="Y448" t="s">
        <v>177</v>
      </c>
      <c r="Z448" t="s">
        <v>163</v>
      </c>
      <c r="AC448">
        <v>26</v>
      </c>
      <c r="AD448" t="s">
        <v>164</v>
      </c>
      <c r="AE448" t="s">
        <v>980</v>
      </c>
      <c r="AF448" cm="1">
        <f t="array" ref="AF448">_xlfn.LET(
  _xlpm.result, _xlfn.XLOOKUP($A448, IDEXX!$A:$A, IDEXX!$I:$I, ""),
  _xlfn.IFNA(
    _xlfn.IFS(
      ISNUMBER(_xlpm.result), _xlpm.result,
      _xlpm.result = "&gt; 2419.6", 2500,
      _xlpm.result = "&lt; 1.0", 0.5
    ),
    ""
  )
)</f>
        <v>31.8</v>
      </c>
      <c r="AG448" s="2">
        <f>_xlfn.IFNA(_xlfn.XLOOKUP((A448&amp;"_P"), GALLERY!AT:AT, GALLERY!E:E),"")</f>
        <v>6.1839999999999999E-2</v>
      </c>
      <c r="AH448" s="2">
        <f>_xlfn.IFNA(_xlfn.XLOOKUP((A448&amp;"_C"), GALLERY!AT:AT, GALLERY!E:E),"")</f>
        <v>376.90289999999999</v>
      </c>
      <c r="AI448" s="75">
        <f>_xlfn.IFNA(IF(_xlfn.XLOOKUP((A448&amp;"_N"), GALLERY!AT:AT, GALLERY!E:E)&lt;0, _xlfn.XLOOKUP((A448&amp;"_T"), GALLERY!AT:AT, GALLERY!E:E), _xlfn.XLOOKUP((A448&amp;"_T"), GALLERY!AT:AT, GALLERY!E:E)-_xlfn.XLOOKUP((A448&amp;"_N"), GALLERY!AT:AT, GALLERY!E:E))/1000,"")</f>
        <v>0.34398311999999998</v>
      </c>
      <c r="AJ448" s="5">
        <f>_xlfn.IFNA(_xlfn.XLOOKUP((A448), TURBIDITY!A:A, TURBIDITY!I:I),"")</f>
        <v>2.65</v>
      </c>
      <c r="AK448" s="105" t="str" cm="1">
        <f t="array" ref="AK448">_xlfn.LET(
  _xlpm.lookupVal, _xlfn.XLOOKUP($A448, PHYCOCYANIN!A:A, PHYCOCYANIN!R:R, ""),
  _xlfn.IFS(
    _xlpm.lookupVal &lt;&gt; "", _xlpm.lookupVal,
    OR($Z448 = "Abundant algae", ISNUMBER(SEARCH("Suspected_HAB", $AA448))), "Flagged",
    TRUE, ""
  )
)</f>
        <v/>
      </c>
      <c r="AL448" s="75">
        <f>_xlfn.XLOOKUP($L448,'Site_GPS-Coordinates'!$A:$A,'Site_GPS-Coordinates'!$B:$B,"")</f>
        <v>40.34959207</v>
      </c>
      <c r="AM448" s="75">
        <f>_xlfn.XLOOKUP($L448,'Site_GPS-Coordinates'!$A:$A,'Site_GPS-Coordinates'!$C:$C,"")</f>
        <v>-74.78258391</v>
      </c>
    </row>
    <row r="449" spans="1:39" ht="14.5" x14ac:dyDescent="0.35">
      <c r="A449" s="2" t="str">
        <f t="shared" si="14"/>
        <v>SC6_2025-07-13</v>
      </c>
      <c r="B449">
        <v>3509</v>
      </c>
      <c r="C449" t="s">
        <v>981</v>
      </c>
      <c r="D449" s="78">
        <v>45851.569155092591</v>
      </c>
      <c r="F449" s="78">
        <v>45851.569155092591</v>
      </c>
      <c r="H449" t="s">
        <v>221</v>
      </c>
      <c r="I449" t="s">
        <v>222</v>
      </c>
      <c r="J449" s="6">
        <v>45851.666666666664</v>
      </c>
      <c r="K449" s="79">
        <v>0.39930555555555558</v>
      </c>
      <c r="L449" t="s">
        <v>808</v>
      </c>
      <c r="M449" t="s">
        <v>155</v>
      </c>
      <c r="N449" t="s">
        <v>187</v>
      </c>
      <c r="O449" t="s">
        <v>196</v>
      </c>
      <c r="P449" t="s">
        <v>158</v>
      </c>
      <c r="R449" t="s">
        <v>159</v>
      </c>
      <c r="T449" t="s">
        <v>159</v>
      </c>
      <c r="V449" t="s">
        <v>172</v>
      </c>
      <c r="X449" t="s">
        <v>202</v>
      </c>
      <c r="Y449" t="s">
        <v>177</v>
      </c>
      <c r="Z449" t="s">
        <v>163</v>
      </c>
      <c r="AC449">
        <v>23.5</v>
      </c>
      <c r="AD449" t="s">
        <v>164</v>
      </c>
      <c r="AF449" cm="1">
        <f t="array" ref="AF449">_xlfn.LET(
  _xlpm.result, _xlfn.XLOOKUP($A449, IDEXX!$A:$A, IDEXX!$I:$I, ""),
  _xlfn.IFNA(
    _xlfn.IFS(
      ISNUMBER(_xlpm.result), _xlpm.result,
      _xlpm.result = "&gt; 2419.6", 2500,
      _xlpm.result = "&lt; 1.0", 0.5
    ),
    ""
  )
)</f>
        <v>193.5</v>
      </c>
      <c r="AG449" s="2">
        <f>_xlfn.IFNA(_xlfn.XLOOKUP((A449&amp;"_P"), GALLERY!AT:AT, GALLERY!E:E),"")</f>
        <v>0.13716</v>
      </c>
      <c r="AH449" s="2">
        <f>_xlfn.IFNA(_xlfn.XLOOKUP((A449&amp;"_C"), GALLERY!AT:AT, GALLERY!E:E),"")</f>
        <v>747.44889999999998</v>
      </c>
      <c r="AI449" s="75">
        <f>_xlfn.IFNA(IF(_xlfn.XLOOKUP((A449&amp;"_N"), GALLERY!AT:AT, GALLERY!E:E)&lt;0, _xlfn.XLOOKUP((A449&amp;"_T"), GALLERY!AT:AT, GALLERY!E:E), _xlfn.XLOOKUP((A449&amp;"_T"), GALLERY!AT:AT, GALLERY!E:E)-_xlfn.XLOOKUP((A449&amp;"_N"), GALLERY!AT:AT, GALLERY!E:E))/1000,"")</f>
        <v>0.48534832999999999</v>
      </c>
      <c r="AJ449" s="5">
        <f>_xlfn.IFNA(_xlfn.XLOOKUP((A449), TURBIDITY!A:A, TURBIDITY!I:I),"")</f>
        <v>1.99</v>
      </c>
      <c r="AK449" s="105" t="str" cm="1">
        <f t="array" ref="AK449">_xlfn.LET(
  _xlpm.lookupVal, _xlfn.XLOOKUP($A449, PHYCOCYANIN!A:A, PHYCOCYANIN!R:R, ""),
  _xlfn.IFS(
    _xlpm.lookupVal &lt;&gt; "", _xlpm.lookupVal,
    OR($Z449 = "Abundant algae", ISNUMBER(SEARCH("Suspected_HAB", $AA449))), "Flagged",
    TRUE, ""
  )
)</f>
        <v/>
      </c>
      <c r="AL449" s="75">
        <f>_xlfn.XLOOKUP($L449,'Site_GPS-Coordinates'!$A:$A,'Site_GPS-Coordinates'!$B:$B,"")</f>
        <v>40.256964000000004</v>
      </c>
      <c r="AM449" s="75">
        <f>_xlfn.XLOOKUP($L449,'Site_GPS-Coordinates'!$A:$A,'Site_GPS-Coordinates'!$C:$C,"")</f>
        <v>-74.749695000000003</v>
      </c>
    </row>
    <row r="450" spans="1:39" ht="14.5" x14ac:dyDescent="0.35">
      <c r="A450" s="2" t="str">
        <f t="shared" ref="A450:A513" si="15">L450&amp;"_"&amp;TEXT(J450,"yyyy-mm-dd")</f>
        <v>SPBP1_2025-07-13</v>
      </c>
      <c r="B450">
        <v>3530</v>
      </c>
      <c r="C450" t="s">
        <v>982</v>
      </c>
      <c r="D450" s="78">
        <v>45851.631030092591</v>
      </c>
      <c r="F450" s="78">
        <v>45851.631030092591</v>
      </c>
      <c r="H450" t="s">
        <v>283</v>
      </c>
      <c r="I450" t="s">
        <v>284</v>
      </c>
      <c r="J450" s="6">
        <v>45851.666666666664</v>
      </c>
      <c r="K450" s="79">
        <v>0.46319444444444446</v>
      </c>
      <c r="L450" t="s">
        <v>301</v>
      </c>
      <c r="M450" t="s">
        <v>155</v>
      </c>
      <c r="N450" t="s">
        <v>286</v>
      </c>
      <c r="O450" t="s">
        <v>196</v>
      </c>
      <c r="P450" t="s">
        <v>158</v>
      </c>
      <c r="R450" t="s">
        <v>176</v>
      </c>
      <c r="T450" t="s">
        <v>199</v>
      </c>
      <c r="V450" t="s">
        <v>172</v>
      </c>
      <c r="X450" t="s">
        <v>161</v>
      </c>
      <c r="Y450" t="s">
        <v>191</v>
      </c>
      <c r="Z450" t="s">
        <v>163</v>
      </c>
      <c r="AC450">
        <v>30</v>
      </c>
      <c r="AD450" t="s">
        <v>164</v>
      </c>
      <c r="AF450" cm="1">
        <f t="array" ref="AF450">_xlfn.LET(
  _xlpm.result, _xlfn.XLOOKUP($A450, IDEXX!$A:$A, IDEXX!$I:$I, ""),
  _xlfn.IFNA(
    _xlfn.IFS(
      ISNUMBER(_xlpm.result), _xlpm.result,
      _xlpm.result = "&gt; 2419.6", 2500,
      _xlpm.result = "&lt; 1.0", 0.5
    ),
    ""
  )
)</f>
        <v>3</v>
      </c>
      <c r="AG450" s="2">
        <f>_xlfn.IFNA(_xlfn.XLOOKUP((A450&amp;"_P"), GALLERY!AT:AT, GALLERY!E:E),"")</f>
        <v>3.0099999999999998E-2</v>
      </c>
      <c r="AH450" s="2">
        <f>_xlfn.IFNA(_xlfn.XLOOKUP((A450&amp;"_C"), GALLERY!AT:AT, GALLERY!E:E),"")</f>
        <v>271.18090000000001</v>
      </c>
      <c r="AI450" s="75">
        <f>_xlfn.IFNA(IF(_xlfn.XLOOKUP((A450&amp;"_N"), GALLERY!AT:AT, GALLERY!E:E)&lt;0, _xlfn.XLOOKUP((A450&amp;"_T"), GALLERY!AT:AT, GALLERY!E:E), _xlfn.XLOOKUP((A450&amp;"_T"), GALLERY!AT:AT, GALLERY!E:E)-_xlfn.XLOOKUP((A450&amp;"_N"), GALLERY!AT:AT, GALLERY!E:E))/1000,"")</f>
        <v>9.415511E-2</v>
      </c>
      <c r="AJ450" s="5">
        <f>_xlfn.IFNA(_xlfn.XLOOKUP((A450), TURBIDITY!A:A, TURBIDITY!I:I),"")</f>
        <v>4.3899999999999997</v>
      </c>
      <c r="AK450" s="105" t="str" cm="1">
        <f t="array" ref="AK450">_xlfn.LET(
  _xlpm.lookupVal, _xlfn.XLOOKUP($A450, PHYCOCYANIN!A:A, PHYCOCYANIN!R:R, ""),
  _xlfn.IFS(
    _xlpm.lookupVal &lt;&gt; "", _xlpm.lookupVal,
    OR($Z450 = "Abundant algae", ISNUMBER(SEARCH("Suspected_HAB", $AA450))), "Flagged",
    TRUE, ""
  )
)</f>
        <v/>
      </c>
      <c r="AL450" s="75">
        <f>_xlfn.XLOOKUP($L450,'Site_GPS-Coordinates'!$A:$A,'Site_GPS-Coordinates'!$B:$B,"")</f>
        <v>40.50947</v>
      </c>
      <c r="AM450" s="75">
        <f>_xlfn.XLOOKUP($L450,'Site_GPS-Coordinates'!$A:$A,'Site_GPS-Coordinates'!$C:$C,"")</f>
        <v>-74.565430000000006</v>
      </c>
    </row>
    <row r="451" spans="1:39" ht="14.5" x14ac:dyDescent="0.35">
      <c r="A451" s="2" t="str">
        <f t="shared" si="15"/>
        <v>SPBP2_2025-07-13</v>
      </c>
      <c r="B451">
        <v>3528</v>
      </c>
      <c r="C451" t="s">
        <v>983</v>
      </c>
      <c r="D451" s="78">
        <v>45851.625196759262</v>
      </c>
      <c r="F451" s="78">
        <v>45851.625196759262</v>
      </c>
      <c r="H451" t="s">
        <v>451</v>
      </c>
      <c r="I451" t="s">
        <v>284</v>
      </c>
      <c r="J451" s="6">
        <v>45851.666666666664</v>
      </c>
      <c r="K451" s="79">
        <v>0.45694444444444443</v>
      </c>
      <c r="L451" t="s">
        <v>303</v>
      </c>
      <c r="M451" t="s">
        <v>155</v>
      </c>
      <c r="N451" t="s">
        <v>286</v>
      </c>
      <c r="O451" t="s">
        <v>196</v>
      </c>
      <c r="P451" t="s">
        <v>158</v>
      </c>
      <c r="R451" s="84" t="s">
        <v>965</v>
      </c>
      <c r="T451" t="s">
        <v>171</v>
      </c>
      <c r="V451" t="s">
        <v>172</v>
      </c>
      <c r="X451" t="s">
        <v>161</v>
      </c>
      <c r="Y451" t="s">
        <v>191</v>
      </c>
      <c r="Z451" t="s">
        <v>163</v>
      </c>
      <c r="AC451">
        <v>30</v>
      </c>
      <c r="AD451" t="s">
        <v>164</v>
      </c>
      <c r="AF451" cm="1">
        <f t="array" ref="AF451">_xlfn.LET(
  _xlpm.result, _xlfn.XLOOKUP($A451, IDEXX!$A:$A, IDEXX!$I:$I, ""),
  _xlfn.IFNA(
    _xlfn.IFS(
      ISNUMBER(_xlpm.result), _xlpm.result,
      _xlpm.result = "&gt; 2419.6", 2500,
      _xlpm.result = "&lt; 1.0", 0.5
    ),
    ""
  )
)</f>
        <v>9.6</v>
      </c>
      <c r="AG451" s="2">
        <f>_xlfn.IFNA(_xlfn.XLOOKUP((A451&amp;"_P"), GALLERY!AT:AT, GALLERY!E:E),"")</f>
        <v>1.6570000000000001E-2</v>
      </c>
      <c r="AH451" s="2">
        <f>_xlfn.IFNA(_xlfn.XLOOKUP((A451&amp;"_C"), GALLERY!AT:AT, GALLERY!E:E),"")</f>
        <v>318.8603</v>
      </c>
      <c r="AI451" s="75">
        <f>_xlfn.IFNA(IF(_xlfn.XLOOKUP((A451&amp;"_N"), GALLERY!AT:AT, GALLERY!E:E)&lt;0, _xlfn.XLOOKUP((A451&amp;"_T"), GALLERY!AT:AT, GALLERY!E:E), _xlfn.XLOOKUP((A451&amp;"_T"), GALLERY!AT:AT, GALLERY!E:E)-_xlfn.XLOOKUP((A451&amp;"_N"), GALLERY!AT:AT, GALLERY!E:E))/1000,"")</f>
        <v>2.1961729999999999E-2</v>
      </c>
      <c r="AJ451" s="5">
        <f>_xlfn.IFNA(_xlfn.XLOOKUP((A451), TURBIDITY!A:A, TURBIDITY!I:I),"")</f>
        <v>9.14</v>
      </c>
      <c r="AK451" s="105" t="str" cm="1">
        <f t="array" ref="AK451">_xlfn.LET(
  _xlpm.lookupVal, _xlfn.XLOOKUP($A451, PHYCOCYANIN!A:A, PHYCOCYANIN!R:R, ""),
  _xlfn.IFS(
    _xlpm.lookupVal &lt;&gt; "", _xlpm.lookupVal,
    OR($Z451 = "Abundant algae", ISNUMBER(SEARCH("Suspected_HAB", $AA451))), "Flagged",
    TRUE, ""
  )
)</f>
        <v/>
      </c>
      <c r="AL451" s="75">
        <f>_xlfn.XLOOKUP($L451,'Site_GPS-Coordinates'!$A:$A,'Site_GPS-Coordinates'!$B:$B,"")</f>
        <v>40.510150000000003</v>
      </c>
      <c r="AM451" s="75">
        <f>_xlfn.XLOOKUP($L451,'Site_GPS-Coordinates'!$A:$A,'Site_GPS-Coordinates'!$C:$C,"")</f>
        <v>-74.560640000000006</v>
      </c>
    </row>
    <row r="452" spans="1:39" ht="14.5" x14ac:dyDescent="0.35">
      <c r="A452" s="2" t="str">
        <f t="shared" si="15"/>
        <v>SW1_2025-07-13</v>
      </c>
      <c r="B452">
        <v>3529</v>
      </c>
      <c r="C452" t="s">
        <v>984</v>
      </c>
      <c r="D452" s="78">
        <v>45851.627291666664</v>
      </c>
      <c r="F452" s="78">
        <v>45851.627291666664</v>
      </c>
      <c r="H452" t="s">
        <v>750</v>
      </c>
      <c r="I452" t="s">
        <v>751</v>
      </c>
      <c r="J452" s="6">
        <v>45851.666666666664</v>
      </c>
      <c r="K452" s="79">
        <v>0.4513888888888889</v>
      </c>
      <c r="L452" t="s">
        <v>810</v>
      </c>
      <c r="M452" t="s">
        <v>155</v>
      </c>
      <c r="N452" t="s">
        <v>456</v>
      </c>
      <c r="O452" t="s">
        <v>196</v>
      </c>
      <c r="P452" t="s">
        <v>158</v>
      </c>
      <c r="R452" t="s">
        <v>159</v>
      </c>
      <c r="T452" t="s">
        <v>159</v>
      </c>
      <c r="V452" t="s">
        <v>172</v>
      </c>
      <c r="X452" t="s">
        <v>161</v>
      </c>
      <c r="Y452" t="s">
        <v>177</v>
      </c>
      <c r="Z452" t="s">
        <v>163</v>
      </c>
      <c r="AC452">
        <v>23</v>
      </c>
      <c r="AD452" t="s">
        <v>164</v>
      </c>
      <c r="AF452" cm="1">
        <f t="array" ref="AF452">_xlfn.LET(
  _xlpm.result, _xlfn.XLOOKUP($A452, IDEXX!$A:$A, IDEXX!$I:$I, ""),
  _xlfn.IFNA(
    _xlfn.IFS(
      ISNUMBER(_xlpm.result), _xlpm.result,
      _xlpm.result = "&gt; 2419.6", 2500,
      _xlpm.result = "&lt; 1.0", 0.5
    ),
    ""
  )
)</f>
        <v>66.3</v>
      </c>
      <c r="AG452" s="2">
        <f>_xlfn.IFNA(_xlfn.XLOOKUP((A452&amp;"_P"), GALLERY!AT:AT, GALLERY!E:E),"")</f>
        <v>0.19009000000000001</v>
      </c>
      <c r="AH452" s="2">
        <f>_xlfn.IFNA(_xlfn.XLOOKUP((A452&amp;"_C"), GALLERY!AT:AT, GALLERY!E:E),"")</f>
        <v>640.62339999999995</v>
      </c>
      <c r="AI452" s="75">
        <f>_xlfn.IFNA(IF(_xlfn.XLOOKUP((A452&amp;"_N"), GALLERY!AT:AT, GALLERY!E:E)&lt;0, _xlfn.XLOOKUP((A452&amp;"_T"), GALLERY!AT:AT, GALLERY!E:E), _xlfn.XLOOKUP((A452&amp;"_T"), GALLERY!AT:AT, GALLERY!E:E)-_xlfn.XLOOKUP((A452&amp;"_N"), GALLERY!AT:AT, GALLERY!E:E))/1000,"")</f>
        <v>6.6061000000000006E-4</v>
      </c>
      <c r="AJ452" s="5">
        <f>_xlfn.IFNA(_xlfn.XLOOKUP((A452), TURBIDITY!A:A, TURBIDITY!I:I),"")</f>
        <v>0.32</v>
      </c>
      <c r="AK452" s="105" t="str" cm="1">
        <f t="array" ref="AK452">_xlfn.LET(
  _xlpm.lookupVal, _xlfn.XLOOKUP($A452, PHYCOCYANIN!A:A, PHYCOCYANIN!R:R, ""),
  _xlfn.IFS(
    _xlpm.lookupVal &lt;&gt; "", _xlpm.lookupVal,
    OR($Z452 = "Abundant algae", ISNUMBER(SEARCH("Suspected_HAB", $AA452))), "Flagged",
    TRUE, ""
  )
)</f>
        <v/>
      </c>
      <c r="AL452" s="75">
        <f>_xlfn.XLOOKUP($L452,'Site_GPS-Coordinates'!$A:$A,'Site_GPS-Coordinates'!$B:$B,"")</f>
        <v>40.364043000000002</v>
      </c>
      <c r="AM452" s="75">
        <f>_xlfn.XLOOKUP($L452,'Site_GPS-Coordinates'!$A:$A,'Site_GPS-Coordinates'!$C:$C,"")</f>
        <v>-74.945042000000001</v>
      </c>
    </row>
    <row r="453" spans="1:39" ht="14.5" x14ac:dyDescent="0.35">
      <c r="A453" s="2" t="str">
        <f t="shared" si="15"/>
        <v>SYL1_2025-07-13</v>
      </c>
      <c r="B453">
        <v>3512</v>
      </c>
      <c r="C453" t="s">
        <v>985</v>
      </c>
      <c r="D453" s="78">
        <v>45851.584062499998</v>
      </c>
      <c r="F453" s="78">
        <v>45851.584062499998</v>
      </c>
      <c r="H453" t="s">
        <v>221</v>
      </c>
      <c r="I453" t="s">
        <v>222</v>
      </c>
      <c r="J453" s="6">
        <v>45851.666666666664</v>
      </c>
      <c r="K453" s="79">
        <v>0.41458333333333336</v>
      </c>
      <c r="L453" t="s">
        <v>307</v>
      </c>
      <c r="M453" t="s">
        <v>155</v>
      </c>
      <c r="N453" t="s">
        <v>187</v>
      </c>
      <c r="O453" t="s">
        <v>196</v>
      </c>
      <c r="P453" t="s">
        <v>158</v>
      </c>
      <c r="R453" t="s">
        <v>159</v>
      </c>
      <c r="T453" t="s">
        <v>159</v>
      </c>
      <c r="V453" t="s">
        <v>172</v>
      </c>
      <c r="X453" t="s">
        <v>202</v>
      </c>
      <c r="Y453" t="s">
        <v>177</v>
      </c>
      <c r="Z453" s="84" t="s">
        <v>377</v>
      </c>
      <c r="AA453" t="s">
        <v>428</v>
      </c>
      <c r="AC453">
        <v>27.5</v>
      </c>
      <c r="AD453" t="s">
        <v>164</v>
      </c>
      <c r="AF453" cm="1">
        <f t="array" ref="AF453">_xlfn.LET(
  _xlpm.result, _xlfn.XLOOKUP($A453, IDEXX!$A:$A, IDEXX!$I:$I, ""),
  _xlfn.IFNA(
    _xlfn.IFS(
      ISNUMBER(_xlpm.result), _xlpm.result,
      _xlpm.result = "&gt; 2419.6", 2500,
      _xlpm.result = "&lt; 1.0", 0.5
    ),
    ""
  )
)</f>
        <v>72.7</v>
      </c>
      <c r="AG453" s="2">
        <f>_xlfn.IFNA(_xlfn.XLOOKUP((A453&amp;"_P"), GALLERY!AT:AT, GALLERY!E:E),"")</f>
        <v>0.12654000000000001</v>
      </c>
      <c r="AH453" s="2">
        <f>_xlfn.IFNA(_xlfn.XLOOKUP((A453&amp;"_C"), GALLERY!AT:AT, GALLERY!E:E),"")</f>
        <v>669.6662</v>
      </c>
      <c r="AI453" s="75">
        <f>_xlfn.IFNA(IF(_xlfn.XLOOKUP((A453&amp;"_N"), GALLERY!AT:AT, GALLERY!E:E)&lt;0, _xlfn.XLOOKUP((A453&amp;"_T"), GALLERY!AT:AT, GALLERY!E:E), _xlfn.XLOOKUP((A453&amp;"_T"), GALLERY!AT:AT, GALLERY!E:E)-_xlfn.XLOOKUP((A453&amp;"_N"), GALLERY!AT:AT, GALLERY!E:E))/1000,"")</f>
        <v>9.6574270000000004E-2</v>
      </c>
      <c r="AJ453" s="5">
        <f>_xlfn.IFNA(_xlfn.XLOOKUP((A453), TURBIDITY!A:A, TURBIDITY!I:I),"")</f>
        <v>1.06</v>
      </c>
      <c r="AK453" s="105" t="str" cm="1">
        <f t="array" ref="AK453">_xlfn.LET(
  _xlpm.lookupVal, _xlfn.XLOOKUP($A453, PHYCOCYANIN!A:A, PHYCOCYANIN!R:R, ""),
  _xlfn.IFS(
    _xlpm.lookupVal &lt;&gt; "", _xlpm.lookupVal,
    OR($Z453 = "Abundant algae", ISNUMBER(SEARCH("Suspected_HAB", $AA453))), "Flagged",
    TRUE, ""
  )
)</f>
        <v>Flagged</v>
      </c>
      <c r="AL453" s="75">
        <f>_xlfn.XLOOKUP($L453,'Site_GPS-Coordinates'!$A:$A,'Site_GPS-Coordinates'!$B:$B,"")</f>
        <v>40.271619999999999</v>
      </c>
      <c r="AM453" s="75">
        <f>_xlfn.XLOOKUP($L453,'Site_GPS-Coordinates'!$A:$A,'Site_GPS-Coordinates'!$C:$C,"")</f>
        <v>-74.775480000000002</v>
      </c>
    </row>
    <row r="454" spans="1:39" ht="14.5" x14ac:dyDescent="0.35">
      <c r="A454" s="2" t="str">
        <f t="shared" si="15"/>
        <v>SYNL1_2025-07-13</v>
      </c>
      <c r="B454">
        <v>3531</v>
      </c>
      <c r="C454" t="s">
        <v>986</v>
      </c>
      <c r="D454" s="78">
        <v>45851.632025462961</v>
      </c>
      <c r="F454" s="78">
        <v>45851.632025462961</v>
      </c>
      <c r="H454" t="s">
        <v>600</v>
      </c>
      <c r="I454" t="s">
        <v>835</v>
      </c>
      <c r="J454" s="6">
        <v>45851.666666666664</v>
      </c>
      <c r="K454" s="79">
        <v>0.46458333333333335</v>
      </c>
      <c r="L454" t="s">
        <v>310</v>
      </c>
      <c r="M454" t="s">
        <v>155</v>
      </c>
      <c r="N454" t="s">
        <v>187</v>
      </c>
      <c r="O454" t="s">
        <v>196</v>
      </c>
      <c r="P454" t="s">
        <v>158</v>
      </c>
      <c r="R454" t="s">
        <v>290</v>
      </c>
      <c r="T454" t="s">
        <v>171</v>
      </c>
      <c r="V454" t="s">
        <v>172</v>
      </c>
      <c r="X454" t="s">
        <v>202</v>
      </c>
      <c r="Y454" t="s">
        <v>177</v>
      </c>
      <c r="Z454" t="s">
        <v>163</v>
      </c>
      <c r="AC454">
        <v>25</v>
      </c>
      <c r="AD454" t="s">
        <v>164</v>
      </c>
      <c r="AF454" cm="1">
        <f t="array" ref="AF454">_xlfn.LET(
  _xlpm.result, _xlfn.XLOOKUP($A454, IDEXX!$A:$A, IDEXX!$I:$I, ""),
  _xlfn.IFNA(
    _xlfn.IFS(
      ISNUMBER(_xlpm.result), _xlpm.result,
      _xlpm.result = "&gt; 2419.6", 2500,
      _xlpm.result = "&lt; 1.0", 0.5
    ),
    ""
  )
)</f>
        <v>95.9</v>
      </c>
      <c r="AG454" s="2">
        <f>_xlfn.IFNA(_xlfn.XLOOKUP((A454&amp;"_P"), GALLERY!AT:AT, GALLERY!E:E),"")</f>
        <v>1.8749999999999999E-2</v>
      </c>
      <c r="AH454" s="2">
        <f>_xlfn.IFNA(_xlfn.XLOOKUP((A454&amp;"_C"), GALLERY!AT:AT, GALLERY!E:E),"")</f>
        <v>197.92429999999999</v>
      </c>
      <c r="AI454" s="75">
        <f>_xlfn.IFNA(IF(_xlfn.XLOOKUP((A454&amp;"_N"), GALLERY!AT:AT, GALLERY!E:E)&lt;0, _xlfn.XLOOKUP((A454&amp;"_T"), GALLERY!AT:AT, GALLERY!E:E), _xlfn.XLOOKUP((A454&amp;"_T"), GALLERY!AT:AT, GALLERY!E:E)-_xlfn.XLOOKUP((A454&amp;"_N"), GALLERY!AT:AT, GALLERY!E:E))/1000,"")</f>
        <v>1.40342E-2</v>
      </c>
      <c r="AJ454" s="5">
        <f>_xlfn.IFNA(_xlfn.XLOOKUP((A454), TURBIDITY!A:A, TURBIDITY!I:I),"")</f>
        <v>3.95</v>
      </c>
      <c r="AK454" s="105" t="str" cm="1">
        <f t="array" ref="AK454">_xlfn.LET(
  _xlpm.lookupVal, _xlfn.XLOOKUP($A454, PHYCOCYANIN!A:A, PHYCOCYANIN!R:R, ""),
  _xlfn.IFS(
    _xlpm.lookupVal &lt;&gt; "", _xlpm.lookupVal,
    OR($Z454 = "Abundant algae", ISNUMBER(SEARCH("Suspected_HAB", $AA454))), "Flagged",
    TRUE, ""
  )
)</f>
        <v/>
      </c>
      <c r="AL454" s="75">
        <f>_xlfn.XLOOKUP($L454,'Site_GPS-Coordinates'!$A:$A,'Site_GPS-Coordinates'!$B:$B,"")</f>
        <v>40.412372449999999</v>
      </c>
      <c r="AM454" s="75">
        <f>_xlfn.XLOOKUP($L454,'Site_GPS-Coordinates'!$A:$A,'Site_GPS-Coordinates'!$C:$C,"")</f>
        <v>-74.698115569999999</v>
      </c>
    </row>
    <row r="455" spans="1:39" ht="14.5" x14ac:dyDescent="0.35">
      <c r="A455" s="2" t="str">
        <f t="shared" si="15"/>
        <v>WP2_2025-07-13</v>
      </c>
      <c r="B455">
        <v>3553</v>
      </c>
      <c r="C455" t="s">
        <v>987</v>
      </c>
      <c r="D455" s="78">
        <v>45851.714733796296</v>
      </c>
      <c r="F455" s="78">
        <v>45851.714733796296</v>
      </c>
      <c r="H455" t="s">
        <v>527</v>
      </c>
      <c r="I455" t="s">
        <v>528</v>
      </c>
      <c r="J455" s="6">
        <v>45851.666666666664</v>
      </c>
      <c r="K455" s="79">
        <v>0.47013888888888888</v>
      </c>
      <c r="L455" t="s">
        <v>529</v>
      </c>
      <c r="M455" t="s">
        <v>155</v>
      </c>
      <c r="N455" t="s">
        <v>187</v>
      </c>
      <c r="O455" t="s">
        <v>196</v>
      </c>
      <c r="P455" t="s">
        <v>158</v>
      </c>
      <c r="R455" s="84" t="s">
        <v>228</v>
      </c>
      <c r="T455" s="84" t="s">
        <v>530</v>
      </c>
      <c r="V455" s="84" t="s">
        <v>698</v>
      </c>
      <c r="X455" t="s">
        <v>202</v>
      </c>
      <c r="Y455" t="s">
        <v>177</v>
      </c>
      <c r="Z455" t="s">
        <v>218</v>
      </c>
      <c r="AA455" t="s">
        <v>291</v>
      </c>
      <c r="AC455">
        <v>28.36</v>
      </c>
      <c r="AD455" t="s">
        <v>164</v>
      </c>
      <c r="AF455" cm="1">
        <f t="array" ref="AF455">_xlfn.LET(
  _xlpm.result, _xlfn.XLOOKUP($A455, IDEXX!$A:$A, IDEXX!$I:$I, ""),
  _xlfn.IFNA(
    _xlfn.IFS(
      ISNUMBER(_xlpm.result), _xlpm.result,
      _xlpm.result = "&gt; 2419.6", 2500,
      _xlpm.result = "&lt; 1.0", 0.5
    ),
    ""
  )
)</f>
        <v>1</v>
      </c>
      <c r="AG455" s="2">
        <f>_xlfn.IFNA(_xlfn.XLOOKUP((A455&amp;"_P"), GALLERY!AT:AT, GALLERY!E:E),"")</f>
        <v>-1.0410000000000001E-2</v>
      </c>
      <c r="AH455" s="2">
        <f>_xlfn.IFNA(_xlfn.XLOOKUP((A455&amp;"_C"), GALLERY!AT:AT, GALLERY!E:E),"")</f>
        <v>121.4671</v>
      </c>
      <c r="AI455" s="75">
        <f>_xlfn.IFNA(IF(_xlfn.XLOOKUP((A455&amp;"_N"), GALLERY!AT:AT, GALLERY!E:E)&lt;0, _xlfn.XLOOKUP((A455&amp;"_T"), GALLERY!AT:AT, GALLERY!E:E), _xlfn.XLOOKUP((A455&amp;"_T"), GALLERY!AT:AT, GALLERY!E:E)-_xlfn.XLOOKUP((A455&amp;"_N"), GALLERY!AT:AT, GALLERY!E:E))/1000,"")</f>
        <v>-6.9153700000000005E-3</v>
      </c>
      <c r="AJ455" s="5">
        <f>_xlfn.IFNA(_xlfn.XLOOKUP((A455), TURBIDITY!A:A, TURBIDITY!I:I),"")</f>
        <v>30.8</v>
      </c>
      <c r="AK455" s="105" t="str" cm="1">
        <f t="array" ref="AK455">_xlfn.LET(
  _xlpm.lookupVal, _xlfn.XLOOKUP($A455, PHYCOCYANIN!A:A, PHYCOCYANIN!R:R, ""),
  _xlfn.IFS(
    _xlpm.lookupVal &lt;&gt; "", _xlpm.lookupVal,
    OR($Z455 = "Abundant algae", ISNUMBER(SEARCH("Suspected_HAB", $AA455))), "Flagged",
    TRUE, ""
  )
)</f>
        <v>Elevated Phycocyanin</v>
      </c>
      <c r="AL455" s="75">
        <f>_xlfn.XLOOKUP($L455,'Site_GPS-Coordinates'!$A:$A,'Site_GPS-Coordinates'!$B:$B,"")</f>
        <v>40.358359999999998</v>
      </c>
      <c r="AM455" s="75">
        <f>_xlfn.XLOOKUP($L455,'Site_GPS-Coordinates'!$A:$A,'Site_GPS-Coordinates'!$C:$C,"")</f>
        <v>-74.766068000000004</v>
      </c>
    </row>
    <row r="456" spans="1:39" ht="14.5" x14ac:dyDescent="0.35">
      <c r="A456" s="2" t="str">
        <f t="shared" si="15"/>
        <v>WP2_2025-07-20</v>
      </c>
      <c r="B456" s="81"/>
      <c r="C456" s="81"/>
      <c r="D456" s="81"/>
      <c r="E456" s="81"/>
      <c r="F456" s="81"/>
      <c r="G456" s="81"/>
      <c r="H456" s="81"/>
      <c r="J456" s="6">
        <v>45858</v>
      </c>
      <c r="K456" s="81"/>
      <c r="L456" t="s">
        <v>529</v>
      </c>
      <c r="N456" s="81"/>
      <c r="O456" s="81"/>
      <c r="P456" s="81"/>
      <c r="Q456" s="81"/>
      <c r="R456" s="81"/>
      <c r="S456" s="81"/>
      <c r="T456" s="81"/>
      <c r="U456" s="81"/>
      <c r="V456" s="81"/>
      <c r="W456" s="81"/>
      <c r="X456" s="81"/>
      <c r="Y456" s="81"/>
      <c r="Z456" s="81"/>
      <c r="AC456">
        <v>26.59</v>
      </c>
      <c r="AD456" t="s">
        <v>164</v>
      </c>
      <c r="AF456" cm="1">
        <f t="array" ref="AF456">_xlfn.LET(
  _xlpm.result, _xlfn.XLOOKUP($A456, IDEXX!$A:$A, IDEXX!$I:$I, ""),
  _xlfn.IFNA(
    _xlfn.IFS(
      ISNUMBER(_xlpm.result), _xlpm.result,
      _xlpm.result = "&gt; 2419.6", 2500,
      _xlpm.result = "&lt; 1.0", 0.5
    ),
    ""
  )
)</f>
        <v>3.1</v>
      </c>
      <c r="AG456" s="2">
        <f>_xlfn.IFNA(_xlfn.XLOOKUP((A456&amp;"_P"), GALLERY!AT:AT, GALLERY!E:E),"")</f>
        <v>1.6299999999999999E-2</v>
      </c>
      <c r="AH456" s="2">
        <f>_xlfn.IFNA(_xlfn.XLOOKUP((A456&amp;"_C"), GALLERY!AT:AT, GALLERY!E:E),"")</f>
        <v>122.7859</v>
      </c>
      <c r="AI456" s="75">
        <f>_xlfn.IFNA(IF(_xlfn.XLOOKUP((A456&amp;"_N"), GALLERY!AT:AT, GALLERY!E:E)&lt;0, _xlfn.XLOOKUP((A456&amp;"_T"), GALLERY!AT:AT, GALLERY!E:E), _xlfn.XLOOKUP((A456&amp;"_T"), GALLERY!AT:AT, GALLERY!E:E)-_xlfn.XLOOKUP((A456&amp;"_N"), GALLERY!AT:AT, GALLERY!E:E))/1000,"")</f>
        <v>-1.188081E-2</v>
      </c>
      <c r="AJ456" s="5">
        <f>_xlfn.IFNA(_xlfn.XLOOKUP((A456), TURBIDITY!A:A, TURBIDITY!I:I),"")</f>
        <v>15.9</v>
      </c>
      <c r="AK456" s="105" t="str" cm="1">
        <f t="array" ref="AK456">_xlfn.LET(
  _xlpm.lookupVal, _xlfn.XLOOKUP($A456, PHYCOCYANIN!A:A, PHYCOCYANIN!R:R, ""),
  _xlfn.IFS(
    _xlpm.lookupVal &lt;&gt; "", _xlpm.lookupVal,
    OR($Z456 = "Abundant algae", ISNUMBER(SEARCH("Suspected_HAB", $AA456))), "Flagged",
    TRUE, ""
  )
)</f>
        <v>Elevated Phycocyanin</v>
      </c>
      <c r="AL456" s="75">
        <f>_xlfn.XLOOKUP($L456,'Site_GPS-Coordinates'!$A:$A,'Site_GPS-Coordinates'!$B:$B,"")</f>
        <v>40.358359999999998</v>
      </c>
      <c r="AM456" s="75">
        <f>_xlfn.XLOOKUP($L456,'Site_GPS-Coordinates'!$A:$A,'Site_GPS-Coordinates'!$C:$C,"")</f>
        <v>-74.766068000000004</v>
      </c>
    </row>
    <row r="457" spans="1:39" ht="14.5" x14ac:dyDescent="0.35">
      <c r="A457" s="2" t="str">
        <f t="shared" si="15"/>
        <v>ABM4_2025-07-20</v>
      </c>
      <c r="B457">
        <v>3595</v>
      </c>
      <c r="C457" t="s">
        <v>988</v>
      </c>
      <c r="D457" s="78">
        <v>45858.623993055553</v>
      </c>
      <c r="F457" s="78">
        <v>45858.623993055553</v>
      </c>
      <c r="H457" t="s">
        <v>816</v>
      </c>
      <c r="I457" t="s">
        <v>817</v>
      </c>
      <c r="J457" s="6">
        <v>45858.666666666664</v>
      </c>
      <c r="K457" s="79">
        <v>0.45416666666666666</v>
      </c>
      <c r="L457" t="s">
        <v>381</v>
      </c>
      <c r="M457" t="s">
        <v>155</v>
      </c>
      <c r="N457" t="s">
        <v>456</v>
      </c>
      <c r="O457" t="s">
        <v>196</v>
      </c>
      <c r="P457" t="s">
        <v>158</v>
      </c>
      <c r="R457" s="100" t="s">
        <v>667</v>
      </c>
      <c r="T457" t="s">
        <v>159</v>
      </c>
      <c r="V457" t="s">
        <v>172</v>
      </c>
      <c r="X457" t="s">
        <v>161</v>
      </c>
      <c r="Y457" t="s">
        <v>191</v>
      </c>
      <c r="Z457" t="s">
        <v>163</v>
      </c>
      <c r="AC457">
        <v>26</v>
      </c>
      <c r="AD457" t="s">
        <v>164</v>
      </c>
      <c r="AF457" cm="1">
        <f t="array" ref="AF457">_xlfn.LET(
  _xlpm.result, _xlfn.XLOOKUP($A457, IDEXX!$A:$A, IDEXX!$I:$I, ""),
  _xlfn.IFNA(
    _xlfn.IFS(
      ISNUMBER(_xlpm.result), _xlpm.result,
      _xlpm.result = "&gt; 2419.6", 2500,
      _xlpm.result = "&lt; 1.0", 0.5
    ),
    ""
  )
)</f>
        <v>64</v>
      </c>
      <c r="AG457" s="2">
        <f>_xlfn.IFNA(_xlfn.XLOOKUP((A457&amp;"_P"), GALLERY!AT:AT, GALLERY!E:E),"")</f>
        <v>5.6460000000000003E-2</v>
      </c>
      <c r="AH457" s="2">
        <f>_xlfn.IFNA(_xlfn.XLOOKUP((A457&amp;"_C"), GALLERY!AT:AT, GALLERY!E:E),"")</f>
        <v>174.72890000000001</v>
      </c>
      <c r="AI457" s="75">
        <f>_xlfn.IFNA(IF(_xlfn.XLOOKUP((A457&amp;"_N"), GALLERY!AT:AT, GALLERY!E:E)&lt;0, _xlfn.XLOOKUP((A457&amp;"_T"), GALLERY!AT:AT, GALLERY!E:E), _xlfn.XLOOKUP((A457&amp;"_T"), GALLERY!AT:AT, GALLERY!E:E)-_xlfn.XLOOKUP((A457&amp;"_N"), GALLERY!AT:AT, GALLERY!E:E))/1000,"")</f>
        <v>0.64716375999999987</v>
      </c>
      <c r="AJ457" s="5">
        <f>_xlfn.IFNA(_xlfn.XLOOKUP((A457), TURBIDITY!A:A, TURBIDITY!I:I),"")</f>
        <v>3.21</v>
      </c>
      <c r="AK457" s="105" t="str" cm="1">
        <f t="array" ref="AK457">_xlfn.LET(
  _xlpm.lookupVal, _xlfn.XLOOKUP($A457, PHYCOCYANIN!A:A, PHYCOCYANIN!R:R, ""),
  _xlfn.IFS(
    _xlpm.lookupVal &lt;&gt; "", _xlpm.lookupVal,
    OR($Z457 = "Abundant algae", ISNUMBER(SEARCH("Suspected_HAB", $AA457))), "Flagged",
    TRUE, ""
  )
)</f>
        <v/>
      </c>
      <c r="AL457" s="75">
        <f>_xlfn.XLOOKUP($L457,'Site_GPS-Coordinates'!$A:$A,'Site_GPS-Coordinates'!$B:$B,"")</f>
        <v>40.148150000000001</v>
      </c>
      <c r="AM457" s="75">
        <f>_xlfn.XLOOKUP($L457,'Site_GPS-Coordinates'!$A:$A,'Site_GPS-Coordinates'!$C:$C,"")</f>
        <v>-74.718249999999998</v>
      </c>
    </row>
    <row r="458" spans="1:39" ht="14.5" x14ac:dyDescent="0.35">
      <c r="A458" s="2" t="str">
        <f t="shared" si="15"/>
        <v>AC1_2025-07-20</v>
      </c>
      <c r="B458">
        <v>3580</v>
      </c>
      <c r="C458" t="s">
        <v>989</v>
      </c>
      <c r="D458" s="78">
        <v>45858.59747685185</v>
      </c>
      <c r="F458" s="78">
        <v>45858.59747685185</v>
      </c>
      <c r="H458" t="s">
        <v>703</v>
      </c>
      <c r="I458" t="s">
        <v>704</v>
      </c>
      <c r="J458" s="6">
        <v>45858.666666666664</v>
      </c>
      <c r="K458" s="79">
        <v>0.42986111111111114</v>
      </c>
      <c r="L458" t="s">
        <v>316</v>
      </c>
      <c r="M458" t="s">
        <v>155</v>
      </c>
      <c r="N458" t="s">
        <v>187</v>
      </c>
      <c r="O458" t="s">
        <v>196</v>
      </c>
      <c r="P458" t="s">
        <v>158</v>
      </c>
      <c r="R458" t="s">
        <v>159</v>
      </c>
      <c r="T458" t="s">
        <v>159</v>
      </c>
      <c r="V458" t="s">
        <v>172</v>
      </c>
      <c r="X458" t="s">
        <v>161</v>
      </c>
      <c r="Y458" t="s">
        <v>177</v>
      </c>
      <c r="Z458" t="s">
        <v>163</v>
      </c>
      <c r="AC458">
        <v>23</v>
      </c>
      <c r="AD458" t="s">
        <v>164</v>
      </c>
      <c r="AF458" cm="1">
        <f t="array" ref="AF458">_xlfn.LET(
  _xlpm.result, _xlfn.XLOOKUP($A458, IDEXX!$A:$A, IDEXX!$I:$I, ""),
  _xlfn.IFNA(
    _xlfn.IFS(
      ISNUMBER(_xlpm.result), _xlpm.result,
      _xlpm.result = "&gt; 2419.6", 2500,
      _xlpm.result = "&lt; 1.0", 0.5
    ),
    ""
  )
)</f>
        <v>78.8</v>
      </c>
      <c r="AG458" s="2">
        <f>_xlfn.IFNA(_xlfn.XLOOKUP((A458&amp;"_P"), GALLERY!AT:AT, GALLERY!E:E),"")</f>
        <v>0.74895</v>
      </c>
      <c r="AH458" s="2">
        <f>_xlfn.IFNA(_xlfn.XLOOKUP((A458&amp;"_C"), GALLERY!AT:AT, GALLERY!E:E),"")</f>
        <v>861.87549999999999</v>
      </c>
      <c r="AI458" s="75">
        <f>_xlfn.IFNA(IF(_xlfn.XLOOKUP((A458&amp;"_N"), GALLERY!AT:AT, GALLERY!E:E)&lt;0, _xlfn.XLOOKUP((A458&amp;"_T"), GALLERY!AT:AT, GALLERY!E:E), _xlfn.XLOOKUP((A458&amp;"_T"), GALLERY!AT:AT, GALLERY!E:E)-_xlfn.XLOOKUP((A458&amp;"_N"), GALLERY!AT:AT, GALLERY!E:E))/1000,"")</f>
        <v>-1.5563680000000002E-2</v>
      </c>
      <c r="AJ458" s="5">
        <f>_xlfn.IFNA(_xlfn.XLOOKUP((A458), TURBIDITY!A:A, TURBIDITY!I:I),"")</f>
        <v>10.3</v>
      </c>
      <c r="AK458" s="105" t="str" cm="1">
        <f t="array" ref="AK458">_xlfn.LET(
  _xlpm.lookupVal, _xlfn.XLOOKUP($A458, PHYCOCYANIN!A:A, PHYCOCYANIN!R:R, ""),
  _xlfn.IFS(
    _xlpm.lookupVal &lt;&gt; "", _xlpm.lookupVal,
    OR($Z458 = "Abundant algae", ISNUMBER(SEARCH("Suspected_HAB", $AA458))), "Flagged",
    TRUE, ""
  )
)</f>
        <v/>
      </c>
      <c r="AL458" s="75">
        <f>_xlfn.XLOOKUP($L458,'Site_GPS-Coordinates'!$A:$A,'Site_GPS-Coordinates'!$B:$B,"")</f>
        <v>40.218231850000002</v>
      </c>
      <c r="AM458" s="75">
        <f>_xlfn.XLOOKUP($L458,'Site_GPS-Coordinates'!$A:$A,'Site_GPS-Coordinates'!$C:$C,"")</f>
        <v>-74.763124950000005</v>
      </c>
    </row>
    <row r="459" spans="1:39" ht="14.5" x14ac:dyDescent="0.35">
      <c r="A459" s="2" t="str">
        <f t="shared" si="15"/>
        <v>AC2_2025-07-20</v>
      </c>
      <c r="B459">
        <v>3584</v>
      </c>
      <c r="C459" t="s">
        <v>990</v>
      </c>
      <c r="D459" s="78">
        <v>45858.606168981481</v>
      </c>
      <c r="F459" s="78">
        <v>45858.606168981481</v>
      </c>
      <c r="H459" t="s">
        <v>703</v>
      </c>
      <c r="I459" t="s">
        <v>704</v>
      </c>
      <c r="J459" s="6">
        <v>45858.666666666664</v>
      </c>
      <c r="K459" s="79">
        <v>0.43819444444444444</v>
      </c>
      <c r="L459" t="s">
        <v>614</v>
      </c>
      <c r="M459" t="s">
        <v>155</v>
      </c>
      <c r="N459" t="s">
        <v>187</v>
      </c>
      <c r="O459" t="s">
        <v>196</v>
      </c>
      <c r="P459" t="s">
        <v>158</v>
      </c>
      <c r="R459" t="s">
        <v>159</v>
      </c>
      <c r="T459" t="s">
        <v>159</v>
      </c>
      <c r="V459" t="s">
        <v>172</v>
      </c>
      <c r="X459" t="s">
        <v>173</v>
      </c>
      <c r="Y459" t="s">
        <v>177</v>
      </c>
      <c r="Z459" t="s">
        <v>163</v>
      </c>
      <c r="AC459">
        <v>23</v>
      </c>
      <c r="AD459" t="s">
        <v>164</v>
      </c>
      <c r="AF459" cm="1">
        <f t="array" ref="AF459">_xlfn.LET(
  _xlpm.result, _xlfn.XLOOKUP($A459, IDEXX!$A:$A, IDEXX!$I:$I, ""),
  _xlfn.IFNA(
    _xlfn.IFS(
      ISNUMBER(_xlpm.result), _xlpm.result,
      _xlpm.result = "&gt; 2419.6", 2500,
      _xlpm.result = "&lt; 1.0", 0.5
    ),
    ""
  )
)</f>
        <v>2500</v>
      </c>
      <c r="AG459" s="2">
        <f>_xlfn.IFNA(_xlfn.XLOOKUP((A459&amp;"_P"), GALLERY!AT:AT, GALLERY!E:E),"")</f>
        <v>0.79191</v>
      </c>
      <c r="AH459" s="2">
        <f>_xlfn.IFNA(_xlfn.XLOOKUP((A459&amp;"_C"), GALLERY!AT:AT, GALLERY!E:E),"")</f>
        <v>813.42700000000002</v>
      </c>
      <c r="AI459" s="75">
        <f>_xlfn.IFNA(IF(_xlfn.XLOOKUP((A459&amp;"_N"), GALLERY!AT:AT, GALLERY!E:E)&lt;0, _xlfn.XLOOKUP((A459&amp;"_T"), GALLERY!AT:AT, GALLERY!E:E), _xlfn.XLOOKUP((A459&amp;"_T"), GALLERY!AT:AT, GALLERY!E:E)-_xlfn.XLOOKUP((A459&amp;"_N"), GALLERY!AT:AT, GALLERY!E:E))/1000,"")</f>
        <v>-1.5539059999999999E-2</v>
      </c>
      <c r="AJ459" s="5">
        <f>_xlfn.IFNA(_xlfn.XLOOKUP((A459), TURBIDITY!A:A, TURBIDITY!I:I),"")</f>
        <v>6.05</v>
      </c>
      <c r="AK459" s="105" t="str" cm="1">
        <f t="array" ref="AK459">_xlfn.LET(
  _xlpm.lookupVal, _xlfn.XLOOKUP($A459, PHYCOCYANIN!A:A, PHYCOCYANIN!R:R, ""),
  _xlfn.IFS(
    _xlpm.lookupVal &lt;&gt; "", _xlpm.lookupVal,
    OR($Z459 = "Abundant algae", ISNUMBER(SEARCH("Suspected_HAB", $AA459))), "Flagged",
    TRUE, ""
  )
)</f>
        <v/>
      </c>
      <c r="AL459" s="75">
        <f>_xlfn.XLOOKUP($L459,'Site_GPS-Coordinates'!$A:$A,'Site_GPS-Coordinates'!$B:$B,"")</f>
        <v>40.230508</v>
      </c>
      <c r="AM459" s="75">
        <f>_xlfn.XLOOKUP($L459,'Site_GPS-Coordinates'!$A:$A,'Site_GPS-Coordinates'!$C:$C,"")</f>
        <v>-74.742507000000003</v>
      </c>
    </row>
    <row r="460" spans="1:39" ht="14.5" x14ac:dyDescent="0.35">
      <c r="A460" s="2" t="str">
        <f t="shared" si="15"/>
        <v>AC3_2025-07-20</v>
      </c>
      <c r="B460">
        <v>3587</v>
      </c>
      <c r="C460" t="s">
        <v>991</v>
      </c>
      <c r="D460" s="78">
        <v>45858.611076388886</v>
      </c>
      <c r="F460" s="78">
        <v>45858.611076388886</v>
      </c>
      <c r="H460" t="s">
        <v>703</v>
      </c>
      <c r="I460" t="s">
        <v>704</v>
      </c>
      <c r="J460" s="6">
        <v>45858.666666666664</v>
      </c>
      <c r="K460" s="79">
        <v>0.44236111111111109</v>
      </c>
      <c r="L460" t="s">
        <v>708</v>
      </c>
      <c r="M460" t="s">
        <v>155</v>
      </c>
      <c r="N460" t="s">
        <v>187</v>
      </c>
      <c r="O460" t="s">
        <v>196</v>
      </c>
      <c r="P460" t="s">
        <v>158</v>
      </c>
      <c r="R460" t="s">
        <v>159</v>
      </c>
      <c r="T460" t="s">
        <v>159</v>
      </c>
      <c r="V460" t="s">
        <v>172</v>
      </c>
      <c r="X460" t="s">
        <v>161</v>
      </c>
      <c r="Y460" t="s">
        <v>177</v>
      </c>
      <c r="Z460" t="s">
        <v>163</v>
      </c>
      <c r="AC460">
        <v>24</v>
      </c>
      <c r="AD460" t="s">
        <v>164</v>
      </c>
      <c r="AF460" cm="1">
        <f t="array" ref="AF460">_xlfn.LET(
  _xlpm.result, _xlfn.XLOOKUP($A460, IDEXX!$A:$A, IDEXX!$I:$I, ""),
  _xlfn.IFNA(
    _xlfn.IFS(
      ISNUMBER(_xlpm.result), _xlpm.result,
      _xlpm.result = "&gt; 2419.6", 2500,
      _xlpm.result = "&lt; 1.0", 0.5
    ),
    ""
  )
)</f>
        <v>980.4</v>
      </c>
      <c r="AG460" s="2">
        <f>_xlfn.IFNA(_xlfn.XLOOKUP((A460&amp;"_P"), GALLERY!AT:AT, GALLERY!E:E),"")</f>
        <v>0.78739999999999999</v>
      </c>
      <c r="AH460" s="2">
        <f>_xlfn.IFNA(_xlfn.XLOOKUP((A460&amp;"_C"), GALLERY!AT:AT, GALLERY!E:E),"")</f>
        <v>825.82569999999998</v>
      </c>
      <c r="AI460" s="75">
        <f>_xlfn.IFNA(IF(_xlfn.XLOOKUP((A460&amp;"_N"), GALLERY!AT:AT, GALLERY!E:E)&lt;0, _xlfn.XLOOKUP((A460&amp;"_T"), GALLERY!AT:AT, GALLERY!E:E), _xlfn.XLOOKUP((A460&amp;"_T"), GALLERY!AT:AT, GALLERY!E:E)-_xlfn.XLOOKUP((A460&amp;"_N"), GALLERY!AT:AT, GALLERY!E:E))/1000,"")</f>
        <v>-1.2104589999999998E-2</v>
      </c>
      <c r="AJ460" s="5">
        <f>_xlfn.IFNA(_xlfn.XLOOKUP((A460), TURBIDITY!A:A, TURBIDITY!I:I),"")</f>
        <v>11.1</v>
      </c>
      <c r="AK460" s="105" t="str" cm="1">
        <f t="array" ref="AK460">_xlfn.LET(
  _xlpm.lookupVal, _xlfn.XLOOKUP($A460, PHYCOCYANIN!A:A, PHYCOCYANIN!R:R, ""),
  _xlfn.IFS(
    _xlpm.lookupVal &lt;&gt; "", _xlpm.lookupVal,
    OR($Z460 = "Abundant algae", ISNUMBER(SEARCH("Suspected_HAB", $AA460))), "Flagged",
    TRUE, ""
  )
)</f>
        <v/>
      </c>
      <c r="AL460" s="75">
        <f>_xlfn.XLOOKUP($L460,'Site_GPS-Coordinates'!$A:$A,'Site_GPS-Coordinates'!$B:$B,"")</f>
        <v>40.318508999999999</v>
      </c>
      <c r="AM460" s="75">
        <f>_xlfn.XLOOKUP($L460,'Site_GPS-Coordinates'!$A:$A,'Site_GPS-Coordinates'!$C:$C,"")</f>
        <v>-74.838027999999994</v>
      </c>
    </row>
    <row r="461" spans="1:39" ht="14.5" x14ac:dyDescent="0.35">
      <c r="A461" s="2" t="str">
        <f t="shared" si="15"/>
        <v>AC4_2025-07-20</v>
      </c>
      <c r="B461">
        <v>3570</v>
      </c>
      <c r="C461" t="s">
        <v>992</v>
      </c>
      <c r="D461" s="78">
        <v>45858.532083333332</v>
      </c>
      <c r="F461" s="78">
        <v>45858.532083333332</v>
      </c>
      <c r="H461" t="s">
        <v>823</v>
      </c>
      <c r="I461" t="s">
        <v>619</v>
      </c>
      <c r="J461" s="6">
        <v>45858.666666666664</v>
      </c>
      <c r="K461" s="79">
        <v>0.36041666666666666</v>
      </c>
      <c r="L461" t="s">
        <v>388</v>
      </c>
      <c r="M461" t="s">
        <v>155</v>
      </c>
      <c r="N461" t="s">
        <v>187</v>
      </c>
      <c r="O461" t="s">
        <v>250</v>
      </c>
      <c r="P461" t="s">
        <v>158</v>
      </c>
      <c r="R461" t="s">
        <v>290</v>
      </c>
      <c r="T461" t="s">
        <v>907</v>
      </c>
      <c r="V461" t="s">
        <v>172</v>
      </c>
      <c r="X461" t="s">
        <v>202</v>
      </c>
      <c r="Y461" t="s">
        <v>191</v>
      </c>
      <c r="Z461" t="s">
        <v>163</v>
      </c>
      <c r="AC461" s="81"/>
      <c r="AD461" t="s">
        <v>164</v>
      </c>
      <c r="AF461" cm="1">
        <f t="array" ref="AF461">_xlfn.LET(
  _xlpm.result, _xlfn.XLOOKUP($A461, IDEXX!$A:$A, IDEXX!$I:$I, ""),
  _xlfn.IFNA(
    _xlfn.IFS(
      ISNUMBER(_xlpm.result), _xlpm.result,
      _xlpm.result = "&gt; 2419.6", 2500,
      _xlpm.result = "&lt; 1.0", 0.5
    ),
    ""
  )
)</f>
        <v>686.7</v>
      </c>
      <c r="AG461" s="2">
        <f>_xlfn.IFNA(_xlfn.XLOOKUP((A461&amp;"_P"), GALLERY!AT:AT, GALLERY!E:E),"")</f>
        <v>5.2339999999999998E-2</v>
      </c>
      <c r="AH461" s="2">
        <f>_xlfn.IFNA(_xlfn.XLOOKUP((A461&amp;"_C"), GALLERY!AT:AT, GALLERY!E:E),"")</f>
        <v>178.27760000000001</v>
      </c>
      <c r="AI461" s="75">
        <f>_xlfn.IFNA(IF(_xlfn.XLOOKUP((A461&amp;"_N"), GALLERY!AT:AT, GALLERY!E:E)&lt;0, _xlfn.XLOOKUP((A461&amp;"_T"), GALLERY!AT:AT, GALLERY!E:E), _xlfn.XLOOKUP((A461&amp;"_T"), GALLERY!AT:AT, GALLERY!E:E)-_xlfn.XLOOKUP((A461&amp;"_N"), GALLERY!AT:AT, GALLERY!E:E))/1000,"")</f>
        <v>0.55413277999999999</v>
      </c>
      <c r="AJ461" s="5">
        <f>_xlfn.IFNA(_xlfn.XLOOKUP((A461), TURBIDITY!A:A, TURBIDITY!I:I),"")</f>
        <v>3.49</v>
      </c>
      <c r="AK461" s="105" t="str" cm="1">
        <f t="array" ref="AK461">_xlfn.LET(
  _xlpm.lookupVal, _xlfn.XLOOKUP($A461, PHYCOCYANIN!A:A, PHYCOCYANIN!R:R, ""),
  _xlfn.IFS(
    _xlpm.lookupVal &lt;&gt; "", _xlpm.lookupVal,
    OR($Z461 = "Abundant algae", ISNUMBER(SEARCH("Suspected_HAB", $AA461))), "Flagged",
    TRUE, ""
  )
)</f>
        <v/>
      </c>
      <c r="AL461" s="75">
        <f>_xlfn.XLOOKUP($L461,'Site_GPS-Coordinates'!$A:$A,'Site_GPS-Coordinates'!$B:$B,"")</f>
        <v>40.264367</v>
      </c>
      <c r="AM461" s="75">
        <f>_xlfn.XLOOKUP($L461,'Site_GPS-Coordinates'!$A:$A,'Site_GPS-Coordinates'!$C:$C,"")</f>
        <v>-74.711905999999999</v>
      </c>
    </row>
    <row r="462" spans="1:39" ht="14.5" x14ac:dyDescent="0.35">
      <c r="A462" s="2" t="str">
        <f t="shared" si="15"/>
        <v>AC5_2025-07-20</v>
      </c>
      <c r="B462">
        <v>3564</v>
      </c>
      <c r="C462" t="s">
        <v>993</v>
      </c>
      <c r="D462" s="78">
        <v>45858.519537037035</v>
      </c>
      <c r="F462" s="78">
        <v>45858.519537037035</v>
      </c>
      <c r="H462" t="s">
        <v>823</v>
      </c>
      <c r="I462" t="s">
        <v>619</v>
      </c>
      <c r="J462" s="6">
        <v>45858.666666666664</v>
      </c>
      <c r="K462" s="79">
        <v>0.34722222222222221</v>
      </c>
      <c r="L462" t="s">
        <v>622</v>
      </c>
      <c r="M462" t="s">
        <v>155</v>
      </c>
      <c r="N462" t="s">
        <v>187</v>
      </c>
      <c r="O462" t="s">
        <v>250</v>
      </c>
      <c r="P462" t="s">
        <v>158</v>
      </c>
      <c r="R462" t="s">
        <v>182</v>
      </c>
      <c r="T462" t="s">
        <v>199</v>
      </c>
      <c r="V462" t="s">
        <v>160</v>
      </c>
      <c r="X462" t="s">
        <v>161</v>
      </c>
      <c r="Y462" t="s">
        <v>162</v>
      </c>
      <c r="Z462" t="s">
        <v>163</v>
      </c>
      <c r="AC462" s="81"/>
      <c r="AD462" t="s">
        <v>164</v>
      </c>
      <c r="AF462" cm="1">
        <f t="array" ref="AF462">_xlfn.LET(
  _xlpm.result, _xlfn.XLOOKUP($A462, IDEXX!$A:$A, IDEXX!$I:$I, ""),
  _xlfn.IFNA(
    _xlfn.IFS(
      ISNUMBER(_xlpm.result), _xlpm.result,
      _xlpm.result = "&gt; 2419.6", 2500,
      _xlpm.result = "&lt; 1.0", 0.5
    ),
    ""
  )
)</f>
        <v>8.6</v>
      </c>
      <c r="AG462" s="2">
        <f>_xlfn.IFNA(_xlfn.XLOOKUP((A462&amp;"_P"), GALLERY!AT:AT, GALLERY!E:E),"")</f>
        <v>1.311E-2</v>
      </c>
      <c r="AH462" s="2">
        <f>_xlfn.IFNA(_xlfn.XLOOKUP((A462&amp;"_C"), GALLERY!AT:AT, GALLERY!E:E),"")</f>
        <v>347.13150000000002</v>
      </c>
      <c r="AI462" s="75">
        <f>_xlfn.IFNA(IF(_xlfn.XLOOKUP((A462&amp;"_N"), GALLERY!AT:AT, GALLERY!E:E)&lt;0, _xlfn.XLOOKUP((A462&amp;"_T"), GALLERY!AT:AT, GALLERY!E:E), _xlfn.XLOOKUP((A462&amp;"_T"), GALLERY!AT:AT, GALLERY!E:E)-_xlfn.XLOOKUP((A462&amp;"_N"), GALLERY!AT:AT, GALLERY!E:E))/1000,"")</f>
        <v>0.25282350999999997</v>
      </c>
      <c r="AJ462" s="5">
        <f>_xlfn.IFNA(_xlfn.XLOOKUP((A462), TURBIDITY!A:A, TURBIDITY!I:I),"")</f>
        <v>2.46</v>
      </c>
      <c r="AK462" s="105" t="str" cm="1">
        <f t="array" ref="AK462">_xlfn.LET(
  _xlpm.lookupVal, _xlfn.XLOOKUP($A462, PHYCOCYANIN!A:A, PHYCOCYANIN!R:R, ""),
  _xlfn.IFS(
    _xlpm.lookupVal &lt;&gt; "", _xlpm.lookupVal,
    OR($Z462 = "Abundant algae", ISNUMBER(SEARCH("Suspected_HAB", $AA462))), "Flagged",
    TRUE, ""
  )
)</f>
        <v/>
      </c>
      <c r="AL462" s="75">
        <f>_xlfn.XLOOKUP($L462,'Site_GPS-Coordinates'!$A:$A,'Site_GPS-Coordinates'!$B:$B,"")</f>
        <v>40.270032</v>
      </c>
      <c r="AM462" s="75">
        <f>_xlfn.XLOOKUP($L462,'Site_GPS-Coordinates'!$A:$A,'Site_GPS-Coordinates'!$C:$C,"")</f>
        <v>-74.671763999999996</v>
      </c>
    </row>
    <row r="463" spans="1:39" ht="14.5" x14ac:dyDescent="0.35">
      <c r="A463" s="2" t="str">
        <f t="shared" si="15"/>
        <v>AC6_2025-07-20</v>
      </c>
      <c r="B463">
        <v>3563</v>
      </c>
      <c r="C463" t="s">
        <v>994</v>
      </c>
      <c r="D463" s="78">
        <v>45858.518472222226</v>
      </c>
      <c r="F463" s="78">
        <v>45858.518472222226</v>
      </c>
      <c r="H463" t="s">
        <v>794</v>
      </c>
      <c r="I463" t="s">
        <v>995</v>
      </c>
      <c r="J463" s="6">
        <v>45858.666666666664</v>
      </c>
      <c r="K463" s="79">
        <v>0.34375</v>
      </c>
      <c r="L463" t="s">
        <v>825</v>
      </c>
      <c r="M463" t="s">
        <v>155</v>
      </c>
      <c r="N463" t="s">
        <v>187</v>
      </c>
      <c r="O463" t="s">
        <v>250</v>
      </c>
      <c r="P463" t="s">
        <v>464</v>
      </c>
      <c r="R463" t="s">
        <v>159</v>
      </c>
      <c r="T463" t="s">
        <v>171</v>
      </c>
      <c r="V463" t="s">
        <v>172</v>
      </c>
      <c r="X463" t="s">
        <v>161</v>
      </c>
      <c r="Y463" t="s">
        <v>162</v>
      </c>
      <c r="Z463" t="s">
        <v>163</v>
      </c>
      <c r="AC463">
        <v>25</v>
      </c>
      <c r="AD463" t="s">
        <v>164</v>
      </c>
      <c r="AF463" cm="1">
        <f t="array" ref="AF463">_xlfn.LET(
  _xlpm.result, _xlfn.XLOOKUP($A463, IDEXX!$A:$A, IDEXX!$I:$I, ""),
  _xlfn.IFNA(
    _xlfn.IFS(
      ISNUMBER(_xlpm.result), _xlpm.result,
      _xlpm.result = "&gt; 2419.6", 2500,
      _xlpm.result = "&lt; 1.0", 0.5
    ),
    ""
  )
)</f>
        <v>101.4</v>
      </c>
      <c r="AG463" s="2">
        <f>_xlfn.IFNA(_xlfn.XLOOKUP((A463&amp;"_P"), GALLERY!AT:AT, GALLERY!E:E),"")</f>
        <v>0.11569</v>
      </c>
      <c r="AH463" s="2">
        <f>_xlfn.IFNA(_xlfn.XLOOKUP((A463&amp;"_C"), GALLERY!AT:AT, GALLERY!E:E),"")</f>
        <v>397.85719999999998</v>
      </c>
      <c r="AI463" s="75">
        <f>_xlfn.IFNA(IF(_xlfn.XLOOKUP((A463&amp;"_N"), GALLERY!AT:AT, GALLERY!E:E)&lt;0, _xlfn.XLOOKUP((A463&amp;"_T"), GALLERY!AT:AT, GALLERY!E:E), _xlfn.XLOOKUP((A463&amp;"_T"), GALLERY!AT:AT, GALLERY!E:E)-_xlfn.XLOOKUP((A463&amp;"_N"), GALLERY!AT:AT, GALLERY!E:E))/1000,"")</f>
        <v>0.35617048999999995</v>
      </c>
      <c r="AJ463" s="5">
        <f>_xlfn.IFNA(_xlfn.XLOOKUP((A463), TURBIDITY!A:A, TURBIDITY!I:I),"")</f>
        <v>18.100000000000001</v>
      </c>
      <c r="AK463" s="105" t="str" cm="1">
        <f t="array" ref="AK463">_xlfn.LET(
  _xlpm.lookupVal, _xlfn.XLOOKUP($A463, PHYCOCYANIN!A:A, PHYCOCYANIN!R:R, ""),
  _xlfn.IFS(
    _xlpm.lookupVal &lt;&gt; "", _xlpm.lookupVal,
    OR($Z463 = "Abundant algae", ISNUMBER(SEARCH("Suspected_HAB", $AA463))), "Flagged",
    TRUE, ""
  )
)</f>
        <v/>
      </c>
      <c r="AL463" s="75">
        <f>_xlfn.XLOOKUP($L463,'Site_GPS-Coordinates'!$A:$A,'Site_GPS-Coordinates'!$B:$B,"")</f>
        <v>40.241914999999999</v>
      </c>
      <c r="AM463" s="75">
        <f>_xlfn.XLOOKUP($L463,'Site_GPS-Coordinates'!$A:$A,'Site_GPS-Coordinates'!$C:$C,"")</f>
        <v>-74.594793999999993</v>
      </c>
    </row>
    <row r="464" spans="1:39" ht="14.5" x14ac:dyDescent="0.35">
      <c r="A464" s="2" t="str">
        <f t="shared" si="15"/>
        <v>APL1_2025-07-20</v>
      </c>
      <c r="B464">
        <v>3577</v>
      </c>
      <c r="C464" t="s">
        <v>996</v>
      </c>
      <c r="D464" s="78">
        <v>45858.582118055558</v>
      </c>
      <c r="F464" s="78">
        <v>45858.582118055558</v>
      </c>
      <c r="H464" t="s">
        <v>234</v>
      </c>
      <c r="I464" t="s">
        <v>235</v>
      </c>
      <c r="J464" s="6">
        <v>45858.666666666664</v>
      </c>
      <c r="K464" s="79">
        <v>0.40902777777777777</v>
      </c>
      <c r="L464" t="s">
        <v>312</v>
      </c>
      <c r="M464" t="s">
        <v>155</v>
      </c>
      <c r="N464" t="s">
        <v>997</v>
      </c>
      <c r="O464" t="s">
        <v>250</v>
      </c>
      <c r="P464" t="s">
        <v>158</v>
      </c>
      <c r="R464" s="100" t="s">
        <v>667</v>
      </c>
      <c r="T464" t="s">
        <v>199</v>
      </c>
      <c r="V464" t="s">
        <v>966</v>
      </c>
      <c r="X464" t="s">
        <v>202</v>
      </c>
      <c r="Y464" t="s">
        <v>162</v>
      </c>
      <c r="Z464" t="s">
        <v>213</v>
      </c>
      <c r="AA464" t="s">
        <v>495</v>
      </c>
      <c r="AC464">
        <v>27</v>
      </c>
      <c r="AD464" t="s">
        <v>164</v>
      </c>
      <c r="AF464" cm="1">
        <f t="array" ref="AF464">_xlfn.LET(
  _xlpm.result, _xlfn.XLOOKUP($A464, IDEXX!$A:$A, IDEXX!$I:$I, ""),
  _xlfn.IFNA(
    _xlfn.IFS(
      ISNUMBER(_xlpm.result), _xlpm.result,
      _xlpm.result = "&gt; 2419.6", 2500,
      _xlpm.result = "&lt; 1.0", 0.5
    ),
    ""
  )
)</f>
        <v>8.3000000000000007</v>
      </c>
      <c r="AG464" s="2">
        <f>_xlfn.IFNA(_xlfn.XLOOKUP((A464&amp;"_P"), GALLERY!AT:AT, GALLERY!E:E),"")</f>
        <v>-1.8699999999999999E-3</v>
      </c>
      <c r="AH464" s="2">
        <f>_xlfn.IFNA(_xlfn.XLOOKUP((A464&amp;"_C"), GALLERY!AT:AT, GALLERY!E:E),"")</f>
        <v>250.36859999999999</v>
      </c>
      <c r="AI464" s="75">
        <f>_xlfn.IFNA(IF(_xlfn.XLOOKUP((A464&amp;"_N"), GALLERY!AT:AT, GALLERY!E:E)&lt;0, _xlfn.XLOOKUP((A464&amp;"_T"), GALLERY!AT:AT, GALLERY!E:E), _xlfn.XLOOKUP((A464&amp;"_T"), GALLERY!AT:AT, GALLERY!E:E)-_xlfn.XLOOKUP((A464&amp;"_N"), GALLERY!AT:AT, GALLERY!E:E))/1000,"")</f>
        <v>-1.846049E-2</v>
      </c>
      <c r="AJ464" s="5">
        <f>_xlfn.IFNA(_xlfn.XLOOKUP((A464), TURBIDITY!A:A, TURBIDITY!I:I),"")</f>
        <v>30.9</v>
      </c>
      <c r="AK464" s="105" t="str" cm="1">
        <f t="array" ref="AK464">_xlfn.LET(
  _xlpm.lookupVal, _xlfn.XLOOKUP($A464, PHYCOCYANIN!A:A, PHYCOCYANIN!R:R, ""),
  _xlfn.IFS(
    _xlpm.lookupVal &lt;&gt; "", _xlpm.lookupVal,
    OR($Z464 = "Abundant algae", ISNUMBER(SEARCH("Suspected_HAB", $AA464))), "Flagged",
    TRUE, ""
  )
)</f>
        <v>Flagged</v>
      </c>
      <c r="AL464" s="75">
        <f>_xlfn.XLOOKUP($L464,'Site_GPS-Coordinates'!$A:$A,'Site_GPS-Coordinates'!$B:$B,"")</f>
        <v>40.215486130000002</v>
      </c>
      <c r="AM464" s="75">
        <f>_xlfn.XLOOKUP($L464,'Site_GPS-Coordinates'!$A:$A,'Site_GPS-Coordinates'!$C:$C,"")</f>
        <v>-74.51750036</v>
      </c>
    </row>
    <row r="465" spans="1:39" ht="14.5" x14ac:dyDescent="0.35">
      <c r="A465" s="2" t="str">
        <f t="shared" si="15"/>
        <v>ATL1_2025-07-20</v>
      </c>
      <c r="B465">
        <v>3583</v>
      </c>
      <c r="C465" t="s">
        <v>998</v>
      </c>
      <c r="D465" s="78">
        <v>45858.602662037039</v>
      </c>
      <c r="F465" s="78">
        <v>45858.602662037039</v>
      </c>
      <c r="H465" t="s">
        <v>367</v>
      </c>
      <c r="I465" t="s">
        <v>235</v>
      </c>
      <c r="J465" s="6">
        <v>45858.666666666664</v>
      </c>
      <c r="K465" s="79">
        <v>0.43472222222222223</v>
      </c>
      <c r="L465" t="s">
        <v>627</v>
      </c>
      <c r="M465" t="s">
        <v>155</v>
      </c>
      <c r="N465" t="s">
        <v>286</v>
      </c>
      <c r="O465" t="s">
        <v>250</v>
      </c>
      <c r="P465" t="s">
        <v>464</v>
      </c>
      <c r="R465" t="s">
        <v>478</v>
      </c>
      <c r="T465" t="s">
        <v>171</v>
      </c>
      <c r="V465" t="s">
        <v>190</v>
      </c>
      <c r="X465" t="s">
        <v>202</v>
      </c>
      <c r="Y465" t="s">
        <v>191</v>
      </c>
      <c r="Z465" t="s">
        <v>163</v>
      </c>
      <c r="AC465">
        <v>26</v>
      </c>
      <c r="AD465" t="s">
        <v>164</v>
      </c>
      <c r="AF465" cm="1">
        <f t="array" ref="AF465">_xlfn.LET(
  _xlpm.result, _xlfn.XLOOKUP($A465, IDEXX!$A:$A, IDEXX!$I:$I, ""),
  _xlfn.IFNA(
    _xlfn.IFS(
      ISNUMBER(_xlpm.result), _xlpm.result,
      _xlpm.result = "&gt; 2419.6", 2500,
      _xlpm.result = "&lt; 1.0", 0.5
    ),
    ""
  )
)</f>
        <v>4.0999999999999996</v>
      </c>
      <c r="AG465" s="2">
        <f>_xlfn.IFNA(_xlfn.XLOOKUP((A465&amp;"_P"), GALLERY!AT:AT, GALLERY!E:E),"")</f>
        <v>9.8799999999999999E-2</v>
      </c>
      <c r="AH465" s="2">
        <f>_xlfn.IFNA(_xlfn.XLOOKUP((A465&amp;"_C"), GALLERY!AT:AT, GALLERY!E:E),"")</f>
        <v>366.83940000000001</v>
      </c>
      <c r="AI465" s="75">
        <f>_xlfn.IFNA(IF(_xlfn.XLOOKUP((A465&amp;"_N"), GALLERY!AT:AT, GALLERY!E:E)&lt;0, _xlfn.XLOOKUP((A465&amp;"_T"), GALLERY!AT:AT, GALLERY!E:E), _xlfn.XLOOKUP((A465&amp;"_T"), GALLERY!AT:AT, GALLERY!E:E)-_xlfn.XLOOKUP((A465&amp;"_N"), GALLERY!AT:AT, GALLERY!E:E))/1000,"")</f>
        <v>2.4778390000000001E-2</v>
      </c>
      <c r="AJ465" s="5">
        <f>_xlfn.IFNA(_xlfn.XLOOKUP((A465), TURBIDITY!A:A, TURBIDITY!I:I),"")</f>
        <v>5.85</v>
      </c>
      <c r="AK465" s="105" t="str" cm="1">
        <f t="array" ref="AK465">_xlfn.LET(
  _xlpm.lookupVal, _xlfn.XLOOKUP($A465, PHYCOCYANIN!A:A, PHYCOCYANIN!R:R, ""),
  _xlfn.IFS(
    _xlpm.lookupVal &lt;&gt; "", _xlpm.lookupVal,
    OR($Z465 = "Abundant algae", ISNUMBER(SEARCH("Suspected_HAB", $AA465))), "Flagged",
    TRUE, ""
  )
)</f>
        <v/>
      </c>
      <c r="AL465" s="75">
        <f>_xlfn.XLOOKUP($L465,'Site_GPS-Coordinates'!$A:$A,'Site_GPS-Coordinates'!$B:$B,"")</f>
        <v>40.175459740000001</v>
      </c>
      <c r="AM465" s="75">
        <f>_xlfn.XLOOKUP($L465,'Site_GPS-Coordinates'!$A:$A,'Site_GPS-Coordinates'!$C:$C,"")</f>
        <v>-74.586572219999994</v>
      </c>
    </row>
    <row r="466" spans="1:39" ht="14.5" x14ac:dyDescent="0.35">
      <c r="A466" s="2" t="str">
        <f t="shared" si="15"/>
        <v>AX1_2025-07-20</v>
      </c>
      <c r="B466">
        <v>3594</v>
      </c>
      <c r="C466" t="s">
        <v>999</v>
      </c>
      <c r="D466" s="78">
        <v>45858.621504629627</v>
      </c>
      <c r="F466" s="78">
        <v>45858.621504629627</v>
      </c>
      <c r="H466" t="s">
        <v>395</v>
      </c>
      <c r="I466" t="s">
        <v>322</v>
      </c>
      <c r="J466" s="6">
        <v>45858.666666666664</v>
      </c>
      <c r="K466" s="79">
        <v>0.45208333333333334</v>
      </c>
      <c r="L466" t="s">
        <v>168</v>
      </c>
      <c r="M466" t="s">
        <v>155</v>
      </c>
      <c r="N466" t="s">
        <v>187</v>
      </c>
      <c r="O466" t="s">
        <v>250</v>
      </c>
      <c r="P466" t="s">
        <v>158</v>
      </c>
      <c r="R466" t="s">
        <v>159</v>
      </c>
      <c r="T466" t="s">
        <v>159</v>
      </c>
      <c r="V466" t="s">
        <v>172</v>
      </c>
      <c r="X466" t="s">
        <v>161</v>
      </c>
      <c r="Y466" t="s">
        <v>177</v>
      </c>
      <c r="Z466" t="s">
        <v>163</v>
      </c>
      <c r="AC466">
        <v>23</v>
      </c>
      <c r="AD466" t="s">
        <v>164</v>
      </c>
      <c r="AF466" cm="1">
        <f t="array" ref="AF466">_xlfn.LET(
  _xlpm.result, _xlfn.XLOOKUP($A466, IDEXX!$A:$A, IDEXX!$I:$I, ""),
  _xlfn.IFNA(
    _xlfn.IFS(
      ISNUMBER(_xlpm.result), _xlpm.result,
      _xlpm.result = "&gt; 2419.6", 2500,
      _xlpm.result = "&lt; 1.0", 0.5
    ),
    ""
  )
)</f>
        <v>23.5</v>
      </c>
      <c r="AG466" s="2">
        <f>_xlfn.IFNA(_xlfn.XLOOKUP((A466&amp;"_P"), GALLERY!AT:AT, GALLERY!E:E),"")</f>
        <v>2.7480000000000001E-2</v>
      </c>
      <c r="AH466" s="2">
        <f>_xlfn.IFNA(_xlfn.XLOOKUP((A466&amp;"_C"), GALLERY!AT:AT, GALLERY!E:E),"")</f>
        <v>485.93720000000002</v>
      </c>
      <c r="AI466" s="75">
        <f>_xlfn.IFNA(IF(_xlfn.XLOOKUP((A466&amp;"_N"), GALLERY!AT:AT, GALLERY!E:E)&lt;0, _xlfn.XLOOKUP((A466&amp;"_T"), GALLERY!AT:AT, GALLERY!E:E), _xlfn.XLOOKUP((A466&amp;"_T"), GALLERY!AT:AT, GALLERY!E:E)-_xlfn.XLOOKUP((A466&amp;"_N"), GALLERY!AT:AT, GALLERY!E:E))/1000,"")</f>
        <v>0.232574</v>
      </c>
      <c r="AJ466" s="5">
        <f>_xlfn.IFNA(_xlfn.XLOOKUP((A466), TURBIDITY!A:A, TURBIDITY!I:I),"")</f>
        <v>0.6</v>
      </c>
      <c r="AK466" s="105" t="str" cm="1">
        <f t="array" ref="AK466">_xlfn.LET(
  _xlpm.lookupVal, _xlfn.XLOOKUP($A466, PHYCOCYANIN!A:A, PHYCOCYANIN!R:R, ""),
  _xlfn.IFS(
    _xlpm.lookupVal &lt;&gt; "", _xlpm.lookupVal,
    OR($Z466 = "Abundant algae", ISNUMBER(SEARCH("Suspected_HAB", $AA466))), "Flagged",
    TRUE, ""
  )
)</f>
        <v/>
      </c>
      <c r="AL466" s="75">
        <f>_xlfn.XLOOKUP($L466,'Site_GPS-Coordinates'!$A:$A,'Site_GPS-Coordinates'!$B:$B,"")</f>
        <v>40.378843359999998</v>
      </c>
      <c r="AM466" s="75">
        <f>_xlfn.XLOOKUP($L466,'Site_GPS-Coordinates'!$A:$A,'Site_GPS-Coordinates'!$C:$C,"")</f>
        <v>-74.948355179999993</v>
      </c>
    </row>
    <row r="467" spans="1:39" ht="14.5" x14ac:dyDescent="0.35">
      <c r="A467" s="2" t="str">
        <f t="shared" si="15"/>
        <v>AX2_2025-07-20</v>
      </c>
      <c r="B467">
        <v>3588</v>
      </c>
      <c r="C467" t="s">
        <v>1000</v>
      </c>
      <c r="D467" s="78">
        <v>45858.613321759258</v>
      </c>
      <c r="F467" s="78">
        <v>45858.613321759258</v>
      </c>
      <c r="H467" t="s">
        <v>395</v>
      </c>
      <c r="I467" t="s">
        <v>322</v>
      </c>
      <c r="J467" s="6">
        <v>45858.666666666664</v>
      </c>
      <c r="K467" s="79">
        <v>0.44027777777777777</v>
      </c>
      <c r="L467" t="s">
        <v>175</v>
      </c>
      <c r="M467" t="s">
        <v>155</v>
      </c>
      <c r="N467" t="s">
        <v>456</v>
      </c>
      <c r="O467" t="s">
        <v>250</v>
      </c>
      <c r="P467" t="s">
        <v>158</v>
      </c>
      <c r="R467" t="s">
        <v>159</v>
      </c>
      <c r="T467" t="s">
        <v>159</v>
      </c>
      <c r="V467" t="s">
        <v>172</v>
      </c>
      <c r="X467" t="s">
        <v>202</v>
      </c>
      <c r="Y467" t="s">
        <v>177</v>
      </c>
      <c r="Z467" t="s">
        <v>163</v>
      </c>
      <c r="AC467">
        <v>24</v>
      </c>
      <c r="AD467" t="s">
        <v>164</v>
      </c>
      <c r="AF467" cm="1">
        <f t="array" ref="AF467">_xlfn.LET(
  _xlpm.result, _xlfn.XLOOKUP($A467, IDEXX!$A:$A, IDEXX!$I:$I, ""),
  _xlfn.IFNA(
    _xlfn.IFS(
      ISNUMBER(_xlpm.result), _xlpm.result,
      _xlpm.result = "&gt; 2419.6", 2500,
      _xlpm.result = "&lt; 1.0", 0.5
    ),
    ""
  )
)</f>
        <v>59.1</v>
      </c>
      <c r="AG467" s="2">
        <f>_xlfn.IFNA(_xlfn.XLOOKUP((A467&amp;"_P"), GALLERY!AT:AT, GALLERY!E:E),"")</f>
        <v>2.9510000000000002E-2</v>
      </c>
      <c r="AH467" s="2">
        <f>_xlfn.IFNA(_xlfn.XLOOKUP((A467&amp;"_C"), GALLERY!AT:AT, GALLERY!E:E),"")</f>
        <v>559.07270000000005</v>
      </c>
      <c r="AI467" s="75">
        <f>_xlfn.IFNA(IF(_xlfn.XLOOKUP((A467&amp;"_N"), GALLERY!AT:AT, GALLERY!E:E)&lt;0, _xlfn.XLOOKUP((A467&amp;"_T"), GALLERY!AT:AT, GALLERY!E:E), _xlfn.XLOOKUP((A467&amp;"_T"), GALLERY!AT:AT, GALLERY!E:E)-_xlfn.XLOOKUP((A467&amp;"_N"), GALLERY!AT:AT, GALLERY!E:E))/1000,"")</f>
        <v>0.60071748999999997</v>
      </c>
      <c r="AJ467" s="5">
        <f>_xlfn.IFNA(_xlfn.XLOOKUP((A467), TURBIDITY!A:A, TURBIDITY!I:I),"")</f>
        <v>0.95</v>
      </c>
      <c r="AK467" s="105" t="str" cm="1">
        <f t="array" ref="AK467">_xlfn.LET(
  _xlpm.lookupVal, _xlfn.XLOOKUP($A467, PHYCOCYANIN!A:A, PHYCOCYANIN!R:R, ""),
  _xlfn.IFS(
    _xlpm.lookupVal &lt;&gt; "", _xlpm.lookupVal,
    OR($Z467 = "Abundant algae", ISNUMBER(SEARCH("Suspected_HAB", $AA467))), "Flagged",
    TRUE, ""
  )
)</f>
        <v/>
      </c>
      <c r="AL467" s="75">
        <f>_xlfn.XLOOKUP($L467,'Site_GPS-Coordinates'!$A:$A,'Site_GPS-Coordinates'!$B:$B,"")</f>
        <v>40.40331518</v>
      </c>
      <c r="AM467" s="75">
        <f>_xlfn.XLOOKUP($L467,'Site_GPS-Coordinates'!$A:$A,'Site_GPS-Coordinates'!$C:$C,"")</f>
        <v>-74.913594959999998</v>
      </c>
    </row>
    <row r="468" spans="1:39" ht="14.5" x14ac:dyDescent="0.35">
      <c r="A468" s="2" t="str">
        <f t="shared" si="15"/>
        <v>BB1_2025-07-20</v>
      </c>
      <c r="B468">
        <v>3569</v>
      </c>
      <c r="C468" t="s">
        <v>1001</v>
      </c>
      <c r="D468" s="78">
        <v>45858.526076388887</v>
      </c>
      <c r="F468" s="78">
        <v>45858.526076388887</v>
      </c>
      <c r="H468" t="s">
        <v>273</v>
      </c>
      <c r="I468" t="s">
        <v>180</v>
      </c>
      <c r="J468" s="6">
        <v>45858.666666666664</v>
      </c>
      <c r="K468" s="79">
        <v>0.3576388888888889</v>
      </c>
      <c r="L468" t="s">
        <v>181</v>
      </c>
      <c r="M468" t="s">
        <v>155</v>
      </c>
      <c r="N468" t="s">
        <v>187</v>
      </c>
      <c r="O468" t="s">
        <v>250</v>
      </c>
      <c r="P468" t="s">
        <v>158</v>
      </c>
      <c r="R468" t="s">
        <v>159</v>
      </c>
      <c r="T468" t="s">
        <v>159</v>
      </c>
      <c r="V468" t="s">
        <v>172</v>
      </c>
      <c r="X468" t="s">
        <v>161</v>
      </c>
      <c r="Y468" t="s">
        <v>177</v>
      </c>
      <c r="Z468" t="s">
        <v>163</v>
      </c>
      <c r="AC468">
        <v>25</v>
      </c>
      <c r="AD468" t="s">
        <v>164</v>
      </c>
      <c r="AF468" cm="1">
        <f t="array" ref="AF468">_xlfn.LET(
  _xlpm.result, _xlfn.XLOOKUP($A468, IDEXX!$A:$A, IDEXX!$I:$I, ""),
  _xlfn.IFNA(
    _xlfn.IFS(
      ISNUMBER(_xlpm.result), _xlpm.result,
      _xlpm.result = "&gt; 2419.6", 2500,
      _xlpm.result = "&lt; 1.0", 0.5
    ),
    ""
  )
)</f>
        <v>43.5</v>
      </c>
      <c r="AG468" s="2">
        <f>_xlfn.IFNA(_xlfn.XLOOKUP((A468&amp;"_P"), GALLERY!AT:AT, GALLERY!E:E),"")</f>
        <v>4.437E-2</v>
      </c>
      <c r="AH468" s="2">
        <f>_xlfn.IFNA(_xlfn.XLOOKUP((A468&amp;"_C"), GALLERY!AT:AT, GALLERY!E:E),"")</f>
        <v>375.87889999999999</v>
      </c>
      <c r="AI468" s="75">
        <f>_xlfn.IFNA(IF(_xlfn.XLOOKUP((A468&amp;"_N"), GALLERY!AT:AT, GALLERY!E:E)&lt;0, _xlfn.XLOOKUP((A468&amp;"_T"), GALLERY!AT:AT, GALLERY!E:E), _xlfn.XLOOKUP((A468&amp;"_T"), GALLERY!AT:AT, GALLERY!E:E)-_xlfn.XLOOKUP((A468&amp;"_N"), GALLERY!AT:AT, GALLERY!E:E))/1000,"")</f>
        <v>0.46622921000000001</v>
      </c>
      <c r="AJ468" s="5">
        <f>_xlfn.IFNA(_xlfn.XLOOKUP((A468), TURBIDITY!A:A, TURBIDITY!I:I),"")</f>
        <v>4.4000000000000004</v>
      </c>
      <c r="AK468" s="105" t="str" cm="1">
        <f t="array" ref="AK468">_xlfn.LET(
  _xlpm.lookupVal, _xlfn.XLOOKUP($A468, PHYCOCYANIN!A:A, PHYCOCYANIN!R:R, ""),
  _xlfn.IFS(
    _xlpm.lookupVal &lt;&gt; "", _xlpm.lookupVal,
    OR($Z468 = "Abundant algae", ISNUMBER(SEARCH("Suspected_HAB", $AA468))), "Flagged",
    TRUE, ""
  )
)</f>
        <v/>
      </c>
      <c r="AL468" s="75">
        <f>_xlfn.XLOOKUP($L468,'Site_GPS-Coordinates'!$A:$A,'Site_GPS-Coordinates'!$B:$B,"")</f>
        <v>40.318354999999997</v>
      </c>
      <c r="AM468" s="75">
        <f>_xlfn.XLOOKUP($L468,'Site_GPS-Coordinates'!$A:$A,'Site_GPS-Coordinates'!$C:$C,"")</f>
        <v>-74.612534999999994</v>
      </c>
    </row>
    <row r="469" spans="1:39" ht="14.5" x14ac:dyDescent="0.35">
      <c r="A469" s="2" t="str">
        <f t="shared" si="15"/>
        <v>BD1a_2025-07-20</v>
      </c>
      <c r="B469">
        <v>3615</v>
      </c>
      <c r="C469" t="s">
        <v>1002</v>
      </c>
      <c r="D469" s="78">
        <v>45858.706250000003</v>
      </c>
      <c r="F469" s="78">
        <v>45858.706250000003</v>
      </c>
      <c r="H469" t="s">
        <v>768</v>
      </c>
      <c r="I469" t="s">
        <v>769</v>
      </c>
      <c r="J469" s="6">
        <v>45858.666666666664</v>
      </c>
      <c r="K469" s="79">
        <v>0.53749999999999998</v>
      </c>
      <c r="L469" t="s">
        <v>186</v>
      </c>
      <c r="M469" t="s">
        <v>155</v>
      </c>
      <c r="N469" t="s">
        <v>156</v>
      </c>
      <c r="O469" t="s">
        <v>250</v>
      </c>
      <c r="P469" t="s">
        <v>158</v>
      </c>
      <c r="R469" t="s">
        <v>159</v>
      </c>
      <c r="T469" t="s">
        <v>159</v>
      </c>
      <c r="V469" t="s">
        <v>172</v>
      </c>
      <c r="X469" t="s">
        <v>173</v>
      </c>
      <c r="Y469" t="s">
        <v>177</v>
      </c>
      <c r="Z469" t="s">
        <v>163</v>
      </c>
      <c r="AC469">
        <v>25</v>
      </c>
      <c r="AD469" t="s">
        <v>164</v>
      </c>
      <c r="AF469" cm="1">
        <f t="array" ref="AF469">_xlfn.LET(
  _xlpm.result, _xlfn.XLOOKUP($A469, IDEXX!$A:$A, IDEXX!$I:$I, ""),
  _xlfn.IFNA(
    _xlfn.IFS(
      ISNUMBER(_xlpm.result), _xlpm.result,
      _xlpm.result = "&gt; 2419.6", 2500,
      _xlpm.result = "&lt; 1.0", 0.5
    ),
    ""
  )
)</f>
        <v>72.400000000000006</v>
      </c>
      <c r="AG469" s="2">
        <f>_xlfn.IFNA(_xlfn.XLOOKUP((A469&amp;"_P"), GALLERY!AT:AT, GALLERY!E:E),"")</f>
        <v>0.18959000000000001</v>
      </c>
      <c r="AH469" s="2">
        <f>_xlfn.IFNA(_xlfn.XLOOKUP((A469&amp;"_C"), GALLERY!AT:AT, GALLERY!E:E),"")</f>
        <v>389.029</v>
      </c>
      <c r="AI469" s="75">
        <f>_xlfn.IFNA(IF(_xlfn.XLOOKUP((A469&amp;"_N"), GALLERY!AT:AT, GALLERY!E:E)&lt;0, _xlfn.XLOOKUP((A469&amp;"_T"), GALLERY!AT:AT, GALLERY!E:E), _xlfn.XLOOKUP((A469&amp;"_T"), GALLERY!AT:AT, GALLERY!E:E)-_xlfn.XLOOKUP((A469&amp;"_N"), GALLERY!AT:AT, GALLERY!E:E))/1000,"")</f>
        <v>0.60385663000000001</v>
      </c>
      <c r="AJ469" s="5">
        <f>_xlfn.IFNA(_xlfn.XLOOKUP((A469), TURBIDITY!A:A, TURBIDITY!I:I),"")</f>
        <v>2.88</v>
      </c>
      <c r="AK469" s="105" t="str" cm="1">
        <f t="array" ref="AK469">_xlfn.LET(
  _xlpm.lookupVal, _xlfn.XLOOKUP($A469, PHYCOCYANIN!A:A, PHYCOCYANIN!R:R, ""),
  _xlfn.IFS(
    _xlpm.lookupVal &lt;&gt; "", _xlpm.lookupVal,
    OR($Z469 = "Abundant algae", ISNUMBER(SEARCH("Suspected_HAB", $AA469))), "Flagged",
    TRUE, ""
  )
)</f>
        <v/>
      </c>
      <c r="AL469" s="75">
        <f>_xlfn.XLOOKUP($L469,'Site_GPS-Coordinates'!$A:$A,'Site_GPS-Coordinates'!$B:$B,"")</f>
        <v>40.416029999999999</v>
      </c>
      <c r="AM469" s="75">
        <f>_xlfn.XLOOKUP($L469,'Site_GPS-Coordinates'!$A:$A,'Site_GPS-Coordinates'!$C:$C,"")</f>
        <v>-74.643029999999996</v>
      </c>
    </row>
    <row r="470" spans="1:39" ht="14.5" x14ac:dyDescent="0.35">
      <c r="A470" s="2" t="str">
        <f t="shared" si="15"/>
        <v>BD4_2025-07-20</v>
      </c>
      <c r="B470">
        <v>3585</v>
      </c>
      <c r="C470" t="s">
        <v>1003</v>
      </c>
      <c r="D470" s="78">
        <v>45858.609363425923</v>
      </c>
      <c r="F470" s="78">
        <v>45858.609363425923</v>
      </c>
      <c r="H470" t="s">
        <v>634</v>
      </c>
      <c r="I470" t="s">
        <v>635</v>
      </c>
      <c r="J470" s="6">
        <v>45858.666666666664</v>
      </c>
      <c r="K470" s="79">
        <v>0.44097222222222221</v>
      </c>
      <c r="L470" t="s">
        <v>636</v>
      </c>
      <c r="M470" t="s">
        <v>155</v>
      </c>
      <c r="N470" t="s">
        <v>286</v>
      </c>
      <c r="O470" t="s">
        <v>157</v>
      </c>
      <c r="P470" t="s">
        <v>158</v>
      </c>
      <c r="R470" t="s">
        <v>159</v>
      </c>
      <c r="T470" t="s">
        <v>159</v>
      </c>
      <c r="V470" s="81"/>
      <c r="X470" t="s">
        <v>161</v>
      </c>
      <c r="Y470" t="s">
        <v>162</v>
      </c>
      <c r="Z470" t="s">
        <v>163</v>
      </c>
      <c r="AC470">
        <v>22</v>
      </c>
      <c r="AD470" t="s">
        <v>164</v>
      </c>
      <c r="AF470" cm="1">
        <f t="array" ref="AF470">_xlfn.LET(
  _xlpm.result, _xlfn.XLOOKUP($A470, IDEXX!$A:$A, IDEXX!$I:$I, ""),
  _xlfn.IFNA(
    _xlfn.IFS(
      ISNUMBER(_xlpm.result), _xlpm.result,
      _xlpm.result = "&gt; 2419.6", 2500,
      _xlpm.result = "&lt; 1.0", 0.5
    ),
    ""
  )
)</f>
        <v>157.6</v>
      </c>
      <c r="AG470" s="2">
        <f>_xlfn.IFNA(_xlfn.XLOOKUP((A470&amp;"_P"), GALLERY!AT:AT, GALLERY!E:E),"")</f>
        <v>7.7289999999999998E-2</v>
      </c>
      <c r="AH470" s="2">
        <f>_xlfn.IFNA(_xlfn.XLOOKUP((A470&amp;"_C"), GALLERY!AT:AT, GALLERY!E:E),"")</f>
        <v>280.21969999999999</v>
      </c>
      <c r="AI470" s="75">
        <f>_xlfn.IFNA(IF(_xlfn.XLOOKUP((A470&amp;"_N"), GALLERY!AT:AT, GALLERY!E:E)&lt;0, _xlfn.XLOOKUP((A470&amp;"_T"), GALLERY!AT:AT, GALLERY!E:E), _xlfn.XLOOKUP((A470&amp;"_T"), GALLERY!AT:AT, GALLERY!E:E)-_xlfn.XLOOKUP((A470&amp;"_N"), GALLERY!AT:AT, GALLERY!E:E))/1000,"")</f>
        <v>0.43234460000000002</v>
      </c>
      <c r="AJ470" s="5">
        <f>_xlfn.IFNA(_xlfn.XLOOKUP((A470), TURBIDITY!A:A, TURBIDITY!I:I),"")</f>
        <v>2.56</v>
      </c>
      <c r="AK470" s="105" t="str" cm="1">
        <f t="array" ref="AK470">_xlfn.LET(
  _xlpm.lookupVal, _xlfn.XLOOKUP($A470, PHYCOCYANIN!A:A, PHYCOCYANIN!R:R, ""),
  _xlfn.IFS(
    _xlpm.lookupVal &lt;&gt; "", _xlpm.lookupVal,
    OR($Z470 = "Abundant algae", ISNUMBER(SEARCH("Suspected_HAB", $AA470))), "Flagged",
    TRUE, ""
  )
)</f>
        <v/>
      </c>
      <c r="AL470" s="75">
        <f>_xlfn.XLOOKUP($L470,'Site_GPS-Coordinates'!$A:$A,'Site_GPS-Coordinates'!$B:$B,"")</f>
        <v>40.384417999999997</v>
      </c>
      <c r="AM470" s="75">
        <f>_xlfn.XLOOKUP($L470,'Site_GPS-Coordinates'!$A:$A,'Site_GPS-Coordinates'!$C:$C,"")</f>
        <v>-74.740617999999998</v>
      </c>
    </row>
    <row r="471" spans="1:39" ht="14.5" x14ac:dyDescent="0.35">
      <c r="A471" s="2" t="str">
        <f t="shared" si="15"/>
        <v>BD5_2025-07-20</v>
      </c>
      <c r="B471">
        <v>3593</v>
      </c>
      <c r="C471" t="s">
        <v>1004</v>
      </c>
      <c r="D471" s="78">
        <v>45858.621064814812</v>
      </c>
      <c r="F471" s="78">
        <v>45858.621064814812</v>
      </c>
      <c r="H471" t="s">
        <v>634</v>
      </c>
      <c r="I471" t="s">
        <v>635</v>
      </c>
      <c r="J471" s="6">
        <v>45858.666666666664</v>
      </c>
      <c r="K471" s="79">
        <v>0.4513888888888889</v>
      </c>
      <c r="L471" t="s">
        <v>638</v>
      </c>
      <c r="M471" t="s">
        <v>155</v>
      </c>
      <c r="N471" t="s">
        <v>156</v>
      </c>
      <c r="O471" t="s">
        <v>157</v>
      </c>
      <c r="P471" t="s">
        <v>158</v>
      </c>
      <c r="R471" t="s">
        <v>159</v>
      </c>
      <c r="T471" t="s">
        <v>159</v>
      </c>
      <c r="V471" t="s">
        <v>172</v>
      </c>
      <c r="X471" t="s">
        <v>161</v>
      </c>
      <c r="Y471" t="s">
        <v>162</v>
      </c>
      <c r="Z471" t="s">
        <v>163</v>
      </c>
      <c r="AC471">
        <v>21</v>
      </c>
      <c r="AD471" t="s">
        <v>164</v>
      </c>
      <c r="AF471" cm="1">
        <f t="array" ref="AF471">_xlfn.LET(
  _xlpm.result, _xlfn.XLOOKUP($A471, IDEXX!$A:$A, IDEXX!$I:$I, ""),
  _xlfn.IFNA(
    _xlfn.IFS(
      ISNUMBER(_xlpm.result), _xlpm.result,
      _xlpm.result = "&gt; 2419.6", 2500,
      _xlpm.result = "&lt; 1.0", 0.5
    ),
    ""
  )
)</f>
        <v>201.1</v>
      </c>
      <c r="AG471" s="2">
        <f>_xlfn.IFNA(_xlfn.XLOOKUP((A471&amp;"_P"), GALLERY!AT:AT, GALLERY!E:E),"")</f>
        <v>0.17480000000000001</v>
      </c>
      <c r="AH471" s="2">
        <f>_xlfn.IFNA(_xlfn.XLOOKUP((A471&amp;"_C"), GALLERY!AT:AT, GALLERY!E:E),"")</f>
        <v>645.70529999999997</v>
      </c>
      <c r="AI471" s="75">
        <f>_xlfn.IFNA(IF(_xlfn.XLOOKUP((A471&amp;"_N"), GALLERY!AT:AT, GALLERY!E:E)&lt;0, _xlfn.XLOOKUP((A471&amp;"_T"), GALLERY!AT:AT, GALLERY!E:E), _xlfn.XLOOKUP((A471&amp;"_T"), GALLERY!AT:AT, GALLERY!E:E)-_xlfn.XLOOKUP((A471&amp;"_N"), GALLERY!AT:AT, GALLERY!E:E))/1000,"")</f>
        <v>1.0319200000000002</v>
      </c>
      <c r="AJ471" s="5">
        <f>_xlfn.IFNA(_xlfn.XLOOKUP((A471), TURBIDITY!A:A, TURBIDITY!I:I),"")</f>
        <v>1.98</v>
      </c>
      <c r="AK471" s="105" t="str" cm="1">
        <f t="array" ref="AK471">_xlfn.LET(
  _xlpm.lookupVal, _xlfn.XLOOKUP($A471, PHYCOCYANIN!A:A, PHYCOCYANIN!R:R, ""),
  _xlfn.IFS(
    _xlpm.lookupVal &lt;&gt; "", _xlpm.lookupVal,
    OR($Z471 = "Abundant algae", ISNUMBER(SEARCH("Suspected_HAB", $AA471))), "Flagged",
    TRUE, ""
  )
)</f>
        <v/>
      </c>
      <c r="AL471" s="75">
        <f>_xlfn.XLOOKUP($L471,'Site_GPS-Coordinates'!$A:$A,'Site_GPS-Coordinates'!$B:$B,"")</f>
        <v>40.385750000000002</v>
      </c>
      <c r="AM471" s="75">
        <f>_xlfn.XLOOKUP($L471,'Site_GPS-Coordinates'!$A:$A,'Site_GPS-Coordinates'!$C:$C,"")</f>
        <v>-74.760490000000004</v>
      </c>
    </row>
    <row r="472" spans="1:39" ht="14.5" x14ac:dyDescent="0.35">
      <c r="A472" s="2" t="str">
        <f t="shared" si="15"/>
        <v>BRL1_2025-07-20</v>
      </c>
      <c r="B472">
        <v>3586</v>
      </c>
      <c r="C472" t="s">
        <v>1005</v>
      </c>
      <c r="D472" s="78">
        <v>45858.610231481478</v>
      </c>
      <c r="F472" s="78">
        <v>45858.610231481478</v>
      </c>
      <c r="H472" t="s">
        <v>193</v>
      </c>
      <c r="I472" t="s">
        <v>194</v>
      </c>
      <c r="J472" s="6">
        <v>45858.666666666664</v>
      </c>
      <c r="K472" s="79">
        <v>0.44236111111111109</v>
      </c>
      <c r="L472" t="s">
        <v>195</v>
      </c>
      <c r="M472" t="s">
        <v>155</v>
      </c>
      <c r="N472" t="s">
        <v>187</v>
      </c>
      <c r="O472" t="s">
        <v>157</v>
      </c>
      <c r="P472" t="s">
        <v>158</v>
      </c>
      <c r="R472" t="s">
        <v>182</v>
      </c>
      <c r="T472" t="s">
        <v>159</v>
      </c>
      <c r="V472" t="s">
        <v>172</v>
      </c>
      <c r="X472" t="s">
        <v>202</v>
      </c>
      <c r="Y472" t="s">
        <v>162</v>
      </c>
      <c r="Z472" s="81"/>
      <c r="AC472">
        <v>27</v>
      </c>
      <c r="AD472" t="s">
        <v>164</v>
      </c>
      <c r="AF472" cm="1">
        <f t="array" ref="AF472">_xlfn.LET(
  _xlpm.result, _xlfn.XLOOKUP($A472, IDEXX!$A:$A, IDEXX!$I:$I, ""),
  _xlfn.IFNA(
    _xlfn.IFS(
      ISNUMBER(_xlpm.result), _xlpm.result,
      _xlpm.result = "&gt; 2419.6", 2500,
      _xlpm.result = "&lt; 1.0", 0.5
    ),
    ""
  )
)</f>
        <v>1</v>
      </c>
      <c r="AG472" s="2">
        <f>_xlfn.IFNA(_xlfn.XLOOKUP((A472&amp;"_P"), GALLERY!AT:AT, GALLERY!E:E),"")</f>
        <v>9.3969999999999998E-2</v>
      </c>
      <c r="AH472" s="2">
        <f>_xlfn.IFNA(_xlfn.XLOOKUP((A472&amp;"_C"), GALLERY!AT:AT, GALLERY!E:E),"")</f>
        <v>425.74369999999999</v>
      </c>
      <c r="AI472" s="75">
        <f>_xlfn.IFNA(IF(_xlfn.XLOOKUP((A472&amp;"_N"), GALLERY!AT:AT, GALLERY!E:E)&lt;0, _xlfn.XLOOKUP((A472&amp;"_T"), GALLERY!AT:AT, GALLERY!E:E), _xlfn.XLOOKUP((A472&amp;"_T"), GALLERY!AT:AT, GALLERY!E:E)-_xlfn.XLOOKUP((A472&amp;"_N"), GALLERY!AT:AT, GALLERY!E:E))/1000,"")</f>
        <v>1.8039610000000001E-2</v>
      </c>
      <c r="AJ472" s="5">
        <f>_xlfn.IFNA(_xlfn.XLOOKUP((A472), TURBIDITY!A:A, TURBIDITY!I:I),"")</f>
        <v>6.22</v>
      </c>
      <c r="AK472" s="105" t="str" cm="1">
        <f t="array" ref="AK472">_xlfn.LET(
  _xlpm.lookupVal, _xlfn.XLOOKUP($A472, PHYCOCYANIN!A:A, PHYCOCYANIN!R:R, ""),
  _xlfn.IFS(
    _xlpm.lookupVal &lt;&gt; "", _xlpm.lookupVal,
    OR($Z472 = "Abundant algae", ISNUMBER(SEARCH("Suspected_HAB", $AA472))), "Flagged",
    TRUE, ""
  )
)</f>
        <v/>
      </c>
      <c r="AL472" s="75">
        <f>_xlfn.XLOOKUP($L472,'Site_GPS-Coordinates'!$A:$A,'Site_GPS-Coordinates'!$B:$B,"")</f>
        <v>40.310830000000003</v>
      </c>
      <c r="AM472" s="75">
        <f>_xlfn.XLOOKUP($L472,'Site_GPS-Coordinates'!$A:$A,'Site_GPS-Coordinates'!$C:$C,"")</f>
        <v>-74.511889999999994</v>
      </c>
    </row>
    <row r="473" spans="1:39" ht="14.5" x14ac:dyDescent="0.35">
      <c r="A473" s="2" t="str">
        <f t="shared" si="15"/>
        <v>CB2_2025-07-20</v>
      </c>
      <c r="B473">
        <v>3590</v>
      </c>
      <c r="C473" t="s">
        <v>1006</v>
      </c>
      <c r="D473" s="78">
        <v>45858.616030092591</v>
      </c>
      <c r="F473" s="78">
        <v>45858.616030092591</v>
      </c>
      <c r="H473" t="s">
        <v>193</v>
      </c>
      <c r="I473" t="s">
        <v>194</v>
      </c>
      <c r="J473" s="6">
        <v>45858.666666666664</v>
      </c>
      <c r="K473" s="79">
        <v>0.44791666666666669</v>
      </c>
      <c r="L473" t="s">
        <v>198</v>
      </c>
      <c r="M473" t="s">
        <v>155</v>
      </c>
      <c r="N473" t="s">
        <v>156</v>
      </c>
      <c r="O473" t="s">
        <v>157</v>
      </c>
      <c r="P473" t="s">
        <v>158</v>
      </c>
      <c r="R473" t="s">
        <v>182</v>
      </c>
      <c r="T473" t="s">
        <v>159</v>
      </c>
      <c r="V473" t="s">
        <v>172</v>
      </c>
      <c r="X473" t="s">
        <v>161</v>
      </c>
      <c r="Y473" s="81"/>
      <c r="Z473" t="s">
        <v>163</v>
      </c>
      <c r="AC473">
        <v>27</v>
      </c>
      <c r="AD473" t="s">
        <v>164</v>
      </c>
      <c r="AF473" cm="1">
        <f t="array" ref="AF473">_xlfn.LET(
  _xlpm.result, _xlfn.XLOOKUP($A473, IDEXX!$A:$A, IDEXX!$I:$I, ""),
  _xlfn.IFNA(
    _xlfn.IFS(
      ISNUMBER(_xlpm.result), _xlpm.result,
      _xlpm.result = "&gt; 2419.6", 2500,
      _xlpm.result = "&lt; 1.0", 0.5
    ),
    ""
  )
)</f>
        <v>18.7</v>
      </c>
      <c r="AG473" s="2">
        <f>_xlfn.IFNA(_xlfn.XLOOKUP((A473&amp;"_P"), GALLERY!AT:AT, GALLERY!E:E),"")</f>
        <v>1.346E-2</v>
      </c>
      <c r="AH473" s="2">
        <f>_xlfn.IFNA(_xlfn.XLOOKUP((A473&amp;"_C"), GALLERY!AT:AT, GALLERY!E:E),"")</f>
        <v>413.93830000000003</v>
      </c>
      <c r="AI473" s="75">
        <f>_xlfn.IFNA(IF(_xlfn.XLOOKUP((A473&amp;"_N"), GALLERY!AT:AT, GALLERY!E:E)&lt;0, _xlfn.XLOOKUP((A473&amp;"_T"), GALLERY!AT:AT, GALLERY!E:E), _xlfn.XLOOKUP((A473&amp;"_T"), GALLERY!AT:AT, GALLERY!E:E)-_xlfn.XLOOKUP((A473&amp;"_N"), GALLERY!AT:AT, GALLERY!E:E))/1000,"")</f>
        <v>-1.8428699999999999E-3</v>
      </c>
      <c r="AJ473" s="5">
        <f>_xlfn.IFNA(_xlfn.XLOOKUP((A473), TURBIDITY!A:A, TURBIDITY!I:I),"")</f>
        <v>5.2</v>
      </c>
      <c r="AK473" s="105" t="str" cm="1">
        <f t="array" ref="AK473">_xlfn.LET(
  _xlpm.lookupVal, _xlfn.XLOOKUP($A473, PHYCOCYANIN!A:A, PHYCOCYANIN!R:R, ""),
  _xlfn.IFS(
    _xlpm.lookupVal &lt;&gt; "", _xlpm.lookupVal,
    OR($Z473 = "Abundant algae", ISNUMBER(SEARCH("Suspected_HAB", $AA473))), "Flagged",
    TRUE, ""
  )
)</f>
        <v/>
      </c>
      <c r="AL473" s="75">
        <f>_xlfn.XLOOKUP($L473,'Site_GPS-Coordinates'!$A:$A,'Site_GPS-Coordinates'!$B:$B,"")</f>
        <v>40.309793999999997</v>
      </c>
      <c r="AM473" s="75">
        <f>_xlfn.XLOOKUP($L473,'Site_GPS-Coordinates'!$A:$A,'Site_GPS-Coordinates'!$C:$C,"")</f>
        <v>-74.516903999999997</v>
      </c>
    </row>
    <row r="474" spans="1:39" ht="14.5" x14ac:dyDescent="0.35">
      <c r="A474" s="2" t="str">
        <f t="shared" si="15"/>
        <v>CB3_2025-07-20</v>
      </c>
      <c r="B474">
        <v>3568</v>
      </c>
      <c r="C474" t="s">
        <v>1007</v>
      </c>
      <c r="D474" s="78">
        <v>45858.525057870371</v>
      </c>
      <c r="F474" s="78">
        <v>45858.525057870371</v>
      </c>
      <c r="H474" t="s">
        <v>179</v>
      </c>
      <c r="I474" t="s">
        <v>180</v>
      </c>
      <c r="J474" s="6">
        <v>45858.666666666664</v>
      </c>
      <c r="K474" s="79">
        <v>0.34375</v>
      </c>
      <c r="L474" t="s">
        <v>201</v>
      </c>
      <c r="M474" t="s">
        <v>155</v>
      </c>
      <c r="N474" t="s">
        <v>187</v>
      </c>
      <c r="O474" t="s">
        <v>250</v>
      </c>
      <c r="P474" t="s">
        <v>158</v>
      </c>
      <c r="R474" s="84" t="s">
        <v>228</v>
      </c>
      <c r="T474" t="s">
        <v>171</v>
      </c>
      <c r="V474" t="s">
        <v>172</v>
      </c>
      <c r="X474" t="s">
        <v>202</v>
      </c>
      <c r="Y474" s="81"/>
      <c r="Z474" t="s">
        <v>213</v>
      </c>
      <c r="AA474" t="s">
        <v>219</v>
      </c>
      <c r="AC474">
        <v>25</v>
      </c>
      <c r="AD474" t="s">
        <v>164</v>
      </c>
      <c r="AF474" cm="1">
        <f t="array" ref="AF474">_xlfn.LET(
  _xlpm.result, _xlfn.XLOOKUP($A474, IDEXX!$A:$A, IDEXX!$I:$I, ""),
  _xlfn.IFNA(
    _xlfn.IFS(
      ISNUMBER(_xlpm.result), _xlpm.result,
      _xlpm.result = "&gt; 2419.6", 2500,
      _xlpm.result = "&lt; 1.0", 0.5
    ),
    ""
  )
)</f>
        <v>7.5</v>
      </c>
      <c r="AG474" s="2">
        <f>_xlfn.IFNA(_xlfn.XLOOKUP((A474&amp;"_P"), GALLERY!AT:AT, GALLERY!E:E),"")</f>
        <v>7.2800000000000004E-2</v>
      </c>
      <c r="AH474" s="2">
        <f>_xlfn.IFNA(_xlfn.XLOOKUP((A474&amp;"_C"), GALLERY!AT:AT, GALLERY!E:E),"")</f>
        <v>499.87619999999998</v>
      </c>
      <c r="AI474" s="75">
        <f>_xlfn.IFNA(IF(_xlfn.XLOOKUP((A474&amp;"_N"), GALLERY!AT:AT, GALLERY!E:E)&lt;0, _xlfn.XLOOKUP((A474&amp;"_T"), GALLERY!AT:AT, GALLERY!E:E), _xlfn.XLOOKUP((A474&amp;"_T"), GALLERY!AT:AT, GALLERY!E:E)-_xlfn.XLOOKUP((A474&amp;"_N"), GALLERY!AT:AT, GALLERY!E:E))/1000,"")</f>
        <v>0.10472100000000001</v>
      </c>
      <c r="AJ474" s="5">
        <f>_xlfn.IFNA(_xlfn.XLOOKUP((A474), TURBIDITY!A:A, TURBIDITY!I:I),"")</f>
        <v>5</v>
      </c>
      <c r="AK474" s="105" t="str" cm="1">
        <f t="array" ref="AK474">_xlfn.LET(
  _xlpm.lookupVal, _xlfn.XLOOKUP($A474, PHYCOCYANIN!A:A, PHYCOCYANIN!R:R, ""),
  _xlfn.IFS(
    _xlpm.lookupVal &lt;&gt; "", _xlpm.lookupVal,
    OR($Z474 = "Abundant algae", ISNUMBER(SEARCH("Suspected_HAB", $AA474))), "Flagged",
    TRUE, ""
  )
)</f>
        <v/>
      </c>
      <c r="AL474" s="75">
        <f>_xlfn.XLOOKUP($L474,'Site_GPS-Coordinates'!$A:$A,'Site_GPS-Coordinates'!$B:$B,"")</f>
        <v>40.326120000000003</v>
      </c>
      <c r="AM474" s="75">
        <f>_xlfn.XLOOKUP($L474,'Site_GPS-Coordinates'!$A:$A,'Site_GPS-Coordinates'!$C:$C,"")</f>
        <v>-74.603478999999993</v>
      </c>
    </row>
    <row r="475" spans="1:39" ht="14.5" x14ac:dyDescent="0.35">
      <c r="A475" s="2" t="str">
        <f t="shared" si="15"/>
        <v>CL2_2025-07-20</v>
      </c>
      <c r="B475">
        <v>3572</v>
      </c>
      <c r="C475" t="s">
        <v>1008</v>
      </c>
      <c r="D475" s="78">
        <v>45858.537430555552</v>
      </c>
      <c r="F475" s="78">
        <v>45858.537430555552</v>
      </c>
      <c r="H475" t="s">
        <v>205</v>
      </c>
      <c r="I475" t="s">
        <v>477</v>
      </c>
      <c r="J475" s="6">
        <v>45858.666666666664</v>
      </c>
      <c r="K475" s="79">
        <v>0.37152777777777779</v>
      </c>
      <c r="L475" t="s">
        <v>207</v>
      </c>
      <c r="M475" t="s">
        <v>155</v>
      </c>
      <c r="N475" t="s">
        <v>399</v>
      </c>
      <c r="O475" t="s">
        <v>250</v>
      </c>
      <c r="P475" t="s">
        <v>158</v>
      </c>
      <c r="R475" t="s">
        <v>159</v>
      </c>
      <c r="T475" t="s">
        <v>159</v>
      </c>
      <c r="V475" t="s">
        <v>172</v>
      </c>
      <c r="X475" t="s">
        <v>202</v>
      </c>
      <c r="Y475" s="81"/>
      <c r="Z475" t="s">
        <v>163</v>
      </c>
      <c r="AC475">
        <v>26.6</v>
      </c>
      <c r="AD475" t="s">
        <v>164</v>
      </c>
      <c r="AF475" cm="1">
        <f t="array" ref="AF475">_xlfn.LET(
  _xlpm.result, _xlfn.XLOOKUP($A475, IDEXX!$A:$A, IDEXX!$I:$I, ""),
  _xlfn.IFNA(
    _xlfn.IFS(
      ISNUMBER(_xlpm.result), _xlpm.result,
      _xlpm.result = "&gt; 2419.6", 2500,
      _xlpm.result = "&lt; 1.0", 0.5
    ),
    ""
  )
)</f>
        <v>12.7</v>
      </c>
      <c r="AG475" s="2">
        <f>_xlfn.IFNA(_xlfn.XLOOKUP((A475&amp;"_P"), GALLERY!AT:AT, GALLERY!E:E),"")</f>
        <v>7.6139999999999999E-2</v>
      </c>
      <c r="AH475" s="2">
        <f>_xlfn.IFNA(_xlfn.XLOOKUP((A475&amp;"_C"), GALLERY!AT:AT, GALLERY!E:E),"")</f>
        <v>209.06909999999999</v>
      </c>
      <c r="AI475" s="75">
        <f>_xlfn.IFNA(IF(_xlfn.XLOOKUP((A475&amp;"_N"), GALLERY!AT:AT, GALLERY!E:E)&lt;0, _xlfn.XLOOKUP((A475&amp;"_T"), GALLERY!AT:AT, GALLERY!E:E), _xlfn.XLOOKUP((A475&amp;"_T"), GALLERY!AT:AT, GALLERY!E:E)-_xlfn.XLOOKUP((A475&amp;"_N"), GALLERY!AT:AT, GALLERY!E:E))/1000,"")</f>
        <v>0.42924544000000003</v>
      </c>
      <c r="AJ475" s="5">
        <f>_xlfn.IFNA(_xlfn.XLOOKUP((A475), TURBIDITY!A:A, TURBIDITY!I:I),"")</f>
        <v>3.5</v>
      </c>
      <c r="AK475" s="105" t="str" cm="1">
        <f t="array" ref="AK475">_xlfn.LET(
  _xlpm.lookupVal, _xlfn.XLOOKUP($A475, PHYCOCYANIN!A:A, PHYCOCYANIN!R:R, ""),
  _xlfn.IFS(
    _xlpm.lookupVal &lt;&gt; "", _xlpm.lookupVal,
    OR($Z475 = "Abundant algae", ISNUMBER(SEARCH("Suspected_HAB", $AA475))), "Flagged",
    TRUE, ""
  )
)</f>
        <v/>
      </c>
      <c r="AL475" s="75">
        <f>_xlfn.XLOOKUP($L475,'Site_GPS-Coordinates'!$A:$A,'Site_GPS-Coordinates'!$B:$B,"")</f>
        <v>40.346474999999998</v>
      </c>
      <c r="AM475" s="75">
        <f>_xlfn.XLOOKUP($L475,'Site_GPS-Coordinates'!$A:$A,'Site_GPS-Coordinates'!$C:$C,"")</f>
        <v>-74.627359999999996</v>
      </c>
    </row>
    <row r="476" spans="1:39" ht="14.5" x14ac:dyDescent="0.35">
      <c r="A476" s="2" t="str">
        <f t="shared" si="15"/>
        <v>CL4_2025-07-20</v>
      </c>
      <c r="B476">
        <v>3578</v>
      </c>
      <c r="C476" t="s">
        <v>1009</v>
      </c>
      <c r="D476" s="78">
        <v>45858.58693287037</v>
      </c>
      <c r="F476" s="78">
        <v>45858.58693287037</v>
      </c>
      <c r="H476" t="s">
        <v>929</v>
      </c>
      <c r="I476" t="s">
        <v>647</v>
      </c>
      <c r="J476" s="6">
        <v>45858.666666666664</v>
      </c>
      <c r="K476" s="79">
        <v>0.40625</v>
      </c>
      <c r="L476" t="s">
        <v>211</v>
      </c>
      <c r="M476" t="s">
        <v>155</v>
      </c>
      <c r="N476" t="s">
        <v>187</v>
      </c>
      <c r="O476" t="s">
        <v>250</v>
      </c>
      <c r="P476" t="s">
        <v>470</v>
      </c>
      <c r="R476" s="100" t="s">
        <v>275</v>
      </c>
      <c r="T476" t="s">
        <v>159</v>
      </c>
      <c r="V476" t="s">
        <v>160</v>
      </c>
      <c r="X476" t="s">
        <v>202</v>
      </c>
      <c r="Y476" t="s">
        <v>162</v>
      </c>
      <c r="Z476" t="s">
        <v>213</v>
      </c>
      <c r="AA476" t="s">
        <v>291</v>
      </c>
      <c r="AC476">
        <v>26</v>
      </c>
      <c r="AD476" t="s">
        <v>164</v>
      </c>
      <c r="AE476" t="s">
        <v>1010</v>
      </c>
      <c r="AF476" cm="1">
        <f t="array" ref="AF476">_xlfn.LET(
  _xlpm.result, _xlfn.XLOOKUP($A476, IDEXX!$A:$A, IDEXX!$I:$I, ""),
  _xlfn.IFNA(
    _xlfn.IFS(
      ISNUMBER(_xlpm.result), _xlpm.result,
      _xlpm.result = "&gt; 2419.6", 2500,
      _xlpm.result = "&lt; 1.0", 0.5
    ),
    ""
  )
)</f>
        <v>24.1</v>
      </c>
      <c r="AG476" s="2">
        <f>_xlfn.IFNA(_xlfn.XLOOKUP((A476&amp;"_P"), GALLERY!AT:AT, GALLERY!E:E),"")</f>
        <v>3.3869999999999997E-2</v>
      </c>
      <c r="AH476" s="2">
        <f>_xlfn.IFNA(_xlfn.XLOOKUP((A476&amp;"_C"), GALLERY!AT:AT, GALLERY!E:E),"")</f>
        <v>443.4443</v>
      </c>
      <c r="AI476" s="75">
        <f>_xlfn.IFNA(IF(_xlfn.XLOOKUP((A476&amp;"_N"), GALLERY!AT:AT, GALLERY!E:E)&lt;0, _xlfn.XLOOKUP((A476&amp;"_T"), GALLERY!AT:AT, GALLERY!E:E), _xlfn.XLOOKUP((A476&amp;"_T"), GALLERY!AT:AT, GALLERY!E:E)-_xlfn.XLOOKUP((A476&amp;"_N"), GALLERY!AT:AT, GALLERY!E:E))/1000,"")</f>
        <v>-6.0314800000000005E-3</v>
      </c>
      <c r="AJ476" s="5">
        <f>_xlfn.IFNA(_xlfn.XLOOKUP((A476), TURBIDITY!A:A, TURBIDITY!I:I),"")</f>
        <v>10.6</v>
      </c>
      <c r="AK476" s="105" t="str" cm="1">
        <f t="array" ref="AK476">_xlfn.LET(
  _xlpm.lookupVal, _xlfn.XLOOKUP($A476, PHYCOCYANIN!A:A, PHYCOCYANIN!R:R, ""),
  _xlfn.IFS(
    _xlpm.lookupVal &lt;&gt; "", _xlpm.lookupVal,
    OR($Z476 = "Abundant algae", ISNUMBER(SEARCH("Suspected_HAB", $AA476))), "Flagged",
    TRUE, ""
  )
)</f>
        <v/>
      </c>
      <c r="AL476" s="75">
        <f>_xlfn.XLOOKUP($L476,'Site_GPS-Coordinates'!$A:$A,'Site_GPS-Coordinates'!$B:$B,"")</f>
        <v>40.341736330000003</v>
      </c>
      <c r="AM476" s="75">
        <f>_xlfn.XLOOKUP($L476,'Site_GPS-Coordinates'!$A:$A,'Site_GPS-Coordinates'!$C:$C,"")</f>
        <v>-74.647461930000006</v>
      </c>
    </row>
    <row r="477" spans="1:39" ht="14.5" x14ac:dyDescent="0.35">
      <c r="A477" s="2" t="str">
        <f t="shared" si="15"/>
        <v>CL5_2025-07-20</v>
      </c>
      <c r="B477">
        <v>3582</v>
      </c>
      <c r="C477" t="s">
        <v>1011</v>
      </c>
      <c r="D477" s="78">
        <v>45858.598865740743</v>
      </c>
      <c r="F477" s="78">
        <v>45858.598865740743</v>
      </c>
      <c r="H477" t="s">
        <v>929</v>
      </c>
      <c r="I477" t="s">
        <v>647</v>
      </c>
      <c r="J477" s="6">
        <v>45858.666666666664</v>
      </c>
      <c r="K477" s="79">
        <v>0.43125000000000002</v>
      </c>
      <c r="L477" t="s">
        <v>217</v>
      </c>
      <c r="M477" t="s">
        <v>155</v>
      </c>
      <c r="N477" t="s">
        <v>187</v>
      </c>
      <c r="O477" t="s">
        <v>250</v>
      </c>
      <c r="P477" t="s">
        <v>158</v>
      </c>
      <c r="R477" t="s">
        <v>159</v>
      </c>
      <c r="T477" t="s">
        <v>159</v>
      </c>
      <c r="V477" t="s">
        <v>172</v>
      </c>
      <c r="X477" t="s">
        <v>161</v>
      </c>
      <c r="Y477" t="s">
        <v>162</v>
      </c>
      <c r="Z477" t="s">
        <v>163</v>
      </c>
      <c r="AC477">
        <v>25.5</v>
      </c>
      <c r="AD477" t="s">
        <v>164</v>
      </c>
      <c r="AF477" cm="1">
        <f t="array" ref="AF477">_xlfn.LET(
  _xlpm.result, _xlfn.XLOOKUP($A477, IDEXX!$A:$A, IDEXX!$I:$I, ""),
  _xlfn.IFNA(
    _xlfn.IFS(
      ISNUMBER(_xlpm.result), _xlpm.result,
      _xlpm.result = "&gt; 2419.6", 2500,
      _xlpm.result = "&lt; 1.0", 0.5
    ),
    ""
  )
)</f>
        <v>3</v>
      </c>
      <c r="AG477" s="2">
        <f>_xlfn.IFNA(_xlfn.XLOOKUP((A477&amp;"_P"), GALLERY!AT:AT, GALLERY!E:E),"")</f>
        <v>1.521E-2</v>
      </c>
      <c r="AH477" s="2">
        <f>_xlfn.IFNA(_xlfn.XLOOKUP((A477&amp;"_C"), GALLERY!AT:AT, GALLERY!E:E),"")</f>
        <v>553.0838</v>
      </c>
      <c r="AI477" s="75">
        <f>_xlfn.IFNA(IF(_xlfn.XLOOKUP((A477&amp;"_N"), GALLERY!AT:AT, GALLERY!E:E)&lt;0, _xlfn.XLOOKUP((A477&amp;"_T"), GALLERY!AT:AT, GALLERY!E:E), _xlfn.XLOOKUP((A477&amp;"_T"), GALLERY!AT:AT, GALLERY!E:E)-_xlfn.XLOOKUP((A477&amp;"_N"), GALLERY!AT:AT, GALLERY!E:E))/1000,"")</f>
        <v>0.25715093999999999</v>
      </c>
      <c r="AJ477" s="5">
        <f>_xlfn.IFNA(_xlfn.XLOOKUP((A477), TURBIDITY!A:A, TURBIDITY!I:I),"")</f>
        <v>6.45</v>
      </c>
      <c r="AK477" s="105" t="str" cm="1">
        <f t="array" ref="AK477">_xlfn.LET(
  _xlpm.lookupVal, _xlfn.XLOOKUP($A477, PHYCOCYANIN!A:A, PHYCOCYANIN!R:R, ""),
  _xlfn.IFS(
    _xlpm.lookupVal &lt;&gt; "", _xlpm.lookupVal,
    OR($Z477 = "Abundant algae", ISNUMBER(SEARCH("Suspected_HAB", $AA477))), "Flagged",
    TRUE, ""
  )
)</f>
        <v/>
      </c>
      <c r="AL477" s="75">
        <f>_xlfn.XLOOKUP($L477,'Site_GPS-Coordinates'!$A:$A,'Site_GPS-Coordinates'!$B:$B,"")</f>
        <v>40.366805919999997</v>
      </c>
      <c r="AM477" s="75">
        <f>_xlfn.XLOOKUP($L477,'Site_GPS-Coordinates'!$A:$A,'Site_GPS-Coordinates'!$C:$C,"")</f>
        <v>-74.625728370000004</v>
      </c>
    </row>
    <row r="478" spans="1:39" ht="14.5" x14ac:dyDescent="0.35">
      <c r="A478" s="2" t="str">
        <f t="shared" si="15"/>
        <v>COL1_2025-07-20</v>
      </c>
      <c r="B478">
        <v>3605</v>
      </c>
      <c r="C478" t="s">
        <v>1012</v>
      </c>
      <c r="D478" s="78">
        <v>45858.648240740738</v>
      </c>
      <c r="F478" s="78">
        <v>45858.648240740738</v>
      </c>
      <c r="H478" t="s">
        <v>816</v>
      </c>
      <c r="I478" t="s">
        <v>817</v>
      </c>
      <c r="J478" s="6">
        <v>45858.666666666664</v>
      </c>
      <c r="K478" s="79">
        <v>0.47708333333333336</v>
      </c>
      <c r="L478" t="s">
        <v>339</v>
      </c>
      <c r="M478" t="s">
        <v>155</v>
      </c>
      <c r="N478" t="s">
        <v>997</v>
      </c>
      <c r="O478" t="s">
        <v>157</v>
      </c>
      <c r="P478" t="s">
        <v>158</v>
      </c>
      <c r="R478" t="s">
        <v>182</v>
      </c>
      <c r="T478" t="s">
        <v>199</v>
      </c>
      <c r="V478" t="s">
        <v>392</v>
      </c>
      <c r="X478" t="s">
        <v>202</v>
      </c>
      <c r="Y478" t="s">
        <v>191</v>
      </c>
      <c r="Z478" t="s">
        <v>163</v>
      </c>
      <c r="AC478">
        <v>27</v>
      </c>
      <c r="AD478" t="s">
        <v>295</v>
      </c>
      <c r="AE478" t="s">
        <v>1013</v>
      </c>
      <c r="AF478" cm="1">
        <f t="array" ref="AF478">_xlfn.LET(
  _xlpm.result, _xlfn.XLOOKUP($A478, IDEXX!$A:$A, IDEXX!$I:$I, ""),
  _xlfn.IFNA(
    _xlfn.IFS(
      ISNUMBER(_xlpm.result), _xlpm.result,
      _xlpm.result = "&gt; 2419.6", 2500,
      _xlpm.result = "&lt; 1.0", 0.5
    ),
    ""
  )
)</f>
        <v>182.3</v>
      </c>
      <c r="AG478" s="2">
        <f>_xlfn.IFNA(_xlfn.XLOOKUP((A478&amp;"_P"), GALLERY!AT:AT, GALLERY!E:E),"")</f>
        <v>1.41E-2</v>
      </c>
      <c r="AH478" s="2">
        <f>_xlfn.IFNA(_xlfn.XLOOKUP((A478&amp;"_C"), GALLERY!AT:AT, GALLERY!E:E),"")</f>
        <v>510.59980000000002</v>
      </c>
      <c r="AI478" s="75">
        <f>_xlfn.IFNA(IF(_xlfn.XLOOKUP((A478&amp;"_N"), GALLERY!AT:AT, GALLERY!E:E)&lt;0, _xlfn.XLOOKUP((A478&amp;"_T"), GALLERY!AT:AT, GALLERY!E:E), _xlfn.XLOOKUP((A478&amp;"_T"), GALLERY!AT:AT, GALLERY!E:E)-_xlfn.XLOOKUP((A478&amp;"_N"), GALLERY!AT:AT, GALLERY!E:E))/1000,"")</f>
        <v>-1.67997E-3</v>
      </c>
      <c r="AJ478" s="5">
        <f>_xlfn.IFNA(_xlfn.XLOOKUP((A478), TURBIDITY!A:A, TURBIDITY!I:I),"")</f>
        <v>14.9</v>
      </c>
      <c r="AK478" s="105" t="str" cm="1">
        <f t="array" ref="AK478">_xlfn.LET(
  _xlpm.lookupVal, _xlfn.XLOOKUP($A478, PHYCOCYANIN!A:A, PHYCOCYANIN!R:R, ""),
  _xlfn.IFS(
    _xlpm.lookupVal &lt;&gt; "", _xlpm.lookupVal,
    OR($Z478 = "Abundant algae", ISNUMBER(SEARCH("Suspected_HAB", $AA478))), "Flagged",
    TRUE, ""
  )
)</f>
        <v/>
      </c>
      <c r="AL478" s="75">
        <f>_xlfn.XLOOKUP($L478,'Site_GPS-Coordinates'!$A:$A,'Site_GPS-Coordinates'!$B:$B,"")</f>
        <v>40.255357529999998</v>
      </c>
      <c r="AM478" s="75">
        <f>_xlfn.XLOOKUP($L478,'Site_GPS-Coordinates'!$A:$A,'Site_GPS-Coordinates'!$C:$C,"")</f>
        <v>-74.723866979999997</v>
      </c>
    </row>
    <row r="479" spans="1:39" ht="14.5" x14ac:dyDescent="0.35">
      <c r="A479" s="2" t="str">
        <f t="shared" si="15"/>
        <v>CTL1_2025-07-20</v>
      </c>
      <c r="B479">
        <v>3609</v>
      </c>
      <c r="C479" t="s">
        <v>1014</v>
      </c>
      <c r="D479" s="78">
        <v>45858.663773148146</v>
      </c>
      <c r="F479" s="78">
        <v>45858.663773148146</v>
      </c>
      <c r="H479" t="s">
        <v>816</v>
      </c>
      <c r="I479" t="s">
        <v>817</v>
      </c>
      <c r="J479" s="6">
        <v>45858.666666666664</v>
      </c>
      <c r="K479" s="79">
        <v>0.49375000000000002</v>
      </c>
      <c r="L479" t="s">
        <v>223</v>
      </c>
      <c r="M479" t="s">
        <v>155</v>
      </c>
      <c r="N479" t="s">
        <v>997</v>
      </c>
      <c r="O479" t="s">
        <v>157</v>
      </c>
      <c r="P479" t="s">
        <v>158</v>
      </c>
      <c r="R479" t="s">
        <v>182</v>
      </c>
      <c r="T479" t="s">
        <v>171</v>
      </c>
      <c r="V479" t="s">
        <v>1015</v>
      </c>
      <c r="W479" t="s">
        <v>1016</v>
      </c>
      <c r="X479" t="s">
        <v>202</v>
      </c>
      <c r="Y479" t="s">
        <v>162</v>
      </c>
      <c r="Z479" t="s">
        <v>163</v>
      </c>
      <c r="AC479">
        <v>27</v>
      </c>
      <c r="AD479" t="s">
        <v>164</v>
      </c>
      <c r="AE479" t="s">
        <v>1017</v>
      </c>
      <c r="AF479" cm="1">
        <f t="array" ref="AF479">_xlfn.LET(
  _xlpm.result, _xlfn.XLOOKUP($A479, IDEXX!$A:$A, IDEXX!$I:$I, ""),
  _xlfn.IFNA(
    _xlfn.IFS(
      ISNUMBER(_xlpm.result), _xlpm.result,
      _xlpm.result = "&gt; 2419.6", 2500,
      _xlpm.result = "&lt; 1.0", 0.5
    ),
    ""
  )
)</f>
        <v>42.8</v>
      </c>
      <c r="AG479" s="2">
        <f>_xlfn.IFNA(_xlfn.XLOOKUP((A479&amp;"_P"), GALLERY!AT:AT, GALLERY!E:E),"")</f>
        <v>0.23832999999999999</v>
      </c>
      <c r="AH479" s="2">
        <f>_xlfn.IFNA(_xlfn.XLOOKUP((A479&amp;"_C"), GALLERY!AT:AT, GALLERY!E:E),"")</f>
        <v>459.81939999999997</v>
      </c>
      <c r="AI479" s="75">
        <f>_xlfn.IFNA(IF(_xlfn.XLOOKUP((A479&amp;"_N"), GALLERY!AT:AT, GALLERY!E:E)&lt;0, _xlfn.XLOOKUP((A479&amp;"_T"), GALLERY!AT:AT, GALLERY!E:E), _xlfn.XLOOKUP((A479&amp;"_T"), GALLERY!AT:AT, GALLERY!E:E)-_xlfn.XLOOKUP((A479&amp;"_N"), GALLERY!AT:AT, GALLERY!E:E))/1000,"")</f>
        <v>2.6884009999999996E-2</v>
      </c>
      <c r="AJ479" s="5">
        <f>_xlfn.IFNA(_xlfn.XLOOKUP((A479), TURBIDITY!A:A, TURBIDITY!I:I),"")</f>
        <v>5.7</v>
      </c>
      <c r="AK479" s="105" t="str" cm="1">
        <f t="array" ref="AK479">_xlfn.LET(
  _xlpm.lookupVal, _xlfn.XLOOKUP($A479, PHYCOCYANIN!A:A, PHYCOCYANIN!R:R, ""),
  _xlfn.IFS(
    _xlpm.lookupVal &lt;&gt; "", _xlpm.lookupVal,
    OR($Z479 = "Abundant algae", ISNUMBER(SEARCH("Suspected_HAB", $AA479))), "Flagged",
    TRUE, ""
  )
)</f>
        <v/>
      </c>
      <c r="AL479" s="75">
        <f>_xlfn.XLOOKUP($L479,'Site_GPS-Coordinates'!$A:$A,'Site_GPS-Coordinates'!$B:$B,"")</f>
        <v>40.280622039999997</v>
      </c>
      <c r="AM479" s="75">
        <f>_xlfn.XLOOKUP($L479,'Site_GPS-Coordinates'!$A:$A,'Site_GPS-Coordinates'!$C:$C,"")</f>
        <v>-74.739950440000001</v>
      </c>
    </row>
    <row r="480" spans="1:39" ht="14.5" x14ac:dyDescent="0.35">
      <c r="A480" s="2" t="str">
        <f t="shared" si="15"/>
        <v>CVL1_2025-07-20</v>
      </c>
      <c r="B480">
        <v>3604</v>
      </c>
      <c r="C480" t="s">
        <v>1018</v>
      </c>
      <c r="D480" s="78">
        <v>45858.645833333336</v>
      </c>
      <c r="F480" s="78">
        <v>45858.645833333336</v>
      </c>
      <c r="H480" t="s">
        <v>221</v>
      </c>
      <c r="I480" t="s">
        <v>417</v>
      </c>
      <c r="J480" s="6">
        <v>45858.666666666664</v>
      </c>
      <c r="K480" s="79">
        <v>0.47708333333333336</v>
      </c>
      <c r="L480" t="s">
        <v>225</v>
      </c>
      <c r="M480" t="s">
        <v>155</v>
      </c>
      <c r="N480" t="s">
        <v>187</v>
      </c>
      <c r="O480" t="s">
        <v>250</v>
      </c>
      <c r="P480" t="s">
        <v>158</v>
      </c>
      <c r="R480" t="s">
        <v>159</v>
      </c>
      <c r="T480" t="s">
        <v>199</v>
      </c>
      <c r="V480" t="s">
        <v>172</v>
      </c>
      <c r="X480" t="s">
        <v>173</v>
      </c>
      <c r="Y480" t="s">
        <v>177</v>
      </c>
      <c r="Z480" t="s">
        <v>163</v>
      </c>
      <c r="AC480">
        <v>28</v>
      </c>
      <c r="AD480" t="s">
        <v>164</v>
      </c>
      <c r="AF480" cm="1">
        <f t="array" ref="AF480">_xlfn.LET(
  _xlpm.result, _xlfn.XLOOKUP($A480, IDEXX!$A:$A, IDEXX!$I:$I, ""),
  _xlfn.IFNA(
    _xlfn.IFS(
      ISNUMBER(_xlpm.result), _xlpm.result,
      _xlpm.result = "&gt; 2419.6", 2500,
      _xlpm.result = "&lt; 1.0", 0.5
    ),
    ""
  )
)</f>
        <v>12</v>
      </c>
      <c r="AG480" s="2">
        <f>_xlfn.IFNA(_xlfn.XLOOKUP((A480&amp;"_P"), GALLERY!AT:AT, GALLERY!E:E),"")</f>
        <v>5.1799999999999997E-3</v>
      </c>
      <c r="AH480" s="2">
        <f>_xlfn.IFNA(_xlfn.XLOOKUP((A480&amp;"_C"), GALLERY!AT:AT, GALLERY!E:E),"")</f>
        <v>413.83969999999999</v>
      </c>
      <c r="AI480" s="75">
        <f>_xlfn.IFNA(IF(_xlfn.XLOOKUP((A480&amp;"_N"), GALLERY!AT:AT, GALLERY!E:E)&lt;0, _xlfn.XLOOKUP((A480&amp;"_T"), GALLERY!AT:AT, GALLERY!E:E), _xlfn.XLOOKUP((A480&amp;"_T"), GALLERY!AT:AT, GALLERY!E:E)-_xlfn.XLOOKUP((A480&amp;"_N"), GALLERY!AT:AT, GALLERY!E:E))/1000,"")</f>
        <v>-1.2914110000000001E-2</v>
      </c>
      <c r="AJ480" s="5">
        <f>_xlfn.IFNA(_xlfn.XLOOKUP((A480), TURBIDITY!A:A, TURBIDITY!I:I),"")</f>
        <v>16</v>
      </c>
      <c r="AK480" s="105" t="str" cm="1">
        <f t="array" ref="AK480">_xlfn.LET(
  _xlpm.lookupVal, _xlfn.XLOOKUP($A480, PHYCOCYANIN!A:A, PHYCOCYANIN!R:R, ""),
  _xlfn.IFS(
    _xlpm.lookupVal &lt;&gt; "", _xlpm.lookupVal,
    OR($Z480 = "Abundant algae", ISNUMBER(SEARCH("Suspected_HAB", $AA480))), "Flagged",
    TRUE, ""
  )
)</f>
        <v/>
      </c>
      <c r="AL480" s="75">
        <f>_xlfn.XLOOKUP($L480,'Site_GPS-Coordinates'!$A:$A,'Site_GPS-Coordinates'!$B:$B,"")</f>
        <v>40.272849999999998</v>
      </c>
      <c r="AM480" s="75">
        <f>_xlfn.XLOOKUP($L480,'Site_GPS-Coordinates'!$A:$A,'Site_GPS-Coordinates'!$C:$C,"")</f>
        <v>-74.779470000000003</v>
      </c>
    </row>
    <row r="481" spans="1:39" ht="14.5" x14ac:dyDescent="0.35">
      <c r="A481" s="2" t="str">
        <f t="shared" si="15"/>
        <v>DB1_2025-07-20</v>
      </c>
      <c r="B481">
        <v>3571</v>
      </c>
      <c r="C481" t="s">
        <v>1019</v>
      </c>
      <c r="D481" s="78">
        <v>45858.532523148147</v>
      </c>
      <c r="F481" s="78">
        <v>45858.532523148147</v>
      </c>
      <c r="H481" t="s">
        <v>205</v>
      </c>
      <c r="I481" t="s">
        <v>477</v>
      </c>
      <c r="J481" s="6">
        <v>45858.666666666664</v>
      </c>
      <c r="K481" s="79">
        <v>0.36319444444444443</v>
      </c>
      <c r="L481" t="s">
        <v>227</v>
      </c>
      <c r="M481" t="s">
        <v>155</v>
      </c>
      <c r="N481" t="s">
        <v>399</v>
      </c>
      <c r="O481" t="s">
        <v>250</v>
      </c>
      <c r="P481" t="s">
        <v>158</v>
      </c>
      <c r="R481" t="s">
        <v>159</v>
      </c>
      <c r="T481" t="s">
        <v>159</v>
      </c>
      <c r="V481" t="s">
        <v>160</v>
      </c>
      <c r="X481" t="s">
        <v>202</v>
      </c>
      <c r="Y481" t="s">
        <v>162</v>
      </c>
      <c r="Z481" t="s">
        <v>163</v>
      </c>
      <c r="AC481">
        <v>26.8</v>
      </c>
      <c r="AD481" t="s">
        <v>164</v>
      </c>
      <c r="AF481" cm="1">
        <f t="array" ref="AF481">_xlfn.LET(
  _xlpm.result, _xlfn.XLOOKUP($A481, IDEXX!$A:$A, IDEXX!$I:$I, ""),
  _xlfn.IFNA(
    _xlfn.IFS(
      ISNUMBER(_xlpm.result), _xlpm.result,
      _xlpm.result = "&gt; 2419.6", 2500,
      _xlpm.result = "&lt; 1.0", 0.5
    ),
    ""
  )
)</f>
        <v>547.5</v>
      </c>
      <c r="AG481" s="2">
        <f>_xlfn.IFNA(_xlfn.XLOOKUP((A481&amp;"_P"), GALLERY!AT:AT, GALLERY!E:E),"")</f>
        <v>6.7890000000000006E-2</v>
      </c>
      <c r="AH481" s="2">
        <f>_xlfn.IFNA(_xlfn.XLOOKUP((A481&amp;"_C"), GALLERY!AT:AT, GALLERY!E:E),"")</f>
        <v>362.11689999999999</v>
      </c>
      <c r="AI481" s="75">
        <f>_xlfn.IFNA(IF(_xlfn.XLOOKUP((A481&amp;"_N"), GALLERY!AT:AT, GALLERY!E:E)&lt;0, _xlfn.XLOOKUP((A481&amp;"_T"), GALLERY!AT:AT, GALLERY!E:E), _xlfn.XLOOKUP((A481&amp;"_T"), GALLERY!AT:AT, GALLERY!E:E)-_xlfn.XLOOKUP((A481&amp;"_N"), GALLERY!AT:AT, GALLERY!E:E))/1000,"")</f>
        <v>4.1394650000000005E-2</v>
      </c>
      <c r="AJ481" s="5">
        <f>_xlfn.IFNA(_xlfn.XLOOKUP((A481), TURBIDITY!A:A, TURBIDITY!I:I),"")</f>
        <v>5.59</v>
      </c>
      <c r="AK481" s="105" t="str" cm="1">
        <f t="array" ref="AK481">_xlfn.LET(
  _xlpm.lookupVal, _xlfn.XLOOKUP($A481, PHYCOCYANIN!A:A, PHYCOCYANIN!R:R, ""),
  _xlfn.IFS(
    _xlpm.lookupVal &lt;&gt; "", _xlpm.lookupVal,
    OR($Z481 = "Abundant algae", ISNUMBER(SEARCH("Suspected_HAB", $AA481))), "Flagged",
    TRUE, ""
  )
)</f>
        <v/>
      </c>
      <c r="AL481" s="75">
        <f>_xlfn.XLOOKUP($L481,'Site_GPS-Coordinates'!$A:$A,'Site_GPS-Coordinates'!$B:$B,"")</f>
        <v>40.333883</v>
      </c>
      <c r="AM481" s="75">
        <f>_xlfn.XLOOKUP($L481,'Site_GPS-Coordinates'!$A:$A,'Site_GPS-Coordinates'!$C:$C,"")</f>
        <v>-74.611664000000005</v>
      </c>
    </row>
    <row r="482" spans="1:39" ht="14.5" x14ac:dyDescent="0.35">
      <c r="A482" s="2" t="str">
        <f t="shared" si="15"/>
        <v>DE1_2025-07-20</v>
      </c>
      <c r="B482">
        <v>3600</v>
      </c>
      <c r="C482" t="s">
        <v>1020</v>
      </c>
      <c r="D482" s="78">
        <v>45858.631932870368</v>
      </c>
      <c r="F482" s="78">
        <v>45858.631932870368</v>
      </c>
      <c r="H482" t="s">
        <v>395</v>
      </c>
      <c r="I482" t="s">
        <v>322</v>
      </c>
      <c r="J482" s="6">
        <v>45858.666666666664</v>
      </c>
      <c r="K482" s="79">
        <v>0.46319444444444446</v>
      </c>
      <c r="L482" t="s">
        <v>231</v>
      </c>
      <c r="M482" t="s">
        <v>155</v>
      </c>
      <c r="N482" t="s">
        <v>187</v>
      </c>
      <c r="O482" t="s">
        <v>250</v>
      </c>
      <c r="P482" t="s">
        <v>158</v>
      </c>
      <c r="R482" t="s">
        <v>212</v>
      </c>
      <c r="T482" t="s">
        <v>171</v>
      </c>
      <c r="V482" t="s">
        <v>172</v>
      </c>
      <c r="X482" t="s">
        <v>161</v>
      </c>
      <c r="Y482" t="s">
        <v>177</v>
      </c>
      <c r="Z482" t="s">
        <v>163</v>
      </c>
      <c r="AC482">
        <v>26</v>
      </c>
      <c r="AD482" t="s">
        <v>164</v>
      </c>
      <c r="AF482" cm="1">
        <f t="array" ref="AF482">_xlfn.LET(
  _xlpm.result, _xlfn.XLOOKUP($A482, IDEXX!$A:$A, IDEXX!$I:$I, ""),
  _xlfn.IFNA(
    _xlfn.IFS(
      ISNUMBER(_xlpm.result), _xlpm.result,
      _xlpm.result = "&gt; 2419.6", 2500,
      _xlpm.result = "&lt; 1.0", 0.5
    ),
    ""
  )
)</f>
        <v>57.1</v>
      </c>
      <c r="AG482" s="2">
        <f>_xlfn.IFNA(_xlfn.XLOOKUP((A482&amp;"_P"), GALLERY!AT:AT, GALLERY!E:E),"")</f>
        <v>0.12753</v>
      </c>
      <c r="AH482" s="2">
        <f>_xlfn.IFNA(_xlfn.XLOOKUP((A482&amp;"_C"), GALLERY!AT:AT, GALLERY!E:E),"")</f>
        <v>188.24760000000001</v>
      </c>
      <c r="AI482" s="75">
        <f>_xlfn.IFNA(IF(_xlfn.XLOOKUP((A482&amp;"_N"), GALLERY!AT:AT, GALLERY!E:E)&lt;0, _xlfn.XLOOKUP((A482&amp;"_T"), GALLERY!AT:AT, GALLERY!E:E), _xlfn.XLOOKUP((A482&amp;"_T"), GALLERY!AT:AT, GALLERY!E:E)-_xlfn.XLOOKUP((A482&amp;"_N"), GALLERY!AT:AT, GALLERY!E:E))/1000,"")</f>
        <v>0.55095355999999995</v>
      </c>
      <c r="AJ482" s="5">
        <f>_xlfn.IFNA(_xlfn.XLOOKUP((A482), TURBIDITY!A:A, TURBIDITY!I:I),"")</f>
        <v>7.03</v>
      </c>
      <c r="AK482" s="105" t="str" cm="1">
        <f t="array" ref="AK482">_xlfn.LET(
  _xlpm.lookupVal, _xlfn.XLOOKUP($A482, PHYCOCYANIN!A:A, PHYCOCYANIN!R:R, ""),
  _xlfn.IFS(
    _xlpm.lookupVal &lt;&gt; "", _xlpm.lookupVal,
    OR($Z482 = "Abundant algae", ISNUMBER(SEARCH("Suspected_HAB", $AA482))), "Flagged",
    TRUE, ""
  )
)</f>
        <v/>
      </c>
      <c r="AL482" s="75">
        <f>_xlfn.XLOOKUP($L482,'Site_GPS-Coordinates'!$A:$A,'Site_GPS-Coordinates'!$B:$B,"")</f>
        <v>40.360522000000003</v>
      </c>
      <c r="AM482" s="75">
        <f>_xlfn.XLOOKUP($L482,'Site_GPS-Coordinates'!$A:$A,'Site_GPS-Coordinates'!$C:$C,"")</f>
        <v>-74.945435000000003</v>
      </c>
    </row>
    <row r="483" spans="1:39" ht="14.5" x14ac:dyDescent="0.35">
      <c r="A483" s="2" t="str">
        <f t="shared" si="15"/>
        <v>DS21-1_2025-07-20</v>
      </c>
      <c r="B483">
        <v>3574</v>
      </c>
      <c r="C483" t="s">
        <v>1021</v>
      </c>
      <c r="D483" s="78">
        <v>45858.545324074075</v>
      </c>
      <c r="F483" s="78">
        <v>45858.545324074075</v>
      </c>
      <c r="H483" t="s">
        <v>719</v>
      </c>
      <c r="I483" t="s">
        <v>995</v>
      </c>
      <c r="J483" s="6">
        <v>45858.666666666664</v>
      </c>
      <c r="K483" s="79">
        <v>0.36458333333333331</v>
      </c>
      <c r="L483" t="s">
        <v>858</v>
      </c>
      <c r="M483" t="s">
        <v>155</v>
      </c>
      <c r="N483" t="s">
        <v>187</v>
      </c>
      <c r="O483" t="s">
        <v>250</v>
      </c>
      <c r="P483" t="s">
        <v>158</v>
      </c>
      <c r="R483" s="84" t="s">
        <v>965</v>
      </c>
      <c r="T483" t="s">
        <v>171</v>
      </c>
      <c r="V483" t="s">
        <v>320</v>
      </c>
      <c r="X483" t="s">
        <v>202</v>
      </c>
      <c r="Y483" t="s">
        <v>162</v>
      </c>
      <c r="Z483" s="84" t="s">
        <v>377</v>
      </c>
      <c r="AA483" t="s">
        <v>1022</v>
      </c>
      <c r="AC483">
        <v>26</v>
      </c>
      <c r="AD483" t="s">
        <v>164</v>
      </c>
      <c r="AF483" cm="1">
        <f t="array" ref="AF483">_xlfn.LET(
  _xlpm.result, _xlfn.XLOOKUP($A483, IDEXX!$A:$A, IDEXX!$I:$I, ""),
  _xlfn.IFNA(
    _xlfn.IFS(
      ISNUMBER(_xlpm.result), _xlpm.result,
      _xlpm.result = "&gt; 2419.6", 2500,
      _xlpm.result = "&lt; 1.0", 0.5
    ),
    ""
  )
)</f>
        <v>2</v>
      </c>
      <c r="AG483" s="2">
        <f>_xlfn.IFNA(_xlfn.XLOOKUP((A483&amp;"_P"), GALLERY!AT:AT, GALLERY!E:E),"")</f>
        <v>9.0699999999999999E-3</v>
      </c>
      <c r="AH483" s="2">
        <f>_xlfn.IFNA(_xlfn.XLOOKUP((A483&amp;"_C"), GALLERY!AT:AT, GALLERY!E:E),"")</f>
        <v>491.9794</v>
      </c>
      <c r="AI483" s="75">
        <f>_xlfn.IFNA(IF(_xlfn.XLOOKUP((A483&amp;"_N"), GALLERY!AT:AT, GALLERY!E:E)&lt;0, _xlfn.XLOOKUP((A483&amp;"_T"), GALLERY!AT:AT, GALLERY!E:E), _xlfn.XLOOKUP((A483&amp;"_T"), GALLERY!AT:AT, GALLERY!E:E)-_xlfn.XLOOKUP((A483&amp;"_N"), GALLERY!AT:AT, GALLERY!E:E))/1000,"")</f>
        <v>-1.049428E-2</v>
      </c>
      <c r="AJ483" s="5">
        <f>_xlfn.IFNA(_xlfn.XLOOKUP((A483), TURBIDITY!A:A, TURBIDITY!I:I),"")</f>
        <v>5.54</v>
      </c>
      <c r="AK483" s="105" t="str" cm="1">
        <f t="array" ref="AK483">_xlfn.LET(
  _xlpm.lookupVal, _xlfn.XLOOKUP($A483, PHYCOCYANIN!A:A, PHYCOCYANIN!R:R, ""),
  _xlfn.IFS(
    _xlpm.lookupVal &lt;&gt; "", _xlpm.lookupVal,
    OR($Z483 = "Abundant algae", ISNUMBER(SEARCH("Suspected_HAB", $AA483))), "Flagged",
    TRUE, ""
  )
)</f>
        <v>Flagged</v>
      </c>
      <c r="AL483" s="75">
        <f>_xlfn.XLOOKUP($L483,'Site_GPS-Coordinates'!$A:$A,'Site_GPS-Coordinates'!$B:$B,"")</f>
        <v>40.244110839999998</v>
      </c>
      <c r="AM483" s="75">
        <f>_xlfn.XLOOKUP($L483,'Site_GPS-Coordinates'!$A:$A,'Site_GPS-Coordinates'!$C:$C,"")</f>
        <v>-74.65596438</v>
      </c>
    </row>
    <row r="484" spans="1:39" ht="14.5" x14ac:dyDescent="0.35">
      <c r="A484" s="2" t="str">
        <f t="shared" si="15"/>
        <v>ETL1_2025-07-20</v>
      </c>
      <c r="B484">
        <v>3562</v>
      </c>
      <c r="C484" t="s">
        <v>1023</v>
      </c>
      <c r="D484" s="78">
        <v>45858.512187499997</v>
      </c>
      <c r="F484" s="78">
        <v>45858.512187499997</v>
      </c>
      <c r="H484" t="s">
        <v>657</v>
      </c>
      <c r="I484" t="s">
        <v>748</v>
      </c>
      <c r="J484" s="6">
        <v>45858.666666666664</v>
      </c>
      <c r="K484" s="79">
        <v>0.34444444444444444</v>
      </c>
      <c r="L484" t="s">
        <v>236</v>
      </c>
      <c r="M484" t="s">
        <v>155</v>
      </c>
      <c r="N484" t="s">
        <v>187</v>
      </c>
      <c r="O484" t="s">
        <v>250</v>
      </c>
      <c r="P484" t="s">
        <v>158</v>
      </c>
      <c r="R484" t="s">
        <v>176</v>
      </c>
      <c r="T484" t="s">
        <v>171</v>
      </c>
      <c r="V484" t="s">
        <v>160</v>
      </c>
      <c r="X484" t="s">
        <v>202</v>
      </c>
      <c r="Y484" t="s">
        <v>162</v>
      </c>
      <c r="Z484" t="s">
        <v>163</v>
      </c>
      <c r="AC484">
        <v>24</v>
      </c>
      <c r="AD484" t="s">
        <v>164</v>
      </c>
      <c r="AF484" cm="1">
        <f t="array" ref="AF484">_xlfn.LET(
  _xlpm.result, _xlfn.XLOOKUP($A484, IDEXX!$A:$A, IDEXX!$I:$I, ""),
  _xlfn.IFNA(
    _xlfn.IFS(
      ISNUMBER(_xlpm.result), _xlpm.result,
      _xlpm.result = "&gt; 2419.6", 2500,
      _xlpm.result = "&lt; 1.0", 0.5
    ),
    ""
  )
)</f>
        <v>5.2</v>
      </c>
      <c r="AG484" s="2">
        <f>_xlfn.IFNA(_xlfn.XLOOKUP((A484&amp;"_P"), GALLERY!AT:AT, GALLERY!E:E),"")</f>
        <v>1.5520000000000001E-2</v>
      </c>
      <c r="AH484" s="2">
        <f>_xlfn.IFNA(_xlfn.XLOOKUP((A484&amp;"_C"), GALLERY!AT:AT, GALLERY!E:E),"")</f>
        <v>450.9735</v>
      </c>
      <c r="AI484" s="75">
        <f>_xlfn.IFNA(IF(_xlfn.XLOOKUP((A484&amp;"_N"), GALLERY!AT:AT, GALLERY!E:E)&lt;0, _xlfn.XLOOKUP((A484&amp;"_T"), GALLERY!AT:AT, GALLERY!E:E), _xlfn.XLOOKUP((A484&amp;"_T"), GALLERY!AT:AT, GALLERY!E:E)-_xlfn.XLOOKUP((A484&amp;"_N"), GALLERY!AT:AT, GALLERY!E:E))/1000,"")</f>
        <v>3.3627279999999996E-2</v>
      </c>
      <c r="AJ484" s="5">
        <f>_xlfn.IFNA(_xlfn.XLOOKUP((A484), TURBIDITY!A:A, TURBIDITY!I:I),"")</f>
        <v>3.46</v>
      </c>
      <c r="AK484" s="105" t="str" cm="1">
        <f t="array" ref="AK484">_xlfn.LET(
  _xlpm.lookupVal, _xlfn.XLOOKUP($A484, PHYCOCYANIN!A:A, PHYCOCYANIN!R:R, ""),
  _xlfn.IFS(
    _xlpm.lookupVal &lt;&gt; "", _xlpm.lookupVal,
    OR($Z484 = "Abundant algae", ISNUMBER(SEARCH("Suspected_HAB", $AA484))), "Flagged",
    TRUE, ""
  )
)</f>
        <v/>
      </c>
      <c r="AL484" s="75">
        <f>_xlfn.XLOOKUP($L484,'Site_GPS-Coordinates'!$A:$A,'Site_GPS-Coordinates'!$B:$B,"")</f>
        <v>40.253419999999998</v>
      </c>
      <c r="AM484" s="75">
        <f>_xlfn.XLOOKUP($L484,'Site_GPS-Coordinates'!$A:$A,'Site_GPS-Coordinates'!$C:$C,"")</f>
        <v>-74.49906</v>
      </c>
    </row>
    <row r="485" spans="1:39" ht="14.5" x14ac:dyDescent="0.35">
      <c r="A485" s="2" t="str">
        <f t="shared" si="15"/>
        <v>GMP1_2025-07-20</v>
      </c>
      <c r="B485">
        <v>3597</v>
      </c>
      <c r="C485" t="s">
        <v>1024</v>
      </c>
      <c r="D485" s="78">
        <v>45858.627060185187</v>
      </c>
      <c r="F485" s="78">
        <v>45858.627060185187</v>
      </c>
      <c r="H485" t="s">
        <v>193</v>
      </c>
      <c r="I485" t="s">
        <v>194</v>
      </c>
      <c r="J485" s="6">
        <v>45858.666666666664</v>
      </c>
      <c r="K485" s="79">
        <v>0.45763888888888887</v>
      </c>
      <c r="L485" t="s">
        <v>239</v>
      </c>
      <c r="M485" t="s">
        <v>155</v>
      </c>
      <c r="N485" t="s">
        <v>156</v>
      </c>
      <c r="O485" t="s">
        <v>157</v>
      </c>
      <c r="P485" t="s">
        <v>158</v>
      </c>
      <c r="R485" t="s">
        <v>159</v>
      </c>
      <c r="T485" t="s">
        <v>159</v>
      </c>
      <c r="V485" t="s">
        <v>172</v>
      </c>
      <c r="X485" t="s">
        <v>202</v>
      </c>
      <c r="Y485" t="s">
        <v>191</v>
      </c>
      <c r="Z485" t="s">
        <v>163</v>
      </c>
      <c r="AC485">
        <v>27</v>
      </c>
      <c r="AD485" t="s">
        <v>164</v>
      </c>
      <c r="AF485" cm="1">
        <f t="array" ref="AF485">_xlfn.LET(
  _xlpm.result, _xlfn.XLOOKUP($A485, IDEXX!$A:$A, IDEXX!$I:$I, ""),
  _xlfn.IFNA(
    _xlfn.IFS(
      ISNUMBER(_xlpm.result), _xlpm.result,
      _xlpm.result = "&gt; 2419.6", 2500,
      _xlpm.result = "&lt; 1.0", 0.5
    ),
    ""
  )
)</f>
        <v>866.4</v>
      </c>
      <c r="AG485" s="2">
        <f>_xlfn.IFNA(_xlfn.XLOOKUP((A485&amp;"_P"), GALLERY!AT:AT, GALLERY!E:E),"")</f>
        <v>3.1280000000000002E-2</v>
      </c>
      <c r="AH485" s="2">
        <f>_xlfn.IFNA(_xlfn.XLOOKUP((A485&amp;"_C"), GALLERY!AT:AT, GALLERY!E:E),"")</f>
        <v>311.1902</v>
      </c>
      <c r="AI485" s="75">
        <f>_xlfn.IFNA(IF(_xlfn.XLOOKUP((A485&amp;"_N"), GALLERY!AT:AT, GALLERY!E:E)&lt;0, _xlfn.XLOOKUP((A485&amp;"_T"), GALLERY!AT:AT, GALLERY!E:E), _xlfn.XLOOKUP((A485&amp;"_T"), GALLERY!AT:AT, GALLERY!E:E)-_xlfn.XLOOKUP((A485&amp;"_N"), GALLERY!AT:AT, GALLERY!E:E))/1000,"")</f>
        <v>0.14189774999999999</v>
      </c>
      <c r="AJ485" s="5">
        <f>_xlfn.IFNA(_xlfn.XLOOKUP((A485), TURBIDITY!A:A, TURBIDITY!I:I),"")</f>
        <v>16.2</v>
      </c>
      <c r="AK485" s="105" t="str" cm="1">
        <f t="array" ref="AK485">_xlfn.LET(
  _xlpm.lookupVal, _xlfn.XLOOKUP($A485, PHYCOCYANIN!A:A, PHYCOCYANIN!R:R, ""),
  _xlfn.IFS(
    _xlpm.lookupVal &lt;&gt; "", _xlpm.lookupVal,
    OR($Z485 = "Abundant algae", ISNUMBER(SEARCH("Suspected_HAB", $AA485))), "Flagged",
    TRUE, ""
  )
)</f>
        <v/>
      </c>
      <c r="AL485" s="75">
        <f>_xlfn.XLOOKUP($L485,'Site_GPS-Coordinates'!$A:$A,'Site_GPS-Coordinates'!$B:$B,"")</f>
        <v>40.312959999999997</v>
      </c>
      <c r="AM485" s="75">
        <f>_xlfn.XLOOKUP($L485,'Site_GPS-Coordinates'!$A:$A,'Site_GPS-Coordinates'!$C:$C,"")</f>
        <v>-74.606340000000003</v>
      </c>
    </row>
    <row r="486" spans="1:39" ht="14.5" x14ac:dyDescent="0.35">
      <c r="A486" s="2" t="str">
        <f t="shared" si="15"/>
        <v>GRPL1_2025-07-20</v>
      </c>
      <c r="B486">
        <v>3592</v>
      </c>
      <c r="C486" t="s">
        <v>1025</v>
      </c>
      <c r="D486" s="78">
        <v>45858.618495370371</v>
      </c>
      <c r="F486" s="78">
        <v>45858.618495370371</v>
      </c>
      <c r="H486" t="s">
        <v>367</v>
      </c>
      <c r="I486" t="s">
        <v>235</v>
      </c>
      <c r="J486" s="6">
        <v>45858.666666666664</v>
      </c>
      <c r="K486" s="79">
        <v>0.45</v>
      </c>
      <c r="L486" t="s">
        <v>349</v>
      </c>
      <c r="M486" t="s">
        <v>155</v>
      </c>
      <c r="N486" t="s">
        <v>286</v>
      </c>
      <c r="O486" t="s">
        <v>250</v>
      </c>
      <c r="P486" t="s">
        <v>464</v>
      </c>
      <c r="R486" t="s">
        <v>478</v>
      </c>
      <c r="T486" t="s">
        <v>171</v>
      </c>
      <c r="V486" t="s">
        <v>160</v>
      </c>
      <c r="X486" t="s">
        <v>202</v>
      </c>
      <c r="Y486" t="s">
        <v>191</v>
      </c>
      <c r="Z486" t="s">
        <v>163</v>
      </c>
      <c r="AC486">
        <v>26</v>
      </c>
      <c r="AD486" t="s">
        <v>164</v>
      </c>
      <c r="AF486" cm="1">
        <f t="array" ref="AF486">_xlfn.LET(
  _xlpm.result, _xlfn.XLOOKUP($A486, IDEXX!$A:$A, IDEXX!$I:$I, ""),
  _xlfn.IFNA(
    _xlfn.IFS(
      ISNUMBER(_xlpm.result), _xlpm.result,
      _xlpm.result = "&gt; 2419.6", 2500,
      _xlpm.result = "&lt; 1.0", 0.5
    ),
    ""
  )
)</f>
        <v>16.100000000000001</v>
      </c>
      <c r="AG486" s="2">
        <f>_xlfn.IFNA(_xlfn.XLOOKUP((A486&amp;"_P"), GALLERY!AT:AT, GALLERY!E:E),"")</f>
        <v>1.0840000000000001E-2</v>
      </c>
      <c r="AH486" s="2">
        <f>_xlfn.IFNA(_xlfn.XLOOKUP((A486&amp;"_C"), GALLERY!AT:AT, GALLERY!E:E),"")</f>
        <v>582.32479999999998</v>
      </c>
      <c r="AI486" s="75">
        <f>_xlfn.IFNA(IF(_xlfn.XLOOKUP((A486&amp;"_N"), GALLERY!AT:AT, GALLERY!E:E)&lt;0, _xlfn.XLOOKUP((A486&amp;"_T"), GALLERY!AT:AT, GALLERY!E:E), _xlfn.XLOOKUP((A486&amp;"_T"), GALLERY!AT:AT, GALLERY!E:E)-_xlfn.XLOOKUP((A486&amp;"_N"), GALLERY!AT:AT, GALLERY!E:E))/1000,"")</f>
        <v>0.22380586999999999</v>
      </c>
      <c r="AJ486" s="5">
        <f>_xlfn.IFNA(_xlfn.XLOOKUP((A486), TURBIDITY!A:A, TURBIDITY!I:I),"")</f>
        <v>4.45</v>
      </c>
      <c r="AK486" s="105" t="str" cm="1">
        <f t="array" ref="AK486">_xlfn.LET(
  _xlpm.lookupVal, _xlfn.XLOOKUP($A486, PHYCOCYANIN!A:A, PHYCOCYANIN!R:R, ""),
  _xlfn.IFS(
    _xlpm.lookupVal &lt;&gt; "", _xlpm.lookupVal,
    OR($Z486 = "Abundant algae", ISNUMBER(SEARCH("Suspected_HAB", $AA486))), "Flagged",
    TRUE, ""
  )
)</f>
        <v/>
      </c>
      <c r="AL486" s="75">
        <f>_xlfn.XLOOKUP($L486,'Site_GPS-Coordinates'!$A:$A,'Site_GPS-Coordinates'!$B:$B,"")</f>
        <v>40.187829999999998</v>
      </c>
      <c r="AM486" s="75">
        <f>_xlfn.XLOOKUP($L486,'Site_GPS-Coordinates'!$A:$A,'Site_GPS-Coordinates'!$C:$C,"")</f>
        <v>-74.688609999999997</v>
      </c>
    </row>
    <row r="487" spans="1:39" ht="14.5" x14ac:dyDescent="0.35">
      <c r="A487" s="2" t="str">
        <f t="shared" si="15"/>
        <v>HA1_2025-07-20</v>
      </c>
      <c r="B487">
        <v>3581</v>
      </c>
      <c r="C487" t="s">
        <v>1026</v>
      </c>
      <c r="D487" s="78">
        <v>45858.598217592589</v>
      </c>
      <c r="F487" s="78">
        <v>45858.598217592589</v>
      </c>
      <c r="H487" t="s">
        <v>929</v>
      </c>
      <c r="I487" t="s">
        <v>647</v>
      </c>
      <c r="J487" s="6">
        <v>45858.666666666664</v>
      </c>
      <c r="K487" s="79">
        <v>0.43055555555555558</v>
      </c>
      <c r="L487" t="s">
        <v>241</v>
      </c>
      <c r="M487" t="s">
        <v>155</v>
      </c>
      <c r="N487" t="s">
        <v>187</v>
      </c>
      <c r="O487" t="s">
        <v>250</v>
      </c>
      <c r="P487" t="s">
        <v>158</v>
      </c>
      <c r="R487" t="s">
        <v>159</v>
      </c>
      <c r="T487" t="s">
        <v>171</v>
      </c>
      <c r="V487" t="s">
        <v>160</v>
      </c>
      <c r="X487" t="s">
        <v>202</v>
      </c>
      <c r="Y487" t="s">
        <v>162</v>
      </c>
      <c r="Z487" t="s">
        <v>163</v>
      </c>
      <c r="AC487">
        <v>24</v>
      </c>
      <c r="AD487" t="s">
        <v>164</v>
      </c>
      <c r="AF487" cm="1">
        <f t="array" ref="AF487">_xlfn.LET(
  _xlpm.result, _xlfn.XLOOKUP($A487, IDEXX!$A:$A, IDEXX!$I:$I, ""),
  _xlfn.IFNA(
    _xlfn.IFS(
      ISNUMBER(_xlpm.result), _xlpm.result,
      _xlpm.result = "&gt; 2419.6", 2500,
      _xlpm.result = "&lt; 1.0", 0.5
    ),
    ""
  )
)</f>
        <v>39.700000000000003</v>
      </c>
      <c r="AG487" s="2">
        <f>_xlfn.IFNA(_xlfn.XLOOKUP((A487&amp;"_P"), GALLERY!AT:AT, GALLERY!E:E),"")</f>
        <v>3.0720000000000001E-2</v>
      </c>
      <c r="AH487" s="2">
        <f>_xlfn.IFNA(_xlfn.XLOOKUP((A487&amp;"_C"), GALLERY!AT:AT, GALLERY!E:E),"")</f>
        <v>882.0761</v>
      </c>
      <c r="AI487" s="75">
        <f>_xlfn.IFNA(IF(_xlfn.XLOOKUP((A487&amp;"_N"), GALLERY!AT:AT, GALLERY!E:E)&lt;0, _xlfn.XLOOKUP((A487&amp;"_T"), GALLERY!AT:AT, GALLERY!E:E), _xlfn.XLOOKUP((A487&amp;"_T"), GALLERY!AT:AT, GALLERY!E:E)-_xlfn.XLOOKUP((A487&amp;"_N"), GALLERY!AT:AT, GALLERY!E:E))/1000,"")</f>
        <v>0.26459485999999999</v>
      </c>
      <c r="AJ487" s="5">
        <f>_xlfn.IFNA(_xlfn.XLOOKUP((A487), TURBIDITY!A:A, TURBIDITY!I:I),"")</f>
        <v>10.199999999999999</v>
      </c>
      <c r="AK487" s="105" t="str" cm="1">
        <f t="array" ref="AK487">_xlfn.LET(
  _xlpm.lookupVal, _xlfn.XLOOKUP($A487, PHYCOCYANIN!A:A, PHYCOCYANIN!R:R, ""),
  _xlfn.IFS(
    _xlpm.lookupVal &lt;&gt; "", _xlpm.lookupVal,
    OR($Z487 = "Abundant algae", ISNUMBER(SEARCH("Suspected_HAB", $AA487))), "Flagged",
    TRUE, ""
  )
)</f>
        <v/>
      </c>
      <c r="AL487" s="75">
        <f>_xlfn.XLOOKUP($L487,'Site_GPS-Coordinates'!$A:$A,'Site_GPS-Coordinates'!$B:$B,"")</f>
        <v>40.365994000000001</v>
      </c>
      <c r="AM487" s="75">
        <f>_xlfn.XLOOKUP($L487,'Site_GPS-Coordinates'!$A:$A,'Site_GPS-Coordinates'!$C:$C,"")</f>
        <v>-74.627397000000002</v>
      </c>
    </row>
    <row r="488" spans="1:39" ht="14.5" x14ac:dyDescent="0.35">
      <c r="A488" s="2" t="str">
        <f t="shared" si="15"/>
        <v>HB3_2025-07-20</v>
      </c>
      <c r="B488">
        <v>3608</v>
      </c>
      <c r="C488" t="s">
        <v>1027</v>
      </c>
      <c r="D488" s="78">
        <v>45858.660821759258</v>
      </c>
      <c r="F488" s="78">
        <v>45858.660821759258</v>
      </c>
      <c r="H488" t="s">
        <v>652</v>
      </c>
      <c r="I488" t="s">
        <v>653</v>
      </c>
      <c r="J488" s="6">
        <v>45858.666666666664</v>
      </c>
      <c r="K488" s="79">
        <v>0.47916666666666669</v>
      </c>
      <c r="L488" t="s">
        <v>245</v>
      </c>
      <c r="M488" t="s">
        <v>155</v>
      </c>
      <c r="N488" t="s">
        <v>286</v>
      </c>
      <c r="O488" t="s">
        <v>250</v>
      </c>
      <c r="P488" t="s">
        <v>158</v>
      </c>
      <c r="R488" t="s">
        <v>159</v>
      </c>
      <c r="T488" t="s">
        <v>159</v>
      </c>
      <c r="V488" t="s">
        <v>172</v>
      </c>
      <c r="X488" t="s">
        <v>202</v>
      </c>
      <c r="Y488" t="s">
        <v>177</v>
      </c>
      <c r="Z488" t="s">
        <v>163</v>
      </c>
      <c r="AC488">
        <v>27</v>
      </c>
      <c r="AD488" t="s">
        <v>164</v>
      </c>
      <c r="AF488" cm="1">
        <f t="array" ref="AF488">_xlfn.LET(
  _xlpm.result, _xlfn.XLOOKUP($A488, IDEXX!$A:$A, IDEXX!$I:$I, ""),
  _xlfn.IFNA(
    _xlfn.IFS(
      ISNUMBER(_xlpm.result), _xlpm.result,
      _xlpm.result = "&gt; 2419.6", 2500,
      _xlpm.result = "&lt; 1.0", 0.5
    ),
    ""
  )
)</f>
        <v>27.5</v>
      </c>
      <c r="AG488" s="2">
        <f>_xlfn.IFNA(_xlfn.XLOOKUP((A488&amp;"_P"), GALLERY!AT:AT, GALLERY!E:E),"")</f>
        <v>0.13758000000000001</v>
      </c>
      <c r="AH488" s="2">
        <f>_xlfn.IFNA(_xlfn.XLOOKUP((A488&amp;"_C"), GALLERY!AT:AT, GALLERY!E:E),"")</f>
        <v>235.79159999999999</v>
      </c>
      <c r="AI488" s="75">
        <f>_xlfn.IFNA(IF(_xlfn.XLOOKUP((A488&amp;"_N"), GALLERY!AT:AT, GALLERY!E:E)&lt;0, _xlfn.XLOOKUP((A488&amp;"_T"), GALLERY!AT:AT, GALLERY!E:E), _xlfn.XLOOKUP((A488&amp;"_T"), GALLERY!AT:AT, GALLERY!E:E)-_xlfn.XLOOKUP((A488&amp;"_N"), GALLERY!AT:AT, GALLERY!E:E))/1000,"")</f>
        <v>0.35455935</v>
      </c>
      <c r="AJ488" s="5">
        <f>_xlfn.IFNA(_xlfn.XLOOKUP((A488), TURBIDITY!A:A, TURBIDITY!I:I),"")</f>
        <v>8.0500000000000007</v>
      </c>
      <c r="AK488" s="105" t="str" cm="1">
        <f t="array" ref="AK488">_xlfn.LET(
  _xlpm.lookupVal, _xlfn.XLOOKUP($A488, PHYCOCYANIN!A:A, PHYCOCYANIN!R:R, ""),
  _xlfn.IFS(
    _xlpm.lookupVal &lt;&gt; "", _xlpm.lookupVal,
    OR($Z488 = "Abundant algae", ISNUMBER(SEARCH("Suspected_HAB", $AA488))), "Flagged",
    TRUE, ""
  )
)</f>
        <v/>
      </c>
      <c r="AL488" s="75">
        <f>_xlfn.XLOOKUP($L488,'Site_GPS-Coordinates'!$A:$A,'Site_GPS-Coordinates'!$B:$B,"")</f>
        <v>40.370761999999999</v>
      </c>
      <c r="AM488" s="75">
        <f>_xlfn.XLOOKUP($L488,'Site_GPS-Coordinates'!$A:$A,'Site_GPS-Coordinates'!$C:$C,"")</f>
        <v>-74.619243999999995</v>
      </c>
    </row>
    <row r="489" spans="1:39" ht="14.5" x14ac:dyDescent="0.35">
      <c r="A489" s="2" t="str">
        <f t="shared" si="15"/>
        <v>HL2_2025-07-20</v>
      </c>
      <c r="B489">
        <v>3606</v>
      </c>
      <c r="C489" t="s">
        <v>1028</v>
      </c>
      <c r="D489" s="78">
        <v>45858.648368055554</v>
      </c>
      <c r="F489" s="78">
        <v>45858.648368055554</v>
      </c>
      <c r="H489" t="s">
        <v>247</v>
      </c>
      <c r="I489" t="s">
        <v>248</v>
      </c>
      <c r="J489" s="6">
        <v>45858.666666666664</v>
      </c>
      <c r="K489" s="79">
        <v>0.4777777777777778</v>
      </c>
      <c r="L489" t="s">
        <v>249</v>
      </c>
      <c r="M489" t="s">
        <v>155</v>
      </c>
      <c r="N489" t="s">
        <v>156</v>
      </c>
      <c r="O489" t="s">
        <v>250</v>
      </c>
      <c r="P489" t="s">
        <v>158</v>
      </c>
      <c r="R489" t="s">
        <v>159</v>
      </c>
      <c r="T489" t="s">
        <v>159</v>
      </c>
      <c r="V489" t="s">
        <v>413</v>
      </c>
      <c r="W489" t="s">
        <v>951</v>
      </c>
      <c r="X489" t="s">
        <v>202</v>
      </c>
      <c r="Y489" t="s">
        <v>162</v>
      </c>
      <c r="Z489" t="s">
        <v>213</v>
      </c>
      <c r="AA489" t="s">
        <v>428</v>
      </c>
      <c r="AC489">
        <v>29</v>
      </c>
      <c r="AD489" t="s">
        <v>164</v>
      </c>
      <c r="AF489" cm="1">
        <f t="array" ref="AF489">_xlfn.LET(
  _xlpm.result, _xlfn.XLOOKUP($A489, IDEXX!$A:$A, IDEXX!$I:$I, ""),
  _xlfn.IFNA(
    _xlfn.IFS(
      ISNUMBER(_xlpm.result), _xlpm.result,
      _xlpm.result = "&gt; 2419.6", 2500,
      _xlpm.result = "&lt; 1.0", 0.5
    ),
    ""
  )
)</f>
        <v>1</v>
      </c>
      <c r="AG489" s="2">
        <f>_xlfn.IFNA(_xlfn.XLOOKUP((A489&amp;"_P"), GALLERY!AT:AT, GALLERY!E:E),"")</f>
        <v>6.5079999999999999E-2</v>
      </c>
      <c r="AH489" s="2">
        <f>_xlfn.IFNA(_xlfn.XLOOKUP((A489&amp;"_C"), GALLERY!AT:AT, GALLERY!E:E),"")</f>
        <v>255.04499999999999</v>
      </c>
      <c r="AI489" s="75">
        <f>_xlfn.IFNA(IF(_xlfn.XLOOKUP((A489&amp;"_N"), GALLERY!AT:AT, GALLERY!E:E)&lt;0, _xlfn.XLOOKUP((A489&amp;"_T"), GALLERY!AT:AT, GALLERY!E:E), _xlfn.XLOOKUP((A489&amp;"_T"), GALLERY!AT:AT, GALLERY!E:E)-_xlfn.XLOOKUP((A489&amp;"_N"), GALLERY!AT:AT, GALLERY!E:E))/1000,"")</f>
        <v>1.283548E-2</v>
      </c>
      <c r="AJ489" s="5">
        <f>_xlfn.IFNA(_xlfn.XLOOKUP((A489), TURBIDITY!A:A, TURBIDITY!I:I),"")</f>
        <v>6.12</v>
      </c>
      <c r="AK489" s="105" t="str" cm="1">
        <f t="array" ref="AK489">_xlfn.LET(
  _xlpm.lookupVal, _xlfn.XLOOKUP($A489, PHYCOCYANIN!A:A, PHYCOCYANIN!R:R, ""),
  _xlfn.IFS(
    _xlpm.lookupVal &lt;&gt; "", _xlpm.lookupVal,
    OR($Z489 = "Abundant algae", ISNUMBER(SEARCH("Suspected_HAB", $AA489))), "Flagged",
    TRUE, ""
  )
)</f>
        <v/>
      </c>
      <c r="AL489" s="75">
        <f>_xlfn.XLOOKUP($L489,'Site_GPS-Coordinates'!$A:$A,'Site_GPS-Coordinates'!$B:$B,"")</f>
        <v>40.346235999999998</v>
      </c>
      <c r="AM489" s="75">
        <f>_xlfn.XLOOKUP($L489,'Site_GPS-Coordinates'!$A:$A,'Site_GPS-Coordinates'!$C:$C,"")</f>
        <v>-74.744283999999993</v>
      </c>
    </row>
    <row r="490" spans="1:39" ht="14.5" x14ac:dyDescent="0.35">
      <c r="A490" s="2" t="str">
        <f t="shared" si="15"/>
        <v>HO1_2025-07-20</v>
      </c>
      <c r="B490">
        <v>3598</v>
      </c>
      <c r="C490" t="s">
        <v>1029</v>
      </c>
      <c r="D490" s="78">
        <v>45858.630046296297</v>
      </c>
      <c r="F490" s="78">
        <v>45858.630046296297</v>
      </c>
      <c r="H490" t="s">
        <v>801</v>
      </c>
      <c r="I490" t="s">
        <v>766</v>
      </c>
      <c r="J490" s="6">
        <v>45858.666666666664</v>
      </c>
      <c r="K490" s="79">
        <v>0.46250000000000002</v>
      </c>
      <c r="L490" t="s">
        <v>254</v>
      </c>
      <c r="M490" t="s">
        <v>155</v>
      </c>
      <c r="N490" t="s">
        <v>156</v>
      </c>
      <c r="O490" t="s">
        <v>250</v>
      </c>
      <c r="P490" t="s">
        <v>158</v>
      </c>
      <c r="R490" t="s">
        <v>159</v>
      </c>
      <c r="T490" t="s">
        <v>159</v>
      </c>
      <c r="V490" t="s">
        <v>172</v>
      </c>
      <c r="X490" t="s">
        <v>202</v>
      </c>
      <c r="Y490" t="s">
        <v>177</v>
      </c>
      <c r="Z490" t="s">
        <v>163</v>
      </c>
      <c r="AC490">
        <v>23</v>
      </c>
      <c r="AD490" s="84" t="s">
        <v>295</v>
      </c>
      <c r="AE490" t="s">
        <v>1030</v>
      </c>
      <c r="AF490" s="55" t="str" cm="1">
        <f t="array" ref="AF490">_xlfn.LET(
  _xlpm.result, _xlfn.XLOOKUP($A490, IDEXX!$A:$A, IDEXX!$I:$I, ""),
  _xlfn.IFNA(
    _xlfn.IFS(
      ISNUMBER(_xlpm.result), _xlpm.result,
      _xlpm.result = "&gt; 2419.6", 2500,
      _xlpm.result = "&lt; 1.0", 0.5
    ),
    ""
  )
)</f>
        <v/>
      </c>
      <c r="AG490" s="167" t="str">
        <f>_xlfn.IFNA(_xlfn.XLOOKUP((A490&amp;"_P"), GALLERY!AT:AT, GALLERY!E:E),"")</f>
        <v/>
      </c>
      <c r="AH490" s="167" t="str">
        <f>_xlfn.IFNA(_xlfn.XLOOKUP((A490&amp;"_C"), GALLERY!AT:AT, GALLERY!E:E),"")</f>
        <v/>
      </c>
      <c r="AI490" s="168" t="str">
        <f>_xlfn.IFNA(IF(_xlfn.XLOOKUP((A490&amp;"_N"), GALLERY!AT:AT, GALLERY!E:E)&lt;0, _xlfn.XLOOKUP((A490&amp;"_T"), GALLERY!AT:AT, GALLERY!E:E), _xlfn.XLOOKUP((A490&amp;"_T"), GALLERY!AT:AT, GALLERY!E:E)-_xlfn.XLOOKUP((A490&amp;"_N"), GALLERY!AT:AT, GALLERY!E:E))/1000,"")</f>
        <v/>
      </c>
      <c r="AJ490" s="166" t="str">
        <f>_xlfn.IFNA(_xlfn.XLOOKUP((A490), TURBIDITY!A:A, TURBIDITY!I:I),"")</f>
        <v/>
      </c>
      <c r="AK490" s="105" t="str" cm="1">
        <f t="array" ref="AK490">_xlfn.LET(
  _xlpm.lookupVal, _xlfn.XLOOKUP($A490, PHYCOCYANIN!A:A, PHYCOCYANIN!R:R, ""),
  _xlfn.IFS(
    _xlpm.lookupVal &lt;&gt; "", _xlpm.lookupVal,
    OR($Z490 = "Abundant algae", ISNUMBER(SEARCH("Suspected_HAB", $AA490))), "Flagged",
    TRUE, ""
  )
)</f>
        <v/>
      </c>
      <c r="AL490" s="75">
        <f>_xlfn.XLOOKUP($L490,'Site_GPS-Coordinates'!$A:$A,'Site_GPS-Coordinates'!$B:$B,"")</f>
        <v>40.340530000000001</v>
      </c>
      <c r="AM490" s="75">
        <f>_xlfn.XLOOKUP($L490,'Site_GPS-Coordinates'!$A:$A,'Site_GPS-Coordinates'!$C:$C,"")</f>
        <v>-74.743129999999994</v>
      </c>
    </row>
    <row r="491" spans="1:39" ht="14.5" x14ac:dyDescent="0.35">
      <c r="A491" s="2" t="str">
        <f t="shared" si="15"/>
        <v>JC5_2025-07-20</v>
      </c>
      <c r="B491">
        <v>3611</v>
      </c>
      <c r="C491" t="s">
        <v>1031</v>
      </c>
      <c r="D491" s="78">
        <v>45858.674097222225</v>
      </c>
      <c r="F491" s="78">
        <v>45858.674097222225</v>
      </c>
      <c r="H491" t="s">
        <v>768</v>
      </c>
      <c r="I491" t="s">
        <v>769</v>
      </c>
      <c r="J491" s="6">
        <v>45858.666666666664</v>
      </c>
      <c r="K491" s="79">
        <v>0.47222222222222221</v>
      </c>
      <c r="L491" t="s">
        <v>770</v>
      </c>
      <c r="M491" t="s">
        <v>155</v>
      </c>
      <c r="N491" t="s">
        <v>156</v>
      </c>
      <c r="O491" t="s">
        <v>250</v>
      </c>
      <c r="P491" t="s">
        <v>158</v>
      </c>
      <c r="R491" t="s">
        <v>159</v>
      </c>
      <c r="T491" t="s">
        <v>159</v>
      </c>
      <c r="V491" t="s">
        <v>172</v>
      </c>
      <c r="X491" t="s">
        <v>161</v>
      </c>
      <c r="Y491" t="s">
        <v>177</v>
      </c>
      <c r="Z491" t="s">
        <v>163</v>
      </c>
      <c r="AC491">
        <v>22</v>
      </c>
      <c r="AD491" t="s">
        <v>164</v>
      </c>
      <c r="AF491" cm="1">
        <f t="array" ref="AF491">_xlfn.LET(
  _xlpm.result, _xlfn.XLOOKUP($A491, IDEXX!$A:$A, IDEXX!$I:$I, ""),
  _xlfn.IFNA(
    _xlfn.IFS(
      ISNUMBER(_xlpm.result), _xlpm.result,
      _xlpm.result = "&gt; 2419.6", 2500,
      _xlpm.result = "&lt; 1.0", 0.5
    ),
    ""
  )
)</f>
        <v>106.7</v>
      </c>
      <c r="AG491" s="2">
        <f>_xlfn.IFNA(_xlfn.XLOOKUP((A491&amp;"_P"), GALLERY!AT:AT, GALLERY!E:E),"")</f>
        <v>8.4150000000000003E-2</v>
      </c>
      <c r="AH491" s="2">
        <f>_xlfn.IFNA(_xlfn.XLOOKUP((A491&amp;"_C"), GALLERY!AT:AT, GALLERY!E:E),"")</f>
        <v>313.9864</v>
      </c>
      <c r="AI491" s="75">
        <f>_xlfn.IFNA(IF(_xlfn.XLOOKUP((A491&amp;"_N"), GALLERY!AT:AT, GALLERY!E:E)&lt;0, _xlfn.XLOOKUP((A491&amp;"_T"), GALLERY!AT:AT, GALLERY!E:E), _xlfn.XLOOKUP((A491&amp;"_T"), GALLERY!AT:AT, GALLERY!E:E)-_xlfn.XLOOKUP((A491&amp;"_N"), GALLERY!AT:AT, GALLERY!E:E))/1000,"")</f>
        <v>2.5916700000000003E-3</v>
      </c>
      <c r="AJ491" s="5">
        <f>_xlfn.IFNA(_xlfn.XLOOKUP((A491), TURBIDITY!A:A, TURBIDITY!I:I),"")</f>
        <v>1.6</v>
      </c>
      <c r="AK491" s="105" t="str" cm="1">
        <f t="array" ref="AK491">_xlfn.LET(
  _xlpm.lookupVal, _xlfn.XLOOKUP($A491, PHYCOCYANIN!A:A, PHYCOCYANIN!R:R, ""),
  _xlfn.IFS(
    _xlpm.lookupVal &lt;&gt; "", _xlpm.lookupVal,
    OR($Z491 = "Abundant algae", ISNUMBER(SEARCH("Suspected_HAB", $AA491))), "Flagged",
    TRUE, ""
  )
)</f>
        <v/>
      </c>
      <c r="AL491" s="75">
        <f>_xlfn.XLOOKUP($L491,'Site_GPS-Coordinates'!$A:$A,'Site_GPS-Coordinates'!$B:$B,"")</f>
        <v>40.306218000000001</v>
      </c>
      <c r="AM491" s="75">
        <f>_xlfn.XLOOKUP($L491,'Site_GPS-Coordinates'!$A:$A,'Site_GPS-Coordinates'!$C:$C,"")</f>
        <v>-74.834236000000004</v>
      </c>
    </row>
    <row r="492" spans="1:39" ht="14.5" x14ac:dyDescent="0.35">
      <c r="A492" s="2" t="str">
        <f t="shared" si="15"/>
        <v>JC6_2025-07-20</v>
      </c>
      <c r="B492">
        <v>3610</v>
      </c>
      <c r="C492" t="s">
        <v>1032</v>
      </c>
      <c r="D492" s="78">
        <v>45858.673148148147</v>
      </c>
      <c r="F492" s="78">
        <v>45858.673148148147</v>
      </c>
      <c r="H492" t="s">
        <v>768</v>
      </c>
      <c r="I492" t="s">
        <v>769</v>
      </c>
      <c r="J492" s="6">
        <v>45858.666666666664</v>
      </c>
      <c r="K492" s="79">
        <v>0.44444444444444442</v>
      </c>
      <c r="L492" t="s">
        <v>772</v>
      </c>
      <c r="M492" t="s">
        <v>155</v>
      </c>
      <c r="N492" t="s">
        <v>156</v>
      </c>
      <c r="O492" t="s">
        <v>250</v>
      </c>
      <c r="P492" t="s">
        <v>158</v>
      </c>
      <c r="R492" t="s">
        <v>159</v>
      </c>
      <c r="T492" t="s">
        <v>159</v>
      </c>
      <c r="V492" t="s">
        <v>172</v>
      </c>
      <c r="X492" t="s">
        <v>161</v>
      </c>
      <c r="Y492" t="s">
        <v>177</v>
      </c>
      <c r="Z492" t="s">
        <v>163</v>
      </c>
      <c r="AC492">
        <v>23</v>
      </c>
      <c r="AD492" t="s">
        <v>164</v>
      </c>
      <c r="AF492" cm="1">
        <f t="array" ref="AF492">_xlfn.LET(
  _xlpm.result, _xlfn.XLOOKUP($A492, IDEXX!$A:$A, IDEXX!$I:$I, ""),
  _xlfn.IFNA(
    _xlfn.IFS(
      ISNUMBER(_xlpm.result), _xlpm.result,
      _xlpm.result = "&gt; 2419.6", 2500,
      _xlpm.result = "&lt; 1.0", 0.5
    ),
    ""
  )
)</f>
        <v>93.4</v>
      </c>
      <c r="AG492" s="2">
        <f>_xlfn.IFNA(_xlfn.XLOOKUP((A492&amp;"_P"), GALLERY!AT:AT, GALLERY!E:E),"")</f>
        <v>0.13270000000000001</v>
      </c>
      <c r="AH492" s="2">
        <f>_xlfn.IFNA(_xlfn.XLOOKUP((A492&amp;"_C"), GALLERY!AT:AT, GALLERY!E:E),"")</f>
        <v>493.64269999999999</v>
      </c>
      <c r="AI492" s="75">
        <f>_xlfn.IFNA(IF(_xlfn.XLOOKUP((A492&amp;"_N"), GALLERY!AT:AT, GALLERY!E:E)&lt;0, _xlfn.XLOOKUP((A492&amp;"_T"), GALLERY!AT:AT, GALLERY!E:E), _xlfn.XLOOKUP((A492&amp;"_T"), GALLERY!AT:AT, GALLERY!E:E)-_xlfn.XLOOKUP((A492&amp;"_N"), GALLERY!AT:AT, GALLERY!E:E))/1000,"")</f>
        <v>0.6171006</v>
      </c>
      <c r="AJ492" s="5">
        <f>_xlfn.IFNA(_xlfn.XLOOKUP((A492), TURBIDITY!A:A, TURBIDITY!I:I),"")</f>
        <v>2.35</v>
      </c>
      <c r="AK492" s="105" t="str" cm="1">
        <f t="array" ref="AK492">_xlfn.LET(
  _xlpm.lookupVal, _xlfn.XLOOKUP($A492, PHYCOCYANIN!A:A, PHYCOCYANIN!R:R, ""),
  _xlfn.IFS(
    _xlpm.lookupVal &lt;&gt; "", _xlpm.lookupVal,
    OR($Z492 = "Abundant algae", ISNUMBER(SEARCH("Suspected_HAB", $AA492))), "Flagged",
    TRUE, ""
  )
)</f>
        <v/>
      </c>
      <c r="AL492" s="75">
        <f>_xlfn.XLOOKUP($L492,'Site_GPS-Coordinates'!$A:$A,'Site_GPS-Coordinates'!$B:$B,"")</f>
        <v>40.298631</v>
      </c>
      <c r="AM492" s="75">
        <f>_xlfn.XLOOKUP($L492,'Site_GPS-Coordinates'!$A:$A,'Site_GPS-Coordinates'!$C:$C,"")</f>
        <v>-74.834935000000002</v>
      </c>
    </row>
    <row r="493" spans="1:39" ht="14.5" x14ac:dyDescent="0.35">
      <c r="A493" s="2" t="str">
        <f t="shared" si="15"/>
        <v>LSC1_2025-07-20</v>
      </c>
      <c r="B493">
        <v>3573</v>
      </c>
      <c r="C493" t="s">
        <v>1033</v>
      </c>
      <c r="D493" s="78">
        <v>45858.544895833336</v>
      </c>
      <c r="F493" s="78">
        <v>45858.544895833336</v>
      </c>
      <c r="H493" t="s">
        <v>618</v>
      </c>
      <c r="I493" t="s">
        <v>619</v>
      </c>
      <c r="J493" s="6">
        <v>45858.666666666664</v>
      </c>
      <c r="K493" s="79">
        <v>0.37222222222222223</v>
      </c>
      <c r="L493" t="s">
        <v>666</v>
      </c>
      <c r="M493" t="s">
        <v>155</v>
      </c>
      <c r="N493" t="s">
        <v>187</v>
      </c>
      <c r="O493" t="s">
        <v>250</v>
      </c>
      <c r="P493" t="s">
        <v>158</v>
      </c>
      <c r="R493" s="100" t="s">
        <v>667</v>
      </c>
      <c r="T493" t="s">
        <v>171</v>
      </c>
      <c r="V493" t="s">
        <v>172</v>
      </c>
      <c r="X493" s="81"/>
      <c r="Y493" t="s">
        <v>191</v>
      </c>
      <c r="Z493" t="s">
        <v>163</v>
      </c>
      <c r="AC493">
        <v>22</v>
      </c>
      <c r="AD493" t="s">
        <v>164</v>
      </c>
      <c r="AF493" cm="1">
        <f t="array" ref="AF493">_xlfn.LET(
  _xlpm.result, _xlfn.XLOOKUP($A493, IDEXX!$A:$A, IDEXX!$I:$I, ""),
  _xlfn.IFNA(
    _xlfn.IFS(
      ISNUMBER(_xlpm.result), _xlpm.result,
      _xlpm.result = "&gt; 2419.6", 2500,
      _xlpm.result = "&lt; 1.0", 0.5
    ),
    ""
  )
)</f>
        <v>195.1</v>
      </c>
      <c r="AG493" s="2">
        <f>_xlfn.IFNA(_xlfn.XLOOKUP((A493&amp;"_P"), GALLERY!AT:AT, GALLERY!E:E),"")</f>
        <v>0.18443000000000001</v>
      </c>
      <c r="AH493" s="2">
        <f>_xlfn.IFNA(_xlfn.XLOOKUP((A493&amp;"_C"), GALLERY!AT:AT, GALLERY!E:E),"")</f>
        <v>613.45399999999995</v>
      </c>
      <c r="AI493" s="75">
        <f>_xlfn.IFNA(IF(_xlfn.XLOOKUP((A493&amp;"_N"), GALLERY!AT:AT, GALLERY!E:E)&lt;0, _xlfn.XLOOKUP((A493&amp;"_T"), GALLERY!AT:AT, GALLERY!E:E), _xlfn.XLOOKUP((A493&amp;"_T"), GALLERY!AT:AT, GALLERY!E:E)-_xlfn.XLOOKUP((A493&amp;"_N"), GALLERY!AT:AT, GALLERY!E:E))/1000,"")</f>
        <v>0.48415076000000001</v>
      </c>
      <c r="AJ493" s="5">
        <f>_xlfn.IFNA(_xlfn.XLOOKUP((A493), TURBIDITY!A:A, TURBIDITY!I:I),"")</f>
        <v>4.6100000000000003</v>
      </c>
      <c r="AK493" s="105" t="str" cm="1">
        <f t="array" ref="AK493">_xlfn.LET(
  _xlpm.lookupVal, _xlfn.XLOOKUP($A493, PHYCOCYANIN!A:A, PHYCOCYANIN!R:R, ""),
  _xlfn.IFS(
    _xlpm.lookupVal &lt;&gt; "", _xlpm.lookupVal,
    OR($Z493 = "Abundant algae", ISNUMBER(SEARCH("Suspected_HAB", $AA493))), "Flagged",
    TRUE, ""
  )
)</f>
        <v/>
      </c>
      <c r="AL493" s="75">
        <f>_xlfn.XLOOKUP($L493,'Site_GPS-Coordinates'!$A:$A,'Site_GPS-Coordinates'!$B:$B,"")</f>
        <v>40.27052183</v>
      </c>
      <c r="AM493" s="75">
        <f>_xlfn.XLOOKUP($L493,'Site_GPS-Coordinates'!$A:$A,'Site_GPS-Coordinates'!$C:$C,"")</f>
        <v>-74.715092040000002</v>
      </c>
    </row>
    <row r="494" spans="1:39" ht="14.5" x14ac:dyDescent="0.35">
      <c r="A494" s="2" t="str">
        <f t="shared" si="15"/>
        <v>MB3_2025-07-20</v>
      </c>
      <c r="B494">
        <v>3599</v>
      </c>
      <c r="C494" t="s">
        <v>1034</v>
      </c>
      <c r="D494" s="78">
        <v>45858.630949074075</v>
      </c>
      <c r="F494" s="78">
        <v>45858.630949074075</v>
      </c>
      <c r="H494" t="s">
        <v>247</v>
      </c>
      <c r="I494" t="s">
        <v>248</v>
      </c>
      <c r="J494" s="6">
        <v>45858.666666666664</v>
      </c>
      <c r="K494" s="79">
        <v>0.46250000000000002</v>
      </c>
      <c r="L494" t="s">
        <v>256</v>
      </c>
      <c r="M494" t="s">
        <v>155</v>
      </c>
      <c r="N494" t="s">
        <v>156</v>
      </c>
      <c r="O494" t="s">
        <v>250</v>
      </c>
      <c r="P494" t="s">
        <v>158</v>
      </c>
      <c r="R494" t="s">
        <v>159</v>
      </c>
      <c r="T494" t="s">
        <v>159</v>
      </c>
      <c r="V494" t="s">
        <v>172</v>
      </c>
      <c r="X494" t="s">
        <v>161</v>
      </c>
      <c r="Y494" t="s">
        <v>177</v>
      </c>
      <c r="Z494" t="s">
        <v>218</v>
      </c>
      <c r="AA494" t="s">
        <v>590</v>
      </c>
      <c r="AC494">
        <v>21</v>
      </c>
      <c r="AD494" t="s">
        <v>164</v>
      </c>
      <c r="AF494" cm="1">
        <f t="array" ref="AF494">_xlfn.LET(
  _xlpm.result, _xlfn.XLOOKUP($A494, IDEXX!$A:$A, IDEXX!$I:$I, ""),
  _xlfn.IFNA(
    _xlfn.IFS(
      ISNUMBER(_xlpm.result), _xlpm.result,
      _xlpm.result = "&gt; 2419.6", 2500,
      _xlpm.result = "&lt; 1.0", 0.5
    ),
    ""
  )
)</f>
        <v>178</v>
      </c>
      <c r="AG494" s="2">
        <f>_xlfn.IFNA(_xlfn.XLOOKUP((A494&amp;"_P"), GALLERY!AT:AT, GALLERY!E:E),"")</f>
        <v>0.11522</v>
      </c>
      <c r="AH494" s="2">
        <f>_xlfn.IFNA(_xlfn.XLOOKUP((A494&amp;"_C"), GALLERY!AT:AT, GALLERY!E:E),"")</f>
        <v>874.17970000000003</v>
      </c>
      <c r="AI494" s="75">
        <f>_xlfn.IFNA(IF(_xlfn.XLOOKUP((A494&amp;"_N"), GALLERY!AT:AT, GALLERY!E:E)&lt;0, _xlfn.XLOOKUP((A494&amp;"_T"), GALLERY!AT:AT, GALLERY!E:E), _xlfn.XLOOKUP((A494&amp;"_T"), GALLERY!AT:AT, GALLERY!E:E)-_xlfn.XLOOKUP((A494&amp;"_N"), GALLERY!AT:AT, GALLERY!E:E))/1000,"")</f>
        <v>0.1381809</v>
      </c>
      <c r="AJ494" s="5">
        <f>_xlfn.IFNA(_xlfn.XLOOKUP((A494), TURBIDITY!A:A, TURBIDITY!I:I),"")</f>
        <v>0.99</v>
      </c>
      <c r="AK494" s="105" t="str" cm="1">
        <f t="array" ref="AK494">_xlfn.LET(
  _xlpm.lookupVal, _xlfn.XLOOKUP($A494, PHYCOCYANIN!A:A, PHYCOCYANIN!R:R, ""),
  _xlfn.IFS(
    _xlpm.lookupVal &lt;&gt; "", _xlpm.lookupVal,
    OR($Z494 = "Abundant algae", ISNUMBER(SEARCH("Suspected_HAB", $AA494))), "Flagged",
    TRUE, ""
  )
)</f>
        <v/>
      </c>
      <c r="AL494" s="75">
        <f>_xlfn.XLOOKUP($L494,'Site_GPS-Coordinates'!$A:$A,'Site_GPS-Coordinates'!$B:$B,"")</f>
        <v>40.3635351</v>
      </c>
      <c r="AM494" s="75">
        <f>_xlfn.XLOOKUP($L494,'Site_GPS-Coordinates'!$A:$A,'Site_GPS-Coordinates'!$C:$C,"")</f>
        <v>-74.680059</v>
      </c>
    </row>
    <row r="495" spans="1:39" ht="14.5" x14ac:dyDescent="0.35">
      <c r="A495" s="2" t="str">
        <f t="shared" si="15"/>
        <v>MDWL1_2025-07-20</v>
      </c>
      <c r="B495">
        <v>3566</v>
      </c>
      <c r="C495" t="s">
        <v>1035</v>
      </c>
      <c r="D495" s="78">
        <v>45858.521956018521</v>
      </c>
      <c r="F495" s="78">
        <v>45858.521956018521</v>
      </c>
      <c r="H495" t="s">
        <v>657</v>
      </c>
      <c r="I495" t="s">
        <v>748</v>
      </c>
      <c r="J495" s="6">
        <v>45858.666666666664</v>
      </c>
      <c r="K495" s="79">
        <v>0.35416666666666669</v>
      </c>
      <c r="L495" t="s">
        <v>260</v>
      </c>
      <c r="M495" t="s">
        <v>155</v>
      </c>
      <c r="N495" t="s">
        <v>187</v>
      </c>
      <c r="O495" t="s">
        <v>250</v>
      </c>
      <c r="P495" t="s">
        <v>158</v>
      </c>
      <c r="R495" t="s">
        <v>290</v>
      </c>
      <c r="T495" t="s">
        <v>199</v>
      </c>
      <c r="V495" t="s">
        <v>190</v>
      </c>
      <c r="X495" t="s">
        <v>161</v>
      </c>
      <c r="Y495" t="s">
        <v>162</v>
      </c>
      <c r="Z495" t="s">
        <v>163</v>
      </c>
      <c r="AC495">
        <v>23</v>
      </c>
      <c r="AD495" t="s">
        <v>164</v>
      </c>
      <c r="AF495" cm="1">
        <f t="array" ref="AF495">_xlfn.LET(
  _xlpm.result, _xlfn.XLOOKUP($A495, IDEXX!$A:$A, IDEXX!$I:$I, ""),
  _xlfn.IFNA(
    _xlfn.IFS(
      ISNUMBER(_xlpm.result), _xlpm.result,
      _xlpm.result = "&gt; 2419.6", 2500,
      _xlpm.result = "&lt; 1.0", 0.5
    ),
    ""
  )
)</f>
        <v>9.8000000000000007</v>
      </c>
      <c r="AG495" s="2">
        <f>_xlfn.IFNA(_xlfn.XLOOKUP((A495&amp;"_P"), GALLERY!AT:AT, GALLERY!E:E),"")</f>
        <v>1.5299999999999999E-2</v>
      </c>
      <c r="AH495" s="2">
        <f>_xlfn.IFNA(_xlfn.XLOOKUP((A495&amp;"_C"), GALLERY!AT:AT, GALLERY!E:E),"")</f>
        <v>664.99659999999994</v>
      </c>
      <c r="AI495" s="75">
        <f>_xlfn.IFNA(IF(_xlfn.XLOOKUP((A495&amp;"_N"), GALLERY!AT:AT, GALLERY!E:E)&lt;0, _xlfn.XLOOKUP((A495&amp;"_T"), GALLERY!AT:AT, GALLERY!E:E), _xlfn.XLOOKUP((A495&amp;"_T"), GALLERY!AT:AT, GALLERY!E:E)-_xlfn.XLOOKUP((A495&amp;"_N"), GALLERY!AT:AT, GALLERY!E:E))/1000,"")</f>
        <v>1.32900515</v>
      </c>
      <c r="AJ495" s="5">
        <f>_xlfn.IFNA(_xlfn.XLOOKUP((A495), TURBIDITY!A:A, TURBIDITY!I:I),"")</f>
        <v>5.01</v>
      </c>
      <c r="AK495" s="105" t="str" cm="1">
        <f t="array" ref="AK495">_xlfn.LET(
  _xlpm.lookupVal, _xlfn.XLOOKUP($A495, PHYCOCYANIN!A:A, PHYCOCYANIN!R:R, ""),
  _xlfn.IFS(
    _xlpm.lookupVal &lt;&gt; "", _xlpm.lookupVal,
    OR($Z495 = "Abundant algae", ISNUMBER(SEARCH("Suspected_HAB", $AA495))), "Flagged",
    TRUE, ""
  )
)</f>
        <v/>
      </c>
      <c r="AL495" s="75">
        <f>_xlfn.XLOOKUP($L495,'Site_GPS-Coordinates'!$A:$A,'Site_GPS-Coordinates'!$B:$B,"")</f>
        <v>40.258123560000001</v>
      </c>
      <c r="AM495" s="75">
        <f>_xlfn.XLOOKUP($L495,'Site_GPS-Coordinates'!$A:$A,'Site_GPS-Coordinates'!$C:$C,"")</f>
        <v>-74.520177450000006</v>
      </c>
    </row>
    <row r="496" spans="1:39" ht="14.5" x14ac:dyDescent="0.35">
      <c r="A496" s="2" t="str">
        <f t="shared" si="15"/>
        <v>MO1_2025-07-20</v>
      </c>
      <c r="B496">
        <v>3614</v>
      </c>
      <c r="C496" t="s">
        <v>1036</v>
      </c>
      <c r="D496" s="78">
        <v>45858.69290509259</v>
      </c>
      <c r="F496" s="78">
        <v>45858.69290509259</v>
      </c>
      <c r="H496" t="s">
        <v>750</v>
      </c>
      <c r="I496" t="s">
        <v>751</v>
      </c>
      <c r="J496" s="6">
        <v>45858.666666666664</v>
      </c>
      <c r="K496" s="79">
        <v>0.52430555555555558</v>
      </c>
      <c r="L496" t="s">
        <v>779</v>
      </c>
      <c r="M496" t="s">
        <v>155</v>
      </c>
      <c r="N496" t="s">
        <v>187</v>
      </c>
      <c r="O496" t="s">
        <v>196</v>
      </c>
      <c r="P496" t="s">
        <v>413</v>
      </c>
      <c r="Q496" t="s">
        <v>1037</v>
      </c>
      <c r="R496" t="s">
        <v>159</v>
      </c>
      <c r="T496" t="s">
        <v>159</v>
      </c>
      <c r="V496" t="s">
        <v>334</v>
      </c>
      <c r="X496" t="s">
        <v>161</v>
      </c>
      <c r="Y496" t="s">
        <v>177</v>
      </c>
      <c r="Z496" t="s">
        <v>163</v>
      </c>
      <c r="AC496">
        <v>26</v>
      </c>
      <c r="AD496" t="s">
        <v>164</v>
      </c>
      <c r="AF496" cm="1">
        <f t="array" ref="AF496">_xlfn.LET(
  _xlpm.result, _xlfn.XLOOKUP($A496, IDEXX!$A:$A, IDEXX!$I:$I, ""),
  _xlfn.IFNA(
    _xlfn.IFS(
      ISNUMBER(_xlpm.result), _xlpm.result,
      _xlpm.result = "&gt; 2419.6", 2500,
      _xlpm.result = "&lt; 1.0", 0.5
    ),
    ""
  )
)</f>
        <v>26.6</v>
      </c>
      <c r="AG496" s="2">
        <f>_xlfn.IFNA(_xlfn.XLOOKUP((A496&amp;"_P"), GALLERY!AT:AT, GALLERY!E:E),"")</f>
        <v>2.469E-2</v>
      </c>
      <c r="AH496" s="2">
        <f>_xlfn.IFNA(_xlfn.XLOOKUP((A496&amp;"_C"), GALLERY!AT:AT, GALLERY!E:E),"")</f>
        <v>269.38679999999999</v>
      </c>
      <c r="AI496" s="75">
        <f>_xlfn.IFNA(IF(_xlfn.XLOOKUP((A496&amp;"_N"), GALLERY!AT:AT, GALLERY!E:E)&lt;0, _xlfn.XLOOKUP((A496&amp;"_T"), GALLERY!AT:AT, GALLERY!E:E), _xlfn.XLOOKUP((A496&amp;"_T"), GALLERY!AT:AT, GALLERY!E:E)-_xlfn.XLOOKUP((A496&amp;"_N"), GALLERY!AT:AT, GALLERY!E:E))/1000,"")</f>
        <v>0.39421440000000002</v>
      </c>
      <c r="AJ496" s="5">
        <f>_xlfn.IFNA(_xlfn.XLOOKUP((A496), TURBIDITY!A:A, TURBIDITY!I:I),"")</f>
        <v>1.67</v>
      </c>
      <c r="AK496" s="105" t="str" cm="1">
        <f t="array" ref="AK496">_xlfn.LET(
  _xlpm.lookupVal, _xlfn.XLOOKUP($A496, PHYCOCYANIN!A:A, PHYCOCYANIN!R:R, ""),
  _xlfn.IFS(
    _xlpm.lookupVal &lt;&gt; "", _xlpm.lookupVal,
    OR($Z496 = "Abundant algae", ISNUMBER(SEARCH("Suspected_HAB", $AA496))), "Flagged",
    TRUE, ""
  )
)</f>
        <v/>
      </c>
      <c r="AL496" s="75">
        <f>_xlfn.XLOOKUP($L496,'Site_GPS-Coordinates'!$A:$A,'Site_GPS-Coordinates'!$B:$B,"")</f>
        <v>40.324421999999998</v>
      </c>
      <c r="AM496" s="75">
        <f>_xlfn.XLOOKUP($L496,'Site_GPS-Coordinates'!$A:$A,'Site_GPS-Coordinates'!$C:$C,"")</f>
        <v>-74.916858000000005</v>
      </c>
    </row>
    <row r="497" spans="1:39" ht="14.5" x14ac:dyDescent="0.35">
      <c r="A497" s="2" t="str">
        <f t="shared" si="15"/>
        <v>MR1_2025-07-20</v>
      </c>
      <c r="B497">
        <v>3601</v>
      </c>
      <c r="C497" t="s">
        <v>1038</v>
      </c>
      <c r="D497" s="78">
        <v>45858.634918981479</v>
      </c>
      <c r="F497" s="78">
        <v>45858.634918981479</v>
      </c>
      <c r="H497" t="s">
        <v>652</v>
      </c>
      <c r="I497" t="s">
        <v>653</v>
      </c>
      <c r="J497" s="6">
        <v>45858.666666666664</v>
      </c>
      <c r="K497" s="79">
        <v>0.46736111111111112</v>
      </c>
      <c r="L497" t="s">
        <v>672</v>
      </c>
      <c r="M497" t="s">
        <v>155</v>
      </c>
      <c r="N497" t="s">
        <v>286</v>
      </c>
      <c r="O497" t="s">
        <v>250</v>
      </c>
      <c r="P497" t="s">
        <v>158</v>
      </c>
      <c r="R497" t="s">
        <v>159</v>
      </c>
      <c r="T497" t="s">
        <v>159</v>
      </c>
      <c r="V497" t="s">
        <v>172</v>
      </c>
      <c r="X497" t="s">
        <v>202</v>
      </c>
      <c r="Y497" t="s">
        <v>177</v>
      </c>
      <c r="Z497" t="s">
        <v>163</v>
      </c>
      <c r="AC497">
        <v>28</v>
      </c>
      <c r="AD497" t="s">
        <v>164</v>
      </c>
      <c r="AF497" cm="1">
        <f t="array" ref="AF497">_xlfn.LET(
  _xlpm.result, _xlfn.XLOOKUP($A497, IDEXX!$A:$A, IDEXX!$I:$I, ""),
  _xlfn.IFNA(
    _xlfn.IFS(
      ISNUMBER(_xlpm.result), _xlpm.result,
      _xlpm.result = "&gt; 2419.6", 2500,
      _xlpm.result = "&lt; 1.0", 0.5
    ),
    ""
  )
)</f>
        <v>1299.7</v>
      </c>
      <c r="AG497" s="2">
        <f>_xlfn.IFNA(_xlfn.XLOOKUP((A497&amp;"_P"), GALLERY!AT:AT, GALLERY!E:E),"")</f>
        <v>7.3779999999999998E-2</v>
      </c>
      <c r="AH497" s="2">
        <f>_xlfn.IFNA(_xlfn.XLOOKUP((A497&amp;"_C"), GALLERY!AT:AT, GALLERY!E:E),"")</f>
        <v>542.03650000000005</v>
      </c>
      <c r="AI497" s="75">
        <f>_xlfn.IFNA(IF(_xlfn.XLOOKUP((A497&amp;"_N"), GALLERY!AT:AT, GALLERY!E:E)&lt;0, _xlfn.XLOOKUP((A497&amp;"_T"), GALLERY!AT:AT, GALLERY!E:E), _xlfn.XLOOKUP((A497&amp;"_T"), GALLERY!AT:AT, GALLERY!E:E)-_xlfn.XLOOKUP((A497&amp;"_N"), GALLERY!AT:AT, GALLERY!E:E))/1000,"")</f>
        <v>0.98766955000000001</v>
      </c>
      <c r="AJ497" s="5">
        <f>_xlfn.IFNA(_xlfn.XLOOKUP((A497), TURBIDITY!A:A, TURBIDITY!I:I),"")</f>
        <v>9.1199999999999992</v>
      </c>
      <c r="AK497" s="5" t="str">
        <f>_xlfn.IFNA(_xlfn.XLOOKUP((B497), TURBIDITY!B:B, TURBIDITY!J:J),"")</f>
        <v/>
      </c>
      <c r="AL497" s="75">
        <f>_xlfn.XLOOKUP($L497,'Site_GPS-Coordinates'!$A:$A,'Site_GPS-Coordinates'!$B:$B,"")</f>
        <v>40.335422000000001</v>
      </c>
      <c r="AM497" s="75">
        <f>_xlfn.XLOOKUP($L497,'Site_GPS-Coordinates'!$A:$A,'Site_GPS-Coordinates'!$C:$C,"")</f>
        <v>-74.624200000000002</v>
      </c>
    </row>
    <row r="498" spans="1:39" ht="14.5" x14ac:dyDescent="0.35">
      <c r="A498" s="2" t="str">
        <f t="shared" si="15"/>
        <v>MR4_2025-07-20</v>
      </c>
      <c r="B498">
        <v>3617</v>
      </c>
      <c r="C498" t="s">
        <v>1039</v>
      </c>
      <c r="D498" s="78">
        <v>45858.723796296297</v>
      </c>
      <c r="F498" s="78">
        <v>45858.723796296297</v>
      </c>
      <c r="H498" t="s">
        <v>768</v>
      </c>
      <c r="I498" t="s">
        <v>769</v>
      </c>
      <c r="J498" s="6">
        <v>45858.666666666664</v>
      </c>
      <c r="K498" s="79">
        <v>0.55486111111111114</v>
      </c>
      <c r="L498" t="s">
        <v>265</v>
      </c>
      <c r="M498" t="s">
        <v>155</v>
      </c>
      <c r="N498" t="s">
        <v>156</v>
      </c>
      <c r="O498" t="s">
        <v>250</v>
      </c>
      <c r="P498" t="s">
        <v>158</v>
      </c>
      <c r="R498" t="s">
        <v>159</v>
      </c>
      <c r="T498" t="s">
        <v>199</v>
      </c>
      <c r="V498" t="s">
        <v>172</v>
      </c>
      <c r="X498" t="s">
        <v>202</v>
      </c>
      <c r="Y498" t="s">
        <v>177</v>
      </c>
      <c r="Z498" t="s">
        <v>163</v>
      </c>
      <c r="AC498">
        <v>25</v>
      </c>
      <c r="AD498" t="s">
        <v>164</v>
      </c>
      <c r="AF498" cm="1">
        <f t="array" ref="AF498">_xlfn.LET(
  _xlpm.result, _xlfn.XLOOKUP($A498, IDEXX!$A:$A, IDEXX!$I:$I, ""),
  _xlfn.IFNA(
    _xlfn.IFS(
      ISNUMBER(_xlpm.result), _xlpm.result,
      _xlpm.result = "&gt; 2419.6", 2500,
      _xlpm.result = "&lt; 1.0", 0.5
    ),
    ""
  )
)</f>
        <v>2500</v>
      </c>
      <c r="AG498" s="2">
        <f>_xlfn.IFNA(_xlfn.XLOOKUP((A498&amp;"_P"), GALLERY!AT:AT, GALLERY!E:E),"")</f>
        <v>0.26519999999999999</v>
      </c>
      <c r="AH498" s="2">
        <f>_xlfn.IFNA(_xlfn.XLOOKUP((A498&amp;"_C"), GALLERY!AT:AT, GALLERY!E:E),"")</f>
        <v>498.27080000000001</v>
      </c>
      <c r="AI498" s="75">
        <f>_xlfn.IFNA(IF(_xlfn.XLOOKUP((A498&amp;"_N"), GALLERY!AT:AT, GALLERY!E:E)&lt;0, _xlfn.XLOOKUP((A498&amp;"_T"), GALLERY!AT:AT, GALLERY!E:E), _xlfn.XLOOKUP((A498&amp;"_T"), GALLERY!AT:AT, GALLERY!E:E)-_xlfn.XLOOKUP((A498&amp;"_N"), GALLERY!AT:AT, GALLERY!E:E))/1000,"")</f>
        <v>-2.161211E-2</v>
      </c>
      <c r="AJ498" s="5">
        <f>_xlfn.IFNA(_xlfn.XLOOKUP((A498), TURBIDITY!A:A, TURBIDITY!I:I),"")</f>
        <v>40.799999999999997</v>
      </c>
      <c r="AK498" s="105"/>
      <c r="AL498" s="75">
        <f>_xlfn.XLOOKUP($L498,'Site_GPS-Coordinates'!$A:$A,'Site_GPS-Coordinates'!$B:$B,"")</f>
        <v>40.406844999999997</v>
      </c>
      <c r="AM498" s="75">
        <f>_xlfn.XLOOKUP($L498,'Site_GPS-Coordinates'!$A:$A,'Site_GPS-Coordinates'!$C:$C,"")</f>
        <v>-74.636532000000003</v>
      </c>
    </row>
    <row r="499" spans="1:39" ht="14.5" x14ac:dyDescent="0.35">
      <c r="A499" s="2" t="str">
        <f t="shared" si="15"/>
        <v>MRC_2025-07-20</v>
      </c>
      <c r="B499">
        <v>3558</v>
      </c>
      <c r="C499" t="s">
        <v>1040</v>
      </c>
      <c r="D499" s="78">
        <v>45858.474039351851</v>
      </c>
      <c r="F499" s="78">
        <v>45858.474039351851</v>
      </c>
      <c r="H499" t="s">
        <v>679</v>
      </c>
      <c r="I499" t="s">
        <v>675</v>
      </c>
      <c r="J499" s="6">
        <v>45858.666666666664</v>
      </c>
      <c r="K499" s="79">
        <v>0.30555555555555558</v>
      </c>
      <c r="L499" t="s">
        <v>676</v>
      </c>
      <c r="M499" t="s">
        <v>155</v>
      </c>
      <c r="N499" t="s">
        <v>187</v>
      </c>
      <c r="O499" t="s">
        <v>157</v>
      </c>
      <c r="P499" t="s">
        <v>158</v>
      </c>
      <c r="R499" t="s">
        <v>182</v>
      </c>
      <c r="T499" t="s">
        <v>199</v>
      </c>
      <c r="V499" t="s">
        <v>172</v>
      </c>
      <c r="X499" t="s">
        <v>202</v>
      </c>
      <c r="Y499" t="s">
        <v>162</v>
      </c>
      <c r="Z499" t="s">
        <v>163</v>
      </c>
      <c r="AC499">
        <v>24</v>
      </c>
      <c r="AD499" t="s">
        <v>164</v>
      </c>
      <c r="AF499" cm="1">
        <f t="array" ref="AF499">_xlfn.LET(
  _xlpm.result, _xlfn.XLOOKUP($A499, IDEXX!$A:$A, IDEXX!$I:$I, ""),
  _xlfn.IFNA(
    _xlfn.IFS(
      ISNUMBER(_xlpm.result), _xlpm.result,
      _xlpm.result = "&gt; 2419.6", 2500,
      _xlpm.result = "&lt; 1.0", 0.5
    ),
    ""
  )
)</f>
        <v>133.6</v>
      </c>
      <c r="AG499" s="2">
        <f>_xlfn.IFNA(_xlfn.XLOOKUP((A499&amp;"_P"), GALLERY!AT:AT, GALLERY!E:E),"")</f>
        <v>6.6930000000000003E-2</v>
      </c>
      <c r="AH499" s="2">
        <f>_xlfn.IFNA(_xlfn.XLOOKUP((A499&amp;"_C"), GALLERY!AT:AT, GALLERY!E:E),"")</f>
        <v>443.95909999999998</v>
      </c>
      <c r="AI499" s="75">
        <f>_xlfn.IFNA(IF(_xlfn.XLOOKUP((A499&amp;"_N"), GALLERY!AT:AT, GALLERY!E:E)&lt;0, _xlfn.XLOOKUP((A499&amp;"_T"), GALLERY!AT:AT, GALLERY!E:E), _xlfn.XLOOKUP((A499&amp;"_T"), GALLERY!AT:AT, GALLERY!E:E)-_xlfn.XLOOKUP((A499&amp;"_N"), GALLERY!AT:AT, GALLERY!E:E))/1000,"")</f>
        <v>0.25763720000000001</v>
      </c>
      <c r="AJ499" s="5">
        <f>_xlfn.IFNA(_xlfn.XLOOKUP((A499), TURBIDITY!A:A, TURBIDITY!I:I),"")</f>
        <v>27.8</v>
      </c>
      <c r="AK499" s="105" t="str" cm="1">
        <f t="array" ref="AK499">_xlfn.LET(
  _xlpm.lookupVal, _xlfn.XLOOKUP($A499, PHYCOCYANIN!A:A, PHYCOCYANIN!R:R, ""),
  _xlfn.IFS(
    _xlpm.lookupVal &lt;&gt; "", _xlpm.lookupVal,
    OR($Z499 = "Abundant algae", ISNUMBER(SEARCH("Suspected_HAB", $AA499))), "Flagged",
    TRUE, ""
  )
)</f>
        <v/>
      </c>
      <c r="AL499" s="75">
        <f>_xlfn.XLOOKUP($L499,'Site_GPS-Coordinates'!$A:$A,'Site_GPS-Coordinates'!$B:$B,"")</f>
        <v>40.274531000000003</v>
      </c>
      <c r="AM499" s="75">
        <f>_xlfn.XLOOKUP($L499,'Site_GPS-Coordinates'!$A:$A,'Site_GPS-Coordinates'!$C:$C,"")</f>
        <v>-74.472054999999997</v>
      </c>
    </row>
    <row r="500" spans="1:39" ht="14.5" x14ac:dyDescent="0.35">
      <c r="A500" s="2" t="str">
        <f t="shared" si="15"/>
        <v>MRCL1_2025-07-20</v>
      </c>
      <c r="B500">
        <v>3575</v>
      </c>
      <c r="C500" t="s">
        <v>1041</v>
      </c>
      <c r="D500" s="78">
        <v>45858.565891203703</v>
      </c>
      <c r="F500" s="78">
        <v>45858.565891203703</v>
      </c>
      <c r="H500" t="s">
        <v>719</v>
      </c>
      <c r="I500" t="s">
        <v>995</v>
      </c>
      <c r="J500" s="6">
        <v>45858.666666666664</v>
      </c>
      <c r="K500" s="79">
        <v>0.38750000000000001</v>
      </c>
      <c r="L500" t="s">
        <v>362</v>
      </c>
      <c r="M500" t="s">
        <v>155</v>
      </c>
      <c r="N500" t="s">
        <v>187</v>
      </c>
      <c r="O500" t="s">
        <v>250</v>
      </c>
      <c r="P500" t="s">
        <v>158</v>
      </c>
      <c r="R500" s="84" t="s">
        <v>965</v>
      </c>
      <c r="T500" t="s">
        <v>171</v>
      </c>
      <c r="V500" t="s">
        <v>172</v>
      </c>
      <c r="X500" t="s">
        <v>161</v>
      </c>
      <c r="Y500" t="s">
        <v>177</v>
      </c>
      <c r="Z500" t="s">
        <v>163</v>
      </c>
      <c r="AC500" s="55"/>
      <c r="AD500" s="84" t="s">
        <v>295</v>
      </c>
      <c r="AE500" t="s">
        <v>1042</v>
      </c>
      <c r="AF500" s="55" t="str" cm="1">
        <f t="array" ref="AF500">_xlfn.LET(
  _xlpm.result, _xlfn.XLOOKUP($A500, IDEXX!$A:$A, IDEXX!$I:$I, ""),
  _xlfn.IFNA(
    _xlfn.IFS(
      ISNUMBER(_xlpm.result), _xlpm.result,
      _xlpm.result = "&gt; 2419.6", 2500,
      _xlpm.result = "&lt; 1.0", 0.5
    ),
    ""
  )
)</f>
        <v/>
      </c>
      <c r="AG500" s="167" t="str">
        <f>_xlfn.IFNA(_xlfn.XLOOKUP((A500&amp;"_P"), GALLERY!AT:AT, GALLERY!E:E),"")</f>
        <v/>
      </c>
      <c r="AH500" s="167" t="str">
        <f>_xlfn.IFNA(_xlfn.XLOOKUP((A500&amp;"_C"), GALLERY!AT:AT, GALLERY!E:E),"")</f>
        <v/>
      </c>
      <c r="AI500" s="168" t="str">
        <f>_xlfn.IFNA(IF(_xlfn.XLOOKUP((A500&amp;"_N"), GALLERY!AT:AT, GALLERY!E:E)&lt;0, _xlfn.XLOOKUP((A500&amp;"_T"), GALLERY!AT:AT, GALLERY!E:E), _xlfn.XLOOKUP((A500&amp;"_T"), GALLERY!AT:AT, GALLERY!E:E)-_xlfn.XLOOKUP((A500&amp;"_N"), GALLERY!AT:AT, GALLERY!E:E))/1000,"")</f>
        <v/>
      </c>
      <c r="AJ500" s="166" t="str">
        <f>_xlfn.IFNA(_xlfn.XLOOKUP((A500), TURBIDITY!A:A, TURBIDITY!I:I),"")</f>
        <v/>
      </c>
      <c r="AK500" s="105" t="str" cm="1">
        <f t="array" ref="AK500">_xlfn.LET(
  _xlpm.lookupVal, _xlfn.XLOOKUP($A500, PHYCOCYANIN!A:A, PHYCOCYANIN!R:R, ""),
  _xlfn.IFS(
    _xlpm.lookupVal &lt;&gt; "", _xlpm.lookupVal,
    OR($Z500 = "Abundant algae", ISNUMBER(SEARCH("Suspected_HAB", $AA500))), "Flagged",
    TRUE, ""
  )
)</f>
        <v/>
      </c>
      <c r="AL500" s="75">
        <f>_xlfn.XLOOKUP($L500,'Site_GPS-Coordinates'!$A:$A,'Site_GPS-Coordinates'!$B:$B,"")</f>
        <v>40.265636999999998</v>
      </c>
      <c r="AM500" s="75">
        <f>_xlfn.XLOOKUP($L500,'Site_GPS-Coordinates'!$A:$A,'Site_GPS-Coordinates'!$C:$C,"")</f>
        <v>-74.641751999999997</v>
      </c>
    </row>
    <row r="501" spans="1:39" ht="14.5" x14ac:dyDescent="0.35">
      <c r="A501" s="2" t="str">
        <f t="shared" si="15"/>
        <v>PL1_2025-07-20</v>
      </c>
      <c r="B501">
        <v>3559</v>
      </c>
      <c r="C501" t="s">
        <v>1043</v>
      </c>
      <c r="D501" s="78">
        <v>45858.483159722222</v>
      </c>
      <c r="F501" s="78">
        <v>45858.483159722222</v>
      </c>
      <c r="H501" t="s">
        <v>679</v>
      </c>
      <c r="I501" t="s">
        <v>675</v>
      </c>
      <c r="J501" s="6">
        <v>45858.666666666664</v>
      </c>
      <c r="K501" s="79">
        <v>0.31527777777777777</v>
      </c>
      <c r="L501" t="s">
        <v>267</v>
      </c>
      <c r="M501" t="s">
        <v>155</v>
      </c>
      <c r="N501" t="s">
        <v>187</v>
      </c>
      <c r="O501" t="s">
        <v>157</v>
      </c>
      <c r="P501" t="s">
        <v>158</v>
      </c>
      <c r="R501" s="100" t="s">
        <v>706</v>
      </c>
      <c r="T501" t="s">
        <v>171</v>
      </c>
      <c r="V501" t="s">
        <v>294</v>
      </c>
      <c r="X501" t="s">
        <v>202</v>
      </c>
      <c r="Y501" t="s">
        <v>191</v>
      </c>
      <c r="Z501" t="s">
        <v>163</v>
      </c>
      <c r="AC501">
        <v>24</v>
      </c>
      <c r="AD501" t="s">
        <v>164</v>
      </c>
      <c r="AF501" cm="1">
        <f t="array" ref="AF501">_xlfn.LET(
  _xlpm.result, _xlfn.XLOOKUP($A501, IDEXX!$A:$A, IDEXX!$I:$I, ""),
  _xlfn.IFNA(
    _xlfn.IFS(
      ISNUMBER(_xlpm.result), _xlpm.result,
      _xlpm.result = "&gt; 2419.6", 2500,
      _xlpm.result = "&lt; 1.0", 0.5
    ),
    ""
  )
)</f>
        <v>44.3</v>
      </c>
      <c r="AG501" s="2">
        <f>_xlfn.IFNA(_xlfn.XLOOKUP((A501&amp;"_P"), GALLERY!AT:AT, GALLERY!E:E),"")</f>
        <v>9.6299999999999997E-3</v>
      </c>
      <c r="AH501" s="2">
        <f>_xlfn.IFNA(_xlfn.XLOOKUP((A501&amp;"_C"), GALLERY!AT:AT, GALLERY!E:E),"")</f>
        <v>794.90750000000003</v>
      </c>
      <c r="AI501" s="75">
        <f>_xlfn.IFNA(IF(_xlfn.XLOOKUP((A501&amp;"_N"), GALLERY!AT:AT, GALLERY!E:E)&lt;0, _xlfn.XLOOKUP((A501&amp;"_T"), GALLERY!AT:AT, GALLERY!E:E), _xlfn.XLOOKUP((A501&amp;"_T"), GALLERY!AT:AT, GALLERY!E:E)-_xlfn.XLOOKUP((A501&amp;"_N"), GALLERY!AT:AT, GALLERY!E:E))/1000,"")</f>
        <v>0.21118826999999998</v>
      </c>
      <c r="AJ501" s="5">
        <f>_xlfn.IFNA(_xlfn.XLOOKUP((A501), TURBIDITY!A:A, TURBIDITY!I:I),"")</f>
        <v>3.79</v>
      </c>
      <c r="AK501" s="105" t="str" cm="1">
        <f t="array" ref="AK501">_xlfn.LET(
  _xlpm.lookupVal, _xlfn.XLOOKUP($A501, PHYCOCYANIN!A:A, PHYCOCYANIN!R:R, ""),
  _xlfn.IFS(
    _xlpm.lookupVal &lt;&gt; "", _xlpm.lookupVal,
    OR($Z501 = "Abundant algae", ISNUMBER(SEARCH("Suspected_HAB", $AA501))), "Flagged",
    TRUE, ""
  )
)</f>
        <v/>
      </c>
      <c r="AL501" s="75">
        <f>_xlfn.XLOOKUP($L501,'Site_GPS-Coordinates'!$A:$A,'Site_GPS-Coordinates'!$B:$B,"")</f>
        <v>40.270198999999998</v>
      </c>
      <c r="AM501" s="75">
        <f>_xlfn.XLOOKUP($L501,'Site_GPS-Coordinates'!$A:$A,'Site_GPS-Coordinates'!$C:$C,"")</f>
        <v>-74.522058999999999</v>
      </c>
    </row>
    <row r="502" spans="1:39" ht="14.5" x14ac:dyDescent="0.35">
      <c r="A502" s="2" t="str">
        <f t="shared" si="15"/>
        <v>PMRL1_2025-07-20</v>
      </c>
      <c r="B502">
        <v>3591</v>
      </c>
      <c r="C502" t="s">
        <v>1044</v>
      </c>
      <c r="D502" s="78">
        <v>45858.616064814814</v>
      </c>
      <c r="F502" s="78">
        <v>45858.616064814814</v>
      </c>
      <c r="H502" t="s">
        <v>247</v>
      </c>
      <c r="I502" t="s">
        <v>248</v>
      </c>
      <c r="J502" s="6">
        <v>45858.666666666664</v>
      </c>
      <c r="K502" s="79">
        <v>0.44583333333333336</v>
      </c>
      <c r="L502" t="s">
        <v>269</v>
      </c>
      <c r="M502" t="s">
        <v>155</v>
      </c>
      <c r="N502" t="s">
        <v>156</v>
      </c>
      <c r="O502" t="s">
        <v>250</v>
      </c>
      <c r="P502" t="s">
        <v>158</v>
      </c>
      <c r="R502" t="s">
        <v>159</v>
      </c>
      <c r="T502" t="s">
        <v>159</v>
      </c>
      <c r="V502" t="s">
        <v>160</v>
      </c>
      <c r="X502" t="s">
        <v>161</v>
      </c>
      <c r="Y502" t="s">
        <v>191</v>
      </c>
      <c r="Z502" t="s">
        <v>218</v>
      </c>
      <c r="AA502" t="s">
        <v>1045</v>
      </c>
      <c r="AC502">
        <v>26</v>
      </c>
      <c r="AD502" t="s">
        <v>164</v>
      </c>
      <c r="AF502" cm="1">
        <f t="array" ref="AF502">_xlfn.LET(
  _xlpm.result, _xlfn.XLOOKUP($A502, IDEXX!$A:$A, IDEXX!$I:$I, ""),
  _xlfn.IFNA(
    _xlfn.IFS(
      ISNUMBER(_xlpm.result), _xlpm.result,
      _xlpm.result = "&gt; 2419.6", 2500,
      _xlpm.result = "&lt; 1.0", 0.5
    ),
    ""
  )
)</f>
        <v>4.0999999999999996</v>
      </c>
      <c r="AG502" s="2">
        <f>_xlfn.IFNA(_xlfn.XLOOKUP((A502&amp;"_P"), GALLERY!AT:AT, GALLERY!E:E),"")</f>
        <v>2.29E-2</v>
      </c>
      <c r="AH502" s="2">
        <f>_xlfn.IFNA(_xlfn.XLOOKUP((A502&amp;"_C"), GALLERY!AT:AT, GALLERY!E:E),"")</f>
        <v>386.9348</v>
      </c>
      <c r="AI502" s="75">
        <f>_xlfn.IFNA(IF(_xlfn.XLOOKUP((A502&amp;"_N"), GALLERY!AT:AT, GALLERY!E:E)&lt;0, _xlfn.XLOOKUP((A502&amp;"_T"), GALLERY!AT:AT, GALLERY!E:E), _xlfn.XLOOKUP((A502&amp;"_T"), GALLERY!AT:AT, GALLERY!E:E)-_xlfn.XLOOKUP((A502&amp;"_N"), GALLERY!AT:AT, GALLERY!E:E))/1000,"")</f>
        <v>-7.6729200000000006E-3</v>
      </c>
      <c r="AJ502" s="5">
        <f>_xlfn.IFNA(_xlfn.XLOOKUP((A502), TURBIDITY!A:A, TURBIDITY!I:I),"")</f>
        <v>2.0099999999999998</v>
      </c>
      <c r="AK502" s="105" t="str" cm="1">
        <f t="array" ref="AK502">_xlfn.LET(
  _xlpm.lookupVal, _xlfn.XLOOKUP($A502, PHYCOCYANIN!A:A, PHYCOCYANIN!R:R, ""),
  _xlfn.IFS(
    _xlpm.lookupVal &lt;&gt; "", _xlpm.lookupVal,
    OR($Z502 = "Abundant algae", ISNUMBER(SEARCH("Suspected_HAB", $AA502))), "Flagged",
    TRUE, ""
  )
)</f>
        <v>Flagged</v>
      </c>
      <c r="AL502" s="75">
        <f>_xlfn.XLOOKUP($L502,'Site_GPS-Coordinates'!$A:$A,'Site_GPS-Coordinates'!$B:$B,"")</f>
        <v>40.363233999999999</v>
      </c>
      <c r="AM502" s="75">
        <f>_xlfn.XLOOKUP($L502,'Site_GPS-Coordinates'!$A:$A,'Site_GPS-Coordinates'!$C:$C,"")</f>
        <v>-74.676843000000005</v>
      </c>
    </row>
    <row r="503" spans="1:39" ht="14.5" x14ac:dyDescent="0.35">
      <c r="A503" s="2" t="str">
        <f t="shared" si="15"/>
        <v>PP1_2025-07-20</v>
      </c>
      <c r="B503">
        <v>3567</v>
      </c>
      <c r="C503" t="s">
        <v>1046</v>
      </c>
      <c r="D503" s="78">
        <v>45858.524259259262</v>
      </c>
      <c r="F503" s="78">
        <v>45858.524259259262</v>
      </c>
      <c r="H503" t="s">
        <v>179</v>
      </c>
      <c r="I503" t="s">
        <v>1047</v>
      </c>
      <c r="J503" s="6">
        <v>45858.666666666664</v>
      </c>
      <c r="K503" s="79">
        <v>0.33680555555555558</v>
      </c>
      <c r="L503" t="s">
        <v>274</v>
      </c>
      <c r="M503" t="s">
        <v>155</v>
      </c>
      <c r="N503" t="s">
        <v>187</v>
      </c>
      <c r="O503" t="s">
        <v>250</v>
      </c>
      <c r="P503" t="s">
        <v>158</v>
      </c>
      <c r="R503" s="84" t="s">
        <v>228</v>
      </c>
      <c r="T503" t="s">
        <v>171</v>
      </c>
      <c r="V503" t="s">
        <v>172</v>
      </c>
      <c r="X503" t="s">
        <v>202</v>
      </c>
      <c r="Y503" t="s">
        <v>162</v>
      </c>
      <c r="Z503" t="s">
        <v>213</v>
      </c>
      <c r="AA503" t="s">
        <v>219</v>
      </c>
      <c r="AC503">
        <v>26</v>
      </c>
      <c r="AD503" t="s">
        <v>164</v>
      </c>
      <c r="AF503" cm="1">
        <f t="array" ref="AF503">_xlfn.LET(
  _xlpm.result, _xlfn.XLOOKUP($A503, IDEXX!$A:$A, IDEXX!$I:$I, ""),
  _xlfn.IFNA(
    _xlfn.IFS(
      ISNUMBER(_xlpm.result), _xlpm.result,
      _xlpm.result = "&gt; 2419.6", 2500,
      _xlpm.result = "&lt; 1.0", 0.5
    ),
    ""
  )
)</f>
        <v>26.9</v>
      </c>
      <c r="AG503" s="2">
        <f>_xlfn.IFNA(_xlfn.XLOOKUP((A503&amp;"_P"), GALLERY!AT:AT, GALLERY!E:E),"")</f>
        <v>6.1280000000000001E-2</v>
      </c>
      <c r="AH503" s="2">
        <f>_xlfn.IFNA(_xlfn.XLOOKUP((A503&amp;"_C"), GALLERY!AT:AT, GALLERY!E:E),"")</f>
        <v>538.74929999999995</v>
      </c>
      <c r="AI503" s="75">
        <f>_xlfn.IFNA(IF(_xlfn.XLOOKUP((A503&amp;"_N"), GALLERY!AT:AT, GALLERY!E:E)&lt;0, _xlfn.XLOOKUP((A503&amp;"_T"), GALLERY!AT:AT, GALLERY!E:E), _xlfn.XLOOKUP((A503&amp;"_T"), GALLERY!AT:AT, GALLERY!E:E)-_xlfn.XLOOKUP((A503&amp;"_N"), GALLERY!AT:AT, GALLERY!E:E))/1000,"")</f>
        <v>4.8655469999999999E-2</v>
      </c>
      <c r="AJ503" s="5">
        <f>_xlfn.IFNA(_xlfn.XLOOKUP((A503), TURBIDITY!A:A, TURBIDITY!I:I),"")</f>
        <v>7.11</v>
      </c>
      <c r="AK503" s="105" t="str" cm="1">
        <f t="array" ref="AK503">_xlfn.LET(
  _xlpm.lookupVal, _xlfn.XLOOKUP($A503, PHYCOCYANIN!A:A, PHYCOCYANIN!R:R, ""),
  _xlfn.IFS(
    _xlpm.lookupVal &lt;&gt; "", _xlpm.lookupVal,
    OR($Z503 = "Abundant algae", ISNUMBER(SEARCH("Suspected_HAB", $AA503))), "Flagged",
    TRUE, ""
  )
)</f>
        <v/>
      </c>
      <c r="AL503" s="75">
        <f>_xlfn.XLOOKUP($L503,'Site_GPS-Coordinates'!$A:$A,'Site_GPS-Coordinates'!$B:$B,"")</f>
        <v>40.327579999999998</v>
      </c>
      <c r="AM503" s="75">
        <f>_xlfn.XLOOKUP($L503,'Site_GPS-Coordinates'!$A:$A,'Site_GPS-Coordinates'!$C:$C,"")</f>
        <v>-74.600999999999999</v>
      </c>
    </row>
    <row r="504" spans="1:39" ht="14.5" x14ac:dyDescent="0.35">
      <c r="A504" s="2" t="str">
        <f t="shared" si="15"/>
        <v>PRP1_2025-07-20</v>
      </c>
      <c r="B504">
        <v>3565</v>
      </c>
      <c r="C504" t="s">
        <v>1048</v>
      </c>
      <c r="D504" s="78">
        <v>45858.521168981482</v>
      </c>
      <c r="F504" s="78">
        <v>45858.521168981482</v>
      </c>
      <c r="H504" t="s">
        <v>205</v>
      </c>
      <c r="I504" t="s">
        <v>477</v>
      </c>
      <c r="J504" s="6">
        <v>45858.666666666664</v>
      </c>
      <c r="K504" s="79">
        <v>0.35069444444444442</v>
      </c>
      <c r="L504" t="s">
        <v>277</v>
      </c>
      <c r="M504" t="s">
        <v>155</v>
      </c>
      <c r="N504" t="s">
        <v>399</v>
      </c>
      <c r="O504" t="s">
        <v>250</v>
      </c>
      <c r="P504" t="s">
        <v>158</v>
      </c>
      <c r="R504" t="s">
        <v>159</v>
      </c>
      <c r="T504" t="s">
        <v>159</v>
      </c>
      <c r="V504" s="84" t="s">
        <v>698</v>
      </c>
      <c r="X504" t="s">
        <v>202</v>
      </c>
      <c r="Y504" t="s">
        <v>191</v>
      </c>
      <c r="Z504" t="s">
        <v>163</v>
      </c>
      <c r="AC504">
        <v>27.5</v>
      </c>
      <c r="AD504" t="s">
        <v>164</v>
      </c>
      <c r="AE504" t="s">
        <v>1049</v>
      </c>
      <c r="AF504" cm="1">
        <f t="array" ref="AF504">_xlfn.LET(
  _xlpm.result, _xlfn.XLOOKUP($A504, IDEXX!$A:$A, IDEXX!$I:$I, ""),
  _xlfn.IFNA(
    _xlfn.IFS(
      ISNUMBER(_xlpm.result), _xlpm.result,
      _xlpm.result = "&gt; 2419.6", 2500,
      _xlpm.result = "&lt; 1.0", 0.5
    ),
    ""
  )
)</f>
        <v>42</v>
      </c>
      <c r="AG504" s="2">
        <f>_xlfn.IFNA(_xlfn.XLOOKUP((A504&amp;"_P"), GALLERY!AT:AT, GALLERY!E:E),"")</f>
        <v>-2.4299999999999999E-3</v>
      </c>
      <c r="AH504" s="2">
        <f>_xlfn.IFNA(_xlfn.XLOOKUP((A504&amp;"_C"), GALLERY!AT:AT, GALLERY!E:E),"")</f>
        <v>252.00919999999999</v>
      </c>
      <c r="AI504" s="75">
        <f>_xlfn.IFNA(IF(_xlfn.XLOOKUP((A504&amp;"_N"), GALLERY!AT:AT, GALLERY!E:E)&lt;0, _xlfn.XLOOKUP((A504&amp;"_T"), GALLERY!AT:AT, GALLERY!E:E), _xlfn.XLOOKUP((A504&amp;"_T"), GALLERY!AT:AT, GALLERY!E:E)-_xlfn.XLOOKUP((A504&amp;"_N"), GALLERY!AT:AT, GALLERY!E:E))/1000,"")</f>
        <v>2.8405000000000001E-3</v>
      </c>
      <c r="AJ504" s="166" t="str">
        <f>_xlfn.IFNA(_xlfn.XLOOKUP((A504), TURBIDITY!A:A, TURBIDITY!I:I),"")</f>
        <v/>
      </c>
      <c r="AK504" s="105" t="str" cm="1">
        <f t="array" ref="AK504">_xlfn.LET(
  _xlpm.lookupVal, _xlfn.XLOOKUP($A504, PHYCOCYANIN!A:A, PHYCOCYANIN!R:R, ""),
  _xlfn.IFS(
    _xlpm.lookupVal &lt;&gt; "", _xlpm.lookupVal,
    OR($Z504 = "Abundant algae", ISNUMBER(SEARCH("Suspected_HAB", $AA504))), "Flagged",
    TRUE, ""
  )
)</f>
        <v/>
      </c>
      <c r="AL504" s="75">
        <f>_xlfn.XLOOKUP($L504,'Site_GPS-Coordinates'!$A:$A,'Site_GPS-Coordinates'!$B:$B,"")</f>
        <v>40.349993079999997</v>
      </c>
      <c r="AM504" s="75">
        <f>_xlfn.XLOOKUP($L504,'Site_GPS-Coordinates'!$A:$A,'Site_GPS-Coordinates'!$C:$C,"")</f>
        <v>-74.560906079999995</v>
      </c>
    </row>
    <row r="505" spans="1:39" ht="14.5" x14ac:dyDescent="0.35">
      <c r="A505" s="2" t="str">
        <f t="shared" si="15"/>
        <v>RB1_2025-07-20</v>
      </c>
      <c r="B505">
        <v>3561</v>
      </c>
      <c r="C505" t="s">
        <v>1050</v>
      </c>
      <c r="D505" s="78">
        <v>45858.502060185187</v>
      </c>
      <c r="F505" s="78">
        <v>45858.502060185187</v>
      </c>
      <c r="H505" t="s">
        <v>657</v>
      </c>
      <c r="I505" t="s">
        <v>748</v>
      </c>
      <c r="J505" s="6">
        <v>45858.666666666664</v>
      </c>
      <c r="K505" s="79">
        <v>0.33055555555555555</v>
      </c>
      <c r="L505" t="s">
        <v>686</v>
      </c>
      <c r="M505" t="s">
        <v>155</v>
      </c>
      <c r="N505" t="s">
        <v>456</v>
      </c>
      <c r="O505" t="s">
        <v>250</v>
      </c>
      <c r="P505" t="s">
        <v>158</v>
      </c>
      <c r="R505" t="s">
        <v>290</v>
      </c>
      <c r="T505" t="s">
        <v>199</v>
      </c>
      <c r="V505" t="s">
        <v>172</v>
      </c>
      <c r="X505" t="s">
        <v>202</v>
      </c>
      <c r="Y505" t="s">
        <v>424</v>
      </c>
      <c r="Z505" t="s">
        <v>163</v>
      </c>
      <c r="AC505">
        <v>22</v>
      </c>
      <c r="AD505" t="s">
        <v>164</v>
      </c>
      <c r="AF505" cm="1">
        <f t="array" ref="AF505">_xlfn.LET(
  _xlpm.result, _xlfn.XLOOKUP($A505, IDEXX!$A:$A, IDEXX!$I:$I, ""),
  _xlfn.IFNA(
    _xlfn.IFS(
      ISNUMBER(_xlpm.result), _xlpm.result,
      _xlpm.result = "&gt; 2419.6", 2500,
      _xlpm.result = "&lt; 1.0", 0.5
    ),
    ""
  )
)</f>
        <v>387.3</v>
      </c>
      <c r="AG505" s="2">
        <f>_xlfn.IFNA(_xlfn.XLOOKUP((A505&amp;"_P"), GALLERY!AT:AT, GALLERY!E:E),"")</f>
        <v>5.8470000000000001E-2</v>
      </c>
      <c r="AH505" s="2">
        <f>_xlfn.IFNA(_xlfn.XLOOKUP((A505&amp;"_C"), GALLERY!AT:AT, GALLERY!E:E),"")</f>
        <v>614.52800000000002</v>
      </c>
      <c r="AI505" s="75">
        <f>_xlfn.IFNA(IF(_xlfn.XLOOKUP((A505&amp;"_N"), GALLERY!AT:AT, GALLERY!E:E)&lt;0, _xlfn.XLOOKUP((A505&amp;"_T"), GALLERY!AT:AT, GALLERY!E:E), _xlfn.XLOOKUP((A505&amp;"_T"), GALLERY!AT:AT, GALLERY!E:E)-_xlfn.XLOOKUP((A505&amp;"_N"), GALLERY!AT:AT, GALLERY!E:E))/1000,"")</f>
        <v>2.1818160399999997</v>
      </c>
      <c r="AJ505" s="5">
        <f>_xlfn.IFNA(_xlfn.XLOOKUP((A505), TURBIDITY!A:A, TURBIDITY!I:I),"")</f>
        <v>14.1</v>
      </c>
      <c r="AK505" s="105" t="str" cm="1">
        <f t="array" ref="AK505">_xlfn.LET(
  _xlpm.lookupVal, _xlfn.XLOOKUP($A505, PHYCOCYANIN!A:A, PHYCOCYANIN!R:R, ""),
  _xlfn.IFS(
    _xlpm.lookupVal &lt;&gt; "", _xlpm.lookupVal,
    OR($Z505 = "Abundant algae", ISNUMBER(SEARCH("Suspected_HAB", $AA505))), "Flagged",
    TRUE, ""
  )
)</f>
        <v/>
      </c>
      <c r="AL505" s="75">
        <f>_xlfn.XLOOKUP($L505,'Site_GPS-Coordinates'!$A:$A,'Site_GPS-Coordinates'!$B:$B,"")</f>
        <v>40.232066349999997</v>
      </c>
      <c r="AM505" s="75">
        <f>_xlfn.XLOOKUP($L505,'Site_GPS-Coordinates'!$A:$A,'Site_GPS-Coordinates'!$C:$C,"")</f>
        <v>-74.461664220000003</v>
      </c>
    </row>
    <row r="506" spans="1:39" ht="14.5" x14ac:dyDescent="0.35">
      <c r="A506" s="2" t="str">
        <f t="shared" si="15"/>
        <v>RBA_2025-07-20</v>
      </c>
      <c r="B506">
        <v>3560</v>
      </c>
      <c r="C506" t="s">
        <v>1051</v>
      </c>
      <c r="D506" s="78">
        <v>45858.490914351853</v>
      </c>
      <c r="F506" s="78">
        <v>45858.490914351853</v>
      </c>
      <c r="H506" t="s">
        <v>679</v>
      </c>
      <c r="I506" t="s">
        <v>675</v>
      </c>
      <c r="J506" s="6">
        <v>45858.666666666664</v>
      </c>
      <c r="K506" s="79">
        <v>0.32361111111111113</v>
      </c>
      <c r="L506" t="s">
        <v>279</v>
      </c>
      <c r="M506" t="s">
        <v>155</v>
      </c>
      <c r="N506" t="s">
        <v>1052</v>
      </c>
      <c r="O506" t="s">
        <v>157</v>
      </c>
      <c r="P506" t="s">
        <v>158</v>
      </c>
      <c r="R506" t="s">
        <v>159</v>
      </c>
      <c r="T506" t="s">
        <v>159</v>
      </c>
      <c r="V506" t="s">
        <v>172</v>
      </c>
      <c r="X506" t="s">
        <v>161</v>
      </c>
      <c r="Y506" t="s">
        <v>162</v>
      </c>
      <c r="Z506" t="s">
        <v>163</v>
      </c>
      <c r="AC506">
        <v>24</v>
      </c>
      <c r="AD506" t="s">
        <v>164</v>
      </c>
      <c r="AF506" cm="1">
        <f t="array" ref="AF506">_xlfn.LET(
  _xlpm.result, _xlfn.XLOOKUP($A506, IDEXX!$A:$A, IDEXX!$I:$I, ""),
  _xlfn.IFNA(
    _xlfn.IFS(
      ISNUMBER(_xlpm.result), _xlpm.result,
      _xlpm.result = "&gt; 2419.6", 2500,
      _xlpm.result = "&lt; 1.0", 0.5
    ),
    ""
  )
)</f>
        <v>1986.3</v>
      </c>
      <c r="AG506" s="2">
        <f>_xlfn.IFNA(_xlfn.XLOOKUP((A506&amp;"_P"), GALLERY!AT:AT, GALLERY!E:E),"")</f>
        <v>1.558E-2</v>
      </c>
      <c r="AH506" s="2">
        <f>_xlfn.IFNA(_xlfn.XLOOKUP((A506&amp;"_C"), GALLERY!AT:AT, GALLERY!E:E),"")</f>
        <v>805.96230000000003</v>
      </c>
      <c r="AI506" s="75">
        <f>_xlfn.IFNA(IF(_xlfn.XLOOKUP((A506&amp;"_N"), GALLERY!AT:AT, GALLERY!E:E)&lt;0, _xlfn.XLOOKUP((A506&amp;"_T"), GALLERY!AT:AT, GALLERY!E:E), _xlfn.XLOOKUP((A506&amp;"_T"), GALLERY!AT:AT, GALLERY!E:E)-_xlfn.XLOOKUP((A506&amp;"_N"), GALLERY!AT:AT, GALLERY!E:E))/1000,"")</f>
        <v>0.44471524000000001</v>
      </c>
      <c r="AJ506" s="5">
        <f>_xlfn.IFNA(_xlfn.XLOOKUP((A506), TURBIDITY!A:A, TURBIDITY!I:I),"")</f>
        <v>2.66</v>
      </c>
      <c r="AK506" s="105" t="str" cm="1">
        <f t="array" ref="AK506">_xlfn.LET(
  _xlpm.lookupVal, _xlfn.XLOOKUP($A506, PHYCOCYANIN!A:A, PHYCOCYANIN!R:R, ""),
  _xlfn.IFS(
    _xlpm.lookupVal &lt;&gt; "", _xlpm.lookupVal,
    OR($Z506 = "Abundant algae", ISNUMBER(SEARCH("Suspected_HAB", $AA506))), "Flagged",
    TRUE, ""
  )
)</f>
        <v/>
      </c>
      <c r="AL506" s="75">
        <f>_xlfn.XLOOKUP($L506,'Site_GPS-Coordinates'!$A:$A,'Site_GPS-Coordinates'!$B:$B,"")</f>
        <v>40.273510000000002</v>
      </c>
      <c r="AM506" s="75">
        <f>_xlfn.XLOOKUP($L506,'Site_GPS-Coordinates'!$A:$A,'Site_GPS-Coordinates'!$C:$C,"")</f>
        <v>-74.525869999999998</v>
      </c>
    </row>
    <row r="507" spans="1:39" ht="14.5" x14ac:dyDescent="0.35">
      <c r="A507" s="2" t="str">
        <f t="shared" si="15"/>
        <v>RO1a_2025-07-20</v>
      </c>
      <c r="B507">
        <v>3727</v>
      </c>
      <c r="C507" t="s">
        <v>1053</v>
      </c>
      <c r="D507" s="78">
        <v>45872.843854166669</v>
      </c>
      <c r="F507" s="78">
        <v>45872.843854166669</v>
      </c>
      <c r="H507" t="s">
        <v>283</v>
      </c>
      <c r="I507" t="s">
        <v>284</v>
      </c>
      <c r="J507" s="6">
        <v>45858.666666666664</v>
      </c>
      <c r="K507" s="79">
        <v>0.47708333333333336</v>
      </c>
      <c r="L507" t="s">
        <v>285</v>
      </c>
      <c r="M507" t="s">
        <v>155</v>
      </c>
      <c r="N507" t="s">
        <v>187</v>
      </c>
      <c r="O507" t="s">
        <v>677</v>
      </c>
      <c r="P507" t="s">
        <v>158</v>
      </c>
      <c r="R507" t="s">
        <v>212</v>
      </c>
      <c r="T507" t="s">
        <v>171</v>
      </c>
      <c r="V507" t="s">
        <v>172</v>
      </c>
      <c r="X507" t="s">
        <v>161</v>
      </c>
      <c r="Y507" t="s">
        <v>191</v>
      </c>
      <c r="Z507" t="s">
        <v>163</v>
      </c>
      <c r="AC507">
        <v>25</v>
      </c>
      <c r="AD507" t="s">
        <v>164</v>
      </c>
      <c r="AF507" cm="1">
        <f t="array" ref="AF507">_xlfn.LET(
  _xlpm.result, _xlfn.XLOOKUP($A507, IDEXX!$A:$A, IDEXX!$I:$I, ""),
  _xlfn.IFNA(
    _xlfn.IFS(
      ISNUMBER(_xlpm.result), _xlpm.result,
      _xlpm.result = "&gt; 2419.6", 2500,
      _xlpm.result = "&lt; 1.0", 0.5
    ),
    ""
  )
)</f>
        <v>1732.9</v>
      </c>
      <c r="AG507" s="2">
        <f>_xlfn.IFNA(_xlfn.XLOOKUP((A507&amp;"_P"), GALLERY!AT:AT, GALLERY!E:E),"")</f>
        <v>0.1673</v>
      </c>
      <c r="AH507" s="2">
        <f>_xlfn.IFNA(_xlfn.XLOOKUP((A507&amp;"_C"), GALLERY!AT:AT, GALLERY!E:E),"")</f>
        <v>535.12379999999996</v>
      </c>
      <c r="AI507" s="75">
        <f>_xlfn.IFNA(IF(_xlfn.XLOOKUP((A507&amp;"_N"), GALLERY!AT:AT, GALLERY!E:E)&lt;0, _xlfn.XLOOKUP((A507&amp;"_T"), GALLERY!AT:AT, GALLERY!E:E), _xlfn.XLOOKUP((A507&amp;"_T"), GALLERY!AT:AT, GALLERY!E:E)-_xlfn.XLOOKUP((A507&amp;"_N"), GALLERY!AT:AT, GALLERY!E:E))/1000,"")</f>
        <v>1.2123651</v>
      </c>
      <c r="AJ507" s="5">
        <f>_xlfn.IFNA(_xlfn.XLOOKUP((A507), TURBIDITY!A:A, TURBIDITY!I:I),"")</f>
        <v>6.29</v>
      </c>
      <c r="AK507" s="105"/>
      <c r="AL507" s="75">
        <f>_xlfn.XLOOKUP($L507,'Site_GPS-Coordinates'!$A:$A,'Site_GPS-Coordinates'!$B:$B,"")</f>
        <v>40.505462000000001</v>
      </c>
      <c r="AM507" s="75">
        <f>_xlfn.XLOOKUP($L507,'Site_GPS-Coordinates'!$A:$A,'Site_GPS-Coordinates'!$C:$C,"")</f>
        <v>-74.623596000000006</v>
      </c>
    </row>
    <row r="508" spans="1:39" ht="14.5" x14ac:dyDescent="0.35">
      <c r="A508" s="2" t="str">
        <f t="shared" si="15"/>
        <v>ROL1_2025-07-20</v>
      </c>
      <c r="B508">
        <v>3589</v>
      </c>
      <c r="C508" t="s">
        <v>1054</v>
      </c>
      <c r="D508" s="78">
        <v>45858.616030092591</v>
      </c>
      <c r="F508" s="78">
        <v>45858.616030092591</v>
      </c>
      <c r="H508" t="s">
        <v>801</v>
      </c>
      <c r="I508" t="s">
        <v>766</v>
      </c>
      <c r="J508" s="6">
        <v>45858.666666666664</v>
      </c>
      <c r="K508" s="79">
        <v>0.44583333333333336</v>
      </c>
      <c r="L508" t="s">
        <v>289</v>
      </c>
      <c r="M508" t="s">
        <v>155</v>
      </c>
      <c r="N508" t="s">
        <v>156</v>
      </c>
      <c r="O508" t="s">
        <v>250</v>
      </c>
      <c r="P508" t="s">
        <v>158</v>
      </c>
      <c r="R508" s="84" t="s">
        <v>228</v>
      </c>
      <c r="T508" t="s">
        <v>199</v>
      </c>
      <c r="V508" s="84" t="s">
        <v>698</v>
      </c>
      <c r="X508" t="s">
        <v>202</v>
      </c>
      <c r="Y508" t="s">
        <v>191</v>
      </c>
      <c r="Z508" t="s">
        <v>213</v>
      </c>
      <c r="AA508" t="s">
        <v>291</v>
      </c>
      <c r="AC508">
        <v>26</v>
      </c>
      <c r="AD508" t="s">
        <v>164</v>
      </c>
      <c r="AF508" cm="1">
        <f t="array" ref="AF508">_xlfn.LET(
  _xlpm.result, _xlfn.XLOOKUP($A508, IDEXX!$A:$A, IDEXX!$I:$I, ""),
  _xlfn.IFNA(
    _xlfn.IFS(
      ISNUMBER(_xlpm.result), _xlpm.result,
      _xlpm.result = "&gt; 2419.6", 2500,
      _xlpm.result = "&lt; 1.0", 0.5
    ),
    ""
  )
)</f>
        <v>2</v>
      </c>
      <c r="AG508" s="2">
        <f>_xlfn.IFNA(_xlfn.XLOOKUP((A508&amp;"_P"), GALLERY!AT:AT, GALLERY!E:E),"")</f>
        <v>-1.694E-2</v>
      </c>
      <c r="AH508" s="2">
        <f>_xlfn.IFNA(_xlfn.XLOOKUP((A508&amp;"_C"), GALLERY!AT:AT, GALLERY!E:E),"")</f>
        <v>255.02440000000001</v>
      </c>
      <c r="AI508" s="75">
        <f>_xlfn.IFNA(IF(_xlfn.XLOOKUP((A508&amp;"_N"), GALLERY!AT:AT, GALLERY!E:E)&lt;0, _xlfn.XLOOKUP((A508&amp;"_T"), GALLERY!AT:AT, GALLERY!E:E), _xlfn.XLOOKUP((A508&amp;"_T"), GALLERY!AT:AT, GALLERY!E:E)-_xlfn.XLOOKUP((A508&amp;"_N"), GALLERY!AT:AT, GALLERY!E:E))/1000,"")</f>
        <v>7.6041669999999992E-2</v>
      </c>
      <c r="AJ508" s="5">
        <f>_xlfn.IFNA(_xlfn.XLOOKUP((A508), TURBIDITY!A:A, TURBIDITY!I:I),"")</f>
        <v>9.3000000000000007</v>
      </c>
      <c r="AK508" s="105" t="str" cm="1">
        <f t="array" ref="AK508">_xlfn.LET(
  _xlpm.lookupVal, _xlfn.XLOOKUP($A508, PHYCOCYANIN!A:A, PHYCOCYANIN!R:R, ""),
  _xlfn.IFS(
    _xlpm.lookupVal &lt;&gt; "", _xlpm.lookupVal,
    OR($Z508 = "Abundant algae", ISNUMBER(SEARCH("Suspected_HAB", $AA508))), "Flagged",
    TRUE, ""
  )
)</f>
        <v/>
      </c>
      <c r="AL508" s="75">
        <f>_xlfn.XLOOKUP($L508,'Site_GPS-Coordinates'!$A:$A,'Site_GPS-Coordinates'!$B:$B,"")</f>
        <v>40.330827839999998</v>
      </c>
      <c r="AM508" s="75">
        <f>_xlfn.XLOOKUP($L508,'Site_GPS-Coordinates'!$A:$A,'Site_GPS-Coordinates'!$C:$C,"")</f>
        <v>-74.757451110000005</v>
      </c>
    </row>
    <row r="509" spans="1:39" ht="14.5" x14ac:dyDescent="0.35">
      <c r="A509" s="2" t="str">
        <f t="shared" si="15"/>
        <v>SB2_2025-07-20</v>
      </c>
      <c r="B509">
        <v>3607</v>
      </c>
      <c r="C509" t="s">
        <v>1055</v>
      </c>
      <c r="D509" s="78">
        <v>45858.65829861111</v>
      </c>
      <c r="F509" s="78">
        <v>45858.65829861111</v>
      </c>
      <c r="H509" t="s">
        <v>634</v>
      </c>
      <c r="I509" t="s">
        <v>635</v>
      </c>
      <c r="J509" s="6">
        <v>45858.666666666664</v>
      </c>
      <c r="K509" s="79">
        <v>0.46736111111111112</v>
      </c>
      <c r="L509" t="s">
        <v>447</v>
      </c>
      <c r="M509" t="s">
        <v>155</v>
      </c>
      <c r="N509" t="s">
        <v>286</v>
      </c>
      <c r="O509" t="s">
        <v>157</v>
      </c>
      <c r="P509" t="s">
        <v>158</v>
      </c>
      <c r="R509" t="s">
        <v>182</v>
      </c>
      <c r="T509" t="s">
        <v>199</v>
      </c>
      <c r="V509" t="s">
        <v>400</v>
      </c>
      <c r="X509" t="s">
        <v>202</v>
      </c>
      <c r="Y509" t="s">
        <v>162</v>
      </c>
      <c r="Z509" t="s">
        <v>163</v>
      </c>
      <c r="AC509">
        <v>24</v>
      </c>
      <c r="AD509" t="s">
        <v>164</v>
      </c>
      <c r="AF509" cm="1">
        <f t="array" ref="AF509">_xlfn.LET(
  _xlpm.result, _xlfn.XLOOKUP($A509, IDEXX!$A:$A, IDEXX!$I:$I, ""),
  _xlfn.IFNA(
    _xlfn.IFS(
      ISNUMBER(_xlpm.result), _xlpm.result,
      _xlpm.result = "&gt; 2419.6", 2500,
      _xlpm.result = "&lt; 1.0", 0.5
    ),
    ""
  )
)</f>
        <v>593.79999999999995</v>
      </c>
      <c r="AG509" s="2">
        <f>_xlfn.IFNA(_xlfn.XLOOKUP((A509&amp;"_P"), GALLERY!AT:AT, GALLERY!E:E),"")</f>
        <v>0.17591999999999999</v>
      </c>
      <c r="AH509" s="2">
        <f>_xlfn.IFNA(_xlfn.XLOOKUP((A509&amp;"_C"), GALLERY!AT:AT, GALLERY!E:E),"")</f>
        <v>405.12400000000002</v>
      </c>
      <c r="AI509" s="75">
        <f>_xlfn.IFNA(IF(_xlfn.XLOOKUP((A509&amp;"_N"), GALLERY!AT:AT, GALLERY!E:E)&lt;0, _xlfn.XLOOKUP((A509&amp;"_T"), GALLERY!AT:AT, GALLERY!E:E), _xlfn.XLOOKUP((A509&amp;"_T"), GALLERY!AT:AT, GALLERY!E:E)-_xlfn.XLOOKUP((A509&amp;"_N"), GALLERY!AT:AT, GALLERY!E:E))/1000,"")</f>
        <v>0.30291785000000004</v>
      </c>
      <c r="AJ509" s="5">
        <f>_xlfn.IFNA(_xlfn.XLOOKUP((A509), TURBIDITY!A:A, TURBIDITY!I:I),"")</f>
        <v>6.9</v>
      </c>
      <c r="AK509" s="105" t="str" cm="1">
        <f t="array" ref="AK509">_xlfn.LET(
  _xlpm.lookupVal, _xlfn.XLOOKUP($A509, PHYCOCYANIN!A:A, PHYCOCYANIN!R:R, ""),
  _xlfn.IFS(
    _xlpm.lookupVal &lt;&gt; "", _xlpm.lookupVal,
    OR($Z509 = "Abundant algae", ISNUMBER(SEARCH("Suspected_HAB", $AA509))), "Flagged",
    TRUE, ""
  )
)</f>
        <v/>
      </c>
      <c r="AL509" s="75">
        <f>_xlfn.XLOOKUP($L509,'Site_GPS-Coordinates'!$A:$A,'Site_GPS-Coordinates'!$B:$B,"")</f>
        <v>40.352823999999998</v>
      </c>
      <c r="AM509" s="75">
        <f>_xlfn.XLOOKUP($L509,'Site_GPS-Coordinates'!$A:$A,'Site_GPS-Coordinates'!$C:$C,"")</f>
        <v>-74.710442999999998</v>
      </c>
    </row>
    <row r="510" spans="1:39" ht="14.5" x14ac:dyDescent="0.35">
      <c r="A510" s="2" t="str">
        <f t="shared" si="15"/>
        <v>SB5_2025-07-20</v>
      </c>
      <c r="B510">
        <v>3579</v>
      </c>
      <c r="C510" t="s">
        <v>1056</v>
      </c>
      <c r="D510" s="78">
        <v>45858.591631944444</v>
      </c>
      <c r="F510" s="78">
        <v>45858.591631944444</v>
      </c>
      <c r="H510" t="s">
        <v>690</v>
      </c>
      <c r="I510" t="s">
        <v>691</v>
      </c>
      <c r="J510" s="6">
        <v>45858.666666666664</v>
      </c>
      <c r="K510" s="79">
        <v>0.40625</v>
      </c>
      <c r="L510" t="s">
        <v>692</v>
      </c>
      <c r="M510" t="s">
        <v>155</v>
      </c>
      <c r="N510" t="s">
        <v>456</v>
      </c>
      <c r="O510" t="s">
        <v>196</v>
      </c>
      <c r="P510" t="s">
        <v>158</v>
      </c>
      <c r="R510" t="s">
        <v>159</v>
      </c>
      <c r="T510" t="s">
        <v>159</v>
      </c>
      <c r="V510" t="s">
        <v>172</v>
      </c>
      <c r="X510" t="s">
        <v>202</v>
      </c>
      <c r="Y510" t="s">
        <v>177</v>
      </c>
      <c r="Z510" t="s">
        <v>163</v>
      </c>
      <c r="AC510">
        <v>22</v>
      </c>
      <c r="AD510" t="s">
        <v>164</v>
      </c>
      <c r="AE510" t="s">
        <v>1057</v>
      </c>
      <c r="AF510" cm="1">
        <f t="array" ref="AF510">_xlfn.LET(
  _xlpm.result, _xlfn.XLOOKUP($A510, IDEXX!$A:$A, IDEXX!$I:$I, ""),
  _xlfn.IFNA(
    _xlfn.IFS(
      ISNUMBER(_xlpm.result), _xlpm.result,
      _xlpm.result = "&gt; 2419.6", 2500,
      _xlpm.result = "&lt; 1.0", 0.5
    ),
    ""
  )
)</f>
        <v>64</v>
      </c>
      <c r="AG510" s="2">
        <f>_xlfn.IFNA(_xlfn.XLOOKUP((A510&amp;"_P"), GALLERY!AT:AT, GALLERY!E:E),"")</f>
        <v>2.0799999999999999E-2</v>
      </c>
      <c r="AH510" s="2">
        <f>_xlfn.IFNA(_xlfn.XLOOKUP((A510&amp;"_C"), GALLERY!AT:AT, GALLERY!E:E),"")</f>
        <v>244.68219999999999</v>
      </c>
      <c r="AI510" s="75">
        <f>_xlfn.IFNA(IF(_xlfn.XLOOKUP((A510&amp;"_N"), GALLERY!AT:AT, GALLERY!E:E)&lt;0, _xlfn.XLOOKUP((A510&amp;"_T"), GALLERY!AT:AT, GALLERY!E:E), _xlfn.XLOOKUP((A510&amp;"_T"), GALLERY!AT:AT, GALLERY!E:E)-_xlfn.XLOOKUP((A510&amp;"_N"), GALLERY!AT:AT, GALLERY!E:E))/1000,"")</f>
        <v>2.319318</v>
      </c>
      <c r="AJ510" s="5">
        <f>_xlfn.IFNA(_xlfn.XLOOKUP((A510), TURBIDITY!A:A, TURBIDITY!I:I),"")</f>
        <v>10.7</v>
      </c>
      <c r="AK510" s="105" t="str" cm="1">
        <f t="array" ref="AK510">_xlfn.LET(
  _xlpm.lookupVal, _xlfn.XLOOKUP($A510, PHYCOCYANIN!A:A, PHYCOCYANIN!R:R, ""),
  _xlfn.IFS(
    _xlpm.lookupVal &lt;&gt; "", _xlpm.lookupVal,
    OR($Z510 = "Abundant algae", ISNUMBER(SEARCH("Suspected_HAB", $AA510))), "Flagged",
    TRUE, ""
  )
)</f>
        <v/>
      </c>
      <c r="AL510" s="75">
        <f>_xlfn.XLOOKUP($L510,'Site_GPS-Coordinates'!$A:$A,'Site_GPS-Coordinates'!$B:$B,"")</f>
        <v>40.374220000000001</v>
      </c>
      <c r="AM510" s="75">
        <f>_xlfn.XLOOKUP($L510,'Site_GPS-Coordinates'!$A:$A,'Site_GPS-Coordinates'!$C:$C,"")</f>
        <v>-74.793865999999994</v>
      </c>
    </row>
    <row r="511" spans="1:39" ht="14.5" x14ac:dyDescent="0.35">
      <c r="A511" s="2" t="str">
        <f t="shared" si="15"/>
        <v>SB9_2025-07-20</v>
      </c>
      <c r="B511">
        <v>3596</v>
      </c>
      <c r="C511" t="s">
        <v>1058</v>
      </c>
      <c r="D511" s="78">
        <v>45858.62431712963</v>
      </c>
      <c r="F511" s="78">
        <v>45858.62431712963</v>
      </c>
      <c r="H511" t="s">
        <v>652</v>
      </c>
      <c r="I511" t="s">
        <v>653</v>
      </c>
      <c r="J511" s="6">
        <v>45858.666666666664</v>
      </c>
      <c r="K511" s="79">
        <v>0.4548611111111111</v>
      </c>
      <c r="L511" t="s">
        <v>298</v>
      </c>
      <c r="M511" t="s">
        <v>155</v>
      </c>
      <c r="N511" t="s">
        <v>187</v>
      </c>
      <c r="O511" t="s">
        <v>250</v>
      </c>
      <c r="P511" t="s">
        <v>158</v>
      </c>
      <c r="R511" s="100" t="s">
        <v>275</v>
      </c>
      <c r="T511" t="s">
        <v>159</v>
      </c>
      <c r="V511" t="s">
        <v>172</v>
      </c>
      <c r="X511" t="s">
        <v>161</v>
      </c>
      <c r="Y511" t="s">
        <v>177</v>
      </c>
      <c r="Z511" t="s">
        <v>163</v>
      </c>
      <c r="AC511">
        <v>26</v>
      </c>
      <c r="AD511" t="s">
        <v>164</v>
      </c>
      <c r="AF511" cm="1">
        <f t="array" ref="AF511">_xlfn.LET(
  _xlpm.result, _xlfn.XLOOKUP($A511, IDEXX!$A:$A, IDEXX!$I:$I, ""),
  _xlfn.IFNA(
    _xlfn.IFS(
      ISNUMBER(_xlpm.result), _xlpm.result,
      _xlpm.result = "&gt; 2419.6", 2500,
      _xlpm.result = "&lt; 1.0", 0.5
    ),
    ""
  )
)</f>
        <v>2500</v>
      </c>
      <c r="AG511" s="2">
        <f>_xlfn.IFNA(_xlfn.XLOOKUP((A511&amp;"_P"), GALLERY!AT:AT, GALLERY!E:E),"")</f>
        <v>9.8769999999999997E-2</v>
      </c>
      <c r="AH511" s="2">
        <f>_xlfn.IFNA(_xlfn.XLOOKUP((A511&amp;"_C"), GALLERY!AT:AT, GALLERY!E:E),"")</f>
        <v>528.59810000000004</v>
      </c>
      <c r="AI511" s="75">
        <f>_xlfn.IFNA(IF(_xlfn.XLOOKUP((A511&amp;"_N"), GALLERY!AT:AT, GALLERY!E:E)&lt;0, _xlfn.XLOOKUP((A511&amp;"_T"), GALLERY!AT:AT, GALLERY!E:E), _xlfn.XLOOKUP((A511&amp;"_T"), GALLERY!AT:AT, GALLERY!E:E)-_xlfn.XLOOKUP((A511&amp;"_N"), GALLERY!AT:AT, GALLERY!E:E))/1000,"")</f>
        <v>1.00261095</v>
      </c>
      <c r="AJ511" s="5">
        <f>_xlfn.IFNA(_xlfn.XLOOKUP((A511), TURBIDITY!A:A, TURBIDITY!I:I),"")</f>
        <v>14.7</v>
      </c>
      <c r="AK511" s="105" t="str" cm="1">
        <f t="array" ref="AK511">_xlfn.LET(
  _xlpm.lookupVal, _xlfn.XLOOKUP($A511, PHYCOCYANIN!A:A, PHYCOCYANIN!R:R, ""),
  _xlfn.IFS(
    _xlpm.lookupVal &lt;&gt; "", _xlpm.lookupVal,
    OR($Z511 = "Abundant algae", ISNUMBER(SEARCH("Suspected_HAB", $AA511))), "Flagged",
    TRUE, ""
  )
)</f>
        <v/>
      </c>
      <c r="AL511" s="75">
        <f>_xlfn.XLOOKUP($L511,'Site_GPS-Coordinates'!$A:$A,'Site_GPS-Coordinates'!$B:$B,"")</f>
        <v>40.330970000000001</v>
      </c>
      <c r="AM511" s="75">
        <f>_xlfn.XLOOKUP($L511,'Site_GPS-Coordinates'!$A:$A,'Site_GPS-Coordinates'!$C:$C,"")</f>
        <v>-74.654200000000003</v>
      </c>
    </row>
    <row r="512" spans="1:39" ht="14.5" x14ac:dyDescent="0.35">
      <c r="A512" s="2" t="str">
        <f t="shared" si="15"/>
        <v>SBA_2025-07-20</v>
      </c>
      <c r="B512">
        <v>3576</v>
      </c>
      <c r="C512" t="s">
        <v>1059</v>
      </c>
      <c r="D512" s="78">
        <v>45858.566122685188</v>
      </c>
      <c r="F512" s="78">
        <v>45858.566122685188</v>
      </c>
      <c r="H512" t="s">
        <v>690</v>
      </c>
      <c r="I512" t="s">
        <v>691</v>
      </c>
      <c r="J512" s="6">
        <v>45858.666666666664</v>
      </c>
      <c r="K512" s="79">
        <v>0.38819444444444445</v>
      </c>
      <c r="L512" t="s">
        <v>695</v>
      </c>
      <c r="M512" t="s">
        <v>155</v>
      </c>
      <c r="N512" t="s">
        <v>456</v>
      </c>
      <c r="O512" t="s">
        <v>196</v>
      </c>
      <c r="P512" t="s">
        <v>158</v>
      </c>
      <c r="R512" t="s">
        <v>432</v>
      </c>
      <c r="T512" t="s">
        <v>171</v>
      </c>
      <c r="V512" t="s">
        <v>334</v>
      </c>
      <c r="X512" t="s">
        <v>202</v>
      </c>
      <c r="Y512" t="s">
        <v>177</v>
      </c>
      <c r="Z512" t="s">
        <v>163</v>
      </c>
      <c r="AC512">
        <v>24</v>
      </c>
      <c r="AD512" t="s">
        <v>164</v>
      </c>
      <c r="AE512" t="s">
        <v>1060</v>
      </c>
      <c r="AF512" cm="1">
        <f t="array" ref="AF512">_xlfn.LET(
  _xlpm.result, _xlfn.XLOOKUP($A512, IDEXX!$A:$A, IDEXX!$I:$I, ""),
  _xlfn.IFNA(
    _xlfn.IFS(
      ISNUMBER(_xlpm.result), _xlpm.result,
      _xlpm.result = "&gt; 2419.6", 2500,
      _xlpm.result = "&lt; 1.0", 0.5
    ),
    ""
  )
)</f>
        <v>70.8</v>
      </c>
      <c r="AG512" s="2">
        <f>_xlfn.IFNA(_xlfn.XLOOKUP((A512&amp;"_P"), GALLERY!AT:AT, GALLERY!E:E),"")</f>
        <v>4.9369999999999997E-2</v>
      </c>
      <c r="AH512" s="2">
        <f>_xlfn.IFNA(_xlfn.XLOOKUP((A512&amp;"_C"), GALLERY!AT:AT, GALLERY!E:E),"")</f>
        <v>256.45780000000002</v>
      </c>
      <c r="AI512" s="75">
        <f>_xlfn.IFNA(IF(_xlfn.XLOOKUP((A512&amp;"_N"), GALLERY!AT:AT, GALLERY!E:E)&lt;0, _xlfn.XLOOKUP((A512&amp;"_T"), GALLERY!AT:AT, GALLERY!E:E), _xlfn.XLOOKUP((A512&amp;"_T"), GALLERY!AT:AT, GALLERY!E:E)-_xlfn.XLOOKUP((A512&amp;"_N"), GALLERY!AT:AT, GALLERY!E:E))/1000,"")</f>
        <v>0.34299642000000002</v>
      </c>
      <c r="AJ512" s="5">
        <f>_xlfn.IFNA(_xlfn.XLOOKUP((A512), TURBIDITY!A:A, TURBIDITY!I:I),"")</f>
        <v>6.46</v>
      </c>
      <c r="AK512" s="105" t="str" cm="1">
        <f t="array" ref="AK512">_xlfn.LET(
  _xlpm.lookupVal, _xlfn.XLOOKUP($A512, PHYCOCYANIN!A:A, PHYCOCYANIN!R:R, ""),
  _xlfn.IFS(
    _xlpm.lookupVal &lt;&gt; "", _xlpm.lookupVal,
    OR($Z512 = "Abundant algae", ISNUMBER(SEARCH("Suspected_HAB", $AA512))), "Flagged",
    TRUE, ""
  )
)</f>
        <v/>
      </c>
      <c r="AL512" s="75">
        <f>_xlfn.XLOOKUP($L512,'Site_GPS-Coordinates'!$A:$A,'Site_GPS-Coordinates'!$B:$B,"")</f>
        <v>40.34959207</v>
      </c>
      <c r="AM512" s="75">
        <f>_xlfn.XLOOKUP($L512,'Site_GPS-Coordinates'!$A:$A,'Site_GPS-Coordinates'!$C:$C,"")</f>
        <v>-74.78258391</v>
      </c>
    </row>
    <row r="513" spans="1:39" ht="14.5" x14ac:dyDescent="0.35">
      <c r="A513" s="2" t="str">
        <f t="shared" si="15"/>
        <v>SC6_2025-07-20</v>
      </c>
      <c r="B513">
        <v>3602</v>
      </c>
      <c r="C513" t="s">
        <v>1061</v>
      </c>
      <c r="D513" s="78">
        <v>45858.636354166665</v>
      </c>
      <c r="F513" s="78">
        <v>45858.636354166665</v>
      </c>
      <c r="H513" t="s">
        <v>221</v>
      </c>
      <c r="I513" t="s">
        <v>417</v>
      </c>
      <c r="J513" s="6">
        <v>45858.666666666664</v>
      </c>
      <c r="K513" s="79">
        <v>0.4548611111111111</v>
      </c>
      <c r="L513" t="s">
        <v>808</v>
      </c>
      <c r="M513" t="s">
        <v>155</v>
      </c>
      <c r="N513" t="s">
        <v>187</v>
      </c>
      <c r="O513" t="s">
        <v>250</v>
      </c>
      <c r="P513" t="s">
        <v>158</v>
      </c>
      <c r="R513" t="s">
        <v>159</v>
      </c>
      <c r="T513" t="s">
        <v>159</v>
      </c>
      <c r="V513" t="s">
        <v>172</v>
      </c>
      <c r="X513" t="s">
        <v>202</v>
      </c>
      <c r="Y513" t="s">
        <v>177</v>
      </c>
      <c r="Z513" t="s">
        <v>163</v>
      </c>
      <c r="AC513">
        <v>23</v>
      </c>
      <c r="AD513" t="s">
        <v>164</v>
      </c>
      <c r="AF513" cm="1">
        <f t="array" ref="AF513">_xlfn.LET(
  _xlpm.result, _xlfn.XLOOKUP($A513, IDEXX!$A:$A, IDEXX!$I:$I, ""),
  _xlfn.IFNA(
    _xlfn.IFS(
      ISNUMBER(_xlpm.result), _xlpm.result,
      _xlpm.result = "&gt; 2419.6", 2500,
      _xlpm.result = "&lt; 1.0", 0.5
    ),
    ""
  )
)</f>
        <v>1</v>
      </c>
      <c r="AG513" s="2">
        <f>_xlfn.IFNA(_xlfn.XLOOKUP((A513&amp;"_P"), GALLERY!AT:AT, GALLERY!E:E),"")</f>
        <v>9.8589999999999997E-2</v>
      </c>
      <c r="AH513" s="2">
        <f>_xlfn.IFNA(_xlfn.XLOOKUP((A513&amp;"_C"), GALLERY!AT:AT, GALLERY!E:E),"")</f>
        <v>772.66459999999995</v>
      </c>
      <c r="AI513" s="75">
        <f>_xlfn.IFNA(IF(_xlfn.XLOOKUP((A513&amp;"_N"), GALLERY!AT:AT, GALLERY!E:E)&lt;0, _xlfn.XLOOKUP((A513&amp;"_T"), GALLERY!AT:AT, GALLERY!E:E), _xlfn.XLOOKUP((A513&amp;"_T"), GALLERY!AT:AT, GALLERY!E:E)-_xlfn.XLOOKUP((A513&amp;"_N"), GALLERY!AT:AT, GALLERY!E:E))/1000,"")</f>
        <v>0.46853449999999996</v>
      </c>
      <c r="AJ513" s="5">
        <f>_xlfn.IFNA(_xlfn.XLOOKUP((A513), TURBIDITY!A:A, TURBIDITY!I:I),"")</f>
        <v>3.06</v>
      </c>
      <c r="AK513" s="105" t="str" cm="1">
        <f t="array" ref="AK513">_xlfn.LET(
  _xlpm.lookupVal, _xlfn.XLOOKUP($A513, PHYCOCYANIN!A:A, PHYCOCYANIN!R:R, ""),
  _xlfn.IFS(
    _xlpm.lookupVal &lt;&gt; "", _xlpm.lookupVal,
    OR($Z513 = "Abundant algae", ISNUMBER(SEARCH("Suspected_HAB", $AA513))), "Flagged",
    TRUE, ""
  )
)</f>
        <v/>
      </c>
      <c r="AL513" s="75">
        <f>_xlfn.XLOOKUP($L513,'Site_GPS-Coordinates'!$A:$A,'Site_GPS-Coordinates'!$B:$B,"")</f>
        <v>40.256964000000004</v>
      </c>
      <c r="AM513" s="75">
        <f>_xlfn.XLOOKUP($L513,'Site_GPS-Coordinates'!$A:$A,'Site_GPS-Coordinates'!$C:$C,"")</f>
        <v>-74.749695000000003</v>
      </c>
    </row>
    <row r="514" spans="1:39" ht="14.5" x14ac:dyDescent="0.35">
      <c r="A514" s="2" t="str">
        <f t="shared" ref="A514:A577" si="16">L514&amp;"_"&amp;TEXT(J514,"yyyy-mm-dd")</f>
        <v>SPBP1_2025-07-20</v>
      </c>
      <c r="B514">
        <v>3725</v>
      </c>
      <c r="C514" t="s">
        <v>1062</v>
      </c>
      <c r="D514" s="78">
        <v>45872.842361111114</v>
      </c>
      <c r="F514" s="78">
        <v>45872.842361111114</v>
      </c>
      <c r="H514" t="s">
        <v>283</v>
      </c>
      <c r="I514" t="s">
        <v>284</v>
      </c>
      <c r="J514" s="6">
        <v>45858.666666666664</v>
      </c>
      <c r="K514" s="79">
        <v>0.44791666666666669</v>
      </c>
      <c r="L514" t="s">
        <v>301</v>
      </c>
      <c r="M514" t="s">
        <v>155</v>
      </c>
      <c r="N514" t="s">
        <v>187</v>
      </c>
      <c r="O514" t="s">
        <v>677</v>
      </c>
      <c r="P514" t="s">
        <v>158</v>
      </c>
      <c r="R514" t="s">
        <v>1063</v>
      </c>
      <c r="T514" t="s">
        <v>171</v>
      </c>
      <c r="V514" t="s">
        <v>172</v>
      </c>
      <c r="X514" t="s">
        <v>161</v>
      </c>
      <c r="Y514" t="s">
        <v>191</v>
      </c>
      <c r="Z514" t="s">
        <v>163</v>
      </c>
      <c r="AC514">
        <v>30</v>
      </c>
      <c r="AD514" t="s">
        <v>164</v>
      </c>
      <c r="AF514" cm="1">
        <f t="array" ref="AF514">_xlfn.LET(
  _xlpm.result, _xlfn.XLOOKUP($A514, IDEXX!$A:$A, IDEXX!$I:$I, ""),
  _xlfn.IFNA(
    _xlfn.IFS(
      ISNUMBER(_xlpm.result), _xlpm.result,
      _xlpm.result = "&gt; 2419.6", 2500,
      _xlpm.result = "&lt; 1.0", 0.5
    ),
    ""
  )
)</f>
        <v>5.2</v>
      </c>
      <c r="AG514" s="2">
        <f>_xlfn.IFNA(_xlfn.XLOOKUP((A514&amp;"_P"), GALLERY!AT:AT, GALLERY!E:E),"")</f>
        <v>9.0399999999999994E-3</v>
      </c>
      <c r="AH514" s="2">
        <f>_xlfn.IFNA(_xlfn.XLOOKUP((A514&amp;"_C"), GALLERY!AT:AT, GALLERY!E:E),"")</f>
        <v>215.36789999999999</v>
      </c>
      <c r="AI514" s="75">
        <f>_xlfn.IFNA(IF(_xlfn.XLOOKUP((A514&amp;"_N"), GALLERY!AT:AT, GALLERY!E:E)&lt;0, _xlfn.XLOOKUP((A514&amp;"_T"), GALLERY!AT:AT, GALLERY!E:E), _xlfn.XLOOKUP((A514&amp;"_T"), GALLERY!AT:AT, GALLERY!E:E)-_xlfn.XLOOKUP((A514&amp;"_N"), GALLERY!AT:AT, GALLERY!E:E))/1000,"")</f>
        <v>5.49527E-2</v>
      </c>
      <c r="AJ514" s="5">
        <f>_xlfn.IFNA(_xlfn.XLOOKUP((A514), TURBIDITY!A:A, TURBIDITY!I:I),"")</f>
        <v>7.07</v>
      </c>
      <c r="AK514" s="105"/>
      <c r="AL514" s="75">
        <f>_xlfn.XLOOKUP($L514,'Site_GPS-Coordinates'!$A:$A,'Site_GPS-Coordinates'!$B:$B,"")</f>
        <v>40.50947</v>
      </c>
      <c r="AM514" s="75">
        <f>_xlfn.XLOOKUP($L514,'Site_GPS-Coordinates'!$A:$A,'Site_GPS-Coordinates'!$C:$C,"")</f>
        <v>-74.565430000000006</v>
      </c>
    </row>
    <row r="515" spans="1:39" ht="14.5" x14ac:dyDescent="0.35">
      <c r="A515" s="2" t="str">
        <f t="shared" si="16"/>
        <v>SPBP2_2025-07-20</v>
      </c>
      <c r="B515">
        <v>3726</v>
      </c>
      <c r="C515" t="s">
        <v>1064</v>
      </c>
      <c r="D515" s="78">
        <v>45872.843217592592</v>
      </c>
      <c r="F515" s="78">
        <v>45872.843217592592</v>
      </c>
      <c r="H515" t="s">
        <v>283</v>
      </c>
      <c r="I515" t="s">
        <v>284</v>
      </c>
      <c r="J515" s="6">
        <v>45858.666666666664</v>
      </c>
      <c r="K515" s="79">
        <v>0.45624999999999999</v>
      </c>
      <c r="L515" t="s">
        <v>303</v>
      </c>
      <c r="M515" t="s">
        <v>155</v>
      </c>
      <c r="N515" t="s">
        <v>187</v>
      </c>
      <c r="O515" t="s">
        <v>677</v>
      </c>
      <c r="P515" t="s">
        <v>158</v>
      </c>
      <c r="R515" t="s">
        <v>212</v>
      </c>
      <c r="T515" t="s">
        <v>159</v>
      </c>
      <c r="V515" t="s">
        <v>172</v>
      </c>
      <c r="X515" t="s">
        <v>202</v>
      </c>
      <c r="Y515" t="s">
        <v>191</v>
      </c>
      <c r="Z515" t="s">
        <v>163</v>
      </c>
      <c r="AC515">
        <v>30</v>
      </c>
      <c r="AD515" t="s">
        <v>164</v>
      </c>
      <c r="AF515" cm="1">
        <f t="array" ref="AF515">_xlfn.LET(
  _xlpm.result, _xlfn.XLOOKUP($A515, IDEXX!$A:$A, IDEXX!$I:$I, ""),
  _xlfn.IFNA(
    _xlfn.IFS(
      ISNUMBER(_xlpm.result), _xlpm.result,
      _xlpm.result = "&gt; 2419.6", 2500,
      _xlpm.result = "&lt; 1.0", 0.5
    ),
    ""
  )
)</f>
        <v>9.6999999999999993</v>
      </c>
      <c r="AG515" s="2">
        <f>_xlfn.IFNA(_xlfn.XLOOKUP((A515&amp;"_P"), GALLERY!AT:AT, GALLERY!E:E),"")</f>
        <v>7.5120000000000006E-2</v>
      </c>
      <c r="AH515" s="2">
        <f>_xlfn.IFNA(_xlfn.XLOOKUP((A515&amp;"_C"), GALLERY!AT:AT, GALLERY!E:E),"")</f>
        <v>217.97450000000001</v>
      </c>
      <c r="AI515" s="75">
        <f>_xlfn.IFNA(IF(_xlfn.XLOOKUP((A515&amp;"_N"), GALLERY!AT:AT, GALLERY!E:E)&lt;0, _xlfn.XLOOKUP((A515&amp;"_T"), GALLERY!AT:AT, GALLERY!E:E), _xlfn.XLOOKUP((A515&amp;"_T"), GALLERY!AT:AT, GALLERY!E:E)-_xlfn.XLOOKUP((A515&amp;"_N"), GALLERY!AT:AT, GALLERY!E:E))/1000,"")</f>
        <v>0.35368508000000004</v>
      </c>
      <c r="AJ515" s="5">
        <f>_xlfn.IFNA(_xlfn.XLOOKUP((A515), TURBIDITY!A:A, TURBIDITY!I:I),"")</f>
        <v>13.6</v>
      </c>
      <c r="AK515" s="105"/>
      <c r="AL515" s="75">
        <f>_xlfn.XLOOKUP($L515,'Site_GPS-Coordinates'!$A:$A,'Site_GPS-Coordinates'!$B:$B,"")</f>
        <v>40.510150000000003</v>
      </c>
      <c r="AM515" s="75">
        <f>_xlfn.XLOOKUP($L515,'Site_GPS-Coordinates'!$A:$A,'Site_GPS-Coordinates'!$C:$C,"")</f>
        <v>-74.560640000000006</v>
      </c>
    </row>
    <row r="516" spans="1:39" ht="14.5" x14ac:dyDescent="0.35">
      <c r="A516" s="2" t="str">
        <f t="shared" si="16"/>
        <v>SW1_2025-07-20</v>
      </c>
      <c r="B516">
        <v>3612</v>
      </c>
      <c r="C516" t="s">
        <v>1065</v>
      </c>
      <c r="D516" s="78">
        <v>45858.679085648146</v>
      </c>
      <c r="F516" s="78">
        <v>45858.679085648146</v>
      </c>
      <c r="H516" t="s">
        <v>750</v>
      </c>
      <c r="I516" t="s">
        <v>751</v>
      </c>
      <c r="J516" s="6">
        <v>45858.666666666664</v>
      </c>
      <c r="K516" s="79">
        <v>0.51111111111111107</v>
      </c>
      <c r="L516" t="s">
        <v>810</v>
      </c>
      <c r="M516" t="s">
        <v>155</v>
      </c>
      <c r="N516" t="s">
        <v>187</v>
      </c>
      <c r="O516" t="s">
        <v>196</v>
      </c>
      <c r="P516" t="s">
        <v>158</v>
      </c>
      <c r="R516" t="s">
        <v>159</v>
      </c>
      <c r="T516" t="s">
        <v>159</v>
      </c>
      <c r="V516" t="s">
        <v>172</v>
      </c>
      <c r="X516" t="s">
        <v>161</v>
      </c>
      <c r="Y516" t="s">
        <v>177</v>
      </c>
      <c r="Z516" t="s">
        <v>163</v>
      </c>
      <c r="AC516">
        <v>24</v>
      </c>
      <c r="AD516" t="s">
        <v>164</v>
      </c>
      <c r="AF516" cm="1">
        <f t="array" ref="AF516">_xlfn.LET(
  _xlpm.result, _xlfn.XLOOKUP($A516, IDEXX!$A:$A, IDEXX!$I:$I, ""),
  _xlfn.IFNA(
    _xlfn.IFS(
      ISNUMBER(_xlpm.result), _xlpm.result,
      _xlpm.result = "&gt; 2419.6", 2500,
      _xlpm.result = "&lt; 1.0", 0.5
    ),
    ""
  )
)</f>
        <v>139.1</v>
      </c>
      <c r="AG516" s="2">
        <f>_xlfn.IFNA(_xlfn.XLOOKUP((A516&amp;"_P"), GALLERY!AT:AT, GALLERY!E:E),"")</f>
        <v>6.5040000000000001E-2</v>
      </c>
      <c r="AH516" s="2">
        <f>_xlfn.IFNA(_xlfn.XLOOKUP((A516&amp;"_C"), GALLERY!AT:AT, GALLERY!E:E),"")</f>
        <v>674.97529999999995</v>
      </c>
      <c r="AI516" s="75">
        <f>_xlfn.IFNA(IF(_xlfn.XLOOKUP((A516&amp;"_N"), GALLERY!AT:AT, GALLERY!E:E)&lt;0, _xlfn.XLOOKUP((A516&amp;"_T"), GALLERY!AT:AT, GALLERY!E:E), _xlfn.XLOOKUP((A516&amp;"_T"), GALLERY!AT:AT, GALLERY!E:E)-_xlfn.XLOOKUP((A516&amp;"_N"), GALLERY!AT:AT, GALLERY!E:E))/1000,"")</f>
        <v>0.63460159999999999</v>
      </c>
      <c r="AJ516" s="5">
        <f>_xlfn.IFNA(_xlfn.XLOOKUP((A516), TURBIDITY!A:A, TURBIDITY!I:I),"")</f>
        <v>0.77</v>
      </c>
      <c r="AK516" s="105" t="str" cm="1">
        <f t="array" ref="AK516">_xlfn.LET(
  _xlpm.lookupVal, _xlfn.XLOOKUP($A516, PHYCOCYANIN!A:A, PHYCOCYANIN!R:R, ""),
  _xlfn.IFS(
    _xlpm.lookupVal &lt;&gt; "", _xlpm.lookupVal,
    OR($Z516 = "Abundant algae", ISNUMBER(SEARCH("Suspected_HAB", $AA516))), "Flagged",
    TRUE, ""
  )
)</f>
        <v/>
      </c>
      <c r="AL516" s="75">
        <f>_xlfn.XLOOKUP($L516,'Site_GPS-Coordinates'!$A:$A,'Site_GPS-Coordinates'!$B:$B,"")</f>
        <v>40.364043000000002</v>
      </c>
      <c r="AM516" s="75">
        <f>_xlfn.XLOOKUP($L516,'Site_GPS-Coordinates'!$A:$A,'Site_GPS-Coordinates'!$C:$C,"")</f>
        <v>-74.945042000000001</v>
      </c>
    </row>
    <row r="517" spans="1:39" ht="14.5" x14ac:dyDescent="0.35">
      <c r="A517" s="2" t="str">
        <f t="shared" si="16"/>
        <v>SYL1_2025-07-20</v>
      </c>
      <c r="B517">
        <v>3603</v>
      </c>
      <c r="C517" t="s">
        <v>1066</v>
      </c>
      <c r="D517" s="78">
        <v>45858.638958333337</v>
      </c>
      <c r="F517" s="78">
        <v>45858.638958333337</v>
      </c>
      <c r="H517" t="s">
        <v>221</v>
      </c>
      <c r="I517" t="s">
        <v>417</v>
      </c>
      <c r="J517" s="6">
        <v>45858.666666666664</v>
      </c>
      <c r="K517" s="79">
        <v>0.46944444444444444</v>
      </c>
      <c r="L517" t="s">
        <v>307</v>
      </c>
      <c r="M517" t="s">
        <v>155</v>
      </c>
      <c r="N517" t="s">
        <v>187</v>
      </c>
      <c r="O517" t="s">
        <v>250</v>
      </c>
      <c r="P517" t="s">
        <v>158</v>
      </c>
      <c r="R517" t="s">
        <v>159</v>
      </c>
      <c r="T517" t="s">
        <v>159</v>
      </c>
      <c r="V517" t="s">
        <v>172</v>
      </c>
      <c r="X517" t="s">
        <v>202</v>
      </c>
      <c r="Y517" t="s">
        <v>177</v>
      </c>
      <c r="Z517" s="84" t="s">
        <v>377</v>
      </c>
      <c r="AA517" t="s">
        <v>428</v>
      </c>
      <c r="AC517">
        <v>27</v>
      </c>
      <c r="AD517" t="s">
        <v>164</v>
      </c>
      <c r="AF517" cm="1">
        <f t="array" ref="AF517">_xlfn.LET(
  _xlpm.result, _xlfn.XLOOKUP($A517, IDEXX!$A:$A, IDEXX!$I:$I, ""),
  _xlfn.IFNA(
    _xlfn.IFS(
      ISNUMBER(_xlpm.result), _xlpm.result,
      _xlpm.result = "&gt; 2419.6", 2500,
      _xlpm.result = "&lt; 1.0", 0.5
    ),
    ""
  )
)</f>
        <v>13.2</v>
      </c>
      <c r="AG517" s="2">
        <f>_xlfn.IFNA(_xlfn.XLOOKUP((A517&amp;"_P"), GALLERY!AT:AT, GALLERY!E:E),"")</f>
        <v>9.8530000000000006E-2</v>
      </c>
      <c r="AH517" s="2">
        <f>_xlfn.IFNA(_xlfn.XLOOKUP((A517&amp;"_C"), GALLERY!AT:AT, GALLERY!E:E),"")</f>
        <v>726.08870000000002</v>
      </c>
      <c r="AI517" s="75">
        <f>_xlfn.IFNA(IF(_xlfn.XLOOKUP((A517&amp;"_N"), GALLERY!AT:AT, GALLERY!E:E)&lt;0, _xlfn.XLOOKUP((A517&amp;"_T"), GALLERY!AT:AT, GALLERY!E:E), _xlfn.XLOOKUP((A517&amp;"_T"), GALLERY!AT:AT, GALLERY!E:E)-_xlfn.XLOOKUP((A517&amp;"_N"), GALLERY!AT:AT, GALLERY!E:E))/1000,"")</f>
        <v>-7.3056400000000004E-3</v>
      </c>
      <c r="AJ517" s="5">
        <f>_xlfn.IFNA(_xlfn.XLOOKUP((A517), TURBIDITY!A:A, TURBIDITY!I:I),"")</f>
        <v>2.65</v>
      </c>
      <c r="AK517" s="105" t="str" cm="1">
        <f t="array" ref="AK517">_xlfn.LET(
  _xlpm.lookupVal, _xlfn.XLOOKUP($A517, PHYCOCYANIN!A:A, PHYCOCYANIN!R:R, ""),
  _xlfn.IFS(
    _xlpm.lookupVal &lt;&gt; "", _xlpm.lookupVal,
    OR($Z517 = "Abundant algae", ISNUMBER(SEARCH("Suspected_HAB", $AA517))), "Flagged",
    TRUE, ""
  )
)</f>
        <v>Flagged</v>
      </c>
      <c r="AL517" s="75">
        <f>_xlfn.XLOOKUP($L517,'Site_GPS-Coordinates'!$A:$A,'Site_GPS-Coordinates'!$B:$B,"")</f>
        <v>40.271619999999999</v>
      </c>
      <c r="AM517" s="75">
        <f>_xlfn.XLOOKUP($L517,'Site_GPS-Coordinates'!$A:$A,'Site_GPS-Coordinates'!$C:$C,"")</f>
        <v>-74.775480000000002</v>
      </c>
    </row>
    <row r="518" spans="1:39" ht="14.5" x14ac:dyDescent="0.35">
      <c r="A518" s="2" t="str">
        <f t="shared" si="16"/>
        <v>SYNL1_2025-07-20</v>
      </c>
      <c r="B518">
        <v>3613</v>
      </c>
      <c r="C518" t="s">
        <v>1067</v>
      </c>
      <c r="D518" s="78">
        <v>45858.684513888889</v>
      </c>
      <c r="F518" s="78">
        <v>45858.684513888889</v>
      </c>
      <c r="H518" t="s">
        <v>768</v>
      </c>
      <c r="I518" t="s">
        <v>769</v>
      </c>
      <c r="J518" s="6">
        <v>45858.666666666664</v>
      </c>
      <c r="K518" s="79">
        <v>0.50555555555555554</v>
      </c>
      <c r="L518" t="s">
        <v>310</v>
      </c>
      <c r="M518" t="s">
        <v>155</v>
      </c>
      <c r="N518" t="s">
        <v>156</v>
      </c>
      <c r="O518" t="s">
        <v>250</v>
      </c>
      <c r="P518" t="s">
        <v>158</v>
      </c>
      <c r="R518" t="s">
        <v>159</v>
      </c>
      <c r="T518" t="s">
        <v>199</v>
      </c>
      <c r="V518" t="s">
        <v>172</v>
      </c>
      <c r="X518" t="s">
        <v>202</v>
      </c>
      <c r="Y518" t="s">
        <v>162</v>
      </c>
      <c r="Z518" t="s">
        <v>163</v>
      </c>
      <c r="AC518">
        <v>24</v>
      </c>
      <c r="AD518" t="s">
        <v>164</v>
      </c>
      <c r="AF518" cm="1">
        <f t="array" ref="AF518">_xlfn.LET(
  _xlpm.result, _xlfn.XLOOKUP($A518, IDEXX!$A:$A, IDEXX!$I:$I, ""),
  _xlfn.IFNA(
    _xlfn.IFS(
      ISNUMBER(_xlpm.result), _xlpm.result,
      _xlpm.result = "&gt; 2419.6", 2500,
      _xlpm.result = "&lt; 1.0", 0.5
    ),
    ""
  )
)</f>
        <v>125.4</v>
      </c>
      <c r="AG518" s="2">
        <f>_xlfn.IFNA(_xlfn.XLOOKUP((A518&amp;"_P"), GALLERY!AT:AT, GALLERY!E:E),"")</f>
        <v>2.792E-2</v>
      </c>
      <c r="AH518" s="2">
        <f>_xlfn.IFNA(_xlfn.XLOOKUP((A518&amp;"_C"), GALLERY!AT:AT, GALLERY!E:E),"")</f>
        <v>169.5564</v>
      </c>
      <c r="AI518" s="75">
        <f>_xlfn.IFNA(IF(_xlfn.XLOOKUP((A518&amp;"_N"), GALLERY!AT:AT, GALLERY!E:E)&lt;0, _xlfn.XLOOKUP((A518&amp;"_T"), GALLERY!AT:AT, GALLERY!E:E), _xlfn.XLOOKUP((A518&amp;"_T"), GALLERY!AT:AT, GALLERY!E:E)-_xlfn.XLOOKUP((A518&amp;"_N"), GALLERY!AT:AT, GALLERY!E:E))/1000,"")</f>
        <v>0.15177299999999999</v>
      </c>
      <c r="AJ518" s="5">
        <f>_xlfn.IFNA(_xlfn.XLOOKUP((A518), TURBIDITY!A:A, TURBIDITY!I:I),"")</f>
        <v>4.67</v>
      </c>
      <c r="AK518" s="105" t="str" cm="1">
        <f t="array" ref="AK518">_xlfn.LET(
  _xlpm.lookupVal, _xlfn.XLOOKUP($A518, PHYCOCYANIN!A:A, PHYCOCYANIN!R:R, ""),
  _xlfn.IFS(
    _xlpm.lookupVal &lt;&gt; "", _xlpm.lookupVal,
    OR($Z518 = "Abundant algae", ISNUMBER(SEARCH("Suspected_HAB", $AA518))), "Flagged",
    TRUE, ""
  )
)</f>
        <v/>
      </c>
      <c r="AL518" s="75">
        <f>_xlfn.XLOOKUP($L518,'Site_GPS-Coordinates'!$A:$A,'Site_GPS-Coordinates'!$B:$B,"")</f>
        <v>40.412372449999999</v>
      </c>
      <c r="AM518" s="75">
        <f>_xlfn.XLOOKUP($L518,'Site_GPS-Coordinates'!$A:$A,'Site_GPS-Coordinates'!$C:$C,"")</f>
        <v>-74.698115569999999</v>
      </c>
    </row>
    <row r="519" spans="1:39" ht="14.5" x14ac:dyDescent="0.35">
      <c r="A519" s="2" t="str">
        <f t="shared" si="16"/>
        <v>ABM4_2025-07-27</v>
      </c>
      <c r="B519">
        <v>3641</v>
      </c>
      <c r="C519" t="s">
        <v>1068</v>
      </c>
      <c r="D519" s="78">
        <v>45865.587789351855</v>
      </c>
      <c r="F519" s="78">
        <v>45865.587789351855</v>
      </c>
      <c r="H519" t="s">
        <v>1069</v>
      </c>
      <c r="I519" t="s">
        <v>1070</v>
      </c>
      <c r="J519" s="6">
        <v>45865.666666666664</v>
      </c>
      <c r="K519" s="79">
        <v>0.4152777777777778</v>
      </c>
      <c r="L519" t="s">
        <v>381</v>
      </c>
      <c r="M519" t="s">
        <v>169</v>
      </c>
      <c r="N519" t="s">
        <v>456</v>
      </c>
      <c r="O519" t="s">
        <v>250</v>
      </c>
      <c r="P519" t="s">
        <v>158</v>
      </c>
      <c r="R519" t="s">
        <v>182</v>
      </c>
      <c r="T519" t="s">
        <v>171</v>
      </c>
      <c r="V519" t="s">
        <v>172</v>
      </c>
      <c r="X519" t="s">
        <v>202</v>
      </c>
      <c r="Y519" t="s">
        <v>191</v>
      </c>
      <c r="Z519" t="s">
        <v>213</v>
      </c>
      <c r="AA519" t="s">
        <v>219</v>
      </c>
      <c r="AC519">
        <v>27</v>
      </c>
      <c r="AD519" t="s">
        <v>164</v>
      </c>
      <c r="AF519" cm="1">
        <f t="array" ref="AF519">_xlfn.LET(
  _xlpm.result, _xlfn.XLOOKUP($A519, IDEXX!$A:$A, IDEXX!$I:$I, ""),
  _xlfn.IFNA(
    _xlfn.IFS(
      ISNUMBER(_xlpm.result), _xlpm.result,
      _xlpm.result = "&gt; 2419.6", 2500,
      _xlpm.result = "&lt; 1.0", 0.5
    ),
    ""
  )
)</f>
        <v>1553.1</v>
      </c>
      <c r="AG519" s="2">
        <f>_xlfn.IFNA(_xlfn.XLOOKUP((A519&amp;"_P"), GALLERY!AT:AT, GALLERY!E:E),"")</f>
        <v>0.11279</v>
      </c>
      <c r="AH519" s="2">
        <f>_xlfn.IFNA(_xlfn.XLOOKUP((A519&amp;"_C"), GALLERY!AT:AT, GALLERY!E:E),"")</f>
        <v>279.27440000000001</v>
      </c>
      <c r="AI519" s="75">
        <f>_xlfn.IFNA(IF(_xlfn.XLOOKUP((A519&amp;"_N"), GALLERY!AT:AT, GALLERY!E:E)&lt;0, _xlfn.XLOOKUP((A519&amp;"_T"), GALLERY!AT:AT, GALLERY!E:E), _xlfn.XLOOKUP((A519&amp;"_T"), GALLERY!AT:AT, GALLERY!E:E)-_xlfn.XLOOKUP((A519&amp;"_N"), GALLERY!AT:AT, GALLERY!E:E))/1000,"")</f>
        <v>0.87210151999999996</v>
      </c>
      <c r="AJ519" s="5">
        <f>_xlfn.IFNA(_xlfn.XLOOKUP((A519), TURBIDITY!A:A, TURBIDITY!I:I),"")</f>
        <v>4.22</v>
      </c>
      <c r="AK519" s="146" t="str" cm="1">
        <f t="array" ref="AK519">_xlfn.LET(
  _xlpm.lookupVal, _xlfn.XLOOKUP($A519, PHYCOCYANIN!A:A, PHYCOCYANIN!R:R, ""),
  _xlfn.IFS(
    _xlpm.lookupVal &lt;&gt; "", _xlpm.lookupVal,
    OR($Z519 = "Abundant algae", ISNUMBER(SEARCH("Suspected_HAB", $AA519))), "Flagged",
    TRUE, ""
  )
)</f>
        <v/>
      </c>
      <c r="AL519" s="121">
        <v>40.147606618739097</v>
      </c>
      <c r="AM519" s="121">
        <v>-74.718457376652694</v>
      </c>
    </row>
    <row r="520" spans="1:39" ht="14.5" x14ac:dyDescent="0.35">
      <c r="A520" s="2" t="str">
        <f t="shared" si="16"/>
        <v>AC1_2025-07-27</v>
      </c>
      <c r="B520">
        <v>3657</v>
      </c>
      <c r="C520" t="s">
        <v>1071</v>
      </c>
      <c r="D520" s="78">
        <v>45865.63212962963</v>
      </c>
      <c r="F520" s="78">
        <v>45865.63212962963</v>
      </c>
      <c r="H520" t="s">
        <v>1069</v>
      </c>
      <c r="I520" t="s">
        <v>1070</v>
      </c>
      <c r="J520" s="6">
        <v>45865.666666666664</v>
      </c>
      <c r="K520" s="79">
        <v>0.46180555555555558</v>
      </c>
      <c r="L520" t="s">
        <v>316</v>
      </c>
      <c r="M520" t="s">
        <v>169</v>
      </c>
      <c r="N520" t="s">
        <v>456</v>
      </c>
      <c r="O520" t="s">
        <v>250</v>
      </c>
      <c r="P520" t="s">
        <v>158</v>
      </c>
      <c r="R520" s="100" t="s">
        <v>667</v>
      </c>
      <c r="T520" t="s">
        <v>199</v>
      </c>
      <c r="V520" t="s">
        <v>172</v>
      </c>
      <c r="X520" t="s">
        <v>161</v>
      </c>
      <c r="Y520" t="s">
        <v>177</v>
      </c>
      <c r="Z520" t="s">
        <v>213</v>
      </c>
      <c r="AA520" t="s">
        <v>214</v>
      </c>
      <c r="AB520" t="s">
        <v>1072</v>
      </c>
      <c r="AC520">
        <v>23</v>
      </c>
      <c r="AD520" t="s">
        <v>164</v>
      </c>
      <c r="AF520" cm="1">
        <f t="array" ref="AF520">_xlfn.LET(
  _xlpm.result, _xlfn.XLOOKUP($A520, IDEXX!$A:$A, IDEXX!$I:$I, ""),
  _xlfn.IFNA(
    _xlfn.IFS(
      ISNUMBER(_xlpm.result), _xlpm.result,
      _xlpm.result = "&gt; 2419.6", 2500,
      _xlpm.result = "&lt; 1.0", 0.5
    ),
    ""
  )
)</f>
        <v>2500</v>
      </c>
      <c r="AG520" s="2">
        <f>_xlfn.IFNA(_xlfn.XLOOKUP((A520&amp;"_P"), GALLERY!AT:AT, GALLERY!E:E),"")</f>
        <v>0.83116000000000001</v>
      </c>
      <c r="AH520" s="2">
        <f>_xlfn.IFNA(_xlfn.XLOOKUP((A520&amp;"_C"), GALLERY!AT:AT, GALLERY!E:E),"")</f>
        <v>909.44619999999998</v>
      </c>
      <c r="AI520" s="75">
        <f>_xlfn.IFNA(IF(_xlfn.XLOOKUP((A520&amp;"_N"), GALLERY!AT:AT, GALLERY!E:E)&lt;0, _xlfn.XLOOKUP((A520&amp;"_T"), GALLERY!AT:AT, GALLERY!E:E), _xlfn.XLOOKUP((A520&amp;"_T"), GALLERY!AT:AT, GALLERY!E:E)-_xlfn.XLOOKUP((A520&amp;"_N"), GALLERY!AT:AT, GALLERY!E:E))/1000,"")</f>
        <v>-2.00603E-2</v>
      </c>
      <c r="AJ520" s="5">
        <f>_xlfn.IFNA(_xlfn.XLOOKUP((A520), TURBIDITY!A:A, TURBIDITY!I:I),"")</f>
        <v>5.13</v>
      </c>
      <c r="AK520" s="146" t="str" cm="1">
        <f t="array" ref="AK520">_xlfn.LET(
  _xlpm.lookupVal, _xlfn.XLOOKUP($A520, PHYCOCYANIN!A:A, PHYCOCYANIN!R:R, ""),
  _xlfn.IFS(
    _xlpm.lookupVal &lt;&gt; "", _xlpm.lookupVal,
    OR($Z520 = "Abundant algae", ISNUMBER(SEARCH("Suspected_HAB", $AA520))), "Flagged",
    TRUE, ""
  )
)</f>
        <v/>
      </c>
      <c r="AL520" s="121">
        <v>40.218248230161301</v>
      </c>
      <c r="AM520" s="121">
        <v>-74.762176843897606</v>
      </c>
    </row>
    <row r="521" spans="1:39" ht="14.5" x14ac:dyDescent="0.35">
      <c r="A521" s="2" t="str">
        <f t="shared" si="16"/>
        <v>AC5_2025-07-27</v>
      </c>
      <c r="B521">
        <v>3639</v>
      </c>
      <c r="C521" t="s">
        <v>1073</v>
      </c>
      <c r="D521" s="78">
        <v>45865.585335648146</v>
      </c>
      <c r="F521" s="78">
        <v>45865.585335648146</v>
      </c>
      <c r="H521" t="s">
        <v>1074</v>
      </c>
      <c r="I521" t="s">
        <v>1075</v>
      </c>
      <c r="J521" s="6">
        <v>45865.666666666664</v>
      </c>
      <c r="K521" s="79">
        <v>0.40972222222222221</v>
      </c>
      <c r="L521" t="s">
        <v>622</v>
      </c>
      <c r="M521" t="s">
        <v>169</v>
      </c>
      <c r="N521" t="s">
        <v>456</v>
      </c>
      <c r="O521" t="s">
        <v>250</v>
      </c>
      <c r="P521" t="s">
        <v>158</v>
      </c>
      <c r="R521" t="s">
        <v>212</v>
      </c>
      <c r="T521" t="s">
        <v>159</v>
      </c>
      <c r="V521" t="s">
        <v>172</v>
      </c>
      <c r="X521" t="s">
        <v>161</v>
      </c>
      <c r="Y521" t="s">
        <v>424</v>
      </c>
      <c r="Z521" t="s">
        <v>163</v>
      </c>
      <c r="AC521">
        <v>24.5</v>
      </c>
      <c r="AD521" t="s">
        <v>164</v>
      </c>
      <c r="AF521" cm="1">
        <f t="array" ref="AF521">_xlfn.LET(
  _xlpm.result, _xlfn.XLOOKUP($A521, IDEXX!$A:$A, IDEXX!$I:$I, ""),
  _xlfn.IFNA(
    _xlfn.IFS(
      ISNUMBER(_xlpm.result), _xlpm.result,
      _xlpm.result = "&gt; 2419.6", 2500,
      _xlpm.result = "&lt; 1.0", 0.5
    ),
    ""
  )
)</f>
        <v>33.6</v>
      </c>
      <c r="AG521" s="2">
        <f>_xlfn.IFNA(_xlfn.XLOOKUP((A521&amp;"_P"), GALLERY!AT:AT, GALLERY!E:E),"")</f>
        <v>1.1809999999999999E-2</v>
      </c>
      <c r="AH521" s="2">
        <f>_xlfn.IFNA(_xlfn.XLOOKUP((A521&amp;"_C"), GALLERY!AT:AT, GALLERY!E:E),"")</f>
        <v>359.42540000000002</v>
      </c>
      <c r="AI521" s="75">
        <f>_xlfn.IFNA(IF(_xlfn.XLOOKUP((A521&amp;"_N"), GALLERY!AT:AT, GALLERY!E:E)&lt;0, _xlfn.XLOOKUP((A521&amp;"_T"), GALLERY!AT:AT, GALLERY!E:E), _xlfn.XLOOKUP((A521&amp;"_T"), GALLERY!AT:AT, GALLERY!E:E)-_xlfn.XLOOKUP((A521&amp;"_N"), GALLERY!AT:AT, GALLERY!E:E))/1000,"")</f>
        <v>0.22858636000000002</v>
      </c>
      <c r="AJ521" s="5">
        <f>_xlfn.IFNA(_xlfn.XLOOKUP((A521), TURBIDITY!A:A, TURBIDITY!I:I),"")</f>
        <v>2.31</v>
      </c>
      <c r="AK521" s="146" t="str" cm="1">
        <f t="array" ref="AK521">_xlfn.LET(
  _xlpm.lookupVal, _xlfn.XLOOKUP($A521, PHYCOCYANIN!A:A, PHYCOCYANIN!R:R, ""),
  _xlfn.IFS(
    _xlpm.lookupVal &lt;&gt; "", _xlpm.lookupVal,
    OR($Z521 = "Abundant algae", ISNUMBER(SEARCH("Suspected_HAB", $AA521))), "Flagged",
    TRUE, ""
  )
)</f>
        <v/>
      </c>
      <c r="AL521" s="121">
        <v>40.269886985183803</v>
      </c>
      <c r="AM521" s="121">
        <v>-74.671721361335997</v>
      </c>
    </row>
    <row r="522" spans="1:39" ht="14.5" x14ac:dyDescent="0.35">
      <c r="A522" s="2" t="str">
        <f t="shared" si="16"/>
        <v>APL1_2025-07-27</v>
      </c>
      <c r="B522">
        <v>3638</v>
      </c>
      <c r="C522" t="s">
        <v>1076</v>
      </c>
      <c r="D522" s="78">
        <v>45865.583831018521</v>
      </c>
      <c r="F522" s="78">
        <v>45865.583831018521</v>
      </c>
      <c r="H522" t="s">
        <v>1077</v>
      </c>
      <c r="I522" t="s">
        <v>1078</v>
      </c>
      <c r="J522" s="6">
        <v>45865.666666666664</v>
      </c>
      <c r="K522" s="79">
        <v>0.41041666666666665</v>
      </c>
      <c r="L522" t="s">
        <v>312</v>
      </c>
      <c r="M522" t="s">
        <v>169</v>
      </c>
      <c r="N522" t="s">
        <v>456</v>
      </c>
      <c r="O522" t="s">
        <v>250</v>
      </c>
      <c r="P522" t="s">
        <v>464</v>
      </c>
      <c r="R522" t="s">
        <v>176</v>
      </c>
      <c r="T522" s="84" t="s">
        <v>530</v>
      </c>
      <c r="V522" t="s">
        <v>172</v>
      </c>
      <c r="X522" t="s">
        <v>202</v>
      </c>
      <c r="Y522" t="s">
        <v>162</v>
      </c>
      <c r="Z522" t="s">
        <v>163</v>
      </c>
      <c r="AC522">
        <v>28</v>
      </c>
      <c r="AD522" t="s">
        <v>164</v>
      </c>
      <c r="AE522" t="s">
        <v>1079</v>
      </c>
      <c r="AF522" cm="1">
        <f t="array" ref="AF522">_xlfn.LET(
  _xlpm.result, _xlfn.XLOOKUP($A522, IDEXX!$A:$A, IDEXX!$I:$I, ""),
  _xlfn.IFNA(
    _xlfn.IFS(
      ISNUMBER(_xlpm.result), _xlpm.result,
      _xlpm.result = "&gt; 2419.6", 2500,
      _xlpm.result = "&lt; 1.0", 0.5
    ),
    ""
  )
)</f>
        <v>12</v>
      </c>
      <c r="AG522" s="2">
        <f>_xlfn.IFNA(_xlfn.XLOOKUP((A522&amp;"_P"), GALLERY!AT:AT, GALLERY!E:E),"")</f>
        <v>1.0699999999999999E-2</v>
      </c>
      <c r="AH522" s="2">
        <f>_xlfn.IFNA(_xlfn.XLOOKUP((A522&amp;"_C"), GALLERY!AT:AT, GALLERY!E:E),"")</f>
        <v>270.36680000000001</v>
      </c>
      <c r="AI522" s="75">
        <f>_xlfn.IFNA(IF(_xlfn.XLOOKUP((A522&amp;"_N"), GALLERY!AT:AT, GALLERY!E:E)&lt;0, _xlfn.XLOOKUP((A522&amp;"_T"), GALLERY!AT:AT, GALLERY!E:E), _xlfn.XLOOKUP((A522&amp;"_T"), GALLERY!AT:AT, GALLERY!E:E)-_xlfn.XLOOKUP((A522&amp;"_N"), GALLERY!AT:AT, GALLERY!E:E))/1000,"")</f>
        <v>2.479866E-2</v>
      </c>
      <c r="AJ522" s="5">
        <f>_xlfn.IFNA(_xlfn.XLOOKUP((A522), TURBIDITY!A:A, TURBIDITY!I:I),"")</f>
        <v>10.6</v>
      </c>
      <c r="AK522" s="146" t="s">
        <v>1080</v>
      </c>
      <c r="AL522" s="121">
        <v>40.003359976170202</v>
      </c>
      <c r="AM522" s="121">
        <v>-74.7032057493726</v>
      </c>
    </row>
    <row r="523" spans="1:39" ht="14.5" x14ac:dyDescent="0.35">
      <c r="A523" s="2" t="str">
        <f t="shared" si="16"/>
        <v>ATL1_2025-07-27</v>
      </c>
      <c r="B523">
        <v>3647</v>
      </c>
      <c r="C523" t="s">
        <v>1081</v>
      </c>
      <c r="D523" s="78">
        <v>45865.608715277776</v>
      </c>
      <c r="F523" s="78">
        <v>45865.608715277776</v>
      </c>
      <c r="H523" t="s">
        <v>1077</v>
      </c>
      <c r="I523" t="s">
        <v>1078</v>
      </c>
      <c r="J523" s="6">
        <v>45865.666666666664</v>
      </c>
      <c r="K523" s="79">
        <v>0.43680555555555556</v>
      </c>
      <c r="L523" t="s">
        <v>627</v>
      </c>
      <c r="M523" t="s">
        <v>169</v>
      </c>
      <c r="N523" t="s">
        <v>456</v>
      </c>
      <c r="O523" t="s">
        <v>250</v>
      </c>
      <c r="P523" t="s">
        <v>158</v>
      </c>
      <c r="R523" t="s">
        <v>176</v>
      </c>
      <c r="T523" t="s">
        <v>907</v>
      </c>
      <c r="V523" t="s">
        <v>320</v>
      </c>
      <c r="X523" t="s">
        <v>161</v>
      </c>
      <c r="Y523" t="s">
        <v>162</v>
      </c>
      <c r="Z523" t="s">
        <v>163</v>
      </c>
      <c r="AC523">
        <v>28</v>
      </c>
      <c r="AD523" t="s">
        <v>164</v>
      </c>
      <c r="AE523" t="s">
        <v>1082</v>
      </c>
      <c r="AF523" cm="1">
        <f t="array" ref="AF523">_xlfn.LET(
  _xlpm.result, _xlfn.XLOOKUP($A523, IDEXX!$A:$A, IDEXX!$I:$I, ""),
  _xlfn.IFNA(
    _xlfn.IFS(
      ISNUMBER(_xlpm.result), _xlpm.result,
      _xlpm.result = "&gt; 2419.6", 2500,
      _xlpm.result = "&lt; 1.0", 0.5
    ),
    ""
  )
)</f>
        <v>13.2</v>
      </c>
      <c r="AG523" s="2">
        <f>_xlfn.IFNA(_xlfn.XLOOKUP((A523&amp;"_P"), GALLERY!AT:AT, GALLERY!E:E),"")</f>
        <v>3.65E-3</v>
      </c>
      <c r="AH523" s="2">
        <f>_xlfn.IFNA(_xlfn.XLOOKUP((A523&amp;"_C"), GALLERY!AT:AT, GALLERY!E:E),"")</f>
        <v>417.52870000000001</v>
      </c>
      <c r="AI523" s="75">
        <f>_xlfn.IFNA(IF(_xlfn.XLOOKUP((A523&amp;"_N"), GALLERY!AT:AT, GALLERY!E:E)&lt;0, _xlfn.XLOOKUP((A523&amp;"_T"), GALLERY!AT:AT, GALLERY!E:E), _xlfn.XLOOKUP((A523&amp;"_T"), GALLERY!AT:AT, GALLERY!E:E)-_xlfn.XLOOKUP((A523&amp;"_N"), GALLERY!AT:AT, GALLERY!E:E))/1000,"")</f>
        <v>-2.2576299999999996E-3</v>
      </c>
      <c r="AJ523" s="5">
        <f>_xlfn.IFNA(_xlfn.XLOOKUP((A523), TURBIDITY!A:A, TURBIDITY!I:I),"")</f>
        <v>8.2100000000000009</v>
      </c>
      <c r="AK523" s="146" t="str" cm="1">
        <f t="array" ref="AK523">_xlfn.LET(
  _xlpm.lookupVal, _xlfn.XLOOKUP($A523, PHYCOCYANIN!A:A, PHYCOCYANIN!R:R, ""),
  _xlfn.IFS(
    _xlpm.lookupVal &lt;&gt; "", _xlpm.lookupVal,
    OR($Z523 = "Abundant algae", ISNUMBER(SEARCH("Suspected_HAB", $AA523))), "Flagged",
    TRUE, ""
  )
)</f>
        <v/>
      </c>
      <c r="AL523" s="121">
        <v>40.631314176500403</v>
      </c>
      <c r="AM523" s="121">
        <v>-75.445731450343402</v>
      </c>
    </row>
    <row r="524" spans="1:39" ht="14.5" x14ac:dyDescent="0.35">
      <c r="A524" s="2" t="str">
        <f t="shared" si="16"/>
        <v>AX1_2025-07-27</v>
      </c>
      <c r="B524">
        <v>3621</v>
      </c>
      <c r="C524" t="s">
        <v>1083</v>
      </c>
      <c r="D524" s="78">
        <v>45865.526597222219</v>
      </c>
      <c r="F524" s="78">
        <v>45865.526597222219</v>
      </c>
      <c r="H524" t="s">
        <v>1084</v>
      </c>
      <c r="I524" t="s">
        <v>1085</v>
      </c>
      <c r="J524" s="6">
        <v>45865.666666666664</v>
      </c>
      <c r="K524" s="79">
        <v>0.35625000000000001</v>
      </c>
      <c r="L524" t="s">
        <v>168</v>
      </c>
      <c r="M524" t="s">
        <v>169</v>
      </c>
      <c r="N524" t="s">
        <v>456</v>
      </c>
      <c r="O524" t="s">
        <v>250</v>
      </c>
      <c r="P524" t="s">
        <v>158</v>
      </c>
      <c r="R524" t="s">
        <v>212</v>
      </c>
      <c r="T524" t="s">
        <v>159</v>
      </c>
      <c r="V524" t="s">
        <v>172</v>
      </c>
      <c r="X524" t="s">
        <v>161</v>
      </c>
      <c r="Y524" t="s">
        <v>162</v>
      </c>
      <c r="Z524" t="s">
        <v>163</v>
      </c>
      <c r="AC524">
        <v>23</v>
      </c>
      <c r="AD524" t="s">
        <v>164</v>
      </c>
      <c r="AF524" cm="1">
        <f t="array" ref="AF524">_xlfn.LET(
  _xlpm.result, _xlfn.XLOOKUP($A524, IDEXX!$A:$A, IDEXX!$I:$I, ""),
  _xlfn.IFNA(
    _xlfn.IFS(
      ISNUMBER(_xlpm.result), _xlpm.result,
      _xlpm.result = "&gt; 2419.6", 2500,
      _xlpm.result = "&lt; 1.0", 0.5
    ),
    ""
  )
)</f>
        <v>95.8</v>
      </c>
      <c r="AG524" s="2">
        <f>_xlfn.IFNA(_xlfn.XLOOKUP((A524&amp;"_P"), GALLERY!AT:AT, GALLERY!E:E),"")</f>
        <v>3.5729999999999998E-2</v>
      </c>
      <c r="AH524" s="2">
        <f>_xlfn.IFNA(_xlfn.XLOOKUP((A524&amp;"_C"), GALLERY!AT:AT, GALLERY!E:E),"")</f>
        <v>506.69279999999998</v>
      </c>
      <c r="AI524" s="75">
        <f>_xlfn.IFNA(IF(_xlfn.XLOOKUP((A524&amp;"_N"), GALLERY!AT:AT, GALLERY!E:E)&lt;0, _xlfn.XLOOKUP((A524&amp;"_T"), GALLERY!AT:AT, GALLERY!E:E), _xlfn.XLOOKUP((A524&amp;"_T"), GALLERY!AT:AT, GALLERY!E:E)-_xlfn.XLOOKUP((A524&amp;"_N"), GALLERY!AT:AT, GALLERY!E:E))/1000,"")</f>
        <v>4.6496420000000004E-2</v>
      </c>
      <c r="AJ524" s="5">
        <f>_xlfn.IFNA(_xlfn.XLOOKUP((A524), TURBIDITY!A:A, TURBIDITY!I:I),"")</f>
        <v>0.65</v>
      </c>
      <c r="AK524" s="146" t="str" cm="1">
        <f t="array" ref="AK524">_xlfn.LET(
  _xlpm.lookupVal, _xlfn.XLOOKUP($A524, PHYCOCYANIN!A:A, PHYCOCYANIN!R:R, ""),
  _xlfn.IFS(
    _xlpm.lookupVal &lt;&gt; "", _xlpm.lookupVal,
    OR($Z524 = "Abundant algae", ISNUMBER(SEARCH("Suspected_HAB", $AA524))), "Flagged",
    TRUE, ""
  )
)</f>
        <v/>
      </c>
      <c r="AL524" s="121">
        <v>40.378696322357797</v>
      </c>
      <c r="AM524" s="121">
        <v>-74.948449591661401</v>
      </c>
    </row>
    <row r="525" spans="1:39" ht="14.5" x14ac:dyDescent="0.35">
      <c r="A525" s="2" t="str">
        <f t="shared" si="16"/>
        <v>BB1_2025-07-27</v>
      </c>
      <c r="B525">
        <v>3625</v>
      </c>
      <c r="C525" t="s">
        <v>1086</v>
      </c>
      <c r="D525" s="78">
        <v>45865.542858796296</v>
      </c>
      <c r="F525" s="78">
        <v>45865.542858796296</v>
      </c>
      <c r="H525" t="s">
        <v>179</v>
      </c>
      <c r="I525" t="s">
        <v>180</v>
      </c>
      <c r="J525" s="6">
        <v>45865.666666666664</v>
      </c>
      <c r="K525" s="79">
        <v>0.38680555555555557</v>
      </c>
      <c r="L525" t="s">
        <v>181</v>
      </c>
      <c r="M525" t="s">
        <v>155</v>
      </c>
      <c r="N525" t="s">
        <v>187</v>
      </c>
      <c r="O525" t="s">
        <v>250</v>
      </c>
      <c r="P525" t="s">
        <v>158</v>
      </c>
      <c r="R525" t="s">
        <v>159</v>
      </c>
      <c r="T525" t="s">
        <v>159</v>
      </c>
      <c r="V525" t="s">
        <v>172</v>
      </c>
      <c r="X525" t="s">
        <v>161</v>
      </c>
      <c r="Y525" t="s">
        <v>162</v>
      </c>
      <c r="Z525" t="s">
        <v>163</v>
      </c>
      <c r="AC525">
        <v>25</v>
      </c>
      <c r="AD525" t="s">
        <v>164</v>
      </c>
      <c r="AF525" cm="1">
        <f t="array" ref="AF525">_xlfn.LET(
  _xlpm.result, _xlfn.XLOOKUP($A525, IDEXX!$A:$A, IDEXX!$I:$I, ""),
  _xlfn.IFNA(
    _xlfn.IFS(
      ISNUMBER(_xlpm.result), _xlpm.result,
      _xlpm.result = "&gt; 2419.6", 2500,
      _xlpm.result = "&lt; 1.0", 0.5
    ),
    ""
  )
)</f>
        <v>378.4</v>
      </c>
      <c r="AG525" s="2">
        <f>_xlfn.IFNA(_xlfn.XLOOKUP((A525&amp;"_P"), GALLERY!AT:AT, GALLERY!E:E),"")</f>
        <v>2.469E-2</v>
      </c>
      <c r="AH525" s="2">
        <f>_xlfn.IFNA(_xlfn.XLOOKUP((A525&amp;"_C"), GALLERY!AT:AT, GALLERY!E:E),"")</f>
        <v>412.83330000000001</v>
      </c>
      <c r="AI525" s="75">
        <f>_xlfn.IFNA(IF(_xlfn.XLOOKUP((A525&amp;"_N"), GALLERY!AT:AT, GALLERY!E:E)&lt;0, _xlfn.XLOOKUP((A525&amp;"_T"), GALLERY!AT:AT, GALLERY!E:E), _xlfn.XLOOKUP((A525&amp;"_T"), GALLERY!AT:AT, GALLERY!E:E)-_xlfn.XLOOKUP((A525&amp;"_N"), GALLERY!AT:AT, GALLERY!E:E))/1000,"")</f>
        <v>0.32191004000000001</v>
      </c>
      <c r="AJ525" s="5">
        <f>_xlfn.IFNA(_xlfn.XLOOKUP((A525), TURBIDITY!A:A, TURBIDITY!I:I),"")</f>
        <v>7.91</v>
      </c>
      <c r="AK525" s="146" t="str" cm="1">
        <f t="array" ref="AK525">_xlfn.LET(
  _xlpm.lookupVal, _xlfn.XLOOKUP($A525, PHYCOCYANIN!A:A, PHYCOCYANIN!R:R, ""),
  _xlfn.IFS(
    _xlpm.lookupVal &lt;&gt; "", _xlpm.lookupVal,
    OR($Z525 = "Abundant algae", ISNUMBER(SEARCH("Suspected_HAB", $AA525))), "Flagged",
    TRUE, ""
  )
)</f>
        <v/>
      </c>
      <c r="AL525" s="7">
        <f>_xlfn.XLOOKUP($L525,'Site_GPS-Coordinates'!$A:$A,'Site_GPS-Coordinates'!$B:$B,"")</f>
        <v>40.318354999999997</v>
      </c>
      <c r="AM525" s="7">
        <f>_xlfn.XLOOKUP($L525,'Site_GPS-Coordinates'!$A:$A,'Site_GPS-Coordinates'!$C:$C,"")</f>
        <v>-74.612534999999994</v>
      </c>
    </row>
    <row r="526" spans="1:39" ht="14.5" x14ac:dyDescent="0.35">
      <c r="A526" s="2" t="str">
        <f t="shared" si="16"/>
        <v>BD1a_2025-07-27</v>
      </c>
      <c r="B526">
        <v>3643</v>
      </c>
      <c r="C526" t="s">
        <v>1087</v>
      </c>
      <c r="D526" s="78">
        <v>45865.594039351854</v>
      </c>
      <c r="F526" s="78">
        <v>45865.594039351854</v>
      </c>
      <c r="H526" t="s">
        <v>1088</v>
      </c>
      <c r="I526" t="s">
        <v>1089</v>
      </c>
      <c r="J526" s="6">
        <v>45865.666666666664</v>
      </c>
      <c r="K526" s="79">
        <v>0.42083333333333334</v>
      </c>
      <c r="L526" t="s">
        <v>186</v>
      </c>
      <c r="M526" t="s">
        <v>169</v>
      </c>
      <c r="N526" t="s">
        <v>456</v>
      </c>
      <c r="O526" t="s">
        <v>250</v>
      </c>
      <c r="P526" t="s">
        <v>158</v>
      </c>
      <c r="R526" t="s">
        <v>159</v>
      </c>
      <c r="T526" t="s">
        <v>159</v>
      </c>
      <c r="V526" t="s">
        <v>172</v>
      </c>
      <c r="X526" t="s">
        <v>161</v>
      </c>
      <c r="Y526" t="s">
        <v>177</v>
      </c>
      <c r="Z526" t="s">
        <v>163</v>
      </c>
      <c r="AC526">
        <v>25</v>
      </c>
      <c r="AD526" t="s">
        <v>164</v>
      </c>
      <c r="AF526" cm="1">
        <f t="array" ref="AF526">_xlfn.LET(
  _xlpm.result, _xlfn.XLOOKUP($A526, IDEXX!$A:$A, IDEXX!$I:$I, ""),
  _xlfn.IFNA(
    _xlfn.IFS(
      ISNUMBER(_xlpm.result), _xlpm.result,
      _xlpm.result = "&gt; 2419.6", 2500,
      _xlpm.result = "&lt; 1.0", 0.5
    ),
    ""
  )
)</f>
        <v>160.69999999999999</v>
      </c>
      <c r="AG526" s="2">
        <f>_xlfn.IFNA(_xlfn.XLOOKUP((A526&amp;"_P"), GALLERY!AT:AT, GALLERY!E:E),"")</f>
        <v>0.12056</v>
      </c>
      <c r="AH526" s="2">
        <f>_xlfn.IFNA(_xlfn.XLOOKUP((A526&amp;"_C"), GALLERY!AT:AT, GALLERY!E:E),"")</f>
        <v>345.15910000000002</v>
      </c>
      <c r="AI526" s="75">
        <f>_xlfn.IFNA(IF(_xlfn.XLOOKUP((A526&amp;"_N"), GALLERY!AT:AT, GALLERY!E:E)&lt;0, _xlfn.XLOOKUP((A526&amp;"_T"), GALLERY!AT:AT, GALLERY!E:E), _xlfn.XLOOKUP((A526&amp;"_T"), GALLERY!AT:AT, GALLERY!E:E)-_xlfn.XLOOKUP((A526&amp;"_N"), GALLERY!AT:AT, GALLERY!E:E))/1000,"")</f>
        <v>0.48237436</v>
      </c>
      <c r="AJ526" s="5">
        <f>_xlfn.IFNA(_xlfn.XLOOKUP((A526), TURBIDITY!A:A, TURBIDITY!I:I),"")</f>
        <v>4.12</v>
      </c>
      <c r="AK526" s="146" t="str" cm="1">
        <f t="array" ref="AK526">_xlfn.LET(
  _xlpm.lookupVal, _xlfn.XLOOKUP($A526, PHYCOCYANIN!A:A, PHYCOCYANIN!R:R, ""),
  _xlfn.IFS(
    _xlpm.lookupVal &lt;&gt; "", _xlpm.lookupVal,
    OR($Z526 = "Abundant algae", ISNUMBER(SEARCH("Suspected_HAB", $AA526))), "Flagged",
    TRUE, ""
  )
)</f>
        <v/>
      </c>
      <c r="AL526" s="121">
        <v>40.003359976170202</v>
      </c>
      <c r="AM526" s="121">
        <v>-74.7032057493726</v>
      </c>
    </row>
    <row r="527" spans="1:39" ht="14.5" x14ac:dyDescent="0.35">
      <c r="A527" s="2" t="str">
        <f t="shared" si="16"/>
        <v>BD4_2025-07-27</v>
      </c>
      <c r="B527">
        <v>3642</v>
      </c>
      <c r="C527" t="s">
        <v>1090</v>
      </c>
      <c r="D527" s="78">
        <v>45865.589212962965</v>
      </c>
      <c r="F527" s="78">
        <v>45865.589212962965</v>
      </c>
      <c r="H527" t="s">
        <v>1091</v>
      </c>
      <c r="I527" t="s">
        <v>1092</v>
      </c>
      <c r="J527" s="6">
        <v>45865.666666666664</v>
      </c>
      <c r="K527" s="79">
        <v>0.42083333333333334</v>
      </c>
      <c r="L527" t="s">
        <v>636</v>
      </c>
      <c r="M527" t="s">
        <v>169</v>
      </c>
      <c r="N527" t="s">
        <v>456</v>
      </c>
      <c r="O527" t="s">
        <v>157</v>
      </c>
      <c r="P527" t="s">
        <v>158</v>
      </c>
      <c r="R527" t="s">
        <v>159</v>
      </c>
      <c r="T527" t="s">
        <v>159</v>
      </c>
      <c r="V527" t="s">
        <v>172</v>
      </c>
      <c r="X527" t="s">
        <v>161</v>
      </c>
      <c r="Y527" t="s">
        <v>177</v>
      </c>
      <c r="Z527" t="s">
        <v>163</v>
      </c>
      <c r="AC527">
        <v>22</v>
      </c>
      <c r="AD527" t="s">
        <v>164</v>
      </c>
      <c r="AF527" cm="1">
        <f t="array" ref="AF527">_xlfn.LET(
  _xlpm.result, _xlfn.XLOOKUP($A527, IDEXX!$A:$A, IDEXX!$I:$I, ""),
  _xlfn.IFNA(
    _xlfn.IFS(
      ISNUMBER(_xlpm.result), _xlpm.result,
      _xlpm.result = "&gt; 2419.6", 2500,
      _xlpm.result = "&lt; 1.0", 0.5
    ),
    ""
  )
)</f>
        <v>365.4</v>
      </c>
      <c r="AG527" s="2">
        <f>_xlfn.IFNA(_xlfn.XLOOKUP((A527&amp;"_P"), GALLERY!AT:AT, GALLERY!E:E),"")</f>
        <v>1.159E-2</v>
      </c>
      <c r="AH527" s="2">
        <f>_xlfn.IFNA(_xlfn.XLOOKUP((A527&amp;"_C"), GALLERY!AT:AT, GALLERY!E:E),"")</f>
        <v>134.90440000000001</v>
      </c>
      <c r="AI527" s="75">
        <f>_xlfn.IFNA(IF(_xlfn.XLOOKUP((A527&amp;"_N"), GALLERY!AT:AT, GALLERY!E:E)&lt;0, _xlfn.XLOOKUP((A527&amp;"_T"), GALLERY!AT:AT, GALLERY!E:E), _xlfn.XLOOKUP((A527&amp;"_T"), GALLERY!AT:AT, GALLERY!E:E)-_xlfn.XLOOKUP((A527&amp;"_N"), GALLERY!AT:AT, GALLERY!E:E))/1000,"")</f>
        <v>1.657631E-2</v>
      </c>
      <c r="AJ527" s="5">
        <f>_xlfn.IFNA(_xlfn.XLOOKUP((A527), TURBIDITY!A:A, TURBIDITY!I:I),"")</f>
        <v>2.65</v>
      </c>
      <c r="AK527" s="146" t="str" cm="1">
        <f t="array" ref="AK527">_xlfn.LET(
  _xlpm.lookupVal, _xlfn.XLOOKUP($A527, PHYCOCYANIN!A:A, PHYCOCYANIN!R:R, ""),
  _xlfn.IFS(
    _xlpm.lookupVal &lt;&gt; "", _xlpm.lookupVal,
    OR($Z527 = "Abundant algae", ISNUMBER(SEARCH("Suspected_HAB", $AA527))), "Flagged",
    TRUE, ""
  )
)</f>
        <v/>
      </c>
      <c r="AL527" s="121">
        <v>40.419222222222203</v>
      </c>
      <c r="AM527" s="121">
        <v>-74.721638888888904</v>
      </c>
    </row>
    <row r="528" spans="1:39" ht="14.5" x14ac:dyDescent="0.35">
      <c r="A528" s="2" t="str">
        <f t="shared" si="16"/>
        <v>BRL1_2025-07-27</v>
      </c>
      <c r="B528">
        <v>3646</v>
      </c>
      <c r="C528" t="s">
        <v>1093</v>
      </c>
      <c r="D528" s="78">
        <v>45865.602673611109</v>
      </c>
      <c r="F528" s="78">
        <v>45865.602673611109</v>
      </c>
      <c r="H528" t="s">
        <v>719</v>
      </c>
      <c r="I528" t="s">
        <v>720</v>
      </c>
      <c r="J528" s="6">
        <v>45865.666666666664</v>
      </c>
      <c r="K528" s="79">
        <v>0.37916666666666665</v>
      </c>
      <c r="L528" t="s">
        <v>195</v>
      </c>
      <c r="M528" t="s">
        <v>169</v>
      </c>
      <c r="N528" t="s">
        <v>187</v>
      </c>
      <c r="O528" t="s">
        <v>250</v>
      </c>
      <c r="P528" t="s">
        <v>158</v>
      </c>
      <c r="R528" t="s">
        <v>159</v>
      </c>
      <c r="T528" t="s">
        <v>171</v>
      </c>
      <c r="V528" t="s">
        <v>413</v>
      </c>
      <c r="W528" t="s">
        <v>1094</v>
      </c>
      <c r="X528" t="s">
        <v>202</v>
      </c>
      <c r="Y528" t="s">
        <v>162</v>
      </c>
      <c r="Z528" t="s">
        <v>163</v>
      </c>
      <c r="AC528">
        <v>27</v>
      </c>
      <c r="AD528" t="s">
        <v>164</v>
      </c>
      <c r="AE528" t="s">
        <v>1095</v>
      </c>
      <c r="AF528" cm="1">
        <f t="array" ref="AF528">_xlfn.LET(
  _xlpm.result, _xlfn.XLOOKUP($A528, IDEXX!$A:$A, IDEXX!$I:$I, ""),
  _xlfn.IFNA(
    _xlfn.IFS(
      ISNUMBER(_xlpm.result), _xlpm.result,
      _xlpm.result = "&gt; 2419.6", 2500,
      _xlpm.result = "&lt; 1.0", 0.5
    ),
    ""
  )
)</f>
        <v>2</v>
      </c>
      <c r="AG528" s="2">
        <f>_xlfn.IFNA(_xlfn.XLOOKUP((A528&amp;"_P"), GALLERY!AT:AT, GALLERY!E:E),"")</f>
        <v>1.06E-3</v>
      </c>
      <c r="AH528" s="2">
        <f>_xlfn.IFNA(_xlfn.XLOOKUP((A528&amp;"_C"), GALLERY!AT:AT, GALLERY!E:E),"")</f>
        <v>495.66480000000001</v>
      </c>
      <c r="AI528" s="75">
        <f>_xlfn.IFNA(IF(_xlfn.XLOOKUP((A528&amp;"_N"), GALLERY!AT:AT, GALLERY!E:E)&lt;0, _xlfn.XLOOKUP((A528&amp;"_T"), GALLERY!AT:AT, GALLERY!E:E), _xlfn.XLOOKUP((A528&amp;"_T"), GALLERY!AT:AT, GALLERY!E:E)-_xlfn.XLOOKUP((A528&amp;"_N"), GALLERY!AT:AT, GALLERY!E:E))/1000,"")</f>
        <v>9.4089999999999994E-4</v>
      </c>
      <c r="AJ528" s="5">
        <f>_xlfn.IFNA(_xlfn.XLOOKUP((A528), TURBIDITY!A:A, TURBIDITY!I:I),"")</f>
        <v>6.43</v>
      </c>
      <c r="AK528" s="146" t="str" cm="1">
        <f t="array" ref="AK528">_xlfn.LET(
  _xlpm.lookupVal, _xlfn.XLOOKUP($A528, PHYCOCYANIN!A:A, PHYCOCYANIN!R:R, ""),
  _xlfn.IFS(
    _xlpm.lookupVal &lt;&gt; "", _xlpm.lookupVal,
    OR($Z528 = "Abundant algae", ISNUMBER(SEARCH("Suspected_HAB", $AA528))), "Flagged",
    TRUE, ""
  )
)</f>
        <v/>
      </c>
      <c r="AL528" s="121">
        <v>40.310787175717202</v>
      </c>
      <c r="AM528" s="121">
        <v>-74.512981642865398</v>
      </c>
    </row>
    <row r="529" spans="1:39" ht="14.5" x14ac:dyDescent="0.35">
      <c r="A529" s="2" t="str">
        <f t="shared" si="16"/>
        <v>CB2_2025-07-27</v>
      </c>
      <c r="B529">
        <v>3645</v>
      </c>
      <c r="C529" t="s">
        <v>1096</v>
      </c>
      <c r="D529" s="78">
        <v>45865.600092592591</v>
      </c>
      <c r="F529" s="78">
        <v>45865.600092592591</v>
      </c>
      <c r="H529" t="s">
        <v>719</v>
      </c>
      <c r="I529" t="s">
        <v>720</v>
      </c>
      <c r="J529" s="6">
        <v>45865.666666666664</v>
      </c>
      <c r="K529" s="79">
        <v>0.36388888888888887</v>
      </c>
      <c r="L529" t="s">
        <v>198</v>
      </c>
      <c r="M529" t="s">
        <v>169</v>
      </c>
      <c r="N529" t="s">
        <v>187</v>
      </c>
      <c r="O529" t="s">
        <v>250</v>
      </c>
      <c r="P529" t="s">
        <v>158</v>
      </c>
      <c r="R529" t="s">
        <v>159</v>
      </c>
      <c r="T529" t="s">
        <v>159</v>
      </c>
      <c r="V529" t="s">
        <v>172</v>
      </c>
      <c r="X529" t="s">
        <v>161</v>
      </c>
      <c r="Y529" t="s">
        <v>177</v>
      </c>
      <c r="Z529" t="s">
        <v>163</v>
      </c>
      <c r="AC529">
        <v>26</v>
      </c>
      <c r="AD529" t="s">
        <v>164</v>
      </c>
      <c r="AE529" t="s">
        <v>1097</v>
      </c>
      <c r="AF529" cm="1">
        <f t="array" ref="AF529">_xlfn.LET(
  _xlpm.result, _xlfn.XLOOKUP($A529, IDEXX!$A:$A, IDEXX!$I:$I, ""),
  _xlfn.IFNA(
    _xlfn.IFS(
      ISNUMBER(_xlpm.result), _xlpm.result,
      _xlpm.result = "&gt; 2419.6", 2500,
      _xlpm.result = "&lt; 1.0", 0.5
    ),
    ""
  )
)</f>
        <v>770.1</v>
      </c>
      <c r="AG529" s="2">
        <f>_xlfn.IFNA(_xlfn.XLOOKUP((A529&amp;"_P"), GALLERY!AT:AT, GALLERY!E:E),"")</f>
        <v>3.3700000000000002E-3</v>
      </c>
      <c r="AH529" s="2">
        <f>_xlfn.IFNA(_xlfn.XLOOKUP((A529&amp;"_C"), GALLERY!AT:AT, GALLERY!E:E),"")</f>
        <v>482.81700000000001</v>
      </c>
      <c r="AI529" s="75">
        <f>_xlfn.IFNA(IF(_xlfn.XLOOKUP((A529&amp;"_N"), GALLERY!AT:AT, GALLERY!E:E)&lt;0, _xlfn.XLOOKUP((A529&amp;"_T"), GALLERY!AT:AT, GALLERY!E:E), _xlfn.XLOOKUP((A529&amp;"_T"), GALLERY!AT:AT, GALLERY!E:E)-_xlfn.XLOOKUP((A529&amp;"_N"), GALLERY!AT:AT, GALLERY!E:E))/1000,"")</f>
        <v>0.16303710000000002</v>
      </c>
      <c r="AJ529" s="5">
        <f>_xlfn.IFNA(_xlfn.XLOOKUP((A529), TURBIDITY!A:A, TURBIDITY!I:I),"")</f>
        <v>6.1</v>
      </c>
      <c r="AK529" s="146" t="str" cm="1">
        <f t="array" ref="AK529">_xlfn.LET(
  _xlpm.lookupVal, _xlfn.XLOOKUP($A529, PHYCOCYANIN!A:A, PHYCOCYANIN!R:R, ""),
  _xlfn.IFS(
    _xlpm.lookupVal &lt;&gt; "", _xlpm.lookupVal,
    OR($Z529 = "Abundant algae", ISNUMBER(SEARCH("Suspected_HAB", $AA529))), "Flagged",
    TRUE, ""
  )
)</f>
        <v/>
      </c>
      <c r="AL529" s="121">
        <v>40.309776541161597</v>
      </c>
      <c r="AM529" s="121">
        <v>-74.5168521013982</v>
      </c>
    </row>
    <row r="530" spans="1:39" ht="14.5" x14ac:dyDescent="0.35">
      <c r="A530" s="2" t="str">
        <f t="shared" si="16"/>
        <v>CB3_2025-07-27</v>
      </c>
      <c r="B530">
        <v>3624</v>
      </c>
      <c r="C530" t="s">
        <v>1098</v>
      </c>
      <c r="D530" s="78">
        <v>45865.541261574072</v>
      </c>
      <c r="F530" s="78">
        <v>45865.541261574072</v>
      </c>
      <c r="H530" t="s">
        <v>273</v>
      </c>
      <c r="I530" t="s">
        <v>180</v>
      </c>
      <c r="J530" s="6">
        <v>45865.666666666664</v>
      </c>
      <c r="K530" s="79">
        <v>0.34375</v>
      </c>
      <c r="L530" t="s">
        <v>201</v>
      </c>
      <c r="M530" t="s">
        <v>155</v>
      </c>
      <c r="N530" t="s">
        <v>187</v>
      </c>
      <c r="O530" t="s">
        <v>250</v>
      </c>
      <c r="P530" t="s">
        <v>158</v>
      </c>
      <c r="R530" s="84" t="s">
        <v>228</v>
      </c>
      <c r="T530" t="s">
        <v>171</v>
      </c>
      <c r="V530" t="s">
        <v>172</v>
      </c>
      <c r="X530" t="s">
        <v>202</v>
      </c>
      <c r="Y530" t="s">
        <v>162</v>
      </c>
      <c r="Z530" t="s">
        <v>163</v>
      </c>
      <c r="AC530">
        <v>26</v>
      </c>
      <c r="AD530" t="s">
        <v>164</v>
      </c>
      <c r="AF530" cm="1">
        <f t="array" ref="AF530">_xlfn.LET(
  _xlpm.result, _xlfn.XLOOKUP($A530, IDEXX!$A:$A, IDEXX!$I:$I, ""),
  _xlfn.IFNA(
    _xlfn.IFS(
      ISNUMBER(_xlpm.result), _xlpm.result,
      _xlpm.result = "&gt; 2419.6", 2500,
      _xlpm.result = "&lt; 1.0", 0.5
    ),
    ""
  )
)</f>
        <v>67.599999999999994</v>
      </c>
      <c r="AG530" s="2">
        <f>_xlfn.IFNA(_xlfn.XLOOKUP((A530&amp;"_P"), GALLERY!AT:AT, GALLERY!E:E),"")</f>
        <v>3.3759999999999998E-2</v>
      </c>
      <c r="AH530" s="2">
        <f>_xlfn.IFNA(_xlfn.XLOOKUP((A530&amp;"_C"), GALLERY!AT:AT, GALLERY!E:E),"")</f>
        <v>642.12869999999998</v>
      </c>
      <c r="AI530" s="75">
        <f>_xlfn.IFNA(IF(_xlfn.XLOOKUP((A530&amp;"_N"), GALLERY!AT:AT, GALLERY!E:E)&lt;0, _xlfn.XLOOKUP((A530&amp;"_T"), GALLERY!AT:AT, GALLERY!E:E), _xlfn.XLOOKUP((A530&amp;"_T"), GALLERY!AT:AT, GALLERY!E:E)-_xlfn.XLOOKUP((A530&amp;"_N"), GALLERY!AT:AT, GALLERY!E:E))/1000,"")</f>
        <v>0.20861066</v>
      </c>
      <c r="AJ530" s="5">
        <f>_xlfn.IFNA(_xlfn.XLOOKUP((A530), TURBIDITY!A:A, TURBIDITY!I:I),"")</f>
        <v>6.34</v>
      </c>
      <c r="AK530" s="146" t="str" cm="1">
        <f t="array" ref="AK530">_xlfn.LET(
  _xlpm.lookupVal, _xlfn.XLOOKUP($A530, PHYCOCYANIN!A:A, PHYCOCYANIN!R:R, ""),
  _xlfn.IFS(
    _xlpm.lookupVal &lt;&gt; "", _xlpm.lookupVal,
    OR($Z530 = "Abundant algae", ISNUMBER(SEARCH("Suspected_HAB", $AA530))), "Flagged",
    TRUE, ""
  )
)</f>
        <v/>
      </c>
      <c r="AL530" s="7">
        <f>_xlfn.XLOOKUP($L530,'Site_GPS-Coordinates'!$A:$A,'Site_GPS-Coordinates'!$B:$B,"")</f>
        <v>40.326120000000003</v>
      </c>
      <c r="AM530" s="7">
        <f>_xlfn.XLOOKUP($L530,'Site_GPS-Coordinates'!$A:$A,'Site_GPS-Coordinates'!$C:$C,"")</f>
        <v>-74.603478999999993</v>
      </c>
    </row>
    <row r="531" spans="1:39" ht="14.5" x14ac:dyDescent="0.35">
      <c r="A531" s="2" t="str">
        <f t="shared" si="16"/>
        <v>CL4_2025-07-27</v>
      </c>
      <c r="B531">
        <v>3667</v>
      </c>
      <c r="C531" t="s">
        <v>1099</v>
      </c>
      <c r="D531" s="78">
        <v>45865.71670138889</v>
      </c>
      <c r="F531" s="78">
        <v>45865.71670138889</v>
      </c>
      <c r="H531" t="s">
        <v>929</v>
      </c>
      <c r="I531" t="s">
        <v>647</v>
      </c>
      <c r="J531" s="6">
        <v>45865.666666666664</v>
      </c>
      <c r="K531" s="79">
        <v>0.5</v>
      </c>
      <c r="L531" t="s">
        <v>211</v>
      </c>
      <c r="M531" t="s">
        <v>155</v>
      </c>
      <c r="N531" t="s">
        <v>456</v>
      </c>
      <c r="O531" t="s">
        <v>157</v>
      </c>
      <c r="P531" t="s">
        <v>464</v>
      </c>
      <c r="R531" s="100" t="s">
        <v>715</v>
      </c>
      <c r="T531" t="s">
        <v>171</v>
      </c>
      <c r="V531" t="s">
        <v>493</v>
      </c>
      <c r="X531" t="s">
        <v>202</v>
      </c>
      <c r="Y531" t="s">
        <v>191</v>
      </c>
      <c r="Z531" t="s">
        <v>163</v>
      </c>
      <c r="AC531">
        <v>26</v>
      </c>
      <c r="AD531" t="s">
        <v>164</v>
      </c>
      <c r="AF531" cm="1">
        <f t="array" ref="AF531">_xlfn.LET(
  _xlpm.result, _xlfn.XLOOKUP($A531, IDEXX!$A:$A, IDEXX!$I:$I, ""),
  _xlfn.IFNA(
    _xlfn.IFS(
      ISNUMBER(_xlpm.result), _xlpm.result,
      _xlpm.result = "&gt; 2419.6", 2500,
      _xlpm.result = "&lt; 1.0", 0.5
    ),
    ""
  )
)</f>
        <v>125.4</v>
      </c>
      <c r="AG531" s="2">
        <f>_xlfn.IFNA(_xlfn.XLOOKUP((A531&amp;"_P"), GALLERY!AT:AT, GALLERY!E:E),"")</f>
        <v>2.4590000000000001E-2</v>
      </c>
      <c r="AH531" s="2">
        <f>_xlfn.IFNA(_xlfn.XLOOKUP((A531&amp;"_C"), GALLERY!AT:AT, GALLERY!E:E),"")</f>
        <v>532.96860000000004</v>
      </c>
      <c r="AI531" s="75">
        <f>_xlfn.IFNA(IF(_xlfn.XLOOKUP((A531&amp;"_N"), GALLERY!AT:AT, GALLERY!E:E)&lt;0, _xlfn.XLOOKUP((A531&amp;"_T"), GALLERY!AT:AT, GALLERY!E:E), _xlfn.XLOOKUP((A531&amp;"_T"), GALLERY!AT:AT, GALLERY!E:E)-_xlfn.XLOOKUP((A531&amp;"_N"), GALLERY!AT:AT, GALLERY!E:E))/1000,"")</f>
        <v>0.15337196</v>
      </c>
      <c r="AJ531" s="5">
        <f>_xlfn.IFNA(_xlfn.XLOOKUP((A531), TURBIDITY!A:A, TURBIDITY!I:I),"")</f>
        <v>11.8</v>
      </c>
      <c r="AK531" s="146" t="str" cm="1">
        <f t="array" ref="AK531">_xlfn.LET(
  _xlpm.lookupVal, _xlfn.XLOOKUP($A531, PHYCOCYANIN!A:A, PHYCOCYANIN!R:R, ""),
  _xlfn.IFS(
    _xlpm.lookupVal &lt;&gt; "", _xlpm.lookupVal,
    OR($Z531 = "Abundant algae", ISNUMBER(SEARCH("Suspected_HAB", $AA531))), "Flagged",
    TRUE, ""
  )
)</f>
        <v/>
      </c>
      <c r="AL531" s="7">
        <f>_xlfn.XLOOKUP($L531,'Site_GPS-Coordinates'!$A:$A,'Site_GPS-Coordinates'!$B:$B,"")</f>
        <v>40.341736330000003</v>
      </c>
      <c r="AM531" s="7">
        <f>_xlfn.XLOOKUP($L531,'Site_GPS-Coordinates'!$A:$A,'Site_GPS-Coordinates'!$C:$C,"")</f>
        <v>-74.647461930000006</v>
      </c>
    </row>
    <row r="532" spans="1:39" ht="14.5" x14ac:dyDescent="0.35">
      <c r="A532" s="2" t="str">
        <f t="shared" si="16"/>
        <v>CL5_2025-07-27</v>
      </c>
      <c r="B532">
        <v>3666</v>
      </c>
      <c r="C532" t="s">
        <v>1100</v>
      </c>
      <c r="D532" s="78">
        <v>45865.715127314812</v>
      </c>
      <c r="F532" s="78">
        <v>45865.715127314812</v>
      </c>
      <c r="H532" t="s">
        <v>929</v>
      </c>
      <c r="I532" t="s">
        <v>647</v>
      </c>
      <c r="J532" s="6">
        <v>45865.666666666664</v>
      </c>
      <c r="K532" s="79">
        <v>0.47222222222222221</v>
      </c>
      <c r="L532" t="s">
        <v>217</v>
      </c>
      <c r="M532" t="s">
        <v>155</v>
      </c>
      <c r="N532" t="s">
        <v>456</v>
      </c>
      <c r="O532" t="s">
        <v>157</v>
      </c>
      <c r="P532" t="s">
        <v>464</v>
      </c>
      <c r="R532" s="100" t="s">
        <v>715</v>
      </c>
      <c r="T532" t="s">
        <v>171</v>
      </c>
      <c r="V532" t="s">
        <v>320</v>
      </c>
      <c r="X532" t="s">
        <v>161</v>
      </c>
      <c r="Y532" t="s">
        <v>191</v>
      </c>
      <c r="Z532" t="s">
        <v>163</v>
      </c>
      <c r="AC532">
        <v>27</v>
      </c>
      <c r="AD532" t="s">
        <v>164</v>
      </c>
      <c r="AF532" cm="1">
        <f t="array" ref="AF532">_xlfn.LET(
  _xlpm.result, _xlfn.XLOOKUP($A532, IDEXX!$A:$A, IDEXX!$I:$I, ""),
  _xlfn.IFNA(
    _xlfn.IFS(
      ISNUMBER(_xlpm.result), _xlpm.result,
      _xlpm.result = "&gt; 2419.6", 2500,
      _xlpm.result = "&lt; 1.0", 0.5
    ),
    ""
  )
)</f>
        <v>32.299999999999997</v>
      </c>
      <c r="AG532" s="2">
        <f>_xlfn.IFNA(_xlfn.XLOOKUP((A532&amp;"_P"), GALLERY!AT:AT, GALLERY!E:E),"")</f>
        <v>7.5969999999999996E-2</v>
      </c>
      <c r="AH532" s="2">
        <f>_xlfn.IFNA(_xlfn.XLOOKUP((A532&amp;"_C"), GALLERY!AT:AT, GALLERY!E:E),"")</f>
        <v>582.69740000000002</v>
      </c>
      <c r="AI532" s="75">
        <f>_xlfn.IFNA(IF(_xlfn.XLOOKUP((A532&amp;"_N"), GALLERY!AT:AT, GALLERY!E:E)&lt;0, _xlfn.XLOOKUP((A532&amp;"_T"), GALLERY!AT:AT, GALLERY!E:E), _xlfn.XLOOKUP((A532&amp;"_T"), GALLERY!AT:AT, GALLERY!E:E)-_xlfn.XLOOKUP((A532&amp;"_N"), GALLERY!AT:AT, GALLERY!E:E))/1000,"")</f>
        <v>9.9609989999999995E-2</v>
      </c>
      <c r="AJ532" s="5">
        <f>_xlfn.IFNA(_xlfn.XLOOKUP((A532), TURBIDITY!A:A, TURBIDITY!I:I),"")</f>
        <v>9.58</v>
      </c>
      <c r="AK532" s="146" t="s">
        <v>1101</v>
      </c>
      <c r="AL532" s="7">
        <f>_xlfn.XLOOKUP($L532,'Site_GPS-Coordinates'!$A:$A,'Site_GPS-Coordinates'!$B:$B,"")</f>
        <v>40.366805919999997</v>
      </c>
      <c r="AM532" s="7">
        <f>_xlfn.XLOOKUP($L532,'Site_GPS-Coordinates'!$A:$A,'Site_GPS-Coordinates'!$C:$C,"")</f>
        <v>-74.625728370000004</v>
      </c>
    </row>
    <row r="533" spans="1:39" ht="14.5" x14ac:dyDescent="0.35">
      <c r="A533" s="2" t="str">
        <f t="shared" si="16"/>
        <v>COL1_2025-07-27</v>
      </c>
      <c r="B533">
        <v>3656</v>
      </c>
      <c r="C533" t="s">
        <v>1102</v>
      </c>
      <c r="D533" s="78">
        <v>45865.627905092595</v>
      </c>
      <c r="F533" s="78">
        <v>45865.627905092595</v>
      </c>
      <c r="H533" t="s">
        <v>1103</v>
      </c>
      <c r="I533" t="s">
        <v>1104</v>
      </c>
      <c r="J533" s="6">
        <v>45865.666666666664</v>
      </c>
      <c r="K533" s="79">
        <v>0.45624999999999999</v>
      </c>
      <c r="L533" t="s">
        <v>339</v>
      </c>
      <c r="M533" t="s">
        <v>169</v>
      </c>
      <c r="N533" t="s">
        <v>456</v>
      </c>
      <c r="O533" t="s">
        <v>250</v>
      </c>
      <c r="P533" t="s">
        <v>158</v>
      </c>
      <c r="R533" t="s">
        <v>290</v>
      </c>
      <c r="T533" t="s">
        <v>199</v>
      </c>
      <c r="V533" t="s">
        <v>628</v>
      </c>
      <c r="W533" t="s">
        <v>1105</v>
      </c>
      <c r="X533" t="s">
        <v>202</v>
      </c>
      <c r="Y533" t="s">
        <v>191</v>
      </c>
      <c r="Z533" t="s">
        <v>213</v>
      </c>
      <c r="AA533" t="s">
        <v>495</v>
      </c>
      <c r="AC533">
        <v>79</v>
      </c>
      <c r="AD533" t="s">
        <v>164</v>
      </c>
      <c r="AE533" t="s">
        <v>1106</v>
      </c>
      <c r="AF533" cm="1">
        <f t="array" ref="AF533">_xlfn.LET(
  _xlpm.result, _xlfn.XLOOKUP($A533, IDEXX!$A:$A, IDEXX!$I:$I, ""),
  _xlfn.IFNA(
    _xlfn.IFS(
      ISNUMBER(_xlpm.result), _xlpm.result,
      _xlpm.result = "&gt; 2419.6", 2500,
      _xlpm.result = "&lt; 1.0", 0.5
    ),
    ""
  )
)</f>
        <v>2500</v>
      </c>
      <c r="AG533" s="2">
        <f>_xlfn.IFNA(_xlfn.XLOOKUP((A533&amp;"_P"), GALLERY!AT:AT, GALLERY!E:E),"")</f>
        <v>0.14254</v>
      </c>
      <c r="AH533" s="2">
        <f>_xlfn.IFNA(_xlfn.XLOOKUP((A533&amp;"_C"), GALLERY!AT:AT, GALLERY!E:E),"")</f>
        <v>585.0711</v>
      </c>
      <c r="AI533" s="75">
        <f>_xlfn.IFNA(IF(_xlfn.XLOOKUP((A533&amp;"_N"), GALLERY!AT:AT, GALLERY!E:E)&lt;0, _xlfn.XLOOKUP((A533&amp;"_T"), GALLERY!AT:AT, GALLERY!E:E), _xlfn.XLOOKUP((A533&amp;"_T"), GALLERY!AT:AT, GALLERY!E:E)-_xlfn.XLOOKUP((A533&amp;"_N"), GALLERY!AT:AT, GALLERY!E:E))/1000,"")</f>
        <v>0.31915377</v>
      </c>
      <c r="AJ533" s="5">
        <f>_xlfn.IFNA(_xlfn.XLOOKUP((A533), TURBIDITY!A:A, TURBIDITY!I:I),"")</f>
        <v>5.86</v>
      </c>
      <c r="AK533" s="146" t="str" cm="1">
        <f t="array" ref="AK533">_xlfn.LET(
  _xlpm.lookupVal, _xlfn.XLOOKUP($A533, PHYCOCYANIN!A:A, PHYCOCYANIN!R:R, ""),
  _xlfn.IFS(
    _xlpm.lookupVal &lt;&gt; "", _xlpm.lookupVal,
    OR($Z533 = "Abundant algae", ISNUMBER(SEARCH("Suspected_HAB", $AA533))), "Flagged",
    TRUE, ""
  )
)</f>
        <v>Flagged</v>
      </c>
      <c r="AL533" s="121">
        <v>40.255573782895397</v>
      </c>
      <c r="AM533" s="121">
        <v>-74.727529150030605</v>
      </c>
    </row>
    <row r="534" spans="1:39" ht="14.5" x14ac:dyDescent="0.35">
      <c r="A534" s="2" t="str">
        <f t="shared" si="16"/>
        <v>CTL1_2025-07-27</v>
      </c>
      <c r="B534">
        <v>3659</v>
      </c>
      <c r="C534" t="s">
        <v>1107</v>
      </c>
      <c r="D534" s="78">
        <v>45865.638229166667</v>
      </c>
      <c r="F534" s="78">
        <v>45865.638229166667</v>
      </c>
      <c r="H534" t="s">
        <v>1103</v>
      </c>
      <c r="I534" t="s">
        <v>1104</v>
      </c>
      <c r="J534" s="6">
        <v>45865.666666666664</v>
      </c>
      <c r="K534" s="79">
        <v>0.46875</v>
      </c>
      <c r="L534" t="s">
        <v>223</v>
      </c>
      <c r="M534" t="s">
        <v>169</v>
      </c>
      <c r="N534" t="s">
        <v>456</v>
      </c>
      <c r="O534" t="s">
        <v>250</v>
      </c>
      <c r="P534" t="s">
        <v>158</v>
      </c>
      <c r="R534" t="s">
        <v>290</v>
      </c>
      <c r="T534" t="s">
        <v>199</v>
      </c>
      <c r="V534" t="s">
        <v>160</v>
      </c>
      <c r="X534" t="s">
        <v>202</v>
      </c>
      <c r="Y534" t="s">
        <v>424</v>
      </c>
      <c r="Z534" t="s">
        <v>163</v>
      </c>
      <c r="AC534">
        <v>80</v>
      </c>
      <c r="AD534" t="s">
        <v>164</v>
      </c>
      <c r="AF534" cm="1">
        <f t="array" ref="AF534">_xlfn.LET(
  _xlpm.result, _xlfn.XLOOKUP($A534, IDEXX!$A:$A, IDEXX!$I:$I, ""),
  _xlfn.IFNA(
    _xlfn.IFS(
      ISNUMBER(_xlpm.result), _xlpm.result,
      _xlpm.result = "&gt; 2419.6", 2500,
      _xlpm.result = "&lt; 1.0", 0.5
    ),
    ""
  )
)</f>
        <v>727</v>
      </c>
      <c r="AG534" s="2">
        <f>_xlfn.IFNA(_xlfn.XLOOKUP((A534&amp;"_P"), GALLERY!AT:AT, GALLERY!E:E),"")</f>
        <v>0.11117</v>
      </c>
      <c r="AH534" s="2">
        <f>_xlfn.IFNA(_xlfn.XLOOKUP((A534&amp;"_C"), GALLERY!AT:AT, GALLERY!E:E),"")</f>
        <v>501.9083</v>
      </c>
      <c r="AI534" s="75">
        <f>_xlfn.IFNA(IF(_xlfn.XLOOKUP((A534&amp;"_N"), GALLERY!AT:AT, GALLERY!E:E)&lt;0, _xlfn.XLOOKUP((A534&amp;"_T"), GALLERY!AT:AT, GALLERY!E:E), _xlfn.XLOOKUP((A534&amp;"_T"), GALLERY!AT:AT, GALLERY!E:E)-_xlfn.XLOOKUP((A534&amp;"_N"), GALLERY!AT:AT, GALLERY!E:E))/1000,"")</f>
        <v>0.14965979999999998</v>
      </c>
      <c r="AJ534" s="5">
        <f>_xlfn.IFNA(_xlfn.XLOOKUP((A534), TURBIDITY!A:A, TURBIDITY!I:I),"")</f>
        <v>6.99</v>
      </c>
      <c r="AK534" s="146" t="str" cm="1">
        <f t="array" ref="AK534">_xlfn.LET(
  _xlpm.lookupVal, _xlfn.XLOOKUP($A534, PHYCOCYANIN!A:A, PHYCOCYANIN!R:R, ""),
  _xlfn.IFS(
    _xlpm.lookupVal &lt;&gt; "", _xlpm.lookupVal,
    OR($Z534 = "Abundant algae", ISNUMBER(SEARCH("Suspected_HAB", $AA534))), "Flagged",
    TRUE, ""
  )
)</f>
        <v/>
      </c>
      <c r="AL534" s="121">
        <v>40.279550899556703</v>
      </c>
      <c r="AM534" s="121">
        <v>-74.739601016725302</v>
      </c>
    </row>
    <row r="535" spans="1:39" ht="14.5" x14ac:dyDescent="0.35">
      <c r="A535" s="2" t="str">
        <f t="shared" si="16"/>
        <v>CVL1_2025-07-27</v>
      </c>
      <c r="B535">
        <v>3631</v>
      </c>
      <c r="C535" t="s">
        <v>1108</v>
      </c>
      <c r="D535" s="78">
        <v>45865.55840277778</v>
      </c>
      <c r="F535" s="78">
        <v>45865.55840277778</v>
      </c>
      <c r="H535" t="s">
        <v>1109</v>
      </c>
      <c r="I535" t="s">
        <v>1110</v>
      </c>
      <c r="J535" s="6">
        <v>45865.666666666664</v>
      </c>
      <c r="K535" s="79">
        <v>0.38194444444444442</v>
      </c>
      <c r="L535" t="s">
        <v>225</v>
      </c>
      <c r="M535" t="s">
        <v>169</v>
      </c>
      <c r="N535" t="s">
        <v>456</v>
      </c>
      <c r="O535" t="s">
        <v>250</v>
      </c>
      <c r="P535" t="s">
        <v>158</v>
      </c>
      <c r="R535" t="s">
        <v>159</v>
      </c>
      <c r="T535" t="s">
        <v>171</v>
      </c>
      <c r="V535" t="s">
        <v>172</v>
      </c>
      <c r="X535" t="s">
        <v>202</v>
      </c>
      <c r="Y535" t="s">
        <v>177</v>
      </c>
      <c r="Z535" t="s">
        <v>163</v>
      </c>
      <c r="AC535">
        <v>27.5</v>
      </c>
      <c r="AD535" t="s">
        <v>164</v>
      </c>
      <c r="AE535" t="s">
        <v>1111</v>
      </c>
      <c r="AF535" cm="1">
        <f t="array" ref="AF535">_xlfn.LET(
  _xlpm.result, _xlfn.XLOOKUP($A535, IDEXX!$A:$A, IDEXX!$I:$I, ""),
  _xlfn.IFNA(
    _xlfn.IFS(
      ISNUMBER(_xlpm.result), _xlpm.result,
      _xlpm.result = "&gt; 2419.6", 2500,
      _xlpm.result = "&lt; 1.0", 0.5
    ),
    ""
  )
)</f>
        <v>7.3</v>
      </c>
      <c r="AG535" s="2">
        <f>_xlfn.IFNA(_xlfn.XLOOKUP((A535&amp;"_P"), GALLERY!AT:AT, GALLERY!E:E),"")</f>
        <v>2.4680000000000001E-2</v>
      </c>
      <c r="AH535" s="2">
        <f>_xlfn.IFNA(_xlfn.XLOOKUP((A535&amp;"_C"), GALLERY!AT:AT, GALLERY!E:E),"")</f>
        <v>434.31420000000003</v>
      </c>
      <c r="AI535" s="75">
        <f>_xlfn.IFNA(IF(_xlfn.XLOOKUP((A535&amp;"_N"), GALLERY!AT:AT, GALLERY!E:E)&lt;0, _xlfn.XLOOKUP((A535&amp;"_T"), GALLERY!AT:AT, GALLERY!E:E), _xlfn.XLOOKUP((A535&amp;"_T"), GALLERY!AT:AT, GALLERY!E:E)-_xlfn.XLOOKUP((A535&amp;"_N"), GALLERY!AT:AT, GALLERY!E:E))/1000,"")</f>
        <v>1.478167E-2</v>
      </c>
      <c r="AJ535" s="5">
        <f>_xlfn.IFNA(_xlfn.XLOOKUP((A535), TURBIDITY!A:A, TURBIDITY!I:I),"")</f>
        <v>14.6</v>
      </c>
      <c r="AK535" s="146" t="str" cm="1">
        <f t="array" ref="AK535">_xlfn.LET(
  _xlpm.lookupVal, _xlfn.XLOOKUP($A535, PHYCOCYANIN!A:A, PHYCOCYANIN!R:R, ""),
  _xlfn.IFS(
    _xlpm.lookupVal &lt;&gt; "", _xlpm.lookupVal,
    OR($Z535 = "Abundant algae", ISNUMBER(SEARCH("Suspected_HAB", $AA535))), "Flagged",
    TRUE, ""
  )
)</f>
        <v/>
      </c>
      <c r="AL535" s="121">
        <v>40.2728611</v>
      </c>
      <c r="AM535" s="121">
        <v>-74.779472200000001</v>
      </c>
    </row>
    <row r="536" spans="1:39" ht="14.5" x14ac:dyDescent="0.35">
      <c r="A536" s="2" t="str">
        <f t="shared" si="16"/>
        <v>DB1_2025-07-27</v>
      </c>
      <c r="B536">
        <v>3619</v>
      </c>
      <c r="C536" t="s">
        <v>1112</v>
      </c>
      <c r="D536" s="78">
        <v>45865.508506944447</v>
      </c>
      <c r="F536" s="78">
        <v>45865.508506944447</v>
      </c>
      <c r="H536" t="s">
        <v>1113</v>
      </c>
      <c r="I536" t="s">
        <v>1114</v>
      </c>
      <c r="J536" s="6">
        <v>45865.666666666664</v>
      </c>
      <c r="K536" s="79">
        <v>0.34027777777777779</v>
      </c>
      <c r="L536" t="s">
        <v>227</v>
      </c>
      <c r="M536" t="s">
        <v>155</v>
      </c>
      <c r="N536" t="s">
        <v>456</v>
      </c>
      <c r="O536" t="s">
        <v>250</v>
      </c>
      <c r="P536" t="s">
        <v>413</v>
      </c>
      <c r="Q536" t="s">
        <v>1115</v>
      </c>
      <c r="R536" t="s">
        <v>159</v>
      </c>
      <c r="T536" t="s">
        <v>159</v>
      </c>
      <c r="V536" t="s">
        <v>172</v>
      </c>
      <c r="X536" t="s">
        <v>202</v>
      </c>
      <c r="Y536" t="s">
        <v>162</v>
      </c>
      <c r="Z536" t="s">
        <v>163</v>
      </c>
      <c r="AC536">
        <v>23</v>
      </c>
      <c r="AD536" t="s">
        <v>164</v>
      </c>
      <c r="AF536" cm="1">
        <f t="array" ref="AF536">_xlfn.LET(
  _xlpm.result, _xlfn.XLOOKUP($A536, IDEXX!$A:$A, IDEXX!$I:$I, ""),
  _xlfn.IFNA(
    _xlfn.IFS(
      ISNUMBER(_xlpm.result), _xlpm.result,
      _xlpm.result = "&gt; 2419.6", 2500,
      _xlpm.result = "&lt; 1.0", 0.5
    ),
    ""
  )
)</f>
        <v>142.1</v>
      </c>
      <c r="AG536" s="2">
        <f>_xlfn.IFNA(_xlfn.XLOOKUP((A536&amp;"_P"), GALLERY!AT:AT, GALLERY!E:E),"")</f>
        <v>4.3270000000000003E-2</v>
      </c>
      <c r="AH536" s="2">
        <f>_xlfn.IFNA(_xlfn.XLOOKUP((A536&amp;"_C"), GALLERY!AT:AT, GALLERY!E:E),"")</f>
        <v>529.58190000000002</v>
      </c>
      <c r="AI536" s="75">
        <f>_xlfn.IFNA(IF(_xlfn.XLOOKUP((A536&amp;"_N"), GALLERY!AT:AT, GALLERY!E:E)&lt;0, _xlfn.XLOOKUP((A536&amp;"_T"), GALLERY!AT:AT, GALLERY!E:E), _xlfn.XLOOKUP((A536&amp;"_T"), GALLERY!AT:AT, GALLERY!E:E)-_xlfn.XLOOKUP((A536&amp;"_N"), GALLERY!AT:AT, GALLERY!E:E))/1000,"")</f>
        <v>0.30689022999999999</v>
      </c>
      <c r="AJ536" s="5">
        <f>_xlfn.IFNA(_xlfn.XLOOKUP((A536), TURBIDITY!A:A, TURBIDITY!I:I),"")</f>
        <v>3.54</v>
      </c>
      <c r="AK536" s="146" t="str" cm="1">
        <f t="array" ref="AK536">_xlfn.LET(
  _xlpm.lookupVal, _xlfn.XLOOKUP($A536, PHYCOCYANIN!A:A, PHYCOCYANIN!R:R, ""),
  _xlfn.IFS(
    _xlpm.lookupVal &lt;&gt; "", _xlpm.lookupVal,
    OR($Z536 = "Abundant algae", ISNUMBER(SEARCH("Suspected_HAB", $AA536))), "Flagged",
    TRUE, ""
  )
)</f>
        <v/>
      </c>
      <c r="AL536" s="7">
        <f>_xlfn.XLOOKUP($L536,'Site_GPS-Coordinates'!$A:$A,'Site_GPS-Coordinates'!$B:$B,"")</f>
        <v>40.333883</v>
      </c>
      <c r="AM536" s="7">
        <f>_xlfn.XLOOKUP($L536,'Site_GPS-Coordinates'!$A:$A,'Site_GPS-Coordinates'!$C:$C,"")</f>
        <v>-74.611664000000005</v>
      </c>
    </row>
    <row r="537" spans="1:39" ht="14.5" x14ac:dyDescent="0.35">
      <c r="A537" s="2" t="str">
        <f t="shared" si="16"/>
        <v>DE1_2025-07-27</v>
      </c>
      <c r="B537">
        <v>3630</v>
      </c>
      <c r="C537" t="s">
        <v>1116</v>
      </c>
      <c r="D537" s="78">
        <v>45865.555138888885</v>
      </c>
      <c r="F537" s="78">
        <v>45865.555138888885</v>
      </c>
      <c r="H537" t="s">
        <v>1084</v>
      </c>
      <c r="I537" t="s">
        <v>1085</v>
      </c>
      <c r="J537" s="6">
        <v>45865.666666666664</v>
      </c>
      <c r="K537" s="79">
        <v>0.38472222222222224</v>
      </c>
      <c r="L537" t="s">
        <v>231</v>
      </c>
      <c r="M537" t="s">
        <v>169</v>
      </c>
      <c r="N537" t="s">
        <v>456</v>
      </c>
      <c r="O537" t="s">
        <v>250</v>
      </c>
      <c r="P537" t="s">
        <v>1117</v>
      </c>
      <c r="R537" t="s">
        <v>287</v>
      </c>
      <c r="T537" t="s">
        <v>171</v>
      </c>
      <c r="V537" t="s">
        <v>172</v>
      </c>
      <c r="X537" t="s">
        <v>161</v>
      </c>
      <c r="Y537" t="s">
        <v>162</v>
      </c>
      <c r="Z537" t="s">
        <v>163</v>
      </c>
      <c r="AC537">
        <v>23.5</v>
      </c>
      <c r="AD537" t="s">
        <v>164</v>
      </c>
      <c r="AF537" cm="1">
        <f t="array" ref="AF537">_xlfn.LET(
  _xlpm.result, _xlfn.XLOOKUP($A537, IDEXX!$A:$A, IDEXX!$I:$I, ""),
  _xlfn.IFNA(
    _xlfn.IFS(
      ISNUMBER(_xlpm.result), _xlpm.result,
      _xlpm.result = "&gt; 2419.6", 2500,
      _xlpm.result = "&lt; 1.0", 0.5
    ),
    ""
  )
)</f>
        <v>123.4</v>
      </c>
      <c r="AG537" s="2">
        <f>_xlfn.IFNA(_xlfn.XLOOKUP((A537&amp;"_P"), GALLERY!AT:AT, GALLERY!E:E),"")</f>
        <v>0.13103999999999999</v>
      </c>
      <c r="AH537" s="2">
        <f>_xlfn.IFNA(_xlfn.XLOOKUP((A537&amp;"_C"), GALLERY!AT:AT, GALLERY!E:E),"")</f>
        <v>262.51740000000001</v>
      </c>
      <c r="AI537" s="75">
        <f>_xlfn.IFNA(IF(_xlfn.XLOOKUP((A537&amp;"_N"), GALLERY!AT:AT, GALLERY!E:E)&lt;0, _xlfn.XLOOKUP((A537&amp;"_T"), GALLERY!AT:AT, GALLERY!E:E), _xlfn.XLOOKUP((A537&amp;"_T"), GALLERY!AT:AT, GALLERY!E:E)-_xlfn.XLOOKUP((A537&amp;"_N"), GALLERY!AT:AT, GALLERY!E:E))/1000,"")</f>
        <v>0.72039106000000008</v>
      </c>
      <c r="AJ537" s="5">
        <f>_xlfn.IFNA(_xlfn.XLOOKUP((A537), TURBIDITY!A:A, TURBIDITY!I:I),"")</f>
        <v>3.67</v>
      </c>
      <c r="AK537" s="146" t="str" cm="1">
        <f t="array" ref="AK537">_xlfn.LET(
  _xlpm.lookupVal, _xlfn.XLOOKUP($A537, PHYCOCYANIN!A:A, PHYCOCYANIN!R:R, ""),
  _xlfn.IFS(
    _xlpm.lookupVal &lt;&gt; "", _xlpm.lookupVal,
    OR($Z537 = "Abundant algae", ISNUMBER(SEARCH("Suspected_HAB", $AA537))), "Flagged",
    TRUE, ""
  )
)</f>
        <v/>
      </c>
      <c r="AL537" s="7">
        <f>_xlfn.XLOOKUP($L537,'Site_GPS-Coordinates'!$A:$A,'Site_GPS-Coordinates'!$B:$B,"")</f>
        <v>40.360522000000003</v>
      </c>
      <c r="AM537" s="7">
        <f>_xlfn.XLOOKUP($L537,'Site_GPS-Coordinates'!$A:$A,'Site_GPS-Coordinates'!$C:$C,"")</f>
        <v>-74.945435000000003</v>
      </c>
    </row>
    <row r="538" spans="1:39" ht="14.5" x14ac:dyDescent="0.35">
      <c r="A538" s="2" t="str">
        <f t="shared" si="16"/>
        <v>DS21-1_2025-07-27</v>
      </c>
      <c r="B538">
        <v>3636</v>
      </c>
      <c r="C538" t="s">
        <v>1118</v>
      </c>
      <c r="D538" s="78">
        <v>45865.573692129627</v>
      </c>
      <c r="F538" s="78">
        <v>45865.573692129627</v>
      </c>
      <c r="H538" t="s">
        <v>1074</v>
      </c>
      <c r="I538" t="s">
        <v>1075</v>
      </c>
      <c r="J538" s="6">
        <v>45865.666666666664</v>
      </c>
      <c r="K538" s="79">
        <v>0.3923611111111111</v>
      </c>
      <c r="L538" t="s">
        <v>858</v>
      </c>
      <c r="M538" t="s">
        <v>169</v>
      </c>
      <c r="N538" t="s">
        <v>456</v>
      </c>
      <c r="O538" t="s">
        <v>250</v>
      </c>
      <c r="P538" t="s">
        <v>158</v>
      </c>
      <c r="R538" t="s">
        <v>212</v>
      </c>
      <c r="T538" t="s">
        <v>171</v>
      </c>
      <c r="V538" t="s">
        <v>160</v>
      </c>
      <c r="X538" t="s">
        <v>202</v>
      </c>
      <c r="Y538" t="s">
        <v>191</v>
      </c>
      <c r="Z538" t="s">
        <v>163</v>
      </c>
      <c r="AC538">
        <v>25</v>
      </c>
      <c r="AD538" t="s">
        <v>164</v>
      </c>
      <c r="AF538" cm="1">
        <f t="array" ref="AF538">_xlfn.LET(
  _xlpm.result, _xlfn.XLOOKUP($A538, IDEXX!$A:$A, IDEXX!$I:$I, ""),
  _xlfn.IFNA(
    _xlfn.IFS(
      ISNUMBER(_xlpm.result), _xlpm.result,
      _xlpm.result = "&gt; 2419.6", 2500,
      _xlpm.result = "&lt; 1.0", 0.5
    ),
    ""
  )
)</f>
        <v>0.5</v>
      </c>
      <c r="AG538" s="2">
        <f>_xlfn.IFNA(_xlfn.XLOOKUP((A538&amp;"_P"), GALLERY!AT:AT, GALLERY!E:E),"")</f>
        <v>6.94E-3</v>
      </c>
      <c r="AH538" s="2">
        <f>_xlfn.IFNA(_xlfn.XLOOKUP((A538&amp;"_C"), GALLERY!AT:AT, GALLERY!E:E),"")</f>
        <v>513.28890000000001</v>
      </c>
      <c r="AI538" s="75">
        <f>_xlfn.IFNA(IF(_xlfn.XLOOKUP((A538&amp;"_N"), GALLERY!AT:AT, GALLERY!E:E)&lt;0, _xlfn.XLOOKUP((A538&amp;"_T"), GALLERY!AT:AT, GALLERY!E:E), _xlfn.XLOOKUP((A538&amp;"_T"), GALLERY!AT:AT, GALLERY!E:E)-_xlfn.XLOOKUP((A538&amp;"_N"), GALLERY!AT:AT, GALLERY!E:E))/1000,"")</f>
        <v>0.1153724</v>
      </c>
      <c r="AJ538" s="5">
        <f>_xlfn.IFNA(_xlfn.XLOOKUP((A538), TURBIDITY!A:A, TURBIDITY!I:I),"")</f>
        <v>6.52</v>
      </c>
      <c r="AK538" s="146" t="str" cm="1">
        <f t="array" ref="AK538">_xlfn.LET(
  _xlpm.lookupVal, _xlfn.XLOOKUP($A538, PHYCOCYANIN!A:A, PHYCOCYANIN!R:R, ""),
  _xlfn.IFS(
    _xlpm.lookupVal &lt;&gt; "", _xlpm.lookupVal,
    OR($Z538 = "Abundant algae", ISNUMBER(SEARCH("Suspected_HAB", $AA538))), "Flagged",
    TRUE, ""
  )
)</f>
        <v/>
      </c>
      <c r="AL538" s="121">
        <v>40.244199037940398</v>
      </c>
      <c r="AM538" s="121">
        <v>-74.656014909205993</v>
      </c>
    </row>
    <row r="539" spans="1:39" ht="14.5" x14ac:dyDescent="0.35">
      <c r="A539" s="2" t="str">
        <f t="shared" si="16"/>
        <v>ETL1_2025-07-27</v>
      </c>
      <c r="B539">
        <v>3622</v>
      </c>
      <c r="C539" t="s">
        <v>1119</v>
      </c>
      <c r="D539" s="78">
        <v>45865.536747685182</v>
      </c>
      <c r="F539" s="78">
        <v>45865.536747685182</v>
      </c>
      <c r="H539" t="s">
        <v>679</v>
      </c>
      <c r="I539" t="s">
        <v>675</v>
      </c>
      <c r="J539" s="6">
        <v>45865.666666666664</v>
      </c>
      <c r="K539" s="79">
        <v>0.36666666666666664</v>
      </c>
      <c r="L539" t="s">
        <v>236</v>
      </c>
      <c r="M539" t="s">
        <v>155</v>
      </c>
      <c r="N539" t="s">
        <v>156</v>
      </c>
      <c r="O539" t="s">
        <v>157</v>
      </c>
      <c r="P539" t="s">
        <v>158</v>
      </c>
      <c r="R539" s="100" t="s">
        <v>706</v>
      </c>
      <c r="T539" t="s">
        <v>159</v>
      </c>
      <c r="V539" t="s">
        <v>172</v>
      </c>
      <c r="X539" t="s">
        <v>161</v>
      </c>
      <c r="Y539" t="s">
        <v>424</v>
      </c>
      <c r="Z539" t="s">
        <v>163</v>
      </c>
      <c r="AC539">
        <v>24</v>
      </c>
      <c r="AD539" t="s">
        <v>164</v>
      </c>
      <c r="AF539" cm="1">
        <f t="array" ref="AF539">_xlfn.LET(
  _xlpm.result, _xlfn.XLOOKUP($A539, IDEXX!$A:$A, IDEXX!$I:$I, ""),
  _xlfn.IFNA(
    _xlfn.IFS(
      ISNUMBER(_xlpm.result), _xlpm.result,
      _xlpm.result = "&gt; 2419.6", 2500,
      _xlpm.result = "&lt; 1.0", 0.5
    ),
    ""
  )
)</f>
        <v>122.3</v>
      </c>
      <c r="AG539" s="2">
        <f>_xlfn.IFNA(_xlfn.XLOOKUP((A539&amp;"_P"), GALLERY!AT:AT, GALLERY!E:E),"")</f>
        <v>2.1499999999999998E-2</v>
      </c>
      <c r="AH539" s="2">
        <f>_xlfn.IFNA(_xlfn.XLOOKUP((A539&amp;"_C"), GALLERY!AT:AT, GALLERY!E:E),"")</f>
        <v>525.81679999999994</v>
      </c>
      <c r="AI539" s="75">
        <f>_xlfn.IFNA(IF(_xlfn.XLOOKUP((A539&amp;"_N"), GALLERY!AT:AT, GALLERY!E:E)&lt;0, _xlfn.XLOOKUP((A539&amp;"_T"), GALLERY!AT:AT, GALLERY!E:E), _xlfn.XLOOKUP((A539&amp;"_T"), GALLERY!AT:AT, GALLERY!E:E)-_xlfn.XLOOKUP((A539&amp;"_N"), GALLERY!AT:AT, GALLERY!E:E))/1000,"")</f>
        <v>0.1305752</v>
      </c>
      <c r="AJ539" s="5">
        <f>_xlfn.IFNA(_xlfn.XLOOKUP((A539), TURBIDITY!A:A, TURBIDITY!I:I),"")</f>
        <v>4.3</v>
      </c>
      <c r="AK539" s="146" t="str" cm="1">
        <f t="array" ref="AK539">_xlfn.LET(
  _xlpm.lookupVal, _xlfn.XLOOKUP($A539, PHYCOCYANIN!A:A, PHYCOCYANIN!R:R, ""),
  _xlfn.IFS(
    _xlpm.lookupVal &lt;&gt; "", _xlpm.lookupVal,
    OR($Z539 = "Abundant algae", ISNUMBER(SEARCH("Suspected_HAB", $AA539))), "Flagged",
    TRUE, ""
  )
)</f>
        <v/>
      </c>
      <c r="AL539" s="7">
        <f>_xlfn.XLOOKUP($L539,'Site_GPS-Coordinates'!$A:$A,'Site_GPS-Coordinates'!$B:$B,"")</f>
        <v>40.253419999999998</v>
      </c>
      <c r="AM539" s="7">
        <f>_xlfn.XLOOKUP($L539,'Site_GPS-Coordinates'!$A:$A,'Site_GPS-Coordinates'!$C:$C,"")</f>
        <v>-74.49906</v>
      </c>
    </row>
    <row r="540" spans="1:39" ht="14.5" x14ac:dyDescent="0.35">
      <c r="A540" s="2" t="str">
        <f t="shared" si="16"/>
        <v>FC1_2025-07-27</v>
      </c>
      <c r="B540">
        <v>3655</v>
      </c>
      <c r="C540" t="s">
        <v>1120</v>
      </c>
      <c r="D540" s="78">
        <v>45865.626168981478</v>
      </c>
      <c r="F540" s="78">
        <v>45865.626168981478</v>
      </c>
      <c r="H540" t="s">
        <v>768</v>
      </c>
      <c r="I540" t="s">
        <v>769</v>
      </c>
      <c r="J540" s="6">
        <v>45865.666666666664</v>
      </c>
      <c r="K540" s="79">
        <v>0.42986111111111114</v>
      </c>
      <c r="L540" t="s">
        <v>752</v>
      </c>
      <c r="M540" t="s">
        <v>169</v>
      </c>
      <c r="N540" t="s">
        <v>456</v>
      </c>
      <c r="O540" t="s">
        <v>250</v>
      </c>
      <c r="P540" t="s">
        <v>158</v>
      </c>
      <c r="R540" t="s">
        <v>159</v>
      </c>
      <c r="T540" t="s">
        <v>159</v>
      </c>
      <c r="V540" t="s">
        <v>172</v>
      </c>
      <c r="X540" t="s">
        <v>202</v>
      </c>
      <c r="Y540" t="s">
        <v>177</v>
      </c>
      <c r="Z540" t="s">
        <v>163</v>
      </c>
      <c r="AC540">
        <v>25</v>
      </c>
      <c r="AD540" t="s">
        <v>164</v>
      </c>
      <c r="AF540" cm="1">
        <f t="array" ref="AF540">_xlfn.LET(
  _xlpm.result, _xlfn.XLOOKUP($A540, IDEXX!$A:$A, IDEXX!$I:$I, ""),
  _xlfn.IFNA(
    _xlfn.IFS(
      ISNUMBER(_xlpm.result), _xlpm.result,
      _xlpm.result = "&gt; 2419.6", 2500,
      _xlpm.result = "&lt; 1.0", 0.5
    ),
    ""
  )
)</f>
        <v>68.7</v>
      </c>
      <c r="AG540" s="2">
        <f>_xlfn.IFNA(_xlfn.XLOOKUP((A540&amp;"_P"), GALLERY!AT:AT, GALLERY!E:E),"")</f>
        <v>0.10700999999999999</v>
      </c>
      <c r="AH540" s="2">
        <f>_xlfn.IFNA(_xlfn.XLOOKUP((A540&amp;"_C"), GALLERY!AT:AT, GALLERY!E:E),"")</f>
        <v>246.19280000000001</v>
      </c>
      <c r="AI540" s="75">
        <f>_xlfn.IFNA(IF(_xlfn.XLOOKUP((A540&amp;"_N"), GALLERY!AT:AT, GALLERY!E:E)&lt;0, _xlfn.XLOOKUP((A540&amp;"_T"), GALLERY!AT:AT, GALLERY!E:E), _xlfn.XLOOKUP((A540&amp;"_T"), GALLERY!AT:AT, GALLERY!E:E)-_xlfn.XLOOKUP((A540&amp;"_N"), GALLERY!AT:AT, GALLERY!E:E))/1000,"")</f>
        <v>6.5551699999999991E-2</v>
      </c>
      <c r="AJ540" s="5">
        <f>_xlfn.IFNA(_xlfn.XLOOKUP((A540), TURBIDITY!A:A, TURBIDITY!I:I),"")</f>
        <v>1.58</v>
      </c>
      <c r="AK540" s="146" t="str" cm="1">
        <f t="array" ref="AK540">_xlfn.LET(
  _xlpm.lookupVal, _xlfn.XLOOKUP($A540, PHYCOCYANIN!A:A, PHYCOCYANIN!R:R, ""),
  _xlfn.IFS(
    _xlpm.lookupVal &lt;&gt; "", _xlpm.lookupVal,
    OR($Z540 = "Abundant algae", ISNUMBER(SEARCH("Suspected_HAB", $AA540))), "Flagged",
    TRUE, ""
  )
)</f>
        <v/>
      </c>
      <c r="AL540" s="121">
        <v>40.320352288826598</v>
      </c>
      <c r="AM540" s="121">
        <v>-74.875880684010895</v>
      </c>
    </row>
    <row r="541" spans="1:39" ht="14.5" x14ac:dyDescent="0.35">
      <c r="A541" s="2" t="str">
        <f t="shared" si="16"/>
        <v>GRPL1_2025-07-27</v>
      </c>
      <c r="B541">
        <v>3648</v>
      </c>
      <c r="C541" t="s">
        <v>1121</v>
      </c>
      <c r="D541" s="78">
        <v>45865.609317129631</v>
      </c>
      <c r="F541" s="78">
        <v>45865.609317129631</v>
      </c>
      <c r="H541" t="s">
        <v>1069</v>
      </c>
      <c r="I541" t="s">
        <v>1070</v>
      </c>
      <c r="J541" s="6">
        <v>45865.666666666664</v>
      </c>
      <c r="K541" s="79">
        <v>0.4375</v>
      </c>
      <c r="L541" t="s">
        <v>349</v>
      </c>
      <c r="M541" t="s">
        <v>169</v>
      </c>
      <c r="N541" t="s">
        <v>456</v>
      </c>
      <c r="O541" t="s">
        <v>250</v>
      </c>
      <c r="P541" t="s">
        <v>158</v>
      </c>
      <c r="R541" t="s">
        <v>182</v>
      </c>
      <c r="T541" t="s">
        <v>171</v>
      </c>
      <c r="V541" t="s">
        <v>160</v>
      </c>
      <c r="X541" t="s">
        <v>161</v>
      </c>
      <c r="Y541" t="s">
        <v>424</v>
      </c>
      <c r="Z541" t="s">
        <v>213</v>
      </c>
      <c r="AA541" t="s">
        <v>219</v>
      </c>
      <c r="AC541">
        <v>24</v>
      </c>
      <c r="AD541" t="s">
        <v>164</v>
      </c>
      <c r="AF541" cm="1">
        <f t="array" ref="AF541">_xlfn.LET(
  _xlpm.result, _xlfn.XLOOKUP($A541, IDEXX!$A:$A, IDEXX!$I:$I, ""),
  _xlfn.IFNA(
    _xlfn.IFS(
      ISNUMBER(_xlpm.result), _xlpm.result,
      _xlpm.result = "&gt; 2419.6", 2500,
      _xlpm.result = "&lt; 1.0", 0.5
    ),
    ""
  )
)</f>
        <v>436</v>
      </c>
      <c r="AG541" s="2">
        <f>_xlfn.IFNA(_xlfn.XLOOKUP((A541&amp;"_P"), GALLERY!AT:AT, GALLERY!E:E),"")</f>
        <v>0.12975</v>
      </c>
      <c r="AH541" s="2">
        <f>_xlfn.IFNA(_xlfn.XLOOKUP((A541&amp;"_C"), GALLERY!AT:AT, GALLERY!E:E),"")</f>
        <v>712.92380000000003</v>
      </c>
      <c r="AI541" s="75">
        <f>_xlfn.IFNA(IF(_xlfn.XLOOKUP((A541&amp;"_N"), GALLERY!AT:AT, GALLERY!E:E)&lt;0, _xlfn.XLOOKUP((A541&amp;"_T"), GALLERY!AT:AT, GALLERY!E:E), _xlfn.XLOOKUP((A541&amp;"_T"), GALLERY!AT:AT, GALLERY!E:E)-_xlfn.XLOOKUP((A541&amp;"_N"), GALLERY!AT:AT, GALLERY!E:E))/1000,"")</f>
        <v>6.0194770000000002E-2</v>
      </c>
      <c r="AJ541" s="5">
        <f>_xlfn.IFNA(_xlfn.XLOOKUP((A541), TURBIDITY!A:A, TURBIDITY!I:I),"")</f>
        <v>13.1</v>
      </c>
      <c r="AK541" s="146" t="str" cm="1">
        <f t="array" ref="AK541">_xlfn.LET(
  _xlpm.lookupVal, _xlfn.XLOOKUP($A541, PHYCOCYANIN!A:A, PHYCOCYANIN!R:R, ""),
  _xlfn.IFS(
    _xlpm.lookupVal &lt;&gt; "", _xlpm.lookupVal,
    OR($Z541 = "Abundant algae", ISNUMBER(SEARCH("Suspected_HAB", $AA541))), "Flagged",
    TRUE, ""
  )
)</f>
        <v/>
      </c>
      <c r="AL541" s="121">
        <v>40.187808833324802</v>
      </c>
      <c r="AM541" s="121">
        <v>-74.687428953973694</v>
      </c>
    </row>
    <row r="542" spans="1:39" ht="14.5" x14ac:dyDescent="0.35">
      <c r="A542" s="2" t="str">
        <f t="shared" si="16"/>
        <v>HA1_2025-07-27</v>
      </c>
      <c r="B542">
        <v>3665</v>
      </c>
      <c r="C542" t="s">
        <v>1122</v>
      </c>
      <c r="D542" s="78">
        <v>45865.712500000001</v>
      </c>
      <c r="F542" s="78">
        <v>45865.712500000001</v>
      </c>
      <c r="H542" t="s">
        <v>929</v>
      </c>
      <c r="I542" t="s">
        <v>647</v>
      </c>
      <c r="J542" s="6">
        <v>45865.666666666664</v>
      </c>
      <c r="K542" s="79">
        <v>0.45833333333333331</v>
      </c>
      <c r="L542" t="s">
        <v>241</v>
      </c>
      <c r="M542" t="s">
        <v>155</v>
      </c>
      <c r="N542" t="s">
        <v>456</v>
      </c>
      <c r="O542" t="s">
        <v>157</v>
      </c>
      <c r="P542" t="s">
        <v>464</v>
      </c>
      <c r="R542" s="100" t="s">
        <v>667</v>
      </c>
      <c r="T542" t="s">
        <v>199</v>
      </c>
      <c r="V542" t="s">
        <v>160</v>
      </c>
      <c r="X542" t="s">
        <v>202</v>
      </c>
      <c r="Y542" t="s">
        <v>162</v>
      </c>
      <c r="Z542" t="s">
        <v>218</v>
      </c>
      <c r="AA542" s="84" t="s">
        <v>531</v>
      </c>
      <c r="AC542">
        <v>25</v>
      </c>
      <c r="AD542" t="s">
        <v>164</v>
      </c>
      <c r="AE542" t="s">
        <v>1123</v>
      </c>
      <c r="AF542" cm="1">
        <f t="array" ref="AF542">_xlfn.LET(
  _xlpm.result, _xlfn.XLOOKUP($A542, IDEXX!$A:$A, IDEXX!$I:$I, ""),
  _xlfn.IFNA(
    _xlfn.IFS(
      ISNUMBER(_xlpm.result), _xlpm.result,
      _xlpm.result = "&gt; 2419.6", 2500,
      _xlpm.result = "&lt; 1.0", 0.5
    ),
    ""
  )
)</f>
        <v>2</v>
      </c>
      <c r="AG542" s="2">
        <f>_xlfn.IFNA(_xlfn.XLOOKUP((A542&amp;"_P"), GALLERY!AT:AT, GALLERY!E:E),"")</f>
        <v>0.42507</v>
      </c>
      <c r="AH542" s="2">
        <f>_xlfn.IFNA(_xlfn.XLOOKUP((A542&amp;"_C"), GALLERY!AT:AT, GALLERY!E:E),"")</f>
        <v>620.45759999999996</v>
      </c>
      <c r="AI542" s="75">
        <f>_xlfn.IFNA(IF(_xlfn.XLOOKUP((A542&amp;"_N"), GALLERY!AT:AT, GALLERY!E:E)&lt;0, _xlfn.XLOOKUP((A542&amp;"_T"), GALLERY!AT:AT, GALLERY!E:E), _xlfn.XLOOKUP((A542&amp;"_T"), GALLERY!AT:AT, GALLERY!E:E)-_xlfn.XLOOKUP((A542&amp;"_N"), GALLERY!AT:AT, GALLERY!E:E))/1000,"")</f>
        <v>0.36919650000000004</v>
      </c>
      <c r="AJ542" s="5">
        <f>_xlfn.IFNA(_xlfn.XLOOKUP((A542), TURBIDITY!A:A, TURBIDITY!I:I),"")</f>
        <v>31.1</v>
      </c>
      <c r="AK542" s="146" t="s">
        <v>1124</v>
      </c>
      <c r="AL542" s="7">
        <f>_xlfn.XLOOKUP($L542,'Site_GPS-Coordinates'!$A:$A,'Site_GPS-Coordinates'!$B:$B,"")</f>
        <v>40.365994000000001</v>
      </c>
      <c r="AM542" s="7">
        <f>_xlfn.XLOOKUP($L542,'Site_GPS-Coordinates'!$A:$A,'Site_GPS-Coordinates'!$C:$C,"")</f>
        <v>-74.627397000000002</v>
      </c>
    </row>
    <row r="543" spans="1:39" ht="14.5" x14ac:dyDescent="0.35">
      <c r="A543" s="2" t="str">
        <f t="shared" si="16"/>
        <v>HB3_2025-07-27</v>
      </c>
      <c r="B543">
        <v>3620</v>
      </c>
      <c r="C543" t="s">
        <v>1125</v>
      </c>
      <c r="D543" s="78">
        <v>45865.522719907407</v>
      </c>
      <c r="F543" s="78">
        <v>45865.522719907407</v>
      </c>
      <c r="H543" t="s">
        <v>1113</v>
      </c>
      <c r="I543" t="s">
        <v>1114</v>
      </c>
      <c r="J543" s="6">
        <v>45865.666666666664</v>
      </c>
      <c r="K543" s="79">
        <v>0.35486111111111113</v>
      </c>
      <c r="L543" t="s">
        <v>245</v>
      </c>
      <c r="M543" t="s">
        <v>155</v>
      </c>
      <c r="N543" t="s">
        <v>456</v>
      </c>
      <c r="O543" t="s">
        <v>250</v>
      </c>
      <c r="P543" t="s">
        <v>413</v>
      </c>
      <c r="Q543" t="s">
        <v>1126</v>
      </c>
      <c r="R543" t="s">
        <v>159</v>
      </c>
      <c r="T543" t="s">
        <v>171</v>
      </c>
      <c r="V543" t="s">
        <v>334</v>
      </c>
      <c r="X543" t="s">
        <v>161</v>
      </c>
      <c r="Y543" t="s">
        <v>177</v>
      </c>
      <c r="Z543" t="s">
        <v>163</v>
      </c>
      <c r="AC543">
        <v>22</v>
      </c>
      <c r="AD543" t="s">
        <v>164</v>
      </c>
      <c r="AF543" cm="1">
        <f t="array" ref="AF543">_xlfn.LET(
  _xlpm.result, _xlfn.XLOOKUP($A543, IDEXX!$A:$A, IDEXX!$I:$I, ""),
  _xlfn.IFNA(
    _xlfn.IFS(
      ISNUMBER(_xlpm.result), _xlpm.result,
      _xlpm.result = "&gt; 2419.6", 2500,
      _xlpm.result = "&lt; 1.0", 0.5
    ),
    ""
  )
)</f>
        <v>517.20000000000005</v>
      </c>
      <c r="AG543" s="2">
        <f>_xlfn.IFNA(_xlfn.XLOOKUP((A543&amp;"_P"), GALLERY!AT:AT, GALLERY!E:E),"")</f>
        <v>0.12766</v>
      </c>
      <c r="AH543" s="2">
        <f>_xlfn.IFNA(_xlfn.XLOOKUP((A543&amp;"_C"), GALLERY!AT:AT, GALLERY!E:E),"")</f>
        <v>668.09760000000006</v>
      </c>
      <c r="AI543" s="75">
        <f>_xlfn.IFNA(IF(_xlfn.XLOOKUP((A543&amp;"_N"), GALLERY!AT:AT, GALLERY!E:E)&lt;0, _xlfn.XLOOKUP((A543&amp;"_T"), GALLERY!AT:AT, GALLERY!E:E), _xlfn.XLOOKUP((A543&amp;"_T"), GALLERY!AT:AT, GALLERY!E:E)-_xlfn.XLOOKUP((A543&amp;"_N"), GALLERY!AT:AT, GALLERY!E:E))/1000,"")</f>
        <v>0.96005408999999997</v>
      </c>
      <c r="AJ543" s="5">
        <f>_xlfn.IFNA(_xlfn.XLOOKUP((A543), TURBIDITY!A:A, TURBIDITY!I:I),"")</f>
        <v>3.96</v>
      </c>
      <c r="AK543" s="146" t="str" cm="1">
        <f t="array" ref="AK543">_xlfn.LET(
  _xlpm.lookupVal, _xlfn.XLOOKUP($A543, PHYCOCYANIN!A:A, PHYCOCYANIN!R:R, ""),
  _xlfn.IFS(
    _xlpm.lookupVal &lt;&gt; "", _xlpm.lookupVal,
    OR($Z543 = "Abundant algae", ISNUMBER(SEARCH("Suspected_HAB", $AA543))), "Flagged",
    TRUE, ""
  )
)</f>
        <v/>
      </c>
      <c r="AL543" s="7">
        <f>_xlfn.XLOOKUP($L543,'Site_GPS-Coordinates'!$A:$A,'Site_GPS-Coordinates'!$B:$B,"")</f>
        <v>40.370761999999999</v>
      </c>
      <c r="AM543" s="7">
        <f>_xlfn.XLOOKUP($L543,'Site_GPS-Coordinates'!$A:$A,'Site_GPS-Coordinates'!$C:$C,"")</f>
        <v>-74.619243999999995</v>
      </c>
    </row>
    <row r="544" spans="1:39" ht="14.5" x14ac:dyDescent="0.35">
      <c r="A544" s="2" t="str">
        <f t="shared" si="16"/>
        <v>HL2_2025-07-27</v>
      </c>
      <c r="B544">
        <v>3658</v>
      </c>
      <c r="C544" t="s">
        <v>1127</v>
      </c>
      <c r="D544" s="78">
        <v>45865.634398148148</v>
      </c>
      <c r="F544" s="78">
        <v>45865.634398148148</v>
      </c>
      <c r="H544" t="s">
        <v>247</v>
      </c>
      <c r="I544" t="s">
        <v>248</v>
      </c>
      <c r="J544" s="6">
        <v>45865.666666666664</v>
      </c>
      <c r="K544" s="79">
        <v>0.46180555555555558</v>
      </c>
      <c r="L544" t="s">
        <v>249</v>
      </c>
      <c r="M544" t="s">
        <v>155</v>
      </c>
      <c r="N544" t="s">
        <v>402</v>
      </c>
      <c r="O544" t="s">
        <v>250</v>
      </c>
      <c r="P544" t="s">
        <v>158</v>
      </c>
      <c r="R544" t="s">
        <v>159</v>
      </c>
      <c r="T544" t="s">
        <v>159</v>
      </c>
      <c r="V544" t="s">
        <v>160</v>
      </c>
      <c r="X544" t="s">
        <v>202</v>
      </c>
      <c r="Y544" t="s">
        <v>162</v>
      </c>
      <c r="Z544" t="s">
        <v>213</v>
      </c>
      <c r="AA544" t="s">
        <v>860</v>
      </c>
      <c r="AC544">
        <v>26</v>
      </c>
      <c r="AD544" t="s">
        <v>164</v>
      </c>
      <c r="AF544" cm="1">
        <f t="array" ref="AF544">_xlfn.LET(
  _xlpm.result, _xlfn.XLOOKUP($A544, IDEXX!$A:$A, IDEXX!$I:$I, ""),
  _xlfn.IFNA(
    _xlfn.IFS(
      ISNUMBER(_xlpm.result), _xlpm.result,
      _xlpm.result = "&gt; 2419.6", 2500,
      _xlpm.result = "&lt; 1.0", 0.5
    ),
    ""
  )
)</f>
        <v>1986.3</v>
      </c>
      <c r="AG544" s="2">
        <f>_xlfn.IFNA(_xlfn.XLOOKUP((A544&amp;"_P"), GALLERY!AT:AT, GALLERY!E:E),"")</f>
        <v>3.9010000000000003E-2</v>
      </c>
      <c r="AH544" s="2">
        <f>_xlfn.IFNA(_xlfn.XLOOKUP((A544&amp;"_C"), GALLERY!AT:AT, GALLERY!E:E),"")</f>
        <v>262.1454</v>
      </c>
      <c r="AI544" s="75">
        <f>_xlfn.IFNA(IF(_xlfn.XLOOKUP((A544&amp;"_N"), GALLERY!AT:AT, GALLERY!E:E)&lt;0, _xlfn.XLOOKUP((A544&amp;"_T"), GALLERY!AT:AT, GALLERY!E:E), _xlfn.XLOOKUP((A544&amp;"_T"), GALLERY!AT:AT, GALLERY!E:E)-_xlfn.XLOOKUP((A544&amp;"_N"), GALLERY!AT:AT, GALLERY!E:E))/1000,"")</f>
        <v>5.9013999999999994E-3</v>
      </c>
      <c r="AJ544" s="5">
        <f>_xlfn.IFNA(_xlfn.XLOOKUP((A544), TURBIDITY!A:A, TURBIDITY!I:I),"")</f>
        <v>6.14</v>
      </c>
      <c r="AK544" s="146" t="str" cm="1">
        <f t="array" ref="AK544">_xlfn.LET(
  _xlpm.lookupVal, _xlfn.XLOOKUP($A544, PHYCOCYANIN!A:A, PHYCOCYANIN!R:R, ""),
  _xlfn.IFS(
    _xlpm.lookupVal &lt;&gt; "", _xlpm.lookupVal,
    OR($Z544 = "Abundant algae", ISNUMBER(SEARCH("Suspected_HAB", $AA544))), "Flagged",
    TRUE, ""
  )
)</f>
        <v/>
      </c>
      <c r="AL544" s="7">
        <f>_xlfn.XLOOKUP($L544,'Site_GPS-Coordinates'!$A:$A,'Site_GPS-Coordinates'!$B:$B,"")</f>
        <v>40.346235999999998</v>
      </c>
      <c r="AM544" s="7">
        <f>_xlfn.XLOOKUP($L544,'Site_GPS-Coordinates'!$A:$A,'Site_GPS-Coordinates'!$C:$C,"")</f>
        <v>-74.744283999999993</v>
      </c>
    </row>
    <row r="545" spans="1:39" ht="14.5" x14ac:dyDescent="0.35">
      <c r="A545" s="2" t="str">
        <f t="shared" si="16"/>
        <v>JC5_2025-07-27</v>
      </c>
      <c r="B545">
        <v>3649</v>
      </c>
      <c r="C545" t="s">
        <v>1128</v>
      </c>
      <c r="D545" s="78">
        <v>45865.614340277774</v>
      </c>
      <c r="F545" s="78">
        <v>45865.614340277774</v>
      </c>
      <c r="H545" t="s">
        <v>768</v>
      </c>
      <c r="I545" t="s">
        <v>769</v>
      </c>
      <c r="J545" s="6">
        <v>45865.666666666664</v>
      </c>
      <c r="K545" s="79">
        <v>0.375</v>
      </c>
      <c r="L545" t="s">
        <v>770</v>
      </c>
      <c r="M545" t="s">
        <v>169</v>
      </c>
      <c r="N545" t="s">
        <v>456</v>
      </c>
      <c r="O545" t="s">
        <v>250</v>
      </c>
      <c r="P545" t="s">
        <v>158</v>
      </c>
      <c r="R545" t="s">
        <v>159</v>
      </c>
      <c r="T545" t="s">
        <v>159</v>
      </c>
      <c r="V545" t="s">
        <v>172</v>
      </c>
      <c r="X545" t="s">
        <v>161</v>
      </c>
      <c r="Y545" t="s">
        <v>177</v>
      </c>
      <c r="Z545" t="s">
        <v>163</v>
      </c>
      <c r="AC545">
        <v>23</v>
      </c>
      <c r="AD545" t="s">
        <v>164</v>
      </c>
      <c r="AF545" cm="1">
        <f t="array" ref="AF545">_xlfn.LET(
  _xlpm.result, _xlfn.XLOOKUP($A545, IDEXX!$A:$A, IDEXX!$I:$I, ""),
  _xlfn.IFNA(
    _xlfn.IFS(
      ISNUMBER(_xlpm.result), _xlpm.result,
      _xlpm.result = "&gt; 2419.6", 2500,
      _xlpm.result = "&lt; 1.0", 0.5
    ),
    ""
  )
)</f>
        <v>167</v>
      </c>
      <c r="AG545" s="2">
        <f>_xlfn.IFNA(_xlfn.XLOOKUP((A545&amp;"_P"), GALLERY!AT:AT, GALLERY!E:E),"")</f>
        <v>0.16717000000000001</v>
      </c>
      <c r="AH545" s="2">
        <f>_xlfn.IFNA(_xlfn.XLOOKUP((A545&amp;"_C"), GALLERY!AT:AT, GALLERY!E:E),"")</f>
        <v>381.21190000000001</v>
      </c>
      <c r="AI545" s="75">
        <f>_xlfn.IFNA(IF(_xlfn.XLOOKUP((A545&amp;"_N"), GALLERY!AT:AT, GALLERY!E:E)&lt;0, _xlfn.XLOOKUP((A545&amp;"_T"), GALLERY!AT:AT, GALLERY!E:E), _xlfn.XLOOKUP((A545&amp;"_T"), GALLERY!AT:AT, GALLERY!E:E)-_xlfn.XLOOKUP((A545&amp;"_N"), GALLERY!AT:AT, GALLERY!E:E))/1000,"")</f>
        <v>0.90078748000000008</v>
      </c>
      <c r="AJ545" s="5">
        <f>_xlfn.IFNA(_xlfn.XLOOKUP((A545), TURBIDITY!A:A, TURBIDITY!I:I),"")</f>
        <v>1.08</v>
      </c>
      <c r="AK545" s="146" t="str" cm="1">
        <f t="array" ref="AK545">_xlfn.LET(
  _xlpm.lookupVal, _xlfn.XLOOKUP($A545, PHYCOCYANIN!A:A, PHYCOCYANIN!R:R, ""),
  _xlfn.IFS(
    _xlpm.lookupVal &lt;&gt; "", _xlpm.lookupVal,
    OR($Z545 = "Abundant algae", ISNUMBER(SEARCH("Suspected_HAB", $AA545))), "Flagged",
    TRUE, ""
  )
)</f>
        <v/>
      </c>
      <c r="AL545" s="121">
        <v>40.306300735318302</v>
      </c>
      <c r="AM545" s="121">
        <v>-74.8343019298229</v>
      </c>
    </row>
    <row r="546" spans="1:39" ht="14.5" x14ac:dyDescent="0.35">
      <c r="A546" s="2" t="str">
        <f t="shared" si="16"/>
        <v>JC6_2025-07-27</v>
      </c>
      <c r="B546">
        <v>3654</v>
      </c>
      <c r="C546" t="s">
        <v>1129</v>
      </c>
      <c r="D546" s="78">
        <v>45865.623668981483</v>
      </c>
      <c r="F546" s="78">
        <v>45865.623668981483</v>
      </c>
      <c r="H546" t="s">
        <v>768</v>
      </c>
      <c r="I546" t="s">
        <v>769</v>
      </c>
      <c r="J546" s="6">
        <v>45865.666666666664</v>
      </c>
      <c r="K546" s="79">
        <v>0.40069444444444446</v>
      </c>
      <c r="L546" t="s">
        <v>772</v>
      </c>
      <c r="M546" t="s">
        <v>169</v>
      </c>
      <c r="N546" t="s">
        <v>456</v>
      </c>
      <c r="O546" t="s">
        <v>250</v>
      </c>
      <c r="P546" t="s">
        <v>158</v>
      </c>
      <c r="R546" t="s">
        <v>159</v>
      </c>
      <c r="T546" t="s">
        <v>159</v>
      </c>
      <c r="V546" t="s">
        <v>172</v>
      </c>
      <c r="X546" t="s">
        <v>161</v>
      </c>
      <c r="Y546" t="s">
        <v>177</v>
      </c>
      <c r="Z546" t="s">
        <v>163</v>
      </c>
      <c r="AC546">
        <v>24</v>
      </c>
      <c r="AD546" t="s">
        <v>164</v>
      </c>
      <c r="AF546" cm="1">
        <f t="array" ref="AF546">_xlfn.LET(
  _xlpm.result, _xlfn.XLOOKUP($A546, IDEXX!$A:$A, IDEXX!$I:$I, ""),
  _xlfn.IFNA(
    _xlfn.IFS(
      ISNUMBER(_xlpm.result), _xlpm.result,
      _xlpm.result = "&gt; 2419.6", 2500,
      _xlpm.result = "&lt; 1.0", 0.5
    ),
    ""
  )
)</f>
        <v>648.79999999999995</v>
      </c>
      <c r="AG546" s="2">
        <f>_xlfn.IFNA(_xlfn.XLOOKUP((A546&amp;"_P"), GALLERY!AT:AT, GALLERY!E:E),"")</f>
        <v>5.5129999999999998E-2</v>
      </c>
      <c r="AH546" s="2">
        <f>_xlfn.IFNA(_xlfn.XLOOKUP((A546&amp;"_C"), GALLERY!AT:AT, GALLERY!E:E),"")</f>
        <v>726.32669999999996</v>
      </c>
      <c r="AI546" s="75">
        <f>_xlfn.IFNA(IF(_xlfn.XLOOKUP((A546&amp;"_N"), GALLERY!AT:AT, GALLERY!E:E)&lt;0, _xlfn.XLOOKUP((A546&amp;"_T"), GALLERY!AT:AT, GALLERY!E:E), _xlfn.XLOOKUP((A546&amp;"_T"), GALLERY!AT:AT, GALLERY!E:E)-_xlfn.XLOOKUP((A546&amp;"_N"), GALLERY!AT:AT, GALLERY!E:E))/1000,"")</f>
        <v>0.42115609999999998</v>
      </c>
      <c r="AJ546" s="5">
        <f>_xlfn.IFNA(_xlfn.XLOOKUP((A546), TURBIDITY!A:A, TURBIDITY!I:I),"")</f>
        <v>2.14</v>
      </c>
      <c r="AK546" s="146" t="str" cm="1">
        <f t="array" ref="AK546">_xlfn.LET(
  _xlpm.lookupVal, _xlfn.XLOOKUP($A546, PHYCOCYANIN!A:A, PHYCOCYANIN!R:R, ""),
  _xlfn.IFS(
    _xlpm.lookupVal &lt;&gt; "", _xlpm.lookupVal,
    OR($Z546 = "Abundant algae", ISNUMBER(SEARCH("Suspected_HAB", $AA546))), "Flagged",
    TRUE, ""
  )
)</f>
        <v/>
      </c>
      <c r="AL546" s="121">
        <v>40.298293664058697</v>
      </c>
      <c r="AM546" s="121">
        <v>-74.835232725555002</v>
      </c>
    </row>
    <row r="547" spans="1:39" ht="14.5" x14ac:dyDescent="0.35">
      <c r="A547" s="2" t="str">
        <f t="shared" si="16"/>
        <v>LSC1_2025-07-27</v>
      </c>
      <c r="B547">
        <v>3650</v>
      </c>
      <c r="C547" t="s">
        <v>1130</v>
      </c>
      <c r="D547" s="78">
        <v>45865.616875</v>
      </c>
      <c r="F547" s="78">
        <v>45865.616875</v>
      </c>
      <c r="H547" t="s">
        <v>1103</v>
      </c>
      <c r="I547" t="s">
        <v>1104</v>
      </c>
      <c r="J547" s="6">
        <v>45865.666666666664</v>
      </c>
      <c r="K547" s="79">
        <v>0.44583333333333336</v>
      </c>
      <c r="L547" t="s">
        <v>666</v>
      </c>
      <c r="M547" t="s">
        <v>155</v>
      </c>
      <c r="N547" t="s">
        <v>456</v>
      </c>
      <c r="O547" t="s">
        <v>250</v>
      </c>
      <c r="P547" t="s">
        <v>158</v>
      </c>
      <c r="R547" t="s">
        <v>212</v>
      </c>
      <c r="T547" t="s">
        <v>171</v>
      </c>
      <c r="V547" t="s">
        <v>172</v>
      </c>
      <c r="X547" t="s">
        <v>161</v>
      </c>
      <c r="Y547" t="s">
        <v>191</v>
      </c>
      <c r="Z547" t="s">
        <v>163</v>
      </c>
      <c r="AC547">
        <v>74</v>
      </c>
      <c r="AD547" t="s">
        <v>164</v>
      </c>
      <c r="AF547" cm="1">
        <f t="array" ref="AF547">_xlfn.LET(
  _xlpm.result, _xlfn.XLOOKUP($A547, IDEXX!$A:$A, IDEXX!$I:$I, ""),
  _xlfn.IFNA(
    _xlfn.IFS(
      ISNUMBER(_xlpm.result), _xlpm.result,
      _xlpm.result = "&gt; 2419.6", 2500,
      _xlpm.result = "&lt; 1.0", 0.5
    ),
    ""
  )
)</f>
        <v>2500</v>
      </c>
      <c r="AG547" s="2">
        <f>_xlfn.IFNA(_xlfn.XLOOKUP((A547&amp;"_P"), GALLERY!AT:AT, GALLERY!E:E),"")</f>
        <v>0.1076</v>
      </c>
      <c r="AH547" s="2">
        <f>_xlfn.IFNA(_xlfn.XLOOKUP((A547&amp;"_C"), GALLERY!AT:AT, GALLERY!E:E),"")</f>
        <v>639.23969999999997</v>
      </c>
      <c r="AI547" s="75">
        <f>_xlfn.IFNA(IF(_xlfn.XLOOKUP((A547&amp;"_N"), GALLERY!AT:AT, GALLERY!E:E)&lt;0, _xlfn.XLOOKUP((A547&amp;"_T"), GALLERY!AT:AT, GALLERY!E:E), _xlfn.XLOOKUP((A547&amp;"_T"), GALLERY!AT:AT, GALLERY!E:E)-_xlfn.XLOOKUP((A547&amp;"_N"), GALLERY!AT:AT, GALLERY!E:E))/1000,"")</f>
        <v>0.47662105000000005</v>
      </c>
      <c r="AJ547" s="5">
        <f>_xlfn.IFNA(_xlfn.XLOOKUP((A547), TURBIDITY!A:A, TURBIDITY!I:I),"")</f>
        <v>4.7300000000000004</v>
      </c>
      <c r="AK547" s="146" t="str" cm="1">
        <f t="array" ref="AK547">_xlfn.LET(
  _xlpm.lookupVal, _xlfn.XLOOKUP($A547, PHYCOCYANIN!A:A, PHYCOCYANIN!R:R, ""),
  _xlfn.IFS(
    _xlpm.lookupVal &lt;&gt; "", _xlpm.lookupVal,
    OR($Z547 = "Abundant algae", ISNUMBER(SEARCH("Suspected_HAB", $AA547))), "Flagged",
    TRUE, ""
  )
)</f>
        <v/>
      </c>
      <c r="AL547" s="7">
        <f>_xlfn.XLOOKUP($L547,'Site_GPS-Coordinates'!$A:$A,'Site_GPS-Coordinates'!$B:$B,"")</f>
        <v>40.27052183</v>
      </c>
      <c r="AM547" s="7">
        <f>_xlfn.XLOOKUP($L547,'Site_GPS-Coordinates'!$A:$A,'Site_GPS-Coordinates'!$C:$C,"")</f>
        <v>-74.715092040000002</v>
      </c>
    </row>
    <row r="548" spans="1:39" ht="14.5" x14ac:dyDescent="0.35">
      <c r="A548" s="2" t="str">
        <f t="shared" si="16"/>
        <v>MB3_2025-07-27</v>
      </c>
      <c r="B548">
        <v>3653</v>
      </c>
      <c r="C548" t="s">
        <v>1131</v>
      </c>
      <c r="D548" s="78">
        <v>45865.621307870373</v>
      </c>
      <c r="F548" s="78">
        <v>45865.621307870373</v>
      </c>
      <c r="H548" t="s">
        <v>247</v>
      </c>
      <c r="I548" t="s">
        <v>248</v>
      </c>
      <c r="J548" s="6">
        <v>45865.666666666664</v>
      </c>
      <c r="K548" s="79">
        <v>0.45277777777777778</v>
      </c>
      <c r="L548" t="s">
        <v>256</v>
      </c>
      <c r="M548" t="s">
        <v>155</v>
      </c>
      <c r="N548" t="s">
        <v>456</v>
      </c>
      <c r="O548" t="s">
        <v>250</v>
      </c>
      <c r="P548" t="s">
        <v>158</v>
      </c>
      <c r="R548" t="s">
        <v>159</v>
      </c>
      <c r="T548" t="s">
        <v>159</v>
      </c>
      <c r="V548" t="s">
        <v>334</v>
      </c>
      <c r="X548" t="s">
        <v>161</v>
      </c>
      <c r="Y548" t="s">
        <v>177</v>
      </c>
      <c r="Z548" t="s">
        <v>163</v>
      </c>
      <c r="AC548">
        <v>21</v>
      </c>
      <c r="AD548" t="s">
        <v>164</v>
      </c>
      <c r="AF548" cm="1">
        <f t="array" ref="AF548">_xlfn.LET(
  _xlpm.result, _xlfn.XLOOKUP($A548, IDEXX!$A:$A, IDEXX!$I:$I, ""),
  _xlfn.IFNA(
    _xlfn.IFS(
      ISNUMBER(_xlpm.result), _xlpm.result,
      _xlpm.result = "&gt; 2419.6", 2500,
      _xlpm.result = "&lt; 1.0", 0.5
    ),
    ""
  )
)</f>
        <v>579.4</v>
      </c>
      <c r="AG548" s="2">
        <f>_xlfn.IFNA(_xlfn.XLOOKUP((A548&amp;"_P"), GALLERY!AT:AT, GALLERY!E:E),"")</f>
        <v>3.8600000000000002E-2</v>
      </c>
      <c r="AH548" s="2">
        <f>_xlfn.IFNA(_xlfn.XLOOKUP((A548&amp;"_C"), GALLERY!AT:AT, GALLERY!E:E),"")</f>
        <v>566.40470000000005</v>
      </c>
      <c r="AI548" s="75">
        <f>_xlfn.IFNA(IF(_xlfn.XLOOKUP((A548&amp;"_N"), GALLERY!AT:AT, GALLERY!E:E)&lt;0, _xlfn.XLOOKUP((A548&amp;"_T"), GALLERY!AT:AT, GALLERY!E:E), _xlfn.XLOOKUP((A548&amp;"_T"), GALLERY!AT:AT, GALLERY!E:E)-_xlfn.XLOOKUP((A548&amp;"_N"), GALLERY!AT:AT, GALLERY!E:E))/1000,"")</f>
        <v>0.20462370000000002</v>
      </c>
      <c r="AJ548" s="5">
        <f>_xlfn.IFNA(_xlfn.XLOOKUP((A548), TURBIDITY!A:A, TURBIDITY!I:I),"")</f>
        <v>1.91</v>
      </c>
      <c r="AK548" s="146" t="str" cm="1">
        <f t="array" ref="AK548">_xlfn.LET(
  _xlpm.lookupVal, _xlfn.XLOOKUP($A548, PHYCOCYANIN!A:A, PHYCOCYANIN!R:R, ""),
  _xlfn.IFS(
    _xlpm.lookupVal &lt;&gt; "", _xlpm.lookupVal,
    OR($Z548 = "Abundant algae", ISNUMBER(SEARCH("Suspected_HAB", $AA548))), "Flagged",
    TRUE, ""
  )
)</f>
        <v/>
      </c>
      <c r="AL548" s="7">
        <f>_xlfn.XLOOKUP($L548,'Site_GPS-Coordinates'!$A:$A,'Site_GPS-Coordinates'!$B:$B,"")</f>
        <v>40.3635351</v>
      </c>
      <c r="AM548" s="7">
        <f>_xlfn.XLOOKUP($L548,'Site_GPS-Coordinates'!$A:$A,'Site_GPS-Coordinates'!$C:$C,"")</f>
        <v>-74.680059</v>
      </c>
    </row>
    <row r="549" spans="1:39" ht="14.5" x14ac:dyDescent="0.35">
      <c r="A549" s="2" t="str">
        <f t="shared" si="16"/>
        <v>MDWL1_2025-07-27</v>
      </c>
      <c r="B549">
        <v>3627</v>
      </c>
      <c r="C549" t="s">
        <v>1132</v>
      </c>
      <c r="D549" s="78">
        <v>45865.546840277777</v>
      </c>
      <c r="F549" s="78">
        <v>45865.546840277777</v>
      </c>
      <c r="H549" t="s">
        <v>679</v>
      </c>
      <c r="I549" t="s">
        <v>675</v>
      </c>
      <c r="J549" s="6">
        <v>45865.666666666664</v>
      </c>
      <c r="K549" s="79">
        <v>0.37916666666666665</v>
      </c>
      <c r="L549" t="s">
        <v>260</v>
      </c>
      <c r="M549" t="s">
        <v>155</v>
      </c>
      <c r="N549" t="s">
        <v>187</v>
      </c>
      <c r="O549" t="s">
        <v>157</v>
      </c>
      <c r="P549" t="s">
        <v>158</v>
      </c>
      <c r="R549" t="s">
        <v>159</v>
      </c>
      <c r="T549" t="s">
        <v>171</v>
      </c>
      <c r="V549" t="s">
        <v>320</v>
      </c>
      <c r="X549" t="s">
        <v>161</v>
      </c>
      <c r="Y549" t="s">
        <v>191</v>
      </c>
      <c r="Z549" t="s">
        <v>163</v>
      </c>
      <c r="AC549">
        <v>24</v>
      </c>
      <c r="AD549" t="s">
        <v>164</v>
      </c>
      <c r="AF549" cm="1">
        <f t="array" ref="AF549">_xlfn.LET(
  _xlpm.result, _xlfn.XLOOKUP($A549, IDEXX!$A:$A, IDEXX!$I:$I, ""),
  _xlfn.IFNA(
    _xlfn.IFS(
      ISNUMBER(_xlpm.result), _xlpm.result,
      _xlpm.result = "&gt; 2419.6", 2500,
      _xlpm.result = "&lt; 1.0", 0.5
    ),
    ""
  )
)</f>
        <v>38.9</v>
      </c>
      <c r="AG549" s="2">
        <f>_xlfn.IFNA(_xlfn.XLOOKUP((A549&amp;"_P"), GALLERY!AT:AT, GALLERY!E:E),"")</f>
        <v>1.404E-2</v>
      </c>
      <c r="AH549" s="2">
        <f>_xlfn.IFNA(_xlfn.XLOOKUP((A549&amp;"_C"), GALLERY!AT:AT, GALLERY!E:E),"")</f>
        <v>718.41639999999995</v>
      </c>
      <c r="AI549" s="75">
        <f>_xlfn.IFNA(IF(_xlfn.XLOOKUP((A549&amp;"_N"), GALLERY!AT:AT, GALLERY!E:E)&lt;0, _xlfn.XLOOKUP((A549&amp;"_T"), GALLERY!AT:AT, GALLERY!E:E), _xlfn.XLOOKUP((A549&amp;"_T"), GALLERY!AT:AT, GALLERY!E:E)-_xlfn.XLOOKUP((A549&amp;"_N"), GALLERY!AT:AT, GALLERY!E:E))/1000,"")</f>
        <v>1.54977298</v>
      </c>
      <c r="AJ549" s="5">
        <f>_xlfn.IFNA(_xlfn.XLOOKUP((A549), TURBIDITY!A:A, TURBIDITY!I:I),"")</f>
        <v>3.55</v>
      </c>
      <c r="AK549" s="146" t="str" cm="1">
        <f t="array" ref="AK549">_xlfn.LET(
  _xlpm.lookupVal, _xlfn.XLOOKUP($A549, PHYCOCYANIN!A:A, PHYCOCYANIN!R:R, ""),
  _xlfn.IFS(
    _xlpm.lookupVal &lt;&gt; "", _xlpm.lookupVal,
    OR($Z549 = "Abundant algae", ISNUMBER(SEARCH("Suspected_HAB", $AA549))), "Flagged",
    TRUE, ""
  )
)</f>
        <v/>
      </c>
      <c r="AL549" s="7">
        <f>_xlfn.XLOOKUP($L549,'Site_GPS-Coordinates'!$A:$A,'Site_GPS-Coordinates'!$B:$B,"")</f>
        <v>40.258123560000001</v>
      </c>
      <c r="AM549" s="7">
        <f>_xlfn.XLOOKUP($L549,'Site_GPS-Coordinates'!$A:$A,'Site_GPS-Coordinates'!$C:$C,"")</f>
        <v>-74.520177450000006</v>
      </c>
    </row>
    <row r="550" spans="1:39" ht="14.5" x14ac:dyDescent="0.35">
      <c r="A550" s="2" t="str">
        <f t="shared" si="16"/>
        <v>MR2_2025-07-27</v>
      </c>
      <c r="B550">
        <v>3618</v>
      </c>
      <c r="C550" t="s">
        <v>1133</v>
      </c>
      <c r="D550" s="78">
        <v>45865.492789351854</v>
      </c>
      <c r="F550" s="78">
        <v>45865.492789351854</v>
      </c>
      <c r="H550" t="s">
        <v>1134</v>
      </c>
      <c r="I550" t="s">
        <v>1114</v>
      </c>
      <c r="J550" s="6">
        <v>45865.666666666664</v>
      </c>
      <c r="K550" s="79">
        <v>0.31944444444444442</v>
      </c>
      <c r="L550" t="s">
        <v>1135</v>
      </c>
      <c r="M550" t="s">
        <v>155</v>
      </c>
      <c r="N550" t="s">
        <v>456</v>
      </c>
      <c r="O550" t="s">
        <v>250</v>
      </c>
      <c r="P550" t="s">
        <v>158</v>
      </c>
      <c r="R550" t="s">
        <v>159</v>
      </c>
      <c r="T550" t="s">
        <v>171</v>
      </c>
      <c r="V550" t="s">
        <v>172</v>
      </c>
      <c r="X550" t="s">
        <v>202</v>
      </c>
      <c r="Y550" t="s">
        <v>177</v>
      </c>
      <c r="Z550" t="s">
        <v>163</v>
      </c>
      <c r="AC550">
        <v>22</v>
      </c>
      <c r="AD550" t="s">
        <v>164</v>
      </c>
      <c r="AF550" cm="1">
        <f t="array" ref="AF550">_xlfn.LET(
  _xlpm.result, _xlfn.XLOOKUP($A550, IDEXX!$A:$A, IDEXX!$I:$I, ""),
  _xlfn.IFNA(
    _xlfn.IFS(
      ISNUMBER(_xlpm.result), _xlpm.result,
      _xlpm.result = "&gt; 2419.6", 2500,
      _xlpm.result = "&lt; 1.0", 0.5
    ),
    ""
  )
)</f>
        <v>85</v>
      </c>
      <c r="AG550" s="2">
        <f>_xlfn.IFNA(_xlfn.XLOOKUP((A550&amp;"_P"), GALLERY!AT:AT, GALLERY!E:E),"")</f>
        <v>0.12073</v>
      </c>
      <c r="AH550" s="2">
        <f>_xlfn.IFNA(_xlfn.XLOOKUP((A550&amp;"_C"), GALLERY!AT:AT, GALLERY!E:E),"")</f>
        <v>620.61220000000003</v>
      </c>
      <c r="AI550" s="75">
        <f>_xlfn.IFNA(IF(_xlfn.XLOOKUP((A550&amp;"_N"), GALLERY!AT:AT, GALLERY!E:E)&lt;0, _xlfn.XLOOKUP((A550&amp;"_T"), GALLERY!AT:AT, GALLERY!E:E), _xlfn.XLOOKUP((A550&amp;"_T"), GALLERY!AT:AT, GALLERY!E:E)-_xlfn.XLOOKUP((A550&amp;"_N"), GALLERY!AT:AT, GALLERY!E:E))/1000,"")</f>
        <v>-1.8106940000000002E-2</v>
      </c>
      <c r="AJ550" s="5">
        <f>_xlfn.IFNA(_xlfn.XLOOKUP((A550), TURBIDITY!A:A, TURBIDITY!I:I),"")</f>
        <v>4.74</v>
      </c>
      <c r="AK550" s="146" t="str" cm="1">
        <f t="array" ref="AK550">_xlfn.LET(
  _xlpm.lookupVal, _xlfn.XLOOKUP($A550, PHYCOCYANIN!A:A, PHYCOCYANIN!R:R, ""),
  _xlfn.IFS(
    _xlpm.lookupVal &lt;&gt; "", _xlpm.lookupVal,
    OR($Z550 = "Abundant algae", ISNUMBER(SEARCH("Suspected_HAB", $AA550))), "Flagged",
    TRUE, ""
  )
)</f>
        <v/>
      </c>
      <c r="AL550" s="7">
        <f>_xlfn.XLOOKUP($L550,'Site_GPS-Coordinates'!$A:$A,'Site_GPS-Coordinates'!$B:$B,"")</f>
        <v>40.322215700000001</v>
      </c>
      <c r="AM550" s="7">
        <f>_xlfn.XLOOKUP($L550,'Site_GPS-Coordinates'!$A:$A,'Site_GPS-Coordinates'!$C:$C,"")</f>
        <v>-74.608392570000007</v>
      </c>
    </row>
    <row r="551" spans="1:39" ht="14.5" x14ac:dyDescent="0.35">
      <c r="A551" s="2" t="str">
        <f t="shared" si="16"/>
        <v>MR4_2025-07-27</v>
      </c>
      <c r="B551">
        <v>3661</v>
      </c>
      <c r="C551" t="s">
        <v>1136</v>
      </c>
      <c r="D551" s="78">
        <v>45865.64230324074</v>
      </c>
      <c r="F551" s="78">
        <v>45865.64230324074</v>
      </c>
      <c r="H551" t="s">
        <v>1137</v>
      </c>
      <c r="I551" t="s">
        <v>1089</v>
      </c>
      <c r="J551" s="6">
        <v>45865.666666666664</v>
      </c>
      <c r="K551" s="79">
        <v>0.47222222222222221</v>
      </c>
      <c r="L551" t="s">
        <v>265</v>
      </c>
      <c r="M551" t="s">
        <v>169</v>
      </c>
      <c r="N551" t="s">
        <v>456</v>
      </c>
      <c r="O551" t="s">
        <v>250</v>
      </c>
      <c r="P551" t="s">
        <v>158</v>
      </c>
      <c r="R551" t="s">
        <v>159</v>
      </c>
      <c r="T551" t="s">
        <v>159</v>
      </c>
      <c r="V551" t="s">
        <v>172</v>
      </c>
      <c r="X551" t="s">
        <v>202</v>
      </c>
      <c r="Y551" t="s">
        <v>177</v>
      </c>
      <c r="Z551" t="s">
        <v>163</v>
      </c>
      <c r="AC551">
        <v>21</v>
      </c>
      <c r="AD551" t="s">
        <v>164</v>
      </c>
      <c r="AE551" t="s">
        <v>1138</v>
      </c>
      <c r="AF551" cm="1">
        <f t="array" ref="AF551">_xlfn.LET(
  _xlpm.result, _xlfn.XLOOKUP($A551, IDEXX!$A:$A, IDEXX!$I:$I, ""),
  _xlfn.IFNA(
    _xlfn.IFS(
      ISNUMBER(_xlpm.result), _xlpm.result,
      _xlpm.result = "&gt; 2419.6", 2500,
      _xlpm.result = "&lt; 1.0", 0.5
    ),
    ""
  )
)</f>
        <v>1986.3</v>
      </c>
      <c r="AG551" s="2">
        <f>_xlfn.IFNA(_xlfn.XLOOKUP((A551&amp;"_P"), GALLERY!AT:AT, GALLERY!E:E),"")</f>
        <v>0.34438000000000002</v>
      </c>
      <c r="AH551" s="2">
        <f>_xlfn.IFNA(_xlfn.XLOOKUP((A551&amp;"_C"), GALLERY!AT:AT, GALLERY!E:E),"")</f>
        <v>548.29449999999997</v>
      </c>
      <c r="AI551" s="75">
        <f>_xlfn.IFNA(IF(_xlfn.XLOOKUP((A551&amp;"_N"), GALLERY!AT:AT, GALLERY!E:E)&lt;0, _xlfn.XLOOKUP((A551&amp;"_T"), GALLERY!AT:AT, GALLERY!E:E), _xlfn.XLOOKUP((A551&amp;"_T"), GALLERY!AT:AT, GALLERY!E:E)-_xlfn.XLOOKUP((A551&amp;"_N"), GALLERY!AT:AT, GALLERY!E:E))/1000,"")</f>
        <v>1.8884864100000001</v>
      </c>
      <c r="AJ551" s="5">
        <f>_xlfn.IFNA(_xlfn.XLOOKUP((A551), TURBIDITY!A:A, TURBIDITY!I:I),"")</f>
        <v>4.79</v>
      </c>
      <c r="AK551" s="146" t="str" cm="1">
        <f t="array" ref="AK551">_xlfn.LET(
  _xlpm.lookupVal, _xlfn.XLOOKUP($A551, PHYCOCYANIN!A:A, PHYCOCYANIN!R:R, ""),
  _xlfn.IFS(
    _xlpm.lookupVal &lt;&gt; "", _xlpm.lookupVal,
    OR($Z551 = "Abundant algae", ISNUMBER(SEARCH("Suspected_HAB", $AA551))), "Flagged",
    TRUE, ""
  )
)</f>
        <v/>
      </c>
      <c r="AL551" s="121">
        <v>40.003359976170202</v>
      </c>
      <c r="AM551" s="121">
        <v>-74.7032057493726</v>
      </c>
    </row>
    <row r="552" spans="1:39" ht="14.5" x14ac:dyDescent="0.35">
      <c r="A552" s="2" t="str">
        <f t="shared" si="16"/>
        <v>MRCL1_2025-07-27</v>
      </c>
      <c r="B552">
        <v>3629</v>
      </c>
      <c r="C552" t="s">
        <v>1139</v>
      </c>
      <c r="D552" s="78">
        <v>45865.552719907406</v>
      </c>
      <c r="F552" s="78">
        <v>45865.552719907406</v>
      </c>
      <c r="H552" t="s">
        <v>1074</v>
      </c>
      <c r="I552" t="s">
        <v>1075</v>
      </c>
      <c r="J552" s="6">
        <v>45865.666666666664</v>
      </c>
      <c r="K552" s="79">
        <v>0.375</v>
      </c>
      <c r="L552" t="s">
        <v>362</v>
      </c>
      <c r="M552" t="s">
        <v>169</v>
      </c>
      <c r="N552" t="s">
        <v>456</v>
      </c>
      <c r="O552" t="s">
        <v>250</v>
      </c>
      <c r="P552" t="s">
        <v>650</v>
      </c>
      <c r="R552" t="s">
        <v>1140</v>
      </c>
      <c r="S552" t="s">
        <v>1141</v>
      </c>
      <c r="T552" t="s">
        <v>159</v>
      </c>
      <c r="V552" t="s">
        <v>172</v>
      </c>
      <c r="X552" t="s">
        <v>202</v>
      </c>
      <c r="Y552" t="s">
        <v>177</v>
      </c>
      <c r="Z552" t="s">
        <v>163</v>
      </c>
      <c r="AC552">
        <v>27</v>
      </c>
      <c r="AD552" t="s">
        <v>164</v>
      </c>
      <c r="AF552" cm="1">
        <f t="array" ref="AF552">_xlfn.LET(
  _xlpm.result, _xlfn.XLOOKUP($A552, IDEXX!$A:$A, IDEXX!$I:$I, ""),
  _xlfn.IFNA(
    _xlfn.IFS(
      ISNUMBER(_xlpm.result), _xlpm.result,
      _xlpm.result = "&gt; 2419.6", 2500,
      _xlpm.result = "&lt; 1.0", 0.5
    ),
    ""
  )
)</f>
        <v>28.1</v>
      </c>
      <c r="AG552" s="2">
        <f>_xlfn.IFNA(_xlfn.XLOOKUP((A552&amp;"_P"), GALLERY!AT:AT, GALLERY!E:E),"")</f>
        <v>8.5599999999999999E-3</v>
      </c>
      <c r="AH552" s="2">
        <f>_xlfn.IFNA(_xlfn.XLOOKUP((A552&amp;"_C"), GALLERY!AT:AT, GALLERY!E:E),"")</f>
        <v>365.03989999999999</v>
      </c>
      <c r="AI552" s="75">
        <f>_xlfn.IFNA(IF(_xlfn.XLOOKUP((A552&amp;"_N"), GALLERY!AT:AT, GALLERY!E:E)&lt;0, _xlfn.XLOOKUP((A552&amp;"_T"), GALLERY!AT:AT, GALLERY!E:E), _xlfn.XLOOKUP((A552&amp;"_T"), GALLERY!AT:AT, GALLERY!E:E)-_xlfn.XLOOKUP((A552&amp;"_N"), GALLERY!AT:AT, GALLERY!E:E))/1000,"")</f>
        <v>0.15420194000000001</v>
      </c>
      <c r="AJ552" s="5">
        <f>_xlfn.IFNA(_xlfn.XLOOKUP((A552), TURBIDITY!A:A, TURBIDITY!I:I),"")</f>
        <v>3.73</v>
      </c>
      <c r="AK552" s="146" t="str" cm="1">
        <f t="array" ref="AK552">_xlfn.LET(
  _xlpm.lookupVal, _xlfn.XLOOKUP($A552, PHYCOCYANIN!A:A, PHYCOCYANIN!R:R, ""),
  _xlfn.IFS(
    _xlpm.lookupVal &lt;&gt; "", _xlpm.lookupVal,
    OR($Z552 = "Abundant algae", ISNUMBER(SEARCH("Suspected_HAB", $AA552))), "Flagged",
    TRUE, ""
  )
)</f>
        <v/>
      </c>
      <c r="AL552" s="121">
        <v>40.265504537187503</v>
      </c>
      <c r="AM552" s="121">
        <v>-74.641636586083607</v>
      </c>
    </row>
    <row r="553" spans="1:39" ht="14.5" x14ac:dyDescent="0.35">
      <c r="A553" s="2" t="str">
        <f t="shared" si="16"/>
        <v>PL1_2025-07-27</v>
      </c>
      <c r="B553">
        <v>3628</v>
      </c>
      <c r="C553" t="s">
        <v>1142</v>
      </c>
      <c r="D553" s="78">
        <v>45865.552685185183</v>
      </c>
      <c r="F553" s="78">
        <v>45865.552685185183</v>
      </c>
      <c r="H553" t="s">
        <v>679</v>
      </c>
      <c r="I553" t="s">
        <v>675</v>
      </c>
      <c r="J553" s="6">
        <v>45865.666666666664</v>
      </c>
      <c r="K553" s="79">
        <v>0.38541666666666669</v>
      </c>
      <c r="L553" t="s">
        <v>267</v>
      </c>
      <c r="M553" t="s">
        <v>155</v>
      </c>
      <c r="N553" t="s">
        <v>187</v>
      </c>
      <c r="O553" t="s">
        <v>157</v>
      </c>
      <c r="P553" t="s">
        <v>158</v>
      </c>
      <c r="R553" s="100" t="s">
        <v>706</v>
      </c>
      <c r="T553" t="s">
        <v>159</v>
      </c>
      <c r="V553" t="s">
        <v>966</v>
      </c>
      <c r="X553" t="s">
        <v>202</v>
      </c>
      <c r="Y553" t="s">
        <v>191</v>
      </c>
      <c r="Z553" t="s">
        <v>163</v>
      </c>
      <c r="AC553">
        <v>23</v>
      </c>
      <c r="AD553" t="s">
        <v>164</v>
      </c>
      <c r="AF553" cm="1">
        <f t="array" ref="AF553">_xlfn.LET(
  _xlpm.result, _xlfn.XLOOKUP($A553, IDEXX!$A:$A, IDEXX!$I:$I, ""),
  _xlfn.IFNA(
    _xlfn.IFS(
      ISNUMBER(_xlpm.result), _xlpm.result,
      _xlpm.result = "&gt; 2419.6", 2500,
      _xlpm.result = "&lt; 1.0", 0.5
    ),
    ""
  )
)</f>
        <v>45</v>
      </c>
      <c r="AG553" s="2">
        <f>_xlfn.IFNA(_xlfn.XLOOKUP((A553&amp;"_P"), GALLERY!AT:AT, GALLERY!E:E),"")</f>
        <v>2.0049999999999998E-2</v>
      </c>
      <c r="AH553" s="2">
        <f>_xlfn.IFNA(_xlfn.XLOOKUP((A553&amp;"_C"), GALLERY!AT:AT, GALLERY!E:E),"")</f>
        <v>776.41250000000002</v>
      </c>
      <c r="AI553" s="75">
        <f>_xlfn.IFNA(IF(_xlfn.XLOOKUP((A553&amp;"_N"), GALLERY!AT:AT, GALLERY!E:E)&lt;0, _xlfn.XLOOKUP((A553&amp;"_T"), GALLERY!AT:AT, GALLERY!E:E), _xlfn.XLOOKUP((A553&amp;"_T"), GALLERY!AT:AT, GALLERY!E:E)-_xlfn.XLOOKUP((A553&amp;"_N"), GALLERY!AT:AT, GALLERY!E:E))/1000,"")</f>
        <v>0.15366168999999999</v>
      </c>
      <c r="AJ553" s="5">
        <f>_xlfn.IFNA(_xlfn.XLOOKUP((A553), TURBIDITY!A:A, TURBIDITY!I:I),"")</f>
        <v>3.64</v>
      </c>
      <c r="AK553" s="146" t="str" cm="1">
        <f t="array" ref="AK553">_xlfn.LET(
  _xlpm.lookupVal, _xlfn.XLOOKUP($A553, PHYCOCYANIN!A:A, PHYCOCYANIN!R:R, ""),
  _xlfn.IFS(
    _xlpm.lookupVal &lt;&gt; "", _xlpm.lookupVal,
    OR($Z553 = "Abundant algae", ISNUMBER(SEARCH("Suspected_HAB", $AA553))), "Flagged",
    TRUE, ""
  )
)</f>
        <v/>
      </c>
      <c r="AL553" s="7">
        <f>_xlfn.XLOOKUP($L553,'Site_GPS-Coordinates'!$A:$A,'Site_GPS-Coordinates'!$B:$B,"")</f>
        <v>40.270198999999998</v>
      </c>
      <c r="AM553" s="7">
        <f>_xlfn.XLOOKUP($L553,'Site_GPS-Coordinates'!$A:$A,'Site_GPS-Coordinates'!$C:$C,"")</f>
        <v>-74.522058999999999</v>
      </c>
    </row>
    <row r="554" spans="1:39" ht="14.5" x14ac:dyDescent="0.35">
      <c r="A554" s="2" t="str">
        <f t="shared" si="16"/>
        <v>PMRL1_2025-07-27</v>
      </c>
      <c r="B554">
        <v>3651</v>
      </c>
      <c r="C554" t="s">
        <v>1143</v>
      </c>
      <c r="D554" s="78">
        <v>45865.619629629633</v>
      </c>
      <c r="F554" s="78">
        <v>45865.619629629633</v>
      </c>
      <c r="H554" t="s">
        <v>247</v>
      </c>
      <c r="I554" t="s">
        <v>248</v>
      </c>
      <c r="J554" s="6">
        <v>45865.666666666664</v>
      </c>
      <c r="K554" s="79">
        <v>0.4375</v>
      </c>
      <c r="L554" t="s">
        <v>269</v>
      </c>
      <c r="M554" t="s">
        <v>155</v>
      </c>
      <c r="N554" t="s">
        <v>456</v>
      </c>
      <c r="O554" t="s">
        <v>250</v>
      </c>
      <c r="P554" t="s">
        <v>158</v>
      </c>
      <c r="R554" t="s">
        <v>159</v>
      </c>
      <c r="T554" t="s">
        <v>159</v>
      </c>
      <c r="V554" t="s">
        <v>966</v>
      </c>
      <c r="X554" t="s">
        <v>161</v>
      </c>
      <c r="Y554" t="s">
        <v>191</v>
      </c>
      <c r="Z554" t="s">
        <v>218</v>
      </c>
      <c r="AA554" t="s">
        <v>1144</v>
      </c>
      <c r="AC554">
        <v>26</v>
      </c>
      <c r="AD554" t="s">
        <v>164</v>
      </c>
      <c r="AF554" cm="1">
        <f t="array" ref="AF554">_xlfn.LET(
  _xlpm.result, _xlfn.XLOOKUP($A554, IDEXX!$A:$A, IDEXX!$I:$I, ""),
  _xlfn.IFNA(
    _xlfn.IFS(
      ISNUMBER(_xlpm.result), _xlpm.result,
      _xlpm.result = "&gt; 2419.6", 2500,
      _xlpm.result = "&lt; 1.0", 0.5
    ),
    ""
  )
)</f>
        <v>28.5</v>
      </c>
      <c r="AG554" s="2">
        <f>_xlfn.IFNA(_xlfn.XLOOKUP((A554&amp;"_P"), GALLERY!AT:AT, GALLERY!E:E),"")</f>
        <v>6.0260000000000001E-2</v>
      </c>
      <c r="AH554" s="2">
        <f>_xlfn.IFNA(_xlfn.XLOOKUP((A554&amp;"_C"), GALLERY!AT:AT, GALLERY!E:E),"")</f>
        <v>476.31729999999999</v>
      </c>
      <c r="AI554" s="75">
        <f>_xlfn.IFNA(IF(_xlfn.XLOOKUP((A554&amp;"_N"), GALLERY!AT:AT, GALLERY!E:E)&lt;0, _xlfn.XLOOKUP((A554&amp;"_T"), GALLERY!AT:AT, GALLERY!E:E), _xlfn.XLOOKUP((A554&amp;"_T"), GALLERY!AT:AT, GALLERY!E:E)-_xlfn.XLOOKUP((A554&amp;"_N"), GALLERY!AT:AT, GALLERY!E:E))/1000,"")</f>
        <v>1.6087920000000002E-2</v>
      </c>
      <c r="AJ554" s="5">
        <f>_xlfn.IFNA(_xlfn.XLOOKUP((A554), TURBIDITY!A:A, TURBIDITY!I:I),"")</f>
        <v>3.63</v>
      </c>
      <c r="AK554" s="146" t="str" cm="1">
        <f t="array" ref="AK554">_xlfn.LET(
  _xlpm.lookupVal, _xlfn.XLOOKUP($A554, PHYCOCYANIN!A:A, PHYCOCYANIN!R:R, ""),
  _xlfn.IFS(
    _xlpm.lookupVal &lt;&gt; "", _xlpm.lookupVal,
    OR($Z554 = "Abundant algae", ISNUMBER(SEARCH("Suspected_HAB", $AA554))), "Flagged",
    TRUE, ""
  )
)</f>
        <v>Flagged</v>
      </c>
      <c r="AL554" s="7">
        <f>_xlfn.XLOOKUP($L554,'Site_GPS-Coordinates'!$A:$A,'Site_GPS-Coordinates'!$B:$B,"")</f>
        <v>40.363233999999999</v>
      </c>
      <c r="AM554" s="7">
        <f>_xlfn.XLOOKUP($L554,'Site_GPS-Coordinates'!$A:$A,'Site_GPS-Coordinates'!$C:$C,"")</f>
        <v>-74.676843000000005</v>
      </c>
    </row>
    <row r="555" spans="1:39" ht="14.5" x14ac:dyDescent="0.35">
      <c r="A555" s="2" t="str">
        <f t="shared" si="16"/>
        <v>PNVL1_2025-07-27</v>
      </c>
      <c r="B555">
        <v>3634</v>
      </c>
      <c r="C555" t="s">
        <v>1145</v>
      </c>
      <c r="D555" s="78">
        <v>45865.564097222225</v>
      </c>
      <c r="F555" s="78">
        <v>45865.564097222225</v>
      </c>
      <c r="H555" t="s">
        <v>1077</v>
      </c>
      <c r="I555" t="s">
        <v>1078</v>
      </c>
      <c r="J555" s="6">
        <v>45865.666666666664</v>
      </c>
      <c r="K555" s="79">
        <v>0.38750000000000001</v>
      </c>
      <c r="L555" t="s">
        <v>271</v>
      </c>
      <c r="M555" t="s">
        <v>169</v>
      </c>
      <c r="N555" t="s">
        <v>456</v>
      </c>
      <c r="O555" t="s">
        <v>250</v>
      </c>
      <c r="P555" t="s">
        <v>158</v>
      </c>
      <c r="R555" t="s">
        <v>159</v>
      </c>
      <c r="T555" t="s">
        <v>159</v>
      </c>
      <c r="V555" t="s">
        <v>172</v>
      </c>
      <c r="X555" t="s">
        <v>161</v>
      </c>
      <c r="Y555" t="s">
        <v>162</v>
      </c>
      <c r="Z555" t="s">
        <v>163</v>
      </c>
      <c r="AC555">
        <v>27</v>
      </c>
      <c r="AD555" t="s">
        <v>164</v>
      </c>
      <c r="AE555" t="s">
        <v>1146</v>
      </c>
      <c r="AF555" cm="1">
        <f t="array" ref="AF555">_xlfn.LET(
  _xlpm.result, _xlfn.XLOOKUP($A555, IDEXX!$A:$A, IDEXX!$I:$I, ""),
  _xlfn.IFNA(
    _xlfn.IFS(
      ISNUMBER(_xlpm.result), _xlpm.result,
      _xlpm.result = "&gt; 2419.6", 2500,
      _xlpm.result = "&lt; 1.0", 0.5
    ),
    ""
  )
)</f>
        <v>2</v>
      </c>
      <c r="AG555" s="2">
        <f>_xlfn.IFNA(_xlfn.XLOOKUP((A555&amp;"_P"), GALLERY!AT:AT, GALLERY!E:E),"")</f>
        <v>0.14326</v>
      </c>
      <c r="AH555" s="2">
        <f>_xlfn.IFNA(_xlfn.XLOOKUP((A555&amp;"_C"), GALLERY!AT:AT, GALLERY!E:E),"")</f>
        <v>481.5616</v>
      </c>
      <c r="AI555" s="75">
        <f>_xlfn.IFNA(IF(_xlfn.XLOOKUP((A555&amp;"_N"), GALLERY!AT:AT, GALLERY!E:E)&lt;0, _xlfn.XLOOKUP((A555&amp;"_T"), GALLERY!AT:AT, GALLERY!E:E), _xlfn.XLOOKUP((A555&amp;"_T"), GALLERY!AT:AT, GALLERY!E:E)-_xlfn.XLOOKUP((A555&amp;"_N"), GALLERY!AT:AT, GALLERY!E:E))/1000,"")</f>
        <v>0.56477398999999995</v>
      </c>
      <c r="AJ555" s="5">
        <f>_xlfn.IFNA(_xlfn.XLOOKUP((A555), TURBIDITY!A:A, TURBIDITY!I:I),"")</f>
        <v>2.99</v>
      </c>
      <c r="AK555" s="146" t="str" cm="1">
        <f t="array" ref="AK555">_xlfn.LET(
  _xlpm.lookupVal, _xlfn.XLOOKUP($A555, PHYCOCYANIN!A:A, PHYCOCYANIN!R:R, ""),
  _xlfn.IFS(
    _xlpm.lookupVal &lt;&gt; "", _xlpm.lookupVal,
    OR($Z555 = "Abundant algae", ISNUMBER(SEARCH("Suspected_HAB", $AA555))), "Flagged",
    TRUE, ""
  )
)</f>
        <v/>
      </c>
      <c r="AL555" s="121">
        <v>40.003359976170202</v>
      </c>
      <c r="AM555" s="121">
        <v>-74.7032057493726</v>
      </c>
    </row>
    <row r="556" spans="1:39" ht="14.5" x14ac:dyDescent="0.35">
      <c r="A556" s="2" t="str">
        <f t="shared" si="16"/>
        <v>PP1_2025-07-27</v>
      </c>
      <c r="B556">
        <v>3623</v>
      </c>
      <c r="C556" t="s">
        <v>1147</v>
      </c>
      <c r="D556" s="78">
        <v>45865.539803240739</v>
      </c>
      <c r="F556" s="78">
        <v>45865.539803240739</v>
      </c>
      <c r="H556" t="s">
        <v>179</v>
      </c>
      <c r="I556" t="s">
        <v>180</v>
      </c>
      <c r="J556" s="6">
        <v>45865.666666666664</v>
      </c>
      <c r="K556" s="79">
        <v>0.32291666666666669</v>
      </c>
      <c r="L556" t="s">
        <v>274</v>
      </c>
      <c r="M556" t="s">
        <v>155</v>
      </c>
      <c r="N556" t="s">
        <v>187</v>
      </c>
      <c r="O556" t="s">
        <v>250</v>
      </c>
      <c r="P556" t="s">
        <v>158</v>
      </c>
      <c r="R556" s="84" t="s">
        <v>228</v>
      </c>
      <c r="T556" t="s">
        <v>171</v>
      </c>
      <c r="V556" t="s">
        <v>172</v>
      </c>
      <c r="X556" t="s">
        <v>202</v>
      </c>
      <c r="Y556" t="s">
        <v>162</v>
      </c>
      <c r="Z556" t="s">
        <v>163</v>
      </c>
      <c r="AC556">
        <v>26</v>
      </c>
      <c r="AD556" t="s">
        <v>164</v>
      </c>
      <c r="AF556" cm="1">
        <f t="array" ref="AF556">_xlfn.LET(
  _xlpm.result, _xlfn.XLOOKUP($A556, IDEXX!$A:$A, IDEXX!$I:$I, ""),
  _xlfn.IFNA(
    _xlfn.IFS(
      ISNUMBER(_xlpm.result), _xlpm.result,
      _xlpm.result = "&gt; 2419.6", 2500,
      _xlpm.result = "&lt; 1.0", 0.5
    ),
    ""
  )
)</f>
        <v>74.3</v>
      </c>
      <c r="AG556" s="2">
        <f>_xlfn.IFNA(_xlfn.XLOOKUP((A556&amp;"_P"), GALLERY!AT:AT, GALLERY!E:E),"")</f>
        <v>3.8309999999999997E-2</v>
      </c>
      <c r="AH556" s="2">
        <f>_xlfn.IFNA(_xlfn.XLOOKUP((A556&amp;"_C"), GALLERY!AT:AT, GALLERY!E:E),"")</f>
        <v>574.274</v>
      </c>
      <c r="AI556" s="75">
        <f>_xlfn.IFNA(IF(_xlfn.XLOOKUP((A556&amp;"_N"), GALLERY!AT:AT, GALLERY!E:E)&lt;0, _xlfn.XLOOKUP((A556&amp;"_T"), GALLERY!AT:AT, GALLERY!E:E), _xlfn.XLOOKUP((A556&amp;"_T"), GALLERY!AT:AT, GALLERY!E:E)-_xlfn.XLOOKUP((A556&amp;"_N"), GALLERY!AT:AT, GALLERY!E:E))/1000,"")</f>
        <v>0.13077240000000001</v>
      </c>
      <c r="AJ556" s="5">
        <f>_xlfn.IFNA(_xlfn.XLOOKUP((A556), TURBIDITY!A:A, TURBIDITY!I:I),"")</f>
        <v>6.23</v>
      </c>
      <c r="AK556" s="146" t="str" cm="1">
        <f t="array" ref="AK556">_xlfn.LET(
  _xlpm.lookupVal, _xlfn.XLOOKUP($A556, PHYCOCYANIN!A:A, PHYCOCYANIN!R:R, ""),
  _xlfn.IFS(
    _xlpm.lookupVal &lt;&gt; "", _xlpm.lookupVal,
    OR($Z556 = "Abundant algae", ISNUMBER(SEARCH("Suspected_HAB", $AA556))), "Flagged",
    TRUE, ""
  )
)</f>
        <v/>
      </c>
      <c r="AL556" s="7">
        <f>_xlfn.XLOOKUP($L556,'Site_GPS-Coordinates'!$A:$A,'Site_GPS-Coordinates'!$B:$B,"")</f>
        <v>40.327579999999998</v>
      </c>
      <c r="AM556" s="7">
        <f>_xlfn.XLOOKUP($L556,'Site_GPS-Coordinates'!$A:$A,'Site_GPS-Coordinates'!$C:$C,"")</f>
        <v>-74.600999999999999</v>
      </c>
    </row>
    <row r="557" spans="1:39" ht="14.5" x14ac:dyDescent="0.35">
      <c r="A557" s="2" t="str">
        <f t="shared" si="16"/>
        <v>RBA_2025-07-27</v>
      </c>
      <c r="B557">
        <v>3644</v>
      </c>
      <c r="C557" t="s">
        <v>1148</v>
      </c>
      <c r="D557" s="78">
        <v>45865.597881944443</v>
      </c>
      <c r="F557" s="78">
        <v>45865.597881944443</v>
      </c>
      <c r="H557" t="s">
        <v>719</v>
      </c>
      <c r="I557" t="s">
        <v>720</v>
      </c>
      <c r="J557" s="6">
        <v>45865.666666666664</v>
      </c>
      <c r="K557" s="79">
        <v>0.35069444444444442</v>
      </c>
      <c r="L557" t="s">
        <v>279</v>
      </c>
      <c r="M557" t="s">
        <v>169</v>
      </c>
      <c r="N557" t="s">
        <v>187</v>
      </c>
      <c r="O557" t="s">
        <v>250</v>
      </c>
      <c r="P557" t="s">
        <v>158</v>
      </c>
      <c r="R557" t="s">
        <v>159</v>
      </c>
      <c r="T557" t="s">
        <v>159</v>
      </c>
      <c r="V557" t="s">
        <v>172</v>
      </c>
      <c r="X557" t="s">
        <v>161</v>
      </c>
      <c r="Y557" t="s">
        <v>177</v>
      </c>
      <c r="Z557" t="s">
        <v>163</v>
      </c>
      <c r="AC557">
        <v>26</v>
      </c>
      <c r="AD557" t="s">
        <v>164</v>
      </c>
      <c r="AE557" s="136" t="s">
        <v>1149</v>
      </c>
      <c r="AF557" cm="1">
        <f t="array" ref="AF557">_xlfn.LET(
  _xlpm.result, _xlfn.XLOOKUP($A557, IDEXX!$A:$A, IDEXX!$I:$I, ""),
  _xlfn.IFNA(
    _xlfn.IFS(
      ISNUMBER(_xlpm.result), _xlpm.result,
      _xlpm.result = "&gt; 2419.6", 2500,
      _xlpm.result = "&lt; 1.0", 0.5
    ),
    ""
  )
)</f>
        <v>517.20000000000005</v>
      </c>
      <c r="AG557" s="2">
        <f>_xlfn.IFNA(_xlfn.XLOOKUP((A557&amp;"_P"), GALLERY!AT:AT, GALLERY!E:E),"")</f>
        <v>9.3520000000000006E-2</v>
      </c>
      <c r="AH557" s="2">
        <f>_xlfn.IFNA(_xlfn.XLOOKUP((A557&amp;"_C"), GALLERY!AT:AT, GALLERY!E:E),"")</f>
        <v>771.74540000000002</v>
      </c>
      <c r="AI557" s="75">
        <f>_xlfn.IFNA(IF(_xlfn.XLOOKUP((A557&amp;"_N"), GALLERY!AT:AT, GALLERY!E:E)&lt;0, _xlfn.XLOOKUP((A557&amp;"_T"), GALLERY!AT:AT, GALLERY!E:E), _xlfn.XLOOKUP((A557&amp;"_T"), GALLERY!AT:AT, GALLERY!E:E)-_xlfn.XLOOKUP((A557&amp;"_N"), GALLERY!AT:AT, GALLERY!E:E))/1000,"")</f>
        <v>0.39262540000000001</v>
      </c>
      <c r="AJ557" s="5">
        <f>_xlfn.IFNA(_xlfn.XLOOKUP((A557), TURBIDITY!A:A, TURBIDITY!I:I),"")</f>
        <v>3.43</v>
      </c>
      <c r="AK557" s="146" t="str" cm="1">
        <f t="array" ref="AK557">_xlfn.LET(
  _xlpm.lookupVal, _xlfn.XLOOKUP($A557, PHYCOCYANIN!A:A, PHYCOCYANIN!R:R, ""),
  _xlfn.IFS(
    _xlpm.lookupVal &lt;&gt; "", _xlpm.lookupVal,
    OR($Z557 = "Abundant algae", ISNUMBER(SEARCH("Suspected_HAB", $AA557))), "Flagged",
    TRUE, ""
  )
)</f>
        <v/>
      </c>
      <c r="AL557" s="121">
        <v>40.272354910051298</v>
      </c>
      <c r="AM557" s="121">
        <v>-74.524775863379404</v>
      </c>
    </row>
    <row r="558" spans="1:39" ht="14.5" x14ac:dyDescent="0.35">
      <c r="A558" s="2" t="str">
        <f t="shared" si="16"/>
        <v>RK1_2025-07-27</v>
      </c>
      <c r="B558">
        <v>3632</v>
      </c>
      <c r="C558" t="s">
        <v>1150</v>
      </c>
      <c r="D558" s="78">
        <v>45865.559513888889</v>
      </c>
      <c r="F558" s="78">
        <v>45865.559513888889</v>
      </c>
      <c r="H558" t="s">
        <v>1091</v>
      </c>
      <c r="I558" t="s">
        <v>1092</v>
      </c>
      <c r="J558" s="6">
        <v>45865.666666666664</v>
      </c>
      <c r="K558" s="79">
        <v>0.88611111111111107</v>
      </c>
      <c r="L558" t="s">
        <v>281</v>
      </c>
      <c r="M558" t="s">
        <v>169</v>
      </c>
      <c r="N558" t="s">
        <v>456</v>
      </c>
      <c r="O558" t="s">
        <v>157</v>
      </c>
      <c r="P558" t="s">
        <v>158</v>
      </c>
      <c r="R558" t="s">
        <v>176</v>
      </c>
      <c r="T558" t="s">
        <v>171</v>
      </c>
      <c r="V558" t="s">
        <v>172</v>
      </c>
      <c r="X558" t="s">
        <v>161</v>
      </c>
      <c r="Y558" t="s">
        <v>162</v>
      </c>
      <c r="Z558" t="s">
        <v>163</v>
      </c>
      <c r="AC558">
        <v>20</v>
      </c>
      <c r="AD558" t="s">
        <v>164</v>
      </c>
      <c r="AF558" cm="1">
        <f t="array" ref="AF558">_xlfn.LET(
  _xlpm.result, _xlfn.XLOOKUP($A558, IDEXX!$A:$A, IDEXX!$I:$I, ""),
  _xlfn.IFNA(
    _xlfn.IFS(
      ISNUMBER(_xlpm.result), _xlpm.result,
      _xlpm.result = "&gt; 2419.6", 2500,
      _xlpm.result = "&lt; 1.0", 0.5
    ),
    ""
  )
)</f>
        <v>2500</v>
      </c>
      <c r="AG558" s="2">
        <f>_xlfn.IFNA(_xlfn.XLOOKUP((A558&amp;"_P"), GALLERY!AT:AT, GALLERY!E:E),"")</f>
        <v>0.21595</v>
      </c>
      <c r="AH558" s="2">
        <f>_xlfn.IFNA(_xlfn.XLOOKUP((A558&amp;"_C"), GALLERY!AT:AT, GALLERY!E:E),"")</f>
        <v>272.36750000000001</v>
      </c>
      <c r="AI558" s="75">
        <f>_xlfn.IFNA(IF(_xlfn.XLOOKUP((A558&amp;"_N"), GALLERY!AT:AT, GALLERY!E:E)&lt;0, _xlfn.XLOOKUP((A558&amp;"_T"), GALLERY!AT:AT, GALLERY!E:E), _xlfn.XLOOKUP((A558&amp;"_T"), GALLERY!AT:AT, GALLERY!E:E)-_xlfn.XLOOKUP((A558&amp;"_N"), GALLERY!AT:AT, GALLERY!E:E))/1000,"")</f>
        <v>0.31610189999999999</v>
      </c>
      <c r="AJ558" s="5">
        <f>_xlfn.IFNA(_xlfn.XLOOKUP((A558), TURBIDITY!A:A, TURBIDITY!I:I),"")</f>
        <v>9.1999999999999993</v>
      </c>
      <c r="AK558" s="146" t="str" cm="1">
        <f t="array" ref="AK558">_xlfn.LET(
  _xlpm.lookupVal, _xlfn.XLOOKUP($A558, PHYCOCYANIN!A:A, PHYCOCYANIN!R:R, ""),
  _xlfn.IFS(
    _xlpm.lookupVal &lt;&gt; "", _xlpm.lookupVal,
    OR($Z558 = "Abundant algae", ISNUMBER(SEARCH("Suspected_HAB", $AA558))), "Flagged",
    TRUE, ""
  )
)</f>
        <v/>
      </c>
      <c r="AL558" s="121">
        <v>40.379394888922</v>
      </c>
      <c r="AM558" s="121">
        <v>-74.740400238626094</v>
      </c>
    </row>
    <row r="559" spans="1:39" ht="14.5" x14ac:dyDescent="0.35">
      <c r="A559" s="2" t="str">
        <f t="shared" si="16"/>
        <v>RO1a_2025-07-27</v>
      </c>
      <c r="B559">
        <v>3663</v>
      </c>
      <c r="C559" t="s">
        <v>1151</v>
      </c>
      <c r="D559" s="78">
        <v>45865.661365740743</v>
      </c>
      <c r="F559" s="78">
        <v>45865.661365740743</v>
      </c>
      <c r="H559" t="s">
        <v>283</v>
      </c>
      <c r="I559" t="s">
        <v>284</v>
      </c>
      <c r="J559" s="6">
        <v>45865.666666666664</v>
      </c>
      <c r="K559" s="79">
        <v>0.49236111111111114</v>
      </c>
      <c r="L559" t="s">
        <v>285</v>
      </c>
      <c r="M559" t="s">
        <v>155</v>
      </c>
      <c r="N559" t="s">
        <v>468</v>
      </c>
      <c r="O559" t="s">
        <v>250</v>
      </c>
      <c r="P559" t="s">
        <v>158</v>
      </c>
      <c r="R559" t="s">
        <v>287</v>
      </c>
      <c r="T559" t="s">
        <v>171</v>
      </c>
      <c r="V559" t="s">
        <v>172</v>
      </c>
      <c r="X559" t="s">
        <v>161</v>
      </c>
      <c r="Y559" t="s">
        <v>191</v>
      </c>
      <c r="Z559" t="s">
        <v>163</v>
      </c>
      <c r="AC559">
        <v>25</v>
      </c>
      <c r="AD559" t="s">
        <v>164</v>
      </c>
      <c r="AF559" cm="1">
        <f t="array" ref="AF559">_xlfn.LET(
  _xlpm.result, _xlfn.XLOOKUP($A559, IDEXX!$A:$A, IDEXX!$I:$I, ""),
  _xlfn.IFNA(
    _xlfn.IFS(
      ISNUMBER(_xlpm.result), _xlpm.result,
      _xlpm.result = "&gt; 2419.6", 2500,
      _xlpm.result = "&lt; 1.0", 0.5
    ),
    ""
  )
)</f>
        <v>456.9</v>
      </c>
      <c r="AG559" s="2">
        <f>_xlfn.IFNA(_xlfn.XLOOKUP((A559&amp;"_P"), GALLERY!AT:AT, GALLERY!E:E),"")</f>
        <v>0.16447000000000001</v>
      </c>
      <c r="AH559" s="2">
        <f>_xlfn.IFNA(_xlfn.XLOOKUP((A559&amp;"_C"), GALLERY!AT:AT, GALLERY!E:E),"")</f>
        <v>333.15230000000003</v>
      </c>
      <c r="AI559" s="75">
        <f>_xlfn.IFNA(IF(_xlfn.XLOOKUP((A559&amp;"_N"), GALLERY!AT:AT, GALLERY!E:E)&lt;0, _xlfn.XLOOKUP((A559&amp;"_T"), GALLERY!AT:AT, GALLERY!E:E), _xlfn.XLOOKUP((A559&amp;"_T"), GALLERY!AT:AT, GALLERY!E:E)-_xlfn.XLOOKUP((A559&amp;"_N"), GALLERY!AT:AT, GALLERY!E:E))/1000,"")</f>
        <v>-3.00548E-3</v>
      </c>
      <c r="AJ559" s="5">
        <f>_xlfn.IFNA(_xlfn.XLOOKUP((A559), TURBIDITY!A:A, TURBIDITY!I:I),"")</f>
        <v>14.7</v>
      </c>
      <c r="AK559" s="146" t="str" cm="1">
        <f t="array" ref="AK559">_xlfn.LET(
  _xlpm.lookupVal, _xlfn.XLOOKUP($A559, PHYCOCYANIN!A:A, PHYCOCYANIN!R:R, ""),
  _xlfn.IFS(
    _xlpm.lookupVal &lt;&gt; "", _xlpm.lookupVal,
    OR($Z559 = "Abundant algae", ISNUMBER(SEARCH("Suspected_HAB", $AA559))), "Flagged",
    TRUE, ""
  )
)</f>
        <v/>
      </c>
      <c r="AL559" s="7">
        <f>_xlfn.XLOOKUP($L559,'Site_GPS-Coordinates'!$A:$A,'Site_GPS-Coordinates'!$B:$B,"")</f>
        <v>40.505462000000001</v>
      </c>
      <c r="AM559" s="7">
        <f>_xlfn.XLOOKUP($L559,'Site_GPS-Coordinates'!$A:$A,'Site_GPS-Coordinates'!$C:$C,"")</f>
        <v>-74.623596000000006</v>
      </c>
    </row>
    <row r="560" spans="1:39" ht="14.5" x14ac:dyDescent="0.35">
      <c r="A560" s="2" t="str">
        <f t="shared" si="16"/>
        <v>ROL1_2025-07-27</v>
      </c>
      <c r="B560">
        <v>3668</v>
      </c>
      <c r="C560" t="s">
        <v>1152</v>
      </c>
      <c r="D560" s="78">
        <v>45866.747164351851</v>
      </c>
      <c r="F560" s="78">
        <v>45866.747164351851</v>
      </c>
      <c r="H560" t="s">
        <v>1109</v>
      </c>
      <c r="I560" t="s">
        <v>1153</v>
      </c>
      <c r="J560" s="6">
        <v>45865.666666666664</v>
      </c>
      <c r="K560" s="79">
        <v>0.9243055555555556</v>
      </c>
      <c r="L560" t="s">
        <v>289</v>
      </c>
      <c r="M560" t="s">
        <v>169</v>
      </c>
      <c r="N560" t="s">
        <v>456</v>
      </c>
      <c r="O560" t="s">
        <v>250</v>
      </c>
      <c r="P560" t="s">
        <v>158</v>
      </c>
      <c r="R560" s="84" t="s">
        <v>228</v>
      </c>
      <c r="T560" t="s">
        <v>199</v>
      </c>
      <c r="V560" t="s">
        <v>868</v>
      </c>
      <c r="X560" t="s">
        <v>202</v>
      </c>
      <c r="Y560" t="s">
        <v>162</v>
      </c>
      <c r="Z560" t="s">
        <v>213</v>
      </c>
      <c r="AA560" t="s">
        <v>413</v>
      </c>
      <c r="AB560" t="s">
        <v>1154</v>
      </c>
      <c r="AC560">
        <v>26</v>
      </c>
      <c r="AD560" t="s">
        <v>164</v>
      </c>
      <c r="AE560" t="s">
        <v>1155</v>
      </c>
      <c r="AF560" cm="1">
        <f t="array" ref="AF560">_xlfn.LET(
  _xlpm.result, _xlfn.XLOOKUP($A560, IDEXX!$A:$A, IDEXX!$I:$I, ""),
  _xlfn.IFNA(
    _xlfn.IFS(
      ISNUMBER(_xlpm.result), _xlpm.result,
      _xlpm.result = "&gt; 2419.6", 2500,
      _xlpm.result = "&lt; 1.0", 0.5
    ),
    ""
  )
)</f>
        <v>21.1</v>
      </c>
      <c r="AG560" s="2">
        <f>_xlfn.IFNA(_xlfn.XLOOKUP((A560&amp;"_P"), GALLERY!AT:AT, GALLERY!E:E),"")</f>
        <v>-2.6030000000000001E-2</v>
      </c>
      <c r="AH560" s="2">
        <f>_xlfn.IFNA(_xlfn.XLOOKUP((A560&amp;"_C"), GALLERY!AT:AT, GALLERY!E:E),"")</f>
        <v>267.82040000000001</v>
      </c>
      <c r="AI560" s="75">
        <f>_xlfn.IFNA(IF(_xlfn.XLOOKUP((A560&amp;"_N"), GALLERY!AT:AT, GALLERY!E:E)&lt;0, _xlfn.XLOOKUP((A560&amp;"_T"), GALLERY!AT:AT, GALLERY!E:E), _xlfn.XLOOKUP((A560&amp;"_T"), GALLERY!AT:AT, GALLERY!E:E)-_xlfn.XLOOKUP((A560&amp;"_N"), GALLERY!AT:AT, GALLERY!E:E))/1000,"")</f>
        <v>-9.0094100000000007E-3</v>
      </c>
      <c r="AJ560" s="5">
        <f>_xlfn.IFNA(_xlfn.XLOOKUP((A560), TURBIDITY!A:A, TURBIDITY!I:I),"")</f>
        <v>51.3</v>
      </c>
      <c r="AK560" s="146" t="s">
        <v>1124</v>
      </c>
      <c r="AL560" s="121">
        <v>40.330827999999997</v>
      </c>
      <c r="AM560" s="121">
        <v>-74.757451000000003</v>
      </c>
    </row>
    <row r="561" spans="1:39" ht="14.5" x14ac:dyDescent="0.35">
      <c r="A561" s="2" t="str">
        <f t="shared" si="16"/>
        <v>SB2_2025-07-27</v>
      </c>
      <c r="B561">
        <v>3637</v>
      </c>
      <c r="C561" t="s">
        <v>1156</v>
      </c>
      <c r="D561" s="78">
        <v>45865.57534722222</v>
      </c>
      <c r="F561" s="78">
        <v>45865.57534722222</v>
      </c>
      <c r="H561" t="s">
        <v>1091</v>
      </c>
      <c r="I561" t="s">
        <v>1092</v>
      </c>
      <c r="J561" s="6">
        <v>45865.666666666664</v>
      </c>
      <c r="K561" s="79">
        <v>0.40347222222222223</v>
      </c>
      <c r="L561" t="s">
        <v>447</v>
      </c>
      <c r="M561" t="s">
        <v>169</v>
      </c>
      <c r="N561" t="s">
        <v>456</v>
      </c>
      <c r="O561" t="s">
        <v>157</v>
      </c>
      <c r="P561" t="s">
        <v>158</v>
      </c>
      <c r="R561" t="s">
        <v>176</v>
      </c>
      <c r="T561" t="s">
        <v>171</v>
      </c>
      <c r="V561" t="s">
        <v>573</v>
      </c>
      <c r="W561" t="s">
        <v>1157</v>
      </c>
      <c r="X561" t="s">
        <v>202</v>
      </c>
      <c r="Y561" t="s">
        <v>177</v>
      </c>
      <c r="Z561" t="s">
        <v>163</v>
      </c>
      <c r="AC561">
        <v>23</v>
      </c>
      <c r="AD561" t="s">
        <v>164</v>
      </c>
      <c r="AF561" cm="1">
        <f t="array" ref="AF561">_xlfn.LET(
  _xlpm.result, _xlfn.XLOOKUP($A561, IDEXX!$A:$A, IDEXX!$I:$I, ""),
  _xlfn.IFNA(
    _xlfn.IFS(
      ISNUMBER(_xlpm.result), _xlpm.result,
      _xlpm.result = "&gt; 2419.6", 2500,
      _xlpm.result = "&lt; 1.0", 0.5
    ),
    ""
  )
)</f>
        <v>601.5</v>
      </c>
      <c r="AG561" s="2">
        <f>_xlfn.IFNA(_xlfn.XLOOKUP((A561&amp;"_P"), GALLERY!AT:AT, GALLERY!E:E),"")</f>
        <v>0.16525000000000001</v>
      </c>
      <c r="AH561" s="2">
        <f>_xlfn.IFNA(_xlfn.XLOOKUP((A561&amp;"_C"), GALLERY!AT:AT, GALLERY!E:E),"")</f>
        <v>562.97580000000005</v>
      </c>
      <c r="AI561" s="75">
        <f>_xlfn.IFNA(IF(_xlfn.XLOOKUP((A561&amp;"_N"), GALLERY!AT:AT, GALLERY!E:E)&lt;0, _xlfn.XLOOKUP((A561&amp;"_T"), GALLERY!AT:AT, GALLERY!E:E), _xlfn.XLOOKUP((A561&amp;"_T"), GALLERY!AT:AT, GALLERY!E:E)-_xlfn.XLOOKUP((A561&amp;"_N"), GALLERY!AT:AT, GALLERY!E:E))/1000,"")</f>
        <v>0.30482734</v>
      </c>
      <c r="AJ561" s="5">
        <f>_xlfn.IFNA(_xlfn.XLOOKUP((A561), TURBIDITY!A:A, TURBIDITY!I:I),"")</f>
        <v>5.28</v>
      </c>
      <c r="AK561" s="146" t="str" cm="1">
        <f t="array" ref="AK561">_xlfn.LET(
  _xlpm.lookupVal, _xlfn.XLOOKUP($A561, PHYCOCYANIN!A:A, PHYCOCYANIN!R:R, ""),
  _xlfn.IFS(
    _xlpm.lookupVal &lt;&gt; "", _xlpm.lookupVal,
    OR($Z561 = "Abundant algae", ISNUMBER(SEARCH("Suspected_HAB", $AA561))), "Flagged",
    TRUE, ""
  )
)</f>
        <v/>
      </c>
      <c r="AL561" s="121">
        <v>40.352833333330601</v>
      </c>
      <c r="AM561" s="121">
        <v>-74.710444444439403</v>
      </c>
    </row>
    <row r="562" spans="1:39" ht="14.5" x14ac:dyDescent="0.35">
      <c r="A562" s="2" t="str">
        <f t="shared" si="16"/>
        <v>SPBP1_2025-07-27</v>
      </c>
      <c r="B562">
        <v>3662</v>
      </c>
      <c r="C562" t="s">
        <v>1158</v>
      </c>
      <c r="D562" s="78">
        <v>45865.645613425928</v>
      </c>
      <c r="F562" s="78">
        <v>45865.645613425928</v>
      </c>
      <c r="H562" t="s">
        <v>283</v>
      </c>
      <c r="I562" t="s">
        <v>284</v>
      </c>
      <c r="J562" s="6">
        <v>45865.666666666664</v>
      </c>
      <c r="K562" s="79">
        <v>0.4777777777777778</v>
      </c>
      <c r="L562" t="s">
        <v>301</v>
      </c>
      <c r="M562" t="s">
        <v>155</v>
      </c>
      <c r="N562" t="s">
        <v>468</v>
      </c>
      <c r="O562" t="s">
        <v>250</v>
      </c>
      <c r="P562" t="s">
        <v>158</v>
      </c>
      <c r="R562" s="100" t="s">
        <v>777</v>
      </c>
      <c r="T562" t="s">
        <v>171</v>
      </c>
      <c r="V562" t="s">
        <v>172</v>
      </c>
      <c r="X562" t="s">
        <v>161</v>
      </c>
      <c r="Y562" t="s">
        <v>191</v>
      </c>
      <c r="Z562" t="s">
        <v>163</v>
      </c>
      <c r="AC562">
        <v>25</v>
      </c>
      <c r="AD562" t="s">
        <v>164</v>
      </c>
      <c r="AF562" cm="1">
        <f t="array" ref="AF562">_xlfn.LET(
  _xlpm.result, _xlfn.XLOOKUP($A562, IDEXX!$A:$A, IDEXX!$I:$I, ""),
  _xlfn.IFNA(
    _xlfn.IFS(
      ISNUMBER(_xlpm.result), _xlpm.result,
      _xlpm.result = "&gt; 2419.6", 2500,
      _xlpm.result = "&lt; 1.0", 0.5
    ),
    ""
  )
)</f>
        <v>601.5</v>
      </c>
      <c r="AG562" s="2">
        <f>_xlfn.IFNA(_xlfn.XLOOKUP((A562&amp;"_P"), GALLERY!AT:AT, GALLERY!E:E),"")</f>
        <v>1.711E-2</v>
      </c>
      <c r="AH562" s="2">
        <f>_xlfn.IFNA(_xlfn.XLOOKUP((A562&amp;"_C"), GALLERY!AT:AT, GALLERY!E:E),"")</f>
        <v>223.7705</v>
      </c>
      <c r="AI562" s="75">
        <f>_xlfn.IFNA(IF(_xlfn.XLOOKUP((A562&amp;"_N"), GALLERY!AT:AT, GALLERY!E:E)&lt;0, _xlfn.XLOOKUP((A562&amp;"_T"), GALLERY!AT:AT, GALLERY!E:E), _xlfn.XLOOKUP((A562&amp;"_T"), GALLERY!AT:AT, GALLERY!E:E)-_xlfn.XLOOKUP((A562&amp;"_N"), GALLERY!AT:AT, GALLERY!E:E))/1000,"")</f>
        <v>6.9620100000000002E-3</v>
      </c>
      <c r="AJ562" s="5">
        <f>_xlfn.IFNA(_xlfn.XLOOKUP((A562), TURBIDITY!A:A, TURBIDITY!I:I),"")</f>
        <v>6.34</v>
      </c>
      <c r="AK562" s="146" t="str" cm="1">
        <f t="array" ref="AK562">_xlfn.LET(
  _xlpm.lookupVal, _xlfn.XLOOKUP($A562, PHYCOCYANIN!A:A, PHYCOCYANIN!R:R, ""),
  _xlfn.IFS(
    _xlpm.lookupVal &lt;&gt; "", _xlpm.lookupVal,
    OR($Z562 = "Abundant algae", ISNUMBER(SEARCH("Suspected_HAB", $AA562))), "Flagged",
    TRUE, ""
  )
)</f>
        <v/>
      </c>
      <c r="AL562" s="7">
        <f>_xlfn.XLOOKUP($L562,'Site_GPS-Coordinates'!$A:$A,'Site_GPS-Coordinates'!$B:$B,"")</f>
        <v>40.50947</v>
      </c>
      <c r="AM562" s="7">
        <f>_xlfn.XLOOKUP($L562,'Site_GPS-Coordinates'!$A:$A,'Site_GPS-Coordinates'!$C:$C,"")</f>
        <v>-74.565430000000006</v>
      </c>
    </row>
    <row r="563" spans="1:39" ht="14.5" x14ac:dyDescent="0.35">
      <c r="A563" s="2" t="str">
        <f t="shared" si="16"/>
        <v>SPBP2_2025-07-27</v>
      </c>
      <c r="B563">
        <v>3660</v>
      </c>
      <c r="C563" t="s">
        <v>1159</v>
      </c>
      <c r="D563" s="78">
        <v>45865.640613425923</v>
      </c>
      <c r="F563" s="78">
        <v>45865.640613425923</v>
      </c>
      <c r="H563" t="s">
        <v>451</v>
      </c>
      <c r="I563" t="s">
        <v>284</v>
      </c>
      <c r="J563" s="6">
        <v>45865.666666666664</v>
      </c>
      <c r="K563" s="79">
        <v>0.47152777777777777</v>
      </c>
      <c r="L563" t="s">
        <v>303</v>
      </c>
      <c r="M563" t="s">
        <v>155</v>
      </c>
      <c r="N563" t="s">
        <v>456</v>
      </c>
      <c r="O563" t="s">
        <v>250</v>
      </c>
      <c r="P563" t="s">
        <v>158</v>
      </c>
      <c r="R563" t="s">
        <v>176</v>
      </c>
      <c r="T563" t="s">
        <v>199</v>
      </c>
      <c r="V563" t="s">
        <v>172</v>
      </c>
      <c r="X563" t="s">
        <v>202</v>
      </c>
      <c r="Y563" t="s">
        <v>191</v>
      </c>
      <c r="Z563" t="s">
        <v>163</v>
      </c>
      <c r="AC563">
        <v>25</v>
      </c>
      <c r="AD563" t="s">
        <v>164</v>
      </c>
      <c r="AF563" cm="1">
        <f t="array" ref="AF563">_xlfn.LET(
  _xlpm.result, _xlfn.XLOOKUP($A563, IDEXX!$A:$A, IDEXX!$I:$I, ""),
  _xlfn.IFNA(
    _xlfn.IFS(
      ISNUMBER(_xlpm.result), _xlpm.result,
      _xlpm.result = "&gt; 2419.6", 2500,
      _xlpm.result = "&lt; 1.0", 0.5
    ),
    ""
  )
)</f>
        <v>0.5</v>
      </c>
      <c r="AG563" s="2">
        <f>_xlfn.IFNA(_xlfn.XLOOKUP((A563&amp;"_P"), GALLERY!AT:AT, GALLERY!E:E),"")</f>
        <v>6.5900000000000004E-3</v>
      </c>
      <c r="AH563" s="2">
        <f>_xlfn.IFNA(_xlfn.XLOOKUP((A563&amp;"_C"), GALLERY!AT:AT, GALLERY!E:E),"")</f>
        <v>242.7621</v>
      </c>
      <c r="AI563" s="75">
        <f>_xlfn.IFNA(IF(_xlfn.XLOOKUP((A563&amp;"_N"), GALLERY!AT:AT, GALLERY!E:E)&lt;0, _xlfn.XLOOKUP((A563&amp;"_T"), GALLERY!AT:AT, GALLERY!E:E), _xlfn.XLOOKUP((A563&amp;"_T"), GALLERY!AT:AT, GALLERY!E:E)-_xlfn.XLOOKUP((A563&amp;"_N"), GALLERY!AT:AT, GALLERY!E:E))/1000,"")</f>
        <v>0.1335567</v>
      </c>
      <c r="AJ563" s="5">
        <f>_xlfn.IFNA(_xlfn.XLOOKUP((A563), TURBIDITY!A:A, TURBIDITY!I:I),"")</f>
        <v>12.1</v>
      </c>
      <c r="AK563" s="146" t="str" cm="1">
        <f t="array" ref="AK563">_xlfn.LET(
  _xlpm.lookupVal, _xlfn.XLOOKUP($A563, PHYCOCYANIN!A:A, PHYCOCYANIN!R:R, ""),
  _xlfn.IFS(
    _xlpm.lookupVal &lt;&gt; "", _xlpm.lookupVal,
    OR($Z563 = "Abundant algae", ISNUMBER(SEARCH("Suspected_HAB", $AA563))), "Flagged",
    TRUE, ""
  )
)</f>
        <v/>
      </c>
      <c r="AL563" s="7">
        <f>_xlfn.XLOOKUP($L563,'Site_GPS-Coordinates'!$A:$A,'Site_GPS-Coordinates'!$B:$B,"")</f>
        <v>40.510150000000003</v>
      </c>
      <c r="AM563" s="7">
        <f>_xlfn.XLOOKUP($L563,'Site_GPS-Coordinates'!$A:$A,'Site_GPS-Coordinates'!$C:$C,"")</f>
        <v>-74.560640000000006</v>
      </c>
    </row>
    <row r="564" spans="1:39" ht="14.5" x14ac:dyDescent="0.35">
      <c r="A564" s="2" t="str">
        <f t="shared" si="16"/>
        <v>SW1_2025-07-27</v>
      </c>
      <c r="B564">
        <v>3633</v>
      </c>
      <c r="C564" t="s">
        <v>1160</v>
      </c>
      <c r="D564" s="78">
        <v>45865.562256944446</v>
      </c>
      <c r="F564" s="78">
        <v>45865.562256944446</v>
      </c>
      <c r="H564" t="s">
        <v>1084</v>
      </c>
      <c r="I564" t="s">
        <v>1085</v>
      </c>
      <c r="J564" s="6">
        <v>45865.666666666664</v>
      </c>
      <c r="K564" s="79">
        <v>0.39305555555555555</v>
      </c>
      <c r="L564" t="s">
        <v>810</v>
      </c>
      <c r="M564" t="s">
        <v>169</v>
      </c>
      <c r="N564" t="s">
        <v>456</v>
      </c>
      <c r="O564" t="s">
        <v>250</v>
      </c>
      <c r="P564" t="s">
        <v>464</v>
      </c>
      <c r="R564" t="s">
        <v>290</v>
      </c>
      <c r="T564" t="s">
        <v>199</v>
      </c>
      <c r="V564" t="s">
        <v>172</v>
      </c>
      <c r="X564" t="s">
        <v>173</v>
      </c>
      <c r="Y564" t="s">
        <v>162</v>
      </c>
      <c r="Z564" t="s">
        <v>163</v>
      </c>
      <c r="AC564">
        <v>24</v>
      </c>
      <c r="AD564" t="s">
        <v>164</v>
      </c>
      <c r="AE564" t="s">
        <v>1161</v>
      </c>
      <c r="AF564" cm="1">
        <f t="array" ref="AF564">_xlfn.LET(
  _xlpm.result, _xlfn.XLOOKUP($A564, IDEXX!$A:$A, IDEXX!$I:$I, ""),
  _xlfn.IFNA(
    _xlfn.IFS(
      ISNUMBER(_xlpm.result), _xlpm.result,
      _xlpm.result = "&gt; 2419.6", 2500,
      _xlpm.result = "&lt; 1.0", 0.5
    ),
    ""
  )
)</f>
        <v>123.4</v>
      </c>
      <c r="AG564" s="2">
        <f>_xlfn.IFNA(_xlfn.XLOOKUP((A564&amp;"_P"), GALLERY!AT:AT, GALLERY!E:E),"")</f>
        <v>5.3400000000000003E-2</v>
      </c>
      <c r="AH564" s="2">
        <f>_xlfn.IFNA(_xlfn.XLOOKUP((A564&amp;"_C"), GALLERY!AT:AT, GALLERY!E:E),"")</f>
        <v>260.50139999999999</v>
      </c>
      <c r="AI564" s="75">
        <f>_xlfn.IFNA(IF(_xlfn.XLOOKUP((A564&amp;"_N"), GALLERY!AT:AT, GALLERY!E:E)&lt;0, _xlfn.XLOOKUP((A564&amp;"_T"), GALLERY!AT:AT, GALLERY!E:E), _xlfn.XLOOKUP((A564&amp;"_T"), GALLERY!AT:AT, GALLERY!E:E)-_xlfn.XLOOKUP((A564&amp;"_N"), GALLERY!AT:AT, GALLERY!E:E))/1000,"")</f>
        <v>0.75622364999999991</v>
      </c>
      <c r="AJ564" s="5">
        <f>_xlfn.IFNA(_xlfn.XLOOKUP((A564), TURBIDITY!A:A, TURBIDITY!I:I),"")</f>
        <v>3.4</v>
      </c>
      <c r="AK564" s="146" t="str" cm="1">
        <f t="array" ref="AK564">_xlfn.LET(
  _xlpm.lookupVal, _xlfn.XLOOKUP($A564, PHYCOCYANIN!A:A, PHYCOCYANIN!R:R, ""),
  _xlfn.IFS(
    _xlpm.lookupVal &lt;&gt; "", _xlpm.lookupVal,
    OR($Z564 = "Abundant algae", ISNUMBER(SEARCH("Suspected_HAB", $AA564))), "Flagged",
    TRUE, ""
  )
)</f>
        <v/>
      </c>
      <c r="AL564" s="121">
        <v>40.003359976170202</v>
      </c>
      <c r="AM564" s="121">
        <v>-74.7032057493726</v>
      </c>
    </row>
    <row r="565" spans="1:39" ht="14.5" x14ac:dyDescent="0.35">
      <c r="A565" s="2" t="str">
        <f t="shared" si="16"/>
        <v>SYL1_2025-07-27</v>
      </c>
      <c r="B565">
        <v>3635</v>
      </c>
      <c r="C565" t="s">
        <v>1162</v>
      </c>
      <c r="D565" s="78">
        <v>45865.572164351855</v>
      </c>
      <c r="F565" s="78">
        <v>45865.572164351855</v>
      </c>
      <c r="H565" t="s">
        <v>1109</v>
      </c>
      <c r="I565" t="s">
        <v>1110</v>
      </c>
      <c r="J565" s="6">
        <v>45865.666666666664</v>
      </c>
      <c r="K565" s="79">
        <v>0.40069444444444446</v>
      </c>
      <c r="L565" t="s">
        <v>307</v>
      </c>
      <c r="M565" t="s">
        <v>169</v>
      </c>
      <c r="N565" t="s">
        <v>456</v>
      </c>
      <c r="O565" t="s">
        <v>250</v>
      </c>
      <c r="P565" t="s">
        <v>158</v>
      </c>
      <c r="R565" s="100" t="s">
        <v>275</v>
      </c>
      <c r="T565" t="s">
        <v>159</v>
      </c>
      <c r="V565" t="s">
        <v>160</v>
      </c>
      <c r="X565" t="s">
        <v>202</v>
      </c>
      <c r="Y565" t="s">
        <v>424</v>
      </c>
      <c r="Z565" s="84" t="s">
        <v>377</v>
      </c>
      <c r="AA565" t="s">
        <v>413</v>
      </c>
      <c r="AB565" t="s">
        <v>1163</v>
      </c>
      <c r="AC565">
        <v>26</v>
      </c>
      <c r="AD565" t="s">
        <v>164</v>
      </c>
      <c r="AF565" cm="1">
        <f t="array" ref="AF565">_xlfn.LET(
  _xlpm.result, _xlfn.XLOOKUP($A565, IDEXX!$A:$A, IDEXX!$I:$I, ""),
  _xlfn.IFNA(
    _xlfn.IFS(
      ISNUMBER(_xlpm.result), _xlpm.result,
      _xlpm.result = "&gt; 2419.6", 2500,
      _xlpm.result = "&lt; 1.0", 0.5
    ),
    ""
  )
)</f>
        <v>14.5</v>
      </c>
      <c r="AG565" s="2">
        <f>_xlfn.IFNA(_xlfn.XLOOKUP((A565&amp;"_P"), GALLERY!AT:AT, GALLERY!E:E),"")</f>
        <v>2.1940000000000001E-2</v>
      </c>
      <c r="AH565" s="2">
        <f>_xlfn.IFNA(_xlfn.XLOOKUP((A565&amp;"_C"), GALLERY!AT:AT, GALLERY!E:E),"")</f>
        <v>777.26800000000003</v>
      </c>
      <c r="AI565" s="75">
        <f>_xlfn.IFNA(IF(_xlfn.XLOOKUP((A565&amp;"_N"), GALLERY!AT:AT, GALLERY!E:E)&lt;0, _xlfn.XLOOKUP((A565&amp;"_T"), GALLERY!AT:AT, GALLERY!E:E), _xlfn.XLOOKUP((A565&amp;"_T"), GALLERY!AT:AT, GALLERY!E:E)-_xlfn.XLOOKUP((A565&amp;"_N"), GALLERY!AT:AT, GALLERY!E:E))/1000,"")</f>
        <v>1.490728E-2</v>
      </c>
      <c r="AJ565" s="5">
        <f>_xlfn.IFNA(_xlfn.XLOOKUP((A565), TURBIDITY!A:A, TURBIDITY!I:I),"")</f>
        <v>4.5</v>
      </c>
      <c r="AK565" s="146" t="str" cm="1">
        <f t="array" ref="AK565">_xlfn.LET(
  _xlpm.lookupVal, _xlfn.XLOOKUP($A565, PHYCOCYANIN!A:A, PHYCOCYANIN!R:R, ""),
  _xlfn.IFS(
    _xlpm.lookupVal &lt;&gt; "", _xlpm.lookupVal,
    OR($Z565 = "Abundant algae", ISNUMBER(SEARCH("Suspected_HAB", $AA565))), "Flagged",
    TRUE, ""
  )
)</f>
        <v>Flagged</v>
      </c>
      <c r="AL565" s="121">
        <v>40.271611</v>
      </c>
      <c r="AM565" s="121">
        <v>-74.775471999999993</v>
      </c>
    </row>
    <row r="566" spans="1:39" ht="14.5" x14ac:dyDescent="0.35">
      <c r="A566" s="2" t="str">
        <f t="shared" si="16"/>
        <v>SYNL1_2025-07-27</v>
      </c>
      <c r="B566">
        <v>3652</v>
      </c>
      <c r="C566" t="s">
        <v>1164</v>
      </c>
      <c r="D566" s="78">
        <v>45865.621249999997</v>
      </c>
      <c r="F566" s="78">
        <v>45865.621249999997</v>
      </c>
      <c r="H566" t="s">
        <v>1137</v>
      </c>
      <c r="I566" t="s">
        <v>1089</v>
      </c>
      <c r="J566" s="6">
        <v>45865.666666666664</v>
      </c>
      <c r="K566" s="79">
        <v>0.45277777777777778</v>
      </c>
      <c r="L566" t="s">
        <v>310</v>
      </c>
      <c r="M566" t="s">
        <v>155</v>
      </c>
      <c r="N566" t="s">
        <v>456</v>
      </c>
      <c r="O566" t="s">
        <v>250</v>
      </c>
      <c r="P566" t="s">
        <v>158</v>
      </c>
      <c r="R566" t="s">
        <v>159</v>
      </c>
      <c r="T566" t="s">
        <v>159</v>
      </c>
      <c r="V566" t="s">
        <v>172</v>
      </c>
      <c r="X566" t="s">
        <v>202</v>
      </c>
      <c r="Y566" t="s">
        <v>177</v>
      </c>
      <c r="Z566" t="s">
        <v>163</v>
      </c>
      <c r="AC566">
        <v>21</v>
      </c>
      <c r="AD566" t="s">
        <v>164</v>
      </c>
      <c r="AF566" cm="1">
        <f t="array" ref="AF566">_xlfn.LET(
  _xlpm.result, _xlfn.XLOOKUP($A566, IDEXX!$A:$A, IDEXX!$I:$I, ""),
  _xlfn.IFNA(
    _xlfn.IFS(
      ISNUMBER(_xlpm.result), _xlpm.result,
      _xlpm.result = "&gt; 2419.6", 2500,
      _xlpm.result = "&lt; 1.0", 0.5
    ),
    ""
  )
)</f>
        <v>686.7</v>
      </c>
      <c r="AG566" s="2">
        <f>_xlfn.IFNA(_xlfn.XLOOKUP((A566&amp;"_P"), GALLERY!AT:AT, GALLERY!E:E),"")</f>
        <v>2.7189999999999999E-2</v>
      </c>
      <c r="AH566" s="2">
        <f>_xlfn.IFNA(_xlfn.XLOOKUP((A566&amp;"_C"), GALLERY!AT:AT, GALLERY!E:E),"")</f>
        <v>153.1609</v>
      </c>
      <c r="AI566" s="75">
        <f>_xlfn.IFNA(IF(_xlfn.XLOOKUP((A566&amp;"_N"), GALLERY!AT:AT, GALLERY!E:E)&lt;0, _xlfn.XLOOKUP((A566&amp;"_T"), GALLERY!AT:AT, GALLERY!E:E), _xlfn.XLOOKUP((A566&amp;"_T"), GALLERY!AT:AT, GALLERY!E:E)-_xlfn.XLOOKUP((A566&amp;"_N"), GALLERY!AT:AT, GALLERY!E:E))/1000,"")</f>
        <v>0.12951789999999999</v>
      </c>
      <c r="AJ566" s="5">
        <f>_xlfn.IFNA(_xlfn.XLOOKUP((A566), TURBIDITY!A:A, TURBIDITY!I:I),"")</f>
        <v>6.4</v>
      </c>
      <c r="AK566" s="146" t="str" cm="1">
        <f t="array" ref="AK566">_xlfn.LET(
  _xlpm.lookupVal, _xlfn.XLOOKUP($A566, PHYCOCYANIN!A:A, PHYCOCYANIN!R:R, ""),
  _xlfn.IFS(
    _xlpm.lookupVal &lt;&gt; "", _xlpm.lookupVal,
    OR($Z566 = "Abundant algae", ISNUMBER(SEARCH("Suspected_HAB", $AA566))), "Flagged",
    TRUE, ""
  )
)</f>
        <v/>
      </c>
      <c r="AL566" s="7">
        <f>_xlfn.XLOOKUP($L566,'Site_GPS-Coordinates'!$A:$A,'Site_GPS-Coordinates'!$B:$B,"")</f>
        <v>40.412372449999999</v>
      </c>
      <c r="AM566" s="7">
        <f>_xlfn.XLOOKUP($L566,'Site_GPS-Coordinates'!$A:$A,'Site_GPS-Coordinates'!$B:$B,"")</f>
        <v>40.412372449999999</v>
      </c>
    </row>
    <row r="567" spans="1:39" ht="14.5" x14ac:dyDescent="0.35">
      <c r="A567" s="2" t="str">
        <f t="shared" si="16"/>
        <v>WP2_2025-07-27</v>
      </c>
      <c r="B567">
        <v>3664</v>
      </c>
      <c r="C567" t="s">
        <v>1165</v>
      </c>
      <c r="D567" s="78">
        <v>45865.671516203707</v>
      </c>
      <c r="F567" s="78">
        <v>45865.671516203707</v>
      </c>
      <c r="H567" t="s">
        <v>527</v>
      </c>
      <c r="I567" t="s">
        <v>528</v>
      </c>
      <c r="J567" s="6">
        <v>45865.666666666664</v>
      </c>
      <c r="K567" s="79">
        <v>0.47986111111111113</v>
      </c>
      <c r="L567" t="s">
        <v>529</v>
      </c>
      <c r="M567" t="s">
        <v>155</v>
      </c>
      <c r="N567" t="s">
        <v>456</v>
      </c>
      <c r="O567" t="s">
        <v>250</v>
      </c>
      <c r="P567" t="s">
        <v>158</v>
      </c>
      <c r="R567" t="s">
        <v>182</v>
      </c>
      <c r="T567" t="s">
        <v>199</v>
      </c>
      <c r="V567" t="s">
        <v>172</v>
      </c>
      <c r="X567" t="s">
        <v>161</v>
      </c>
      <c r="Y567" t="s">
        <v>162</v>
      </c>
      <c r="Z567" t="s">
        <v>163</v>
      </c>
      <c r="AC567">
        <v>27.22</v>
      </c>
      <c r="AD567" t="s">
        <v>164</v>
      </c>
      <c r="AF567" cm="1">
        <f t="array" ref="AF567">_xlfn.LET(
  _xlpm.result, _xlfn.XLOOKUP($A567, IDEXX!$A:$A, IDEXX!$I:$I, ""),
  _xlfn.IFNA(
    _xlfn.IFS(
      ISNUMBER(_xlpm.result), _xlpm.result,
      _xlpm.result = "&gt; 2419.6", 2500,
      _xlpm.result = "&lt; 1.0", 0.5
    ),
    ""
  )
)</f>
        <v>10.8</v>
      </c>
      <c r="AG567" s="2">
        <f>_xlfn.IFNA(_xlfn.XLOOKUP((A567&amp;"_P"), GALLERY!AT:AT, GALLERY!E:E),"")</f>
        <v>7.0190000000000002E-2</v>
      </c>
      <c r="AH567" s="2">
        <f>_xlfn.IFNA(_xlfn.XLOOKUP((A567&amp;"_C"), GALLERY!AT:AT, GALLERY!E:E),"")</f>
        <v>125.4378</v>
      </c>
      <c r="AI567" s="75">
        <f>_xlfn.IFNA(IF(_xlfn.XLOOKUP((A567&amp;"_N"), GALLERY!AT:AT, GALLERY!E:E)&lt;0, _xlfn.XLOOKUP((A567&amp;"_T"), GALLERY!AT:AT, GALLERY!E:E), _xlfn.XLOOKUP((A567&amp;"_T"), GALLERY!AT:AT, GALLERY!E:E)-_xlfn.XLOOKUP((A567&amp;"_N"), GALLERY!AT:AT, GALLERY!E:E))/1000,"")</f>
        <v>2.0518769999999999E-2</v>
      </c>
      <c r="AJ567" s="5">
        <f>_xlfn.IFNA(_xlfn.XLOOKUP((A567), TURBIDITY!A:A, TURBIDITY!I:I),"")</f>
        <v>18.600000000000001</v>
      </c>
      <c r="AK567" s="146" t="s">
        <v>828</v>
      </c>
      <c r="AL567" s="7">
        <f>_xlfn.XLOOKUP($L567,'Site_GPS-Coordinates'!$A:$A,'Site_GPS-Coordinates'!$B:$B,"")</f>
        <v>40.358359999999998</v>
      </c>
      <c r="AM567" s="7">
        <f>_xlfn.XLOOKUP($L567,'Site_GPS-Coordinates'!$A:$A,'Site_GPS-Coordinates'!$C:$C,"")</f>
        <v>-74.766068000000004</v>
      </c>
    </row>
    <row r="568" spans="1:39" ht="14.5" x14ac:dyDescent="0.35">
      <c r="A568" s="2" t="str">
        <f t="shared" si="16"/>
        <v>ABM4_2025-08-03</v>
      </c>
      <c r="B568">
        <v>3700</v>
      </c>
      <c r="C568" t="s">
        <v>1166</v>
      </c>
      <c r="D568" s="78">
        <v>45872.595000000001</v>
      </c>
      <c r="F568" s="78">
        <v>45872.595000000001</v>
      </c>
      <c r="H568" t="s">
        <v>1069</v>
      </c>
      <c r="I568" t="s">
        <v>1070</v>
      </c>
      <c r="J568" s="6">
        <v>45872.666666666664</v>
      </c>
      <c r="K568" s="79">
        <v>0.42152777777777778</v>
      </c>
      <c r="L568" t="s">
        <v>381</v>
      </c>
      <c r="M568" t="s">
        <v>155</v>
      </c>
      <c r="N568" t="s">
        <v>156</v>
      </c>
      <c r="O568" t="s">
        <v>196</v>
      </c>
      <c r="P568" t="s">
        <v>158</v>
      </c>
      <c r="R568" t="s">
        <v>432</v>
      </c>
      <c r="T568" t="s">
        <v>159</v>
      </c>
      <c r="V568" t="s">
        <v>172</v>
      </c>
      <c r="X568" t="s">
        <v>161</v>
      </c>
      <c r="Y568" t="s">
        <v>191</v>
      </c>
      <c r="Z568" t="s">
        <v>213</v>
      </c>
      <c r="AA568" t="s">
        <v>219</v>
      </c>
      <c r="AC568">
        <v>25</v>
      </c>
      <c r="AD568" t="s">
        <v>164</v>
      </c>
      <c r="AF568" cm="1">
        <f t="array" ref="AF568">_xlfn.LET(
  _xlpm.result, _xlfn.XLOOKUP($A568, IDEXX!$A:$A, IDEXX!$I:$I, ""),
  _xlfn.IFNA(
    _xlfn.IFS(
      ISNUMBER(_xlpm.result), _xlpm.result,
      _xlpm.result = "&gt; 2419.6", 2500,
      _xlpm.result = "&lt; 1.0", 0.5
    ),
    ""
  )
)</f>
        <v>75.400000000000006</v>
      </c>
      <c r="AG568" s="2">
        <f>_xlfn.IFNA(_xlfn.XLOOKUP((A568&amp;"_P"), GALLERY!AT:AT, GALLERY!E:E),"")</f>
        <v>9.7619999999999998E-2</v>
      </c>
      <c r="AH568" s="2">
        <f>_xlfn.IFNA(_xlfn.XLOOKUP((A568&amp;"_C"), GALLERY!AT:AT, GALLERY!E:E),"")</f>
        <v>272.68819999999999</v>
      </c>
      <c r="AI568" s="75">
        <f>_xlfn.IFNA(IF(_xlfn.XLOOKUP((A568&amp;"_N"), GALLERY!AT:AT, GALLERY!E:E)&lt;0, _xlfn.XLOOKUP((A568&amp;"_T"), GALLERY!AT:AT, GALLERY!E:E), _xlfn.XLOOKUP((A568&amp;"_T"), GALLERY!AT:AT, GALLERY!E:E)-_xlfn.XLOOKUP((A568&amp;"_N"), GALLERY!AT:AT, GALLERY!E:E))/1000,"")</f>
        <v>0.77236187000000001</v>
      </c>
      <c r="AJ568" s="5">
        <f>_xlfn.IFNA(_xlfn.XLOOKUP((A568), TURBIDITY!A:A, TURBIDITY!I:I),"")</f>
        <v>2.0699999999999998</v>
      </c>
      <c r="AK568" s="146" t="str" cm="1">
        <f t="array" ref="AK568">_xlfn.LET(
  _xlpm.lookupVal, _xlfn.XLOOKUP($A568, PHYCOCYANIN!A:A, PHYCOCYANIN!R:R, ""),
  _xlfn.IFS(
    _xlpm.lookupVal &lt;&gt; "", _xlpm.lookupVal,
    OR($Z568 = "Abundant algae", ISNUMBER(SEARCH("Suspected_HAB", $AA568))), "Flagged",
    TRUE, ""
  )
)</f>
        <v/>
      </c>
      <c r="AL568" s="7">
        <f>_xlfn.XLOOKUP($L568,'Site_GPS-Coordinates'!$A:$A,'Site_GPS-Coordinates'!$B:$B,"")</f>
        <v>40.148150000000001</v>
      </c>
      <c r="AM568" s="7">
        <f>_xlfn.XLOOKUP($L568,'Site_GPS-Coordinates'!$A:$A,'Site_GPS-Coordinates'!$C:$C,"")</f>
        <v>-74.718249999999998</v>
      </c>
    </row>
    <row r="569" spans="1:39" ht="14.5" x14ac:dyDescent="0.35">
      <c r="A569" s="2" t="str">
        <f t="shared" si="16"/>
        <v>AC1_2025-08-03</v>
      </c>
      <c r="B569">
        <v>3710</v>
      </c>
      <c r="C569" t="s">
        <v>1167</v>
      </c>
      <c r="D569" s="78">
        <v>45872.630949074075</v>
      </c>
      <c r="F569" s="78">
        <v>45872.630949074075</v>
      </c>
      <c r="H569" t="s">
        <v>1069</v>
      </c>
      <c r="I569" t="s">
        <v>1070</v>
      </c>
      <c r="J569" s="6">
        <v>45872.666666666664</v>
      </c>
      <c r="K569" s="79">
        <v>0.46180555555555558</v>
      </c>
      <c r="L569" t="s">
        <v>316</v>
      </c>
      <c r="M569" t="s">
        <v>155</v>
      </c>
      <c r="N569" t="s">
        <v>156</v>
      </c>
      <c r="O569" t="s">
        <v>196</v>
      </c>
      <c r="P569" t="s">
        <v>158</v>
      </c>
      <c r="R569" t="s">
        <v>287</v>
      </c>
      <c r="T569" t="s">
        <v>171</v>
      </c>
      <c r="V569" t="s">
        <v>172</v>
      </c>
      <c r="X569" t="s">
        <v>161</v>
      </c>
      <c r="Y569" t="s">
        <v>177</v>
      </c>
      <c r="Z569" t="s">
        <v>163</v>
      </c>
      <c r="AC569">
        <v>22</v>
      </c>
      <c r="AD569" t="s">
        <v>164</v>
      </c>
      <c r="AF569" cm="1">
        <f t="array" ref="AF569">_xlfn.LET(
  _xlpm.result, _xlfn.XLOOKUP($A569, IDEXX!$A:$A, IDEXX!$I:$I, ""),
  _xlfn.IFNA(
    _xlfn.IFS(
      ISNUMBER(_xlpm.result), _xlpm.result,
      _xlpm.result = "&gt; 2419.6", 2500,
      _xlpm.result = "&lt; 1.0", 0.5
    ),
    ""
  )
)</f>
        <v>2500</v>
      </c>
      <c r="AG569" s="2">
        <f>_xlfn.IFNA(_xlfn.XLOOKUP((A569&amp;"_P"), GALLERY!AT:AT, GALLERY!E:E),"")</f>
        <v>1.2103900000000001</v>
      </c>
      <c r="AH569" s="2">
        <f>_xlfn.IFNA(_xlfn.XLOOKUP((A569&amp;"_C"), GALLERY!AT:AT, GALLERY!E:E),"")</f>
        <v>1009.285</v>
      </c>
      <c r="AI569" s="75">
        <f>_xlfn.IFNA(IF(_xlfn.XLOOKUP((A569&amp;"_N"), GALLERY!AT:AT, GALLERY!E:E)&lt;0, _xlfn.XLOOKUP((A569&amp;"_T"), GALLERY!AT:AT, GALLERY!E:E), _xlfn.XLOOKUP((A569&amp;"_T"), GALLERY!AT:AT, GALLERY!E:E)-_xlfn.XLOOKUP((A569&amp;"_N"), GALLERY!AT:AT, GALLERY!E:E))/1000,"")</f>
        <v>-3.172643E-2</v>
      </c>
      <c r="AJ569" s="5">
        <f>_xlfn.IFNA(_xlfn.XLOOKUP((A569), TURBIDITY!A:A, TURBIDITY!I:I),"")</f>
        <v>1.83</v>
      </c>
      <c r="AK569" s="146" t="str" cm="1">
        <f t="array" ref="AK569">_xlfn.LET(
  _xlpm.lookupVal, _xlfn.XLOOKUP($A569, PHYCOCYANIN!A:A, PHYCOCYANIN!R:R, ""),
  _xlfn.IFS(
    _xlpm.lookupVal &lt;&gt; "", _xlpm.lookupVal,
    OR($Z569 = "Abundant algae", ISNUMBER(SEARCH("Suspected_HAB", $AA569))), "Flagged",
    TRUE, ""
  )
)</f>
        <v/>
      </c>
      <c r="AL569" s="7">
        <f>_xlfn.XLOOKUP($L569,'Site_GPS-Coordinates'!$A:$A,'Site_GPS-Coordinates'!$B:$B,"")</f>
        <v>40.218231850000002</v>
      </c>
      <c r="AM569" s="7">
        <f>_xlfn.XLOOKUP($L569,'Site_GPS-Coordinates'!$A:$A,'Site_GPS-Coordinates'!$C:$C,"")</f>
        <v>-74.763124950000005</v>
      </c>
    </row>
    <row r="570" spans="1:39" ht="14.5" x14ac:dyDescent="0.35">
      <c r="A570" s="2" t="str">
        <f t="shared" si="16"/>
        <v>AC5_2025-08-03</v>
      </c>
      <c r="B570">
        <v>3704</v>
      </c>
      <c r="C570" t="s">
        <v>1168</v>
      </c>
      <c r="D570" s="78">
        <v>45872.609305555554</v>
      </c>
      <c r="F570" s="78">
        <v>45872.609305555554</v>
      </c>
      <c r="H570" t="s">
        <v>1074</v>
      </c>
      <c r="I570" t="s">
        <v>1075</v>
      </c>
      <c r="J570" s="6">
        <v>45872.666666666664</v>
      </c>
      <c r="K570" s="79">
        <v>0.44027777777777777</v>
      </c>
      <c r="L570" t="s">
        <v>622</v>
      </c>
      <c r="M570" t="s">
        <v>155</v>
      </c>
      <c r="N570" t="s">
        <v>156</v>
      </c>
      <c r="O570" t="s">
        <v>196</v>
      </c>
      <c r="P570" t="s">
        <v>158</v>
      </c>
      <c r="R570" t="s">
        <v>212</v>
      </c>
      <c r="T570" t="s">
        <v>159</v>
      </c>
      <c r="V570" t="s">
        <v>172</v>
      </c>
      <c r="X570" t="s">
        <v>202</v>
      </c>
      <c r="Y570" t="s">
        <v>191</v>
      </c>
      <c r="Z570" t="s">
        <v>163</v>
      </c>
      <c r="AC570">
        <v>25.2</v>
      </c>
      <c r="AD570" t="s">
        <v>164</v>
      </c>
      <c r="AF570" cm="1">
        <f t="array" ref="AF570">_xlfn.LET(
  _xlpm.result, _xlfn.XLOOKUP($A570, IDEXX!$A:$A, IDEXX!$I:$I, ""),
  _xlfn.IFNA(
    _xlfn.IFS(
      ISNUMBER(_xlpm.result), _xlpm.result,
      _xlpm.result = "&gt; 2419.6", 2500,
      _xlpm.result = "&lt; 1.0", 0.5
    ),
    ""
  )
)</f>
        <v>22.3</v>
      </c>
      <c r="AG570" s="2">
        <f>_xlfn.IFNA(_xlfn.XLOOKUP((A570&amp;"_P"), GALLERY!AT:AT, GALLERY!E:E),"")</f>
        <v>1.2749999999999999E-2</v>
      </c>
      <c r="AH570" s="2">
        <f>_xlfn.IFNA(_xlfn.XLOOKUP((A570&amp;"_C"), GALLERY!AT:AT, GALLERY!E:E),"")</f>
        <v>350.02179999999998</v>
      </c>
      <c r="AI570" s="75">
        <f>_xlfn.IFNA(IF(_xlfn.XLOOKUP((A570&amp;"_N"), GALLERY!AT:AT, GALLERY!E:E)&lt;0, _xlfn.XLOOKUP((A570&amp;"_T"), GALLERY!AT:AT, GALLERY!E:E), _xlfn.XLOOKUP((A570&amp;"_T"), GALLERY!AT:AT, GALLERY!E:E)-_xlfn.XLOOKUP((A570&amp;"_N"), GALLERY!AT:AT, GALLERY!E:E))/1000,"")</f>
        <v>0.19491471999999999</v>
      </c>
      <c r="AJ570" s="5">
        <f>_xlfn.IFNA(_xlfn.XLOOKUP((A570), TURBIDITY!A:A, TURBIDITY!I:I),"")</f>
        <v>1.96</v>
      </c>
      <c r="AK570" s="146" t="str" cm="1">
        <f t="array" ref="AK570">_xlfn.LET(
  _xlpm.lookupVal, _xlfn.XLOOKUP($A570, PHYCOCYANIN!A:A, PHYCOCYANIN!R:R, ""),
  _xlfn.IFS(
    _xlpm.lookupVal &lt;&gt; "", _xlpm.lookupVal,
    OR($Z570 = "Abundant algae", ISNUMBER(SEARCH("Suspected_HAB", $AA570))), "Flagged",
    TRUE, ""
  )
)</f>
        <v/>
      </c>
      <c r="AL570" s="7">
        <f>_xlfn.XLOOKUP($L570,'Site_GPS-Coordinates'!$A:$A,'Site_GPS-Coordinates'!$B:$B,"")</f>
        <v>40.270032</v>
      </c>
      <c r="AM570" s="7">
        <f>_xlfn.XLOOKUP($L570,'Site_GPS-Coordinates'!$A:$A,'Site_GPS-Coordinates'!$C:$C,"")</f>
        <v>-74.671763999999996</v>
      </c>
    </row>
    <row r="571" spans="1:39" ht="14.5" x14ac:dyDescent="0.35">
      <c r="A571" s="2" t="str">
        <f t="shared" si="16"/>
        <v>APL1_2025-08-03</v>
      </c>
      <c r="B571">
        <v>3690</v>
      </c>
      <c r="C571" t="s">
        <v>1169</v>
      </c>
      <c r="D571" s="78">
        <v>45872.570231481484</v>
      </c>
      <c r="F571" s="78">
        <v>45872.570231481484</v>
      </c>
      <c r="H571" t="s">
        <v>1077</v>
      </c>
      <c r="I571" t="s">
        <v>1078</v>
      </c>
      <c r="J571" s="6">
        <v>45872.666666666664</v>
      </c>
      <c r="K571" s="79">
        <v>0.40208333333333335</v>
      </c>
      <c r="L571" t="s">
        <v>312</v>
      </c>
      <c r="M571" t="s">
        <v>155</v>
      </c>
      <c r="N571" t="s">
        <v>156</v>
      </c>
      <c r="O571" t="s">
        <v>157</v>
      </c>
      <c r="P571" t="s">
        <v>158</v>
      </c>
      <c r="R571" t="s">
        <v>159</v>
      </c>
      <c r="T571" t="s">
        <v>159</v>
      </c>
      <c r="V571" t="s">
        <v>172</v>
      </c>
      <c r="X571" t="s">
        <v>161</v>
      </c>
      <c r="Y571" t="s">
        <v>177</v>
      </c>
      <c r="Z571" t="s">
        <v>163</v>
      </c>
      <c r="AC571">
        <v>27.5</v>
      </c>
      <c r="AD571" t="s">
        <v>164</v>
      </c>
      <c r="AF571" cm="1">
        <f t="array" ref="AF571">_xlfn.LET(
  _xlpm.result, _xlfn.XLOOKUP($A571, IDEXX!$A:$A, IDEXX!$I:$I, ""),
  _xlfn.IFNA(
    _xlfn.IFS(
      ISNUMBER(_xlpm.result), _xlpm.result,
      _xlpm.result = "&gt; 2419.6", 2500,
      _xlpm.result = "&lt; 1.0", 0.5
    ),
    ""
  )
)</f>
        <v>1</v>
      </c>
      <c r="AG571" s="2">
        <f>_xlfn.IFNA(_xlfn.XLOOKUP((A571&amp;"_P"), GALLERY!AT:AT, GALLERY!E:E),"")</f>
        <v>1.073E-2</v>
      </c>
      <c r="AH571" s="2">
        <f>_xlfn.IFNA(_xlfn.XLOOKUP((A571&amp;"_C"), GALLERY!AT:AT, GALLERY!E:E),"")</f>
        <v>268.90699999999998</v>
      </c>
      <c r="AI571" s="75">
        <f>_xlfn.IFNA(IF(_xlfn.XLOOKUP((A571&amp;"_N"), GALLERY!AT:AT, GALLERY!E:E)&lt;0, _xlfn.XLOOKUP((A571&amp;"_T"), GALLERY!AT:AT, GALLERY!E:E), _xlfn.XLOOKUP((A571&amp;"_T"), GALLERY!AT:AT, GALLERY!E:E)-_xlfn.XLOOKUP((A571&amp;"_N"), GALLERY!AT:AT, GALLERY!E:E))/1000,"")</f>
        <v>6.726291999999999E-2</v>
      </c>
      <c r="AJ571" s="5">
        <f>_xlfn.IFNA(_xlfn.XLOOKUP((A571), TURBIDITY!A:A, TURBIDITY!I:I),"")</f>
        <v>7.5</v>
      </c>
      <c r="AK571" s="105" t="s">
        <v>1080</v>
      </c>
      <c r="AL571" s="7">
        <f>_xlfn.XLOOKUP($L571,'Site_GPS-Coordinates'!$A:$A,'Site_GPS-Coordinates'!$B:$B,"")</f>
        <v>40.215486130000002</v>
      </c>
      <c r="AM571" s="7">
        <f>_xlfn.XLOOKUP($L571,'Site_GPS-Coordinates'!$A:$A,'Site_GPS-Coordinates'!$C:$C,"")</f>
        <v>-74.51750036</v>
      </c>
    </row>
    <row r="572" spans="1:39" ht="14.5" x14ac:dyDescent="0.35">
      <c r="A572" s="2" t="str">
        <f t="shared" si="16"/>
        <v>ATL1_2025-08-03</v>
      </c>
      <c r="B572">
        <v>3696</v>
      </c>
      <c r="C572" t="s">
        <v>1170</v>
      </c>
      <c r="D572" s="78">
        <v>45872.582094907404</v>
      </c>
      <c r="F572" s="78">
        <v>45872.582094907404</v>
      </c>
      <c r="H572" t="s">
        <v>1077</v>
      </c>
      <c r="I572" t="s">
        <v>1078</v>
      </c>
      <c r="J572" s="6">
        <v>45872.666666666664</v>
      </c>
      <c r="K572" s="79">
        <v>0.41319444444444442</v>
      </c>
      <c r="L572" t="s">
        <v>627</v>
      </c>
      <c r="M572" t="s">
        <v>155</v>
      </c>
      <c r="N572" t="s">
        <v>156</v>
      </c>
      <c r="O572" t="s">
        <v>157</v>
      </c>
      <c r="P572" t="s">
        <v>158</v>
      </c>
      <c r="R572" t="s">
        <v>176</v>
      </c>
      <c r="T572" t="s">
        <v>907</v>
      </c>
      <c r="V572" t="s">
        <v>320</v>
      </c>
      <c r="X572" t="s">
        <v>173</v>
      </c>
      <c r="Y572" t="s">
        <v>162</v>
      </c>
      <c r="Z572" t="s">
        <v>163</v>
      </c>
      <c r="AC572">
        <v>26</v>
      </c>
      <c r="AD572" t="s">
        <v>164</v>
      </c>
      <c r="AF572" cm="1">
        <f t="array" ref="AF572">_xlfn.LET(
  _xlpm.result, _xlfn.XLOOKUP($A572, IDEXX!$A:$A, IDEXX!$I:$I, ""),
  _xlfn.IFNA(
    _xlfn.IFS(
      ISNUMBER(_xlpm.result), _xlpm.result,
      _xlpm.result = "&gt; 2419.6", 2500,
      _xlpm.result = "&lt; 1.0", 0.5
    ),
    ""
  )
)</f>
        <v>52.8</v>
      </c>
      <c r="AG572" s="2">
        <f>_xlfn.IFNA(_xlfn.XLOOKUP((A572&amp;"_P"), GALLERY!AT:AT, GALLERY!E:E),"")</f>
        <v>0.14954000000000001</v>
      </c>
      <c r="AH572" s="2">
        <f>_xlfn.IFNA(_xlfn.XLOOKUP((A572&amp;"_C"), GALLERY!AT:AT, GALLERY!E:E),"")</f>
        <v>350.40710000000001</v>
      </c>
      <c r="AI572" s="75">
        <f>_xlfn.IFNA(IF(_xlfn.XLOOKUP((A572&amp;"_N"), GALLERY!AT:AT, GALLERY!E:E)&lt;0, _xlfn.XLOOKUP((A572&amp;"_T"), GALLERY!AT:AT, GALLERY!E:E), _xlfn.XLOOKUP((A572&amp;"_T"), GALLERY!AT:AT, GALLERY!E:E)-_xlfn.XLOOKUP((A572&amp;"_N"), GALLERY!AT:AT, GALLERY!E:E))/1000,"")</f>
        <v>0.15933472000000001</v>
      </c>
      <c r="AJ572" s="5">
        <f>_xlfn.IFNA(_xlfn.XLOOKUP((A572), TURBIDITY!A:A, TURBIDITY!I:I),"")</f>
        <v>12</v>
      </c>
      <c r="AK572" s="146" t="str" cm="1">
        <f t="array" ref="AK572">_xlfn.LET(
  _xlpm.lookupVal, _xlfn.XLOOKUP($A572, PHYCOCYANIN!A:A, PHYCOCYANIN!R:R, ""),
  _xlfn.IFS(
    _xlpm.lookupVal &lt;&gt; "", _xlpm.lookupVal,
    OR($Z572 = "Abundant algae", ISNUMBER(SEARCH("Suspected_HAB", $AA572))), "Flagged",
    TRUE, ""
  )
)</f>
        <v/>
      </c>
      <c r="AL572" s="7">
        <f>_xlfn.XLOOKUP($L572,'Site_GPS-Coordinates'!$A:$A,'Site_GPS-Coordinates'!$B:$B,"")</f>
        <v>40.175459740000001</v>
      </c>
      <c r="AM572" s="7">
        <f>_xlfn.XLOOKUP($L572,'Site_GPS-Coordinates'!$A:$A,'Site_GPS-Coordinates'!$C:$C,"")</f>
        <v>-74.586572219999994</v>
      </c>
    </row>
    <row r="573" spans="1:39" ht="14.5" x14ac:dyDescent="0.35">
      <c r="A573" s="2" t="str">
        <f t="shared" si="16"/>
        <v>AX1_2025-08-03</v>
      </c>
      <c r="B573">
        <v>3670</v>
      </c>
      <c r="C573" t="s">
        <v>1171</v>
      </c>
      <c r="D573" s="78">
        <v>45872.488958333335</v>
      </c>
      <c r="F573" s="78">
        <v>45872.488958333335</v>
      </c>
      <c r="H573" t="s">
        <v>1084</v>
      </c>
      <c r="I573" t="s">
        <v>1085</v>
      </c>
      <c r="J573" s="6">
        <v>45872.666666666664</v>
      </c>
      <c r="K573" s="79">
        <v>0.31805555555555554</v>
      </c>
      <c r="L573" t="s">
        <v>168</v>
      </c>
      <c r="M573" t="s">
        <v>155</v>
      </c>
      <c r="N573" t="s">
        <v>156</v>
      </c>
      <c r="O573" t="s">
        <v>157</v>
      </c>
      <c r="P573" t="s">
        <v>158</v>
      </c>
      <c r="R573" t="s">
        <v>212</v>
      </c>
      <c r="T573" t="s">
        <v>159</v>
      </c>
      <c r="V573" t="s">
        <v>172</v>
      </c>
      <c r="X573" t="s">
        <v>161</v>
      </c>
      <c r="Y573" t="s">
        <v>177</v>
      </c>
      <c r="Z573" t="s">
        <v>163</v>
      </c>
      <c r="AC573">
        <v>20</v>
      </c>
      <c r="AD573" t="s">
        <v>164</v>
      </c>
      <c r="AF573" cm="1">
        <f t="array" ref="AF573">_xlfn.LET(
  _xlpm.result, _xlfn.XLOOKUP($A573, IDEXX!$A:$A, IDEXX!$I:$I, ""),
  _xlfn.IFNA(
    _xlfn.IFS(
      ISNUMBER(_xlpm.result), _xlpm.result,
      _xlpm.result = "&gt; 2419.6", 2500,
      _xlpm.result = "&lt; 1.0", 0.5
    ),
    ""
  )
)</f>
        <v>10.4</v>
      </c>
      <c r="AG573" s="2">
        <f>_xlfn.IFNA(_xlfn.XLOOKUP((A573&amp;"_P"), GALLERY!AT:AT, GALLERY!E:E),"")</f>
        <v>2.6519999999999998E-2</v>
      </c>
      <c r="AH573" s="2">
        <f>_xlfn.IFNA(_xlfn.XLOOKUP((A573&amp;"_C"), GALLERY!AT:AT, GALLERY!E:E),"")</f>
        <v>481.10570000000001</v>
      </c>
      <c r="AI573" s="75">
        <f>_xlfn.IFNA(IF(_xlfn.XLOOKUP((A573&amp;"_N"), GALLERY!AT:AT, GALLERY!E:E)&lt;0, _xlfn.XLOOKUP((A573&amp;"_T"), GALLERY!AT:AT, GALLERY!E:E), _xlfn.XLOOKUP((A573&amp;"_T"), GALLERY!AT:AT, GALLERY!E:E)-_xlfn.XLOOKUP((A573&amp;"_N"), GALLERY!AT:AT, GALLERY!E:E))/1000,"")</f>
        <v>0.18804929999999997</v>
      </c>
      <c r="AJ573" s="5">
        <f>_xlfn.IFNA(_xlfn.XLOOKUP((A573), TURBIDITY!A:A, TURBIDITY!I:I),"")</f>
        <v>0.57999999999999996</v>
      </c>
      <c r="AK573" s="146" t="str" cm="1">
        <f t="array" ref="AK573">_xlfn.LET(
  _xlpm.lookupVal, _xlfn.XLOOKUP($A573, PHYCOCYANIN!A:A, PHYCOCYANIN!R:R, ""),
  _xlfn.IFS(
    _xlpm.lookupVal &lt;&gt; "", _xlpm.lookupVal,
    OR($Z573 = "Abundant algae", ISNUMBER(SEARCH("Suspected_HAB", $AA573))), "Flagged",
    TRUE, ""
  )
)</f>
        <v/>
      </c>
      <c r="AL573" s="7">
        <f>_xlfn.XLOOKUP($L573,'Site_GPS-Coordinates'!$A:$A,'Site_GPS-Coordinates'!$B:$B,"")</f>
        <v>40.378843359999998</v>
      </c>
      <c r="AM573" s="7">
        <f>_xlfn.XLOOKUP($L573,'Site_GPS-Coordinates'!$A:$A,'Site_GPS-Coordinates'!$C:$C,"")</f>
        <v>-74.948355179999993</v>
      </c>
    </row>
    <row r="574" spans="1:39" ht="14.5" x14ac:dyDescent="0.35">
      <c r="A574" s="2" t="str">
        <f t="shared" si="16"/>
        <v>BB1_2025-08-03</v>
      </c>
      <c r="B574">
        <v>3677</v>
      </c>
      <c r="C574" t="s">
        <v>1172</v>
      </c>
      <c r="D574" s="78">
        <v>45872.520995370367</v>
      </c>
      <c r="F574" s="78">
        <v>45872.520995370367</v>
      </c>
      <c r="H574" t="s">
        <v>179</v>
      </c>
      <c r="I574" t="s">
        <v>180</v>
      </c>
      <c r="J574" s="6">
        <v>45872.666666666664</v>
      </c>
      <c r="K574" s="79">
        <v>0.35347222222222224</v>
      </c>
      <c r="L574" t="s">
        <v>181</v>
      </c>
      <c r="M574" t="s">
        <v>155</v>
      </c>
      <c r="N574" t="s">
        <v>156</v>
      </c>
      <c r="O574" t="s">
        <v>157</v>
      </c>
      <c r="P574" t="s">
        <v>158</v>
      </c>
      <c r="R574" t="s">
        <v>159</v>
      </c>
      <c r="T574" t="s">
        <v>159</v>
      </c>
      <c r="V574" t="s">
        <v>172</v>
      </c>
      <c r="X574" t="s">
        <v>161</v>
      </c>
      <c r="Y574" t="s">
        <v>177</v>
      </c>
      <c r="Z574" t="s">
        <v>163</v>
      </c>
      <c r="AC574">
        <v>24</v>
      </c>
      <c r="AD574" t="s">
        <v>164</v>
      </c>
      <c r="AF574" cm="1">
        <f t="array" ref="AF574">_xlfn.LET(
  _xlpm.result, _xlfn.XLOOKUP($A574, IDEXX!$A:$A, IDEXX!$I:$I, ""),
  _xlfn.IFNA(
    _xlfn.IFS(
      ISNUMBER(_xlpm.result), _xlpm.result,
      _xlpm.result = "&gt; 2419.6", 2500,
      _xlpm.result = "&lt; 1.0", 0.5
    ),
    ""
  )
)</f>
        <v>35.9</v>
      </c>
      <c r="AG574" s="2">
        <f>_xlfn.IFNA(_xlfn.XLOOKUP((A574&amp;"_P"), GALLERY!AT:AT, GALLERY!E:E),"")</f>
        <v>2.2550000000000001E-2</v>
      </c>
      <c r="AH574" s="2">
        <f>_xlfn.IFNA(_xlfn.XLOOKUP((A574&amp;"_C"), GALLERY!AT:AT, GALLERY!E:E),"")</f>
        <v>476.87729999999999</v>
      </c>
      <c r="AI574" s="75">
        <f>_xlfn.IFNA(IF(_xlfn.XLOOKUP((A574&amp;"_N"), GALLERY!AT:AT, GALLERY!E:E)&lt;0, _xlfn.XLOOKUP((A574&amp;"_T"), GALLERY!AT:AT, GALLERY!E:E), _xlfn.XLOOKUP((A574&amp;"_T"), GALLERY!AT:AT, GALLERY!E:E)-_xlfn.XLOOKUP((A574&amp;"_N"), GALLERY!AT:AT, GALLERY!E:E))/1000,"")</f>
        <v>0.45192468000000002</v>
      </c>
      <c r="AJ574" s="5">
        <f>_xlfn.IFNA(_xlfn.XLOOKUP((A574), TURBIDITY!A:A, TURBIDITY!I:I),"")</f>
        <v>4.05</v>
      </c>
      <c r="AK574" s="146" t="str" cm="1">
        <f t="array" ref="AK574">_xlfn.LET(
  _xlpm.lookupVal, _xlfn.XLOOKUP($A574, PHYCOCYANIN!A:A, PHYCOCYANIN!R:R, ""),
  _xlfn.IFS(
    _xlpm.lookupVal &lt;&gt; "", _xlpm.lookupVal,
    OR($Z574 = "Abundant algae", ISNUMBER(SEARCH("Suspected_HAB", $AA574))), "Flagged",
    TRUE, ""
  )
)</f>
        <v/>
      </c>
      <c r="AL574" s="7">
        <f>_xlfn.XLOOKUP($L574,'Site_GPS-Coordinates'!$A:$A,'Site_GPS-Coordinates'!$B:$B,"")</f>
        <v>40.318354999999997</v>
      </c>
      <c r="AM574" s="7">
        <f>_xlfn.XLOOKUP($L574,'Site_GPS-Coordinates'!$A:$A,'Site_GPS-Coordinates'!$C:$C,"")</f>
        <v>-74.612534999999994</v>
      </c>
    </row>
    <row r="575" spans="1:39" ht="14.5" x14ac:dyDescent="0.35">
      <c r="A575" s="2" t="str">
        <f t="shared" si="16"/>
        <v>BD1a_2025-08-03</v>
      </c>
      <c r="B575">
        <v>3697</v>
      </c>
      <c r="C575" t="s">
        <v>1173</v>
      </c>
      <c r="D575" s="78">
        <v>45872.584675925929</v>
      </c>
      <c r="F575" s="78">
        <v>45872.584675925929</v>
      </c>
      <c r="H575" t="s">
        <v>1137</v>
      </c>
      <c r="I575" t="s">
        <v>1089</v>
      </c>
      <c r="J575" s="6">
        <v>45872.666666666664</v>
      </c>
      <c r="K575" s="79">
        <v>0.41736111111111113</v>
      </c>
      <c r="L575" t="s">
        <v>186</v>
      </c>
      <c r="M575" t="s">
        <v>155</v>
      </c>
      <c r="N575" t="s">
        <v>156</v>
      </c>
      <c r="O575" t="s">
        <v>196</v>
      </c>
      <c r="P575" t="s">
        <v>158</v>
      </c>
      <c r="R575" t="s">
        <v>159</v>
      </c>
      <c r="T575" t="s">
        <v>159</v>
      </c>
      <c r="V575" t="s">
        <v>172</v>
      </c>
      <c r="X575" t="s">
        <v>161</v>
      </c>
      <c r="Y575" t="s">
        <v>177</v>
      </c>
      <c r="Z575" t="s">
        <v>163</v>
      </c>
      <c r="AC575">
        <v>20</v>
      </c>
      <c r="AD575" t="s">
        <v>164</v>
      </c>
      <c r="AF575" cm="1">
        <f t="array" ref="AF575">_xlfn.LET(
  _xlpm.result, _xlfn.XLOOKUP($A575, IDEXX!$A:$A, IDEXX!$I:$I, ""),
  _xlfn.IFNA(
    _xlfn.IFS(
      ISNUMBER(_xlpm.result), _xlpm.result,
      _xlpm.result = "&gt; 2419.6", 2500,
      _xlpm.result = "&lt; 1.0", 0.5
    ),
    ""
  )
)</f>
        <v>73.3</v>
      </c>
      <c r="AG575" s="2">
        <f>_xlfn.IFNA(_xlfn.XLOOKUP((A575&amp;"_P"), GALLERY!AT:AT, GALLERY!E:E),"")</f>
        <v>0.32790000000000002</v>
      </c>
      <c r="AH575" s="2">
        <f>_xlfn.IFNA(_xlfn.XLOOKUP((A575&amp;"_C"), GALLERY!AT:AT, GALLERY!E:E),"")</f>
        <v>488.04599999999999</v>
      </c>
      <c r="AI575" s="75">
        <f>_xlfn.IFNA(IF(_xlfn.XLOOKUP((A575&amp;"_N"), GALLERY!AT:AT, GALLERY!E:E)&lt;0, _xlfn.XLOOKUP((A575&amp;"_T"), GALLERY!AT:AT, GALLERY!E:E), _xlfn.XLOOKUP((A575&amp;"_T"), GALLERY!AT:AT, GALLERY!E:E)-_xlfn.XLOOKUP((A575&amp;"_N"), GALLERY!AT:AT, GALLERY!E:E))/1000,"")</f>
        <v>0.84487008000000008</v>
      </c>
      <c r="AJ575" s="5">
        <f>_xlfn.IFNA(_xlfn.XLOOKUP((A575), TURBIDITY!A:A, TURBIDITY!I:I),"")</f>
        <v>2.08</v>
      </c>
      <c r="AK575" s="146" t="str" cm="1">
        <f t="array" ref="AK575">_xlfn.LET(
  _xlpm.lookupVal, _xlfn.XLOOKUP($A575, PHYCOCYANIN!A:A, PHYCOCYANIN!R:R, ""),
  _xlfn.IFS(
    _xlpm.lookupVal &lt;&gt; "", _xlpm.lookupVal,
    OR($Z575 = "Abundant algae", ISNUMBER(SEARCH("Suspected_HAB", $AA575))), "Flagged",
    TRUE, ""
  )
)</f>
        <v/>
      </c>
      <c r="AL575" s="7">
        <f>_xlfn.XLOOKUP($L575,'Site_GPS-Coordinates'!$A:$A,'Site_GPS-Coordinates'!$B:$B,"")</f>
        <v>40.416029999999999</v>
      </c>
      <c r="AM575" s="7">
        <f>_xlfn.XLOOKUP($L575,'Site_GPS-Coordinates'!$A:$A,'Site_GPS-Coordinates'!$C:$C,"")</f>
        <v>-74.643029999999996</v>
      </c>
    </row>
    <row r="576" spans="1:39" ht="14.5" x14ac:dyDescent="0.35">
      <c r="A576" s="2" t="str">
        <f t="shared" si="16"/>
        <v>BD4_2025-08-03</v>
      </c>
      <c r="B576">
        <v>3699</v>
      </c>
      <c r="C576" t="s">
        <v>1174</v>
      </c>
      <c r="D576" s="78">
        <v>45872.586238425924</v>
      </c>
      <c r="F576" s="78">
        <v>45872.586238425924</v>
      </c>
      <c r="H576" t="s">
        <v>1091</v>
      </c>
      <c r="I576" t="s">
        <v>1092</v>
      </c>
      <c r="J576" s="6">
        <v>45872.666666666664</v>
      </c>
      <c r="K576" s="79">
        <v>0.41805555555555557</v>
      </c>
      <c r="L576" t="s">
        <v>636</v>
      </c>
      <c r="M576" t="s">
        <v>155</v>
      </c>
      <c r="N576" t="s">
        <v>156</v>
      </c>
      <c r="O576" t="s">
        <v>250</v>
      </c>
      <c r="P576" t="s">
        <v>158</v>
      </c>
      <c r="R576" t="s">
        <v>159</v>
      </c>
      <c r="T576" t="s">
        <v>159</v>
      </c>
      <c r="V576" t="s">
        <v>172</v>
      </c>
      <c r="X576" t="s">
        <v>161</v>
      </c>
      <c r="Y576" t="s">
        <v>177</v>
      </c>
      <c r="Z576" t="s">
        <v>163</v>
      </c>
      <c r="AC576">
        <v>19</v>
      </c>
      <c r="AD576" t="s">
        <v>164</v>
      </c>
      <c r="AF576" cm="1">
        <f t="array" ref="AF576">_xlfn.LET(
  _xlpm.result, _xlfn.XLOOKUP($A576, IDEXX!$A:$A, IDEXX!$I:$I, ""),
  _xlfn.IFNA(
    _xlfn.IFS(
      ISNUMBER(_xlpm.result), _xlpm.result,
      _xlpm.result = "&gt; 2419.6", 2500,
      _xlpm.result = "&lt; 1.0", 0.5
    ),
    ""
  )
)</f>
        <v>156.5</v>
      </c>
      <c r="AG576" s="2">
        <f>_xlfn.IFNA(_xlfn.XLOOKUP((A576&amp;"_P"), GALLERY!AT:AT, GALLERY!E:E),"")</f>
        <v>6.0749999999999998E-2</v>
      </c>
      <c r="AH576" s="2">
        <f>_xlfn.IFNA(_xlfn.XLOOKUP((A576&amp;"_C"), GALLERY!AT:AT, GALLERY!E:E),"")</f>
        <v>339.86709999999999</v>
      </c>
      <c r="AI576" s="75">
        <f>_xlfn.IFNA(IF(_xlfn.XLOOKUP((A576&amp;"_N"), GALLERY!AT:AT, GALLERY!E:E)&lt;0, _xlfn.XLOOKUP((A576&amp;"_T"), GALLERY!AT:AT, GALLERY!E:E), _xlfn.XLOOKUP((A576&amp;"_T"), GALLERY!AT:AT, GALLERY!E:E)-_xlfn.XLOOKUP((A576&amp;"_N"), GALLERY!AT:AT, GALLERY!E:E))/1000,"")</f>
        <v>0.34191772000000004</v>
      </c>
      <c r="AJ576" s="5">
        <f>_xlfn.IFNA(_xlfn.XLOOKUP((A576), TURBIDITY!A:A, TURBIDITY!I:I),"")</f>
        <v>1.01</v>
      </c>
      <c r="AK576" s="146" t="str" cm="1">
        <f t="array" ref="AK576">_xlfn.LET(
  _xlpm.lookupVal, _xlfn.XLOOKUP($A576, PHYCOCYANIN!A:A, PHYCOCYANIN!R:R, ""),
  _xlfn.IFS(
    _xlpm.lookupVal &lt;&gt; "", _xlpm.lookupVal,
    OR($Z576 = "Abundant algae", ISNUMBER(SEARCH("Suspected_HAB", $AA576))), "Flagged",
    TRUE, ""
  )
)</f>
        <v/>
      </c>
      <c r="AL576" s="7">
        <f>_xlfn.XLOOKUP($L576,'Site_GPS-Coordinates'!$A:$A,'Site_GPS-Coordinates'!$B:$B,"")</f>
        <v>40.384417999999997</v>
      </c>
      <c r="AM576" s="7">
        <f>_xlfn.XLOOKUP($L576,'Site_GPS-Coordinates'!$A:$A,'Site_GPS-Coordinates'!$C:$C,"")</f>
        <v>-74.740617999999998</v>
      </c>
    </row>
    <row r="577" spans="1:39" ht="14.5" x14ac:dyDescent="0.35">
      <c r="A577" s="2" t="str">
        <f t="shared" si="16"/>
        <v>BRL1_2025-08-03</v>
      </c>
      <c r="B577">
        <v>3684</v>
      </c>
      <c r="C577" t="s">
        <v>1175</v>
      </c>
      <c r="D577" s="78">
        <v>45872.553414351853</v>
      </c>
      <c r="F577" s="78">
        <v>45872.553414351853</v>
      </c>
      <c r="H577" t="s">
        <v>719</v>
      </c>
      <c r="I577" t="s">
        <v>720</v>
      </c>
      <c r="J577" s="6">
        <v>45872.666666666664</v>
      </c>
      <c r="K577" s="79">
        <v>0.38055555555555554</v>
      </c>
      <c r="L577" t="s">
        <v>195</v>
      </c>
      <c r="M577" t="s">
        <v>155</v>
      </c>
      <c r="N577" t="s">
        <v>156</v>
      </c>
      <c r="O577" t="s">
        <v>196</v>
      </c>
      <c r="P577" t="s">
        <v>158</v>
      </c>
      <c r="R577" t="s">
        <v>290</v>
      </c>
      <c r="T577" t="s">
        <v>171</v>
      </c>
      <c r="V577" t="s">
        <v>172</v>
      </c>
      <c r="X577" t="s">
        <v>202</v>
      </c>
      <c r="Y577" t="s">
        <v>191</v>
      </c>
      <c r="Z577" t="s">
        <v>163</v>
      </c>
      <c r="AC577">
        <v>23</v>
      </c>
      <c r="AD577" t="s">
        <v>164</v>
      </c>
      <c r="AF577" cm="1">
        <f t="array" ref="AF577">_xlfn.LET(
  _xlpm.result, _xlfn.XLOOKUP($A577, IDEXX!$A:$A, IDEXX!$I:$I, ""),
  _xlfn.IFNA(
    _xlfn.IFS(
      ISNUMBER(_xlpm.result), _xlpm.result,
      _xlpm.result = "&gt; 2419.6", 2500,
      _xlpm.result = "&lt; 1.0", 0.5
    ),
    ""
  )
)</f>
        <v>16.899999999999999</v>
      </c>
      <c r="AG577" s="2">
        <f>_xlfn.IFNA(_xlfn.XLOOKUP((A577&amp;"_P"), GALLERY!AT:AT, GALLERY!E:E),"")</f>
        <v>9.1249999999999998E-2</v>
      </c>
      <c r="AH577" s="2">
        <f>_xlfn.IFNA(_xlfn.XLOOKUP((A577&amp;"_C"), GALLERY!AT:AT, GALLERY!E:E),"")</f>
        <v>439.36750000000001</v>
      </c>
      <c r="AI577" s="75">
        <f>_xlfn.IFNA(IF(_xlfn.XLOOKUP((A577&amp;"_N"), GALLERY!AT:AT, GALLERY!E:E)&lt;0, _xlfn.XLOOKUP((A577&amp;"_T"), GALLERY!AT:AT, GALLERY!E:E), _xlfn.XLOOKUP((A577&amp;"_T"), GALLERY!AT:AT, GALLERY!E:E)-_xlfn.XLOOKUP((A577&amp;"_N"), GALLERY!AT:AT, GALLERY!E:E))/1000,"")</f>
        <v>0.19498194000000002</v>
      </c>
      <c r="AJ577" s="5">
        <f>_xlfn.IFNA(_xlfn.XLOOKUP((A577), TURBIDITY!A:A, TURBIDITY!I:I),"")</f>
        <v>7.41</v>
      </c>
      <c r="AK577" s="146" t="str" cm="1">
        <f t="array" ref="AK577">_xlfn.LET(
  _xlpm.lookupVal, _xlfn.XLOOKUP($A577, PHYCOCYANIN!A:A, PHYCOCYANIN!R:R, ""),
  _xlfn.IFS(
    _xlpm.lookupVal &lt;&gt; "", _xlpm.lookupVal,
    OR($Z577 = "Abundant algae", ISNUMBER(SEARCH("Suspected_HAB", $AA577))), "Flagged",
    TRUE, ""
  )
)</f>
        <v/>
      </c>
      <c r="AL577" s="7">
        <f>_xlfn.XLOOKUP($L577,'Site_GPS-Coordinates'!$A:$A,'Site_GPS-Coordinates'!$B:$B,"")</f>
        <v>40.310830000000003</v>
      </c>
      <c r="AM577" s="7">
        <f>_xlfn.XLOOKUP($L577,'Site_GPS-Coordinates'!$A:$A,'Site_GPS-Coordinates'!$C:$C,"")</f>
        <v>-74.511889999999994</v>
      </c>
    </row>
    <row r="578" spans="1:39" ht="14.5" x14ac:dyDescent="0.35">
      <c r="A578" s="2" t="str">
        <f t="shared" ref="A578:A624" si="17">L578&amp;"_"&amp;TEXT(J578,"yyyy-mm-dd")</f>
        <v>CB2_2025-08-03</v>
      </c>
      <c r="B578">
        <v>3681</v>
      </c>
      <c r="C578" t="s">
        <v>1176</v>
      </c>
      <c r="D578" s="78">
        <v>45872.545752314814</v>
      </c>
      <c r="F578" s="78">
        <v>45872.545752314814</v>
      </c>
      <c r="H578" t="s">
        <v>719</v>
      </c>
      <c r="I578" t="s">
        <v>720</v>
      </c>
      <c r="J578" s="6">
        <v>45872.666666666664</v>
      </c>
      <c r="K578" s="79">
        <v>0.37013888888888891</v>
      </c>
      <c r="L578" t="s">
        <v>198</v>
      </c>
      <c r="M578" t="s">
        <v>155</v>
      </c>
      <c r="N578" t="s">
        <v>156</v>
      </c>
      <c r="O578" t="s">
        <v>196</v>
      </c>
      <c r="P578" t="s">
        <v>158</v>
      </c>
      <c r="R578" t="s">
        <v>159</v>
      </c>
      <c r="T578" t="s">
        <v>159</v>
      </c>
      <c r="V578" s="81"/>
      <c r="X578" t="s">
        <v>161</v>
      </c>
      <c r="Y578" t="s">
        <v>162</v>
      </c>
      <c r="Z578" t="s">
        <v>163</v>
      </c>
      <c r="AC578">
        <v>23</v>
      </c>
      <c r="AD578" t="s">
        <v>164</v>
      </c>
      <c r="AF578" cm="1">
        <f t="array" ref="AF578">_xlfn.LET(
  _xlpm.result, _xlfn.XLOOKUP($A578, IDEXX!$A:$A, IDEXX!$I:$I, ""),
  _xlfn.IFNA(
    _xlfn.IFS(
      ISNUMBER(_xlpm.result), _xlpm.result,
      _xlpm.result = "&gt; 2419.6", 2500,
      _xlpm.result = "&lt; 1.0", 0.5
    ),
    ""
  )
)</f>
        <v>26</v>
      </c>
      <c r="AG578" s="2">
        <f>_xlfn.IFNA(_xlfn.XLOOKUP((A578&amp;"_P"), GALLERY!AT:AT, GALLERY!E:E),"")</f>
        <v>7.9399999999999991E-3</v>
      </c>
      <c r="AH578" s="2">
        <f>_xlfn.IFNA(_xlfn.XLOOKUP((A578&amp;"_C"), GALLERY!AT:AT, GALLERY!E:E),"")</f>
        <v>451.81479999999999</v>
      </c>
      <c r="AI578" s="75">
        <f>_xlfn.IFNA(IF(_xlfn.XLOOKUP((A578&amp;"_N"), GALLERY!AT:AT, GALLERY!E:E)&lt;0, _xlfn.XLOOKUP((A578&amp;"_T"), GALLERY!AT:AT, GALLERY!E:E), _xlfn.XLOOKUP((A578&amp;"_T"), GALLERY!AT:AT, GALLERY!E:E)-_xlfn.XLOOKUP((A578&amp;"_N"), GALLERY!AT:AT, GALLERY!E:E))/1000,"")</f>
        <v>0.16160863</v>
      </c>
      <c r="AJ578" s="5">
        <f>_xlfn.IFNA(_xlfn.XLOOKUP((A578), TURBIDITY!A:A, TURBIDITY!I:I),"")</f>
        <v>8.08</v>
      </c>
      <c r="AK578" s="146" t="str" cm="1">
        <f t="array" ref="AK578">_xlfn.LET(
  _xlpm.lookupVal, _xlfn.XLOOKUP($A578, PHYCOCYANIN!A:A, PHYCOCYANIN!R:R, ""),
  _xlfn.IFS(
    _xlpm.lookupVal &lt;&gt; "", _xlpm.lookupVal,
    OR($Z578 = "Abundant algae", ISNUMBER(SEARCH("Suspected_HAB", $AA578))), "Flagged",
    TRUE, ""
  )
)</f>
        <v/>
      </c>
      <c r="AL578" s="7">
        <f>_xlfn.XLOOKUP($L578,'Site_GPS-Coordinates'!$A:$A,'Site_GPS-Coordinates'!$B:$B,"")</f>
        <v>40.309793999999997</v>
      </c>
      <c r="AM578" s="7">
        <f>_xlfn.XLOOKUP($L578,'Site_GPS-Coordinates'!$A:$A,'Site_GPS-Coordinates'!$C:$C,"")</f>
        <v>-74.516903999999997</v>
      </c>
    </row>
    <row r="579" spans="1:39" ht="14.5" x14ac:dyDescent="0.35">
      <c r="A579" s="2" t="str">
        <f t="shared" si="17"/>
        <v>CB3_2025-08-03</v>
      </c>
      <c r="B579">
        <v>3676</v>
      </c>
      <c r="C579" t="s">
        <v>1177</v>
      </c>
      <c r="D579" s="78">
        <v>45872.520289351851</v>
      </c>
      <c r="F579" s="78">
        <v>45872.520289351851</v>
      </c>
      <c r="H579" t="s">
        <v>179</v>
      </c>
      <c r="I579" t="s">
        <v>180</v>
      </c>
      <c r="J579" s="6">
        <v>45872.666666666664</v>
      </c>
      <c r="K579" s="79">
        <v>0.3527777777777778</v>
      </c>
      <c r="L579" t="s">
        <v>201</v>
      </c>
      <c r="M579" t="s">
        <v>155</v>
      </c>
      <c r="N579" t="s">
        <v>156</v>
      </c>
      <c r="O579" t="s">
        <v>157</v>
      </c>
      <c r="P579" t="s">
        <v>158</v>
      </c>
      <c r="R579" s="84" t="s">
        <v>228</v>
      </c>
      <c r="T579" t="s">
        <v>171</v>
      </c>
      <c r="V579" t="s">
        <v>172</v>
      </c>
      <c r="X579" t="s">
        <v>202</v>
      </c>
      <c r="Y579" t="s">
        <v>162</v>
      </c>
      <c r="Z579" t="s">
        <v>163</v>
      </c>
      <c r="AC579">
        <v>26</v>
      </c>
      <c r="AD579" t="s">
        <v>164</v>
      </c>
      <c r="AF579" cm="1">
        <f t="array" ref="AF579">_xlfn.LET(
  _xlpm.result, _xlfn.XLOOKUP($A579, IDEXX!$A:$A, IDEXX!$I:$I, ""),
  _xlfn.IFNA(
    _xlfn.IFS(
      ISNUMBER(_xlpm.result), _xlpm.result,
      _xlpm.result = "&gt; 2419.6", 2500,
      _xlpm.result = "&lt; 1.0", 0.5
    ),
    ""
  )
)</f>
        <v>32</v>
      </c>
      <c r="AG579" s="2">
        <f>_xlfn.IFNA(_xlfn.XLOOKUP((A579&amp;"_P"), GALLERY!AT:AT, GALLERY!E:E),"")</f>
        <v>3.9199999999999999E-2</v>
      </c>
      <c r="AH579" s="2">
        <f>_xlfn.IFNA(_xlfn.XLOOKUP((A579&amp;"_C"), GALLERY!AT:AT, GALLERY!E:E),"")</f>
        <v>652.95920000000001</v>
      </c>
      <c r="AI579" s="75">
        <f>_xlfn.IFNA(IF(_xlfn.XLOOKUP((A579&amp;"_N"), GALLERY!AT:AT, GALLERY!E:E)&lt;0, _xlfn.XLOOKUP((A579&amp;"_T"), GALLERY!AT:AT, GALLERY!E:E), _xlfn.XLOOKUP((A579&amp;"_T"), GALLERY!AT:AT, GALLERY!E:E)-_xlfn.XLOOKUP((A579&amp;"_N"), GALLERY!AT:AT, GALLERY!E:E))/1000,"")</f>
        <v>0.45085650999999999</v>
      </c>
      <c r="AJ579" s="5">
        <f>_xlfn.IFNA(_xlfn.XLOOKUP((A579), TURBIDITY!A:A, TURBIDITY!I:I),"")</f>
        <v>6.9</v>
      </c>
      <c r="AK579" s="146" t="str" cm="1">
        <f t="array" ref="AK579">_xlfn.LET(
  _xlpm.lookupVal, _xlfn.XLOOKUP($A579, PHYCOCYANIN!A:A, PHYCOCYANIN!R:R, ""),
  _xlfn.IFS(
    _xlpm.lookupVal &lt;&gt; "", _xlpm.lookupVal,
    OR($Z579 = "Abundant algae", ISNUMBER(SEARCH("Suspected_HAB", $AA579))), "Flagged",
    TRUE, ""
  )
)</f>
        <v/>
      </c>
      <c r="AL579" s="7">
        <f>_xlfn.XLOOKUP($L579,'Site_GPS-Coordinates'!$A:$A,'Site_GPS-Coordinates'!$B:$B,"")</f>
        <v>40.326120000000003</v>
      </c>
      <c r="AM579" s="7">
        <f>_xlfn.XLOOKUP($L579,'Site_GPS-Coordinates'!$A:$A,'Site_GPS-Coordinates'!$C:$C,"")</f>
        <v>-74.603478999999993</v>
      </c>
    </row>
    <row r="580" spans="1:39" ht="14.5" x14ac:dyDescent="0.35">
      <c r="A580" s="2" t="str">
        <f t="shared" si="17"/>
        <v>CL2_2025-08-03</v>
      </c>
      <c r="B580">
        <v>3729</v>
      </c>
      <c r="C580" t="s">
        <v>2366</v>
      </c>
      <c r="D580" s="78">
        <v>45876.56046296296</v>
      </c>
      <c r="F580" s="78">
        <v>45876.56046296296</v>
      </c>
      <c r="H580" t="s">
        <v>2367</v>
      </c>
      <c r="I580" t="s">
        <v>338</v>
      </c>
      <c r="J580" s="6">
        <v>45872.666666666664</v>
      </c>
      <c r="K580" s="79">
        <v>0.49027777777777776</v>
      </c>
      <c r="L580" t="s">
        <v>207</v>
      </c>
      <c r="M580" t="s">
        <v>155</v>
      </c>
      <c r="N580" t="s">
        <v>187</v>
      </c>
      <c r="O580" t="s">
        <v>157</v>
      </c>
      <c r="P580" t="s">
        <v>158</v>
      </c>
      <c r="R580" t="s">
        <v>159</v>
      </c>
      <c r="T580" t="s">
        <v>159</v>
      </c>
      <c r="V580" t="s">
        <v>160</v>
      </c>
      <c r="X580" t="s">
        <v>202</v>
      </c>
      <c r="Y580" t="s">
        <v>162</v>
      </c>
      <c r="Z580" t="s">
        <v>163</v>
      </c>
      <c r="AC580">
        <v>20</v>
      </c>
      <c r="AD580" t="s">
        <v>164</v>
      </c>
      <c r="AF580" cm="1">
        <f t="array" ref="AF580">_xlfn.LET(
  _xlpm.result, _xlfn.XLOOKUP($A580, IDEXX!$A:$A, IDEXX!$I:$I, ""),
  _xlfn.IFNA(
    _xlfn.IFS(
      ISNUMBER(_xlpm.result), _xlpm.result,
      _xlpm.result = "&gt; 2419.6", 2500,
      _xlpm.result = "&lt; 1.0", 0.5
    ),
    ""
  )
)</f>
        <v>122.2</v>
      </c>
      <c r="AG580" s="2">
        <f>_xlfn.IFNA(_xlfn.XLOOKUP((A580&amp;"_P"), GALLERY!AT:AT, GALLERY!E:E),"")</f>
        <v>9.4369999999999996E-2</v>
      </c>
      <c r="AH580" s="2">
        <f>_xlfn.IFNA(_xlfn.XLOOKUP((A580&amp;"_C"), GALLERY!AT:AT, GALLERY!E:E),"")</f>
        <v>286.90910000000002</v>
      </c>
      <c r="AI580" s="75">
        <f>_xlfn.IFNA(IF(_xlfn.XLOOKUP((A580&amp;"_N"), GALLERY!AT:AT, GALLERY!E:E)&lt;0, _xlfn.XLOOKUP((A580&amp;"_T"), GALLERY!AT:AT, GALLERY!E:E), _xlfn.XLOOKUP((A580&amp;"_T"), GALLERY!AT:AT, GALLERY!E:E)-_xlfn.XLOOKUP((A580&amp;"_N"), GALLERY!AT:AT, GALLERY!E:E))/1000,"")</f>
        <v>0.51985255999999991</v>
      </c>
      <c r="AJ580" s="5">
        <f>_xlfn.IFNA(_xlfn.XLOOKUP((A580), TURBIDITY!A:A, TURBIDITY!I:I),"")</f>
        <v>93.2</v>
      </c>
      <c r="AK580" s="146"/>
      <c r="AL580" s="7">
        <f>_xlfn.XLOOKUP($L580,'Site_GPS-Coordinates'!$A:$A,'Site_GPS-Coordinates'!$B:$B,"")</f>
        <v>40.346474999999998</v>
      </c>
      <c r="AM580" s="7">
        <f>_xlfn.XLOOKUP($L580,'Site_GPS-Coordinates'!$A:$A,'Site_GPS-Coordinates'!$C:$C,"")</f>
        <v>-74.627359999999996</v>
      </c>
    </row>
    <row r="581" spans="1:39" ht="14.5" x14ac:dyDescent="0.35">
      <c r="A581" s="2" t="str">
        <f t="shared" si="17"/>
        <v>CL4_2025-08-03</v>
      </c>
      <c r="B581">
        <v>3716</v>
      </c>
      <c r="C581" t="s">
        <v>1178</v>
      </c>
      <c r="D581" s="78">
        <v>45872.642002314817</v>
      </c>
      <c r="F581" s="78">
        <v>45872.642002314817</v>
      </c>
      <c r="H581" t="s">
        <v>929</v>
      </c>
      <c r="I581" t="s">
        <v>647</v>
      </c>
      <c r="J581" s="6">
        <v>45872.666666666664</v>
      </c>
      <c r="K581" s="79">
        <v>0.47430555555555554</v>
      </c>
      <c r="L581" t="s">
        <v>211</v>
      </c>
      <c r="M581" t="s">
        <v>155</v>
      </c>
      <c r="N581" s="81"/>
      <c r="O581" t="s">
        <v>157</v>
      </c>
      <c r="P581" t="s">
        <v>1117</v>
      </c>
      <c r="R581" s="100" t="s">
        <v>275</v>
      </c>
      <c r="T581" t="s">
        <v>171</v>
      </c>
      <c r="V581" t="s">
        <v>160</v>
      </c>
      <c r="X581" t="s">
        <v>202</v>
      </c>
      <c r="Y581" t="s">
        <v>162</v>
      </c>
      <c r="Z581" t="s">
        <v>213</v>
      </c>
      <c r="AA581" t="s">
        <v>291</v>
      </c>
      <c r="AC581">
        <v>26</v>
      </c>
      <c r="AD581" t="s">
        <v>164</v>
      </c>
      <c r="AF581" cm="1">
        <f t="array" ref="AF581">_xlfn.LET(
  _xlpm.result, _xlfn.XLOOKUP($A581, IDEXX!$A:$A, IDEXX!$I:$I, ""),
  _xlfn.IFNA(
    _xlfn.IFS(
      ISNUMBER(_xlpm.result), _xlpm.result,
      _xlpm.result = "&gt; 2419.6", 2500,
      _xlpm.result = "&lt; 1.0", 0.5
    ),
    ""
  )
)</f>
        <v>66.900000000000006</v>
      </c>
      <c r="AG581" s="2">
        <f>_xlfn.IFNA(_xlfn.XLOOKUP((A581&amp;"_P"), GALLERY!AT:AT, GALLERY!E:E),"")</f>
        <v>1.3180000000000001E-2</v>
      </c>
      <c r="AH581" s="2">
        <f>_xlfn.IFNA(_xlfn.XLOOKUP((A581&amp;"_C"), GALLERY!AT:AT, GALLERY!E:E),"")</f>
        <v>573.47439999999995</v>
      </c>
      <c r="AI581" s="75">
        <f>_xlfn.IFNA(IF(_xlfn.XLOOKUP((A581&amp;"_N"), GALLERY!AT:AT, GALLERY!E:E)&lt;0, _xlfn.XLOOKUP((A581&amp;"_T"), GALLERY!AT:AT, GALLERY!E:E), _xlfn.XLOOKUP((A581&amp;"_T"), GALLERY!AT:AT, GALLERY!E:E)-_xlfn.XLOOKUP((A581&amp;"_N"), GALLERY!AT:AT, GALLERY!E:E))/1000,"")</f>
        <v>4.9919829999999998E-2</v>
      </c>
      <c r="AJ581" s="5">
        <f>_xlfn.IFNA(_xlfn.XLOOKUP((A581), TURBIDITY!A:A, TURBIDITY!I:I),"")</f>
        <v>17.2</v>
      </c>
      <c r="AK581" s="146" t="str" cm="1">
        <f t="array" ref="AK581">_xlfn.LET(
  _xlpm.lookupVal, _xlfn.XLOOKUP($A581, PHYCOCYANIN!A:A, PHYCOCYANIN!R:R, ""),
  _xlfn.IFS(
    _xlpm.lookupVal &lt;&gt; "", _xlpm.lookupVal,
    OR($Z581 = "Abundant algae", ISNUMBER(SEARCH("Suspected_HAB", $AA581))), "Flagged",
    TRUE, ""
  )
)</f>
        <v/>
      </c>
      <c r="AL581" s="7">
        <f>_xlfn.XLOOKUP($L581,'Site_GPS-Coordinates'!$A:$A,'Site_GPS-Coordinates'!$B:$B,"")</f>
        <v>40.341736330000003</v>
      </c>
      <c r="AM581" s="7">
        <f>_xlfn.XLOOKUP($L581,'Site_GPS-Coordinates'!$A:$A,'Site_GPS-Coordinates'!$C:$C,"")</f>
        <v>-74.647461930000006</v>
      </c>
    </row>
    <row r="582" spans="1:39" ht="14.5" x14ac:dyDescent="0.35">
      <c r="A582" s="2" t="str">
        <f t="shared" si="17"/>
        <v>CL5_2025-08-03</v>
      </c>
      <c r="B582">
        <v>3713</v>
      </c>
      <c r="C582" t="s">
        <v>1179</v>
      </c>
      <c r="D582" s="78">
        <v>45872.635150462964</v>
      </c>
      <c r="F582" s="78">
        <v>45872.635150462964</v>
      </c>
      <c r="H582" t="s">
        <v>929</v>
      </c>
      <c r="I582" t="s">
        <v>647</v>
      </c>
      <c r="J582" s="6">
        <v>45872.666666666664</v>
      </c>
      <c r="K582" s="79">
        <v>0.46736111111111112</v>
      </c>
      <c r="L582" t="s">
        <v>217</v>
      </c>
      <c r="M582" t="s">
        <v>155</v>
      </c>
      <c r="N582" t="s">
        <v>156</v>
      </c>
      <c r="O582" t="s">
        <v>157</v>
      </c>
      <c r="P582" t="s">
        <v>464</v>
      </c>
      <c r="R582" s="84" t="s">
        <v>228</v>
      </c>
      <c r="T582" s="84" t="s">
        <v>530</v>
      </c>
      <c r="V582" t="s">
        <v>261</v>
      </c>
      <c r="X582" t="s">
        <v>202</v>
      </c>
      <c r="Y582" t="s">
        <v>162</v>
      </c>
      <c r="Z582" s="84" t="s">
        <v>377</v>
      </c>
      <c r="AA582" s="84" t="s">
        <v>531</v>
      </c>
      <c r="AC582">
        <v>25</v>
      </c>
      <c r="AD582" t="s">
        <v>164</v>
      </c>
      <c r="AF582" cm="1">
        <f t="array" ref="AF582">_xlfn.LET(
  _xlpm.result, _xlfn.XLOOKUP($A582, IDEXX!$A:$A, IDEXX!$I:$I, ""),
  _xlfn.IFNA(
    _xlfn.IFS(
      ISNUMBER(_xlpm.result), _xlpm.result,
      _xlpm.result = "&gt; 2419.6", 2500,
      _xlpm.result = "&lt; 1.0", 0.5
    ),
    ""
  )
)</f>
        <v>0.5</v>
      </c>
      <c r="AG582" s="2">
        <f>_xlfn.IFNA(_xlfn.XLOOKUP((A582&amp;"_P"), GALLERY!AT:AT, GALLERY!E:E),"")</f>
        <v>8.344E-2</v>
      </c>
      <c r="AH582" s="2">
        <f>_xlfn.IFNA(_xlfn.XLOOKUP((A582&amp;"_C"), GALLERY!AT:AT, GALLERY!E:E),"")</f>
        <v>612.56230000000005</v>
      </c>
      <c r="AI582" s="75">
        <f>_xlfn.IFNA(IF(_xlfn.XLOOKUP((A582&amp;"_N"), GALLERY!AT:AT, GALLERY!E:E)&lt;0, _xlfn.XLOOKUP((A582&amp;"_T"), GALLERY!AT:AT, GALLERY!E:E), _xlfn.XLOOKUP((A582&amp;"_T"), GALLERY!AT:AT, GALLERY!E:E)-_xlfn.XLOOKUP((A582&amp;"_N"), GALLERY!AT:AT, GALLERY!E:E))/1000,"")</f>
        <v>0.24257012999999999</v>
      </c>
      <c r="AJ582" s="5">
        <f>_xlfn.IFNA(_xlfn.XLOOKUP((A582), TURBIDITY!A:A, TURBIDITY!I:I),"")</f>
        <v>12.4</v>
      </c>
      <c r="AK582" s="105" t="s">
        <v>1101</v>
      </c>
      <c r="AL582" s="7">
        <f>_xlfn.XLOOKUP($L582,'Site_GPS-Coordinates'!$A:$A,'Site_GPS-Coordinates'!$B:$B,"")</f>
        <v>40.366805919999997</v>
      </c>
      <c r="AM582" s="7">
        <f>_xlfn.XLOOKUP($L582,'Site_GPS-Coordinates'!$A:$A,'Site_GPS-Coordinates'!$C:$C,"")</f>
        <v>-74.625728370000004</v>
      </c>
    </row>
    <row r="583" spans="1:39" ht="14.5" x14ac:dyDescent="0.35">
      <c r="A583" s="2" t="str">
        <f t="shared" si="17"/>
        <v>COL1_2025-08-03</v>
      </c>
      <c r="B583">
        <v>3706</v>
      </c>
      <c r="C583" t="s">
        <v>1180</v>
      </c>
      <c r="D583" s="78">
        <v>45872.617210648146</v>
      </c>
      <c r="F583" s="78">
        <v>45872.617210648146</v>
      </c>
      <c r="H583" t="s">
        <v>1103</v>
      </c>
      <c r="I583" t="s">
        <v>1104</v>
      </c>
      <c r="J583" s="6">
        <v>45872.666666666664</v>
      </c>
      <c r="K583" s="79">
        <v>0.44583333333333336</v>
      </c>
      <c r="L583" t="s">
        <v>339</v>
      </c>
      <c r="M583" t="s">
        <v>155</v>
      </c>
      <c r="N583" t="s">
        <v>156</v>
      </c>
      <c r="O583" t="s">
        <v>196</v>
      </c>
      <c r="P583" t="s">
        <v>1181</v>
      </c>
      <c r="Q583" t="s">
        <v>1182</v>
      </c>
      <c r="R583" t="s">
        <v>290</v>
      </c>
      <c r="T583" t="s">
        <v>199</v>
      </c>
      <c r="V583" t="s">
        <v>493</v>
      </c>
      <c r="X583" t="s">
        <v>202</v>
      </c>
      <c r="Y583" t="s">
        <v>191</v>
      </c>
      <c r="Z583" t="s">
        <v>213</v>
      </c>
      <c r="AA583" t="s">
        <v>291</v>
      </c>
      <c r="AC583">
        <v>26</v>
      </c>
      <c r="AD583" t="s">
        <v>164</v>
      </c>
      <c r="AE583" t="s">
        <v>1183</v>
      </c>
      <c r="AF583" cm="1">
        <f t="array" ref="AF583">_xlfn.LET(
  _xlpm.result, _xlfn.XLOOKUP($A583, IDEXX!$A:$A, IDEXX!$I:$I, ""),
  _xlfn.IFNA(
    _xlfn.IFS(
      ISNUMBER(_xlpm.result), _xlpm.result,
      _xlpm.result = "&gt; 2419.6", 2500,
      _xlpm.result = "&lt; 1.0", 0.5
    ),
    ""
  )
)</f>
        <v>26.6</v>
      </c>
      <c r="AG583" s="2">
        <f>_xlfn.IFNA(_xlfn.XLOOKUP((A583&amp;"_P"), GALLERY!AT:AT, GALLERY!E:E),"")</f>
        <v>3.1099999999999999E-2</v>
      </c>
      <c r="AH583" s="2">
        <f>_xlfn.IFNA(_xlfn.XLOOKUP((A583&amp;"_C"), GALLERY!AT:AT, GALLERY!E:E),"")</f>
        <v>672.06979999999999</v>
      </c>
      <c r="AI583" s="75">
        <f>_xlfn.IFNA(IF(_xlfn.XLOOKUP((A583&amp;"_N"), GALLERY!AT:AT, GALLERY!E:E)&lt;0, _xlfn.XLOOKUP((A583&amp;"_T"), GALLERY!AT:AT, GALLERY!E:E), _xlfn.XLOOKUP((A583&amp;"_T"), GALLERY!AT:AT, GALLERY!E:E)-_xlfn.XLOOKUP((A583&amp;"_N"), GALLERY!AT:AT, GALLERY!E:E))/1000,"")</f>
        <v>3.1400789999999998E-2</v>
      </c>
      <c r="AJ583" s="5">
        <f>_xlfn.IFNA(_xlfn.XLOOKUP((A583), TURBIDITY!A:A, TURBIDITY!I:I),"")</f>
        <v>7.53</v>
      </c>
      <c r="AK583" s="146" t="str" cm="1">
        <f t="array" ref="AK583">_xlfn.LET(
  _xlpm.lookupVal, _xlfn.XLOOKUP($A583, PHYCOCYANIN!A:A, PHYCOCYANIN!R:R, ""),
  _xlfn.IFS(
    _xlpm.lookupVal &lt;&gt; "", _xlpm.lookupVal,
    OR($Z583 = "Abundant algae", ISNUMBER(SEARCH("Suspected_HAB", $AA583))), "Flagged",
    TRUE, ""
  )
)</f>
        <v/>
      </c>
      <c r="AL583" s="7">
        <f>_xlfn.XLOOKUP($L583,'Site_GPS-Coordinates'!$A:$A,'Site_GPS-Coordinates'!$B:$B,"")</f>
        <v>40.255357529999998</v>
      </c>
      <c r="AM583" s="7">
        <f>_xlfn.XLOOKUP($L583,'Site_GPS-Coordinates'!$A:$A,'Site_GPS-Coordinates'!$C:$C,"")</f>
        <v>-74.723866979999997</v>
      </c>
    </row>
    <row r="584" spans="1:39" ht="14.5" x14ac:dyDescent="0.35">
      <c r="A584" s="2" t="str">
        <f t="shared" si="17"/>
        <v>CTL1_2025-08-03</v>
      </c>
      <c r="B584">
        <v>3714</v>
      </c>
      <c r="C584" t="s">
        <v>1184</v>
      </c>
      <c r="D584" s="78">
        <v>45872.637002314812</v>
      </c>
      <c r="F584" s="78">
        <v>45872.637002314812</v>
      </c>
      <c r="H584" t="s">
        <v>1103</v>
      </c>
      <c r="I584" t="s">
        <v>1104</v>
      </c>
      <c r="J584" s="6">
        <v>45872.666666666664</v>
      </c>
      <c r="K584" s="79">
        <v>0.46666666666666667</v>
      </c>
      <c r="L584" t="s">
        <v>223</v>
      </c>
      <c r="M584" t="s">
        <v>155</v>
      </c>
      <c r="N584" t="s">
        <v>156</v>
      </c>
      <c r="O584" t="s">
        <v>196</v>
      </c>
      <c r="P584" t="s">
        <v>158</v>
      </c>
      <c r="R584" t="s">
        <v>290</v>
      </c>
      <c r="T584" t="s">
        <v>171</v>
      </c>
      <c r="V584" t="s">
        <v>160</v>
      </c>
      <c r="X584" t="s">
        <v>161</v>
      </c>
      <c r="Y584" t="s">
        <v>191</v>
      </c>
      <c r="Z584" t="s">
        <v>163</v>
      </c>
      <c r="AC584">
        <v>26</v>
      </c>
      <c r="AD584" t="s">
        <v>164</v>
      </c>
      <c r="AF584" cm="1">
        <f t="array" ref="AF584">_xlfn.LET(
  _xlpm.result, _xlfn.XLOOKUP($A584, IDEXX!$A:$A, IDEXX!$I:$I, ""),
  _xlfn.IFNA(
    _xlfn.IFS(
      ISNUMBER(_xlpm.result), _xlpm.result,
      _xlpm.result = "&gt; 2419.6", 2500,
      _xlpm.result = "&lt; 1.0", 0.5
    ),
    ""
  )
)</f>
        <v>28.7</v>
      </c>
      <c r="AG584" s="2">
        <f>_xlfn.IFNA(_xlfn.XLOOKUP((A584&amp;"_P"), GALLERY!AT:AT, GALLERY!E:E),"")</f>
        <v>0.14297000000000001</v>
      </c>
      <c r="AH584" s="2">
        <f>_xlfn.IFNA(_xlfn.XLOOKUP((A584&amp;"_C"), GALLERY!AT:AT, GALLERY!E:E),"")</f>
        <v>404.17880000000002</v>
      </c>
      <c r="AI584" s="75">
        <f>_xlfn.IFNA(IF(_xlfn.XLOOKUP((A584&amp;"_N"), GALLERY!AT:AT, GALLERY!E:E)&lt;0, _xlfn.XLOOKUP((A584&amp;"_T"), GALLERY!AT:AT, GALLERY!E:E), _xlfn.XLOOKUP((A584&amp;"_T"), GALLERY!AT:AT, GALLERY!E:E)-_xlfn.XLOOKUP((A584&amp;"_N"), GALLERY!AT:AT, GALLERY!E:E))/1000,"")</f>
        <v>0.1238525</v>
      </c>
      <c r="AJ584" s="5">
        <f>_xlfn.IFNA(_xlfn.XLOOKUP((A584), TURBIDITY!A:A, TURBIDITY!I:I),"")</f>
        <v>9.02</v>
      </c>
      <c r="AK584" s="146" t="str" cm="1">
        <f t="array" ref="AK584">_xlfn.LET(
  _xlpm.lookupVal, _xlfn.XLOOKUP($A584, PHYCOCYANIN!A:A, PHYCOCYANIN!R:R, ""),
  _xlfn.IFS(
    _xlpm.lookupVal &lt;&gt; "", _xlpm.lookupVal,
    OR($Z584 = "Abundant algae", ISNUMBER(SEARCH("Suspected_HAB", $AA584))), "Flagged",
    TRUE, ""
  )
)</f>
        <v/>
      </c>
      <c r="AL584" s="7">
        <f>_xlfn.XLOOKUP($L584,'Site_GPS-Coordinates'!$A:$A,'Site_GPS-Coordinates'!$B:$B,"")</f>
        <v>40.280622039999997</v>
      </c>
      <c r="AM584" s="7">
        <f>_xlfn.XLOOKUP($L584,'Site_GPS-Coordinates'!$A:$A,'Site_GPS-Coordinates'!$C:$C,"")</f>
        <v>-74.739950440000001</v>
      </c>
    </row>
    <row r="585" spans="1:39" ht="15" customHeight="1" x14ac:dyDescent="0.35">
      <c r="A585" s="2" t="str">
        <f t="shared" si="17"/>
        <v>CVL1_2025-08-03</v>
      </c>
      <c r="B585">
        <v>3683</v>
      </c>
      <c r="C585" t="s">
        <v>1185</v>
      </c>
      <c r="D585" s="78">
        <v>45872.552812499998</v>
      </c>
      <c r="F585" s="78">
        <v>45872.552812499998</v>
      </c>
      <c r="H585" t="s">
        <v>1109</v>
      </c>
      <c r="I585" t="s">
        <v>1153</v>
      </c>
      <c r="J585" s="6">
        <v>45872.666666666664</v>
      </c>
      <c r="K585" s="79">
        <v>0.38263888888888886</v>
      </c>
      <c r="L585" t="s">
        <v>225</v>
      </c>
      <c r="M585" t="s">
        <v>155</v>
      </c>
      <c r="N585" t="s">
        <v>156</v>
      </c>
      <c r="O585" t="s">
        <v>196</v>
      </c>
      <c r="P585" t="s">
        <v>158</v>
      </c>
      <c r="R585" t="s">
        <v>159</v>
      </c>
      <c r="T585" t="s">
        <v>171</v>
      </c>
      <c r="V585" t="s">
        <v>172</v>
      </c>
      <c r="X585" t="s">
        <v>202</v>
      </c>
      <c r="Y585" t="s">
        <v>177</v>
      </c>
      <c r="Z585" t="s">
        <v>163</v>
      </c>
      <c r="AC585">
        <v>22</v>
      </c>
      <c r="AD585" t="s">
        <v>164</v>
      </c>
      <c r="AF585" cm="1">
        <f t="array" ref="AF585">_xlfn.LET(
  _xlpm.result, _xlfn.XLOOKUP($A585, IDEXX!$A:$A, IDEXX!$I:$I, ""),
  _xlfn.IFNA(
    _xlfn.IFS(
      ISNUMBER(_xlpm.result), _xlpm.result,
      _xlpm.result = "&gt; 2419.6", 2500,
      _xlpm.result = "&lt; 1.0", 0.5
    ),
    ""
  )
)</f>
        <v>8.5</v>
      </c>
      <c r="AG585" s="2">
        <f>_xlfn.IFNA(_xlfn.XLOOKUP((A585&amp;"_P"), GALLERY!AT:AT, GALLERY!E:E),"")</f>
        <v>1.257E-2</v>
      </c>
      <c r="AH585" s="2">
        <f>_xlfn.IFNA(_xlfn.XLOOKUP((A585&amp;"_C"), GALLERY!AT:AT, GALLERY!E:E),"")</f>
        <v>448.5641</v>
      </c>
      <c r="AI585" s="75">
        <f>_xlfn.IFNA(IF(_xlfn.XLOOKUP((A585&amp;"_N"), GALLERY!AT:AT, GALLERY!E:E)&lt;0, _xlfn.XLOOKUP((A585&amp;"_T"), GALLERY!AT:AT, GALLERY!E:E), _xlfn.XLOOKUP((A585&amp;"_T"), GALLERY!AT:AT, GALLERY!E:E)-_xlfn.XLOOKUP((A585&amp;"_N"), GALLERY!AT:AT, GALLERY!E:E))/1000,"")</f>
        <v>1.196991E-2</v>
      </c>
      <c r="AJ585" s="5">
        <f>_xlfn.IFNA(_xlfn.XLOOKUP((A585), TURBIDITY!A:A, TURBIDITY!I:I),"")</f>
        <v>11.8</v>
      </c>
      <c r="AK585" s="146" t="str" cm="1">
        <f t="array" ref="AK585">_xlfn.LET(
  _xlpm.lookupVal, _xlfn.XLOOKUP($A585, PHYCOCYANIN!A:A, PHYCOCYANIN!R:R, ""),
  _xlfn.IFS(
    _xlpm.lookupVal &lt;&gt; "", _xlpm.lookupVal,
    OR($Z585 = "Abundant algae", ISNUMBER(SEARCH("Suspected_HAB", $AA585))), "Flagged",
    TRUE, ""
  )
)</f>
        <v/>
      </c>
      <c r="AL585" s="7">
        <f>_xlfn.XLOOKUP($L585,'Site_GPS-Coordinates'!$A:$A,'Site_GPS-Coordinates'!$B:$B,"")</f>
        <v>40.272849999999998</v>
      </c>
      <c r="AM585" s="7">
        <f>_xlfn.XLOOKUP($L585,'Site_GPS-Coordinates'!$A:$A,'Site_GPS-Coordinates'!$C:$C,"")</f>
        <v>-74.779470000000003</v>
      </c>
    </row>
    <row r="586" spans="1:39" ht="15" customHeight="1" x14ac:dyDescent="0.35">
      <c r="A586" s="2" t="str">
        <f t="shared" si="17"/>
        <v>DB1_2025-08-03</v>
      </c>
      <c r="B586">
        <v>3688</v>
      </c>
      <c r="C586" t="s">
        <v>1186</v>
      </c>
      <c r="D586" s="78">
        <v>45872.562592592592</v>
      </c>
      <c r="F586" s="78">
        <v>45872.562592592592</v>
      </c>
      <c r="H586" t="s">
        <v>1113</v>
      </c>
      <c r="I586" t="s">
        <v>1114</v>
      </c>
      <c r="J586" s="6">
        <v>45872.666666666664</v>
      </c>
      <c r="K586" s="79">
        <v>0.39374999999999999</v>
      </c>
      <c r="L586" t="s">
        <v>227</v>
      </c>
      <c r="M586" t="s">
        <v>155</v>
      </c>
      <c r="N586" t="s">
        <v>156</v>
      </c>
      <c r="O586" t="s">
        <v>157</v>
      </c>
      <c r="P586" t="s">
        <v>158</v>
      </c>
      <c r="R586" t="s">
        <v>159</v>
      </c>
      <c r="T586" t="s">
        <v>171</v>
      </c>
      <c r="V586" t="s">
        <v>294</v>
      </c>
      <c r="X586" t="s">
        <v>202</v>
      </c>
      <c r="Y586" t="s">
        <v>162</v>
      </c>
      <c r="Z586" t="s">
        <v>213</v>
      </c>
      <c r="AA586" t="s">
        <v>428</v>
      </c>
      <c r="AC586">
        <v>20</v>
      </c>
      <c r="AD586" t="s">
        <v>164</v>
      </c>
      <c r="AF586" cm="1">
        <f t="array" ref="AF586">_xlfn.LET(
  _xlpm.result, _xlfn.XLOOKUP($A586, IDEXX!$A:$A, IDEXX!$I:$I, ""),
  _xlfn.IFNA(
    _xlfn.IFS(
      ISNUMBER(_xlpm.result), _xlpm.result,
      _xlpm.result = "&gt; 2419.6", 2500,
      _xlpm.result = "&lt; 1.0", 0.5
    ),
    ""
  )
)</f>
        <v>22.6</v>
      </c>
      <c r="AG586" s="2">
        <f>_xlfn.IFNA(_xlfn.XLOOKUP((A586&amp;"_P"), GALLERY!AT:AT, GALLERY!E:E),"")</f>
        <v>0.20058000000000001</v>
      </c>
      <c r="AH586" s="2">
        <f>_xlfn.IFNA(_xlfn.XLOOKUP((A586&amp;"_C"), GALLERY!AT:AT, GALLERY!E:E),"")</f>
        <v>554.61699999999996</v>
      </c>
      <c r="AI586" s="75">
        <f>_xlfn.IFNA(IF(_xlfn.XLOOKUP((A586&amp;"_N"), GALLERY!AT:AT, GALLERY!E:E)&lt;0, _xlfn.XLOOKUP((A586&amp;"_T"), GALLERY!AT:AT, GALLERY!E:E), _xlfn.XLOOKUP((A586&amp;"_T"), GALLERY!AT:AT, GALLERY!E:E)-_xlfn.XLOOKUP((A586&amp;"_N"), GALLERY!AT:AT, GALLERY!E:E))/1000,"")</f>
        <v>0.27754160999999999</v>
      </c>
      <c r="AJ586" s="5">
        <f>_xlfn.IFNA(_xlfn.XLOOKUP((A586), TURBIDITY!A:A, TURBIDITY!I:I),"")</f>
        <v>7.51</v>
      </c>
      <c r="AK586" s="146" t="str" cm="1">
        <f t="array" ref="AK586">_xlfn.LET(
  _xlpm.lookupVal, _xlfn.XLOOKUP($A586, PHYCOCYANIN!A:A, PHYCOCYANIN!R:R, ""),
  _xlfn.IFS(
    _xlpm.lookupVal &lt;&gt; "", _xlpm.lookupVal,
    OR($Z586 = "Abundant algae", ISNUMBER(SEARCH("Suspected_HAB", $AA586))), "Flagged",
    TRUE, ""
  )
)</f>
        <v/>
      </c>
      <c r="AL586" s="7">
        <f>_xlfn.XLOOKUP($L586,'Site_GPS-Coordinates'!$A:$A,'Site_GPS-Coordinates'!$B:$B,"")</f>
        <v>40.333883</v>
      </c>
      <c r="AM586" s="7">
        <f>_xlfn.XLOOKUP($L586,'Site_GPS-Coordinates'!$A:$A,'Site_GPS-Coordinates'!$C:$C,"")</f>
        <v>-74.611664000000005</v>
      </c>
    </row>
    <row r="587" spans="1:39" ht="15" customHeight="1" x14ac:dyDescent="0.35">
      <c r="A587" s="2" t="str">
        <f t="shared" si="17"/>
        <v>DBA_2025-08-03</v>
      </c>
      <c r="B587">
        <v>3679</v>
      </c>
      <c r="C587" t="s">
        <v>1187</v>
      </c>
      <c r="D587" s="78">
        <v>45872.536886574075</v>
      </c>
      <c r="F587" s="78">
        <v>45872.536886574075</v>
      </c>
      <c r="H587" t="s">
        <v>1188</v>
      </c>
      <c r="I587" t="s">
        <v>1189</v>
      </c>
      <c r="J587" s="6">
        <v>45872.666666666664</v>
      </c>
      <c r="K587" s="79">
        <v>0.34305555555555556</v>
      </c>
      <c r="L587" t="s">
        <v>1190</v>
      </c>
      <c r="M587" t="s">
        <v>169</v>
      </c>
      <c r="N587" t="s">
        <v>156</v>
      </c>
      <c r="O587" t="s">
        <v>157</v>
      </c>
      <c r="P587" t="s">
        <v>158</v>
      </c>
      <c r="R587" t="s">
        <v>290</v>
      </c>
      <c r="T587" t="s">
        <v>199</v>
      </c>
      <c r="V587" t="s">
        <v>172</v>
      </c>
      <c r="X587" t="s">
        <v>202</v>
      </c>
      <c r="Y587" t="s">
        <v>177</v>
      </c>
      <c r="Z587" t="s">
        <v>163</v>
      </c>
      <c r="AC587" s="148"/>
      <c r="AD587" t="s">
        <v>164</v>
      </c>
      <c r="AE587" t="s">
        <v>1191</v>
      </c>
      <c r="AF587" cm="1">
        <f t="array" ref="AF587">_xlfn.LET(
  _xlpm.result, _xlfn.XLOOKUP($A587, IDEXX!$A:$A, IDEXX!$I:$I, ""),
  _xlfn.IFNA(
    _xlfn.IFS(
      ISNUMBER(_xlpm.result), _xlpm.result,
      _xlpm.result = "&gt; 2419.6", 2500,
      _xlpm.result = "&lt; 1.0", 0.5
    ),
    ""
  )
)</f>
        <v>4.0999999999999996</v>
      </c>
      <c r="AG587" s="2">
        <f>_xlfn.IFNA(_xlfn.XLOOKUP((A587&amp;"_P"), GALLERY!AT:AT, GALLERY!E:E),"")</f>
        <v>0.17243</v>
      </c>
      <c r="AH587" s="2">
        <f>_xlfn.IFNA(_xlfn.XLOOKUP((A587&amp;"_C"), GALLERY!AT:AT, GALLERY!E:E),"")</f>
        <v>292.75029999999998</v>
      </c>
      <c r="AI587" s="75">
        <f>_xlfn.IFNA(IF(_xlfn.XLOOKUP((A587&amp;"_N"), GALLERY!AT:AT, GALLERY!E:E)&lt;0, _xlfn.XLOOKUP((A587&amp;"_T"), GALLERY!AT:AT, GALLERY!E:E), _xlfn.XLOOKUP((A587&amp;"_T"), GALLERY!AT:AT, GALLERY!E:E)-_xlfn.XLOOKUP((A587&amp;"_N"), GALLERY!AT:AT, GALLERY!E:E))/1000,"")</f>
        <v>0.1600965</v>
      </c>
      <c r="AJ587" s="5">
        <f>_xlfn.IFNA(_xlfn.XLOOKUP((A587), TURBIDITY!A:A, TURBIDITY!I:I),"")</f>
        <v>12.5</v>
      </c>
      <c r="AK587" s="146" t="str" cm="1">
        <f t="array" ref="AK587">_xlfn.LET(
  _xlpm.lookupVal, _xlfn.XLOOKUP($A587, PHYCOCYANIN!A:A, PHYCOCYANIN!R:R, ""),
  _xlfn.IFS(
    _xlpm.lookupVal &lt;&gt; "", _xlpm.lookupVal,
    OR($Z587 = "Abundant algae", ISNUMBER(SEARCH("Suspected_HAB", $AA587))), "Flagged",
    TRUE, ""
  )
)</f>
        <v/>
      </c>
      <c r="AL587" s="121">
        <v>40.003359976170202</v>
      </c>
      <c r="AM587" s="121">
        <v>-74.7032057493726</v>
      </c>
    </row>
    <row r="588" spans="1:39" ht="15" customHeight="1" x14ac:dyDescent="0.35">
      <c r="A588" s="2" t="str">
        <f t="shared" si="17"/>
        <v>DE1_2025-08-03</v>
      </c>
      <c r="B588">
        <v>3672</v>
      </c>
      <c r="C588" t="s">
        <v>1192</v>
      </c>
      <c r="D588" s="78">
        <v>45872.497118055559</v>
      </c>
      <c r="F588" s="78">
        <v>45872.497118055559</v>
      </c>
      <c r="H588" t="s">
        <v>1084</v>
      </c>
      <c r="I588" t="s">
        <v>1085</v>
      </c>
      <c r="J588" s="6">
        <v>45872.666666666664</v>
      </c>
      <c r="K588" s="79">
        <v>0.32916666666666666</v>
      </c>
      <c r="L588" t="s">
        <v>231</v>
      </c>
      <c r="M588" t="s">
        <v>155</v>
      </c>
      <c r="N588" t="s">
        <v>156</v>
      </c>
      <c r="O588" t="s">
        <v>157</v>
      </c>
      <c r="P588" t="s">
        <v>396</v>
      </c>
      <c r="R588" t="s">
        <v>212</v>
      </c>
      <c r="T588" t="s">
        <v>171</v>
      </c>
      <c r="V588" t="s">
        <v>172</v>
      </c>
      <c r="X588" t="s">
        <v>161</v>
      </c>
      <c r="Y588" t="s">
        <v>177</v>
      </c>
      <c r="Z588" t="s">
        <v>163</v>
      </c>
      <c r="AC588">
        <v>18</v>
      </c>
      <c r="AD588" t="s">
        <v>164</v>
      </c>
      <c r="AF588" cm="1">
        <f t="array" ref="AF588">_xlfn.LET(
  _xlpm.result, _xlfn.XLOOKUP($A588, IDEXX!$A:$A, IDEXX!$I:$I, ""),
  _xlfn.IFNA(
    _xlfn.IFS(
      ISNUMBER(_xlpm.result), _xlpm.result,
      _xlpm.result = "&gt; 2419.6", 2500,
      _xlpm.result = "&lt; 1.0", 0.5
    ),
    ""
  )
)</f>
        <v>60.9</v>
      </c>
      <c r="AG588" s="2">
        <f>_xlfn.IFNA(_xlfn.XLOOKUP((A588&amp;"_P"), GALLERY!AT:AT, GALLERY!E:E),"")</f>
        <v>0.15104999999999999</v>
      </c>
      <c r="AH588" s="2">
        <f>_xlfn.IFNA(_xlfn.XLOOKUP((A588&amp;"_C"), GALLERY!AT:AT, GALLERY!E:E),"")</f>
        <v>250.43729999999999</v>
      </c>
      <c r="AI588" s="75">
        <f>_xlfn.IFNA(IF(_xlfn.XLOOKUP((A588&amp;"_N"), GALLERY!AT:AT, GALLERY!E:E)&lt;0, _xlfn.XLOOKUP((A588&amp;"_T"), GALLERY!AT:AT, GALLERY!E:E), _xlfn.XLOOKUP((A588&amp;"_T"), GALLERY!AT:AT, GALLERY!E:E)-_xlfn.XLOOKUP((A588&amp;"_N"), GALLERY!AT:AT, GALLERY!E:E))/1000,"")</f>
        <v>0.67510709999999996</v>
      </c>
      <c r="AJ588" s="5">
        <f>_xlfn.IFNA(_xlfn.XLOOKUP((A588), TURBIDITY!A:A, TURBIDITY!I:I),"")</f>
        <v>1.85</v>
      </c>
      <c r="AK588" s="146" t="str" cm="1">
        <f t="array" ref="AK588">_xlfn.LET(
  _xlpm.lookupVal, _xlfn.XLOOKUP($A588, PHYCOCYANIN!A:A, PHYCOCYANIN!R:R, ""),
  _xlfn.IFS(
    _xlpm.lookupVal &lt;&gt; "", _xlpm.lookupVal,
    OR($Z588 = "Abundant algae", ISNUMBER(SEARCH("Suspected_HAB", $AA588))), "Flagged",
    TRUE, ""
  )
)</f>
        <v/>
      </c>
      <c r="AL588" s="7">
        <f>_xlfn.XLOOKUP($L588,'Site_GPS-Coordinates'!$A:$A,'Site_GPS-Coordinates'!$B:$B,"")</f>
        <v>40.360522000000003</v>
      </c>
      <c r="AM588" s="7">
        <f>_xlfn.XLOOKUP($L588,'Site_GPS-Coordinates'!$A:$A,'Site_GPS-Coordinates'!$C:$C,"")</f>
        <v>-74.945435000000003</v>
      </c>
    </row>
    <row r="589" spans="1:39" ht="15" customHeight="1" x14ac:dyDescent="0.35">
      <c r="A589" s="2" t="str">
        <f t="shared" si="17"/>
        <v>DS21-1_2025-08-03</v>
      </c>
      <c r="B589">
        <v>3701</v>
      </c>
      <c r="C589" t="s">
        <v>1193</v>
      </c>
      <c r="D589" s="78">
        <v>45872.600682870368</v>
      </c>
      <c r="F589" s="78">
        <v>45872.600682870368</v>
      </c>
      <c r="H589" t="s">
        <v>1074</v>
      </c>
      <c r="I589" t="s">
        <v>1075</v>
      </c>
      <c r="J589" s="6">
        <v>45872.666666666664</v>
      </c>
      <c r="K589" s="79">
        <v>0.41666666666666669</v>
      </c>
      <c r="L589" t="s">
        <v>858</v>
      </c>
      <c r="M589" t="s">
        <v>155</v>
      </c>
      <c r="N589" t="s">
        <v>156</v>
      </c>
      <c r="O589" t="s">
        <v>196</v>
      </c>
      <c r="P589" t="s">
        <v>396</v>
      </c>
      <c r="R589" t="s">
        <v>212</v>
      </c>
      <c r="T589" t="s">
        <v>159</v>
      </c>
      <c r="V589" t="s">
        <v>172</v>
      </c>
      <c r="X589" t="s">
        <v>202</v>
      </c>
      <c r="Y589" t="s">
        <v>191</v>
      </c>
      <c r="Z589" t="s">
        <v>163</v>
      </c>
      <c r="AC589">
        <v>24</v>
      </c>
      <c r="AD589" t="s">
        <v>164</v>
      </c>
      <c r="AF589" cm="1">
        <f t="array" ref="AF589">_xlfn.LET(
  _xlpm.result, _xlfn.XLOOKUP($A589, IDEXX!$A:$A, IDEXX!$I:$I, ""),
  _xlfn.IFNA(
    _xlfn.IFS(
      ISNUMBER(_xlpm.result), _xlpm.result,
      _xlpm.result = "&gt; 2419.6", 2500,
      _xlpm.result = "&lt; 1.0", 0.5
    ),
    ""
  )
)</f>
        <v>0.5</v>
      </c>
      <c r="AG589" s="2">
        <f>_xlfn.IFNA(_xlfn.XLOOKUP((A589&amp;"_P"), GALLERY!AT:AT, GALLERY!E:E),"")</f>
        <v>1.129E-2</v>
      </c>
      <c r="AH589" s="2">
        <f>_xlfn.IFNA(_xlfn.XLOOKUP((A589&amp;"_C"), GALLERY!AT:AT, GALLERY!E:E),"")</f>
        <v>511.48610000000002</v>
      </c>
      <c r="AI589" s="75">
        <f>_xlfn.IFNA(IF(_xlfn.XLOOKUP((A589&amp;"_N"), GALLERY!AT:AT, GALLERY!E:E)&lt;0, _xlfn.XLOOKUP((A589&amp;"_T"), GALLERY!AT:AT, GALLERY!E:E), _xlfn.XLOOKUP((A589&amp;"_T"), GALLERY!AT:AT, GALLERY!E:E)-_xlfn.XLOOKUP((A589&amp;"_N"), GALLERY!AT:AT, GALLERY!E:E))/1000,"")</f>
        <v>1.7149349999999997E-2</v>
      </c>
      <c r="AJ589" s="5">
        <f>_xlfn.IFNA(_xlfn.XLOOKUP((A589), TURBIDITY!A:A, TURBIDITY!I:I),"")</f>
        <v>15.4</v>
      </c>
      <c r="AK589" s="146" t="str" cm="1">
        <f t="array" ref="AK589">_xlfn.LET(
  _xlpm.lookupVal, _xlfn.XLOOKUP($A589, PHYCOCYANIN!A:A, PHYCOCYANIN!R:R, ""),
  _xlfn.IFS(
    _xlpm.lookupVal &lt;&gt; "", _xlpm.lookupVal,
    OR($Z589 = "Abundant algae", ISNUMBER(SEARCH("Suspected_HAB", $AA589))), "Flagged",
    TRUE, ""
  )
)</f>
        <v/>
      </c>
      <c r="AL589" s="7">
        <f>_xlfn.XLOOKUP($L589,'Site_GPS-Coordinates'!$A:$A,'Site_GPS-Coordinates'!$B:$B,"")</f>
        <v>40.244110839999998</v>
      </c>
      <c r="AM589" s="7">
        <f>_xlfn.XLOOKUP($L589,'Site_GPS-Coordinates'!$A:$A,'Site_GPS-Coordinates'!$C:$C,"")</f>
        <v>-74.65596438</v>
      </c>
    </row>
    <row r="590" spans="1:39" ht="15" customHeight="1" x14ac:dyDescent="0.35">
      <c r="A590" s="2" t="str">
        <f t="shared" si="17"/>
        <v>ETL1_2025-08-03</v>
      </c>
      <c r="B590">
        <v>3669</v>
      </c>
      <c r="C590" t="s">
        <v>1194</v>
      </c>
      <c r="D590" s="78">
        <v>45872.48238425926</v>
      </c>
      <c r="F590" s="78">
        <v>45872.48238425926</v>
      </c>
      <c r="H590" t="s">
        <v>679</v>
      </c>
      <c r="I590" t="s">
        <v>675</v>
      </c>
      <c r="J590" s="6">
        <v>45872.666666666664</v>
      </c>
      <c r="K590" s="79">
        <v>0.31458333333333333</v>
      </c>
      <c r="L590" t="s">
        <v>236</v>
      </c>
      <c r="M590" t="s">
        <v>155</v>
      </c>
      <c r="N590" t="s">
        <v>156</v>
      </c>
      <c r="O590" t="s">
        <v>196</v>
      </c>
      <c r="P590" t="s">
        <v>158</v>
      </c>
      <c r="R590" t="s">
        <v>159</v>
      </c>
      <c r="T590" s="84" t="s">
        <v>530</v>
      </c>
      <c r="V590" t="s">
        <v>320</v>
      </c>
      <c r="X590" t="s">
        <v>202</v>
      </c>
      <c r="Y590" t="s">
        <v>191</v>
      </c>
      <c r="Z590" t="s">
        <v>213</v>
      </c>
      <c r="AA590" t="s">
        <v>291</v>
      </c>
      <c r="AC590">
        <v>24</v>
      </c>
      <c r="AD590" t="s">
        <v>164</v>
      </c>
      <c r="AF590" cm="1">
        <f t="array" ref="AF590">_xlfn.LET(
  _xlpm.result, _xlfn.XLOOKUP($A590, IDEXX!$A:$A, IDEXX!$I:$I, ""),
  _xlfn.IFNA(
    _xlfn.IFS(
      ISNUMBER(_xlpm.result), _xlpm.result,
      _xlpm.result = "&gt; 2419.6", 2500,
      _xlpm.result = "&lt; 1.0", 0.5
    ),
    ""
  )
)</f>
        <v>4.0999999999999996</v>
      </c>
      <c r="AG590" s="2">
        <f>_xlfn.IFNA(_xlfn.XLOOKUP((A590&amp;"_P"), GALLERY!AT:AT, GALLERY!E:E),"")</f>
        <v>5.4489999999999997E-2</v>
      </c>
      <c r="AH590" s="2">
        <f>_xlfn.IFNA(_xlfn.XLOOKUP((A590&amp;"_C"), GALLERY!AT:AT, GALLERY!E:E),"")</f>
        <v>484.1044</v>
      </c>
      <c r="AI590" s="75">
        <f>_xlfn.IFNA(IF(_xlfn.XLOOKUP((A590&amp;"_N"), GALLERY!AT:AT, GALLERY!E:E)&lt;0, _xlfn.XLOOKUP((A590&amp;"_T"), GALLERY!AT:AT, GALLERY!E:E), _xlfn.XLOOKUP((A590&amp;"_T"), GALLERY!AT:AT, GALLERY!E:E)-_xlfn.XLOOKUP((A590&amp;"_N"), GALLERY!AT:AT, GALLERY!E:E))/1000,"")</f>
        <v>0.18970839</v>
      </c>
      <c r="AJ590" s="5">
        <f>_xlfn.IFNA(_xlfn.XLOOKUP((A590), TURBIDITY!A:A, TURBIDITY!I:I),"")</f>
        <v>7.22</v>
      </c>
      <c r="AK590" s="146" t="str" cm="1">
        <f t="array" ref="AK590">_xlfn.LET(
  _xlpm.lookupVal, _xlfn.XLOOKUP($A590, PHYCOCYANIN!A:A, PHYCOCYANIN!R:R, ""),
  _xlfn.IFS(
    _xlpm.lookupVal &lt;&gt; "", _xlpm.lookupVal,
    OR($Z590 = "Abundant algae", ISNUMBER(SEARCH("Suspected_HAB", $AA590))), "Flagged",
    TRUE, ""
  )
)</f>
        <v/>
      </c>
      <c r="AL590" s="7">
        <f>_xlfn.XLOOKUP($L590,'Site_GPS-Coordinates'!$A:$A,'Site_GPS-Coordinates'!$B:$B,"")</f>
        <v>40.253419999999998</v>
      </c>
      <c r="AM590" s="7">
        <f>_xlfn.XLOOKUP($L590,'Site_GPS-Coordinates'!$A:$A,'Site_GPS-Coordinates'!$C:$C,"")</f>
        <v>-74.49906</v>
      </c>
    </row>
    <row r="591" spans="1:39" ht="15" customHeight="1" x14ac:dyDescent="0.35">
      <c r="A591" s="2" t="str">
        <f t="shared" si="17"/>
        <v>FC1_2025-08-03</v>
      </c>
      <c r="B591">
        <v>3720</v>
      </c>
      <c r="C591" t="s">
        <v>1195</v>
      </c>
      <c r="D591" s="78">
        <v>45872.661168981482</v>
      </c>
      <c r="F591" s="78">
        <v>45872.661168981482</v>
      </c>
      <c r="H591" t="s">
        <v>768</v>
      </c>
      <c r="I591" t="s">
        <v>769</v>
      </c>
      <c r="J591" s="6">
        <v>45872.666666666664</v>
      </c>
      <c r="K591" s="79">
        <v>0.48333333333333334</v>
      </c>
      <c r="L591" t="s">
        <v>752</v>
      </c>
      <c r="M591" t="s">
        <v>155</v>
      </c>
      <c r="N591" t="s">
        <v>156</v>
      </c>
      <c r="O591" t="s">
        <v>157</v>
      </c>
      <c r="P591" t="s">
        <v>158</v>
      </c>
      <c r="R591" t="s">
        <v>159</v>
      </c>
      <c r="T591" t="s">
        <v>159</v>
      </c>
      <c r="V591" t="s">
        <v>172</v>
      </c>
      <c r="X591" t="s">
        <v>161</v>
      </c>
      <c r="Y591" t="s">
        <v>177</v>
      </c>
      <c r="Z591" t="s">
        <v>163</v>
      </c>
      <c r="AC591">
        <v>20</v>
      </c>
      <c r="AD591" t="s">
        <v>164</v>
      </c>
      <c r="AF591" cm="1">
        <f t="array" ref="AF591">_xlfn.LET(
  _xlpm.result, _xlfn.XLOOKUP($A591, IDEXX!$A:$A, IDEXX!$I:$I, ""),
  _xlfn.IFNA(
    _xlfn.IFS(
      ISNUMBER(_xlpm.result), _xlpm.result,
      _xlpm.result = "&gt; 2419.6", 2500,
      _xlpm.result = "&lt; 1.0", 0.5
    ),
    ""
  )
)</f>
        <v>43.7</v>
      </c>
      <c r="AG591" s="2">
        <f>_xlfn.IFNA(_xlfn.XLOOKUP((A591&amp;"_P"), GALLERY!AT:AT, GALLERY!E:E),"")</f>
        <v>5.8040000000000001E-2</v>
      </c>
      <c r="AH591" s="2">
        <f>_xlfn.IFNA(_xlfn.XLOOKUP((A591&amp;"_C"), GALLERY!AT:AT, GALLERY!E:E),"")</f>
        <v>237.52889999999999</v>
      </c>
      <c r="AI591" s="75">
        <f>_xlfn.IFNA(IF(_xlfn.XLOOKUP((A591&amp;"_N"), GALLERY!AT:AT, GALLERY!E:E)&lt;0, _xlfn.XLOOKUP((A591&amp;"_T"), GALLERY!AT:AT, GALLERY!E:E), _xlfn.XLOOKUP((A591&amp;"_T"), GALLERY!AT:AT, GALLERY!E:E)-_xlfn.XLOOKUP((A591&amp;"_N"), GALLERY!AT:AT, GALLERY!E:E))/1000,"")</f>
        <v>0.14670710000000001</v>
      </c>
      <c r="AJ591" s="5">
        <f>_xlfn.IFNA(_xlfn.XLOOKUP((A591), TURBIDITY!A:A, TURBIDITY!I:I),"")</f>
        <v>0.53</v>
      </c>
      <c r="AK591" s="146" t="str" cm="1">
        <f t="array" ref="AK591">_xlfn.LET(
  _xlpm.lookupVal, _xlfn.XLOOKUP($A591, PHYCOCYANIN!A:A, PHYCOCYANIN!R:R, ""),
  _xlfn.IFS(
    _xlpm.lookupVal &lt;&gt; "", _xlpm.lookupVal,
    OR($Z591 = "Abundant algae", ISNUMBER(SEARCH("Suspected_HAB", $AA591))), "Flagged",
    TRUE, ""
  )
)</f>
        <v/>
      </c>
      <c r="AL591" s="7">
        <f>_xlfn.XLOOKUP($L591,'Site_GPS-Coordinates'!$A:$A,'Site_GPS-Coordinates'!$B:$B,"")</f>
        <v>40.316657999999997</v>
      </c>
      <c r="AM591" s="7">
        <f>_xlfn.XLOOKUP($L591,'Site_GPS-Coordinates'!$A:$A,'Site_GPS-Coordinates'!$C:$C,"")</f>
        <v>-74.882037999999994</v>
      </c>
    </row>
    <row r="592" spans="1:39" ht="15" customHeight="1" x14ac:dyDescent="0.35">
      <c r="A592" s="2" t="str">
        <f>L592&amp;"_"&amp;TEXT(J592,"yyyy-mm-dd")</f>
        <v>GMP1_2025-08-03</v>
      </c>
      <c r="B592">
        <v>3728</v>
      </c>
      <c r="C592" t="s">
        <v>2368</v>
      </c>
      <c r="D592" s="78">
        <v>45876.559814814813</v>
      </c>
      <c r="F592" s="78">
        <v>45876.559814814813</v>
      </c>
      <c r="H592" t="s">
        <v>2367</v>
      </c>
      <c r="I592" t="s">
        <v>338</v>
      </c>
      <c r="J592" s="6">
        <v>45872.666666666664</v>
      </c>
      <c r="K592" s="79">
        <v>0.47569444444444442</v>
      </c>
      <c r="L592" t="s">
        <v>239</v>
      </c>
      <c r="M592" t="s">
        <v>155</v>
      </c>
      <c r="N592" t="s">
        <v>187</v>
      </c>
      <c r="O592" t="s">
        <v>157</v>
      </c>
      <c r="P592" t="s">
        <v>158</v>
      </c>
      <c r="R592" t="s">
        <v>159</v>
      </c>
      <c r="T592" t="s">
        <v>171</v>
      </c>
      <c r="V592" t="s">
        <v>172</v>
      </c>
      <c r="X592" t="s">
        <v>161</v>
      </c>
      <c r="Y592" t="s">
        <v>162</v>
      </c>
      <c r="Z592" t="s">
        <v>163</v>
      </c>
      <c r="AC592">
        <v>17</v>
      </c>
      <c r="AD592" t="s">
        <v>164</v>
      </c>
      <c r="AF592" cm="1">
        <f t="array" ref="AF592">_xlfn.LET(
  _xlpm.result, _xlfn.XLOOKUP($A592, IDEXX!$A:$A, IDEXX!$I:$I, ""),
  _xlfn.IFNA(
    _xlfn.IFS(
      ISNUMBER(_xlpm.result), _xlpm.result,
      _xlpm.result = "&gt; 2419.6", 2500,
      _xlpm.result = "&lt; 1.0", 0.5
    ),
    ""
  )
)</f>
        <v>25.3</v>
      </c>
      <c r="AG592" s="2">
        <f>_xlfn.IFNA(_xlfn.XLOOKUP((A592&amp;"_P"), GALLERY!AT:AT, GALLERY!E:E),"")</f>
        <v>8.3290000000000003E-2</v>
      </c>
      <c r="AH592" s="2">
        <f>_xlfn.IFNA(_xlfn.XLOOKUP((A592&amp;"_C"), GALLERY!AT:AT, GALLERY!E:E),"")</f>
        <v>440.90820000000002</v>
      </c>
      <c r="AI592" s="75">
        <f>_xlfn.IFNA(IF(_xlfn.XLOOKUP((A592&amp;"_N"), GALLERY!AT:AT, GALLERY!E:E)&lt;0, _xlfn.XLOOKUP((A592&amp;"_T"), GALLERY!AT:AT, GALLERY!E:E), _xlfn.XLOOKUP((A592&amp;"_T"), GALLERY!AT:AT, GALLERY!E:E)-_xlfn.XLOOKUP((A592&amp;"_N"), GALLERY!AT:AT, GALLERY!E:E))/1000,"")</f>
        <v>0.46076571</v>
      </c>
      <c r="AJ592" s="5">
        <f>_xlfn.IFNA(_xlfn.XLOOKUP((A592), TURBIDITY!A:A, TURBIDITY!I:I),"")</f>
        <v>7.72</v>
      </c>
      <c r="AK592" s="146" t="str" cm="1">
        <f t="array" ref="AK592">_xlfn.LET(
  _xlpm.lookupVal, _xlfn.XLOOKUP($A592, PHYCOCYANIN!A:A, PHYCOCYANIN!R:R, ""),
  _xlfn.IFS(
    _xlpm.lookupVal &lt;&gt; "", _xlpm.lookupVal,
    OR($Z592 = "Abundant algae", ISNUMBER(SEARCH("Suspected_HAB", $AA592))), "Flagged",
    TRUE, ""
  )
)</f>
        <v/>
      </c>
      <c r="AL592" s="7">
        <f>_xlfn.XLOOKUP($L592,'Site_GPS-Coordinates'!$A:$A,'Site_GPS-Coordinates'!$B:$B,"")</f>
        <v>40.312959999999997</v>
      </c>
      <c r="AM592" s="7">
        <f>_xlfn.XLOOKUP($L592,'Site_GPS-Coordinates'!$A:$A,'Site_GPS-Coordinates'!$C:$C,"")</f>
        <v>-74.606340000000003</v>
      </c>
    </row>
    <row r="593" spans="1:39" ht="15" customHeight="1" x14ac:dyDescent="0.35">
      <c r="A593" s="2" t="str">
        <f t="shared" si="17"/>
        <v>GRPL1_2025-08-03</v>
      </c>
      <c r="B593">
        <v>3705</v>
      </c>
      <c r="C593" t="s">
        <v>1196</v>
      </c>
      <c r="D593" s="78">
        <v>45872.610011574077</v>
      </c>
      <c r="F593" s="78">
        <v>45872.610011574077</v>
      </c>
      <c r="H593" t="s">
        <v>1069</v>
      </c>
      <c r="I593" t="s">
        <v>1070</v>
      </c>
      <c r="J593" s="6">
        <v>45872.666666666664</v>
      </c>
      <c r="K593" s="79">
        <v>0.43888888888888888</v>
      </c>
      <c r="L593" t="s">
        <v>349</v>
      </c>
      <c r="M593" t="s">
        <v>155</v>
      </c>
      <c r="N593" t="s">
        <v>156</v>
      </c>
      <c r="O593" t="s">
        <v>196</v>
      </c>
      <c r="P593" t="s">
        <v>158</v>
      </c>
      <c r="R593" t="s">
        <v>290</v>
      </c>
      <c r="T593" t="s">
        <v>199</v>
      </c>
      <c r="V593" t="s">
        <v>160</v>
      </c>
      <c r="X593" t="s">
        <v>161</v>
      </c>
      <c r="Y593" t="s">
        <v>424</v>
      </c>
      <c r="Z593" t="s">
        <v>213</v>
      </c>
      <c r="AA593" t="s">
        <v>219</v>
      </c>
      <c r="AC593">
        <v>26</v>
      </c>
      <c r="AD593" t="s">
        <v>164</v>
      </c>
      <c r="AF593" cm="1">
        <f t="array" ref="AF593">_xlfn.LET(
  _xlpm.result, _xlfn.XLOOKUP($A593, IDEXX!$A:$A, IDEXX!$I:$I, ""),
  _xlfn.IFNA(
    _xlfn.IFS(
      ISNUMBER(_xlpm.result), _xlpm.result,
      _xlpm.result = "&gt; 2419.6", 2500,
      _xlpm.result = "&lt; 1.0", 0.5
    ),
    ""
  )
)</f>
        <v>3.1</v>
      </c>
      <c r="AG593" s="2">
        <f>_xlfn.IFNA(_xlfn.XLOOKUP((A593&amp;"_P"), GALLERY!AT:AT, GALLERY!E:E),"")</f>
        <v>4.62E-3</v>
      </c>
      <c r="AH593" s="2">
        <f>_xlfn.IFNA(_xlfn.XLOOKUP((A593&amp;"_C"), GALLERY!AT:AT, GALLERY!E:E),"")</f>
        <v>684.52829999999994</v>
      </c>
      <c r="AI593" s="75">
        <f>_xlfn.IFNA(IF(_xlfn.XLOOKUP((A593&amp;"_N"), GALLERY!AT:AT, GALLERY!E:E)&lt;0, _xlfn.XLOOKUP((A593&amp;"_T"), GALLERY!AT:AT, GALLERY!E:E), _xlfn.XLOOKUP((A593&amp;"_T"), GALLERY!AT:AT, GALLERY!E:E)-_xlfn.XLOOKUP((A593&amp;"_N"), GALLERY!AT:AT, GALLERY!E:E))/1000,"")</f>
        <v>8.405079E-2</v>
      </c>
      <c r="AJ593" s="5">
        <f>_xlfn.IFNA(_xlfn.XLOOKUP((A593), TURBIDITY!A:A, TURBIDITY!I:I),"")</f>
        <v>9.35</v>
      </c>
      <c r="AK593" s="146" t="str" cm="1">
        <f t="array" ref="AK593">_xlfn.LET(
  _xlpm.lookupVal, _xlfn.XLOOKUP($A593, PHYCOCYANIN!A:A, PHYCOCYANIN!R:R, ""),
  _xlfn.IFS(
    _xlpm.lookupVal &lt;&gt; "", _xlpm.lookupVal,
    OR($Z593 = "Abundant algae", ISNUMBER(SEARCH("Suspected_HAB", $AA593))), "Flagged",
    TRUE, ""
  )
)</f>
        <v/>
      </c>
      <c r="AL593" s="7">
        <f>_xlfn.XLOOKUP($L593,'Site_GPS-Coordinates'!$A:$A,'Site_GPS-Coordinates'!$B:$B,"")</f>
        <v>40.187829999999998</v>
      </c>
      <c r="AM593" s="7">
        <f>_xlfn.XLOOKUP($L593,'Site_GPS-Coordinates'!$A:$A,'Site_GPS-Coordinates'!$C:$C,"")</f>
        <v>-74.688609999999997</v>
      </c>
    </row>
    <row r="594" spans="1:39" ht="15" customHeight="1" x14ac:dyDescent="0.35">
      <c r="A594" s="2" t="str">
        <f t="shared" si="17"/>
        <v>HO1_2025-08-03</v>
      </c>
      <c r="B594">
        <v>3707</v>
      </c>
      <c r="C594" t="s">
        <v>1197</v>
      </c>
      <c r="D594" s="78">
        <v>45872.622870370367</v>
      </c>
      <c r="F594" s="78">
        <v>45872.622870370367</v>
      </c>
      <c r="H594" t="s">
        <v>1198</v>
      </c>
      <c r="I594" t="s">
        <v>1199</v>
      </c>
      <c r="J594" s="6">
        <v>45872.666666666664</v>
      </c>
      <c r="K594" s="79">
        <v>0.45208333333333334</v>
      </c>
      <c r="L594" t="s">
        <v>254</v>
      </c>
      <c r="M594" t="s">
        <v>169</v>
      </c>
      <c r="N594" t="s">
        <v>156</v>
      </c>
      <c r="O594" t="s">
        <v>196</v>
      </c>
      <c r="P594" t="s">
        <v>158</v>
      </c>
      <c r="R594" t="s">
        <v>566</v>
      </c>
      <c r="T594" t="s">
        <v>171</v>
      </c>
      <c r="V594" t="s">
        <v>172</v>
      </c>
      <c r="X594" t="s">
        <v>202</v>
      </c>
      <c r="Y594" t="s">
        <v>177</v>
      </c>
      <c r="Z594" t="s">
        <v>163</v>
      </c>
      <c r="AC594">
        <v>25</v>
      </c>
      <c r="AD594" t="s">
        <v>164</v>
      </c>
      <c r="AF594" cm="1">
        <f t="array" ref="AF594">_xlfn.LET(
  _xlpm.result, _xlfn.XLOOKUP($A594, IDEXX!$A:$A, IDEXX!$I:$I, ""),
  _xlfn.IFNA(
    _xlfn.IFS(
      ISNUMBER(_xlpm.result), _xlpm.result,
      _xlpm.result = "&gt; 2419.6", 2500,
      _xlpm.result = "&lt; 1.0", 0.5
    ),
    ""
  )
)</f>
        <v>20.2</v>
      </c>
      <c r="AG594" s="2">
        <f>_xlfn.IFNA(_xlfn.XLOOKUP((A594&amp;"_P"), GALLERY!AT:AT, GALLERY!E:E),"")</f>
        <v>0.15078</v>
      </c>
      <c r="AH594" s="2">
        <f>_xlfn.IFNA(_xlfn.XLOOKUP((A594&amp;"_C"), GALLERY!AT:AT, GALLERY!E:E),"")</f>
        <v>602.07929999999999</v>
      </c>
      <c r="AI594" s="75">
        <f>_xlfn.IFNA(IF(_xlfn.XLOOKUP((A594&amp;"_N"), GALLERY!AT:AT, GALLERY!E:E)&lt;0, _xlfn.XLOOKUP((A594&amp;"_T"), GALLERY!AT:AT, GALLERY!E:E), _xlfn.XLOOKUP((A594&amp;"_T"), GALLERY!AT:AT, GALLERY!E:E)-_xlfn.XLOOKUP((A594&amp;"_N"), GALLERY!AT:AT, GALLERY!E:E))/1000,"")</f>
        <v>0.30971601000000004</v>
      </c>
      <c r="AJ594" s="5">
        <f>_xlfn.IFNA(_xlfn.XLOOKUP((A594), TURBIDITY!A:A, TURBIDITY!I:I),"")</f>
        <v>2.23</v>
      </c>
      <c r="AK594" s="146" t="str" cm="1">
        <f t="array" ref="AK594">_xlfn.LET(
  _xlpm.lookupVal, _xlfn.XLOOKUP($A594, PHYCOCYANIN!A:A, PHYCOCYANIN!R:R, ""),
  _xlfn.IFS(
    _xlpm.lookupVal &lt;&gt; "", _xlpm.lookupVal,
    OR($Z594 = "Abundant algae", ISNUMBER(SEARCH("Suspected_HAB", $AA594))), "Flagged",
    TRUE, ""
  )
)</f>
        <v/>
      </c>
      <c r="AL594" s="121">
        <v>40.340728115701701</v>
      </c>
      <c r="AM594" s="121">
        <v>-74.743526609827697</v>
      </c>
    </row>
    <row r="595" spans="1:39" ht="15" customHeight="1" x14ac:dyDescent="0.35">
      <c r="A595" s="2" t="str">
        <f t="shared" si="17"/>
        <v>HA1_2025-08-03</v>
      </c>
      <c r="B595">
        <v>3712</v>
      </c>
      <c r="C595" t="s">
        <v>1200</v>
      </c>
      <c r="D595" s="78">
        <v>45872.633275462962</v>
      </c>
      <c r="F595" s="78">
        <v>45872.633275462962</v>
      </c>
      <c r="H595" t="s">
        <v>929</v>
      </c>
      <c r="I595" t="s">
        <v>647</v>
      </c>
      <c r="J595" s="6">
        <v>45872.666666666664</v>
      </c>
      <c r="K595" s="79">
        <v>0.45624999999999999</v>
      </c>
      <c r="L595" t="s">
        <v>241</v>
      </c>
      <c r="M595" t="s">
        <v>155</v>
      </c>
      <c r="N595" t="s">
        <v>156</v>
      </c>
      <c r="O595" t="s">
        <v>157</v>
      </c>
      <c r="P595" t="s">
        <v>464</v>
      </c>
      <c r="R595" s="84" t="s">
        <v>228</v>
      </c>
      <c r="T595" s="84" t="s">
        <v>530</v>
      </c>
      <c r="V595" t="s">
        <v>868</v>
      </c>
      <c r="X595" t="s">
        <v>202</v>
      </c>
      <c r="Y595" t="s">
        <v>424</v>
      </c>
      <c r="Z595" s="84" t="s">
        <v>377</v>
      </c>
      <c r="AA595" s="84" t="s">
        <v>531</v>
      </c>
      <c r="AC595">
        <v>25</v>
      </c>
      <c r="AD595" t="s">
        <v>164</v>
      </c>
      <c r="AF595" cm="1">
        <f t="array" ref="AF595">_xlfn.LET(
  _xlpm.result, _xlfn.XLOOKUP($A595, IDEXX!$A:$A, IDEXX!$I:$I, ""),
  _xlfn.IFNA(
    _xlfn.IFS(
      ISNUMBER(_xlpm.result), _xlpm.result,
      _xlpm.result = "&gt; 2419.6", 2500,
      _xlpm.result = "&lt; 1.0", 0.5
    ),
    ""
  )
)</f>
        <v>15.5</v>
      </c>
      <c r="AG595" s="2">
        <f>_xlfn.IFNA(_xlfn.XLOOKUP((A595&amp;"_P"), GALLERY!AT:AT, GALLERY!E:E),"")</f>
        <v>-0.11784</v>
      </c>
      <c r="AH595" s="2">
        <f>_xlfn.IFNA(_xlfn.XLOOKUP((A595&amp;"_C"), GALLERY!AT:AT, GALLERY!E:E),"")</f>
        <v>757.42650000000003</v>
      </c>
      <c r="AI595" s="75">
        <f>_xlfn.IFNA(IF(_xlfn.XLOOKUP((A595&amp;"_N"), GALLERY!AT:AT, GALLERY!E:E)&lt;0, _xlfn.XLOOKUP((A595&amp;"_T"), GALLERY!AT:AT, GALLERY!E:E), _xlfn.XLOOKUP((A595&amp;"_T"), GALLERY!AT:AT, GALLERY!E:E)-_xlfn.XLOOKUP((A595&amp;"_N"), GALLERY!AT:AT, GALLERY!E:E))/1000,"")</f>
        <v>7.8028139999999996E-2</v>
      </c>
      <c r="AJ595" s="5">
        <f>_xlfn.IFNA(_xlfn.XLOOKUP((A595), TURBIDITY!A:A, TURBIDITY!I:I),"")</f>
        <v>119</v>
      </c>
      <c r="AK595" s="146" t="s">
        <v>2365</v>
      </c>
      <c r="AL595" s="7">
        <f>_xlfn.XLOOKUP($L595,'Site_GPS-Coordinates'!$A:$A,'Site_GPS-Coordinates'!$B:$B,"")</f>
        <v>40.365994000000001</v>
      </c>
      <c r="AM595" s="7">
        <f>_xlfn.XLOOKUP($L595,'Site_GPS-Coordinates'!$A:$A,'Site_GPS-Coordinates'!$C:$C,"")</f>
        <v>-74.627397000000002</v>
      </c>
    </row>
    <row r="596" spans="1:39" ht="15" customHeight="1" x14ac:dyDescent="0.35">
      <c r="A596" s="2" t="str">
        <f t="shared" si="17"/>
        <v>HB3_2025-08-03</v>
      </c>
      <c r="B596">
        <v>3695</v>
      </c>
      <c r="C596" t="s">
        <v>1201</v>
      </c>
      <c r="D596" s="78">
        <v>45872.579965277779</v>
      </c>
      <c r="F596" s="78">
        <v>45872.579965277779</v>
      </c>
      <c r="H596" t="s">
        <v>1113</v>
      </c>
      <c r="I596" t="s">
        <v>1114</v>
      </c>
      <c r="J596" s="6">
        <v>45872.666666666664</v>
      </c>
      <c r="K596" s="79">
        <v>0.41111111111111109</v>
      </c>
      <c r="L596" t="s">
        <v>245</v>
      </c>
      <c r="M596" t="s">
        <v>155</v>
      </c>
      <c r="N596" t="s">
        <v>156</v>
      </c>
      <c r="O596" t="s">
        <v>157</v>
      </c>
      <c r="P596" t="s">
        <v>158</v>
      </c>
      <c r="R596" t="s">
        <v>159</v>
      </c>
      <c r="T596" t="s">
        <v>171</v>
      </c>
      <c r="V596" t="s">
        <v>350</v>
      </c>
      <c r="X596" t="s">
        <v>202</v>
      </c>
      <c r="Y596" t="s">
        <v>191</v>
      </c>
      <c r="Z596" t="s">
        <v>163</v>
      </c>
      <c r="AC596">
        <v>17</v>
      </c>
      <c r="AD596" t="s">
        <v>164</v>
      </c>
      <c r="AF596" cm="1">
        <f t="array" ref="AF596">_xlfn.LET(
  _xlpm.result, _xlfn.XLOOKUP($A596, IDEXX!$A:$A, IDEXX!$I:$I, ""),
  _xlfn.IFNA(
    _xlfn.IFS(
      ISNUMBER(_xlpm.result), _xlpm.result,
      _xlpm.result = "&gt; 2419.6", 2500,
      _xlpm.result = "&lt; 1.0", 0.5
    ),
    ""
  )
)</f>
        <v>285.10000000000002</v>
      </c>
      <c r="AG596" s="2">
        <f>_xlfn.IFNA(_xlfn.XLOOKUP((A596&amp;"_P"), GALLERY!AT:AT, GALLERY!E:E),"")</f>
        <v>0.14057</v>
      </c>
      <c r="AH596" s="2">
        <f>_xlfn.IFNA(_xlfn.XLOOKUP((A596&amp;"_C"), GALLERY!AT:AT, GALLERY!E:E),"")</f>
        <v>1111.172</v>
      </c>
      <c r="AI596" s="75">
        <f>_xlfn.IFNA(IF(_xlfn.XLOOKUP((A596&amp;"_N"), GALLERY!AT:AT, GALLERY!E:E)&lt;0, _xlfn.XLOOKUP((A596&amp;"_T"), GALLERY!AT:AT, GALLERY!E:E), _xlfn.XLOOKUP((A596&amp;"_T"), GALLERY!AT:AT, GALLERY!E:E)-_xlfn.XLOOKUP((A596&amp;"_N"), GALLERY!AT:AT, GALLERY!E:E))/1000,"")</f>
        <v>2.00852232</v>
      </c>
      <c r="AJ596" s="5">
        <f>_xlfn.IFNA(_xlfn.XLOOKUP((A596), TURBIDITY!A:A, TURBIDITY!I:I),"")</f>
        <v>3.34</v>
      </c>
      <c r="AK596" s="146" t="str" cm="1">
        <f t="array" ref="AK596">_xlfn.LET(
  _xlpm.lookupVal, _xlfn.XLOOKUP($A596, PHYCOCYANIN!A:A, PHYCOCYANIN!R:R, ""),
  _xlfn.IFS(
    _xlpm.lookupVal &lt;&gt; "", _xlpm.lookupVal,
    OR($Z596 = "Abundant algae", ISNUMBER(SEARCH("Suspected_HAB", $AA596))), "Flagged",
    TRUE, ""
  )
)</f>
        <v/>
      </c>
      <c r="AL596" s="7">
        <f>_xlfn.XLOOKUP($L596,'Site_GPS-Coordinates'!$A:$A,'Site_GPS-Coordinates'!$B:$B,"")</f>
        <v>40.370761999999999</v>
      </c>
      <c r="AM596" s="7">
        <f>_xlfn.XLOOKUP($L596,'Site_GPS-Coordinates'!$A:$A,'Site_GPS-Coordinates'!$C:$C,"")</f>
        <v>-74.619243999999995</v>
      </c>
    </row>
    <row r="597" spans="1:39" ht="15" customHeight="1" x14ac:dyDescent="0.35">
      <c r="A597" s="2" t="str">
        <f t="shared" si="17"/>
        <v>HL2_2025-08-03</v>
      </c>
      <c r="B597">
        <v>3717</v>
      </c>
      <c r="C597" t="s">
        <v>1202</v>
      </c>
      <c r="D597" s="78">
        <v>45872.646944444445</v>
      </c>
      <c r="F597" s="78">
        <v>45872.646944444445</v>
      </c>
      <c r="H597" t="s">
        <v>247</v>
      </c>
      <c r="I597" t="s">
        <v>248</v>
      </c>
      <c r="J597" s="6">
        <v>45872.666666666664</v>
      </c>
      <c r="K597" s="79">
        <v>0.47638888888888886</v>
      </c>
      <c r="L597" t="s">
        <v>249</v>
      </c>
      <c r="M597" t="s">
        <v>155</v>
      </c>
      <c r="N597" t="s">
        <v>156</v>
      </c>
      <c r="O597" t="s">
        <v>196</v>
      </c>
      <c r="P597" t="s">
        <v>158</v>
      </c>
      <c r="R597" t="s">
        <v>159</v>
      </c>
      <c r="T597" t="s">
        <v>159</v>
      </c>
      <c r="V597" t="s">
        <v>413</v>
      </c>
      <c r="W597" t="s">
        <v>951</v>
      </c>
      <c r="X597" t="s">
        <v>202</v>
      </c>
      <c r="Y597" t="s">
        <v>162</v>
      </c>
      <c r="Z597" t="s">
        <v>218</v>
      </c>
      <c r="AA597" t="s">
        <v>428</v>
      </c>
      <c r="AC597">
        <v>30</v>
      </c>
      <c r="AD597" t="s">
        <v>164</v>
      </c>
      <c r="AF597" cm="1">
        <f t="array" ref="AF597">_xlfn.LET(
  _xlpm.result, _xlfn.XLOOKUP($A597, IDEXX!$A:$A, IDEXX!$I:$I, ""),
  _xlfn.IFNA(
    _xlfn.IFS(
      ISNUMBER(_xlpm.result), _xlpm.result,
      _xlpm.result = "&gt; 2419.6", 2500,
      _xlpm.result = "&lt; 1.0", 0.5
    ),
    ""
  )
)</f>
        <v>23.3</v>
      </c>
      <c r="AG597" s="2">
        <f>_xlfn.IFNA(_xlfn.XLOOKUP((A597&amp;"_P"), GALLERY!AT:AT, GALLERY!E:E),"")</f>
        <v>1.6289999999999999E-2</v>
      </c>
      <c r="AH597" s="2">
        <f>_xlfn.IFNA(_xlfn.XLOOKUP((A597&amp;"_C"), GALLERY!AT:AT, GALLERY!E:E),"")</f>
        <v>256.48869999999999</v>
      </c>
      <c r="AI597" s="75">
        <f>_xlfn.IFNA(IF(_xlfn.XLOOKUP((A597&amp;"_N"), GALLERY!AT:AT, GALLERY!E:E)&lt;0, _xlfn.XLOOKUP((A597&amp;"_T"), GALLERY!AT:AT, GALLERY!E:E), _xlfn.XLOOKUP((A597&amp;"_T"), GALLERY!AT:AT, GALLERY!E:E)-_xlfn.XLOOKUP((A597&amp;"_N"), GALLERY!AT:AT, GALLERY!E:E))/1000,"")</f>
        <v>3.2404700000000001E-3</v>
      </c>
      <c r="AJ597" s="5">
        <f>_xlfn.IFNA(_xlfn.XLOOKUP((A597), TURBIDITY!A:A, TURBIDITY!I:I),"")</f>
        <v>17.3</v>
      </c>
      <c r="AK597" s="146" t="str" cm="1">
        <f t="array" ref="AK597">_xlfn.LET(
  _xlpm.lookupVal, _xlfn.XLOOKUP($A597, PHYCOCYANIN!A:A, PHYCOCYANIN!R:R, ""),
  _xlfn.IFS(
    _xlpm.lookupVal &lt;&gt; "", _xlpm.lookupVal,
    OR($Z597 = "Abundant algae", ISNUMBER(SEARCH("Suspected_HAB", $AA597))), "Flagged",
    TRUE, ""
  )
)</f>
        <v/>
      </c>
      <c r="AL597" s="7">
        <f>_xlfn.XLOOKUP($L597,'Site_GPS-Coordinates'!$A:$A,'Site_GPS-Coordinates'!$B:$B,"")</f>
        <v>40.346235999999998</v>
      </c>
      <c r="AM597" s="7">
        <f>_xlfn.XLOOKUP($L597,'Site_GPS-Coordinates'!$A:$A,'Site_GPS-Coordinates'!$C:$C,"")</f>
        <v>-74.744283999999993</v>
      </c>
    </row>
    <row r="598" spans="1:39" ht="15" customHeight="1" x14ac:dyDescent="0.35">
      <c r="A598" s="2" t="str">
        <f t="shared" si="17"/>
        <v>JC5_2025-08-03</v>
      </c>
      <c r="B598">
        <v>3718</v>
      </c>
      <c r="C598" t="s">
        <v>1203</v>
      </c>
      <c r="D598" s="78">
        <v>45872.655335648145</v>
      </c>
      <c r="F598" s="78">
        <v>45872.655335648145</v>
      </c>
      <c r="H598" t="s">
        <v>768</v>
      </c>
      <c r="I598" t="s">
        <v>769</v>
      </c>
      <c r="J598" s="6">
        <v>45872.666666666664</v>
      </c>
      <c r="K598" s="79">
        <v>0.4375</v>
      </c>
      <c r="L598" t="s">
        <v>770</v>
      </c>
      <c r="M598" t="s">
        <v>155</v>
      </c>
      <c r="N598" t="s">
        <v>156</v>
      </c>
      <c r="O598" t="s">
        <v>157</v>
      </c>
      <c r="P598" t="s">
        <v>158</v>
      </c>
      <c r="R598" t="s">
        <v>159</v>
      </c>
      <c r="T598" t="s">
        <v>159</v>
      </c>
      <c r="V598" t="s">
        <v>172</v>
      </c>
      <c r="X598" t="s">
        <v>202</v>
      </c>
      <c r="Y598" t="s">
        <v>177</v>
      </c>
      <c r="Z598" t="s">
        <v>163</v>
      </c>
      <c r="AC598">
        <v>20</v>
      </c>
      <c r="AD598" t="s">
        <v>164</v>
      </c>
      <c r="AF598" cm="1">
        <f t="array" ref="AF598">_xlfn.LET(
  _xlpm.result, _xlfn.XLOOKUP($A598, IDEXX!$A:$A, IDEXX!$I:$I, ""),
  _xlfn.IFNA(
    _xlfn.IFS(
      ISNUMBER(_xlpm.result), _xlpm.result,
      _xlpm.result = "&gt; 2419.6", 2500,
      _xlpm.result = "&lt; 1.0", 0.5
    ),
    ""
  )
)</f>
        <v>3</v>
      </c>
      <c r="AG598" s="2">
        <f>_xlfn.IFNA(_xlfn.XLOOKUP((A598&amp;"_P"), GALLERY!AT:AT, GALLERY!E:E),"")</f>
        <v>1.13649</v>
      </c>
      <c r="AH598" s="2">
        <f>_xlfn.IFNA(_xlfn.XLOOKUP((A598&amp;"_C"), GALLERY!AT:AT, GALLERY!E:E),"")</f>
        <v>389.58249999999998</v>
      </c>
      <c r="AI598" s="75">
        <f>_xlfn.IFNA(IF(_xlfn.XLOOKUP((A598&amp;"_N"), GALLERY!AT:AT, GALLERY!E:E)&lt;0, _xlfn.XLOOKUP((A598&amp;"_T"), GALLERY!AT:AT, GALLERY!E:E), _xlfn.XLOOKUP((A598&amp;"_T"), GALLERY!AT:AT, GALLERY!E:E)-_xlfn.XLOOKUP((A598&amp;"_N"), GALLERY!AT:AT, GALLERY!E:E))/1000,"")</f>
        <v>0.49108071000000003</v>
      </c>
      <c r="AJ598" s="5">
        <f>_xlfn.IFNA(_xlfn.XLOOKUP((A598), TURBIDITY!A:A, TURBIDITY!I:I),"")</f>
        <v>0.75</v>
      </c>
      <c r="AK598" s="146" t="str" cm="1">
        <f t="array" ref="AK598">_xlfn.LET(
  _xlpm.lookupVal, _xlfn.XLOOKUP($A598, PHYCOCYANIN!A:A, PHYCOCYANIN!R:R, ""),
  _xlfn.IFS(
    _xlpm.lookupVal &lt;&gt; "", _xlpm.lookupVal,
    OR($Z598 = "Abundant algae", ISNUMBER(SEARCH("Suspected_HAB", $AA598))), "Flagged",
    TRUE, ""
  )
)</f>
        <v/>
      </c>
      <c r="AL598" s="7">
        <f>_xlfn.XLOOKUP($L598,'Site_GPS-Coordinates'!$A:$A,'Site_GPS-Coordinates'!$B:$B,"")</f>
        <v>40.306218000000001</v>
      </c>
      <c r="AM598" s="7">
        <f>_xlfn.XLOOKUP($L598,'Site_GPS-Coordinates'!$A:$A,'Site_GPS-Coordinates'!$C:$C,"")</f>
        <v>-74.834236000000004</v>
      </c>
    </row>
    <row r="599" spans="1:39" ht="15" customHeight="1" x14ac:dyDescent="0.35">
      <c r="A599" s="2" t="str">
        <f t="shared" si="17"/>
        <v>JC6_2025-08-03</v>
      </c>
      <c r="B599">
        <v>3719</v>
      </c>
      <c r="C599" t="s">
        <v>1204</v>
      </c>
      <c r="D599" s="78">
        <v>45872.658356481479</v>
      </c>
      <c r="F599" s="78">
        <v>45872.658356481479</v>
      </c>
      <c r="H599" t="s">
        <v>768</v>
      </c>
      <c r="I599" t="s">
        <v>769</v>
      </c>
      <c r="J599" s="6">
        <v>45872.666666666664</v>
      </c>
      <c r="K599" s="79">
        <v>0.46250000000000002</v>
      </c>
      <c r="L599" t="s">
        <v>772</v>
      </c>
      <c r="M599" t="s">
        <v>155</v>
      </c>
      <c r="N599" t="s">
        <v>156</v>
      </c>
      <c r="O599" t="s">
        <v>157</v>
      </c>
      <c r="P599" t="s">
        <v>158</v>
      </c>
      <c r="R599" t="s">
        <v>159</v>
      </c>
      <c r="T599" t="s">
        <v>159</v>
      </c>
      <c r="V599" t="s">
        <v>172</v>
      </c>
      <c r="X599" t="s">
        <v>202</v>
      </c>
      <c r="Y599" t="s">
        <v>177</v>
      </c>
      <c r="Z599" t="s">
        <v>163</v>
      </c>
      <c r="AC599">
        <v>22</v>
      </c>
      <c r="AD599" t="s">
        <v>164</v>
      </c>
      <c r="AF599" cm="1">
        <f t="array" ref="AF599">_xlfn.LET(
  _xlpm.result, _xlfn.XLOOKUP($A599, IDEXX!$A:$A, IDEXX!$I:$I, ""),
  _xlfn.IFNA(
    _xlfn.IFS(
      ISNUMBER(_xlpm.result), _xlpm.result,
      _xlpm.result = "&gt; 2419.6", 2500,
      _xlpm.result = "&lt; 1.0", 0.5
    ),
    ""
  )
)</f>
        <v>461.1</v>
      </c>
      <c r="AG599" s="2">
        <f>_xlfn.IFNA(_xlfn.XLOOKUP((A599&amp;"_P"), GALLERY!AT:AT, GALLERY!E:E),"")</f>
        <v>1.1274900000000001</v>
      </c>
      <c r="AH599" s="2">
        <f>_xlfn.IFNA(_xlfn.XLOOKUP((A599&amp;"_C"), GALLERY!AT:AT, GALLERY!E:E),"")</f>
        <v>579.17250000000001</v>
      </c>
      <c r="AI599" s="75">
        <f>_xlfn.IFNA(IF(_xlfn.XLOOKUP((A599&amp;"_N"), GALLERY!AT:AT, GALLERY!E:E)&lt;0, _xlfn.XLOOKUP((A599&amp;"_T"), GALLERY!AT:AT, GALLERY!E:E), _xlfn.XLOOKUP((A599&amp;"_T"), GALLERY!AT:AT, GALLERY!E:E)-_xlfn.XLOOKUP((A599&amp;"_N"), GALLERY!AT:AT, GALLERY!E:E))/1000,"")</f>
        <v>1.089124</v>
      </c>
      <c r="AJ599" s="5">
        <f>_xlfn.IFNA(_xlfn.XLOOKUP((A599), TURBIDITY!A:A, TURBIDITY!I:I),"")</f>
        <v>3.12</v>
      </c>
      <c r="AK599" s="146" t="str" cm="1">
        <f t="array" ref="AK599">_xlfn.LET(
  _xlpm.lookupVal, _xlfn.XLOOKUP($A599, PHYCOCYANIN!A:A, PHYCOCYANIN!R:R, ""),
  _xlfn.IFS(
    _xlpm.lookupVal &lt;&gt; "", _xlpm.lookupVal,
    OR($Z599 = "Abundant algae", ISNUMBER(SEARCH("Suspected_HAB", $AA599))), "Flagged",
    TRUE, ""
  )
)</f>
        <v/>
      </c>
      <c r="AL599" s="7">
        <f>_xlfn.XLOOKUP($L599,'Site_GPS-Coordinates'!$A:$A,'Site_GPS-Coordinates'!$B:$B,"")</f>
        <v>40.298631</v>
      </c>
      <c r="AM599" s="7">
        <f>_xlfn.XLOOKUP($L599,'Site_GPS-Coordinates'!$A:$A,'Site_GPS-Coordinates'!$C:$C,"")</f>
        <v>-74.834935000000002</v>
      </c>
    </row>
    <row r="600" spans="1:39" ht="15" customHeight="1" x14ac:dyDescent="0.35">
      <c r="A600" s="2" t="str">
        <f t="shared" si="17"/>
        <v>LSC1_2025-08-03</v>
      </c>
      <c r="B600">
        <v>3708</v>
      </c>
      <c r="C600" t="s">
        <v>1205</v>
      </c>
      <c r="D600" s="78">
        <v>45872.627418981479</v>
      </c>
      <c r="F600" s="78">
        <v>45872.627418981479</v>
      </c>
      <c r="H600" t="s">
        <v>1103</v>
      </c>
      <c r="I600" t="s">
        <v>1104</v>
      </c>
      <c r="J600" s="6">
        <v>45872.666666666664</v>
      </c>
      <c r="K600" s="79">
        <v>0.45833333333333331</v>
      </c>
      <c r="L600" t="s">
        <v>666</v>
      </c>
      <c r="M600" t="s">
        <v>155</v>
      </c>
      <c r="N600" t="s">
        <v>156</v>
      </c>
      <c r="O600" t="s">
        <v>196</v>
      </c>
      <c r="P600" t="s">
        <v>1206</v>
      </c>
      <c r="R600" t="s">
        <v>212</v>
      </c>
      <c r="T600" t="s">
        <v>159</v>
      </c>
      <c r="V600" t="s">
        <v>172</v>
      </c>
      <c r="X600" t="s">
        <v>161</v>
      </c>
      <c r="Y600" t="s">
        <v>191</v>
      </c>
      <c r="Z600" t="s">
        <v>163</v>
      </c>
      <c r="AC600">
        <v>21</v>
      </c>
      <c r="AD600" t="s">
        <v>164</v>
      </c>
      <c r="AF600" cm="1">
        <f t="array" ref="AF600">_xlfn.LET(
  _xlpm.result, _xlfn.XLOOKUP($A600, IDEXX!$A:$A, IDEXX!$I:$I, ""),
  _xlfn.IFNA(
    _xlfn.IFS(
      ISNUMBER(_xlpm.result), _xlpm.result,
      _xlpm.result = "&gt; 2419.6", 2500,
      _xlpm.result = "&lt; 1.0", 0.5
    ),
    ""
  )
)</f>
        <v>110.2</v>
      </c>
      <c r="AG600" s="2">
        <f>_xlfn.IFNA(_xlfn.XLOOKUP((A600&amp;"_P"), GALLERY!AT:AT, GALLERY!E:E),"")</f>
        <v>0.16002</v>
      </c>
      <c r="AH600" s="2">
        <f>_xlfn.IFNA(_xlfn.XLOOKUP((A600&amp;"_C"), GALLERY!AT:AT, GALLERY!E:E),"")</f>
        <v>548.1558</v>
      </c>
      <c r="AI600" s="75">
        <f>_xlfn.IFNA(IF(_xlfn.XLOOKUP((A600&amp;"_N"), GALLERY!AT:AT, GALLERY!E:E)&lt;0, _xlfn.XLOOKUP((A600&amp;"_T"), GALLERY!AT:AT, GALLERY!E:E), _xlfn.XLOOKUP((A600&amp;"_T"), GALLERY!AT:AT, GALLERY!E:E)-_xlfn.XLOOKUP((A600&amp;"_N"), GALLERY!AT:AT, GALLERY!E:E))/1000,"")</f>
        <v>0.26286292999999999</v>
      </c>
      <c r="AJ600" s="5">
        <f>_xlfn.IFNA(_xlfn.XLOOKUP((A600), TURBIDITY!A:A, TURBIDITY!I:I),"")</f>
        <v>3.03</v>
      </c>
      <c r="AK600" s="146" t="str" cm="1">
        <f t="array" ref="AK600">_xlfn.LET(
  _xlpm.lookupVal, _xlfn.XLOOKUP($A600, PHYCOCYANIN!A:A, PHYCOCYANIN!R:R, ""),
  _xlfn.IFS(
    _xlpm.lookupVal &lt;&gt; "", _xlpm.lookupVal,
    OR($Z600 = "Abundant algae", ISNUMBER(SEARCH("Suspected_HAB", $AA600))), "Flagged",
    TRUE, ""
  )
)</f>
        <v/>
      </c>
      <c r="AL600" s="7">
        <f>_xlfn.XLOOKUP($L600,'Site_GPS-Coordinates'!$A:$A,'Site_GPS-Coordinates'!$B:$B,"")</f>
        <v>40.27052183</v>
      </c>
      <c r="AM600" s="7">
        <f>_xlfn.XLOOKUP($L600,'Site_GPS-Coordinates'!$A:$A,'Site_GPS-Coordinates'!$C:$C,"")</f>
        <v>-74.715092040000002</v>
      </c>
    </row>
    <row r="601" spans="1:39" ht="15" customHeight="1" x14ac:dyDescent="0.35">
      <c r="A601" s="2" t="str">
        <f t="shared" si="17"/>
        <v>MB3_2025-08-03</v>
      </c>
      <c r="B601">
        <v>3711</v>
      </c>
      <c r="C601" t="s">
        <v>1207</v>
      </c>
      <c r="D601" s="78">
        <v>45872.630995370368</v>
      </c>
      <c r="F601" s="78">
        <v>45872.630995370368</v>
      </c>
      <c r="H601" t="s">
        <v>247</v>
      </c>
      <c r="I601" t="s">
        <v>248</v>
      </c>
      <c r="J601" s="6">
        <v>45872.666666666664</v>
      </c>
      <c r="K601" s="79">
        <v>0.46319444444444446</v>
      </c>
      <c r="L601" t="s">
        <v>256</v>
      </c>
      <c r="M601" t="s">
        <v>155</v>
      </c>
      <c r="N601" t="s">
        <v>156</v>
      </c>
      <c r="O601" t="s">
        <v>196</v>
      </c>
      <c r="P601" t="s">
        <v>158</v>
      </c>
      <c r="R601" t="s">
        <v>159</v>
      </c>
      <c r="T601" t="s">
        <v>159</v>
      </c>
      <c r="V601" t="s">
        <v>172</v>
      </c>
      <c r="X601" t="s">
        <v>161</v>
      </c>
      <c r="Y601" t="s">
        <v>177</v>
      </c>
      <c r="Z601" t="s">
        <v>213</v>
      </c>
      <c r="AA601" t="s">
        <v>219</v>
      </c>
      <c r="AC601">
        <v>19</v>
      </c>
      <c r="AD601" t="s">
        <v>164</v>
      </c>
      <c r="AF601" cm="1">
        <f t="array" ref="AF601">_xlfn.LET(
  _xlpm.result, _xlfn.XLOOKUP($A601, IDEXX!$A:$A, IDEXX!$I:$I, ""),
  _xlfn.IFNA(
    _xlfn.IFS(
      ISNUMBER(_xlpm.result), _xlpm.result,
      _xlpm.result = "&gt; 2419.6", 2500,
      _xlpm.result = "&lt; 1.0", 0.5
    ),
    ""
  )
)</f>
        <v>37.299999999999997</v>
      </c>
      <c r="AG601" s="2">
        <f>_xlfn.IFNA(_xlfn.XLOOKUP((A601&amp;"_P"), GALLERY!AT:AT, GALLERY!E:E),"")</f>
        <v>6.13E-2</v>
      </c>
      <c r="AH601" s="2">
        <f>_xlfn.IFNA(_xlfn.XLOOKUP((A601&amp;"_C"), GALLERY!AT:AT, GALLERY!E:E),"")</f>
        <v>890.81479999999999</v>
      </c>
      <c r="AI601" s="75">
        <f>_xlfn.IFNA(IF(_xlfn.XLOOKUP((A601&amp;"_N"), GALLERY!AT:AT, GALLERY!E:E)&lt;0, _xlfn.XLOOKUP((A601&amp;"_T"), GALLERY!AT:AT, GALLERY!E:E), _xlfn.XLOOKUP((A601&amp;"_T"), GALLERY!AT:AT, GALLERY!E:E)-_xlfn.XLOOKUP((A601&amp;"_N"), GALLERY!AT:AT, GALLERY!E:E))/1000,"")</f>
        <v>0.13230699999999998</v>
      </c>
      <c r="AJ601" s="166" t="str">
        <f>_xlfn.IFNA(_xlfn.XLOOKUP((A601), TURBIDITY!A:A, TURBIDITY!I:I),"")</f>
        <v/>
      </c>
      <c r="AK601" s="146" t="str" cm="1">
        <f t="array" ref="AK601">_xlfn.LET(
  _xlpm.lookupVal, _xlfn.XLOOKUP($A601, PHYCOCYANIN!A:A, PHYCOCYANIN!R:R, ""),
  _xlfn.IFS(
    _xlpm.lookupVal &lt;&gt; "", _xlpm.lookupVal,
    OR($Z601 = "Abundant algae", ISNUMBER(SEARCH("Suspected_HAB", $AA601))), "Flagged",
    TRUE, ""
  )
)</f>
        <v/>
      </c>
      <c r="AL601" s="7">
        <f>_xlfn.XLOOKUP($L601,'Site_GPS-Coordinates'!$A:$A,'Site_GPS-Coordinates'!$B:$B,"")</f>
        <v>40.3635351</v>
      </c>
      <c r="AM601" s="7">
        <f>_xlfn.XLOOKUP($L601,'Site_GPS-Coordinates'!$A:$A,'Site_GPS-Coordinates'!$C:$C,"")</f>
        <v>-74.680059</v>
      </c>
    </row>
    <row r="602" spans="1:39" ht="15" customHeight="1" x14ac:dyDescent="0.35">
      <c r="A602" s="2" t="str">
        <f t="shared" si="17"/>
        <v>MDWL1_2025-08-03</v>
      </c>
      <c r="B602">
        <v>3671</v>
      </c>
      <c r="C602" t="s">
        <v>1208</v>
      </c>
      <c r="D602" s="78">
        <v>45872.493703703702</v>
      </c>
      <c r="F602" s="78">
        <v>45872.493703703702</v>
      </c>
      <c r="H602" t="s">
        <v>679</v>
      </c>
      <c r="I602" t="s">
        <v>675</v>
      </c>
      <c r="J602" s="6">
        <v>45872.666666666664</v>
      </c>
      <c r="K602" s="79">
        <v>0.3263888888888889</v>
      </c>
      <c r="L602" t="s">
        <v>260</v>
      </c>
      <c r="M602" t="s">
        <v>155</v>
      </c>
      <c r="N602" t="s">
        <v>156</v>
      </c>
      <c r="O602" t="s">
        <v>196</v>
      </c>
      <c r="P602" t="s">
        <v>158</v>
      </c>
      <c r="R602" t="s">
        <v>159</v>
      </c>
      <c r="T602" t="s">
        <v>159</v>
      </c>
      <c r="V602" t="s">
        <v>966</v>
      </c>
      <c r="X602" t="s">
        <v>161</v>
      </c>
      <c r="Y602" t="s">
        <v>191</v>
      </c>
      <c r="Z602" t="s">
        <v>163</v>
      </c>
      <c r="AC602">
        <v>25</v>
      </c>
      <c r="AD602" t="s">
        <v>164</v>
      </c>
      <c r="AF602" cm="1">
        <f t="array" ref="AF602">_xlfn.LET(
  _xlpm.result, _xlfn.XLOOKUP($A602, IDEXX!$A:$A, IDEXX!$I:$I, ""),
  _xlfn.IFNA(
    _xlfn.IFS(
      ISNUMBER(_xlpm.result), _xlpm.result,
      _xlpm.result = "&gt; 2419.6", 2500,
      _xlpm.result = "&lt; 1.0", 0.5
    ),
    ""
  )
)</f>
        <v>51.2</v>
      </c>
      <c r="AG602" s="2">
        <f>_xlfn.IFNA(_xlfn.XLOOKUP((A602&amp;"_P"), GALLERY!AT:AT, GALLERY!E:E),"")</f>
        <v>2.5319999999999999E-2</v>
      </c>
      <c r="AH602" s="2">
        <f>_xlfn.IFNA(_xlfn.XLOOKUP((A602&amp;"_C"), GALLERY!AT:AT, GALLERY!E:E),"")</f>
        <v>574.94650000000001</v>
      </c>
      <c r="AI602" s="75">
        <f>_xlfn.IFNA(IF(_xlfn.XLOOKUP((A602&amp;"_N"), GALLERY!AT:AT, GALLERY!E:E)&lt;0, _xlfn.XLOOKUP((A602&amp;"_T"), GALLERY!AT:AT, GALLERY!E:E), _xlfn.XLOOKUP((A602&amp;"_T"), GALLERY!AT:AT, GALLERY!E:E)-_xlfn.XLOOKUP((A602&amp;"_N"), GALLERY!AT:AT, GALLERY!E:E))/1000,"")</f>
        <v>1.22735208</v>
      </c>
      <c r="AJ602" s="5">
        <f>_xlfn.IFNA(_xlfn.XLOOKUP((A602), TURBIDITY!A:A, TURBIDITY!I:I),"")</f>
        <v>3.07</v>
      </c>
      <c r="AK602" s="146" t="str" cm="1">
        <f t="array" ref="AK602">_xlfn.LET(
  _xlpm.lookupVal, _xlfn.XLOOKUP($A602, PHYCOCYANIN!A:A, PHYCOCYANIN!R:R, ""),
  _xlfn.IFS(
    _xlpm.lookupVal &lt;&gt; "", _xlpm.lookupVal,
    OR($Z602 = "Abundant algae", ISNUMBER(SEARCH("Suspected_HAB", $AA602))), "Flagged",
    TRUE, ""
  )
)</f>
        <v/>
      </c>
      <c r="AL602" s="7">
        <f>_xlfn.XLOOKUP($L602,'Site_GPS-Coordinates'!$A:$A,'Site_GPS-Coordinates'!$B:$B,"")</f>
        <v>40.258123560000001</v>
      </c>
      <c r="AM602" s="7">
        <f>_xlfn.XLOOKUP($L602,'Site_GPS-Coordinates'!$A:$A,'Site_GPS-Coordinates'!$C:$C,"")</f>
        <v>-74.520177450000006</v>
      </c>
    </row>
    <row r="603" spans="1:39" ht="15" customHeight="1" x14ac:dyDescent="0.35">
      <c r="A603" s="2" t="str">
        <f t="shared" si="17"/>
        <v>MR2_2025-08-03</v>
      </c>
      <c r="B603">
        <v>3682</v>
      </c>
      <c r="C603" t="s">
        <v>1209</v>
      </c>
      <c r="D603" s="78">
        <v>45872.549120370371</v>
      </c>
      <c r="F603" s="78">
        <v>45872.549120370371</v>
      </c>
      <c r="H603" t="s">
        <v>1113</v>
      </c>
      <c r="I603" t="s">
        <v>1114</v>
      </c>
      <c r="J603" s="6">
        <v>45872.666666666664</v>
      </c>
      <c r="K603" s="79">
        <v>0.38124999999999998</v>
      </c>
      <c r="L603" t="s">
        <v>1135</v>
      </c>
      <c r="M603" t="s">
        <v>155</v>
      </c>
      <c r="N603" t="s">
        <v>156</v>
      </c>
      <c r="O603" t="s">
        <v>157</v>
      </c>
      <c r="P603" t="s">
        <v>158</v>
      </c>
      <c r="R603" t="s">
        <v>159</v>
      </c>
      <c r="T603" t="s">
        <v>159</v>
      </c>
      <c r="V603" t="s">
        <v>172</v>
      </c>
      <c r="X603" t="s">
        <v>202</v>
      </c>
      <c r="Y603" t="s">
        <v>177</v>
      </c>
      <c r="Z603" t="s">
        <v>163</v>
      </c>
      <c r="AC603">
        <v>20</v>
      </c>
      <c r="AD603" t="s">
        <v>164</v>
      </c>
      <c r="AF603" cm="1">
        <f t="array" ref="AF603">_xlfn.LET(
  _xlpm.result, _xlfn.XLOOKUP($A603, IDEXX!$A:$A, IDEXX!$I:$I, ""),
  _xlfn.IFNA(
    _xlfn.IFS(
      ISNUMBER(_xlpm.result), _xlpm.result,
      _xlpm.result = "&gt; 2419.6", 2500,
      _xlpm.result = "&lt; 1.0", 0.5
    ),
    ""
  )
)</f>
        <v>110</v>
      </c>
      <c r="AG603" s="2">
        <f>_xlfn.IFNA(_xlfn.XLOOKUP((A603&amp;"_P"), GALLERY!AT:AT, GALLERY!E:E),"")</f>
        <v>7.059E-2</v>
      </c>
      <c r="AH603" s="2">
        <f>_xlfn.IFNA(_xlfn.XLOOKUP((A603&amp;"_C"), GALLERY!AT:AT, GALLERY!E:E),"")</f>
        <v>625.03970000000004</v>
      </c>
      <c r="AI603" s="75">
        <f>_xlfn.IFNA(IF(_xlfn.XLOOKUP((A603&amp;"_N"), GALLERY!AT:AT, GALLERY!E:E)&lt;0, _xlfn.XLOOKUP((A603&amp;"_T"), GALLERY!AT:AT, GALLERY!E:E), _xlfn.XLOOKUP((A603&amp;"_T"), GALLERY!AT:AT, GALLERY!E:E)-_xlfn.XLOOKUP((A603&amp;"_N"), GALLERY!AT:AT, GALLERY!E:E))/1000,"")</f>
        <v>1.9269361899999999</v>
      </c>
      <c r="AJ603" s="5">
        <f>_xlfn.IFNA(_xlfn.XLOOKUP((A603), TURBIDITY!A:A, TURBIDITY!I:I),"")</f>
        <v>5.0599999999999996</v>
      </c>
      <c r="AK603" s="146" t="str" cm="1">
        <f t="array" ref="AK603">_xlfn.LET(
  _xlpm.lookupVal, _xlfn.XLOOKUP($A603, PHYCOCYANIN!A:A, PHYCOCYANIN!R:R, ""),
  _xlfn.IFS(
    _xlpm.lookupVal &lt;&gt; "", _xlpm.lookupVal,
    OR($Z603 = "Abundant algae", ISNUMBER(SEARCH("Suspected_HAB", $AA603))), "Flagged",
    TRUE, ""
  )
)</f>
        <v/>
      </c>
      <c r="AL603" s="7">
        <f>_xlfn.XLOOKUP($L603,'Site_GPS-Coordinates'!$A:$A,'Site_GPS-Coordinates'!$B:$B,"")</f>
        <v>40.322215700000001</v>
      </c>
      <c r="AM603" s="7">
        <f>_xlfn.XLOOKUP($L603,'Site_GPS-Coordinates'!$A:$A,'Site_GPS-Coordinates'!$C:$C,"")</f>
        <v>-74.608392570000007</v>
      </c>
    </row>
    <row r="604" spans="1:39" ht="15" customHeight="1" x14ac:dyDescent="0.35">
      <c r="A604" s="2" t="str">
        <f t="shared" si="17"/>
        <v>MR3_2025-08-03</v>
      </c>
      <c r="B604">
        <v>3686</v>
      </c>
      <c r="C604" t="s">
        <v>1210</v>
      </c>
      <c r="D604" s="78">
        <v>45872.561261574076</v>
      </c>
      <c r="F604" s="78">
        <v>45872.561261574076</v>
      </c>
      <c r="H604" t="s">
        <v>1137</v>
      </c>
      <c r="I604" t="s">
        <v>1089</v>
      </c>
      <c r="J604" s="6">
        <v>45872.666666666664</v>
      </c>
      <c r="K604" s="79">
        <v>0.38958333333333334</v>
      </c>
      <c r="L604" t="s">
        <v>263</v>
      </c>
      <c r="M604" t="s">
        <v>169</v>
      </c>
      <c r="N604" t="s">
        <v>156</v>
      </c>
      <c r="O604" t="s">
        <v>196</v>
      </c>
      <c r="P604" t="s">
        <v>158</v>
      </c>
      <c r="R604" t="s">
        <v>159</v>
      </c>
      <c r="T604" t="s">
        <v>159</v>
      </c>
      <c r="V604" t="s">
        <v>172</v>
      </c>
      <c r="X604" t="s">
        <v>173</v>
      </c>
      <c r="Y604" t="s">
        <v>177</v>
      </c>
      <c r="Z604" t="s">
        <v>163</v>
      </c>
      <c r="AC604">
        <v>24</v>
      </c>
      <c r="AD604" t="s">
        <v>164</v>
      </c>
      <c r="AF604" cm="1">
        <f t="array" ref="AF604">_xlfn.LET(
  _xlpm.result, _xlfn.XLOOKUP($A604, IDEXX!$A:$A, IDEXX!$I:$I, ""),
  _xlfn.IFNA(
    _xlfn.IFS(
      ISNUMBER(_xlpm.result), _xlpm.result,
      _xlpm.result = "&gt; 2419.6", 2500,
      _xlpm.result = "&lt; 1.0", 0.5
    ),
    ""
  )
)</f>
        <v>14.4</v>
      </c>
      <c r="AG604" s="2">
        <f>_xlfn.IFNA(_xlfn.XLOOKUP((A604&amp;"_P"), GALLERY!AT:AT, GALLERY!E:E),"")</f>
        <v>0.33091999999999999</v>
      </c>
      <c r="AH604" s="2">
        <f>_xlfn.IFNA(_xlfn.XLOOKUP((A604&amp;"_C"), GALLERY!AT:AT, GALLERY!E:E),"")</f>
        <v>578.48710000000005</v>
      </c>
      <c r="AI604" s="75">
        <f>_xlfn.IFNA(IF(_xlfn.XLOOKUP((A604&amp;"_N"), GALLERY!AT:AT, GALLERY!E:E)&lt;0, _xlfn.XLOOKUP((A604&amp;"_T"), GALLERY!AT:AT, GALLERY!E:E), _xlfn.XLOOKUP((A604&amp;"_T"), GALLERY!AT:AT, GALLERY!E:E)-_xlfn.XLOOKUP((A604&amp;"_N"), GALLERY!AT:AT, GALLERY!E:E))/1000,"")</f>
        <v>2.2000184300000001</v>
      </c>
      <c r="AJ604" s="5">
        <f>_xlfn.IFNA(_xlfn.XLOOKUP((A604), TURBIDITY!A:A, TURBIDITY!I:I),"")</f>
        <v>3.54</v>
      </c>
      <c r="AK604" s="146" t="str" cm="1">
        <f t="array" ref="AK604">_xlfn.LET(
  _xlpm.lookupVal, _xlfn.XLOOKUP($A604, PHYCOCYANIN!A:A, PHYCOCYANIN!R:R, ""),
  _xlfn.IFS(
    _xlpm.lookupVal &lt;&gt; "", _xlpm.lookupVal,
    OR($Z604 = "Abundant algae", ISNUMBER(SEARCH("Suspected_HAB", $AA604))), "Flagged",
    TRUE, ""
  )
)</f>
        <v/>
      </c>
      <c r="AL604" s="121">
        <v>40.003359976168902</v>
      </c>
      <c r="AM604" s="121">
        <v>-74.703205749370099</v>
      </c>
    </row>
    <row r="605" spans="1:39" ht="15" customHeight="1" x14ac:dyDescent="0.35">
      <c r="A605" s="2" t="str">
        <f t="shared" si="17"/>
        <v>MRCL1_2025-08-03</v>
      </c>
      <c r="B605">
        <v>3691</v>
      </c>
      <c r="C605" t="s">
        <v>1211</v>
      </c>
      <c r="D605" s="78">
        <v>45872.572708333333</v>
      </c>
      <c r="F605" s="78">
        <v>45872.572708333333</v>
      </c>
      <c r="H605" t="s">
        <v>1074</v>
      </c>
      <c r="I605" t="s">
        <v>1075</v>
      </c>
      <c r="J605" s="6">
        <v>45872.666666666664</v>
      </c>
      <c r="K605" s="79">
        <v>0.39652777777777776</v>
      </c>
      <c r="L605" t="s">
        <v>362</v>
      </c>
      <c r="M605" t="s">
        <v>155</v>
      </c>
      <c r="N605" t="s">
        <v>156</v>
      </c>
      <c r="O605" t="s">
        <v>196</v>
      </c>
      <c r="P605" t="s">
        <v>158</v>
      </c>
      <c r="R605" t="s">
        <v>212</v>
      </c>
      <c r="T605" t="s">
        <v>159</v>
      </c>
      <c r="V605" t="s">
        <v>172</v>
      </c>
      <c r="X605" t="s">
        <v>202</v>
      </c>
      <c r="Y605" t="s">
        <v>177</v>
      </c>
      <c r="Z605" t="s">
        <v>163</v>
      </c>
      <c r="AC605">
        <v>25.3</v>
      </c>
      <c r="AD605" t="s">
        <v>164</v>
      </c>
      <c r="AF605" cm="1">
        <f t="array" ref="AF605">_xlfn.LET(
  _xlpm.result, _xlfn.XLOOKUP($A605, IDEXX!$A:$A, IDEXX!$I:$I, ""),
  _xlfn.IFNA(
    _xlfn.IFS(
      ISNUMBER(_xlpm.result), _xlpm.result,
      _xlpm.result = "&gt; 2419.6", 2500,
      _xlpm.result = "&lt; 1.0", 0.5
    ),
    ""
  )
)</f>
        <v>36.799999999999997</v>
      </c>
      <c r="AG605" s="2">
        <f>_xlfn.IFNA(_xlfn.XLOOKUP((A605&amp;"_P"), GALLERY!AT:AT, GALLERY!E:E),"")</f>
        <v>1.3299999999999999E-2</v>
      </c>
      <c r="AH605" s="2">
        <f>_xlfn.IFNA(_xlfn.XLOOKUP((A605&amp;"_C"), GALLERY!AT:AT, GALLERY!E:E),"")</f>
        <v>361.02550000000002</v>
      </c>
      <c r="AI605" s="75">
        <f>_xlfn.IFNA(IF(_xlfn.XLOOKUP((A605&amp;"_N"), GALLERY!AT:AT, GALLERY!E:E)&lt;0, _xlfn.XLOOKUP((A605&amp;"_T"), GALLERY!AT:AT, GALLERY!E:E), _xlfn.XLOOKUP((A605&amp;"_T"), GALLERY!AT:AT, GALLERY!E:E)-_xlfn.XLOOKUP((A605&amp;"_N"), GALLERY!AT:AT, GALLERY!E:E))/1000,"")</f>
        <v>0.14903928999999999</v>
      </c>
      <c r="AJ605" s="5">
        <f>_xlfn.IFNA(_xlfn.XLOOKUP((A605), TURBIDITY!A:A, TURBIDITY!I:I),"")</f>
        <v>5.94</v>
      </c>
      <c r="AK605" s="146" t="str" cm="1">
        <f t="array" ref="AK605">_xlfn.LET(
  _xlpm.lookupVal, _xlfn.XLOOKUP($A605, PHYCOCYANIN!A:A, PHYCOCYANIN!R:R, ""),
  _xlfn.IFS(
    _xlpm.lookupVal &lt;&gt; "", _xlpm.lookupVal,
    OR($Z605 = "Abundant algae", ISNUMBER(SEARCH("Suspected_HAB", $AA605))), "Flagged",
    TRUE, ""
  )
)</f>
        <v/>
      </c>
      <c r="AL605" s="7">
        <f>_xlfn.XLOOKUP($L605,'Site_GPS-Coordinates'!$A:$A,'Site_GPS-Coordinates'!$B:$B,"")</f>
        <v>40.265636999999998</v>
      </c>
      <c r="AM605" s="7">
        <f>_xlfn.XLOOKUP($L605,'Site_GPS-Coordinates'!$A:$A,'Site_GPS-Coordinates'!$C:$C,"")</f>
        <v>-74.641751999999997</v>
      </c>
    </row>
    <row r="606" spans="1:39" ht="15" customHeight="1" x14ac:dyDescent="0.35">
      <c r="A606" s="2" t="str">
        <f t="shared" si="17"/>
        <v>PL1_2025-08-03</v>
      </c>
      <c r="B606">
        <v>3673</v>
      </c>
      <c r="C606" t="s">
        <v>1212</v>
      </c>
      <c r="D606" s="78">
        <v>45872.500277777777</v>
      </c>
      <c r="F606" s="78">
        <v>45872.500277777777</v>
      </c>
      <c r="H606" t="s">
        <v>679</v>
      </c>
      <c r="I606" t="s">
        <v>675</v>
      </c>
      <c r="J606" s="6">
        <v>45872.666666666664</v>
      </c>
      <c r="K606" s="79">
        <v>0.33263888888888887</v>
      </c>
      <c r="L606" t="s">
        <v>267</v>
      </c>
      <c r="M606" t="s">
        <v>155</v>
      </c>
      <c r="N606" t="s">
        <v>156</v>
      </c>
      <c r="O606" t="s">
        <v>196</v>
      </c>
      <c r="P606" t="s">
        <v>158</v>
      </c>
      <c r="R606" t="s">
        <v>159</v>
      </c>
      <c r="T606" t="s">
        <v>171</v>
      </c>
      <c r="V606" t="s">
        <v>1213</v>
      </c>
      <c r="X606" t="s">
        <v>161</v>
      </c>
      <c r="Y606" t="s">
        <v>191</v>
      </c>
      <c r="Z606" t="s">
        <v>163</v>
      </c>
      <c r="AC606">
        <v>25</v>
      </c>
      <c r="AD606" t="s">
        <v>164</v>
      </c>
      <c r="AF606" cm="1">
        <f t="array" ref="AF606">_xlfn.LET(
  _xlpm.result, _xlfn.XLOOKUP($A606, IDEXX!$A:$A, IDEXX!$I:$I, ""),
  _xlfn.IFNA(
    _xlfn.IFS(
      ISNUMBER(_xlpm.result), _xlpm.result,
      _xlpm.result = "&gt; 2419.6", 2500,
      _xlpm.result = "&lt; 1.0", 0.5
    ),
    ""
  )
)</f>
        <v>172.3</v>
      </c>
      <c r="AG606" s="2">
        <f>_xlfn.IFNA(_xlfn.XLOOKUP((A606&amp;"_P"), GALLERY!AT:AT, GALLERY!E:E),"")</f>
        <v>3.338E-2</v>
      </c>
      <c r="AH606" s="2">
        <f>_xlfn.IFNA(_xlfn.XLOOKUP((A606&amp;"_C"), GALLERY!AT:AT, GALLERY!E:E),"")</f>
        <v>818.34</v>
      </c>
      <c r="AI606" s="75">
        <f>_xlfn.IFNA(IF(_xlfn.XLOOKUP((A606&amp;"_N"), GALLERY!AT:AT, GALLERY!E:E)&lt;0, _xlfn.XLOOKUP((A606&amp;"_T"), GALLERY!AT:AT, GALLERY!E:E), _xlfn.XLOOKUP((A606&amp;"_T"), GALLERY!AT:AT, GALLERY!E:E)-_xlfn.XLOOKUP((A606&amp;"_N"), GALLERY!AT:AT, GALLERY!E:E))/1000,"")</f>
        <v>0.34449401000000002</v>
      </c>
      <c r="AJ606" s="5">
        <f>_xlfn.IFNA(_xlfn.XLOOKUP((A606), TURBIDITY!A:A, TURBIDITY!I:I),"")</f>
        <v>5.4</v>
      </c>
      <c r="AK606" s="146" t="str" cm="1">
        <f t="array" ref="AK606">_xlfn.LET(
  _xlpm.lookupVal, _xlfn.XLOOKUP($A606, PHYCOCYANIN!A:A, PHYCOCYANIN!R:R, ""),
  _xlfn.IFS(
    _xlpm.lookupVal &lt;&gt; "", _xlpm.lookupVal,
    OR($Z606 = "Abundant algae", ISNUMBER(SEARCH("Suspected_HAB", $AA606))), "Flagged",
    TRUE, ""
  )
)</f>
        <v/>
      </c>
      <c r="AL606" s="7">
        <f>_xlfn.XLOOKUP($L606,'Site_GPS-Coordinates'!$A:$A,'Site_GPS-Coordinates'!$B:$B,"")</f>
        <v>40.270198999999998</v>
      </c>
      <c r="AM606" s="7">
        <f>_xlfn.XLOOKUP($L606,'Site_GPS-Coordinates'!$A:$A,'Site_GPS-Coordinates'!$C:$C,"")</f>
        <v>-74.522058999999999</v>
      </c>
    </row>
    <row r="607" spans="1:39" ht="15" customHeight="1" x14ac:dyDescent="0.35">
      <c r="A607" s="2" t="str">
        <f t="shared" si="17"/>
        <v>PMRL1_2025-08-03</v>
      </c>
      <c r="B607">
        <v>3709</v>
      </c>
      <c r="C607" t="s">
        <v>1214</v>
      </c>
      <c r="D607" s="78">
        <v>45872.630347222221</v>
      </c>
      <c r="F607" s="78">
        <v>45872.630347222221</v>
      </c>
      <c r="H607" t="s">
        <v>247</v>
      </c>
      <c r="I607" t="s">
        <v>248</v>
      </c>
      <c r="J607" s="6">
        <v>45872.666666666664</v>
      </c>
      <c r="K607" s="79">
        <v>0.4465277777777778</v>
      </c>
      <c r="L607" t="s">
        <v>269</v>
      </c>
      <c r="M607" t="s">
        <v>155</v>
      </c>
      <c r="N607" t="s">
        <v>156</v>
      </c>
      <c r="O607" t="s">
        <v>196</v>
      </c>
      <c r="P607" t="s">
        <v>158</v>
      </c>
      <c r="R607" t="s">
        <v>159</v>
      </c>
      <c r="T607" t="s">
        <v>159</v>
      </c>
      <c r="V607" t="s">
        <v>160</v>
      </c>
      <c r="X607" t="s">
        <v>161</v>
      </c>
      <c r="Y607" t="s">
        <v>191</v>
      </c>
      <c r="Z607" t="s">
        <v>218</v>
      </c>
      <c r="AA607" t="s">
        <v>428</v>
      </c>
      <c r="AC607">
        <v>25</v>
      </c>
      <c r="AD607" t="s">
        <v>164</v>
      </c>
      <c r="AF607" cm="1">
        <f t="array" ref="AF607">_xlfn.LET(
  _xlpm.result, _xlfn.XLOOKUP($A607, IDEXX!$A:$A, IDEXX!$I:$I, ""),
  _xlfn.IFNA(
    _xlfn.IFS(
      ISNUMBER(_xlpm.result), _xlpm.result,
      _xlpm.result = "&gt; 2419.6", 2500,
      _xlpm.result = "&lt; 1.0", 0.5
    ),
    ""
  )
)</f>
        <v>2</v>
      </c>
      <c r="AG607" s="2">
        <f>_xlfn.IFNA(_xlfn.XLOOKUP((A607&amp;"_P"), GALLERY!AT:AT, GALLERY!E:E),"")</f>
        <v>5.8990000000000001E-2</v>
      </c>
      <c r="AH607" s="2">
        <f>_xlfn.IFNA(_xlfn.XLOOKUP((A607&amp;"_C"), GALLERY!AT:AT, GALLERY!E:E),"")</f>
        <v>551.99329999999998</v>
      </c>
      <c r="AI607" s="75">
        <f>_xlfn.IFNA(IF(_xlfn.XLOOKUP((A607&amp;"_N"), GALLERY!AT:AT, GALLERY!E:E)&lt;0, _xlfn.XLOOKUP((A607&amp;"_T"), GALLERY!AT:AT, GALLERY!E:E), _xlfn.XLOOKUP((A607&amp;"_T"), GALLERY!AT:AT, GALLERY!E:E)-_xlfn.XLOOKUP((A607&amp;"_N"), GALLERY!AT:AT, GALLERY!E:E))/1000,"")</f>
        <v>4.0912199999999996E-3</v>
      </c>
      <c r="AJ607" s="5">
        <f>_xlfn.IFNA(_xlfn.XLOOKUP((A607), TURBIDITY!A:A, TURBIDITY!I:I),"")</f>
        <v>6.18</v>
      </c>
      <c r="AK607" s="146" t="str" cm="1">
        <f t="array" ref="AK607">_xlfn.LET(
  _xlpm.lookupVal, _xlfn.XLOOKUP($A607, PHYCOCYANIN!A:A, PHYCOCYANIN!R:R, ""),
  _xlfn.IFS(
    _xlpm.lookupVal &lt;&gt; "", _xlpm.lookupVal,
    OR($Z607 = "Abundant algae", ISNUMBER(SEARCH("Suspected_HAB", $AA607))), "Flagged",
    TRUE, ""
  )
)</f>
        <v/>
      </c>
      <c r="AL607" s="7">
        <f>_xlfn.XLOOKUP($L607,'Site_GPS-Coordinates'!$A:$A,'Site_GPS-Coordinates'!$B:$B,"")</f>
        <v>40.363233999999999</v>
      </c>
      <c r="AM607" s="7">
        <f>_xlfn.XLOOKUP($L607,'Site_GPS-Coordinates'!$A:$A,'Site_GPS-Coordinates'!$C:$C,"")</f>
        <v>-74.676843000000005</v>
      </c>
    </row>
    <row r="608" spans="1:39" ht="15" customHeight="1" x14ac:dyDescent="0.35">
      <c r="A608" s="2" t="str">
        <f t="shared" si="17"/>
        <v>PNVL1_2025-08-03</v>
      </c>
      <c r="B608">
        <v>3685</v>
      </c>
      <c r="C608" t="s">
        <v>1215</v>
      </c>
      <c r="D608" s="78">
        <v>45872.560069444444</v>
      </c>
      <c r="F608" s="78">
        <v>45872.560069444444</v>
      </c>
      <c r="H608" t="s">
        <v>1077</v>
      </c>
      <c r="I608" t="s">
        <v>1078</v>
      </c>
      <c r="J608" s="6">
        <v>45872.666666666664</v>
      </c>
      <c r="K608" s="79">
        <v>0.39097222222222222</v>
      </c>
      <c r="L608" t="s">
        <v>271</v>
      </c>
      <c r="M608" t="s">
        <v>155</v>
      </c>
      <c r="N608" t="s">
        <v>156</v>
      </c>
      <c r="O608" t="s">
        <v>157</v>
      </c>
      <c r="P608" t="s">
        <v>158</v>
      </c>
      <c r="R608" t="s">
        <v>159</v>
      </c>
      <c r="T608" t="s">
        <v>159</v>
      </c>
      <c r="V608" t="s">
        <v>172</v>
      </c>
      <c r="X608" t="s">
        <v>202</v>
      </c>
      <c r="Y608" t="s">
        <v>162</v>
      </c>
      <c r="Z608" t="s">
        <v>163</v>
      </c>
      <c r="AC608">
        <v>26</v>
      </c>
      <c r="AD608" t="s">
        <v>164</v>
      </c>
      <c r="AF608" cm="1">
        <f t="array" ref="AF608">_xlfn.LET(
  _xlpm.result, _xlfn.XLOOKUP($A608, IDEXX!$A:$A, IDEXX!$I:$I, ""),
  _xlfn.IFNA(
    _xlfn.IFS(
      ISNUMBER(_xlpm.result), _xlpm.result,
      _xlpm.result = "&gt; 2419.6", 2500,
      _xlpm.result = "&lt; 1.0", 0.5
    ),
    ""
  )
)</f>
        <v>21.4</v>
      </c>
      <c r="AG608" s="2">
        <f>_xlfn.IFNA(_xlfn.XLOOKUP((A608&amp;"_P"), GALLERY!AT:AT, GALLERY!E:E),"")</f>
        <v>2.2370000000000001E-2</v>
      </c>
      <c r="AH608" s="2">
        <f>_xlfn.IFNA(_xlfn.XLOOKUP((A608&amp;"_C"), GALLERY!AT:AT, GALLERY!E:E),"")</f>
        <v>458.0206</v>
      </c>
      <c r="AI608" s="75">
        <f>_xlfn.IFNA(IF(_xlfn.XLOOKUP((A608&amp;"_N"), GALLERY!AT:AT, GALLERY!E:E)&lt;0, _xlfn.XLOOKUP((A608&amp;"_T"), GALLERY!AT:AT, GALLERY!E:E), _xlfn.XLOOKUP((A608&amp;"_T"), GALLERY!AT:AT, GALLERY!E:E)-_xlfn.XLOOKUP((A608&amp;"_N"), GALLERY!AT:AT, GALLERY!E:E))/1000,"")</f>
        <v>0.46738932</v>
      </c>
      <c r="AJ608" s="5">
        <f>_xlfn.IFNA(_xlfn.XLOOKUP((A608), TURBIDITY!A:A, TURBIDITY!I:I),"")</f>
        <v>5.81</v>
      </c>
      <c r="AK608" s="146" t="str" cm="1">
        <f t="array" ref="AK608">_xlfn.LET(
  _xlpm.lookupVal, _xlfn.XLOOKUP($A608, PHYCOCYANIN!A:A, PHYCOCYANIN!R:R, ""),
  _xlfn.IFS(
    _xlpm.lookupVal &lt;&gt; "", _xlpm.lookupVal,
    OR($Z608 = "Abundant algae", ISNUMBER(SEARCH("Suspected_HAB", $AA608))), "Flagged",
    TRUE, ""
  )
)</f>
        <v/>
      </c>
      <c r="AL608" s="7">
        <f>_xlfn.XLOOKUP($L608,'Site_GPS-Coordinates'!$A:$A,'Site_GPS-Coordinates'!$B:$B,"")</f>
        <v>40.226717409999999</v>
      </c>
      <c r="AM608" s="7">
        <f>_xlfn.XLOOKUP($L608,'Site_GPS-Coordinates'!$A:$A,'Site_GPS-Coordinates'!$C:$C,"")</f>
        <v>-74.437954959999999</v>
      </c>
    </row>
    <row r="609" spans="1:39" ht="15" customHeight="1" x14ac:dyDescent="0.35">
      <c r="A609" s="2" t="str">
        <f t="shared" si="17"/>
        <v>PP1_2025-08-03</v>
      </c>
      <c r="B609">
        <v>3675</v>
      </c>
      <c r="C609" t="s">
        <v>1216</v>
      </c>
      <c r="D609" s="78">
        <v>45872.519155092596</v>
      </c>
      <c r="F609" s="78">
        <v>45872.519155092596</v>
      </c>
      <c r="H609" t="s">
        <v>179</v>
      </c>
      <c r="I609" t="s">
        <v>180</v>
      </c>
      <c r="J609" s="6">
        <v>45872.666666666664</v>
      </c>
      <c r="K609" s="79">
        <v>0.35138888888888886</v>
      </c>
      <c r="L609" t="s">
        <v>274</v>
      </c>
      <c r="M609" t="s">
        <v>155</v>
      </c>
      <c r="N609" t="s">
        <v>156</v>
      </c>
      <c r="O609" t="s">
        <v>157</v>
      </c>
      <c r="P609" t="s">
        <v>158</v>
      </c>
      <c r="R609" s="84" t="s">
        <v>228</v>
      </c>
      <c r="T609" t="s">
        <v>171</v>
      </c>
      <c r="V609" t="s">
        <v>172</v>
      </c>
      <c r="X609" t="s">
        <v>202</v>
      </c>
      <c r="Y609" t="s">
        <v>162</v>
      </c>
      <c r="Z609" t="s">
        <v>163</v>
      </c>
      <c r="AC609">
        <v>26</v>
      </c>
      <c r="AD609" t="s">
        <v>164</v>
      </c>
      <c r="AF609" cm="1">
        <f t="array" ref="AF609">_xlfn.LET(
  _xlpm.result, _xlfn.XLOOKUP($A609, IDEXX!$A:$A, IDEXX!$I:$I, ""),
  _xlfn.IFNA(
    _xlfn.IFS(
      ISNUMBER(_xlpm.result), _xlpm.result,
      _xlpm.result = "&gt; 2419.6", 2500,
      _xlpm.result = "&lt; 1.0", 0.5
    ),
    ""
  )
)</f>
        <v>3.1</v>
      </c>
      <c r="AG609" s="2">
        <f>_xlfn.IFNA(_xlfn.XLOOKUP((A609&amp;"_P"), GALLERY!AT:AT, GALLERY!E:E),"")</f>
        <v>4.0030000000000003E-2</v>
      </c>
      <c r="AH609" s="2">
        <f>_xlfn.IFNA(_xlfn.XLOOKUP((A609&amp;"_C"), GALLERY!AT:AT, GALLERY!E:E),"")</f>
        <v>634.97299999999996</v>
      </c>
      <c r="AI609" s="75">
        <f>_xlfn.IFNA(IF(_xlfn.XLOOKUP((A609&amp;"_N"), GALLERY!AT:AT, GALLERY!E:E)&lt;0, _xlfn.XLOOKUP((A609&amp;"_T"), GALLERY!AT:AT, GALLERY!E:E), _xlfn.XLOOKUP((A609&amp;"_T"), GALLERY!AT:AT, GALLERY!E:E)-_xlfn.XLOOKUP((A609&amp;"_N"), GALLERY!AT:AT, GALLERY!E:E))/1000,"")</f>
        <v>0.1482609</v>
      </c>
      <c r="AJ609" s="5">
        <f>_xlfn.IFNA(_xlfn.XLOOKUP((A609), TURBIDITY!A:A, TURBIDITY!I:I),"")</f>
        <v>7.62</v>
      </c>
      <c r="AK609" s="146" t="str" cm="1">
        <f t="array" ref="AK609">_xlfn.LET(
  _xlpm.lookupVal, _xlfn.XLOOKUP($A609, PHYCOCYANIN!A:A, PHYCOCYANIN!R:R, ""),
  _xlfn.IFS(
    _xlpm.lookupVal &lt;&gt; "", _xlpm.lookupVal,
    OR($Z609 = "Abundant algae", ISNUMBER(SEARCH("Suspected_HAB", $AA609))), "Flagged",
    TRUE, ""
  )
)</f>
        <v/>
      </c>
      <c r="AL609" s="7">
        <f>_xlfn.XLOOKUP($L609,'Site_GPS-Coordinates'!$A:$A,'Site_GPS-Coordinates'!$B:$B,"")</f>
        <v>40.327579999999998</v>
      </c>
      <c r="AM609" s="7">
        <f>_xlfn.XLOOKUP($L609,'Site_GPS-Coordinates'!$A:$A,'Site_GPS-Coordinates'!$C:$C,"")</f>
        <v>-74.600999999999999</v>
      </c>
    </row>
    <row r="610" spans="1:39" ht="15" customHeight="1" x14ac:dyDescent="0.35">
      <c r="A610" s="2" t="str">
        <f t="shared" si="17"/>
        <v>PRP1_2025-08-03</v>
      </c>
      <c r="B610">
        <v>3692</v>
      </c>
      <c r="C610" t="s">
        <v>1217</v>
      </c>
      <c r="D610" s="78">
        <v>45872.573692129627</v>
      </c>
      <c r="F610" s="78">
        <v>45872.573692129627</v>
      </c>
      <c r="H610" t="s">
        <v>1188</v>
      </c>
      <c r="I610" t="s">
        <v>1189</v>
      </c>
      <c r="J610" s="6">
        <v>45872.666666666664</v>
      </c>
      <c r="K610" s="79">
        <v>0.39444444444444443</v>
      </c>
      <c r="L610" t="s">
        <v>277</v>
      </c>
      <c r="M610" t="s">
        <v>169</v>
      </c>
      <c r="N610" t="s">
        <v>156</v>
      </c>
      <c r="O610" t="s">
        <v>157</v>
      </c>
      <c r="P610" t="s">
        <v>158</v>
      </c>
      <c r="R610" t="s">
        <v>159</v>
      </c>
      <c r="T610" t="s">
        <v>159</v>
      </c>
      <c r="V610" t="s">
        <v>172</v>
      </c>
      <c r="X610" t="s">
        <v>202</v>
      </c>
      <c r="Y610" t="s">
        <v>177</v>
      </c>
      <c r="Z610" t="s">
        <v>163</v>
      </c>
      <c r="AC610" s="81"/>
      <c r="AD610" t="s">
        <v>164</v>
      </c>
      <c r="AE610" t="s">
        <v>1218</v>
      </c>
      <c r="AF610" cm="1">
        <f t="array" ref="AF610">_xlfn.LET(
  _xlpm.result, _xlfn.XLOOKUP($A610, IDEXX!$A:$A, IDEXX!$I:$I, ""),
  _xlfn.IFNA(
    _xlfn.IFS(
      ISNUMBER(_xlpm.result), _xlpm.result,
      _xlpm.result = "&gt; 2419.6", 2500,
      _xlpm.result = "&lt; 1.0", 0.5
    ),
    ""
  )
)</f>
        <v>21.8</v>
      </c>
      <c r="AG610" s="2">
        <f>_xlfn.IFNA(_xlfn.XLOOKUP((A610&amp;"_P"), GALLERY!AT:AT, GALLERY!E:E),"")</f>
        <v>4.15E-3</v>
      </c>
      <c r="AH610" s="2">
        <f>_xlfn.IFNA(_xlfn.XLOOKUP((A610&amp;"_C"), GALLERY!AT:AT, GALLERY!E:E),"")</f>
        <v>267.06709999999998</v>
      </c>
      <c r="AI610" s="75">
        <f>_xlfn.IFNA(IF(_xlfn.XLOOKUP((A610&amp;"_N"), GALLERY!AT:AT, GALLERY!E:E)&lt;0, _xlfn.XLOOKUP((A610&amp;"_T"), GALLERY!AT:AT, GALLERY!E:E), _xlfn.XLOOKUP((A610&amp;"_T"), GALLERY!AT:AT, GALLERY!E:E)-_xlfn.XLOOKUP((A610&amp;"_N"), GALLERY!AT:AT, GALLERY!E:E))/1000,"")</f>
        <v>3.2939529999999995E-2</v>
      </c>
      <c r="AJ610" s="5">
        <f>_xlfn.IFNA(_xlfn.XLOOKUP((A610), TURBIDITY!A:A, TURBIDITY!I:I),"")</f>
        <v>5.28</v>
      </c>
      <c r="AK610" s="146" t="str" cm="1">
        <f t="array" ref="AK610">_xlfn.LET(
  _xlpm.lookupVal, _xlfn.XLOOKUP($A610, PHYCOCYANIN!A:A, PHYCOCYANIN!R:R, ""),
  _xlfn.IFS(
    _xlpm.lookupVal &lt;&gt; "", _xlpm.lookupVal,
    OR($Z610 = "Abundant algae", ISNUMBER(SEARCH("Suspected_HAB", $AA610))), "Flagged",
    TRUE, ""
  )
)</f>
        <v/>
      </c>
      <c r="AL610" s="121">
        <v>40.349787191442701</v>
      </c>
      <c r="AM610" s="121">
        <v>-74.5608398512165</v>
      </c>
    </row>
    <row r="611" spans="1:39" ht="15" customHeight="1" x14ac:dyDescent="0.35">
      <c r="A611" s="2" t="str">
        <f t="shared" si="17"/>
        <v>RBA_2025-08-03</v>
      </c>
      <c r="B611">
        <v>3678</v>
      </c>
      <c r="C611" t="s">
        <v>1219</v>
      </c>
      <c r="D611" s="78">
        <v>45872.532476851855</v>
      </c>
      <c r="F611" s="78">
        <v>45872.532476851855</v>
      </c>
      <c r="H611" t="s">
        <v>719</v>
      </c>
      <c r="I611" t="s">
        <v>720</v>
      </c>
      <c r="J611" s="6">
        <v>45872.666666666664</v>
      </c>
      <c r="K611" s="79">
        <v>0.34861111111111109</v>
      </c>
      <c r="L611" t="s">
        <v>279</v>
      </c>
      <c r="M611" t="s">
        <v>169</v>
      </c>
      <c r="N611" t="s">
        <v>156</v>
      </c>
      <c r="O611" t="s">
        <v>196</v>
      </c>
      <c r="P611" t="s">
        <v>464</v>
      </c>
      <c r="R611" t="s">
        <v>159</v>
      </c>
      <c r="T611" t="s">
        <v>159</v>
      </c>
      <c r="V611" t="s">
        <v>172</v>
      </c>
      <c r="X611" t="s">
        <v>161</v>
      </c>
      <c r="Y611" t="s">
        <v>162</v>
      </c>
      <c r="Z611" t="s">
        <v>163</v>
      </c>
      <c r="AC611">
        <v>24</v>
      </c>
      <c r="AD611" t="s">
        <v>164</v>
      </c>
      <c r="AE611" t="s">
        <v>1220</v>
      </c>
      <c r="AF611" s="81" cm="1">
        <f t="array" ref="AF611">_xlfn.LET(
  _xlpm.result, _xlfn.XLOOKUP($A611, IDEXX!$A:$A, IDEXX!$I:$I, ""),
  _xlfn.IFNA(
    _xlfn.IFS(
      ISNUMBER(_xlpm.result), _xlpm.result,
      _xlpm.result = "&gt; 2419.6", 2500,
      _xlpm.result = "&lt; 1.0", 0.5
    ),
    ""
  )
)</f>
        <v>26.9</v>
      </c>
      <c r="AG611" s="2">
        <f>_xlfn.IFNA(_xlfn.XLOOKUP((A611&amp;"_P"), GALLERY!AT:AT, GALLERY!E:E),"")</f>
        <v>3.354E-2</v>
      </c>
      <c r="AH611" s="2">
        <f>_xlfn.IFNA(_xlfn.XLOOKUP((A611&amp;"_C"), GALLERY!AT:AT, GALLERY!E:E),"")</f>
        <v>807.81849999999997</v>
      </c>
      <c r="AI611" s="75">
        <f>_xlfn.IFNA(IF(_xlfn.XLOOKUP((A611&amp;"_N"), GALLERY!AT:AT, GALLERY!E:E)&lt;0, _xlfn.XLOOKUP((A611&amp;"_T"), GALLERY!AT:AT, GALLERY!E:E), _xlfn.XLOOKUP((A611&amp;"_T"), GALLERY!AT:AT, GALLERY!E:E)-_xlfn.XLOOKUP((A611&amp;"_N"), GALLERY!AT:AT, GALLERY!E:E))/1000,"")</f>
        <v>0.50660288999999992</v>
      </c>
      <c r="AJ611" s="5">
        <f>_xlfn.IFNA(_xlfn.XLOOKUP((A611), TURBIDITY!A:A, TURBIDITY!I:I),"")</f>
        <v>4.18</v>
      </c>
      <c r="AK611" s="146" t="str" cm="1">
        <f t="array" ref="AK611">_xlfn.LET(
  _xlpm.lookupVal, _xlfn.XLOOKUP($A611, PHYCOCYANIN!A:A, PHYCOCYANIN!R:R, ""),
  _xlfn.IFS(
    _xlpm.lookupVal &lt;&gt; "", _xlpm.lookupVal,
    OR($Z611 = "Abundant algae", ISNUMBER(SEARCH("Suspected_HAB", $AA611))), "Flagged",
    TRUE, ""
  )
)</f>
        <v/>
      </c>
      <c r="AL611" s="121">
        <v>40.272334591078</v>
      </c>
      <c r="AM611" s="121">
        <v>-74.524662711283398</v>
      </c>
    </row>
    <row r="612" spans="1:39" ht="15" customHeight="1" x14ac:dyDescent="0.35">
      <c r="A612" s="2" t="str">
        <f t="shared" si="17"/>
        <v>RK1_2025-08-03</v>
      </c>
      <c r="B612">
        <v>3693</v>
      </c>
      <c r="C612" t="s">
        <v>1221</v>
      </c>
      <c r="D612" s="78">
        <v>45872.576793981483</v>
      </c>
      <c r="F612" s="78">
        <v>45872.576793981483</v>
      </c>
      <c r="H612" t="s">
        <v>1091</v>
      </c>
      <c r="I612" t="s">
        <v>1092</v>
      </c>
      <c r="J612" s="6">
        <v>45872.666666666664</v>
      </c>
      <c r="K612" s="79">
        <v>0.40833333333333333</v>
      </c>
      <c r="L612" t="s">
        <v>281</v>
      </c>
      <c r="M612" t="s">
        <v>155</v>
      </c>
      <c r="N612" t="s">
        <v>156</v>
      </c>
      <c r="O612" t="s">
        <v>250</v>
      </c>
      <c r="P612" t="s">
        <v>158</v>
      </c>
      <c r="R612" t="s">
        <v>159</v>
      </c>
      <c r="T612" t="s">
        <v>159</v>
      </c>
      <c r="V612" t="s">
        <v>172</v>
      </c>
      <c r="X612" t="s">
        <v>161</v>
      </c>
      <c r="Y612" t="s">
        <v>177</v>
      </c>
      <c r="Z612" t="s">
        <v>163</v>
      </c>
      <c r="AC612">
        <v>19</v>
      </c>
      <c r="AD612" t="s">
        <v>164</v>
      </c>
      <c r="AF612" cm="1">
        <f t="array" ref="AF612">_xlfn.LET(
  _xlpm.result, _xlfn.XLOOKUP($A612, IDEXX!$A:$A, IDEXX!$I:$I, ""),
  _xlfn.IFNA(
    _xlfn.IFS(
      ISNUMBER(_xlpm.result), _xlpm.result,
      _xlpm.result = "&gt; 2419.6", 2500,
      _xlpm.result = "&lt; 1.0", 0.5
    ),
    ""
  )
)</f>
        <v>21.6</v>
      </c>
      <c r="AG612" s="2">
        <f>_xlfn.IFNA(_xlfn.XLOOKUP((A612&amp;"_P"), GALLERY!AT:AT, GALLERY!E:E),"")</f>
        <v>9.7300000000000008E-3</v>
      </c>
      <c r="AH612" s="2">
        <f>_xlfn.IFNA(_xlfn.XLOOKUP((A612&amp;"_C"), GALLERY!AT:AT, GALLERY!E:E),"")</f>
        <v>174.42099999999999</v>
      </c>
      <c r="AI612" s="75">
        <f>_xlfn.IFNA(IF(_xlfn.XLOOKUP((A612&amp;"_N"), GALLERY!AT:AT, GALLERY!E:E)&lt;0, _xlfn.XLOOKUP((A612&amp;"_T"), GALLERY!AT:AT, GALLERY!E:E), _xlfn.XLOOKUP((A612&amp;"_T"), GALLERY!AT:AT, GALLERY!E:E)-_xlfn.XLOOKUP((A612&amp;"_N"), GALLERY!AT:AT, GALLERY!E:E))/1000,"")</f>
        <v>8.8671550000000002E-2</v>
      </c>
      <c r="AJ612" s="5">
        <f>_xlfn.IFNA(_xlfn.XLOOKUP((A612), TURBIDITY!A:A, TURBIDITY!I:I),"")</f>
        <v>0.45</v>
      </c>
      <c r="AK612" s="146" t="str" cm="1">
        <f t="array" ref="AK612">_xlfn.LET(
  _xlpm.lookupVal, _xlfn.XLOOKUP($A612, PHYCOCYANIN!A:A, PHYCOCYANIN!R:R, ""),
  _xlfn.IFS(
    _xlpm.lookupVal &lt;&gt; "", _xlpm.lookupVal,
    OR($Z612 = "Abundant algae", ISNUMBER(SEARCH("Suspected_HAB", $AA612))), "Flagged",
    TRUE, ""
  )
)</f>
        <v/>
      </c>
      <c r="AL612" s="7">
        <f>_xlfn.XLOOKUP($L612,'Site_GPS-Coordinates'!$A:$A,'Site_GPS-Coordinates'!$B:$B,"")</f>
        <v>40.419702999999998</v>
      </c>
      <c r="AM612" s="7">
        <f>_xlfn.XLOOKUP($L612,'Site_GPS-Coordinates'!$A:$A,'Site_GPS-Coordinates'!$C:$C,"")</f>
        <v>-74.721872000000005</v>
      </c>
    </row>
    <row r="613" spans="1:39" ht="15" customHeight="1" x14ac:dyDescent="0.35">
      <c r="A613" s="2" t="str">
        <f t="shared" si="17"/>
        <v>RO1a_2025-08-03</v>
      </c>
      <c r="B613">
        <v>3715</v>
      </c>
      <c r="C613" s="80" t="s">
        <v>1222</v>
      </c>
      <c r="D613" s="78">
        <v>45872.641099537039</v>
      </c>
      <c r="F613" s="78">
        <v>45872.641099537039</v>
      </c>
      <c r="H613" t="s">
        <v>451</v>
      </c>
      <c r="I613" t="s">
        <v>284</v>
      </c>
      <c r="J613" s="6">
        <v>45872.666666666664</v>
      </c>
      <c r="K613" s="79">
        <v>0.47291666666666665</v>
      </c>
      <c r="L613" t="s">
        <v>285</v>
      </c>
      <c r="M613" t="s">
        <v>155</v>
      </c>
      <c r="N613" t="s">
        <v>286</v>
      </c>
      <c r="O613" t="s">
        <v>157</v>
      </c>
      <c r="P613" t="s">
        <v>158</v>
      </c>
      <c r="R613" t="s">
        <v>212</v>
      </c>
      <c r="T613" t="s">
        <v>171</v>
      </c>
      <c r="V613" t="s">
        <v>172</v>
      </c>
      <c r="X613" t="s">
        <v>202</v>
      </c>
      <c r="Y613" t="s">
        <v>191</v>
      </c>
      <c r="Z613" t="s">
        <v>163</v>
      </c>
      <c r="AC613">
        <v>20</v>
      </c>
      <c r="AD613" t="s">
        <v>164</v>
      </c>
      <c r="AF613" cm="1">
        <f t="array" ref="AF613">_xlfn.LET(
  _xlpm.result, _xlfn.XLOOKUP($A613, IDEXX!$A:$A, IDEXX!$I:$I, ""),
  _xlfn.IFNA(
    _xlfn.IFS(
      ISNUMBER(_xlpm.result), _xlpm.result,
      _xlpm.result = "&gt; 2419.6", 2500,
      _xlpm.result = "&lt; 1.0", 0.5
    ),
    ""
  )
)</f>
        <v>55.4</v>
      </c>
      <c r="AG613" s="2">
        <f>_xlfn.IFNA(_xlfn.XLOOKUP((A613&amp;"_P"), GALLERY!AT:AT, GALLERY!E:E),"")</f>
        <v>0.19671</v>
      </c>
      <c r="AH613" s="2">
        <f>_xlfn.IFNA(_xlfn.XLOOKUP((A613&amp;"_C"), GALLERY!AT:AT, GALLERY!E:E),"")</f>
        <v>571.25070000000005</v>
      </c>
      <c r="AI613" s="75">
        <f>_xlfn.IFNA(IF(_xlfn.XLOOKUP((A613&amp;"_N"), GALLERY!AT:AT, GALLERY!E:E)&lt;0, _xlfn.XLOOKUP((A613&amp;"_T"), GALLERY!AT:AT, GALLERY!E:E), _xlfn.XLOOKUP((A613&amp;"_T"), GALLERY!AT:AT, GALLERY!E:E)-_xlfn.XLOOKUP((A613&amp;"_N"), GALLERY!AT:AT, GALLERY!E:E))/1000,"")</f>
        <v>0.79488274000000003</v>
      </c>
      <c r="AJ613" s="5">
        <f>_xlfn.IFNA(_xlfn.XLOOKUP((A613), TURBIDITY!A:A, TURBIDITY!I:I),"")</f>
        <v>4.12</v>
      </c>
      <c r="AK613" s="146" t="str" cm="1">
        <f t="array" ref="AK613">_xlfn.LET(
  _xlpm.lookupVal, _xlfn.XLOOKUP($A613, PHYCOCYANIN!A:A, PHYCOCYANIN!R:R, ""),
  _xlfn.IFS(
    _xlpm.lookupVal &lt;&gt; "", _xlpm.lookupVal,
    OR($Z613 = "Abundant algae", ISNUMBER(SEARCH("Suspected_HAB", $AA613))), "Flagged",
    TRUE, ""
  )
)</f>
        <v/>
      </c>
      <c r="AL613" s="7">
        <f>_xlfn.XLOOKUP($L613,'Site_GPS-Coordinates'!$A:$A,'Site_GPS-Coordinates'!$B:$B,"")</f>
        <v>40.505462000000001</v>
      </c>
      <c r="AM613" s="7">
        <f>_xlfn.XLOOKUP($L613,'Site_GPS-Coordinates'!$A:$A,'Site_GPS-Coordinates'!$C:$C,"")</f>
        <v>-74.623596000000006</v>
      </c>
    </row>
    <row r="614" spans="1:39" ht="15" customHeight="1" x14ac:dyDescent="0.35">
      <c r="A614" s="2" t="str">
        <f t="shared" si="17"/>
        <v>ROL1_2025-08-03</v>
      </c>
      <c r="B614">
        <v>3694</v>
      </c>
      <c r="C614" t="s">
        <v>1223</v>
      </c>
      <c r="D614" s="78">
        <v>45872.579259259262</v>
      </c>
      <c r="F614" s="78">
        <v>45872.579259259262</v>
      </c>
      <c r="H614" t="s">
        <v>1109</v>
      </c>
      <c r="I614" t="s">
        <v>1110</v>
      </c>
      <c r="J614" s="6">
        <v>45872.666666666664</v>
      </c>
      <c r="K614" s="79">
        <v>0.40833333333333333</v>
      </c>
      <c r="L614" t="s">
        <v>289</v>
      </c>
      <c r="M614" t="s">
        <v>155</v>
      </c>
      <c r="N614" t="s">
        <v>156</v>
      </c>
      <c r="O614" t="s">
        <v>196</v>
      </c>
      <c r="P614" t="s">
        <v>158</v>
      </c>
      <c r="R614" s="100" t="s">
        <v>563</v>
      </c>
      <c r="T614" t="s">
        <v>171</v>
      </c>
      <c r="V614" t="s">
        <v>868</v>
      </c>
      <c r="X614" t="s">
        <v>202</v>
      </c>
      <c r="Y614" t="s">
        <v>162</v>
      </c>
      <c r="Z614" t="s">
        <v>213</v>
      </c>
      <c r="AA614" s="84" t="s">
        <v>531</v>
      </c>
      <c r="AC614">
        <v>27</v>
      </c>
      <c r="AD614" t="s">
        <v>164</v>
      </c>
      <c r="AE614" t="s">
        <v>1224</v>
      </c>
      <c r="AF614" cm="1">
        <f t="array" ref="AF614">_xlfn.LET(
  _xlpm.result, _xlfn.XLOOKUP($A614, IDEXX!$A:$A, IDEXX!$I:$I, ""),
  _xlfn.IFNA(
    _xlfn.IFS(
      ISNUMBER(_xlpm.result), _xlpm.result,
      _xlpm.result = "&gt; 2419.6", 2500,
      _xlpm.result = "&lt; 1.0", 0.5
    ),
    ""
  )
)</f>
        <v>0.5</v>
      </c>
      <c r="AG614" s="2">
        <f>_xlfn.IFNA(_xlfn.XLOOKUP((A614&amp;"_P"), GALLERY!AT:AT, GALLERY!E:E),"")</f>
        <v>-6.2199999999999998E-3</v>
      </c>
      <c r="AH614" s="2">
        <f>_xlfn.IFNA(_xlfn.XLOOKUP((A614&amp;"_C"), GALLERY!AT:AT, GALLERY!E:E),"")</f>
        <v>265.46510000000001</v>
      </c>
      <c r="AI614" s="75">
        <f>_xlfn.IFNA(IF(_xlfn.XLOOKUP((A614&amp;"_N"), GALLERY!AT:AT, GALLERY!E:E)&lt;0, _xlfn.XLOOKUP((A614&amp;"_T"), GALLERY!AT:AT, GALLERY!E:E), _xlfn.XLOOKUP((A614&amp;"_T"), GALLERY!AT:AT, GALLERY!E:E)-_xlfn.XLOOKUP((A614&amp;"_N"), GALLERY!AT:AT, GALLERY!E:E))/1000,"")</f>
        <v>3.2549359999999999E-2</v>
      </c>
      <c r="AJ614" s="5">
        <f>_xlfn.IFNA(_xlfn.XLOOKUP((A614), TURBIDITY!A:A, TURBIDITY!I:I),"")</f>
        <v>18.5</v>
      </c>
      <c r="AK614" s="105" t="s">
        <v>1225</v>
      </c>
      <c r="AL614" s="7">
        <f>_xlfn.XLOOKUP($L614,'Site_GPS-Coordinates'!$A:$A,'Site_GPS-Coordinates'!$B:$B,"")</f>
        <v>40.330827839999998</v>
      </c>
      <c r="AM614" s="7">
        <f>_xlfn.XLOOKUP($L614,'Site_GPS-Coordinates'!$A:$A,'Site_GPS-Coordinates'!$C:$C,"")</f>
        <v>-74.757451110000005</v>
      </c>
    </row>
    <row r="615" spans="1:39" ht="15" customHeight="1" x14ac:dyDescent="0.35">
      <c r="A615" s="2" t="str">
        <f t="shared" si="17"/>
        <v>SB1_2025-08-03</v>
      </c>
      <c r="B615">
        <v>3702</v>
      </c>
      <c r="C615" t="s">
        <v>1226</v>
      </c>
      <c r="D615" s="78">
        <v>45872.604571759257</v>
      </c>
      <c r="F615" s="78">
        <v>45872.604571759257</v>
      </c>
      <c r="H615" t="s">
        <v>1198</v>
      </c>
      <c r="I615" t="s">
        <v>1199</v>
      </c>
      <c r="J615" s="6">
        <v>45872.666666666664</v>
      </c>
      <c r="K615" s="79">
        <v>0.43472222222222223</v>
      </c>
      <c r="L615" t="s">
        <v>293</v>
      </c>
      <c r="M615" t="s">
        <v>169</v>
      </c>
      <c r="N615" t="s">
        <v>156</v>
      </c>
      <c r="O615" t="s">
        <v>196</v>
      </c>
      <c r="P615" t="s">
        <v>158</v>
      </c>
      <c r="R615" t="s">
        <v>159</v>
      </c>
      <c r="T615" t="s">
        <v>171</v>
      </c>
      <c r="V615" t="s">
        <v>172</v>
      </c>
      <c r="X615" t="s">
        <v>202</v>
      </c>
      <c r="Y615" t="s">
        <v>177</v>
      </c>
      <c r="Z615" t="s">
        <v>163</v>
      </c>
      <c r="AC615">
        <v>25</v>
      </c>
      <c r="AD615" t="s">
        <v>164</v>
      </c>
      <c r="AF615" cm="1">
        <f t="array" ref="AF615">_xlfn.LET(
  _xlpm.result, _xlfn.XLOOKUP($A615, IDEXX!$A:$A, IDEXX!$I:$I, ""),
  _xlfn.IFNA(
    _xlfn.IFS(
      ISNUMBER(_xlpm.result), _xlpm.result,
      _xlpm.result = "&gt; 2419.6", 2500,
      _xlpm.result = "&lt; 1.0", 0.5
    ),
    ""
  )
)</f>
        <v>13.9</v>
      </c>
      <c r="AG615" s="2">
        <f>_xlfn.IFNA(_xlfn.XLOOKUP((A615&amp;"_P"), GALLERY!AT:AT, GALLERY!E:E),"")</f>
        <v>0.15156</v>
      </c>
      <c r="AH615" s="2">
        <f>_xlfn.IFNA(_xlfn.XLOOKUP((A615&amp;"_C"), GALLERY!AT:AT, GALLERY!E:E),"")</f>
        <v>654.1105</v>
      </c>
      <c r="AI615" s="75">
        <f>_xlfn.IFNA(IF(_xlfn.XLOOKUP((A615&amp;"_N"), GALLERY!AT:AT, GALLERY!E:E)&lt;0, _xlfn.XLOOKUP((A615&amp;"_T"), GALLERY!AT:AT, GALLERY!E:E), _xlfn.XLOOKUP((A615&amp;"_T"), GALLERY!AT:AT, GALLERY!E:E)-_xlfn.XLOOKUP((A615&amp;"_N"), GALLERY!AT:AT, GALLERY!E:E))/1000,"")</f>
        <v>0.23502320000000002</v>
      </c>
      <c r="AJ615" s="5">
        <f>_xlfn.IFNA(_xlfn.XLOOKUP((A615), TURBIDITY!A:A, TURBIDITY!I:I),"")</f>
        <v>2.09</v>
      </c>
      <c r="AK615" s="146" t="str" cm="1">
        <f t="array" ref="AK615">_xlfn.LET(
  _xlpm.lookupVal, _xlfn.XLOOKUP($A615, PHYCOCYANIN!A:A, PHYCOCYANIN!R:R, ""),
  _xlfn.IFS(
    _xlpm.lookupVal &lt;&gt; "", _xlpm.lookupVal,
    OR($Z615 = "Abundant algae", ISNUMBER(SEARCH("Suspected_HAB", $AA615))), "Flagged",
    TRUE, ""
  )
)</f>
        <v/>
      </c>
      <c r="AL615" s="121">
        <v>40.332930511118001</v>
      </c>
      <c r="AM615" s="121">
        <v>-74.6817603852856</v>
      </c>
    </row>
    <row r="616" spans="1:39" ht="15" customHeight="1" x14ac:dyDescent="0.35">
      <c r="A616" s="2" t="str">
        <f t="shared" si="17"/>
        <v>SB2_2025-08-03</v>
      </c>
      <c r="B616">
        <v>3689</v>
      </c>
      <c r="C616" t="s">
        <v>1227</v>
      </c>
      <c r="D616" s="78">
        <v>45872.564016203702</v>
      </c>
      <c r="F616" s="78">
        <v>45872.564016203702</v>
      </c>
      <c r="H616" t="s">
        <v>1091</v>
      </c>
      <c r="I616" t="s">
        <v>1092</v>
      </c>
      <c r="J616" s="6">
        <v>45872.666666666664</v>
      </c>
      <c r="K616" s="79">
        <v>0.39097222222222222</v>
      </c>
      <c r="L616" t="s">
        <v>447</v>
      </c>
      <c r="M616" t="s">
        <v>155</v>
      </c>
      <c r="N616" t="s">
        <v>156</v>
      </c>
      <c r="O616" t="s">
        <v>250</v>
      </c>
      <c r="P616" t="s">
        <v>158</v>
      </c>
      <c r="R616" t="s">
        <v>176</v>
      </c>
      <c r="T616" t="s">
        <v>199</v>
      </c>
      <c r="V616" t="s">
        <v>413</v>
      </c>
      <c r="W616" t="s">
        <v>1228</v>
      </c>
      <c r="X616" t="s">
        <v>202</v>
      </c>
      <c r="Y616" t="s">
        <v>177</v>
      </c>
      <c r="Z616" t="s">
        <v>163</v>
      </c>
      <c r="AC616">
        <v>18</v>
      </c>
      <c r="AD616" t="s">
        <v>164</v>
      </c>
      <c r="AF616" cm="1">
        <f t="array" ref="AF616">_xlfn.LET(
  _xlpm.result, _xlfn.XLOOKUP($A616, IDEXX!$A:$A, IDEXX!$I:$I, ""),
  _xlfn.IFNA(
    _xlfn.IFS(
      ISNUMBER(_xlpm.result), _xlpm.result,
      _xlpm.result = "&gt; 2419.6", 2500,
      _xlpm.result = "&lt; 1.0", 0.5
    ),
    ""
  )
)</f>
        <v>27.5</v>
      </c>
      <c r="AG616" s="2">
        <f>_xlfn.IFNA(_xlfn.XLOOKUP((A616&amp;"_P"), GALLERY!AT:AT, GALLERY!E:E),"")</f>
        <v>0.18301000000000001</v>
      </c>
      <c r="AH616" s="2">
        <f>_xlfn.IFNA(_xlfn.XLOOKUP((A616&amp;"_C"), GALLERY!AT:AT, GALLERY!E:E),"")</f>
        <v>514.77</v>
      </c>
      <c r="AI616" s="75">
        <f>_xlfn.IFNA(IF(_xlfn.XLOOKUP((A616&amp;"_N"), GALLERY!AT:AT, GALLERY!E:E)&lt;0, _xlfn.XLOOKUP((A616&amp;"_T"), GALLERY!AT:AT, GALLERY!E:E), _xlfn.XLOOKUP((A616&amp;"_T"), GALLERY!AT:AT, GALLERY!E:E)-_xlfn.XLOOKUP((A616&amp;"_N"), GALLERY!AT:AT, GALLERY!E:E))/1000,"")</f>
        <v>0.17980439999999998</v>
      </c>
      <c r="AJ616" s="5">
        <f>_xlfn.IFNA(_xlfn.XLOOKUP((A616), TURBIDITY!A:A, TURBIDITY!I:I),"")</f>
        <v>3.03</v>
      </c>
      <c r="AK616" s="146" t="str" cm="1">
        <f t="array" ref="AK616">_xlfn.LET(
  _xlpm.lookupVal, _xlfn.XLOOKUP($A616, PHYCOCYANIN!A:A, PHYCOCYANIN!R:R, ""),
  _xlfn.IFS(
    _xlpm.lookupVal &lt;&gt; "", _xlpm.lookupVal,
    OR($Z616 = "Abundant algae", ISNUMBER(SEARCH("Suspected_HAB", $AA616))), "Flagged",
    TRUE, ""
  )
)</f>
        <v/>
      </c>
      <c r="AL616" s="7">
        <f>_xlfn.XLOOKUP($L616,'Site_GPS-Coordinates'!$A:$A,'Site_GPS-Coordinates'!$B:$B,"")</f>
        <v>40.352823999999998</v>
      </c>
      <c r="AM616" s="7">
        <f>_xlfn.XLOOKUP($L616,'Site_GPS-Coordinates'!$A:$A,'Site_GPS-Coordinates'!$C:$C,"")</f>
        <v>-74.710442999999998</v>
      </c>
    </row>
    <row r="617" spans="1:39" ht="15" customHeight="1" x14ac:dyDescent="0.35">
      <c r="A617" s="2" t="str">
        <f t="shared" si="17"/>
        <v>SB9_2025-08-03</v>
      </c>
      <c r="B617">
        <v>3698</v>
      </c>
      <c r="C617" t="s">
        <v>1229</v>
      </c>
      <c r="D617" s="78">
        <v>45872.585231481484</v>
      </c>
      <c r="F617" s="78">
        <v>45872.585231481484</v>
      </c>
      <c r="H617" t="s">
        <v>1198</v>
      </c>
      <c r="I617" t="s">
        <v>1199</v>
      </c>
      <c r="J617" s="6">
        <v>45872.666666666664</v>
      </c>
      <c r="K617" s="79">
        <v>0.41111111111111109</v>
      </c>
      <c r="L617" t="s">
        <v>298</v>
      </c>
      <c r="M617" t="s">
        <v>169</v>
      </c>
      <c r="N617" t="s">
        <v>156</v>
      </c>
      <c r="O617" t="s">
        <v>196</v>
      </c>
      <c r="P617" t="s">
        <v>158</v>
      </c>
      <c r="R617" t="s">
        <v>159</v>
      </c>
      <c r="T617" t="s">
        <v>171</v>
      </c>
      <c r="V617" t="s">
        <v>172</v>
      </c>
      <c r="X617" t="s">
        <v>202</v>
      </c>
      <c r="Y617" t="s">
        <v>177</v>
      </c>
      <c r="Z617" t="s">
        <v>163</v>
      </c>
      <c r="AC617">
        <v>25</v>
      </c>
      <c r="AD617" t="s">
        <v>164</v>
      </c>
      <c r="AF617" cm="1">
        <f t="array" ref="AF617">_xlfn.LET(
  _xlpm.result, _xlfn.XLOOKUP($A617, IDEXX!$A:$A, IDEXX!$I:$I, ""),
  _xlfn.IFNA(
    _xlfn.IFS(
      ISNUMBER(_xlpm.result), _xlpm.result,
      _xlpm.result = "&gt; 2419.6", 2500,
      _xlpm.result = "&lt; 1.0", 0.5
    ),
    ""
  )
)</f>
        <v>22.6</v>
      </c>
      <c r="AG617" s="2">
        <f>_xlfn.IFNA(_xlfn.XLOOKUP((A617&amp;"_P"), GALLERY!AT:AT, GALLERY!E:E),"")</f>
        <v>0.19438</v>
      </c>
      <c r="AH617" s="2">
        <f>_xlfn.IFNA(_xlfn.XLOOKUP((A617&amp;"_C"), GALLERY!AT:AT, GALLERY!E:E),"")</f>
        <v>591.52059999999994</v>
      </c>
      <c r="AI617" s="75">
        <f>_xlfn.IFNA(IF(_xlfn.XLOOKUP((A617&amp;"_N"), GALLERY!AT:AT, GALLERY!E:E)&lt;0, _xlfn.XLOOKUP((A617&amp;"_T"), GALLERY!AT:AT, GALLERY!E:E), _xlfn.XLOOKUP((A617&amp;"_T"), GALLERY!AT:AT, GALLERY!E:E)-_xlfn.XLOOKUP((A617&amp;"_N"), GALLERY!AT:AT, GALLERY!E:E))/1000,"")</f>
        <v>0.16749323999999999</v>
      </c>
      <c r="AJ617" s="5">
        <f>_xlfn.IFNA(_xlfn.XLOOKUP((A617), TURBIDITY!A:A, TURBIDITY!I:I),"")</f>
        <v>2.0299999999999998</v>
      </c>
      <c r="AK617" s="146" t="str" cm="1">
        <f t="array" ref="AK617">_xlfn.LET(
  _xlpm.lookupVal, _xlfn.XLOOKUP($A617, PHYCOCYANIN!A:A, PHYCOCYANIN!R:R, ""),
  _xlfn.IFS(
    _xlpm.lookupVal &lt;&gt; "", _xlpm.lookupVal,
    OR($Z617 = "Abundant algae", ISNUMBER(SEARCH("Suspected_HAB", $AA617))), "Flagged",
    TRUE, ""
  )
)</f>
        <v/>
      </c>
      <c r="AL617" s="121">
        <v>40.331862696549102</v>
      </c>
      <c r="AM617" s="121">
        <v>-74.653560207547102</v>
      </c>
    </row>
    <row r="618" spans="1:39" ht="15" customHeight="1" x14ac:dyDescent="0.35">
      <c r="A618" s="2" t="str">
        <f t="shared" si="17"/>
        <v>SHA_2025-08-03</v>
      </c>
      <c r="B618">
        <v>3703</v>
      </c>
      <c r="C618" t="s">
        <v>1230</v>
      </c>
      <c r="D618" s="78">
        <v>45872.606273148151</v>
      </c>
      <c r="F618" s="78">
        <v>45872.606273148151</v>
      </c>
      <c r="H618" t="s">
        <v>1188</v>
      </c>
      <c r="I618" t="s">
        <v>1189</v>
      </c>
      <c r="J618" s="6">
        <v>45872.666666666664</v>
      </c>
      <c r="K618" s="79">
        <v>0.42777777777777776</v>
      </c>
      <c r="L618" t="s">
        <v>1231</v>
      </c>
      <c r="M618" t="s">
        <v>169</v>
      </c>
      <c r="N618" t="s">
        <v>156</v>
      </c>
      <c r="O618" t="s">
        <v>157</v>
      </c>
      <c r="P618" t="s">
        <v>158</v>
      </c>
      <c r="R618" t="s">
        <v>159</v>
      </c>
      <c r="T618" t="s">
        <v>159</v>
      </c>
      <c r="V618" t="s">
        <v>320</v>
      </c>
      <c r="X618" t="s">
        <v>202</v>
      </c>
      <c r="Y618" t="s">
        <v>191</v>
      </c>
      <c r="Z618" t="s">
        <v>163</v>
      </c>
      <c r="AC618" s="81"/>
      <c r="AD618" t="s">
        <v>164</v>
      </c>
      <c r="AE618" t="s">
        <v>1232</v>
      </c>
      <c r="AF618" cm="1">
        <f t="array" ref="AF618">_xlfn.LET(
  _xlpm.result, _xlfn.XLOOKUP($A618, IDEXX!$A:$A, IDEXX!$I:$I, ""),
  _xlfn.IFNA(
    _xlfn.IFS(
      ISNUMBER(_xlpm.result), _xlpm.result,
      _xlpm.result = "&gt; 2419.6", 2500,
      _xlpm.result = "&lt; 1.0", 0.5
    ),
    ""
  )
)</f>
        <v>1</v>
      </c>
      <c r="AG618" s="2">
        <f>_xlfn.IFNA(_xlfn.XLOOKUP((A618&amp;"_P"), GALLERY!AT:AT, GALLERY!E:E),"")</f>
        <v>6.3089999999999993E-2</v>
      </c>
      <c r="AH618" s="2">
        <f>_xlfn.IFNA(_xlfn.XLOOKUP((A618&amp;"_C"), GALLERY!AT:AT, GALLERY!E:E),"")</f>
        <v>330.96559999999999</v>
      </c>
      <c r="AI618" s="75">
        <f>_xlfn.IFNA(IF(_xlfn.XLOOKUP((A618&amp;"_N"), GALLERY!AT:AT, GALLERY!E:E)&lt;0, _xlfn.XLOOKUP((A618&amp;"_T"), GALLERY!AT:AT, GALLERY!E:E), _xlfn.XLOOKUP((A618&amp;"_T"), GALLERY!AT:AT, GALLERY!E:E)-_xlfn.XLOOKUP((A618&amp;"_N"), GALLERY!AT:AT, GALLERY!E:E))/1000,"")</f>
        <v>8.2175399999999989E-3</v>
      </c>
      <c r="AJ618" s="5">
        <f>_xlfn.IFNA(_xlfn.XLOOKUP((A618), TURBIDITY!A:A, TURBIDITY!I:I),"")</f>
        <v>5.65</v>
      </c>
      <c r="AK618" s="146" t="str" cm="1">
        <f t="array" ref="AK618">_xlfn.LET(
  _xlpm.lookupVal, _xlfn.XLOOKUP($A618, PHYCOCYANIN!A:A, PHYCOCYANIN!R:R, ""),
  _xlfn.IFS(
    _xlpm.lookupVal &lt;&gt; "", _xlpm.lookupVal,
    OR($Z618 = "Abundant algae", ISNUMBER(SEARCH("Suspected_HAB", $AA618))), "Flagged",
    TRUE, ""
  )
)</f>
        <v/>
      </c>
      <c r="AL618" s="121">
        <v>40.346810523805502</v>
      </c>
      <c r="AM618" s="121">
        <v>-74.557177974743297</v>
      </c>
    </row>
    <row r="619" spans="1:39" ht="15" customHeight="1" x14ac:dyDescent="0.35">
      <c r="A619" s="2" t="str">
        <f t="shared" si="17"/>
        <v>SPBP1_2025-08-03</v>
      </c>
      <c r="B619">
        <v>3723</v>
      </c>
      <c r="C619" t="s">
        <v>1233</v>
      </c>
      <c r="D619" s="78">
        <v>45872.84033564815</v>
      </c>
      <c r="F619" s="78">
        <v>45872.84033564815</v>
      </c>
      <c r="H619" t="s">
        <v>283</v>
      </c>
      <c r="I619" t="s">
        <v>284</v>
      </c>
      <c r="J619" s="6">
        <v>45872.666666666664</v>
      </c>
      <c r="K619" s="79">
        <v>0.47986111111111113</v>
      </c>
      <c r="L619" t="s">
        <v>301</v>
      </c>
      <c r="M619" t="s">
        <v>155</v>
      </c>
      <c r="N619" t="s">
        <v>286</v>
      </c>
      <c r="O619" t="s">
        <v>157</v>
      </c>
      <c r="P619" t="s">
        <v>158</v>
      </c>
      <c r="R619" t="s">
        <v>853</v>
      </c>
      <c r="T619" t="s">
        <v>159</v>
      </c>
      <c r="V619" t="s">
        <v>172</v>
      </c>
      <c r="X619" t="s">
        <v>161</v>
      </c>
      <c r="Y619" t="s">
        <v>191</v>
      </c>
      <c r="Z619" t="s">
        <v>163</v>
      </c>
      <c r="AC619">
        <v>25</v>
      </c>
      <c r="AD619" t="s">
        <v>164</v>
      </c>
      <c r="AF619" cm="1">
        <f t="array" ref="AF619">_xlfn.LET(
  _xlpm.result, _xlfn.XLOOKUP($A619, IDEXX!$A:$A, IDEXX!$I:$I, ""),
  _xlfn.IFNA(
    _xlfn.IFS(
      ISNUMBER(_xlpm.result), _xlpm.result,
      _xlpm.result = "&gt; 2419.6", 2500,
      _xlpm.result = "&lt; 1.0", 0.5
    ),
    ""
  )
)</f>
        <v>0.5</v>
      </c>
      <c r="AG619" s="2">
        <f>_xlfn.IFNA(_xlfn.XLOOKUP((A619&amp;"_P"), GALLERY!AT:AT, GALLERY!E:E),"")</f>
        <v>1.017E-2</v>
      </c>
      <c r="AH619" s="2">
        <f>_xlfn.IFNA(_xlfn.XLOOKUP((A619&amp;"_C"), GALLERY!AT:AT, GALLERY!E:E),"")</f>
        <v>226.16249999999999</v>
      </c>
      <c r="AI619" s="75">
        <f>_xlfn.IFNA(IF(_xlfn.XLOOKUP((A619&amp;"_N"), GALLERY!AT:AT, GALLERY!E:E)&lt;0, _xlfn.XLOOKUP((A619&amp;"_T"), GALLERY!AT:AT, GALLERY!E:E), _xlfn.XLOOKUP((A619&amp;"_T"), GALLERY!AT:AT, GALLERY!E:E)-_xlfn.XLOOKUP((A619&amp;"_N"), GALLERY!AT:AT, GALLERY!E:E))/1000,"")</f>
        <v>7.4237700000000005E-3</v>
      </c>
      <c r="AJ619" s="5">
        <f>_xlfn.IFNA(_xlfn.XLOOKUP((A619), TURBIDITY!A:A, TURBIDITY!I:I),"")</f>
        <v>7.46</v>
      </c>
      <c r="AK619" s="146" t="str" cm="1">
        <f t="array" ref="AK619">_xlfn.LET(
  _xlpm.lookupVal, _xlfn.XLOOKUP($A619, PHYCOCYANIN!A:A, PHYCOCYANIN!R:R, ""),
  _xlfn.IFS(
    _xlpm.lookupVal &lt;&gt; "", _xlpm.lookupVal,
    OR($Z619 = "Abundant algae", ISNUMBER(SEARCH("Suspected_HAB", $AA619))), "Flagged",
    TRUE, ""
  )
)</f>
        <v/>
      </c>
      <c r="AL619" s="7">
        <f>_xlfn.XLOOKUP($L619,'Site_GPS-Coordinates'!$A:$A,'Site_GPS-Coordinates'!$B:$B,"")</f>
        <v>40.50947</v>
      </c>
      <c r="AM619" s="7">
        <f>_xlfn.XLOOKUP($L619,'Site_GPS-Coordinates'!$A:$A,'Site_GPS-Coordinates'!$C:$C,"")</f>
        <v>-74.565430000000006</v>
      </c>
    </row>
    <row r="620" spans="1:39" ht="15" customHeight="1" x14ac:dyDescent="0.35">
      <c r="A620" s="2" t="str">
        <f t="shared" si="17"/>
        <v>SPBP2_2025-08-03</v>
      </c>
      <c r="B620">
        <v>3724</v>
      </c>
      <c r="C620" t="s">
        <v>1234</v>
      </c>
      <c r="D620" s="78">
        <v>45872.841226851851</v>
      </c>
      <c r="F620" s="78">
        <v>45872.841226851851</v>
      </c>
      <c r="H620" t="s">
        <v>283</v>
      </c>
      <c r="I620" t="s">
        <v>284</v>
      </c>
      <c r="J620" s="6">
        <v>45872.666666666664</v>
      </c>
      <c r="K620" s="79">
        <v>0.48749999999999999</v>
      </c>
      <c r="L620" t="s">
        <v>303</v>
      </c>
      <c r="M620" t="s">
        <v>155</v>
      </c>
      <c r="N620" t="s">
        <v>286</v>
      </c>
      <c r="O620" t="s">
        <v>157</v>
      </c>
      <c r="P620" t="s">
        <v>158</v>
      </c>
      <c r="R620" t="s">
        <v>287</v>
      </c>
      <c r="T620" t="s">
        <v>171</v>
      </c>
      <c r="V620" t="s">
        <v>190</v>
      </c>
      <c r="X620" t="s">
        <v>202</v>
      </c>
      <c r="Y620" t="s">
        <v>191</v>
      </c>
      <c r="Z620" t="s">
        <v>163</v>
      </c>
      <c r="AC620">
        <v>25</v>
      </c>
      <c r="AD620" t="s">
        <v>164</v>
      </c>
      <c r="AF620" cm="1">
        <f t="array" ref="AF620">_xlfn.LET(
  _xlpm.result, _xlfn.XLOOKUP($A620, IDEXX!$A:$A, IDEXX!$I:$I, ""),
  _xlfn.IFNA(
    _xlfn.IFS(
      ISNUMBER(_xlpm.result), _xlpm.result,
      _xlpm.result = "&gt; 2419.6", 2500,
      _xlpm.result = "&lt; 1.0", 0.5
    ),
    ""
  )
)</f>
        <v>0.5</v>
      </c>
      <c r="AG620" s="2">
        <f>_xlfn.IFNA(_xlfn.XLOOKUP((A620&amp;"_P"), GALLERY!AT:AT, GALLERY!E:E),"")</f>
        <v>0.10857</v>
      </c>
      <c r="AH620" s="2">
        <f>_xlfn.IFNA(_xlfn.XLOOKUP((A620&amp;"_C"), GALLERY!AT:AT, GALLERY!E:E),"")</f>
        <v>253.80199999999999</v>
      </c>
      <c r="AI620" s="75">
        <f>_xlfn.IFNA(IF(_xlfn.XLOOKUP((A620&amp;"_N"), GALLERY!AT:AT, GALLERY!E:E)&lt;0, _xlfn.XLOOKUP((A620&amp;"_T"), GALLERY!AT:AT, GALLERY!E:E), _xlfn.XLOOKUP((A620&amp;"_T"), GALLERY!AT:AT, GALLERY!E:E)-_xlfn.XLOOKUP((A620&amp;"_N"), GALLERY!AT:AT, GALLERY!E:E))/1000,"")</f>
        <v>0.14086179999999998</v>
      </c>
      <c r="AJ620" s="5">
        <f>_xlfn.IFNA(_xlfn.XLOOKUP((A620), TURBIDITY!A:A, TURBIDITY!I:I),"")</f>
        <v>9.5399999999999991</v>
      </c>
      <c r="AK620" s="146" t="str" cm="1">
        <f t="array" ref="AK620">_xlfn.LET(
  _xlpm.lookupVal, _xlfn.XLOOKUP($A620, PHYCOCYANIN!A:A, PHYCOCYANIN!R:R, ""),
  _xlfn.IFS(
    _xlpm.lookupVal &lt;&gt; "", _xlpm.lookupVal,
    OR($Z620 = "Abundant algae", ISNUMBER(SEARCH("Suspected_HAB", $AA620))), "Flagged",
    TRUE, ""
  )
)</f>
        <v/>
      </c>
      <c r="AL620" s="7">
        <f>_xlfn.XLOOKUP($L620,'Site_GPS-Coordinates'!$A:$A,'Site_GPS-Coordinates'!$B:$B,"")</f>
        <v>40.510150000000003</v>
      </c>
      <c r="AM620" s="7">
        <f>_xlfn.XLOOKUP($L620,'Site_GPS-Coordinates'!$A:$A,'Site_GPS-Coordinates'!$C:$C,"")</f>
        <v>-74.560640000000006</v>
      </c>
    </row>
    <row r="621" spans="1:39" ht="15" customHeight="1" x14ac:dyDescent="0.35">
      <c r="A621" s="2" t="str">
        <f t="shared" si="17"/>
        <v>SW1_2025-08-03</v>
      </c>
      <c r="B621">
        <v>3674</v>
      </c>
      <c r="C621" t="s">
        <v>1235</v>
      </c>
      <c r="D621" s="78">
        <v>45872.503622685188</v>
      </c>
      <c r="F621" s="78">
        <v>45872.503622685188</v>
      </c>
      <c r="H621" t="s">
        <v>1084</v>
      </c>
      <c r="I621" t="s">
        <v>1085</v>
      </c>
      <c r="J621" s="6">
        <v>45872.666666666664</v>
      </c>
      <c r="K621" s="79">
        <v>0.33541666666666664</v>
      </c>
      <c r="L621" t="s">
        <v>810</v>
      </c>
      <c r="M621" t="s">
        <v>155</v>
      </c>
      <c r="N621" t="s">
        <v>156</v>
      </c>
      <c r="O621" t="s">
        <v>157</v>
      </c>
      <c r="P621" t="s">
        <v>396</v>
      </c>
      <c r="R621" t="s">
        <v>290</v>
      </c>
      <c r="T621" t="s">
        <v>171</v>
      </c>
      <c r="V621" t="s">
        <v>172</v>
      </c>
      <c r="X621" t="s">
        <v>173</v>
      </c>
      <c r="Y621" t="s">
        <v>162</v>
      </c>
      <c r="Z621" t="s">
        <v>163</v>
      </c>
      <c r="AC621">
        <v>22</v>
      </c>
      <c r="AD621" t="s">
        <v>164</v>
      </c>
      <c r="AF621" cm="1">
        <f t="array" ref="AF621">_xlfn.LET(
  _xlpm.result, _xlfn.XLOOKUP($A621, IDEXX!$A:$A, IDEXX!$I:$I, ""),
  _xlfn.IFNA(
    _xlfn.IFS(
      ISNUMBER(_xlpm.result), _xlpm.result,
      _xlpm.result = "&gt; 2419.6", 2500,
      _xlpm.result = "&lt; 1.0", 0.5
    ),
    ""
  )
)</f>
        <v>58.3</v>
      </c>
      <c r="AG621" s="2">
        <f>_xlfn.IFNA(_xlfn.XLOOKUP((A621&amp;"_P"), GALLERY!AT:AT, GALLERY!E:E),"")</f>
        <v>7.0980000000000001E-2</v>
      </c>
      <c r="AH621" s="2">
        <f>_xlfn.IFNA(_xlfn.XLOOKUP((A621&amp;"_C"), GALLERY!AT:AT, GALLERY!E:E),"")</f>
        <v>251.65299999999999</v>
      </c>
      <c r="AI621" s="75">
        <f>_xlfn.IFNA(IF(_xlfn.XLOOKUP((A621&amp;"_N"), GALLERY!AT:AT, GALLERY!E:E)&lt;0, _xlfn.XLOOKUP((A621&amp;"_T"), GALLERY!AT:AT, GALLERY!E:E), _xlfn.XLOOKUP((A621&amp;"_T"), GALLERY!AT:AT, GALLERY!E:E)-_xlfn.XLOOKUP((A621&amp;"_N"), GALLERY!AT:AT, GALLERY!E:E))/1000,"")</f>
        <v>-1.9514700000000001E-3</v>
      </c>
      <c r="AJ621" s="5">
        <f>_xlfn.IFNA(_xlfn.XLOOKUP((A621), TURBIDITY!A:A, TURBIDITY!I:I),"")</f>
        <v>9.82</v>
      </c>
      <c r="AK621" s="146" t="str" cm="1">
        <f t="array" ref="AK621">_xlfn.LET(
  _xlpm.lookupVal, _xlfn.XLOOKUP($A621, PHYCOCYANIN!A:A, PHYCOCYANIN!R:R, ""),
  _xlfn.IFS(
    _xlpm.lookupVal &lt;&gt; "", _xlpm.lookupVal,
    OR($Z621 = "Abundant algae", ISNUMBER(SEARCH("Suspected_HAB", $AA621))), "Flagged",
    TRUE, ""
  )
)</f>
        <v/>
      </c>
      <c r="AL621" s="7">
        <f>_xlfn.XLOOKUP($L621,'Site_GPS-Coordinates'!$A:$A,'Site_GPS-Coordinates'!$B:$B,"")</f>
        <v>40.364043000000002</v>
      </c>
      <c r="AM621" s="7">
        <f>_xlfn.XLOOKUP($L621,'Site_GPS-Coordinates'!$A:$A,'Site_GPS-Coordinates'!$C:$C,"")</f>
        <v>-74.945042000000001</v>
      </c>
    </row>
    <row r="622" spans="1:39" ht="15" customHeight="1" x14ac:dyDescent="0.35">
      <c r="A622" s="2" t="str">
        <f t="shared" si="17"/>
        <v>SYL1_2025-08-03</v>
      </c>
      <c r="B622">
        <v>3687</v>
      </c>
      <c r="C622" t="s">
        <v>1236</v>
      </c>
      <c r="D622" s="78">
        <v>45872.562557870369</v>
      </c>
      <c r="F622" s="78">
        <v>45872.562557870369</v>
      </c>
      <c r="H622" t="s">
        <v>1109</v>
      </c>
      <c r="I622" t="s">
        <v>1110</v>
      </c>
      <c r="J622" s="6">
        <v>45872.666666666664</v>
      </c>
      <c r="K622" s="79">
        <v>0.3923611111111111</v>
      </c>
      <c r="L622" t="s">
        <v>307</v>
      </c>
      <c r="M622" t="s">
        <v>155</v>
      </c>
      <c r="N622" t="s">
        <v>156</v>
      </c>
      <c r="O622" t="s">
        <v>196</v>
      </c>
      <c r="P622" t="s">
        <v>158</v>
      </c>
      <c r="R622" t="s">
        <v>159</v>
      </c>
      <c r="T622" t="s">
        <v>171</v>
      </c>
      <c r="V622" t="s">
        <v>160</v>
      </c>
      <c r="X622" t="s">
        <v>202</v>
      </c>
      <c r="Y622" t="s">
        <v>424</v>
      </c>
      <c r="Z622" s="84" t="s">
        <v>377</v>
      </c>
      <c r="AC622">
        <v>22.5</v>
      </c>
      <c r="AD622" t="s">
        <v>164</v>
      </c>
      <c r="AE622" t="s">
        <v>1163</v>
      </c>
      <c r="AF622" cm="1">
        <f t="array" ref="AF622">_xlfn.LET(
  _xlpm.result, _xlfn.XLOOKUP($A622, IDEXX!$A:$A, IDEXX!$I:$I, ""),
  _xlfn.IFNA(
    _xlfn.IFS(
      ISNUMBER(_xlpm.result), _xlpm.result,
      _xlpm.result = "&gt; 2419.6", 2500,
      _xlpm.result = "&lt; 1.0", 0.5
    ),
    ""
  )
)</f>
        <v>52</v>
      </c>
      <c r="AG622" s="2">
        <f>_xlfn.IFNA(_xlfn.XLOOKUP((A622&amp;"_P"), GALLERY!AT:AT, GALLERY!E:E),"")</f>
        <v>5.185E-2</v>
      </c>
      <c r="AH622" s="2">
        <f>_xlfn.IFNA(_xlfn.XLOOKUP((A622&amp;"_C"), GALLERY!AT:AT, GALLERY!E:E),"")</f>
        <v>817.48689999999999</v>
      </c>
      <c r="AI622" s="75">
        <f>_xlfn.IFNA(IF(_xlfn.XLOOKUP((A622&amp;"_N"), GALLERY!AT:AT, GALLERY!E:E)&lt;0, _xlfn.XLOOKUP((A622&amp;"_T"), GALLERY!AT:AT, GALLERY!E:E), _xlfn.XLOOKUP((A622&amp;"_T"), GALLERY!AT:AT, GALLERY!E:E)-_xlfn.XLOOKUP((A622&amp;"_N"), GALLERY!AT:AT, GALLERY!E:E))/1000,"")</f>
        <v>2.0957450000000002E-2</v>
      </c>
      <c r="AJ622" s="5">
        <f>_xlfn.IFNA(_xlfn.XLOOKUP((A622), TURBIDITY!A:A, TURBIDITY!I:I),"")</f>
        <v>3</v>
      </c>
      <c r="AK622" s="146" t="str" cm="1">
        <f t="array" ref="AK622">_xlfn.LET(
  _xlpm.lookupVal, _xlfn.XLOOKUP($A622, PHYCOCYANIN!A:A, PHYCOCYANIN!R:R, ""),
  _xlfn.IFS(
    _xlpm.lookupVal &lt;&gt; "", _xlpm.lookupVal,
    OR($Z622 = "Abundant algae", ISNUMBER(SEARCH("Suspected_HAB", $AA622))), "Flagged",
    TRUE, ""
  )
)</f>
        <v>Flagged</v>
      </c>
      <c r="AL622" s="7">
        <f>_xlfn.XLOOKUP($L622,'Site_GPS-Coordinates'!$A:$A,'Site_GPS-Coordinates'!$B:$B,"")</f>
        <v>40.271619999999999</v>
      </c>
      <c r="AM622" s="7">
        <f>_xlfn.XLOOKUP($L622,'Site_GPS-Coordinates'!$A:$A,'Site_GPS-Coordinates'!$C:$C,"")</f>
        <v>-74.775480000000002</v>
      </c>
    </row>
    <row r="623" spans="1:39" ht="15" customHeight="1" x14ac:dyDescent="0.35">
      <c r="A623" s="2" t="str">
        <f t="shared" si="17"/>
        <v>SYNL1_2025-08-03</v>
      </c>
      <c r="B623">
        <v>3680</v>
      </c>
      <c r="C623" t="s">
        <v>1237</v>
      </c>
      <c r="D623" s="78">
        <v>45872.537037037036</v>
      </c>
      <c r="F623" s="78">
        <v>45872.537037037036</v>
      </c>
      <c r="H623" t="s">
        <v>1088</v>
      </c>
      <c r="I623" t="s">
        <v>1089</v>
      </c>
      <c r="J623" s="6">
        <v>45872.666666666664</v>
      </c>
      <c r="K623" s="79">
        <v>0.36944444444444446</v>
      </c>
      <c r="L623" t="s">
        <v>310</v>
      </c>
      <c r="M623" t="s">
        <v>155</v>
      </c>
      <c r="N623" t="s">
        <v>156</v>
      </c>
      <c r="O623" t="s">
        <v>196</v>
      </c>
      <c r="P623" t="s">
        <v>158</v>
      </c>
      <c r="R623" t="s">
        <v>159</v>
      </c>
      <c r="T623" t="s">
        <v>159</v>
      </c>
      <c r="V623" t="s">
        <v>172</v>
      </c>
      <c r="X623" t="s">
        <v>202</v>
      </c>
      <c r="Y623" t="s">
        <v>177</v>
      </c>
      <c r="Z623" t="s">
        <v>163</v>
      </c>
      <c r="AC623">
        <v>21</v>
      </c>
      <c r="AD623" t="s">
        <v>164</v>
      </c>
      <c r="AF623" cm="1">
        <f t="array" ref="AF623">_xlfn.LET(
  _xlpm.result, _xlfn.XLOOKUP($A623, IDEXX!$A:$A, IDEXX!$I:$I, ""),
  _xlfn.IFNA(
    _xlfn.IFS(
      ISNUMBER(_xlpm.result), _xlpm.result,
      _xlpm.result = "&gt; 2419.6", 2500,
      _xlpm.result = "&lt; 1.0", 0.5
    ),
    ""
  )
)</f>
        <v>225.4</v>
      </c>
      <c r="AG623" s="2">
        <f>_xlfn.IFNA(_xlfn.XLOOKUP((A623&amp;"_P"), GALLERY!AT:AT, GALLERY!E:E),"")</f>
        <v>3.7620000000000001E-2</v>
      </c>
      <c r="AH623" s="2">
        <f>_xlfn.IFNA(_xlfn.XLOOKUP((A623&amp;"_C"), GALLERY!AT:AT, GALLERY!E:E),"")</f>
        <v>204.42670000000001</v>
      </c>
      <c r="AI623" s="75">
        <f>_xlfn.IFNA(IF(_xlfn.XLOOKUP((A623&amp;"_N"), GALLERY!AT:AT, GALLERY!E:E)&lt;0, _xlfn.XLOOKUP((A623&amp;"_T"), GALLERY!AT:AT, GALLERY!E:E), _xlfn.XLOOKUP((A623&amp;"_T"), GALLERY!AT:AT, GALLERY!E:E)-_xlfn.XLOOKUP((A623&amp;"_N"), GALLERY!AT:AT, GALLERY!E:E))/1000,"")</f>
        <v>4.4241410000000002E-2</v>
      </c>
      <c r="AJ623" s="5">
        <f>_xlfn.IFNA(_xlfn.XLOOKUP((A623), TURBIDITY!A:A, TURBIDITY!I:I),"")</f>
        <v>6.71</v>
      </c>
      <c r="AK623" s="146" t="str" cm="1">
        <f t="array" ref="AK623">_xlfn.LET(
  _xlpm.lookupVal, _xlfn.XLOOKUP($A623, PHYCOCYANIN!A:A, PHYCOCYANIN!R:R, ""),
  _xlfn.IFS(
    _xlpm.lookupVal &lt;&gt; "", _xlpm.lookupVal,
    OR($Z623 = "Abundant algae", ISNUMBER(SEARCH("Suspected_HAB", $AA623))), "Flagged",
    TRUE, ""
  )
)</f>
        <v/>
      </c>
      <c r="AL623" s="7">
        <f>_xlfn.XLOOKUP($L623,'Site_GPS-Coordinates'!$A:$A,'Site_GPS-Coordinates'!$B:$B,"")</f>
        <v>40.412372449999999</v>
      </c>
      <c r="AM623" s="7">
        <f>_xlfn.XLOOKUP($L623,'Site_GPS-Coordinates'!$A:$A,'Site_GPS-Coordinates'!$C:$C,"")</f>
        <v>-74.698115569999999</v>
      </c>
    </row>
    <row r="624" spans="1:39" ht="15" customHeight="1" x14ac:dyDescent="0.35">
      <c r="A624" s="2" t="str">
        <f t="shared" si="17"/>
        <v>WP2_2025-08-03</v>
      </c>
      <c r="B624">
        <v>3721</v>
      </c>
      <c r="C624" t="s">
        <v>1238</v>
      </c>
      <c r="D624" s="78">
        <v>45872.689976851849</v>
      </c>
      <c r="F624" s="78">
        <v>45872.689976851849</v>
      </c>
      <c r="H624" t="s">
        <v>527</v>
      </c>
      <c r="I624" t="s">
        <v>528</v>
      </c>
      <c r="J624" s="6">
        <v>45872.666666666664</v>
      </c>
      <c r="K624" s="79">
        <v>0.49375000000000002</v>
      </c>
      <c r="L624" t="s">
        <v>529</v>
      </c>
      <c r="M624" t="s">
        <v>155</v>
      </c>
      <c r="N624" t="s">
        <v>156</v>
      </c>
      <c r="O624" t="s">
        <v>157</v>
      </c>
      <c r="P624" t="s">
        <v>158</v>
      </c>
      <c r="R624" t="s">
        <v>182</v>
      </c>
      <c r="T624" t="s">
        <v>199</v>
      </c>
      <c r="V624" t="s">
        <v>172</v>
      </c>
      <c r="X624" t="s">
        <v>161</v>
      </c>
      <c r="Y624" t="s">
        <v>177</v>
      </c>
      <c r="Z624" t="s">
        <v>163</v>
      </c>
      <c r="AC624">
        <v>24.1</v>
      </c>
      <c r="AD624" t="s">
        <v>164</v>
      </c>
      <c r="AF624" cm="1">
        <f t="array" ref="AF624">_xlfn.LET(
  _xlpm.result, _xlfn.XLOOKUP($A624, IDEXX!$A:$A, IDEXX!$I:$I, ""),
  _xlfn.IFNA(
    _xlfn.IFS(
      ISNUMBER(_xlpm.result), _xlpm.result,
      _xlpm.result = "&gt; 2419.6", 2500,
      _xlpm.result = "&lt; 1.0", 0.5
    ),
    ""
  )
)</f>
        <v>0.5</v>
      </c>
      <c r="AG624" s="2">
        <f>_xlfn.IFNA(_xlfn.XLOOKUP((A624&amp;"_P"), GALLERY!AT:AT, GALLERY!E:E),"")</f>
        <v>1.265E-2</v>
      </c>
      <c r="AH624" s="2">
        <f>_xlfn.IFNA(_xlfn.XLOOKUP((A624&amp;"_C"), GALLERY!AT:AT, GALLERY!E:E),"")</f>
        <v>125.3728</v>
      </c>
      <c r="AI624" s="75">
        <f>_xlfn.IFNA(IF(_xlfn.XLOOKUP((A624&amp;"_N"), GALLERY!AT:AT, GALLERY!E:E)&lt;0, _xlfn.XLOOKUP((A624&amp;"_T"), GALLERY!AT:AT, GALLERY!E:E), _xlfn.XLOOKUP((A624&amp;"_T"), GALLERY!AT:AT, GALLERY!E:E)-_xlfn.XLOOKUP((A624&amp;"_N"), GALLERY!AT:AT, GALLERY!E:E))/1000,"")</f>
        <v>7.25692E-3</v>
      </c>
      <c r="AJ624" s="5">
        <f>_xlfn.IFNA(_xlfn.XLOOKUP((A624), TURBIDITY!A:A, TURBIDITY!I:I),"")</f>
        <v>9.06</v>
      </c>
      <c r="AK624" s="105" t="s">
        <v>828</v>
      </c>
      <c r="AL624" s="7">
        <f>_xlfn.XLOOKUP($L624,'Site_GPS-Coordinates'!$A:$A,'Site_GPS-Coordinates'!$B:$B,"")</f>
        <v>40.358359999999998</v>
      </c>
      <c r="AM624" s="7">
        <f>_xlfn.XLOOKUP($L624,'Site_GPS-Coordinates'!$A:$A,'Site_GPS-Coordinates'!$C:$C,"")</f>
        <v>-74.766068000000004</v>
      </c>
    </row>
    <row r="625" spans="37:37" ht="15" customHeight="1" x14ac:dyDescent="0.35">
      <c r="AK625"/>
    </row>
    <row r="626" spans="37:37" ht="15" customHeight="1" x14ac:dyDescent="0.35">
      <c r="AK626"/>
    </row>
    <row r="627" spans="37:37" ht="15" customHeight="1" x14ac:dyDescent="0.35">
      <c r="AK627"/>
    </row>
  </sheetData>
  <autoFilter ref="A1:AQ624" xr:uid="{B943075A-6D20-48E8-8C04-B5346408401B}">
    <sortState xmlns:xlrd2="http://schemas.microsoft.com/office/spreadsheetml/2017/richdata2" ref="A2:AQ624">
      <sortCondition ref="J1:J567"/>
    </sortState>
  </autoFilter>
  <sortState xmlns:xlrd2="http://schemas.microsoft.com/office/spreadsheetml/2017/richdata2" ref="A519:XFD567">
    <sortCondition ref="A519:A567"/>
  </sortState>
  <phoneticPr fontId="18" type="noConversion"/>
  <conditionalFormatting sqref="A1:A624">
    <cfRule type="expression" dxfId="16" priority="5">
      <formula>OR($Z1="Abundant algae", $AA1= "Suspected_HAB",$T1="Pea Soup")</formula>
    </cfRule>
    <cfRule type="expression" dxfId="15" priority="6">
      <formula>"ifs($z2=""Abundant algae"", true,$AA2=""Suspected_HAB"", true)"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162E1-2F36-4EE6-A53A-BFE4BE09D2CC}">
  <dimension ref="A1:V696"/>
  <sheetViews>
    <sheetView zoomScale="90" zoomScaleNormal="90" workbookViewId="0">
      <pane ySplit="1" topLeftCell="A674" activePane="bottomLeft" state="frozen"/>
      <selection pane="bottomLeft" activeCell="W695" sqref="W695"/>
    </sheetView>
  </sheetViews>
  <sheetFormatPr defaultColWidth="8.453125" defaultRowHeight="14.5" x14ac:dyDescent="0.35"/>
  <cols>
    <col min="1" max="1" width="19.453125" style="91" bestFit="1" customWidth="1"/>
    <col min="2" max="2" width="7.453125" customWidth="1"/>
    <col min="3" max="3" width="11.453125" customWidth="1"/>
    <col min="4" max="4" width="8.453125" bestFit="1" customWidth="1"/>
    <col min="5" max="5" width="9.453125" bestFit="1" customWidth="1"/>
    <col min="6" max="6" width="7.453125" style="91" bestFit="1" customWidth="1"/>
    <col min="7" max="7" width="8.453125" bestFit="1" customWidth="1"/>
    <col min="8" max="8" width="9.453125" bestFit="1" customWidth="1"/>
    <col min="9" max="9" width="7.6328125" style="91" bestFit="1" customWidth="1"/>
  </cols>
  <sheetData>
    <row r="1" spans="1:22" s="2" customFormat="1" ht="44.25" customHeight="1" x14ac:dyDescent="0.35">
      <c r="A1" s="173" t="s">
        <v>111</v>
      </c>
      <c r="B1" s="174" t="s">
        <v>1239</v>
      </c>
      <c r="C1" s="174" t="s">
        <v>1240</v>
      </c>
      <c r="D1" s="175" t="s">
        <v>1241</v>
      </c>
      <c r="E1" s="175"/>
      <c r="F1" s="109" t="s">
        <v>1242</v>
      </c>
      <c r="G1" s="175" t="s">
        <v>1243</v>
      </c>
      <c r="H1" s="175"/>
      <c r="I1" s="109" t="s">
        <v>141</v>
      </c>
      <c r="J1" s="1" t="s">
        <v>1244</v>
      </c>
    </row>
    <row r="2" spans="1:22" x14ac:dyDescent="0.35">
      <c r="A2" s="173"/>
      <c r="B2" s="174"/>
      <c r="C2" s="174"/>
      <c r="D2" s="77" t="s">
        <v>1245</v>
      </c>
      <c r="E2" s="77" t="s">
        <v>1246</v>
      </c>
      <c r="F2" s="89" t="s">
        <v>1247</v>
      </c>
      <c r="G2" s="77" t="s">
        <v>1245</v>
      </c>
      <c r="H2" s="77" t="s">
        <v>1246</v>
      </c>
      <c r="I2" s="89" t="s">
        <v>1247</v>
      </c>
      <c r="J2" s="76"/>
      <c r="K2" s="76"/>
    </row>
    <row r="3" spans="1:22" ht="15" thickBot="1" x14ac:dyDescent="0.4">
      <c r="A3" s="110" t="str">
        <f t="shared" ref="A3:A66" si="0">$B3&amp;"_"&amp;TEXT($C3,"yyyy-mm-dd")</f>
        <v>APL1_2025-05-18</v>
      </c>
      <c r="B3" s="84" t="s">
        <v>312</v>
      </c>
      <c r="C3" s="6">
        <v>45795</v>
      </c>
      <c r="D3">
        <v>49</v>
      </c>
      <c r="E3">
        <v>44</v>
      </c>
      <c r="F3" s="90" cm="1">
        <f t="array" ref="F3">_xlfn.IFNA(_xlfn.XLOOKUP($D3,'IDEXX MPN Table'!$A$3:$A$52,(_xlfn.XLOOKUP($E3,'IDEXX MPN Table'!$B$2:$AX$2,'IDEXX MPN Table'!$B$3:$AX$52))),"")</f>
        <v>1553.1</v>
      </c>
      <c r="G3">
        <v>23</v>
      </c>
      <c r="H3">
        <v>0</v>
      </c>
      <c r="I3" s="92" cm="1">
        <f t="array" ref="I3">_xlfn.IFNA(_xlfn.XLOOKUP($G3,'IDEXX MPN Table'!$A$3:$A$52,(_xlfn.XLOOKUP($H3,'IDEXX MPN Table'!$B$2:$AX$2,'IDEXX MPN Table'!$B$3:$AX$52))),"")</f>
        <v>29.9</v>
      </c>
    </row>
    <row r="4" spans="1:22" x14ac:dyDescent="0.35">
      <c r="A4" s="110" t="str">
        <f t="shared" si="0"/>
        <v>AWL1_2025-05-18</v>
      </c>
      <c r="B4" t="s">
        <v>154</v>
      </c>
      <c r="C4" s="6">
        <v>45795</v>
      </c>
      <c r="D4">
        <v>49</v>
      </c>
      <c r="E4">
        <v>48</v>
      </c>
      <c r="F4" s="90" t="str" cm="1">
        <f t="array" ref="F4">_xlfn.IFNA(_xlfn.XLOOKUP($D4,'IDEXX MPN Table'!$A$3:$A$52,(_xlfn.XLOOKUP($E4,'IDEXX MPN Table'!$B$2:$AX$2,'IDEXX MPN Table'!$B$3:$AX$52))),"")</f>
        <v>&gt; 2419.6</v>
      </c>
      <c r="G4">
        <v>48</v>
      </c>
      <c r="H4">
        <v>32</v>
      </c>
      <c r="I4" s="92" cm="1">
        <f t="array" ref="I4">_xlfn.IFNA(_xlfn.XLOOKUP($G4,'IDEXX MPN Table'!$A$3:$A$52,(_xlfn.XLOOKUP($H4,'IDEXX MPN Table'!$B$2:$AX$2,'IDEXX MPN Table'!$B$3:$AX$52))),"")</f>
        <v>478.6</v>
      </c>
      <c r="N4" s="50" t="s">
        <v>1248</v>
      </c>
      <c r="O4" s="51"/>
      <c r="P4" s="52"/>
      <c r="Q4" s="52"/>
      <c r="R4" s="52"/>
      <c r="S4" s="52"/>
      <c r="T4" s="52"/>
      <c r="U4" s="52"/>
      <c r="V4" s="53"/>
    </row>
    <row r="5" spans="1:22" x14ac:dyDescent="0.35">
      <c r="A5" s="110" t="str">
        <f t="shared" si="0"/>
        <v>AX1_2025-05-18</v>
      </c>
      <c r="B5" t="s">
        <v>168</v>
      </c>
      <c r="C5" s="6">
        <v>45795</v>
      </c>
      <c r="D5">
        <v>49</v>
      </c>
      <c r="E5">
        <v>48</v>
      </c>
      <c r="F5" s="90" t="str" cm="1">
        <f t="array" ref="F5">_xlfn.IFNA(_xlfn.XLOOKUP($D5,'IDEXX MPN Table'!$A$3:$A$52,(_xlfn.XLOOKUP($E5,'IDEXX MPN Table'!$B$2:$AX$2,'IDEXX MPN Table'!$B$3:$AX$52))),"")</f>
        <v>&gt; 2419.6</v>
      </c>
      <c r="G5">
        <v>43</v>
      </c>
      <c r="H5">
        <v>9</v>
      </c>
      <c r="I5" s="92" cm="1">
        <f t="array" ref="I5">_xlfn.IFNA(_xlfn.XLOOKUP($G5,'IDEXX MPN Table'!$A$3:$A$52,(_xlfn.XLOOKUP($H5,'IDEXX MPN Table'!$B$2:$AX$2,'IDEXX MPN Table'!$B$3:$AX$52))),"")</f>
        <v>114.5</v>
      </c>
      <c r="N5" s="54" t="s">
        <v>1249</v>
      </c>
      <c r="O5" s="55"/>
      <c r="P5" s="55"/>
      <c r="Q5" s="55"/>
      <c r="R5" s="55"/>
      <c r="S5" s="55"/>
      <c r="T5" s="55"/>
      <c r="U5" s="55"/>
      <c r="V5" s="56"/>
    </row>
    <row r="6" spans="1:22" x14ac:dyDescent="0.35">
      <c r="A6" s="110" t="str">
        <f t="shared" si="0"/>
        <v>AX2_2025-05-18</v>
      </c>
      <c r="B6" t="s">
        <v>175</v>
      </c>
      <c r="C6" s="6">
        <v>45795</v>
      </c>
      <c r="D6">
        <v>49</v>
      </c>
      <c r="E6">
        <v>48</v>
      </c>
      <c r="F6" s="90" t="str" cm="1">
        <f t="array" ref="F6">_xlfn.IFNA(_xlfn.XLOOKUP($D6,'IDEXX MPN Table'!$A$3:$A$52,(_xlfn.XLOOKUP($E6,'IDEXX MPN Table'!$B$2:$AX$2,'IDEXX MPN Table'!$B$3:$AX$52))),"")</f>
        <v>&gt; 2419.6</v>
      </c>
      <c r="G6">
        <v>45</v>
      </c>
      <c r="H6">
        <v>7</v>
      </c>
      <c r="I6" s="92" cm="1">
        <f t="array" ref="I6">_xlfn.IFNA(_xlfn.XLOOKUP($G6,'IDEXX MPN Table'!$A$3:$A$52,(_xlfn.XLOOKUP($H6,'IDEXX MPN Table'!$B$2:$AX$2,'IDEXX MPN Table'!$B$3:$AX$52))),"")</f>
        <v>123.6</v>
      </c>
      <c r="N6" s="54" t="s">
        <v>1250</v>
      </c>
      <c r="O6" s="55"/>
      <c r="P6" s="55"/>
      <c r="Q6" s="55"/>
      <c r="R6" s="55"/>
      <c r="S6" s="55"/>
      <c r="T6" s="55"/>
      <c r="U6" s="55"/>
      <c r="V6" s="56"/>
    </row>
    <row r="7" spans="1:22" x14ac:dyDescent="0.35">
      <c r="A7" s="110" t="str">
        <f t="shared" si="0"/>
        <v>BB1_2025-05-18</v>
      </c>
      <c r="B7" t="s">
        <v>181</v>
      </c>
      <c r="C7" s="6">
        <v>45795</v>
      </c>
      <c r="D7">
        <v>49</v>
      </c>
      <c r="E7">
        <v>48</v>
      </c>
      <c r="F7" s="90" t="str" cm="1">
        <f t="array" ref="F7">_xlfn.IFNA(_xlfn.XLOOKUP($D7,'IDEXX MPN Table'!$A$3:$A$52,(_xlfn.XLOOKUP($E7,'IDEXX MPN Table'!$B$2:$AX$2,'IDEXX MPN Table'!$B$3:$AX$52))),"")</f>
        <v>&gt; 2419.6</v>
      </c>
      <c r="G7">
        <v>39</v>
      </c>
      <c r="H7">
        <v>9</v>
      </c>
      <c r="I7" s="92" cm="1">
        <f t="array" ref="I7">_xlfn.IFNA(_xlfn.XLOOKUP($G7,'IDEXX MPN Table'!$A$3:$A$52,(_xlfn.XLOOKUP($H7,'IDEXX MPN Table'!$B$2:$AX$2,'IDEXX MPN Table'!$B$3:$AX$52))),"")</f>
        <v>90.9</v>
      </c>
      <c r="N7" s="54" t="s">
        <v>1251</v>
      </c>
      <c r="O7" s="55"/>
      <c r="P7" s="55"/>
      <c r="Q7" s="55"/>
      <c r="R7" s="55"/>
      <c r="S7" s="55"/>
      <c r="T7" s="55"/>
      <c r="U7" s="55"/>
      <c r="V7" s="56"/>
    </row>
    <row r="8" spans="1:22" x14ac:dyDescent="0.35">
      <c r="A8" s="110" t="str">
        <f t="shared" si="0"/>
        <v>BD1a_2025-05-18</v>
      </c>
      <c r="B8" t="s">
        <v>186</v>
      </c>
      <c r="C8" s="6">
        <v>45795</v>
      </c>
      <c r="D8">
        <v>49</v>
      </c>
      <c r="E8">
        <v>48</v>
      </c>
      <c r="F8" s="90" t="str" cm="1">
        <f t="array" ref="F8">_xlfn.IFNA(_xlfn.XLOOKUP($D8,'IDEXX MPN Table'!$A$3:$A$52,(_xlfn.XLOOKUP($E8,'IDEXX MPN Table'!$B$2:$AX$2,'IDEXX MPN Table'!$B$3:$AX$52))),"")</f>
        <v>&gt; 2419.6</v>
      </c>
      <c r="G8">
        <v>48</v>
      </c>
      <c r="H8">
        <v>22</v>
      </c>
      <c r="I8" s="92" cm="1">
        <f t="array" ref="I8">_xlfn.IFNA(_xlfn.XLOOKUP($G8,'IDEXX MPN Table'!$A$3:$A$52,(_xlfn.XLOOKUP($H8,'IDEXX MPN Table'!$B$2:$AX$2,'IDEXX MPN Table'!$B$3:$AX$52))),"")</f>
        <v>298.7</v>
      </c>
      <c r="N8" s="54" t="s">
        <v>1252</v>
      </c>
      <c r="O8" s="55"/>
      <c r="P8" s="55"/>
      <c r="Q8" s="55"/>
      <c r="R8" s="55"/>
      <c r="S8" s="55"/>
      <c r="T8" s="55"/>
      <c r="U8" s="55"/>
      <c r="V8" s="56"/>
    </row>
    <row r="9" spans="1:22" x14ac:dyDescent="0.35">
      <c r="A9" s="110" t="str">
        <f t="shared" si="0"/>
        <v>BLDL1_2025-05-18</v>
      </c>
      <c r="B9" t="s">
        <v>189</v>
      </c>
      <c r="C9" s="6">
        <v>45795</v>
      </c>
      <c r="D9">
        <v>49</v>
      </c>
      <c r="E9">
        <v>48</v>
      </c>
      <c r="F9" s="90" t="str" cm="1">
        <f t="array" ref="F9">_xlfn.IFNA(_xlfn.XLOOKUP($D9,'IDEXX MPN Table'!$A$3:$A$52,(_xlfn.XLOOKUP($E9,'IDEXX MPN Table'!$B$2:$AX$2,'IDEXX MPN Table'!$B$3:$AX$52))),"")</f>
        <v>&gt; 2419.6</v>
      </c>
      <c r="G9">
        <v>49</v>
      </c>
      <c r="H9">
        <v>23</v>
      </c>
      <c r="I9" s="92" cm="1">
        <f t="array" ref="I9">_xlfn.IFNA(_xlfn.XLOOKUP($G9,'IDEXX MPN Table'!$A$3:$A$52,(_xlfn.XLOOKUP($H9,'IDEXX MPN Table'!$B$2:$AX$2,'IDEXX MPN Table'!$B$3:$AX$52))),"")</f>
        <v>410.6</v>
      </c>
      <c r="N9" s="54" t="s">
        <v>1253</v>
      </c>
      <c r="O9" s="55"/>
      <c r="P9" s="55"/>
      <c r="Q9" s="55"/>
      <c r="R9" s="55"/>
      <c r="S9" s="55"/>
      <c r="T9" s="55"/>
      <c r="U9" s="55"/>
      <c r="V9" s="56"/>
    </row>
    <row r="10" spans="1:22" x14ac:dyDescent="0.35">
      <c r="A10" s="110" t="str">
        <f t="shared" si="0"/>
        <v>BRL1_2025-05-18</v>
      </c>
      <c r="B10" t="s">
        <v>195</v>
      </c>
      <c r="C10" s="6">
        <v>45795</v>
      </c>
      <c r="D10">
        <v>49</v>
      </c>
      <c r="E10">
        <v>48</v>
      </c>
      <c r="F10" s="90" t="str" cm="1">
        <f t="array" ref="F10">_xlfn.IFNA(_xlfn.XLOOKUP($D10,'IDEXX MPN Table'!$A$3:$A$52,(_xlfn.XLOOKUP($E10,'IDEXX MPN Table'!$B$2:$AX$2,'IDEXX MPN Table'!$B$3:$AX$52))),"")</f>
        <v>&gt; 2419.6</v>
      </c>
      <c r="G10">
        <v>34</v>
      </c>
      <c r="H10">
        <v>3</v>
      </c>
      <c r="I10" s="92" cm="1">
        <f t="array" ref="I10">_xlfn.IFNA(_xlfn.XLOOKUP($G10,'IDEXX MPN Table'!$A$3:$A$52,(_xlfn.XLOOKUP($H10,'IDEXX MPN Table'!$B$2:$AX$2,'IDEXX MPN Table'!$B$3:$AX$52))),"")</f>
        <v>59.4</v>
      </c>
      <c r="N10" s="54" t="s">
        <v>1254</v>
      </c>
      <c r="O10" s="55"/>
      <c r="P10" s="55"/>
      <c r="Q10" s="55"/>
      <c r="R10" s="55"/>
      <c r="S10" s="55"/>
      <c r="T10" s="55"/>
      <c r="U10" s="55"/>
      <c r="V10" s="56"/>
    </row>
    <row r="11" spans="1:22" x14ac:dyDescent="0.35">
      <c r="A11" s="110" t="str">
        <f t="shared" si="0"/>
        <v>CB2_2025-05-18</v>
      </c>
      <c r="B11" t="s">
        <v>198</v>
      </c>
      <c r="C11" s="6">
        <v>45795</v>
      </c>
      <c r="D11">
        <v>49</v>
      </c>
      <c r="E11">
        <v>48</v>
      </c>
      <c r="F11" s="90" t="str" cm="1">
        <f t="array" ref="F11">_xlfn.IFNA(_xlfn.XLOOKUP($D11,'IDEXX MPN Table'!$A$3:$A$52,(_xlfn.XLOOKUP($E11,'IDEXX MPN Table'!$B$2:$AX$2,'IDEXX MPN Table'!$B$3:$AX$52))),"")</f>
        <v>&gt; 2419.6</v>
      </c>
      <c r="G11">
        <v>46</v>
      </c>
      <c r="H11">
        <v>6</v>
      </c>
      <c r="I11" s="92" cm="1">
        <f t="array" ref="I11">_xlfn.IFNA(_xlfn.XLOOKUP($G11,'IDEXX MPN Table'!$A$3:$A$52,(_xlfn.XLOOKUP($H11,'IDEXX MPN Table'!$B$2:$AX$2,'IDEXX MPN Table'!$B$3:$AX$52))),"")</f>
        <v>129.1</v>
      </c>
      <c r="N11" s="54" t="s">
        <v>1255</v>
      </c>
      <c r="O11" s="55"/>
      <c r="P11" s="55"/>
      <c r="Q11" s="55"/>
      <c r="R11" s="55"/>
      <c r="S11" s="55"/>
      <c r="T11" s="55"/>
      <c r="U11" s="55"/>
      <c r="V11" s="56"/>
    </row>
    <row r="12" spans="1:22" x14ac:dyDescent="0.35">
      <c r="A12" s="110" t="str">
        <f t="shared" si="0"/>
        <v>CB3_2025-05-18</v>
      </c>
      <c r="B12" t="s">
        <v>201</v>
      </c>
      <c r="C12" s="6">
        <v>45795</v>
      </c>
      <c r="D12">
        <v>49</v>
      </c>
      <c r="E12">
        <v>48</v>
      </c>
      <c r="F12" s="90" t="str" cm="1">
        <f t="array" ref="F12">_xlfn.IFNA(_xlfn.XLOOKUP($D12,'IDEXX MPN Table'!$A$3:$A$52,(_xlfn.XLOOKUP($E12,'IDEXX MPN Table'!$B$2:$AX$2,'IDEXX MPN Table'!$B$3:$AX$52))),"")</f>
        <v>&gt; 2419.6</v>
      </c>
      <c r="G12">
        <v>34</v>
      </c>
      <c r="H12">
        <v>11</v>
      </c>
      <c r="I12" s="92" cm="1">
        <f t="array" ref="I12">_xlfn.IFNA(_xlfn.XLOOKUP($G12,'IDEXX MPN Table'!$A$3:$A$52,(_xlfn.XLOOKUP($H12,'IDEXX MPN Table'!$B$2:$AX$2,'IDEXX MPN Table'!$B$3:$AX$52))),"")</f>
        <v>74.8</v>
      </c>
      <c r="N12" s="57" t="s">
        <v>1256</v>
      </c>
      <c r="O12" s="55"/>
      <c r="P12" s="55"/>
      <c r="Q12" s="55"/>
      <c r="R12" s="55"/>
      <c r="S12" s="55"/>
      <c r="T12" s="55"/>
      <c r="U12" s="55"/>
      <c r="V12" s="56"/>
    </row>
    <row r="13" spans="1:22" ht="15" thickBot="1" x14ac:dyDescent="0.4">
      <c r="A13" s="110" t="str">
        <f t="shared" si="0"/>
        <v>CL2_2025-05-18</v>
      </c>
      <c r="B13" t="s">
        <v>207</v>
      </c>
      <c r="C13" s="6">
        <v>45795</v>
      </c>
      <c r="D13">
        <v>49</v>
      </c>
      <c r="E13">
        <v>47</v>
      </c>
      <c r="F13" s="90" cm="1">
        <f t="array" ref="F13">_xlfn.IFNA(_xlfn.XLOOKUP($D13,'IDEXX MPN Table'!$A$3:$A$52,(_xlfn.XLOOKUP($E13,'IDEXX MPN Table'!$B$2:$AX$2,'IDEXX MPN Table'!$B$3:$AX$52))),"")</f>
        <v>2419.6</v>
      </c>
      <c r="G13">
        <v>45</v>
      </c>
      <c r="H13">
        <v>11</v>
      </c>
      <c r="I13" s="92" cm="1">
        <f t="array" ref="I13">_xlfn.IFNA(_xlfn.XLOOKUP($G13,'IDEXX MPN Table'!$A$3:$A$52,(_xlfn.XLOOKUP($H13,'IDEXX MPN Table'!$B$2:$AX$2,'IDEXX MPN Table'!$B$3:$AX$52))),"")</f>
        <v>139.6</v>
      </c>
      <c r="N13" s="58" t="s">
        <v>1257</v>
      </c>
      <c r="O13" s="59"/>
      <c r="P13" s="59"/>
      <c r="Q13" s="59"/>
      <c r="R13" s="59"/>
      <c r="S13" s="59"/>
      <c r="T13" s="59"/>
      <c r="U13" s="59"/>
      <c r="V13" s="60"/>
    </row>
    <row r="14" spans="1:22" x14ac:dyDescent="0.35">
      <c r="A14" s="110" t="str">
        <f t="shared" si="0"/>
        <v>CL4_2025-05-18</v>
      </c>
      <c r="B14" t="s">
        <v>211</v>
      </c>
      <c r="C14" s="6">
        <v>45795</v>
      </c>
      <c r="D14">
        <v>49</v>
      </c>
      <c r="E14">
        <v>48</v>
      </c>
      <c r="F14" s="90" t="str" cm="1">
        <f t="array" ref="F14">_xlfn.IFNA(_xlfn.XLOOKUP($D14,'IDEXX MPN Table'!$A$3:$A$52,(_xlfn.XLOOKUP($E14,'IDEXX MPN Table'!$B$2:$AX$2,'IDEXX MPN Table'!$B$3:$AX$52))),"")</f>
        <v>&gt; 2419.6</v>
      </c>
      <c r="G14">
        <v>47</v>
      </c>
      <c r="H14">
        <v>11</v>
      </c>
      <c r="I14" s="92" cm="1">
        <f t="array" ref="I14">_xlfn.IFNA(_xlfn.XLOOKUP($G14,'IDEXX MPN Table'!$A$3:$A$52,(_xlfn.XLOOKUP($H14,'IDEXX MPN Table'!$B$2:$AX$2,'IDEXX MPN Table'!$B$3:$AX$52))),"")</f>
        <v>166.4</v>
      </c>
      <c r="O14" t="s">
        <v>1258</v>
      </c>
      <c r="P14" t="s">
        <v>1259</v>
      </c>
    </row>
    <row r="15" spans="1:22" x14ac:dyDescent="0.35">
      <c r="A15" s="110" t="str">
        <f t="shared" si="0"/>
        <v>CL5_2025-05-18</v>
      </c>
      <c r="B15" t="s">
        <v>217</v>
      </c>
      <c r="C15" s="6">
        <v>45795</v>
      </c>
      <c r="D15">
        <v>49</v>
      </c>
      <c r="E15">
        <v>48</v>
      </c>
      <c r="F15" s="90" t="str" cm="1">
        <f t="array" ref="F15">_xlfn.IFNA(_xlfn.XLOOKUP($D15,'IDEXX MPN Table'!$A$3:$A$52,(_xlfn.XLOOKUP($E15,'IDEXX MPN Table'!$B$2:$AX$2,'IDEXX MPN Table'!$B$3:$AX$52))),"")</f>
        <v>&gt; 2419.6</v>
      </c>
      <c r="G15">
        <v>39</v>
      </c>
      <c r="H15">
        <v>10</v>
      </c>
      <c r="I15" s="92" cm="1">
        <f t="array" ref="I15">_xlfn.IFNA(_xlfn.XLOOKUP($G15,'IDEXX MPN Table'!$A$3:$A$52,(_xlfn.XLOOKUP($H15,'IDEXX MPN Table'!$B$2:$AX$2,'IDEXX MPN Table'!$B$3:$AX$52))),"")</f>
        <v>93.4</v>
      </c>
    </row>
    <row r="16" spans="1:22" x14ac:dyDescent="0.35">
      <c r="A16" s="110" t="str">
        <f t="shared" si="0"/>
        <v>CTL1_2025-05-18</v>
      </c>
      <c r="B16" t="s">
        <v>223</v>
      </c>
      <c r="C16" s="6">
        <v>45795</v>
      </c>
      <c r="D16">
        <v>49</v>
      </c>
      <c r="E16">
        <v>48</v>
      </c>
      <c r="F16" s="90" t="str" cm="1">
        <f t="array" ref="F16">_xlfn.IFNA(_xlfn.XLOOKUP($D16,'IDEXX MPN Table'!$A$3:$A$52,(_xlfn.XLOOKUP($E16,'IDEXX MPN Table'!$B$2:$AX$2,'IDEXX MPN Table'!$B$3:$AX$52))),"")</f>
        <v>&gt; 2419.6</v>
      </c>
      <c r="G16">
        <v>33</v>
      </c>
      <c r="H16">
        <v>10</v>
      </c>
      <c r="I16" s="92" cm="1">
        <f t="array" ref="I16">_xlfn.IFNA(_xlfn.XLOOKUP($G16,'IDEXX MPN Table'!$A$3:$A$52,(_xlfn.XLOOKUP($H16,'IDEXX MPN Table'!$B$2:$AX$2,'IDEXX MPN Table'!$B$3:$AX$52))),"")</f>
        <v>69.5</v>
      </c>
    </row>
    <row r="17" spans="1:10" x14ac:dyDescent="0.35">
      <c r="A17" s="110" t="str">
        <f t="shared" si="0"/>
        <v>CVL1_2025-05-18</v>
      </c>
      <c r="B17" t="s">
        <v>225</v>
      </c>
      <c r="C17" s="6">
        <v>45795</v>
      </c>
      <c r="D17">
        <v>49</v>
      </c>
      <c r="E17">
        <v>48</v>
      </c>
      <c r="F17" s="90" t="str" cm="1">
        <f t="array" ref="F17">_xlfn.IFNA(_xlfn.XLOOKUP($D17,'IDEXX MPN Table'!$A$3:$A$52,(_xlfn.XLOOKUP($E17,'IDEXX MPN Table'!$B$2:$AX$2,'IDEXX MPN Table'!$B$3:$AX$52))),"")</f>
        <v>&gt; 2419.6</v>
      </c>
      <c r="G17">
        <v>42</v>
      </c>
      <c r="H17">
        <v>5</v>
      </c>
      <c r="I17" s="92" cm="1">
        <f t="array" ref="I17">_xlfn.IFNA(_xlfn.XLOOKUP($G17,'IDEXX MPN Table'!$A$3:$A$52,(_xlfn.XLOOKUP($H17,'IDEXX MPN Table'!$B$2:$AX$2,'IDEXX MPN Table'!$B$3:$AX$52))),"")</f>
        <v>96</v>
      </c>
    </row>
    <row r="18" spans="1:10" x14ac:dyDescent="0.35">
      <c r="A18" s="110" t="str">
        <f t="shared" si="0"/>
        <v>DB1_2025-05-18</v>
      </c>
      <c r="B18" t="s">
        <v>227</v>
      </c>
      <c r="C18" s="6">
        <v>45795</v>
      </c>
      <c r="D18">
        <v>49</v>
      </c>
      <c r="E18">
        <v>48</v>
      </c>
      <c r="F18" s="90" t="str" cm="1">
        <f t="array" ref="F18">_xlfn.IFNA(_xlfn.XLOOKUP($D18,'IDEXX MPN Table'!$A$3:$A$52,(_xlfn.XLOOKUP($E18,'IDEXX MPN Table'!$B$2:$AX$2,'IDEXX MPN Table'!$B$3:$AX$52))),"")</f>
        <v>&gt; 2419.6</v>
      </c>
      <c r="G18">
        <v>49</v>
      </c>
      <c r="H18">
        <v>41</v>
      </c>
      <c r="I18" s="92" cm="1">
        <f t="array" ref="I18">_xlfn.IFNA(_xlfn.XLOOKUP($G18,'IDEXX MPN Table'!$A$3:$A$52,(_xlfn.XLOOKUP($H18,'IDEXX MPN Table'!$B$2:$AX$2,'IDEXX MPN Table'!$B$3:$AX$52))),"")</f>
        <v>1203.3</v>
      </c>
    </row>
    <row r="19" spans="1:10" x14ac:dyDescent="0.35">
      <c r="A19" s="110" t="str">
        <f t="shared" si="0"/>
        <v>DE1_2025-05-18</v>
      </c>
      <c r="B19" t="s">
        <v>231</v>
      </c>
      <c r="C19" s="6">
        <v>45795</v>
      </c>
      <c r="D19">
        <v>49</v>
      </c>
      <c r="E19">
        <v>48</v>
      </c>
      <c r="F19" s="90" t="str" cm="1">
        <f t="array" ref="F19">_xlfn.IFNA(_xlfn.XLOOKUP($D19,'IDEXX MPN Table'!$A$3:$A$52,(_xlfn.XLOOKUP($E19,'IDEXX MPN Table'!$B$2:$AX$2,'IDEXX MPN Table'!$B$3:$AX$52))),"")</f>
        <v>&gt; 2419.6</v>
      </c>
      <c r="G19">
        <v>49</v>
      </c>
      <c r="H19">
        <v>16</v>
      </c>
      <c r="I19" s="92" cm="1">
        <f t="array" ref="I19">_xlfn.IFNA(_xlfn.XLOOKUP($G19,'IDEXX MPN Table'!$A$3:$A$52,(_xlfn.XLOOKUP($H19,'IDEXX MPN Table'!$B$2:$AX$2,'IDEXX MPN Table'!$B$3:$AX$52))),"")</f>
        <v>275.5</v>
      </c>
    </row>
    <row r="20" spans="1:10" x14ac:dyDescent="0.35">
      <c r="A20" s="110" t="str">
        <f t="shared" si="0"/>
        <v>ETL1_2025-05-18</v>
      </c>
      <c r="B20" t="s">
        <v>236</v>
      </c>
      <c r="C20" s="6">
        <v>45795</v>
      </c>
      <c r="D20">
        <v>49</v>
      </c>
      <c r="E20">
        <v>48</v>
      </c>
      <c r="F20" s="90" t="str" cm="1">
        <f t="array" ref="F20">_xlfn.IFNA(_xlfn.XLOOKUP($D20,'IDEXX MPN Table'!$A$3:$A$52,(_xlfn.XLOOKUP($E20,'IDEXX MPN Table'!$B$2:$AX$2,'IDEXX MPN Table'!$B$3:$AX$52))),"")</f>
        <v>&gt; 2419.6</v>
      </c>
      <c r="G20">
        <v>39</v>
      </c>
      <c r="H20">
        <v>6</v>
      </c>
      <c r="I20" s="92" cm="1">
        <f t="array" ref="I20">_xlfn.IFNA(_xlfn.XLOOKUP($G20,'IDEXX MPN Table'!$A$3:$A$52,(_xlfn.XLOOKUP($H20,'IDEXX MPN Table'!$B$2:$AX$2,'IDEXX MPN Table'!$B$3:$AX$52))),"")</f>
        <v>83.6</v>
      </c>
    </row>
    <row r="21" spans="1:10" x14ac:dyDescent="0.35">
      <c r="A21" s="110" t="str">
        <f t="shared" si="0"/>
        <v>GMP1_2025-05-18</v>
      </c>
      <c r="B21" t="s">
        <v>239</v>
      </c>
      <c r="C21" s="6">
        <v>45795</v>
      </c>
      <c r="D21">
        <v>49</v>
      </c>
      <c r="E21">
        <v>48</v>
      </c>
      <c r="F21" s="90" t="str" cm="1">
        <f t="array" ref="F21">_xlfn.IFNA(_xlfn.XLOOKUP($D21,'IDEXX MPN Table'!$A$3:$A$52,(_xlfn.XLOOKUP($E21,'IDEXX MPN Table'!$B$2:$AX$2,'IDEXX MPN Table'!$B$3:$AX$52))),"")</f>
        <v>&gt; 2419.6</v>
      </c>
      <c r="G21">
        <v>48</v>
      </c>
      <c r="H21">
        <v>14</v>
      </c>
      <c r="I21" s="92" cm="1">
        <f t="array" ref="I21">_xlfn.IFNA(_xlfn.XLOOKUP($G21,'IDEXX MPN Table'!$A$3:$A$52,(_xlfn.XLOOKUP($H21,'IDEXX MPN Table'!$B$2:$AX$2,'IDEXX MPN Table'!$B$3:$AX$52))),"")</f>
        <v>209.8</v>
      </c>
    </row>
    <row r="22" spans="1:10" x14ac:dyDescent="0.35">
      <c r="A22" s="110" t="str">
        <f t="shared" si="0"/>
        <v>HA1_2025-05-18</v>
      </c>
      <c r="B22" t="s">
        <v>241</v>
      </c>
      <c r="C22" s="6">
        <v>45795</v>
      </c>
      <c r="D22">
        <v>48</v>
      </c>
      <c r="E22">
        <v>48</v>
      </c>
      <c r="F22" s="90" cm="1">
        <f t="array" ref="F22">_xlfn.IFNA(_xlfn.XLOOKUP($D22,'IDEXX MPN Table'!$A$3:$A$52,(_xlfn.XLOOKUP($E22,'IDEXX MPN Table'!$B$2:$AX$2,'IDEXX MPN Table'!$B$3:$AX$52))),"")</f>
        <v>1011.2</v>
      </c>
      <c r="G22">
        <v>48</v>
      </c>
      <c r="H22">
        <v>34</v>
      </c>
      <c r="I22" s="92" cm="1">
        <f t="array" ref="I22">_xlfn.IFNA(_xlfn.XLOOKUP($G22,'IDEXX MPN Table'!$A$3:$A$52,(_xlfn.XLOOKUP($H22,'IDEXX MPN Table'!$B$2:$AX$2,'IDEXX MPN Table'!$B$3:$AX$52))),"")</f>
        <v>524.70000000000005</v>
      </c>
      <c r="J22" t="s">
        <v>1260</v>
      </c>
    </row>
    <row r="23" spans="1:10" x14ac:dyDescent="0.35">
      <c r="A23" s="110" t="str">
        <f t="shared" si="0"/>
        <v>HB3_2025-05-18</v>
      </c>
      <c r="B23" t="s">
        <v>245</v>
      </c>
      <c r="C23" s="6">
        <v>45795</v>
      </c>
      <c r="D23">
        <v>49</v>
      </c>
      <c r="E23">
        <v>48</v>
      </c>
      <c r="F23" s="90" t="str" cm="1">
        <f t="array" ref="F23">_xlfn.IFNA(_xlfn.XLOOKUP($D23,'IDEXX MPN Table'!$A$3:$A$52,(_xlfn.XLOOKUP($E23,'IDEXX MPN Table'!$B$2:$AX$2,'IDEXX MPN Table'!$B$3:$AX$52))),"")</f>
        <v>&gt; 2419.6</v>
      </c>
      <c r="G23">
        <v>47</v>
      </c>
      <c r="H23">
        <v>8</v>
      </c>
      <c r="I23" s="92" cm="1">
        <f t="array" ref="I23">_xlfn.IFNA(_xlfn.XLOOKUP($G23,'IDEXX MPN Table'!$A$3:$A$52,(_xlfn.XLOOKUP($H23,'IDEXX MPN Table'!$B$2:$AX$2,'IDEXX MPN Table'!$B$3:$AX$52))),"")</f>
        <v>150</v>
      </c>
    </row>
    <row r="24" spans="1:10" x14ac:dyDescent="0.35">
      <c r="A24" s="110" t="str">
        <f t="shared" si="0"/>
        <v>HL2_2025-05-18</v>
      </c>
      <c r="B24" t="s">
        <v>249</v>
      </c>
      <c r="C24" s="6">
        <v>45795</v>
      </c>
      <c r="D24">
        <v>49</v>
      </c>
      <c r="E24">
        <v>48</v>
      </c>
      <c r="F24" s="90" t="str" cm="1">
        <f t="array" ref="F24">_xlfn.IFNA(_xlfn.XLOOKUP($D24,'IDEXX MPN Table'!$A$3:$A$52,(_xlfn.XLOOKUP($E24,'IDEXX MPN Table'!$B$2:$AX$2,'IDEXX MPN Table'!$B$3:$AX$52))),"")</f>
        <v>&gt; 2419.6</v>
      </c>
      <c r="G24">
        <v>45</v>
      </c>
      <c r="H24">
        <v>10</v>
      </c>
      <c r="I24" s="92" cm="1">
        <f t="array" ref="I24">_xlfn.IFNA(_xlfn.XLOOKUP($G24,'IDEXX MPN Table'!$A$3:$A$52,(_xlfn.XLOOKUP($H24,'IDEXX MPN Table'!$B$2:$AX$2,'IDEXX MPN Table'!$B$3:$AX$52))),"")</f>
        <v>135.4</v>
      </c>
    </row>
    <row r="25" spans="1:10" x14ac:dyDescent="0.35">
      <c r="A25" s="110" t="str">
        <f t="shared" si="0"/>
        <v>HO1_2025-05-18</v>
      </c>
      <c r="B25" t="s">
        <v>254</v>
      </c>
      <c r="C25" s="6">
        <v>45795</v>
      </c>
      <c r="D25">
        <v>49</v>
      </c>
      <c r="E25">
        <v>48</v>
      </c>
      <c r="F25" s="90" t="str" cm="1">
        <f t="array" ref="F25">_xlfn.IFNA(_xlfn.XLOOKUP($D25,'IDEXX MPN Table'!$A$3:$A$52,(_xlfn.XLOOKUP($E25,'IDEXX MPN Table'!$B$2:$AX$2,'IDEXX MPN Table'!$B$3:$AX$52))),"")</f>
        <v>&gt; 2419.6</v>
      </c>
      <c r="G25">
        <v>48</v>
      </c>
      <c r="H25">
        <v>3</v>
      </c>
      <c r="I25" s="92" cm="1">
        <f t="array" ref="I25">_xlfn.IFNA(_xlfn.XLOOKUP($G25,'IDEXX MPN Table'!$A$3:$A$52,(_xlfn.XLOOKUP($H25,'IDEXX MPN Table'!$B$2:$AX$2,'IDEXX MPN Table'!$B$3:$AX$52))),"")</f>
        <v>137.9</v>
      </c>
    </row>
    <row r="26" spans="1:10" x14ac:dyDescent="0.35">
      <c r="A26" s="110" t="str">
        <f t="shared" si="0"/>
        <v>MB3_2025-05-18</v>
      </c>
      <c r="B26" t="s">
        <v>256</v>
      </c>
      <c r="C26" s="6">
        <v>45795</v>
      </c>
      <c r="D26">
        <v>49</v>
      </c>
      <c r="E26">
        <v>48</v>
      </c>
      <c r="F26" s="90" t="str" cm="1">
        <f t="array" ref="F26">_xlfn.IFNA(_xlfn.XLOOKUP($D26,'IDEXX MPN Table'!$A$3:$A$52,(_xlfn.XLOOKUP($E26,'IDEXX MPN Table'!$B$2:$AX$2,'IDEXX MPN Table'!$B$3:$AX$52))),"")</f>
        <v>&gt; 2419.6</v>
      </c>
      <c r="G26">
        <v>42</v>
      </c>
      <c r="H26">
        <v>11</v>
      </c>
      <c r="I26" s="92" cm="1">
        <f t="array" ref="I26">_xlfn.IFNA(_xlfn.XLOOKUP($G26,'IDEXX MPN Table'!$A$3:$A$52,(_xlfn.XLOOKUP($H26,'IDEXX MPN Table'!$B$2:$AX$2,'IDEXX MPN Table'!$B$3:$AX$52))),"")</f>
        <v>113.7</v>
      </c>
    </row>
    <row r="27" spans="1:10" x14ac:dyDescent="0.35">
      <c r="A27" s="110" t="str">
        <f t="shared" si="0"/>
        <v>MR3_2025-05-18</v>
      </c>
      <c r="B27" t="s">
        <v>263</v>
      </c>
      <c r="C27" s="6">
        <v>45795</v>
      </c>
      <c r="D27">
        <v>49</v>
      </c>
      <c r="E27">
        <v>48</v>
      </c>
      <c r="F27" s="90" t="str" cm="1">
        <f t="array" ref="F27">_xlfn.IFNA(_xlfn.XLOOKUP($D27,'IDEXX MPN Table'!$A$3:$A$52,(_xlfn.XLOOKUP($E27,'IDEXX MPN Table'!$B$2:$AX$2,'IDEXX MPN Table'!$B$3:$AX$52))),"")</f>
        <v>&gt; 2419.6</v>
      </c>
      <c r="G27">
        <v>49</v>
      </c>
      <c r="H27">
        <v>24</v>
      </c>
      <c r="I27" s="92" cm="1">
        <f t="array" ref="I27">_xlfn.IFNA(_xlfn.XLOOKUP($G27,'IDEXX MPN Table'!$A$3:$A$52,(_xlfn.XLOOKUP($H27,'IDEXX MPN Table'!$B$2:$AX$2,'IDEXX MPN Table'!$B$3:$AX$52))),"")</f>
        <v>435.2</v>
      </c>
    </row>
    <row r="28" spans="1:10" x14ac:dyDescent="0.35">
      <c r="A28" s="110" t="str">
        <f t="shared" si="0"/>
        <v>MR4_2025-05-18</v>
      </c>
      <c r="B28" t="s">
        <v>265</v>
      </c>
      <c r="C28" s="6">
        <v>45795</v>
      </c>
      <c r="D28">
        <v>49</v>
      </c>
      <c r="E28">
        <v>48</v>
      </c>
      <c r="F28" s="90" t="str" cm="1">
        <f t="array" ref="F28">_xlfn.IFNA(_xlfn.XLOOKUP($D28,'IDEXX MPN Table'!$A$3:$A$52,(_xlfn.XLOOKUP($E28,'IDEXX MPN Table'!$B$2:$AX$2,'IDEXX MPN Table'!$B$3:$AX$52))),"")</f>
        <v>&gt; 2419.6</v>
      </c>
      <c r="G28">
        <v>49</v>
      </c>
      <c r="H28">
        <v>34</v>
      </c>
      <c r="I28" s="92" cm="1">
        <f t="array" ref="I28">_xlfn.IFNA(_xlfn.XLOOKUP($G28,'IDEXX MPN Table'!$A$3:$A$52,(_xlfn.XLOOKUP($H28,'IDEXX MPN Table'!$B$2:$AX$2,'IDEXX MPN Table'!$B$3:$AX$52))),"")</f>
        <v>770.1</v>
      </c>
    </row>
    <row r="29" spans="1:10" x14ac:dyDescent="0.35">
      <c r="A29" s="110" t="str">
        <f t="shared" si="0"/>
        <v>PMRL1_2025-05-18</v>
      </c>
      <c r="B29" t="s">
        <v>269</v>
      </c>
      <c r="C29" s="6">
        <v>45795</v>
      </c>
      <c r="D29">
        <v>49</v>
      </c>
      <c r="E29">
        <v>48</v>
      </c>
      <c r="F29" s="90" t="str" cm="1">
        <f t="array" ref="F29">_xlfn.IFNA(_xlfn.XLOOKUP($D29,'IDEXX MPN Table'!$A$3:$A$52,(_xlfn.XLOOKUP($E29,'IDEXX MPN Table'!$B$2:$AX$2,'IDEXX MPN Table'!$B$3:$AX$52))),"")</f>
        <v>&gt; 2419.6</v>
      </c>
      <c r="G29">
        <v>47</v>
      </c>
      <c r="H29">
        <v>20</v>
      </c>
      <c r="I29" s="92" cm="1">
        <f t="array" ref="I29">_xlfn.IFNA(_xlfn.XLOOKUP($G29,'IDEXX MPN Table'!$A$3:$A$52,(_xlfn.XLOOKUP($H29,'IDEXX MPN Table'!$B$2:$AX$2,'IDEXX MPN Table'!$B$3:$AX$52))),"")</f>
        <v>231</v>
      </c>
    </row>
    <row r="30" spans="1:10" x14ac:dyDescent="0.35">
      <c r="A30" s="110" t="str">
        <f t="shared" si="0"/>
        <v>PNVL1_2025-05-18</v>
      </c>
      <c r="B30" t="s">
        <v>271</v>
      </c>
      <c r="C30" s="6">
        <v>45795</v>
      </c>
      <c r="D30">
        <v>49</v>
      </c>
      <c r="E30">
        <v>47</v>
      </c>
      <c r="F30" s="90" cm="1">
        <f t="array" ref="F30">_xlfn.IFNA(_xlfn.XLOOKUP($D30,'IDEXX MPN Table'!$A$3:$A$52,(_xlfn.XLOOKUP($E30,'IDEXX MPN Table'!$B$2:$AX$2,'IDEXX MPN Table'!$B$3:$AX$52))),"")</f>
        <v>2419.6</v>
      </c>
      <c r="G30">
        <v>21</v>
      </c>
      <c r="H30">
        <v>3</v>
      </c>
      <c r="I30" s="92" cm="1">
        <f t="array" ref="I30">_xlfn.IFNA(_xlfn.XLOOKUP($G30,'IDEXX MPN Table'!$A$3:$A$52,(_xlfn.XLOOKUP($H30,'IDEXX MPN Table'!$B$2:$AX$2,'IDEXX MPN Table'!$B$3:$AX$52))),"")</f>
        <v>30.5</v>
      </c>
    </row>
    <row r="31" spans="1:10" x14ac:dyDescent="0.35">
      <c r="A31" s="110" t="str">
        <f t="shared" si="0"/>
        <v>PP1_2025-05-18</v>
      </c>
      <c r="B31" t="s">
        <v>274</v>
      </c>
      <c r="C31" s="6">
        <v>45795</v>
      </c>
      <c r="D31">
        <v>49</v>
      </c>
      <c r="E31">
        <v>48</v>
      </c>
      <c r="F31" s="90" t="str" cm="1">
        <f t="array" ref="F31">_xlfn.IFNA(_xlfn.XLOOKUP($D31,'IDEXX MPN Table'!$A$3:$A$52,(_xlfn.XLOOKUP($E31,'IDEXX MPN Table'!$B$2:$AX$2,'IDEXX MPN Table'!$B$3:$AX$52))),"")</f>
        <v>&gt; 2419.6</v>
      </c>
      <c r="G31">
        <v>41</v>
      </c>
      <c r="H31">
        <v>5</v>
      </c>
      <c r="I31" s="92" cm="1">
        <f t="array" ref="I31">_xlfn.IFNA(_xlfn.XLOOKUP($G31,'IDEXX MPN Table'!$A$3:$A$52,(_xlfn.XLOOKUP($H31,'IDEXX MPN Table'!$B$2:$AX$2,'IDEXX MPN Table'!$B$3:$AX$52))),"")</f>
        <v>90.6</v>
      </c>
    </row>
    <row r="32" spans="1:10" x14ac:dyDescent="0.35">
      <c r="A32" s="110" t="str">
        <f t="shared" si="0"/>
        <v>PRP1_2025-05-18</v>
      </c>
      <c r="B32" t="s">
        <v>277</v>
      </c>
      <c r="C32" s="6">
        <v>45795</v>
      </c>
      <c r="D32">
        <v>49</v>
      </c>
      <c r="E32">
        <v>48</v>
      </c>
      <c r="F32" s="90" t="str" cm="1">
        <f t="array" ref="F32">_xlfn.IFNA(_xlfn.XLOOKUP($D32,'IDEXX MPN Table'!$A$3:$A$52,(_xlfn.XLOOKUP($E32,'IDEXX MPN Table'!$B$2:$AX$2,'IDEXX MPN Table'!$B$3:$AX$52))),"")</f>
        <v>&gt; 2419.6</v>
      </c>
      <c r="G32">
        <v>18</v>
      </c>
      <c r="H32">
        <v>0</v>
      </c>
      <c r="I32" s="92" cm="1">
        <f t="array" ref="I32">_xlfn.IFNA(_xlfn.XLOOKUP($G32,'IDEXX MPN Table'!$A$3:$A$52,(_xlfn.XLOOKUP($H32,'IDEXX MPN Table'!$B$2:$AX$2,'IDEXX MPN Table'!$B$3:$AX$52))),"")</f>
        <v>21.8</v>
      </c>
    </row>
    <row r="33" spans="1:10" x14ac:dyDescent="0.35">
      <c r="A33" s="110" t="str">
        <f t="shared" si="0"/>
        <v>RK1_2025-05-18</v>
      </c>
      <c r="B33" t="s">
        <v>281</v>
      </c>
      <c r="C33" s="6">
        <v>45795</v>
      </c>
      <c r="D33">
        <v>49</v>
      </c>
      <c r="E33">
        <v>48</v>
      </c>
      <c r="F33" s="90" t="str" cm="1">
        <f t="array" ref="F33">_xlfn.IFNA(_xlfn.XLOOKUP($D33,'IDEXX MPN Table'!$A$3:$A$52,(_xlfn.XLOOKUP($E33,'IDEXX MPN Table'!$B$2:$AX$2,'IDEXX MPN Table'!$B$3:$AX$52))),"")</f>
        <v>&gt; 2419.6</v>
      </c>
      <c r="G33">
        <v>49</v>
      </c>
      <c r="H33">
        <v>15</v>
      </c>
      <c r="I33" s="92" cm="1">
        <f t="array" ref="I33">_xlfn.IFNA(_xlfn.XLOOKUP($G33,'IDEXX MPN Table'!$A$3:$A$52,(_xlfn.XLOOKUP($H33,'IDEXX MPN Table'!$B$2:$AX$2,'IDEXX MPN Table'!$B$3:$AX$52))),"")</f>
        <v>261.3</v>
      </c>
    </row>
    <row r="34" spans="1:10" x14ac:dyDescent="0.35">
      <c r="A34" s="110" t="str">
        <f t="shared" si="0"/>
        <v>RO1a_2025-05-18</v>
      </c>
      <c r="B34" t="s">
        <v>285</v>
      </c>
      <c r="C34" s="6">
        <v>45795</v>
      </c>
      <c r="D34">
        <v>49</v>
      </c>
      <c r="E34">
        <v>48</v>
      </c>
      <c r="F34" s="90" t="str" cm="1">
        <f t="array" ref="F34">_xlfn.IFNA(_xlfn.XLOOKUP($D34,'IDEXX MPN Table'!$A$3:$A$52,(_xlfn.XLOOKUP($E34,'IDEXX MPN Table'!$B$2:$AX$2,'IDEXX MPN Table'!$B$3:$AX$52))),"")</f>
        <v>&gt; 2419.6</v>
      </c>
      <c r="G34">
        <v>47</v>
      </c>
      <c r="H34">
        <v>15</v>
      </c>
      <c r="I34" s="92" cm="1">
        <f t="array" ref="I34">_xlfn.IFNA(_xlfn.XLOOKUP($G34,'IDEXX MPN Table'!$A$3:$A$52,(_xlfn.XLOOKUP($H34,'IDEXX MPN Table'!$B$2:$AX$2,'IDEXX MPN Table'!$B$3:$AX$52))),"")</f>
        <v>191.8</v>
      </c>
      <c r="J34" t="s">
        <v>1260</v>
      </c>
    </row>
    <row r="35" spans="1:10" x14ac:dyDescent="0.35">
      <c r="A35" s="110" t="str">
        <f t="shared" si="0"/>
        <v>ROL1_2025-05-18</v>
      </c>
      <c r="B35" t="s">
        <v>289</v>
      </c>
      <c r="C35" s="6">
        <v>45795</v>
      </c>
      <c r="D35">
        <v>49</v>
      </c>
      <c r="E35">
        <v>48</v>
      </c>
      <c r="F35" s="90" t="str" cm="1">
        <f t="array" ref="F35">_xlfn.IFNA(_xlfn.XLOOKUP($D35,'IDEXX MPN Table'!$A$3:$A$52,(_xlfn.XLOOKUP($E35,'IDEXX MPN Table'!$B$2:$AX$2,'IDEXX MPN Table'!$B$3:$AX$52))),"")</f>
        <v>&gt; 2419.6</v>
      </c>
      <c r="G35">
        <v>27</v>
      </c>
      <c r="H35">
        <v>5</v>
      </c>
      <c r="I35" s="92" cm="1">
        <f t="array" ref="I35">_xlfn.IFNA(_xlfn.XLOOKUP($G35,'IDEXX MPN Table'!$A$3:$A$52,(_xlfn.XLOOKUP($H35,'IDEXX MPN Table'!$B$2:$AX$2,'IDEXX MPN Table'!$B$3:$AX$52))),"")</f>
        <v>45</v>
      </c>
    </row>
    <row r="36" spans="1:10" x14ac:dyDescent="0.35">
      <c r="A36" s="110" t="str">
        <f t="shared" si="0"/>
        <v>SB9_2025-05-18</v>
      </c>
      <c r="B36" t="s">
        <v>298</v>
      </c>
      <c r="C36" s="6">
        <v>45795</v>
      </c>
      <c r="D36">
        <v>49</v>
      </c>
      <c r="E36">
        <v>48</v>
      </c>
      <c r="F36" s="90" t="str" cm="1">
        <f t="array" ref="F36">_xlfn.IFNA(_xlfn.XLOOKUP($D36,'IDEXX MPN Table'!$A$3:$A$52,(_xlfn.XLOOKUP($E36,'IDEXX MPN Table'!$B$2:$AX$2,'IDEXX MPN Table'!$B$3:$AX$52))),"")</f>
        <v>&gt; 2419.6</v>
      </c>
      <c r="G36">
        <v>44</v>
      </c>
      <c r="H36">
        <v>6</v>
      </c>
      <c r="I36" s="92" cm="1">
        <f t="array" ref="I36">_xlfn.IFNA(_xlfn.XLOOKUP($G36,'IDEXX MPN Table'!$A$3:$A$52,(_xlfn.XLOOKUP($H36,'IDEXX MPN Table'!$B$2:$AX$2,'IDEXX MPN Table'!$B$3:$AX$52))),"")</f>
        <v>111.9</v>
      </c>
    </row>
    <row r="37" spans="1:10" x14ac:dyDescent="0.35">
      <c r="A37" s="110" t="str">
        <f t="shared" si="0"/>
        <v>SPBP1_2025-05-18</v>
      </c>
      <c r="B37" t="s">
        <v>301</v>
      </c>
      <c r="C37" s="6">
        <v>45795</v>
      </c>
      <c r="D37">
        <v>49</v>
      </c>
      <c r="E37">
        <v>48</v>
      </c>
      <c r="F37" s="90" t="str" cm="1">
        <f t="array" ref="F37">_xlfn.IFNA(_xlfn.XLOOKUP($D37,'IDEXX MPN Table'!$A$3:$A$52,(_xlfn.XLOOKUP($E37,'IDEXX MPN Table'!$B$2:$AX$2,'IDEXX MPN Table'!$B$3:$AX$52))),"")</f>
        <v>&gt; 2419.6</v>
      </c>
      <c r="G37">
        <v>32</v>
      </c>
      <c r="H37">
        <v>13</v>
      </c>
      <c r="I37" s="92" cm="1">
        <f t="array" ref="I37">_xlfn.IFNA(_xlfn.XLOOKUP($G37,'IDEXX MPN Table'!$A$3:$A$52,(_xlfn.XLOOKUP($H37,'IDEXX MPN Table'!$B$2:$AX$2,'IDEXX MPN Table'!$B$3:$AX$52))),"")</f>
        <v>71.900000000000006</v>
      </c>
    </row>
    <row r="38" spans="1:10" x14ac:dyDescent="0.35">
      <c r="A38" s="110" t="str">
        <f t="shared" si="0"/>
        <v>SPBP2_2025-05-18</v>
      </c>
      <c r="B38" t="s">
        <v>303</v>
      </c>
      <c r="C38" s="6">
        <v>45795</v>
      </c>
      <c r="D38">
        <v>49</v>
      </c>
      <c r="E38">
        <v>48</v>
      </c>
      <c r="F38" s="90" t="str" cm="1">
        <f t="array" ref="F38">_xlfn.IFNA(_xlfn.XLOOKUP($D38,'IDEXX MPN Table'!$A$3:$A$52,(_xlfn.XLOOKUP($E38,'IDEXX MPN Table'!$B$2:$AX$2,'IDEXX MPN Table'!$B$3:$AX$52))),"")</f>
        <v>&gt; 2419.6</v>
      </c>
      <c r="G38">
        <v>49</v>
      </c>
      <c r="H38">
        <v>18</v>
      </c>
      <c r="I38" s="92" cm="1">
        <f t="array" ref="I38">_xlfn.IFNA(_xlfn.XLOOKUP($G38,'IDEXX MPN Table'!$A$3:$A$52,(_xlfn.XLOOKUP($H38,'IDEXX MPN Table'!$B$2:$AX$2,'IDEXX MPN Table'!$B$3:$AX$52))),"")</f>
        <v>307.60000000000002</v>
      </c>
    </row>
    <row r="39" spans="1:10" x14ac:dyDescent="0.35">
      <c r="A39" s="110" t="str">
        <f t="shared" si="0"/>
        <v>SYL1_2025-05-18</v>
      </c>
      <c r="B39" t="s">
        <v>307</v>
      </c>
      <c r="C39" s="6">
        <v>45795</v>
      </c>
      <c r="D39">
        <v>49</v>
      </c>
      <c r="E39">
        <v>48</v>
      </c>
      <c r="F39" s="90" t="str" cm="1">
        <f t="array" ref="F39">_xlfn.IFNA(_xlfn.XLOOKUP($D39,'IDEXX MPN Table'!$A$3:$A$52,(_xlfn.XLOOKUP($E39,'IDEXX MPN Table'!$B$2:$AX$2,'IDEXX MPN Table'!$B$3:$AX$52))),"")</f>
        <v>&gt; 2419.6</v>
      </c>
      <c r="G39">
        <v>49</v>
      </c>
      <c r="H39">
        <v>36</v>
      </c>
      <c r="I39" s="92" cm="1">
        <f t="array" ref="I39">_xlfn.IFNA(_xlfn.XLOOKUP($G39,'IDEXX MPN Table'!$A$3:$A$52,(_xlfn.XLOOKUP($H39,'IDEXX MPN Table'!$B$2:$AX$2,'IDEXX MPN Table'!$B$3:$AX$52))),"")</f>
        <v>866.4</v>
      </c>
    </row>
    <row r="40" spans="1:10" x14ac:dyDescent="0.35">
      <c r="A40" s="110" t="str">
        <f t="shared" si="0"/>
        <v>SYNL1_2025-05-18</v>
      </c>
      <c r="B40" t="s">
        <v>310</v>
      </c>
      <c r="C40" s="6">
        <v>45795</v>
      </c>
      <c r="D40">
        <v>49</v>
      </c>
      <c r="E40">
        <v>48</v>
      </c>
      <c r="F40" s="90" t="str" cm="1">
        <f t="array" ref="F40">_xlfn.IFNA(_xlfn.XLOOKUP($D40,'IDEXX MPN Table'!$A$3:$A$52,(_xlfn.XLOOKUP($E40,'IDEXX MPN Table'!$B$2:$AX$2,'IDEXX MPN Table'!$B$3:$AX$52))),"")</f>
        <v>&gt; 2419.6</v>
      </c>
      <c r="G40">
        <v>49</v>
      </c>
      <c r="H40">
        <v>33</v>
      </c>
      <c r="I40" s="92" cm="1">
        <f t="array" ref="I40">_xlfn.IFNA(_xlfn.XLOOKUP($G40,'IDEXX MPN Table'!$A$3:$A$52,(_xlfn.XLOOKUP($H40,'IDEXX MPN Table'!$B$2:$AX$2,'IDEXX MPN Table'!$B$3:$AX$52))),"")</f>
        <v>727</v>
      </c>
    </row>
    <row r="41" spans="1:10" x14ac:dyDescent="0.35">
      <c r="A41" s="110" t="str">
        <f t="shared" si="0"/>
        <v>ABM4_2025-05-25</v>
      </c>
      <c r="B41" t="s">
        <v>381</v>
      </c>
      <c r="C41" s="6">
        <v>45802</v>
      </c>
      <c r="D41">
        <v>49</v>
      </c>
      <c r="E41">
        <v>48</v>
      </c>
      <c r="F41" s="90" t="str" cm="1">
        <f t="array" ref="F41">_xlfn.IFNA(_xlfn.XLOOKUP($D41,'IDEXX MPN Table'!$A$3:$A$52,(_xlfn.XLOOKUP($E41,'IDEXX MPN Table'!$B$2:$AX$2,'IDEXX MPN Table'!$B$3:$AX$52))),"")</f>
        <v>&gt; 2419.6</v>
      </c>
      <c r="G41">
        <v>47</v>
      </c>
      <c r="H41">
        <v>15</v>
      </c>
      <c r="I41" s="92" cm="1">
        <f t="array" ref="I41">_xlfn.IFNA(_xlfn.XLOOKUP($G41,'IDEXX MPN Table'!$A$3:$A$52,(_xlfn.XLOOKUP($H41,'IDEXX MPN Table'!$B$2:$AX$2,'IDEXX MPN Table'!$B$3:$AX$52))),"")</f>
        <v>191.8</v>
      </c>
    </row>
    <row r="42" spans="1:10" x14ac:dyDescent="0.35">
      <c r="A42" s="110" t="str">
        <f t="shared" si="0"/>
        <v>APL1_2025-05-25</v>
      </c>
      <c r="B42" t="s">
        <v>312</v>
      </c>
      <c r="C42" s="6">
        <v>45802</v>
      </c>
      <c r="D42">
        <v>49</v>
      </c>
      <c r="E42">
        <v>48</v>
      </c>
      <c r="F42" s="90" t="str" cm="1">
        <f t="array" ref="F42">_xlfn.IFNA(_xlfn.XLOOKUP($D42,'IDEXX MPN Table'!$A$3:$A$52,(_xlfn.XLOOKUP($E42,'IDEXX MPN Table'!$B$2:$AX$2,'IDEXX MPN Table'!$B$3:$AX$52))),"")</f>
        <v>&gt; 2419.6</v>
      </c>
      <c r="G42">
        <v>21</v>
      </c>
      <c r="H42">
        <v>2</v>
      </c>
      <c r="I42" s="92" cm="1">
        <f t="array" ref="I42">_xlfn.IFNA(_xlfn.XLOOKUP($G42,'IDEXX MPN Table'!$A$3:$A$52,(_xlfn.XLOOKUP($H42,'IDEXX MPN Table'!$B$2:$AX$2,'IDEXX MPN Table'!$B$3:$AX$52))),"")</f>
        <v>29.2</v>
      </c>
    </row>
    <row r="43" spans="1:10" x14ac:dyDescent="0.35">
      <c r="A43" s="110" t="str">
        <f t="shared" si="0"/>
        <v>AWL1_2025-05-25</v>
      </c>
      <c r="B43" t="s">
        <v>154</v>
      </c>
      <c r="C43" s="6">
        <v>45802</v>
      </c>
      <c r="D43">
        <v>49</v>
      </c>
      <c r="E43">
        <v>48</v>
      </c>
      <c r="F43" s="90" t="str" cm="1">
        <f t="array" ref="F43">_xlfn.IFNA(_xlfn.XLOOKUP($D43,'IDEXX MPN Table'!$A$3:$A$52,(_xlfn.XLOOKUP($E43,'IDEXX MPN Table'!$B$2:$AX$2,'IDEXX MPN Table'!$B$3:$AX$52))),"")</f>
        <v>&gt; 2419.6</v>
      </c>
      <c r="G43">
        <v>49</v>
      </c>
      <c r="H43">
        <v>48</v>
      </c>
      <c r="I43" s="92" t="str" cm="1">
        <f t="array" ref="I43">_xlfn.IFNA(_xlfn.XLOOKUP($G43,'IDEXX MPN Table'!$A$3:$A$52,(_xlfn.XLOOKUP($H43,'IDEXX MPN Table'!$B$2:$AX$2,'IDEXX MPN Table'!$B$3:$AX$52))),"")</f>
        <v>&gt; 2419.6</v>
      </c>
    </row>
    <row r="44" spans="1:10" x14ac:dyDescent="0.35">
      <c r="A44" s="110" t="str">
        <f t="shared" si="0"/>
        <v>AX1_2025-05-25</v>
      </c>
      <c r="B44" t="s">
        <v>168</v>
      </c>
      <c r="C44" s="6">
        <v>45802</v>
      </c>
      <c r="D44">
        <v>49</v>
      </c>
      <c r="E44">
        <v>48</v>
      </c>
      <c r="F44" s="90" t="str" cm="1">
        <f t="array" ref="F44">_xlfn.IFNA(_xlfn.XLOOKUP($D44,'IDEXX MPN Table'!$A$3:$A$52,(_xlfn.XLOOKUP($E44,'IDEXX MPN Table'!$B$2:$AX$2,'IDEXX MPN Table'!$B$3:$AX$52))),"")</f>
        <v>&gt; 2419.6</v>
      </c>
      <c r="G44">
        <v>30</v>
      </c>
      <c r="H44">
        <v>4</v>
      </c>
      <c r="I44" s="92" cm="1">
        <f t="array" ref="I44">_xlfn.IFNA(_xlfn.XLOOKUP($G44,'IDEXX MPN Table'!$A$3:$A$52,(_xlfn.XLOOKUP($H44,'IDEXX MPN Table'!$B$2:$AX$2,'IDEXX MPN Table'!$B$3:$AX$52))),"")</f>
        <v>50.4</v>
      </c>
    </row>
    <row r="45" spans="1:10" x14ac:dyDescent="0.35">
      <c r="A45" s="110" t="str">
        <f t="shared" si="0"/>
        <v>AX2_2025-05-25</v>
      </c>
      <c r="B45" t="s">
        <v>175</v>
      </c>
      <c r="C45" s="6">
        <v>45802</v>
      </c>
      <c r="D45">
        <v>49</v>
      </c>
      <c r="E45">
        <v>48</v>
      </c>
      <c r="F45" s="90" t="str" cm="1">
        <f t="array" ref="F45">_xlfn.IFNA(_xlfn.XLOOKUP($D45,'IDEXX MPN Table'!$A$3:$A$52,(_xlfn.XLOOKUP($E45,'IDEXX MPN Table'!$B$2:$AX$2,'IDEXX MPN Table'!$B$3:$AX$52))),"")</f>
        <v>&gt; 2419.6</v>
      </c>
      <c r="G45">
        <v>41</v>
      </c>
      <c r="H45">
        <v>4</v>
      </c>
      <c r="I45" s="92" cm="1">
        <f t="array" ref="I45">_xlfn.IFNA(_xlfn.XLOOKUP($G45,'IDEXX MPN Table'!$A$3:$A$52,(_xlfn.XLOOKUP($H45,'IDEXX MPN Table'!$B$2:$AX$2,'IDEXX MPN Table'!$B$3:$AX$52))),"")</f>
        <v>88</v>
      </c>
    </row>
    <row r="46" spans="1:10" x14ac:dyDescent="0.35">
      <c r="A46" s="110" t="str">
        <f t="shared" si="0"/>
        <v>BB1_2025-05-25</v>
      </c>
      <c r="B46" t="s">
        <v>181</v>
      </c>
      <c r="C46" s="6">
        <v>45802</v>
      </c>
      <c r="D46">
        <v>49</v>
      </c>
      <c r="E46">
        <v>48</v>
      </c>
      <c r="F46" s="90" t="str" cm="1">
        <f t="array" ref="F46">_xlfn.IFNA(_xlfn.XLOOKUP($D46,'IDEXX MPN Table'!$A$3:$A$52,(_xlfn.XLOOKUP($E46,'IDEXX MPN Table'!$B$2:$AX$2,'IDEXX MPN Table'!$B$3:$AX$52))),"")</f>
        <v>&gt; 2419.6</v>
      </c>
      <c r="G46">
        <v>45</v>
      </c>
      <c r="H46">
        <v>8</v>
      </c>
      <c r="I46" s="92" cm="1">
        <f t="array" ref="I46">_xlfn.IFNA(_xlfn.XLOOKUP($G46,'IDEXX MPN Table'!$A$3:$A$52,(_xlfn.XLOOKUP($H46,'IDEXX MPN Table'!$B$2:$AX$2,'IDEXX MPN Table'!$B$3:$AX$52))),"")</f>
        <v>127.4</v>
      </c>
    </row>
    <row r="47" spans="1:10" x14ac:dyDescent="0.35">
      <c r="A47" s="110" t="str">
        <f t="shared" si="0"/>
        <v>BD1a_2025-05-25</v>
      </c>
      <c r="B47" t="s">
        <v>186</v>
      </c>
      <c r="C47" s="6">
        <v>45802</v>
      </c>
      <c r="D47">
        <v>49</v>
      </c>
      <c r="E47">
        <v>48</v>
      </c>
      <c r="F47" s="90" t="str" cm="1">
        <f t="array" ref="F47">_xlfn.IFNA(_xlfn.XLOOKUP($D47,'IDEXX MPN Table'!$A$3:$A$52,(_xlfn.XLOOKUP($E47,'IDEXX MPN Table'!$B$2:$AX$2,'IDEXX MPN Table'!$B$3:$AX$52))),"")</f>
        <v>&gt; 2419.6</v>
      </c>
      <c r="G47">
        <v>44</v>
      </c>
      <c r="H47">
        <v>15</v>
      </c>
      <c r="I47" s="92" cm="1">
        <f t="array" ref="I47">_xlfn.IFNA(_xlfn.XLOOKUP($G47,'IDEXX MPN Table'!$A$3:$A$52,(_xlfn.XLOOKUP($H47,'IDEXX MPN Table'!$B$2:$AX$2,'IDEXX MPN Table'!$B$3:$AX$52))),"")</f>
        <v>145.5</v>
      </c>
    </row>
    <row r="48" spans="1:10" x14ac:dyDescent="0.35">
      <c r="A48" s="110" t="str">
        <f t="shared" si="0"/>
        <v>BLDL1_2025-05-25</v>
      </c>
      <c r="B48" t="s">
        <v>189</v>
      </c>
      <c r="C48" s="6">
        <v>45802</v>
      </c>
      <c r="D48">
        <v>49</v>
      </c>
      <c r="E48">
        <v>48</v>
      </c>
      <c r="F48" s="90" t="str" cm="1">
        <f t="array" ref="F48">_xlfn.IFNA(_xlfn.XLOOKUP($D48,'IDEXX MPN Table'!$A$3:$A$52,(_xlfn.XLOOKUP($E48,'IDEXX MPN Table'!$B$2:$AX$2,'IDEXX MPN Table'!$B$3:$AX$52))),"")</f>
        <v>&gt; 2419.6</v>
      </c>
      <c r="G48">
        <v>15</v>
      </c>
      <c r="H48">
        <v>2</v>
      </c>
      <c r="I48" s="92" cm="1">
        <f t="array" ref="I48">_xlfn.IFNA(_xlfn.XLOOKUP($G48,'IDEXX MPN Table'!$A$3:$A$52,(_xlfn.XLOOKUP($H48,'IDEXX MPN Table'!$B$2:$AX$2,'IDEXX MPN Table'!$B$3:$AX$52))),"")</f>
        <v>19.899999999999999</v>
      </c>
    </row>
    <row r="49" spans="1:10" x14ac:dyDescent="0.35">
      <c r="A49" s="110" t="str">
        <f t="shared" si="0"/>
        <v>BRL1_2025-05-25</v>
      </c>
      <c r="B49" t="s">
        <v>195</v>
      </c>
      <c r="C49" s="6">
        <v>45802</v>
      </c>
      <c r="D49">
        <v>49</v>
      </c>
      <c r="E49">
        <v>48</v>
      </c>
      <c r="F49" s="90" t="str" cm="1">
        <f t="array" ref="F49">_xlfn.IFNA(_xlfn.XLOOKUP($D49,'IDEXX MPN Table'!$A$3:$A$52,(_xlfn.XLOOKUP($E49,'IDEXX MPN Table'!$B$2:$AX$2,'IDEXX MPN Table'!$B$3:$AX$52))),"")</f>
        <v>&gt; 2419.6</v>
      </c>
      <c r="G49">
        <v>39</v>
      </c>
      <c r="H49">
        <v>5</v>
      </c>
      <c r="I49" s="92" cm="1">
        <f t="array" ref="I49">_xlfn.IFNA(_xlfn.XLOOKUP($G49,'IDEXX MPN Table'!$A$3:$A$52,(_xlfn.XLOOKUP($H49,'IDEXX MPN Table'!$B$2:$AX$2,'IDEXX MPN Table'!$B$3:$AX$52))),"")</f>
        <v>81.3</v>
      </c>
    </row>
    <row r="50" spans="1:10" x14ac:dyDescent="0.35">
      <c r="A50" s="110" t="str">
        <f t="shared" si="0"/>
        <v>CB2_2025-05-25</v>
      </c>
      <c r="B50" t="s">
        <v>198</v>
      </c>
      <c r="C50" s="6">
        <v>45802</v>
      </c>
      <c r="D50">
        <v>49</v>
      </c>
      <c r="E50">
        <v>48</v>
      </c>
      <c r="F50" s="90" t="str" cm="1">
        <f t="array" ref="F50">_xlfn.IFNA(_xlfn.XLOOKUP($D50,'IDEXX MPN Table'!$A$3:$A$52,(_xlfn.XLOOKUP($E50,'IDEXX MPN Table'!$B$2:$AX$2,'IDEXX MPN Table'!$B$3:$AX$52))),"")</f>
        <v>&gt; 2419.6</v>
      </c>
      <c r="G50">
        <v>41</v>
      </c>
      <c r="H50">
        <v>10</v>
      </c>
      <c r="I50" s="92" cm="1">
        <f t="array" ref="I50">_xlfn.IFNA(_xlfn.XLOOKUP($G50,'IDEXX MPN Table'!$A$3:$A$52,(_xlfn.XLOOKUP($H50,'IDEXX MPN Table'!$B$2:$AX$2,'IDEXX MPN Table'!$B$3:$AX$52))),"")</f>
        <v>104.3</v>
      </c>
    </row>
    <row r="51" spans="1:10" x14ac:dyDescent="0.35">
      <c r="A51" s="110" t="str">
        <f t="shared" si="0"/>
        <v>CB3_2025-05-25</v>
      </c>
      <c r="B51" t="s">
        <v>201</v>
      </c>
      <c r="C51" s="6">
        <v>45802</v>
      </c>
      <c r="D51">
        <v>49</v>
      </c>
      <c r="E51">
        <v>48</v>
      </c>
      <c r="F51" s="90" t="str" cm="1">
        <f t="array" ref="F51">_xlfn.IFNA(_xlfn.XLOOKUP($D51,'IDEXX MPN Table'!$A$3:$A$52,(_xlfn.XLOOKUP($E51,'IDEXX MPN Table'!$B$2:$AX$2,'IDEXX MPN Table'!$B$3:$AX$52))),"")</f>
        <v>&gt; 2419.6</v>
      </c>
      <c r="G51">
        <v>41</v>
      </c>
      <c r="H51">
        <v>13</v>
      </c>
      <c r="I51" s="92" cm="1">
        <f t="array" ref="I51">_xlfn.IFNA(_xlfn.XLOOKUP($G51,'IDEXX MPN Table'!$A$3:$A$52,(_xlfn.XLOOKUP($H51,'IDEXX MPN Table'!$B$2:$AX$2,'IDEXX MPN Table'!$B$3:$AX$52))),"")</f>
        <v>113</v>
      </c>
    </row>
    <row r="52" spans="1:10" x14ac:dyDescent="0.35">
      <c r="A52" s="110" t="str">
        <f t="shared" si="0"/>
        <v>CL2_2025-05-25</v>
      </c>
      <c r="B52" t="s">
        <v>207</v>
      </c>
      <c r="C52" s="6">
        <v>45802</v>
      </c>
      <c r="D52">
        <v>49</v>
      </c>
      <c r="E52">
        <v>48</v>
      </c>
      <c r="F52" s="90" t="str" cm="1">
        <f t="array" ref="F52">_xlfn.IFNA(_xlfn.XLOOKUP($D52,'IDEXX MPN Table'!$A$3:$A$52,(_xlfn.XLOOKUP($E52,'IDEXX MPN Table'!$B$2:$AX$2,'IDEXX MPN Table'!$B$3:$AX$52))),"")</f>
        <v>&gt; 2419.6</v>
      </c>
      <c r="G52">
        <v>49</v>
      </c>
      <c r="H52">
        <v>30</v>
      </c>
      <c r="I52" s="92" cm="1">
        <f t="array" ref="I52">_xlfn.IFNA(_xlfn.XLOOKUP($G52,'IDEXX MPN Table'!$A$3:$A$52,(_xlfn.XLOOKUP($H52,'IDEXX MPN Table'!$B$2:$AX$2,'IDEXX MPN Table'!$B$3:$AX$52))),"")</f>
        <v>613.1</v>
      </c>
    </row>
    <row r="53" spans="1:10" x14ac:dyDescent="0.35">
      <c r="A53" s="110" t="str">
        <f t="shared" si="0"/>
        <v>CL4_2025-05-25</v>
      </c>
      <c r="B53" t="s">
        <v>211</v>
      </c>
      <c r="C53" s="6">
        <v>45802</v>
      </c>
      <c r="D53">
        <v>49</v>
      </c>
      <c r="E53">
        <v>48</v>
      </c>
      <c r="F53" s="90" t="str" cm="1">
        <f t="array" ref="F53">_xlfn.IFNA(_xlfn.XLOOKUP($D53,'IDEXX MPN Table'!$A$3:$A$52,(_xlfn.XLOOKUP($E53,'IDEXX MPN Table'!$B$2:$AX$2,'IDEXX MPN Table'!$B$3:$AX$52))),"")</f>
        <v>&gt; 2419.6</v>
      </c>
      <c r="G53">
        <v>49</v>
      </c>
      <c r="H53">
        <v>15</v>
      </c>
      <c r="I53" s="92" cm="1">
        <f t="array" ref="I53">_xlfn.IFNA(_xlfn.XLOOKUP($G53,'IDEXX MPN Table'!$A$3:$A$52,(_xlfn.XLOOKUP($H53,'IDEXX MPN Table'!$B$2:$AX$2,'IDEXX MPN Table'!$B$3:$AX$52))),"")</f>
        <v>261.3</v>
      </c>
    </row>
    <row r="54" spans="1:10" x14ac:dyDescent="0.35">
      <c r="A54" s="110" t="str">
        <f t="shared" si="0"/>
        <v>CL5_2025-05-25</v>
      </c>
      <c r="B54" t="s">
        <v>217</v>
      </c>
      <c r="C54" s="6">
        <v>45802</v>
      </c>
      <c r="D54">
        <v>49</v>
      </c>
      <c r="E54">
        <v>48</v>
      </c>
      <c r="F54" s="90" t="str" cm="1">
        <f t="array" ref="F54">_xlfn.IFNA(_xlfn.XLOOKUP($D54,'IDEXX MPN Table'!$A$3:$A$52,(_xlfn.XLOOKUP($E54,'IDEXX MPN Table'!$B$2:$AX$2,'IDEXX MPN Table'!$B$3:$AX$52))),"")</f>
        <v>&gt; 2419.6</v>
      </c>
      <c r="G54">
        <v>49</v>
      </c>
      <c r="H54">
        <v>21</v>
      </c>
      <c r="I54" s="92" cm="1">
        <f t="array" ref="I54">_xlfn.IFNA(_xlfn.XLOOKUP($G54,'IDEXX MPN Table'!$A$3:$A$52,(_xlfn.XLOOKUP($H54,'IDEXX MPN Table'!$B$2:$AX$2,'IDEXX MPN Table'!$B$3:$AX$52))),"")</f>
        <v>365.4</v>
      </c>
    </row>
    <row r="55" spans="1:10" x14ac:dyDescent="0.35">
      <c r="A55" s="110" t="str">
        <f t="shared" si="0"/>
        <v>CTL1_2025-05-25</v>
      </c>
      <c r="B55" t="s">
        <v>223</v>
      </c>
      <c r="C55" s="6">
        <v>45802</v>
      </c>
      <c r="D55">
        <v>49</v>
      </c>
      <c r="E55">
        <v>48</v>
      </c>
      <c r="F55" s="90" t="str" cm="1">
        <f t="array" ref="F55">_xlfn.IFNA(_xlfn.XLOOKUP($D55,'IDEXX MPN Table'!$A$3:$A$52,(_xlfn.XLOOKUP($E55,'IDEXX MPN Table'!$B$2:$AX$2,'IDEXX MPN Table'!$B$3:$AX$52))),"")</f>
        <v>&gt; 2419.6</v>
      </c>
      <c r="G55">
        <v>32</v>
      </c>
      <c r="H55">
        <v>6</v>
      </c>
      <c r="I55" s="92" cm="1">
        <f t="array" ref="I55">_xlfn.IFNA(_xlfn.XLOOKUP($G55,'IDEXX MPN Table'!$A$3:$A$52,(_xlfn.XLOOKUP($H55,'IDEXX MPN Table'!$B$2:$AX$2,'IDEXX MPN Table'!$B$3:$AX$52))),"")</f>
        <v>59.1</v>
      </c>
    </row>
    <row r="56" spans="1:10" x14ac:dyDescent="0.35">
      <c r="A56" s="110" t="str">
        <f t="shared" si="0"/>
        <v>CVL1_2025-05-25</v>
      </c>
      <c r="B56" t="s">
        <v>225</v>
      </c>
      <c r="C56" s="6">
        <v>45802</v>
      </c>
      <c r="D56">
        <v>49</v>
      </c>
      <c r="E56">
        <v>48</v>
      </c>
      <c r="F56" s="90" t="str" cm="1">
        <f t="array" ref="F56">_xlfn.IFNA(_xlfn.XLOOKUP($D56,'IDEXX MPN Table'!$A$3:$A$52,(_xlfn.XLOOKUP($E56,'IDEXX MPN Table'!$B$2:$AX$2,'IDEXX MPN Table'!$B$3:$AX$52))),"")</f>
        <v>&gt; 2419.6</v>
      </c>
      <c r="G56">
        <v>33</v>
      </c>
      <c r="H56">
        <v>8</v>
      </c>
      <c r="I56" s="92" cm="1">
        <f t="array" ref="I56">_xlfn.IFNA(_xlfn.XLOOKUP($G56,'IDEXX MPN Table'!$A$3:$A$52,(_xlfn.XLOOKUP($H56,'IDEXX MPN Table'!$B$2:$AX$2,'IDEXX MPN Table'!$B$3:$AX$52))),"")</f>
        <v>65.7</v>
      </c>
    </row>
    <row r="57" spans="1:10" x14ac:dyDescent="0.35">
      <c r="A57" s="110" t="str">
        <f t="shared" si="0"/>
        <v>DB1_2025-05-25</v>
      </c>
      <c r="B57" t="s">
        <v>227</v>
      </c>
      <c r="C57" s="6">
        <v>45802</v>
      </c>
      <c r="D57">
        <v>49</v>
      </c>
      <c r="E57">
        <v>48</v>
      </c>
      <c r="F57" s="90" t="str" cm="1">
        <f t="array" ref="F57">_xlfn.IFNA(_xlfn.XLOOKUP($D57,'IDEXX MPN Table'!$A$3:$A$52,(_xlfn.XLOOKUP($E57,'IDEXX MPN Table'!$B$2:$AX$2,'IDEXX MPN Table'!$B$3:$AX$52))),"")</f>
        <v>&gt; 2419.6</v>
      </c>
      <c r="G57">
        <v>44</v>
      </c>
      <c r="H57">
        <v>7</v>
      </c>
      <c r="I57" s="92" cm="1">
        <f t="array" ref="I57">_xlfn.IFNA(_xlfn.XLOOKUP($G57,'IDEXX MPN Table'!$A$3:$A$52,(_xlfn.XLOOKUP($H57,'IDEXX MPN Table'!$B$2:$AX$2,'IDEXX MPN Table'!$B$3:$AX$52))),"")</f>
        <v>115.3</v>
      </c>
    </row>
    <row r="58" spans="1:10" x14ac:dyDescent="0.35">
      <c r="A58" s="110" t="str">
        <f t="shared" si="0"/>
        <v>DE1_2025-05-25</v>
      </c>
      <c r="B58" t="s">
        <v>231</v>
      </c>
      <c r="C58" s="6">
        <v>45802</v>
      </c>
      <c r="D58">
        <v>49</v>
      </c>
      <c r="E58">
        <v>48</v>
      </c>
      <c r="F58" s="90" t="str" cm="1">
        <f t="array" ref="F58">_xlfn.IFNA(_xlfn.XLOOKUP($D58,'IDEXX MPN Table'!$A$3:$A$52,(_xlfn.XLOOKUP($E58,'IDEXX MPN Table'!$B$2:$AX$2,'IDEXX MPN Table'!$B$3:$AX$52))),"")</f>
        <v>&gt; 2419.6</v>
      </c>
      <c r="G58">
        <v>46</v>
      </c>
      <c r="H58">
        <v>13</v>
      </c>
      <c r="I58" s="92" cm="1">
        <f t="array" ref="I58">_xlfn.IFNA(_xlfn.XLOOKUP($G58,'IDEXX MPN Table'!$A$3:$A$52,(_xlfn.XLOOKUP($H58,'IDEXX MPN Table'!$B$2:$AX$2,'IDEXX MPN Table'!$B$3:$AX$52))),"")</f>
        <v>161.6</v>
      </c>
    </row>
    <row r="59" spans="1:10" x14ac:dyDescent="0.35">
      <c r="A59" s="110" t="str">
        <f t="shared" si="0"/>
        <v>ETL1_2025-05-25</v>
      </c>
      <c r="B59" t="s">
        <v>236</v>
      </c>
      <c r="C59" s="6">
        <v>45802</v>
      </c>
      <c r="D59">
        <v>49</v>
      </c>
      <c r="E59">
        <v>48</v>
      </c>
      <c r="F59" s="90" t="str" cm="1">
        <f t="array" ref="F59">_xlfn.IFNA(_xlfn.XLOOKUP($D59,'IDEXX MPN Table'!$A$3:$A$52,(_xlfn.XLOOKUP($E59,'IDEXX MPN Table'!$B$2:$AX$2,'IDEXX MPN Table'!$B$3:$AX$52))),"")</f>
        <v>&gt; 2419.6</v>
      </c>
      <c r="G59">
        <v>48</v>
      </c>
      <c r="H59">
        <v>12</v>
      </c>
      <c r="I59" s="92" cm="1">
        <f t="array" ref="I59">_xlfn.IFNA(_xlfn.XLOOKUP($G59,'IDEXX MPN Table'!$A$3:$A$52,(_xlfn.XLOOKUP($H59,'IDEXX MPN Table'!$B$2:$AX$2,'IDEXX MPN Table'!$B$3:$AX$52))),"")</f>
        <v>193.5</v>
      </c>
    </row>
    <row r="60" spans="1:10" x14ac:dyDescent="0.35">
      <c r="A60" s="110" t="str">
        <f t="shared" si="0"/>
        <v>GMP1_2025-05-25</v>
      </c>
      <c r="B60" t="s">
        <v>239</v>
      </c>
      <c r="C60" s="6">
        <v>45802</v>
      </c>
      <c r="D60">
        <v>49</v>
      </c>
      <c r="E60">
        <v>48</v>
      </c>
      <c r="F60" s="90" t="str" cm="1">
        <f t="array" ref="F60">_xlfn.IFNA(_xlfn.XLOOKUP($D60,'IDEXX MPN Table'!$A$3:$A$52,(_xlfn.XLOOKUP($E60,'IDEXX MPN Table'!$B$2:$AX$2,'IDEXX MPN Table'!$B$3:$AX$52))),"")</f>
        <v>&gt; 2419.6</v>
      </c>
      <c r="G60">
        <v>23</v>
      </c>
      <c r="H60">
        <v>7</v>
      </c>
      <c r="I60" s="92" cm="1">
        <f t="array" ref="I60">_xlfn.IFNA(_xlfn.XLOOKUP($G60,'IDEXX MPN Table'!$A$3:$A$52,(_xlfn.XLOOKUP($H60,'IDEXX MPN Table'!$B$2:$AX$2,'IDEXX MPN Table'!$B$3:$AX$52))),"")</f>
        <v>39.700000000000003</v>
      </c>
    </row>
    <row r="61" spans="1:10" x14ac:dyDescent="0.35">
      <c r="A61" s="110" t="str">
        <f t="shared" si="0"/>
        <v>GRPL1_2025-05-25</v>
      </c>
      <c r="B61" t="s">
        <v>349</v>
      </c>
      <c r="C61" s="6">
        <v>45802</v>
      </c>
      <c r="D61">
        <v>49</v>
      </c>
      <c r="E61">
        <v>48</v>
      </c>
      <c r="F61" s="90" t="str" cm="1">
        <f t="array" ref="F61">_xlfn.IFNA(_xlfn.XLOOKUP($D61,'IDEXX MPN Table'!$A$3:$A$52,(_xlfn.XLOOKUP($E61,'IDEXX MPN Table'!$B$2:$AX$2,'IDEXX MPN Table'!$B$3:$AX$52))),"")</f>
        <v>&gt; 2419.6</v>
      </c>
      <c r="G61">
        <v>49</v>
      </c>
      <c r="H61">
        <v>48</v>
      </c>
      <c r="I61" s="92" t="str" cm="1">
        <f t="array" ref="I61">_xlfn.IFNA(_xlfn.XLOOKUP($G61,'IDEXX MPN Table'!$A$3:$A$52,(_xlfn.XLOOKUP($H61,'IDEXX MPN Table'!$B$2:$AX$2,'IDEXX MPN Table'!$B$3:$AX$52))),"")</f>
        <v>&gt; 2419.6</v>
      </c>
    </row>
    <row r="62" spans="1:10" x14ac:dyDescent="0.35">
      <c r="A62" s="110" t="str">
        <f t="shared" si="0"/>
        <v>HA1_2025-05-25</v>
      </c>
      <c r="B62" t="s">
        <v>241</v>
      </c>
      <c r="C62" s="6">
        <v>45802</v>
      </c>
      <c r="D62">
        <v>49</v>
      </c>
      <c r="E62">
        <v>48</v>
      </c>
      <c r="F62" s="90" t="str" cm="1">
        <f t="array" ref="F62">_xlfn.IFNA(_xlfn.XLOOKUP($D62,'IDEXX MPN Table'!$A$3:$A$52,(_xlfn.XLOOKUP($E62,'IDEXX MPN Table'!$B$2:$AX$2,'IDEXX MPN Table'!$B$3:$AX$52))),"")</f>
        <v>&gt; 2419.6</v>
      </c>
      <c r="G62">
        <v>49</v>
      </c>
      <c r="H62">
        <v>18</v>
      </c>
      <c r="I62" s="92" cm="1">
        <f t="array" ref="I62">_xlfn.IFNA(_xlfn.XLOOKUP($G62,'IDEXX MPN Table'!$A$3:$A$52,(_xlfn.XLOOKUP($H62,'IDEXX MPN Table'!$B$2:$AX$2,'IDEXX MPN Table'!$B$3:$AX$52))),"")</f>
        <v>307.60000000000002</v>
      </c>
    </row>
    <row r="63" spans="1:10" x14ac:dyDescent="0.35">
      <c r="A63" s="110" t="str">
        <f t="shared" si="0"/>
        <v>HB3_2025-05-25</v>
      </c>
      <c r="B63" t="s">
        <v>245</v>
      </c>
      <c r="C63" s="6">
        <v>45802</v>
      </c>
      <c r="D63">
        <v>49</v>
      </c>
      <c r="E63">
        <v>48</v>
      </c>
      <c r="F63" s="90" t="str" cm="1">
        <f t="array" ref="F63">_xlfn.IFNA(_xlfn.XLOOKUP($D63,'IDEXX MPN Table'!$A$3:$A$52,(_xlfn.XLOOKUP($E63,'IDEXX MPN Table'!$B$2:$AX$2,'IDEXX MPN Table'!$B$3:$AX$52))),"")</f>
        <v>&gt; 2419.6</v>
      </c>
      <c r="G63">
        <v>9</v>
      </c>
      <c r="H63">
        <v>0</v>
      </c>
      <c r="I63" s="92" cm="1">
        <f t="array" ref="I63">_xlfn.IFNA(_xlfn.XLOOKUP($G63,'IDEXX MPN Table'!$A$3:$A$52,(_xlfn.XLOOKUP($H63,'IDEXX MPN Table'!$B$2:$AX$2,'IDEXX MPN Table'!$B$3:$AX$52))),"")</f>
        <v>9.8000000000000007</v>
      </c>
    </row>
    <row r="64" spans="1:10" x14ac:dyDescent="0.35">
      <c r="A64" s="110" t="str">
        <f t="shared" si="0"/>
        <v>HL2_2025-05-25</v>
      </c>
      <c r="B64" t="s">
        <v>249</v>
      </c>
      <c r="C64" s="6">
        <v>45802</v>
      </c>
      <c r="D64">
        <v>49</v>
      </c>
      <c r="E64">
        <v>46</v>
      </c>
      <c r="F64" s="90" cm="1">
        <f t="array" ref="F64">_xlfn.IFNA(_xlfn.XLOOKUP($D64,'IDEXX MPN Table'!$A$3:$A$52,(_xlfn.XLOOKUP($E64,'IDEXX MPN Table'!$B$2:$AX$2,'IDEXX MPN Table'!$B$3:$AX$52))),"")</f>
        <v>1986.3</v>
      </c>
      <c r="G64">
        <v>40</v>
      </c>
      <c r="H64">
        <v>5</v>
      </c>
      <c r="I64" s="92" cm="1">
        <f t="array" ref="I64">_xlfn.IFNA(_xlfn.XLOOKUP($G64,'IDEXX MPN Table'!$A$3:$A$52,(_xlfn.XLOOKUP($H64,'IDEXX MPN Table'!$B$2:$AX$2,'IDEXX MPN Table'!$B$3:$AX$52))),"")</f>
        <v>85.7</v>
      </c>
      <c r="J64" t="s">
        <v>1261</v>
      </c>
    </row>
    <row r="65" spans="1:10" x14ac:dyDescent="0.35">
      <c r="A65" s="110" t="str">
        <f t="shared" si="0"/>
        <v>HO1_2025-05-25</v>
      </c>
      <c r="B65" t="s">
        <v>254</v>
      </c>
      <c r="C65" s="6">
        <v>45802</v>
      </c>
      <c r="D65">
        <v>48</v>
      </c>
      <c r="E65">
        <v>48</v>
      </c>
      <c r="F65" s="90" cm="1">
        <f t="array" ref="F65">_xlfn.IFNA(_xlfn.XLOOKUP($D65,'IDEXX MPN Table'!$A$3:$A$52,(_xlfn.XLOOKUP($E65,'IDEXX MPN Table'!$B$2:$AX$2,'IDEXX MPN Table'!$B$3:$AX$52))),"")</f>
        <v>1011.2</v>
      </c>
      <c r="G65">
        <v>40</v>
      </c>
      <c r="H65">
        <v>5</v>
      </c>
      <c r="I65" s="92" cm="1">
        <f t="array" ref="I65">_xlfn.IFNA(_xlfn.XLOOKUP($G65,'IDEXX MPN Table'!$A$3:$A$52,(_xlfn.XLOOKUP($H65,'IDEXX MPN Table'!$B$2:$AX$2,'IDEXX MPN Table'!$B$3:$AX$52))),"")</f>
        <v>85.7</v>
      </c>
      <c r="J65" t="s">
        <v>1260</v>
      </c>
    </row>
    <row r="66" spans="1:10" x14ac:dyDescent="0.35">
      <c r="A66" s="110" t="str">
        <f t="shared" si="0"/>
        <v>MB3_2025-05-25</v>
      </c>
      <c r="B66" t="s">
        <v>256</v>
      </c>
      <c r="C66" s="6">
        <v>45802</v>
      </c>
      <c r="D66">
        <v>49</v>
      </c>
      <c r="E66">
        <v>48</v>
      </c>
      <c r="F66" s="90" t="str" cm="1">
        <f t="array" ref="F66">_xlfn.IFNA(_xlfn.XLOOKUP($D66,'IDEXX MPN Table'!$A$3:$A$52,(_xlfn.XLOOKUP($E66,'IDEXX MPN Table'!$B$2:$AX$2,'IDEXX MPN Table'!$B$3:$AX$52))),"")</f>
        <v>&gt; 2419.6</v>
      </c>
      <c r="G66">
        <v>41</v>
      </c>
      <c r="H66">
        <v>11</v>
      </c>
      <c r="I66" s="92" cm="1">
        <f t="array" ref="I66">_xlfn.IFNA(_xlfn.XLOOKUP($G66,'IDEXX MPN Table'!$A$3:$A$52,(_xlfn.XLOOKUP($H66,'IDEXX MPN Table'!$B$2:$AX$2,'IDEXX MPN Table'!$B$3:$AX$52))),"")</f>
        <v>107.1</v>
      </c>
    </row>
    <row r="67" spans="1:10" x14ac:dyDescent="0.35">
      <c r="A67" s="110" t="str">
        <f t="shared" ref="A67:A130" si="1">$B67&amp;"_"&amp;TEXT($C67,"yyyy-mm-dd")</f>
        <v>MDWL1_2025-05-25</v>
      </c>
      <c r="B67" t="s">
        <v>260</v>
      </c>
      <c r="C67" s="6">
        <v>45802</v>
      </c>
      <c r="D67">
        <v>49</v>
      </c>
      <c r="E67">
        <v>48</v>
      </c>
      <c r="F67" s="90" t="str" cm="1">
        <f t="array" ref="F67">_xlfn.IFNA(_xlfn.XLOOKUP($D67,'IDEXX MPN Table'!$A$3:$A$52,(_xlfn.XLOOKUP($E67,'IDEXX MPN Table'!$B$2:$AX$2,'IDEXX MPN Table'!$B$3:$AX$52))),"")</f>
        <v>&gt; 2419.6</v>
      </c>
      <c r="G67">
        <v>40</v>
      </c>
      <c r="H67">
        <v>7</v>
      </c>
      <c r="I67" s="92" cm="1">
        <f t="array" ref="I67">_xlfn.IFNA(_xlfn.XLOOKUP($G67,'IDEXX MPN Table'!$A$3:$A$52,(_xlfn.XLOOKUP($H67,'IDEXX MPN Table'!$B$2:$AX$2,'IDEXX MPN Table'!$B$3:$AX$52))),"")</f>
        <v>90.8</v>
      </c>
    </row>
    <row r="68" spans="1:10" x14ac:dyDescent="0.35">
      <c r="A68" s="110" t="str">
        <f t="shared" si="1"/>
        <v>MR3_2025-05-25</v>
      </c>
      <c r="B68" t="s">
        <v>263</v>
      </c>
      <c r="C68" s="6">
        <v>45802</v>
      </c>
      <c r="D68">
        <v>49</v>
      </c>
      <c r="E68">
        <v>48</v>
      </c>
      <c r="F68" s="90" t="str" cm="1">
        <f t="array" ref="F68">_xlfn.IFNA(_xlfn.XLOOKUP($D68,'IDEXX MPN Table'!$A$3:$A$52,(_xlfn.XLOOKUP($E68,'IDEXX MPN Table'!$B$2:$AX$2,'IDEXX MPN Table'!$B$3:$AX$52))),"")</f>
        <v>&gt; 2419.6</v>
      </c>
      <c r="G68">
        <v>41</v>
      </c>
      <c r="H68">
        <v>13</v>
      </c>
      <c r="I68" s="92" cm="1">
        <f t="array" ref="I68">_xlfn.IFNA(_xlfn.XLOOKUP($G68,'IDEXX MPN Table'!$A$3:$A$52,(_xlfn.XLOOKUP($H68,'IDEXX MPN Table'!$B$2:$AX$2,'IDEXX MPN Table'!$B$3:$AX$52))),"")</f>
        <v>113</v>
      </c>
    </row>
    <row r="69" spans="1:10" x14ac:dyDescent="0.35">
      <c r="A69" s="110" t="str">
        <f t="shared" si="1"/>
        <v>MR4_2025-05-25</v>
      </c>
      <c r="B69" t="s">
        <v>265</v>
      </c>
      <c r="C69" s="6">
        <v>45802</v>
      </c>
      <c r="D69">
        <v>49</v>
      </c>
      <c r="E69">
        <v>48</v>
      </c>
      <c r="F69" s="90" t="str" cm="1">
        <f t="array" ref="F69">_xlfn.IFNA(_xlfn.XLOOKUP($D69,'IDEXX MPN Table'!$A$3:$A$52,(_xlfn.XLOOKUP($E69,'IDEXX MPN Table'!$B$2:$AX$2,'IDEXX MPN Table'!$B$3:$AX$52))),"")</f>
        <v>&gt; 2419.6</v>
      </c>
      <c r="G69">
        <v>49</v>
      </c>
      <c r="H69">
        <v>10</v>
      </c>
      <c r="I69" s="92" cm="1">
        <f t="array" ref="I69">_xlfn.IFNA(_xlfn.XLOOKUP($G69,'IDEXX MPN Table'!$A$3:$A$52,(_xlfn.XLOOKUP($H69,'IDEXX MPN Table'!$B$2:$AX$2,'IDEXX MPN Table'!$B$3:$AX$52))),"")</f>
        <v>204.6</v>
      </c>
    </row>
    <row r="70" spans="1:10" x14ac:dyDescent="0.35">
      <c r="A70" s="110" t="str">
        <f t="shared" si="1"/>
        <v>PL1_2025-05-25</v>
      </c>
      <c r="B70" t="s">
        <v>267</v>
      </c>
      <c r="C70" s="6">
        <v>45802</v>
      </c>
      <c r="D70">
        <v>49</v>
      </c>
      <c r="E70">
        <v>47</v>
      </c>
      <c r="F70" s="90" cm="1">
        <f t="array" ref="F70">_xlfn.IFNA(_xlfn.XLOOKUP($D70,'IDEXX MPN Table'!$A$3:$A$52,(_xlfn.XLOOKUP($E70,'IDEXX MPN Table'!$B$2:$AX$2,'IDEXX MPN Table'!$B$3:$AX$52))),"")</f>
        <v>2419.6</v>
      </c>
      <c r="G70">
        <v>47</v>
      </c>
      <c r="H70">
        <v>9</v>
      </c>
      <c r="I70" s="92" cm="1">
        <f t="array" ref="I70">_xlfn.IFNA(_xlfn.XLOOKUP($G70,'IDEXX MPN Table'!$A$3:$A$52,(_xlfn.XLOOKUP($H70,'IDEXX MPN Table'!$B$2:$AX$2,'IDEXX MPN Table'!$B$3:$AX$52))),"")</f>
        <v>155.30000000000001</v>
      </c>
    </row>
    <row r="71" spans="1:10" x14ac:dyDescent="0.35">
      <c r="A71" s="110" t="str">
        <f t="shared" si="1"/>
        <v>PMRL1_2025-05-25</v>
      </c>
      <c r="B71" t="s">
        <v>269</v>
      </c>
      <c r="C71" s="6">
        <v>45802</v>
      </c>
      <c r="D71">
        <v>49</v>
      </c>
      <c r="E71">
        <v>48</v>
      </c>
      <c r="F71" s="90" t="str" cm="1">
        <f t="array" ref="F71">_xlfn.IFNA(_xlfn.XLOOKUP($D71,'IDEXX MPN Table'!$A$3:$A$52,(_xlfn.XLOOKUP($E71,'IDEXX MPN Table'!$B$2:$AX$2,'IDEXX MPN Table'!$B$3:$AX$52))),"")</f>
        <v>&gt; 2419.6</v>
      </c>
      <c r="G71">
        <v>30</v>
      </c>
      <c r="H71">
        <v>4</v>
      </c>
      <c r="I71" s="92" cm="1">
        <f t="array" ref="I71">_xlfn.IFNA(_xlfn.XLOOKUP($G71,'IDEXX MPN Table'!$A$3:$A$52,(_xlfn.XLOOKUP($H71,'IDEXX MPN Table'!$B$2:$AX$2,'IDEXX MPN Table'!$B$3:$AX$52))),"")</f>
        <v>50.4</v>
      </c>
    </row>
    <row r="72" spans="1:10" x14ac:dyDescent="0.35">
      <c r="A72" s="110" t="str">
        <f t="shared" si="1"/>
        <v>PNVL1_2025-05-25</v>
      </c>
      <c r="B72" t="s">
        <v>271</v>
      </c>
      <c r="C72" s="6">
        <v>45802</v>
      </c>
      <c r="D72">
        <v>49</v>
      </c>
      <c r="E72">
        <v>39</v>
      </c>
      <c r="F72" s="90" cm="1">
        <f t="array" ref="F72">_xlfn.IFNA(_xlfn.XLOOKUP($D72,'IDEXX MPN Table'!$A$3:$A$52,(_xlfn.XLOOKUP($E72,'IDEXX MPN Table'!$B$2:$AX$2,'IDEXX MPN Table'!$B$3:$AX$52))),"")</f>
        <v>1046.2</v>
      </c>
      <c r="G72">
        <v>7</v>
      </c>
      <c r="H72">
        <v>2</v>
      </c>
      <c r="I72" s="92" cm="1">
        <f t="array" ref="I72">_xlfn.IFNA(_xlfn.XLOOKUP($G72,'IDEXX MPN Table'!$A$3:$A$52,(_xlfn.XLOOKUP($H72,'IDEXX MPN Table'!$B$2:$AX$2,'IDEXX MPN Table'!$B$3:$AX$52))),"")</f>
        <v>9.6</v>
      </c>
    </row>
    <row r="73" spans="1:10" x14ac:dyDescent="0.35">
      <c r="A73" s="110" t="str">
        <f t="shared" si="1"/>
        <v>PP1_2025-05-25</v>
      </c>
      <c r="B73" t="s">
        <v>274</v>
      </c>
      <c r="C73" s="6">
        <v>45802</v>
      </c>
      <c r="D73">
        <v>48</v>
      </c>
      <c r="E73">
        <v>48</v>
      </c>
      <c r="F73" s="90" cm="1">
        <f t="array" ref="F73">_xlfn.IFNA(_xlfn.XLOOKUP($D73,'IDEXX MPN Table'!$A$3:$A$52,(_xlfn.XLOOKUP($E73,'IDEXX MPN Table'!$B$2:$AX$2,'IDEXX MPN Table'!$B$3:$AX$52))),"")</f>
        <v>1011.2</v>
      </c>
      <c r="G73">
        <v>45</v>
      </c>
      <c r="H73">
        <v>14</v>
      </c>
      <c r="I73" s="92" cm="1">
        <f t="array" ref="I73">_xlfn.IFNA(_xlfn.XLOOKUP($G73,'IDEXX MPN Table'!$A$3:$A$52,(_xlfn.XLOOKUP($H73,'IDEXX MPN Table'!$B$2:$AX$2,'IDEXX MPN Table'!$B$3:$AX$52))),"")</f>
        <v>152.9</v>
      </c>
      <c r="J73" t="s">
        <v>1260</v>
      </c>
    </row>
    <row r="74" spans="1:10" x14ac:dyDescent="0.35">
      <c r="A74" s="110" t="str">
        <f t="shared" si="1"/>
        <v>PRP1_2025-05-25</v>
      </c>
      <c r="B74" t="s">
        <v>277</v>
      </c>
      <c r="C74" s="6">
        <v>45802</v>
      </c>
      <c r="D74">
        <v>49</v>
      </c>
      <c r="E74">
        <v>48</v>
      </c>
      <c r="F74" s="90" t="str" cm="1">
        <f t="array" ref="F74">_xlfn.IFNA(_xlfn.XLOOKUP($D74,'IDEXX MPN Table'!$A$3:$A$52,(_xlfn.XLOOKUP($E74,'IDEXX MPN Table'!$B$2:$AX$2,'IDEXX MPN Table'!$B$3:$AX$52))),"")</f>
        <v>&gt; 2419.6</v>
      </c>
      <c r="G74">
        <v>49</v>
      </c>
      <c r="H74">
        <v>16</v>
      </c>
      <c r="I74" s="92" cm="1">
        <f t="array" ref="I74">_xlfn.IFNA(_xlfn.XLOOKUP($G74,'IDEXX MPN Table'!$A$3:$A$52,(_xlfn.XLOOKUP($H74,'IDEXX MPN Table'!$B$2:$AX$2,'IDEXX MPN Table'!$B$3:$AX$52))),"")</f>
        <v>275.5</v>
      </c>
    </row>
    <row r="75" spans="1:10" x14ac:dyDescent="0.35">
      <c r="A75" s="110" t="str">
        <f t="shared" si="1"/>
        <v>RBA_2025-05-25</v>
      </c>
      <c r="B75" t="s">
        <v>279</v>
      </c>
      <c r="C75" s="6">
        <v>45802</v>
      </c>
      <c r="D75">
        <v>49</v>
      </c>
      <c r="E75">
        <v>47</v>
      </c>
      <c r="F75" s="90" cm="1">
        <f t="array" ref="F75">_xlfn.IFNA(_xlfn.XLOOKUP($D75,'IDEXX MPN Table'!$A$3:$A$52,(_xlfn.XLOOKUP($E75,'IDEXX MPN Table'!$B$2:$AX$2,'IDEXX MPN Table'!$B$3:$AX$52))),"")</f>
        <v>2419.6</v>
      </c>
      <c r="G75">
        <v>10</v>
      </c>
      <c r="H75">
        <v>10</v>
      </c>
      <c r="I75" s="92" cm="1">
        <f t="array" ref="I75">_xlfn.IFNA(_xlfn.XLOOKUP($G75,'IDEXX MPN Table'!$A$3:$A$52,(_xlfn.XLOOKUP($H75,'IDEXX MPN Table'!$B$2:$AX$2,'IDEXX MPN Table'!$B$3:$AX$52))),"")</f>
        <v>22.3</v>
      </c>
    </row>
    <row r="76" spans="1:10" x14ac:dyDescent="0.35">
      <c r="A76" s="110" t="str">
        <f t="shared" si="1"/>
        <v>RK1_2025-05-25</v>
      </c>
      <c r="B76" t="s">
        <v>281</v>
      </c>
      <c r="C76" s="6">
        <v>45802</v>
      </c>
      <c r="D76">
        <v>49</v>
      </c>
      <c r="E76">
        <v>48</v>
      </c>
      <c r="F76" s="90" t="str" cm="1">
        <f t="array" ref="F76">_xlfn.IFNA(_xlfn.XLOOKUP($D76,'IDEXX MPN Table'!$A$3:$A$52,(_xlfn.XLOOKUP($E76,'IDEXX MPN Table'!$B$2:$AX$2,'IDEXX MPN Table'!$B$3:$AX$52))),"")</f>
        <v>&gt; 2419.6</v>
      </c>
      <c r="G76">
        <v>46</v>
      </c>
      <c r="H76">
        <v>8</v>
      </c>
      <c r="I76" s="92" cm="1">
        <f t="array" ref="I76">_xlfn.IFNA(_xlfn.XLOOKUP($G76,'IDEXX MPN Table'!$A$3:$A$52,(_xlfn.XLOOKUP($H76,'IDEXX MPN Table'!$B$2:$AX$2,'IDEXX MPN Table'!$B$3:$AX$52))),"")</f>
        <v>137.6</v>
      </c>
    </row>
    <row r="77" spans="1:10" x14ac:dyDescent="0.35">
      <c r="A77" s="110" t="str">
        <f t="shared" si="1"/>
        <v>ROL1_2025-05-25</v>
      </c>
      <c r="B77" t="s">
        <v>289</v>
      </c>
      <c r="C77" s="6">
        <v>45802</v>
      </c>
      <c r="D77">
        <v>48</v>
      </c>
      <c r="E77">
        <v>42</v>
      </c>
      <c r="F77" s="90" cm="1">
        <f t="array" ref="F77">_xlfn.IFNA(_xlfn.XLOOKUP($D77,'IDEXX MPN Table'!$A$3:$A$52,(_xlfn.XLOOKUP($E77,'IDEXX MPN Table'!$B$2:$AX$2,'IDEXX MPN Table'!$B$3:$AX$52))),"")</f>
        <v>755.6</v>
      </c>
      <c r="G77">
        <v>23</v>
      </c>
      <c r="H77">
        <v>3</v>
      </c>
      <c r="I77" s="92" cm="1">
        <f t="array" ref="I77">_xlfn.IFNA(_xlfn.XLOOKUP($G77,'IDEXX MPN Table'!$A$3:$A$52,(_xlfn.XLOOKUP($H77,'IDEXX MPN Table'!$B$2:$AX$2,'IDEXX MPN Table'!$B$3:$AX$52))),"")</f>
        <v>34.1</v>
      </c>
      <c r="J77" t="s">
        <v>1260</v>
      </c>
    </row>
    <row r="78" spans="1:10" x14ac:dyDescent="0.35">
      <c r="A78" s="110" t="str">
        <f t="shared" si="1"/>
        <v>SB9_2025-05-25</v>
      </c>
      <c r="B78" t="s">
        <v>298</v>
      </c>
      <c r="C78" s="6">
        <v>45802</v>
      </c>
      <c r="D78">
        <v>49</v>
      </c>
      <c r="E78">
        <v>48</v>
      </c>
      <c r="F78" s="90" t="str" cm="1">
        <f t="array" ref="F78">_xlfn.IFNA(_xlfn.XLOOKUP($D78,'IDEXX MPN Table'!$A$3:$A$52,(_xlfn.XLOOKUP($E78,'IDEXX MPN Table'!$B$2:$AX$2,'IDEXX MPN Table'!$B$3:$AX$52))),"")</f>
        <v>&gt; 2419.6</v>
      </c>
      <c r="G78">
        <v>48</v>
      </c>
      <c r="H78">
        <v>10</v>
      </c>
      <c r="I78" s="92" cm="1">
        <f t="array" ref="I78">_xlfn.IFNA(_xlfn.XLOOKUP($G78,'IDEXX MPN Table'!$A$3:$A$52,(_xlfn.XLOOKUP($H78,'IDEXX MPN Table'!$B$2:$AX$2,'IDEXX MPN Table'!$B$3:$AX$52))),"")</f>
        <v>178.9</v>
      </c>
    </row>
    <row r="79" spans="1:10" x14ac:dyDescent="0.35">
      <c r="A79" s="110" t="str">
        <f t="shared" si="1"/>
        <v>SYL1_2025-05-25</v>
      </c>
      <c r="B79" t="s">
        <v>307</v>
      </c>
      <c r="C79" s="6">
        <v>45802</v>
      </c>
      <c r="D79">
        <v>49</v>
      </c>
      <c r="E79">
        <v>48</v>
      </c>
      <c r="F79" s="90" t="str" cm="1">
        <f t="array" ref="F79">_xlfn.IFNA(_xlfn.XLOOKUP($D79,'IDEXX MPN Table'!$A$3:$A$52,(_xlfn.XLOOKUP($E79,'IDEXX MPN Table'!$B$2:$AX$2,'IDEXX MPN Table'!$B$3:$AX$52))),"")</f>
        <v>&gt; 2419.6</v>
      </c>
      <c r="G79">
        <v>15</v>
      </c>
      <c r="H79">
        <v>3</v>
      </c>
      <c r="I79" s="92" cm="1">
        <f t="array" ref="I79">_xlfn.IFNA(_xlfn.XLOOKUP($G79,'IDEXX MPN Table'!$A$3:$A$52,(_xlfn.XLOOKUP($H79,'IDEXX MPN Table'!$B$2:$AX$2,'IDEXX MPN Table'!$B$3:$AX$52))),"")</f>
        <v>21.1</v>
      </c>
    </row>
    <row r="80" spans="1:10" x14ac:dyDescent="0.35">
      <c r="A80" s="110" t="str">
        <f t="shared" si="1"/>
        <v>SYNL1_2025-05-25</v>
      </c>
      <c r="B80" t="s">
        <v>310</v>
      </c>
      <c r="C80" s="6">
        <v>45802</v>
      </c>
      <c r="D80">
        <v>49</v>
      </c>
      <c r="E80">
        <v>47</v>
      </c>
      <c r="F80" s="90" cm="1">
        <f t="array" ref="F80">_xlfn.IFNA(_xlfn.XLOOKUP($D80,'IDEXX MPN Table'!$A$3:$A$52,(_xlfn.XLOOKUP($E80,'IDEXX MPN Table'!$B$2:$AX$2,'IDEXX MPN Table'!$B$3:$AX$52))),"")</f>
        <v>2419.6</v>
      </c>
      <c r="G80">
        <v>48</v>
      </c>
      <c r="H80">
        <v>20</v>
      </c>
      <c r="I80" s="92" cm="1">
        <f t="array" ref="I80">_xlfn.IFNA(_xlfn.XLOOKUP($G80,'IDEXX MPN Table'!$A$3:$A$52,(_xlfn.XLOOKUP($H80,'IDEXX MPN Table'!$B$2:$AX$2,'IDEXX MPN Table'!$B$3:$AX$52))),"")</f>
        <v>272.3</v>
      </c>
      <c r="J80" t="s">
        <v>1258</v>
      </c>
    </row>
    <row r="81" spans="1:10" x14ac:dyDescent="0.35">
      <c r="A81" s="110" t="str">
        <f t="shared" si="1"/>
        <v>ABM4_2025-06-01</v>
      </c>
      <c r="B81" t="s">
        <v>381</v>
      </c>
      <c r="C81" s="6">
        <v>45809</v>
      </c>
      <c r="D81">
        <v>49</v>
      </c>
      <c r="E81">
        <v>48</v>
      </c>
      <c r="F81" s="90" t="str" cm="1">
        <f t="array" ref="F81">_xlfn.IFNA(_xlfn.XLOOKUP($D81,'IDEXX MPN Table'!$A$3:$A$52,(_xlfn.XLOOKUP($E81,'IDEXX MPN Table'!$B$2:$AX$2,'IDEXX MPN Table'!$B$3:$AX$52))),"")</f>
        <v>&gt; 2419.6</v>
      </c>
      <c r="G81">
        <v>49</v>
      </c>
      <c r="H81">
        <v>48</v>
      </c>
      <c r="I81" s="92" t="str" cm="1">
        <f t="array" ref="I81">_xlfn.IFNA(_xlfn.XLOOKUP($G81,'IDEXX MPN Table'!$A$3:$A$52,(_xlfn.XLOOKUP($H81,'IDEXX MPN Table'!$B$2:$AX$2,'IDEXX MPN Table'!$B$3:$AX$52))),"")</f>
        <v>&gt; 2419.6</v>
      </c>
    </row>
    <row r="82" spans="1:10" x14ac:dyDescent="0.35">
      <c r="A82" s="110" t="str">
        <f t="shared" si="1"/>
        <v>AC4_2025-06-01</v>
      </c>
      <c r="B82" t="s">
        <v>388</v>
      </c>
      <c r="C82" s="6">
        <v>45809</v>
      </c>
      <c r="D82">
        <v>49</v>
      </c>
      <c r="E82">
        <v>48</v>
      </c>
      <c r="F82" s="90" t="str" cm="1">
        <f t="array" ref="F82">_xlfn.IFNA(_xlfn.XLOOKUP($D82,'IDEXX MPN Table'!$A$3:$A$52,(_xlfn.XLOOKUP($E82,'IDEXX MPN Table'!$B$2:$AX$2,'IDEXX MPN Table'!$B$3:$AX$52))),"")</f>
        <v>&gt; 2419.6</v>
      </c>
      <c r="G82">
        <v>49</v>
      </c>
      <c r="H82">
        <v>31</v>
      </c>
      <c r="I82" s="92" cm="1">
        <f t="array" ref="I82">_xlfn.IFNA(_xlfn.XLOOKUP($G82,'IDEXX MPN Table'!$A$3:$A$52,(_xlfn.XLOOKUP($H82,'IDEXX MPN Table'!$B$2:$AX$2,'IDEXX MPN Table'!$B$3:$AX$52))),"")</f>
        <v>648.79999999999995</v>
      </c>
    </row>
    <row r="83" spans="1:10" x14ac:dyDescent="0.35">
      <c r="A83" s="110" t="str">
        <f t="shared" si="1"/>
        <v>APL1_2025-06-01</v>
      </c>
      <c r="B83" t="s">
        <v>312</v>
      </c>
      <c r="C83" s="6">
        <v>45809</v>
      </c>
      <c r="D83">
        <v>49</v>
      </c>
      <c r="E83">
        <v>26</v>
      </c>
      <c r="F83" s="90" cm="1">
        <f t="array" ref="F83">_xlfn.IFNA(_xlfn.XLOOKUP($D83,'IDEXX MPN Table'!$A$3:$A$52,(_xlfn.XLOOKUP($E83,'IDEXX MPN Table'!$B$2:$AX$2,'IDEXX MPN Table'!$B$3:$AX$52))),"")</f>
        <v>488.4</v>
      </c>
      <c r="G83">
        <v>13</v>
      </c>
      <c r="H83">
        <v>1</v>
      </c>
      <c r="I83" s="92" cm="1">
        <f t="array" ref="I83">_xlfn.IFNA(_xlfn.XLOOKUP($G83,'IDEXX MPN Table'!$A$3:$A$52,(_xlfn.XLOOKUP($H83,'IDEXX MPN Table'!$B$2:$AX$2,'IDEXX MPN Table'!$B$3:$AX$52))),"")</f>
        <v>16</v>
      </c>
    </row>
    <row r="84" spans="1:10" x14ac:dyDescent="0.35">
      <c r="A84" s="110" t="str">
        <f t="shared" si="1"/>
        <v>AWL1_2025-06-01</v>
      </c>
      <c r="B84" t="s">
        <v>154</v>
      </c>
      <c r="C84" s="6">
        <v>45809</v>
      </c>
      <c r="D84">
        <v>49</v>
      </c>
      <c r="E84">
        <v>48</v>
      </c>
      <c r="F84" s="90" t="str" cm="1">
        <f t="array" ref="F84">_xlfn.IFNA(_xlfn.XLOOKUP($D84,'IDEXX MPN Table'!$A$3:$A$52,(_xlfn.XLOOKUP($E84,'IDEXX MPN Table'!$B$2:$AX$2,'IDEXX MPN Table'!$B$3:$AX$52))),"")</f>
        <v>&gt; 2419.6</v>
      </c>
      <c r="G84">
        <v>49</v>
      </c>
      <c r="H84">
        <v>48</v>
      </c>
      <c r="I84" s="92" t="str" cm="1">
        <f t="array" ref="I84">_xlfn.IFNA(_xlfn.XLOOKUP($G84,'IDEXX MPN Table'!$A$3:$A$52,(_xlfn.XLOOKUP($H84,'IDEXX MPN Table'!$B$2:$AX$2,'IDEXX MPN Table'!$B$3:$AX$52))),"")</f>
        <v>&gt; 2419.6</v>
      </c>
    </row>
    <row r="85" spans="1:10" x14ac:dyDescent="0.35">
      <c r="A85" s="110" t="str">
        <f t="shared" si="1"/>
        <v>AX1_2025-06-01</v>
      </c>
      <c r="B85" t="s">
        <v>168</v>
      </c>
      <c r="C85" s="6">
        <v>45809</v>
      </c>
      <c r="D85">
        <v>49</v>
      </c>
      <c r="E85">
        <v>48</v>
      </c>
      <c r="F85" s="90" t="str" cm="1">
        <f t="array" ref="F85">_xlfn.IFNA(_xlfn.XLOOKUP($D85,'IDEXX MPN Table'!$A$3:$A$52,(_xlfn.XLOOKUP($E85,'IDEXX MPN Table'!$B$2:$AX$2,'IDEXX MPN Table'!$B$3:$AX$52))),"")</f>
        <v>&gt; 2419.6</v>
      </c>
      <c r="G85">
        <v>49</v>
      </c>
      <c r="H85">
        <v>37</v>
      </c>
      <c r="I85" s="92" cm="1">
        <f t="array" ref="I85">_xlfn.IFNA(_xlfn.XLOOKUP($G85,'IDEXX MPN Table'!$A$3:$A$52,(_xlfn.XLOOKUP($H85,'IDEXX MPN Table'!$B$2:$AX$2,'IDEXX MPN Table'!$B$3:$AX$52))),"")</f>
        <v>920.8</v>
      </c>
    </row>
    <row r="86" spans="1:10" x14ac:dyDescent="0.35">
      <c r="A86" s="110" t="str">
        <f t="shared" si="1"/>
        <v>AX2_2025-06-01</v>
      </c>
      <c r="B86" t="s">
        <v>175</v>
      </c>
      <c r="C86" s="6">
        <v>45809</v>
      </c>
      <c r="D86">
        <v>48</v>
      </c>
      <c r="E86">
        <v>48</v>
      </c>
      <c r="F86" s="90" cm="1">
        <f t="array" ref="F86">_xlfn.IFNA(_xlfn.XLOOKUP($D86,'IDEXX MPN Table'!$A$3:$A$52,(_xlfn.XLOOKUP($E86,'IDEXX MPN Table'!$B$2:$AX$2,'IDEXX MPN Table'!$B$3:$AX$52))),"")</f>
        <v>1011.2</v>
      </c>
      <c r="G86">
        <v>48</v>
      </c>
      <c r="H86">
        <v>45</v>
      </c>
      <c r="I86" s="92" cm="1">
        <f t="array" ref="I86">_xlfn.IFNA(_xlfn.XLOOKUP($G86,'IDEXX MPN Table'!$A$3:$A$52,(_xlfn.XLOOKUP($H86,'IDEXX MPN Table'!$B$2:$AX$2,'IDEXX MPN Table'!$B$3:$AX$52))),"")</f>
        <v>870.4</v>
      </c>
      <c r="J86" t="s">
        <v>1260</v>
      </c>
    </row>
    <row r="87" spans="1:10" x14ac:dyDescent="0.35">
      <c r="A87" s="110" t="str">
        <f t="shared" si="1"/>
        <v>BB1_2025-06-01</v>
      </c>
      <c r="B87" t="s">
        <v>181</v>
      </c>
      <c r="C87" s="124">
        <v>45809</v>
      </c>
      <c r="D87">
        <v>49</v>
      </c>
      <c r="E87">
        <v>48</v>
      </c>
      <c r="F87" s="90" t="str" cm="1">
        <f t="array" ref="F87">_xlfn.IFNA(_xlfn.XLOOKUP($D87,'IDEXX MPN Table'!$A$3:$A$52,(_xlfn.XLOOKUP($E87,'IDEXX MPN Table'!$B$2:$AX$2,'IDEXX MPN Table'!$B$3:$AX$52))),"")</f>
        <v>&gt; 2419.6</v>
      </c>
      <c r="G87">
        <v>49</v>
      </c>
      <c r="H87">
        <v>45</v>
      </c>
      <c r="I87" s="92" cm="1">
        <f t="array" ref="I87">_xlfn.IFNA(_xlfn.XLOOKUP($G87,'IDEXX MPN Table'!$A$3:$A$52,(_xlfn.XLOOKUP($H87,'IDEXX MPN Table'!$B$2:$AX$2,'IDEXX MPN Table'!$B$3:$AX$52))),"")</f>
        <v>1732.9</v>
      </c>
    </row>
    <row r="88" spans="1:10" x14ac:dyDescent="0.35">
      <c r="A88" s="110" t="str">
        <f t="shared" si="1"/>
        <v>BD1a_2025-06-01</v>
      </c>
      <c r="B88" t="s">
        <v>186</v>
      </c>
      <c r="C88" s="6">
        <v>45809</v>
      </c>
      <c r="D88">
        <v>48</v>
      </c>
      <c r="E88">
        <v>48</v>
      </c>
      <c r="F88" s="90" cm="1">
        <f t="array" ref="F88">_xlfn.IFNA(_xlfn.XLOOKUP($D88,'IDEXX MPN Table'!$A$3:$A$52,(_xlfn.XLOOKUP($E88,'IDEXX MPN Table'!$B$2:$AX$2,'IDEXX MPN Table'!$B$3:$AX$52))),"")</f>
        <v>1011.2</v>
      </c>
      <c r="G88">
        <v>48</v>
      </c>
      <c r="H88">
        <v>45</v>
      </c>
      <c r="I88" s="92" cm="1">
        <f t="array" ref="I88">_xlfn.IFNA(_xlfn.XLOOKUP($G88,'IDEXX MPN Table'!$A$3:$A$52,(_xlfn.XLOOKUP($H88,'IDEXX MPN Table'!$B$2:$AX$2,'IDEXX MPN Table'!$B$3:$AX$52))),"")</f>
        <v>870.4</v>
      </c>
      <c r="J88" t="s">
        <v>1260</v>
      </c>
    </row>
    <row r="89" spans="1:10" x14ac:dyDescent="0.35">
      <c r="A89" s="110" t="str">
        <f t="shared" si="1"/>
        <v>BLDL1_2025-06-01</v>
      </c>
      <c r="B89" t="s">
        <v>189</v>
      </c>
      <c r="C89" s="6">
        <v>45809</v>
      </c>
      <c r="D89">
        <v>49</v>
      </c>
      <c r="E89">
        <v>48</v>
      </c>
      <c r="F89" s="90" t="str" cm="1">
        <f t="array" ref="F89">_xlfn.IFNA(_xlfn.XLOOKUP($D89,'IDEXX MPN Table'!$A$3:$A$52,(_xlfn.XLOOKUP($E89,'IDEXX MPN Table'!$B$2:$AX$2,'IDEXX MPN Table'!$B$3:$AX$52))),"")</f>
        <v>&gt; 2419.6</v>
      </c>
      <c r="G89">
        <v>49</v>
      </c>
      <c r="H89">
        <v>46</v>
      </c>
      <c r="I89" s="92" cm="1">
        <f t="array" ref="I89">_xlfn.IFNA(_xlfn.XLOOKUP($G89,'IDEXX MPN Table'!$A$3:$A$52,(_xlfn.XLOOKUP($H89,'IDEXX MPN Table'!$B$2:$AX$2,'IDEXX MPN Table'!$B$3:$AX$52))),"")</f>
        <v>1986.3</v>
      </c>
    </row>
    <row r="90" spans="1:10" x14ac:dyDescent="0.35">
      <c r="A90" s="110" t="str">
        <f t="shared" si="1"/>
        <v>BRL1_2025-06-01</v>
      </c>
      <c r="B90" t="s">
        <v>195</v>
      </c>
      <c r="C90" s="6">
        <v>45809</v>
      </c>
      <c r="D90">
        <v>49</v>
      </c>
      <c r="E90">
        <v>48</v>
      </c>
      <c r="F90" s="90" t="str" cm="1">
        <f t="array" ref="F90">_xlfn.IFNA(_xlfn.XLOOKUP($D90,'IDEXX MPN Table'!$A$3:$A$52,(_xlfn.XLOOKUP($E90,'IDEXX MPN Table'!$B$2:$AX$2,'IDEXX MPN Table'!$B$3:$AX$52))),"")</f>
        <v>&gt; 2419.6</v>
      </c>
      <c r="G90">
        <v>49</v>
      </c>
      <c r="H90">
        <v>29</v>
      </c>
      <c r="I90" s="92" cm="1">
        <f t="array" ref="I90">_xlfn.IFNA(_xlfn.XLOOKUP($G90,'IDEXX MPN Table'!$A$3:$A$52,(_xlfn.XLOOKUP($H90,'IDEXX MPN Table'!$B$2:$AX$2,'IDEXX MPN Table'!$B$3:$AX$52))),"")</f>
        <v>579.4</v>
      </c>
    </row>
    <row r="91" spans="1:10" x14ac:dyDescent="0.35">
      <c r="A91" s="110" t="str">
        <f t="shared" si="1"/>
        <v>CB2_2025-06-01</v>
      </c>
      <c r="B91" t="s">
        <v>198</v>
      </c>
      <c r="C91" s="6">
        <v>45809</v>
      </c>
      <c r="D91">
        <v>49</v>
      </c>
      <c r="E91">
        <v>48</v>
      </c>
      <c r="F91" s="90" t="str" cm="1">
        <f t="array" ref="F91">_xlfn.IFNA(_xlfn.XLOOKUP($D91,'IDEXX MPN Table'!$A$3:$A$52,(_xlfn.XLOOKUP($E91,'IDEXX MPN Table'!$B$2:$AX$2,'IDEXX MPN Table'!$B$3:$AX$52))),"")</f>
        <v>&gt; 2419.6</v>
      </c>
      <c r="G91">
        <v>48</v>
      </c>
      <c r="H91">
        <v>17</v>
      </c>
      <c r="I91" s="92" cm="1">
        <f t="array" ref="I91">_xlfn.IFNA(_xlfn.XLOOKUP($G91,'IDEXX MPN Table'!$A$3:$A$52,(_xlfn.XLOOKUP($H91,'IDEXX MPN Table'!$B$2:$AX$2,'IDEXX MPN Table'!$B$3:$AX$52))),"")</f>
        <v>238.2</v>
      </c>
    </row>
    <row r="92" spans="1:10" x14ac:dyDescent="0.35">
      <c r="A92" s="110" t="str">
        <f t="shared" si="1"/>
        <v>CB3_2025-06-01</v>
      </c>
      <c r="B92" t="s">
        <v>201</v>
      </c>
      <c r="C92" s="6">
        <v>45809</v>
      </c>
      <c r="D92">
        <v>48</v>
      </c>
      <c r="E92">
        <v>48</v>
      </c>
      <c r="F92" s="90" cm="1">
        <f t="array" ref="F92">_xlfn.IFNA(_xlfn.XLOOKUP($D92,'IDEXX MPN Table'!$A$3:$A$52,(_xlfn.XLOOKUP($E92,'IDEXX MPN Table'!$B$2:$AX$2,'IDEXX MPN Table'!$B$3:$AX$52))),"")</f>
        <v>1011.2</v>
      </c>
      <c r="G92">
        <v>45</v>
      </c>
      <c r="H92">
        <v>10</v>
      </c>
      <c r="I92" s="92" cm="1">
        <f t="array" ref="I92">_xlfn.IFNA(_xlfn.XLOOKUP($G92,'IDEXX MPN Table'!$A$3:$A$52,(_xlfn.XLOOKUP($H92,'IDEXX MPN Table'!$B$2:$AX$2,'IDEXX MPN Table'!$B$3:$AX$52))),"")</f>
        <v>135.4</v>
      </c>
      <c r="J92" t="s">
        <v>1260</v>
      </c>
    </row>
    <row r="93" spans="1:10" x14ac:dyDescent="0.35">
      <c r="A93" s="110" t="str">
        <f t="shared" si="1"/>
        <v>CL4_2025-06-01</v>
      </c>
      <c r="B93" t="s">
        <v>211</v>
      </c>
      <c r="C93" s="6">
        <v>45809</v>
      </c>
      <c r="D93">
        <v>48</v>
      </c>
      <c r="E93">
        <v>48</v>
      </c>
      <c r="F93" s="90" cm="1">
        <f t="array" ref="F93">_xlfn.IFNA(_xlfn.XLOOKUP($D93,'IDEXX MPN Table'!$A$3:$A$52,(_xlfn.XLOOKUP($E93,'IDEXX MPN Table'!$B$2:$AX$2,'IDEXX MPN Table'!$B$3:$AX$52))),"")</f>
        <v>1011.2</v>
      </c>
      <c r="G93">
        <v>48</v>
      </c>
      <c r="H93">
        <v>48</v>
      </c>
      <c r="I93" s="92" cm="1">
        <f t="array" ref="I93">_xlfn.IFNA(_xlfn.XLOOKUP($G93,'IDEXX MPN Table'!$A$3:$A$52,(_xlfn.XLOOKUP($H93,'IDEXX MPN Table'!$B$2:$AX$2,'IDEXX MPN Table'!$B$3:$AX$52))),"")</f>
        <v>1011.2</v>
      </c>
      <c r="J93" t="s">
        <v>1260</v>
      </c>
    </row>
    <row r="94" spans="1:10" x14ac:dyDescent="0.35">
      <c r="A94" s="110" t="str">
        <f t="shared" si="1"/>
        <v>CL5_2025-06-01</v>
      </c>
      <c r="B94" t="s">
        <v>217</v>
      </c>
      <c r="C94" s="6">
        <v>45809</v>
      </c>
      <c r="D94">
        <v>49</v>
      </c>
      <c r="E94">
        <v>48</v>
      </c>
      <c r="F94" s="90" t="str" cm="1">
        <f t="array" ref="F94">_xlfn.IFNA(_xlfn.XLOOKUP($D94,'IDEXX MPN Table'!$A$3:$A$52,(_xlfn.XLOOKUP($E94,'IDEXX MPN Table'!$B$2:$AX$2,'IDEXX MPN Table'!$B$3:$AX$52))),"")</f>
        <v>&gt; 2419.6</v>
      </c>
      <c r="G94">
        <v>49</v>
      </c>
      <c r="H94">
        <v>47</v>
      </c>
      <c r="I94" s="92" cm="1">
        <f t="array" ref="I94">_xlfn.IFNA(_xlfn.XLOOKUP($G94,'IDEXX MPN Table'!$A$3:$A$52,(_xlfn.XLOOKUP($H94,'IDEXX MPN Table'!$B$2:$AX$2,'IDEXX MPN Table'!$B$3:$AX$52))),"")</f>
        <v>2419.6</v>
      </c>
    </row>
    <row r="95" spans="1:10" x14ac:dyDescent="0.35">
      <c r="A95" s="110" t="str">
        <f t="shared" si="1"/>
        <v>CTL1_2025-06-01</v>
      </c>
      <c r="B95" t="s">
        <v>223</v>
      </c>
      <c r="C95" s="6">
        <v>45809</v>
      </c>
      <c r="D95">
        <v>49</v>
      </c>
      <c r="E95">
        <v>48</v>
      </c>
      <c r="F95" s="90" t="str" cm="1">
        <f t="array" ref="F95">_xlfn.IFNA(_xlfn.XLOOKUP($D95,'IDEXX MPN Table'!$A$3:$A$52,(_xlfn.XLOOKUP($E95,'IDEXX MPN Table'!$B$2:$AX$2,'IDEXX MPN Table'!$B$3:$AX$52))),"")</f>
        <v>&gt; 2419.6</v>
      </c>
      <c r="G95">
        <v>49</v>
      </c>
      <c r="H95">
        <v>48</v>
      </c>
      <c r="I95" s="92" t="str" cm="1">
        <f t="array" ref="I95">_xlfn.IFNA(_xlfn.XLOOKUP($G95,'IDEXX MPN Table'!$A$3:$A$52,(_xlfn.XLOOKUP($H95,'IDEXX MPN Table'!$B$2:$AX$2,'IDEXX MPN Table'!$B$3:$AX$52))),"")</f>
        <v>&gt; 2419.6</v>
      </c>
    </row>
    <row r="96" spans="1:10" x14ac:dyDescent="0.35">
      <c r="A96" s="110" t="str">
        <f t="shared" si="1"/>
        <v>CVL1_2025-06-01</v>
      </c>
      <c r="B96" t="s">
        <v>225</v>
      </c>
      <c r="C96" s="6">
        <v>45809</v>
      </c>
      <c r="D96">
        <v>49</v>
      </c>
      <c r="E96">
        <v>48</v>
      </c>
      <c r="F96" s="90" t="str" cm="1">
        <f t="array" ref="F96">_xlfn.IFNA(_xlfn.XLOOKUP($D96,'IDEXX MPN Table'!$A$3:$A$52,(_xlfn.XLOOKUP($E96,'IDEXX MPN Table'!$B$2:$AX$2,'IDEXX MPN Table'!$B$3:$AX$52))),"")</f>
        <v>&gt; 2419.6</v>
      </c>
      <c r="G96">
        <v>49</v>
      </c>
      <c r="H96">
        <v>34</v>
      </c>
      <c r="I96" s="92" cm="1">
        <f t="array" ref="I96">_xlfn.IFNA(_xlfn.XLOOKUP($G96,'IDEXX MPN Table'!$A$3:$A$52,(_xlfn.XLOOKUP($H96,'IDEXX MPN Table'!$B$2:$AX$2,'IDEXX MPN Table'!$B$3:$AX$52))),"")</f>
        <v>770.1</v>
      </c>
    </row>
    <row r="97" spans="1:10" x14ac:dyDescent="0.35">
      <c r="A97" s="110" t="str">
        <f t="shared" si="1"/>
        <v>DE1_2025-06-01</v>
      </c>
      <c r="B97" t="s">
        <v>231</v>
      </c>
      <c r="C97" s="6">
        <v>45809</v>
      </c>
      <c r="D97">
        <v>49</v>
      </c>
      <c r="E97">
        <v>48</v>
      </c>
      <c r="F97" s="90" t="str" cm="1">
        <f t="array" ref="F97">_xlfn.IFNA(_xlfn.XLOOKUP($D97,'IDEXX MPN Table'!$A$3:$A$52,(_xlfn.XLOOKUP($E97,'IDEXX MPN Table'!$B$2:$AX$2,'IDEXX MPN Table'!$B$3:$AX$52))),"")</f>
        <v>&gt; 2419.6</v>
      </c>
      <c r="G97">
        <v>49</v>
      </c>
      <c r="H97">
        <v>48</v>
      </c>
      <c r="I97" s="92" t="str" cm="1">
        <f t="array" ref="I97">_xlfn.IFNA(_xlfn.XLOOKUP($G97,'IDEXX MPN Table'!$A$3:$A$52,(_xlfn.XLOOKUP($H97,'IDEXX MPN Table'!$B$2:$AX$2,'IDEXX MPN Table'!$B$3:$AX$52))),"")</f>
        <v>&gt; 2419.6</v>
      </c>
    </row>
    <row r="98" spans="1:10" x14ac:dyDescent="0.35">
      <c r="A98" s="110" t="str">
        <f t="shared" si="1"/>
        <v>ETL1_2025-06-01</v>
      </c>
      <c r="B98" t="s">
        <v>236</v>
      </c>
      <c r="C98" s="6">
        <v>45809</v>
      </c>
      <c r="D98">
        <v>49</v>
      </c>
      <c r="E98">
        <v>48</v>
      </c>
      <c r="F98" s="90" t="str" cm="1">
        <f t="array" ref="F98">_xlfn.IFNA(_xlfn.XLOOKUP($D98,'IDEXX MPN Table'!$A$3:$A$52,(_xlfn.XLOOKUP($E98,'IDEXX MPN Table'!$B$2:$AX$2,'IDEXX MPN Table'!$B$3:$AX$52))),"")</f>
        <v>&gt; 2419.6</v>
      </c>
      <c r="G98">
        <v>47</v>
      </c>
      <c r="H98">
        <v>14</v>
      </c>
      <c r="I98" s="92" cm="1">
        <f t="array" ref="I98">_xlfn.IFNA(_xlfn.XLOOKUP($G98,'IDEXX MPN Table'!$A$3:$A$52,(_xlfn.XLOOKUP($H98,'IDEXX MPN Table'!$B$2:$AX$2,'IDEXX MPN Table'!$B$3:$AX$52))),"")</f>
        <v>185</v>
      </c>
    </row>
    <row r="99" spans="1:10" x14ac:dyDescent="0.35">
      <c r="A99" s="110" t="str">
        <f t="shared" si="1"/>
        <v>GMP1_2025-06-01</v>
      </c>
      <c r="B99" t="s">
        <v>239</v>
      </c>
      <c r="C99" s="6">
        <v>45809</v>
      </c>
      <c r="D99">
        <v>49</v>
      </c>
      <c r="E99">
        <v>48</v>
      </c>
      <c r="F99" s="90" t="str" cm="1">
        <f t="array" ref="F99">_xlfn.IFNA(_xlfn.XLOOKUP($D99,'IDEXX MPN Table'!$A$3:$A$52,(_xlfn.XLOOKUP($E99,'IDEXX MPN Table'!$B$2:$AX$2,'IDEXX MPN Table'!$B$3:$AX$52))),"")</f>
        <v>&gt; 2419.6</v>
      </c>
      <c r="G99">
        <v>49</v>
      </c>
      <c r="H99">
        <v>44</v>
      </c>
      <c r="I99" s="92" cm="1">
        <f t="array" ref="I99">_xlfn.IFNA(_xlfn.XLOOKUP($G99,'IDEXX MPN Table'!$A$3:$A$52,(_xlfn.XLOOKUP($H99,'IDEXX MPN Table'!$B$2:$AX$2,'IDEXX MPN Table'!$B$3:$AX$52))),"")</f>
        <v>1553.1</v>
      </c>
    </row>
    <row r="100" spans="1:10" x14ac:dyDescent="0.35">
      <c r="A100" s="110" t="str">
        <f t="shared" si="1"/>
        <v>GRPL1_2025-06-01</v>
      </c>
      <c r="B100" t="s">
        <v>349</v>
      </c>
      <c r="C100" s="6">
        <v>45809</v>
      </c>
      <c r="D100">
        <v>49</v>
      </c>
      <c r="E100">
        <v>48</v>
      </c>
      <c r="F100" s="90" t="str" cm="1">
        <f t="array" ref="F100">_xlfn.IFNA(_xlfn.XLOOKUP($D100,'IDEXX MPN Table'!$A$3:$A$52,(_xlfn.XLOOKUP($E100,'IDEXX MPN Table'!$B$2:$AX$2,'IDEXX MPN Table'!$B$3:$AX$52))),"")</f>
        <v>&gt; 2419.6</v>
      </c>
      <c r="G100">
        <v>49</v>
      </c>
      <c r="H100">
        <v>48</v>
      </c>
      <c r="I100" s="92" t="str" cm="1">
        <f t="array" ref="I100">_xlfn.IFNA(_xlfn.XLOOKUP($G100,'IDEXX MPN Table'!$A$3:$A$52,(_xlfn.XLOOKUP($H100,'IDEXX MPN Table'!$B$2:$AX$2,'IDEXX MPN Table'!$B$3:$AX$52))),"")</f>
        <v>&gt; 2419.6</v>
      </c>
    </row>
    <row r="101" spans="1:10" x14ac:dyDescent="0.35">
      <c r="A101" s="110" t="str">
        <f t="shared" si="1"/>
        <v>HA1_2025-06-01</v>
      </c>
      <c r="B101" t="s">
        <v>241</v>
      </c>
      <c r="C101" s="6">
        <v>45809</v>
      </c>
      <c r="D101">
        <v>49</v>
      </c>
      <c r="E101">
        <v>48</v>
      </c>
      <c r="F101" s="90" t="str" cm="1">
        <f t="array" ref="F101">_xlfn.IFNA(_xlfn.XLOOKUP($D101,'IDEXX MPN Table'!$A$3:$A$52,(_xlfn.XLOOKUP($E101,'IDEXX MPN Table'!$B$2:$AX$2,'IDEXX MPN Table'!$B$3:$AX$52))),"")</f>
        <v>&gt; 2419.6</v>
      </c>
      <c r="G101">
        <v>49</v>
      </c>
      <c r="H101">
        <v>40</v>
      </c>
      <c r="I101" s="92" cm="1">
        <f t="array" ref="I101">_xlfn.IFNA(_xlfn.XLOOKUP($G101,'IDEXX MPN Table'!$A$3:$A$52,(_xlfn.XLOOKUP($H101,'IDEXX MPN Table'!$B$2:$AX$2,'IDEXX MPN Table'!$B$3:$AX$52))),"")</f>
        <v>1119.9000000000001</v>
      </c>
    </row>
    <row r="102" spans="1:10" x14ac:dyDescent="0.35">
      <c r="A102" s="110" t="str">
        <f t="shared" si="1"/>
        <v>HB3_2025-06-01</v>
      </c>
      <c r="B102" t="s">
        <v>245</v>
      </c>
      <c r="C102" s="6">
        <v>45809</v>
      </c>
      <c r="D102">
        <v>49</v>
      </c>
      <c r="E102">
        <v>48</v>
      </c>
      <c r="F102" s="90" t="str" cm="1">
        <f t="array" ref="F102">_xlfn.IFNA(_xlfn.XLOOKUP($D102,'IDEXX MPN Table'!$A$3:$A$52,(_xlfn.XLOOKUP($E102,'IDEXX MPN Table'!$B$2:$AX$2,'IDEXX MPN Table'!$B$3:$AX$52))),"")</f>
        <v>&gt; 2419.6</v>
      </c>
      <c r="G102">
        <v>49</v>
      </c>
      <c r="H102">
        <v>48</v>
      </c>
      <c r="I102" s="92" t="str" cm="1">
        <f t="array" ref="I102">_xlfn.IFNA(_xlfn.XLOOKUP($G102,'IDEXX MPN Table'!$A$3:$A$52,(_xlfn.XLOOKUP($H102,'IDEXX MPN Table'!$B$2:$AX$2,'IDEXX MPN Table'!$B$3:$AX$52))),"")</f>
        <v>&gt; 2419.6</v>
      </c>
    </row>
    <row r="103" spans="1:10" x14ac:dyDescent="0.35">
      <c r="A103" s="110" t="str">
        <f t="shared" si="1"/>
        <v>HL2_2025-06-01</v>
      </c>
      <c r="B103" t="s">
        <v>249</v>
      </c>
      <c r="C103" s="6">
        <v>45809</v>
      </c>
      <c r="D103">
        <v>49</v>
      </c>
      <c r="E103">
        <v>48</v>
      </c>
      <c r="F103" s="90" t="str" cm="1">
        <f t="array" ref="F103">_xlfn.IFNA(_xlfn.XLOOKUP($D103,'IDEXX MPN Table'!$A$3:$A$52,(_xlfn.XLOOKUP($E103,'IDEXX MPN Table'!$B$2:$AX$2,'IDEXX MPN Table'!$B$3:$AX$52))),"")</f>
        <v>&gt; 2419.6</v>
      </c>
      <c r="G103">
        <v>49</v>
      </c>
      <c r="H103">
        <v>47</v>
      </c>
      <c r="I103" s="92" cm="1">
        <f t="array" ref="I103">_xlfn.IFNA(_xlfn.XLOOKUP($G103,'IDEXX MPN Table'!$A$3:$A$52,(_xlfn.XLOOKUP($H103,'IDEXX MPN Table'!$B$2:$AX$2,'IDEXX MPN Table'!$B$3:$AX$52))),"")</f>
        <v>2419.6</v>
      </c>
    </row>
    <row r="104" spans="1:10" x14ac:dyDescent="0.35">
      <c r="A104" s="110" t="str">
        <f t="shared" si="1"/>
        <v>HO1_2025-06-01</v>
      </c>
      <c r="B104" t="s">
        <v>254</v>
      </c>
      <c r="C104" s="6">
        <v>45809</v>
      </c>
      <c r="D104">
        <v>49</v>
      </c>
      <c r="E104">
        <v>48</v>
      </c>
      <c r="F104" s="90" t="str" cm="1">
        <f t="array" ref="F104">_xlfn.IFNA(_xlfn.XLOOKUP($D104,'IDEXX MPN Table'!$A$3:$A$52,(_xlfn.XLOOKUP($E104,'IDEXX MPN Table'!$B$2:$AX$2,'IDEXX MPN Table'!$B$3:$AX$52))),"")</f>
        <v>&gt; 2419.6</v>
      </c>
      <c r="G104">
        <v>49</v>
      </c>
      <c r="H104">
        <v>48</v>
      </c>
      <c r="I104" s="92" t="str" cm="1">
        <f t="array" ref="I104">_xlfn.IFNA(_xlfn.XLOOKUP($G104,'IDEXX MPN Table'!$A$3:$A$52,(_xlfn.XLOOKUP($H104,'IDEXX MPN Table'!$B$2:$AX$2,'IDEXX MPN Table'!$B$3:$AX$52))),"")</f>
        <v>&gt; 2419.6</v>
      </c>
    </row>
    <row r="105" spans="1:10" x14ac:dyDescent="0.35">
      <c r="A105" s="110" t="str">
        <f t="shared" si="1"/>
        <v>MB3_2025-06-01</v>
      </c>
      <c r="B105" t="s">
        <v>256</v>
      </c>
      <c r="C105" s="6">
        <v>45809</v>
      </c>
      <c r="D105">
        <v>49</v>
      </c>
      <c r="E105">
        <v>48</v>
      </c>
      <c r="F105" s="90" t="str" cm="1">
        <f t="array" ref="F105">_xlfn.IFNA(_xlfn.XLOOKUP($D105,'IDEXX MPN Table'!$A$3:$A$52,(_xlfn.XLOOKUP($E105,'IDEXX MPN Table'!$B$2:$AX$2,'IDEXX MPN Table'!$B$3:$AX$52))),"")</f>
        <v>&gt; 2419.6</v>
      </c>
      <c r="G105">
        <v>49</v>
      </c>
      <c r="H105">
        <v>45</v>
      </c>
      <c r="I105" s="92" cm="1">
        <f t="array" ref="I105">_xlfn.IFNA(_xlfn.XLOOKUP($G105,'IDEXX MPN Table'!$A$3:$A$52,(_xlfn.XLOOKUP($H105,'IDEXX MPN Table'!$B$2:$AX$2,'IDEXX MPN Table'!$B$3:$AX$52))),"")</f>
        <v>1732.9</v>
      </c>
    </row>
    <row r="106" spans="1:10" x14ac:dyDescent="0.35">
      <c r="A106" s="110" t="str">
        <f t="shared" si="1"/>
        <v>MDWL1_2025-06-01</v>
      </c>
      <c r="B106" t="s">
        <v>260</v>
      </c>
      <c r="C106" s="6">
        <v>45809</v>
      </c>
      <c r="D106">
        <v>49</v>
      </c>
      <c r="E106">
        <v>48</v>
      </c>
      <c r="F106" s="90" t="str" cm="1">
        <f t="array" ref="F106">_xlfn.IFNA(_xlfn.XLOOKUP($D106,'IDEXX MPN Table'!$A$3:$A$52,(_xlfn.XLOOKUP($E106,'IDEXX MPN Table'!$B$2:$AX$2,'IDEXX MPN Table'!$B$3:$AX$52))),"")</f>
        <v>&gt; 2419.6</v>
      </c>
      <c r="G106">
        <v>29</v>
      </c>
      <c r="H106">
        <v>25</v>
      </c>
      <c r="I106" s="92" cm="1">
        <f t="array" ref="I106">_xlfn.IFNA(_xlfn.XLOOKUP($G106,'IDEXX MPN Table'!$A$3:$A$52,(_xlfn.XLOOKUP($H106,'IDEXX MPN Table'!$B$2:$AX$2,'IDEXX MPN Table'!$B$3:$AX$52))),"")</f>
        <v>84.2</v>
      </c>
    </row>
    <row r="107" spans="1:10" x14ac:dyDescent="0.35">
      <c r="A107" s="110" t="str">
        <f t="shared" si="1"/>
        <v>MR3_2025-06-01</v>
      </c>
      <c r="B107" t="s">
        <v>263</v>
      </c>
      <c r="C107" s="6">
        <v>45809</v>
      </c>
      <c r="D107">
        <v>49</v>
      </c>
      <c r="E107">
        <v>48</v>
      </c>
      <c r="F107" s="90" t="str" cm="1">
        <f t="array" ref="F107">_xlfn.IFNA(_xlfn.XLOOKUP($D107,'IDEXX MPN Table'!$A$3:$A$52,(_xlfn.XLOOKUP($E107,'IDEXX MPN Table'!$B$2:$AX$2,'IDEXX MPN Table'!$B$3:$AX$52))),"")</f>
        <v>&gt; 2419.6</v>
      </c>
      <c r="G107">
        <v>49</v>
      </c>
      <c r="H107">
        <v>46</v>
      </c>
      <c r="I107" s="92" cm="1">
        <f t="array" ref="I107">_xlfn.IFNA(_xlfn.XLOOKUP($G107,'IDEXX MPN Table'!$A$3:$A$52,(_xlfn.XLOOKUP($H107,'IDEXX MPN Table'!$B$2:$AX$2,'IDEXX MPN Table'!$B$3:$AX$52))),"")</f>
        <v>1986.3</v>
      </c>
    </row>
    <row r="108" spans="1:10" x14ac:dyDescent="0.35">
      <c r="A108" s="110" t="str">
        <f t="shared" si="1"/>
        <v>MR4_2025-06-01</v>
      </c>
      <c r="B108" t="s">
        <v>265</v>
      </c>
      <c r="C108" s="6">
        <v>45809</v>
      </c>
      <c r="D108">
        <v>49</v>
      </c>
      <c r="E108">
        <v>48</v>
      </c>
      <c r="F108" s="90" t="str" cm="1">
        <f t="array" ref="F108">_xlfn.IFNA(_xlfn.XLOOKUP($D108,'IDEXX MPN Table'!$A$3:$A$52,(_xlfn.XLOOKUP($E108,'IDEXX MPN Table'!$B$2:$AX$2,'IDEXX MPN Table'!$B$3:$AX$52))),"")</f>
        <v>&gt; 2419.6</v>
      </c>
      <c r="G108">
        <v>49</v>
      </c>
      <c r="H108">
        <v>48</v>
      </c>
      <c r="I108" s="92" t="str" cm="1">
        <f t="array" ref="I108">_xlfn.IFNA(_xlfn.XLOOKUP($G108,'IDEXX MPN Table'!$A$3:$A$52,(_xlfn.XLOOKUP($H108,'IDEXX MPN Table'!$B$2:$AX$2,'IDEXX MPN Table'!$B$3:$AX$52))),"")</f>
        <v>&gt; 2419.6</v>
      </c>
    </row>
    <row r="109" spans="1:10" x14ac:dyDescent="0.35">
      <c r="A109" s="110" t="str">
        <f t="shared" si="1"/>
        <v>MRCL1_2025-06-01</v>
      </c>
      <c r="B109" t="s">
        <v>362</v>
      </c>
      <c r="C109" s="6">
        <v>45809</v>
      </c>
      <c r="D109">
        <v>46</v>
      </c>
      <c r="E109">
        <v>48</v>
      </c>
      <c r="F109" s="90" cm="1">
        <f t="array" ref="F109">_xlfn.IFNA(_xlfn.XLOOKUP($D109,'IDEXX MPN Table'!$A$3:$A$52,(_xlfn.XLOOKUP($E109,'IDEXX MPN Table'!$B$2:$AX$2,'IDEXX MPN Table'!$B$3:$AX$52))),"")</f>
        <v>533.5</v>
      </c>
      <c r="G109">
        <v>47</v>
      </c>
      <c r="H109">
        <v>28</v>
      </c>
      <c r="I109" s="92" cm="1">
        <f t="array" ref="I109">_xlfn.IFNA(_xlfn.XLOOKUP($G109,'IDEXX MPN Table'!$A$3:$A$52,(_xlfn.XLOOKUP($H109,'IDEXX MPN Table'!$B$2:$AX$2,'IDEXX MPN Table'!$B$3:$AX$52))),"")</f>
        <v>316.89999999999998</v>
      </c>
      <c r="J109" t="s">
        <v>1260</v>
      </c>
    </row>
    <row r="110" spans="1:10" x14ac:dyDescent="0.35">
      <c r="A110" s="110" t="str">
        <f t="shared" si="1"/>
        <v>PL1_2025-06-01</v>
      </c>
      <c r="B110" s="100" t="s">
        <v>267</v>
      </c>
      <c r="C110" s="6">
        <v>45809</v>
      </c>
      <c r="D110">
        <v>48</v>
      </c>
      <c r="E110">
        <v>48</v>
      </c>
      <c r="F110" s="90" cm="1">
        <f t="array" ref="F110">_xlfn.IFNA(_xlfn.XLOOKUP($D110,'IDEXX MPN Table'!$A$3:$A$52,(_xlfn.XLOOKUP($E110,'IDEXX MPN Table'!$B$2:$AX$2,'IDEXX MPN Table'!$B$3:$AX$52))),"")</f>
        <v>1011.2</v>
      </c>
      <c r="G110">
        <v>48</v>
      </c>
      <c r="H110">
        <v>27</v>
      </c>
      <c r="I110" s="92" cm="1">
        <f t="array" ref="I110">_xlfn.IFNA(_xlfn.XLOOKUP($G110,'IDEXX MPN Table'!$A$3:$A$52,(_xlfn.XLOOKUP($H110,'IDEXX MPN Table'!$B$2:$AX$2,'IDEXX MPN Table'!$B$3:$AX$52))),"")</f>
        <v>378.4</v>
      </c>
    </row>
    <row r="111" spans="1:10" x14ac:dyDescent="0.35">
      <c r="A111" s="110" t="str">
        <f t="shared" si="1"/>
        <v>PMRL1_2025-06-01</v>
      </c>
      <c r="B111" t="s">
        <v>269</v>
      </c>
      <c r="C111" s="6">
        <v>45809</v>
      </c>
      <c r="D111">
        <v>49</v>
      </c>
      <c r="E111">
        <v>48</v>
      </c>
      <c r="F111" s="90" t="str" cm="1">
        <f t="array" ref="F111">_xlfn.IFNA(_xlfn.XLOOKUP($D111,'IDEXX MPN Table'!$A$3:$A$52,(_xlfn.XLOOKUP($E111,'IDEXX MPN Table'!$B$2:$AX$2,'IDEXX MPN Table'!$B$3:$AX$52))),"")</f>
        <v>&gt; 2419.6</v>
      </c>
      <c r="G111">
        <v>49</v>
      </c>
      <c r="H111">
        <v>47</v>
      </c>
      <c r="I111" s="92" cm="1">
        <f t="array" ref="I111">_xlfn.IFNA(_xlfn.XLOOKUP($G111,'IDEXX MPN Table'!$A$3:$A$52,(_xlfn.XLOOKUP($H111,'IDEXX MPN Table'!$B$2:$AX$2,'IDEXX MPN Table'!$B$3:$AX$52))),"")</f>
        <v>2419.6</v>
      </c>
    </row>
    <row r="112" spans="1:10" x14ac:dyDescent="0.35">
      <c r="A112" s="110" t="str">
        <f t="shared" si="1"/>
        <v>PNVL1_2025-06-01</v>
      </c>
      <c r="B112" t="s">
        <v>271</v>
      </c>
      <c r="C112" s="6">
        <v>45809</v>
      </c>
      <c r="D112">
        <v>49</v>
      </c>
      <c r="E112">
        <v>48</v>
      </c>
      <c r="F112" s="90" t="str" cm="1">
        <f t="array" ref="F112">_xlfn.IFNA(_xlfn.XLOOKUP($D112,'IDEXX MPN Table'!$A$3:$A$52,(_xlfn.XLOOKUP($E112,'IDEXX MPN Table'!$B$2:$AX$2,'IDEXX MPN Table'!$B$3:$AX$52))),"")</f>
        <v>&gt; 2419.6</v>
      </c>
      <c r="G112">
        <v>11</v>
      </c>
      <c r="H112">
        <v>1</v>
      </c>
      <c r="I112" s="92" cm="1">
        <f t="array" ref="I112">_xlfn.IFNA(_xlfn.XLOOKUP($G112,'IDEXX MPN Table'!$A$3:$A$52,(_xlfn.XLOOKUP($H112,'IDEXX MPN Table'!$B$2:$AX$2,'IDEXX MPN Table'!$B$3:$AX$52))),"")</f>
        <v>13.4</v>
      </c>
    </row>
    <row r="113" spans="1:10" x14ac:dyDescent="0.35">
      <c r="A113" s="110" t="str">
        <f t="shared" si="1"/>
        <v>PP1_2025-06-01</v>
      </c>
      <c r="B113" t="s">
        <v>274</v>
      </c>
      <c r="C113" s="129">
        <v>45809</v>
      </c>
      <c r="D113">
        <v>49</v>
      </c>
      <c r="E113">
        <v>48</v>
      </c>
      <c r="F113" s="90" t="str" cm="1">
        <f t="array" ref="F113">_xlfn.IFNA(_xlfn.XLOOKUP($D113,'IDEXX MPN Table'!$A$3:$A$52,(_xlfn.XLOOKUP($E113,'IDEXX MPN Table'!$B$2:$AX$2,'IDEXX MPN Table'!$B$3:$AX$52))),"")</f>
        <v>&gt; 2419.6</v>
      </c>
      <c r="G113">
        <v>49</v>
      </c>
      <c r="H113">
        <v>47</v>
      </c>
      <c r="I113" s="92" cm="1">
        <f t="array" ref="I113">_xlfn.IFNA(_xlfn.XLOOKUP($G113,'IDEXX MPN Table'!$A$3:$A$52,(_xlfn.XLOOKUP($H113,'IDEXX MPN Table'!$B$2:$AX$2,'IDEXX MPN Table'!$B$3:$AX$52))),"")</f>
        <v>2419.6</v>
      </c>
    </row>
    <row r="114" spans="1:10" x14ac:dyDescent="0.35">
      <c r="A114" s="110" t="str">
        <f t="shared" si="1"/>
        <v>RBA_2025-06-01</v>
      </c>
      <c r="B114" t="s">
        <v>279</v>
      </c>
      <c r="C114" s="6">
        <v>45809</v>
      </c>
      <c r="D114">
        <v>49</v>
      </c>
      <c r="E114">
        <v>48</v>
      </c>
      <c r="F114" s="90" t="str" cm="1">
        <f t="array" ref="F114">_xlfn.IFNA(_xlfn.XLOOKUP($D114,'IDEXX MPN Table'!$A$3:$A$52,(_xlfn.XLOOKUP($E114,'IDEXX MPN Table'!$B$2:$AX$2,'IDEXX MPN Table'!$B$3:$AX$52))),"")</f>
        <v>&gt; 2419.6</v>
      </c>
      <c r="G114">
        <v>49</v>
      </c>
      <c r="H114">
        <v>13</v>
      </c>
      <c r="I114" s="92" cm="1">
        <f t="array" ref="I114">_xlfn.IFNA(_xlfn.XLOOKUP($G114,'IDEXX MPN Table'!$A$3:$A$52,(_xlfn.XLOOKUP($H114,'IDEXX MPN Table'!$B$2:$AX$2,'IDEXX MPN Table'!$B$3:$AX$52))),"")</f>
        <v>235.9</v>
      </c>
    </row>
    <row r="115" spans="1:10" x14ac:dyDescent="0.35">
      <c r="A115" s="110" t="str">
        <f t="shared" si="1"/>
        <v>RK1_2025-06-01</v>
      </c>
      <c r="B115" t="s">
        <v>281</v>
      </c>
      <c r="C115" s="6">
        <v>45809</v>
      </c>
      <c r="D115">
        <v>49</v>
      </c>
      <c r="E115">
        <v>48</v>
      </c>
      <c r="F115" s="90" t="str" cm="1">
        <f t="array" ref="F115">_xlfn.IFNA(_xlfn.XLOOKUP($D115,'IDEXX MPN Table'!$A$3:$A$52,(_xlfn.XLOOKUP($E115,'IDEXX MPN Table'!$B$2:$AX$2,'IDEXX MPN Table'!$B$3:$AX$52))),"")</f>
        <v>&gt; 2419.6</v>
      </c>
      <c r="G115">
        <v>49</v>
      </c>
      <c r="H115">
        <v>28</v>
      </c>
      <c r="I115" s="92" cm="1">
        <f t="array" ref="I115">_xlfn.IFNA(_xlfn.XLOOKUP($G115,'IDEXX MPN Table'!$A$3:$A$52,(_xlfn.XLOOKUP($H115,'IDEXX MPN Table'!$B$2:$AX$2,'IDEXX MPN Table'!$B$3:$AX$52))),"")</f>
        <v>547.5</v>
      </c>
    </row>
    <row r="116" spans="1:10" x14ac:dyDescent="0.35">
      <c r="A116" s="110" t="str">
        <f t="shared" si="1"/>
        <v>RO1a_2025-06-01</v>
      </c>
      <c r="B116" t="s">
        <v>285</v>
      </c>
      <c r="C116" s="6">
        <v>45809</v>
      </c>
      <c r="D116">
        <v>49</v>
      </c>
      <c r="E116">
        <v>48</v>
      </c>
      <c r="F116" s="90" t="str" cm="1">
        <f t="array" ref="F116">_xlfn.IFNA(_xlfn.XLOOKUP($D116,'IDEXX MPN Table'!$A$3:$A$52,(_xlfn.XLOOKUP($E116,'IDEXX MPN Table'!$B$2:$AX$2,'IDEXX MPN Table'!$B$3:$AX$52))),"")</f>
        <v>&gt; 2419.6</v>
      </c>
      <c r="G116">
        <v>49</v>
      </c>
      <c r="H116">
        <v>48</v>
      </c>
      <c r="I116" s="92" t="str" cm="1">
        <f t="array" ref="I116">_xlfn.IFNA(_xlfn.XLOOKUP($G116,'IDEXX MPN Table'!$A$3:$A$52,(_xlfn.XLOOKUP($H116,'IDEXX MPN Table'!$B$2:$AX$2,'IDEXX MPN Table'!$B$3:$AX$52))),"")</f>
        <v>&gt; 2419.6</v>
      </c>
    </row>
    <row r="117" spans="1:10" x14ac:dyDescent="0.35">
      <c r="A117" s="110" t="str">
        <f t="shared" si="1"/>
        <v>ROL1_2025-06-01</v>
      </c>
      <c r="B117" t="s">
        <v>289</v>
      </c>
      <c r="C117" s="6">
        <v>45809</v>
      </c>
      <c r="D117">
        <v>49</v>
      </c>
      <c r="E117">
        <v>48</v>
      </c>
      <c r="F117" s="90" t="str" cm="1">
        <f t="array" ref="F117">_xlfn.IFNA(_xlfn.XLOOKUP($D117,'IDEXX MPN Table'!$A$3:$A$52,(_xlfn.XLOOKUP($E117,'IDEXX MPN Table'!$B$2:$AX$2,'IDEXX MPN Table'!$B$3:$AX$52))),"")</f>
        <v>&gt; 2419.6</v>
      </c>
      <c r="G117">
        <v>49</v>
      </c>
      <c r="H117">
        <v>48</v>
      </c>
      <c r="I117" s="92" t="str" cm="1">
        <f t="array" ref="I117">_xlfn.IFNA(_xlfn.XLOOKUP($G117,'IDEXX MPN Table'!$A$3:$A$52,(_xlfn.XLOOKUP($H117,'IDEXX MPN Table'!$B$2:$AX$2,'IDEXX MPN Table'!$B$3:$AX$52))),"")</f>
        <v>&gt; 2419.6</v>
      </c>
    </row>
    <row r="118" spans="1:10" x14ac:dyDescent="0.35">
      <c r="A118" s="110" t="str">
        <f t="shared" si="1"/>
        <v>SB9_2025-06-01</v>
      </c>
      <c r="B118" t="s">
        <v>298</v>
      </c>
      <c r="C118" s="6">
        <v>45809</v>
      </c>
      <c r="D118">
        <v>49</v>
      </c>
      <c r="E118">
        <v>48</v>
      </c>
      <c r="F118" s="90" t="str" cm="1">
        <f t="array" ref="F118">_xlfn.IFNA(_xlfn.XLOOKUP($D118,'IDEXX MPN Table'!$A$3:$A$52,(_xlfn.XLOOKUP($E118,'IDEXX MPN Table'!$B$2:$AX$2,'IDEXX MPN Table'!$B$3:$AX$52))),"")</f>
        <v>&gt; 2419.6</v>
      </c>
      <c r="G118">
        <v>49</v>
      </c>
      <c r="H118">
        <v>48</v>
      </c>
      <c r="I118" s="92" t="str" cm="1">
        <f t="array" ref="I118">_xlfn.IFNA(_xlfn.XLOOKUP($G118,'IDEXX MPN Table'!$A$3:$A$52,(_xlfn.XLOOKUP($H118,'IDEXX MPN Table'!$B$2:$AX$2,'IDEXX MPN Table'!$B$3:$AX$52))),"")</f>
        <v>&gt; 2419.6</v>
      </c>
    </row>
    <row r="119" spans="1:10" x14ac:dyDescent="0.35">
      <c r="A119" s="110" t="str">
        <f t="shared" si="1"/>
        <v>SPBP1_2025-06-01</v>
      </c>
      <c r="B119" t="s">
        <v>301</v>
      </c>
      <c r="C119" s="6">
        <v>45809</v>
      </c>
      <c r="D119">
        <v>49</v>
      </c>
      <c r="E119">
        <v>48</v>
      </c>
      <c r="F119" s="90" t="str" cm="1">
        <f t="array" ref="F119">_xlfn.IFNA(_xlfn.XLOOKUP($D119,'IDEXX MPN Table'!$A$3:$A$52,(_xlfn.XLOOKUP($E119,'IDEXX MPN Table'!$B$2:$AX$2,'IDEXX MPN Table'!$B$3:$AX$52))),"")</f>
        <v>&gt; 2419.6</v>
      </c>
      <c r="G119">
        <v>49</v>
      </c>
      <c r="H119">
        <v>44</v>
      </c>
      <c r="I119" s="92" cm="1">
        <f t="array" ref="I119">_xlfn.IFNA(_xlfn.XLOOKUP($G119,'IDEXX MPN Table'!$A$3:$A$52,(_xlfn.XLOOKUP($H119,'IDEXX MPN Table'!$B$2:$AX$2,'IDEXX MPN Table'!$B$3:$AX$52))),"")</f>
        <v>1553.1</v>
      </c>
    </row>
    <row r="120" spans="1:10" x14ac:dyDescent="0.35">
      <c r="A120" s="110" t="str">
        <f t="shared" si="1"/>
        <v>SPBP2_2025-06-01</v>
      </c>
      <c r="B120" t="s">
        <v>303</v>
      </c>
      <c r="C120" s="6">
        <v>45809</v>
      </c>
      <c r="D120">
        <v>49</v>
      </c>
      <c r="E120">
        <v>48</v>
      </c>
      <c r="F120" s="90" t="str" cm="1">
        <f t="array" ref="F120">_xlfn.IFNA(_xlfn.XLOOKUP($D120,'IDEXX MPN Table'!$A$3:$A$52,(_xlfn.XLOOKUP($E120,'IDEXX MPN Table'!$B$2:$AX$2,'IDEXX MPN Table'!$B$3:$AX$52))),"")</f>
        <v>&gt; 2419.6</v>
      </c>
      <c r="G120">
        <v>49</v>
      </c>
      <c r="H120">
        <v>48</v>
      </c>
      <c r="I120" s="92" t="str" cm="1">
        <f t="array" ref="I120">_xlfn.IFNA(_xlfn.XLOOKUP($G120,'IDEXX MPN Table'!$A$3:$A$52,(_xlfn.XLOOKUP($H120,'IDEXX MPN Table'!$B$2:$AX$2,'IDEXX MPN Table'!$B$3:$AX$52))),"")</f>
        <v>&gt; 2419.6</v>
      </c>
    </row>
    <row r="121" spans="1:10" x14ac:dyDescent="0.35">
      <c r="A121" s="110" t="str">
        <f t="shared" si="1"/>
        <v>SYL1_2025-06-01</v>
      </c>
      <c r="B121" t="s">
        <v>307</v>
      </c>
      <c r="C121" s="6">
        <v>45809</v>
      </c>
      <c r="D121">
        <v>49</v>
      </c>
      <c r="E121">
        <v>48</v>
      </c>
      <c r="F121" s="90" t="str" cm="1">
        <f t="array" ref="F121">_xlfn.IFNA(_xlfn.XLOOKUP($D121,'IDEXX MPN Table'!$A$3:$A$52,(_xlfn.XLOOKUP($E121,'IDEXX MPN Table'!$B$2:$AX$2,'IDEXX MPN Table'!$B$3:$AX$52))),"")</f>
        <v>&gt; 2419.6</v>
      </c>
      <c r="G121">
        <v>49</v>
      </c>
      <c r="H121">
        <v>24</v>
      </c>
      <c r="I121" s="92" cm="1">
        <f t="array" ref="I121">_xlfn.IFNA(_xlfn.XLOOKUP($G121,'IDEXX MPN Table'!$A$3:$A$52,(_xlfn.XLOOKUP($H121,'IDEXX MPN Table'!$B$2:$AX$2,'IDEXX MPN Table'!$B$3:$AX$52))),"")</f>
        <v>435.2</v>
      </c>
    </row>
    <row r="122" spans="1:10" x14ac:dyDescent="0.35">
      <c r="A122" s="110" t="str">
        <f t="shared" si="1"/>
        <v>SYNL1_2025-06-01</v>
      </c>
      <c r="B122" t="s">
        <v>310</v>
      </c>
      <c r="C122" s="6">
        <v>45809</v>
      </c>
      <c r="D122">
        <v>49</v>
      </c>
      <c r="E122">
        <v>48</v>
      </c>
      <c r="F122" s="90" t="str" cm="1">
        <f t="array" ref="F122">_xlfn.IFNA(_xlfn.XLOOKUP($D122,'IDEXX MPN Table'!$A$3:$A$52,(_xlfn.XLOOKUP($E122,'IDEXX MPN Table'!$B$2:$AX$2,'IDEXX MPN Table'!$B$3:$AX$52))),"")</f>
        <v>&gt; 2419.6</v>
      </c>
      <c r="G122">
        <v>49</v>
      </c>
      <c r="H122">
        <v>48</v>
      </c>
      <c r="I122" s="92" t="str" cm="1">
        <f t="array" ref="I122">_xlfn.IFNA(_xlfn.XLOOKUP($G122,'IDEXX MPN Table'!$A$3:$A$52,(_xlfn.XLOOKUP($H122,'IDEXX MPN Table'!$B$2:$AX$2,'IDEXX MPN Table'!$B$3:$AX$52))),"")</f>
        <v>&gt; 2419.6</v>
      </c>
    </row>
    <row r="123" spans="1:10" x14ac:dyDescent="0.35">
      <c r="A123" s="110" t="str">
        <f t="shared" si="1"/>
        <v>ABM4_2025-06-08</v>
      </c>
      <c r="B123" t="s">
        <v>381</v>
      </c>
      <c r="C123" s="6">
        <v>45816</v>
      </c>
      <c r="D123">
        <v>49</v>
      </c>
      <c r="E123">
        <v>48</v>
      </c>
      <c r="F123" s="90" t="str" cm="1">
        <f t="array" ref="F123">_xlfn.IFNA(_xlfn.XLOOKUP($D123,'IDEXX MPN Table'!$A$3:$A$52,(_xlfn.XLOOKUP($E123,'IDEXX MPN Table'!$B$2:$AX$2,'IDEXX MPN Table'!$B$3:$AX$52))),"")</f>
        <v>&gt; 2419.6</v>
      </c>
      <c r="G123">
        <v>49</v>
      </c>
      <c r="H123">
        <v>24</v>
      </c>
      <c r="I123" s="92" cm="1">
        <f t="array" ref="I123">_xlfn.IFNA(_xlfn.XLOOKUP($G123,'IDEXX MPN Table'!$A$3:$A$52,(_xlfn.XLOOKUP($H123,'IDEXX MPN Table'!$B$2:$AX$2,'IDEXX MPN Table'!$B$3:$AX$52))),"")</f>
        <v>435.2</v>
      </c>
    </row>
    <row r="124" spans="1:10" x14ac:dyDescent="0.35">
      <c r="A124" s="110" t="str">
        <f t="shared" si="1"/>
        <v>AC4_2025-06-08</v>
      </c>
      <c r="B124" t="s">
        <v>388</v>
      </c>
      <c r="C124" s="6">
        <v>45816</v>
      </c>
      <c r="D124">
        <v>49</v>
      </c>
      <c r="E124">
        <v>48</v>
      </c>
      <c r="F124" s="90" t="str" cm="1">
        <f t="array" ref="F124">_xlfn.IFNA(_xlfn.XLOOKUP($D124,'IDEXX MPN Table'!$A$3:$A$52,(_xlfn.XLOOKUP($E124,'IDEXX MPN Table'!$B$2:$AX$2,'IDEXX MPN Table'!$B$3:$AX$52))),"")</f>
        <v>&gt; 2419.6</v>
      </c>
      <c r="G124">
        <v>49</v>
      </c>
      <c r="H124">
        <v>11</v>
      </c>
      <c r="I124" s="92" cm="1">
        <f t="array" ref="I124">_xlfn.IFNA(_xlfn.XLOOKUP($G124,'IDEXX MPN Table'!$A$3:$A$52,(_xlfn.XLOOKUP($H124,'IDEXX MPN Table'!$B$2:$AX$2,'IDEXX MPN Table'!$B$3:$AX$52))),"")</f>
        <v>214.3</v>
      </c>
      <c r="J124" t="s">
        <v>1262</v>
      </c>
    </row>
    <row r="125" spans="1:10" x14ac:dyDescent="0.35">
      <c r="A125" s="110" t="str">
        <f t="shared" si="1"/>
        <v>APL1_2025-06-08</v>
      </c>
      <c r="B125" t="s">
        <v>312</v>
      </c>
      <c r="C125" s="6">
        <v>45816</v>
      </c>
      <c r="D125">
        <v>49</v>
      </c>
      <c r="E125">
        <v>45</v>
      </c>
      <c r="F125" s="90" cm="1">
        <f t="array" ref="F125">_xlfn.IFNA(_xlfn.XLOOKUP($D125,'IDEXX MPN Table'!$A$3:$A$52,(_xlfn.XLOOKUP($E125,'IDEXX MPN Table'!$B$2:$AX$2,'IDEXX MPN Table'!$B$3:$AX$52))),"")</f>
        <v>1732.9</v>
      </c>
      <c r="G125">
        <v>31</v>
      </c>
      <c r="H125">
        <v>3</v>
      </c>
      <c r="I125" s="92" cm="1">
        <f t="array" ref="I125">_xlfn.IFNA(_xlfn.XLOOKUP($G125,'IDEXX MPN Table'!$A$3:$A$52,(_xlfn.XLOOKUP($H125,'IDEXX MPN Table'!$B$2:$AX$2,'IDEXX MPN Table'!$B$3:$AX$52))),"")</f>
        <v>51.2</v>
      </c>
    </row>
    <row r="126" spans="1:10" x14ac:dyDescent="0.35">
      <c r="A126" s="110" t="str">
        <f t="shared" si="1"/>
        <v>AWL1_2025-06-08</v>
      </c>
      <c r="B126" t="s">
        <v>154</v>
      </c>
      <c r="C126" s="6">
        <v>45816</v>
      </c>
      <c r="D126">
        <v>49</v>
      </c>
      <c r="E126">
        <v>48</v>
      </c>
      <c r="F126" s="90" t="str" cm="1">
        <f t="array" ref="F126">_xlfn.IFNA(_xlfn.XLOOKUP($D126,'IDEXX MPN Table'!$A$3:$A$52,(_xlfn.XLOOKUP($E126,'IDEXX MPN Table'!$B$2:$AX$2,'IDEXX MPN Table'!$B$3:$AX$52))),"")</f>
        <v>&gt; 2419.6</v>
      </c>
      <c r="G126">
        <v>49</v>
      </c>
      <c r="H126">
        <v>48</v>
      </c>
      <c r="I126" s="92" t="str" cm="1">
        <f t="array" ref="I126">_xlfn.IFNA(_xlfn.XLOOKUP($G126,'IDEXX MPN Table'!$A$3:$A$52,(_xlfn.XLOOKUP($H126,'IDEXX MPN Table'!$B$2:$AX$2,'IDEXX MPN Table'!$B$3:$AX$52))),"")</f>
        <v>&gt; 2419.6</v>
      </c>
      <c r="J126" t="s">
        <v>1262</v>
      </c>
    </row>
    <row r="127" spans="1:10" x14ac:dyDescent="0.35">
      <c r="A127" s="110" t="str">
        <f t="shared" si="1"/>
        <v>AX1_2025-06-08</v>
      </c>
      <c r="B127" t="s">
        <v>168</v>
      </c>
      <c r="C127" s="6">
        <v>45816</v>
      </c>
      <c r="D127">
        <v>48</v>
      </c>
      <c r="E127">
        <v>48</v>
      </c>
      <c r="F127" s="90" cm="1">
        <f t="array" ref="F127">_xlfn.IFNA(_xlfn.XLOOKUP($D127,'IDEXX MPN Table'!$A$3:$A$52,(_xlfn.XLOOKUP($E127,'IDEXX MPN Table'!$B$2:$AX$2,'IDEXX MPN Table'!$B$3:$AX$52))),"")</f>
        <v>1011.2</v>
      </c>
      <c r="G127">
        <v>39</v>
      </c>
      <c r="H127">
        <v>8</v>
      </c>
      <c r="I127" s="92" cm="1">
        <f t="array" ref="I127">_xlfn.IFNA(_xlfn.XLOOKUP($G127,'IDEXX MPN Table'!$A$3:$A$52,(_xlfn.XLOOKUP($H127,'IDEXX MPN Table'!$B$2:$AX$2,'IDEXX MPN Table'!$B$3:$AX$52))),"")</f>
        <v>88.4</v>
      </c>
      <c r="J127" t="s">
        <v>1260</v>
      </c>
    </row>
    <row r="128" spans="1:10" x14ac:dyDescent="0.35">
      <c r="A128" s="110" t="str">
        <f t="shared" si="1"/>
        <v>AX2_2025-06-08</v>
      </c>
      <c r="B128" t="s">
        <v>175</v>
      </c>
      <c r="C128" s="6">
        <v>45816</v>
      </c>
      <c r="D128">
        <v>49</v>
      </c>
      <c r="E128">
        <v>48</v>
      </c>
      <c r="F128" s="90" t="str" cm="1">
        <f t="array" ref="F128">_xlfn.IFNA(_xlfn.XLOOKUP($D128,'IDEXX MPN Table'!$A$3:$A$52,(_xlfn.XLOOKUP($E128,'IDEXX MPN Table'!$B$2:$AX$2,'IDEXX MPN Table'!$B$3:$AX$52))),"")</f>
        <v>&gt; 2419.6</v>
      </c>
      <c r="G128">
        <v>45</v>
      </c>
      <c r="H128">
        <v>15</v>
      </c>
      <c r="I128" s="92" cm="1">
        <f t="array" ref="I128">_xlfn.IFNA(_xlfn.XLOOKUP($G128,'IDEXX MPN Table'!$A$3:$A$52,(_xlfn.XLOOKUP($H128,'IDEXX MPN Table'!$B$2:$AX$2,'IDEXX MPN Table'!$B$3:$AX$52))),"")</f>
        <v>157.6</v>
      </c>
      <c r="J128" t="s">
        <v>1262</v>
      </c>
    </row>
    <row r="129" spans="1:10" x14ac:dyDescent="0.35">
      <c r="A129" s="110" t="str">
        <f t="shared" si="1"/>
        <v>BB1_2025-06-08</v>
      </c>
      <c r="B129" t="s">
        <v>181</v>
      </c>
      <c r="C129" s="6">
        <v>45816</v>
      </c>
      <c r="D129">
        <v>49</v>
      </c>
      <c r="E129">
        <v>48</v>
      </c>
      <c r="F129" s="90" t="str" cm="1">
        <f t="array" ref="F129">_xlfn.IFNA(_xlfn.XLOOKUP($D129,'IDEXX MPN Table'!$A$3:$A$52,(_xlfn.XLOOKUP($E129,'IDEXX MPN Table'!$B$2:$AX$2,'IDEXX MPN Table'!$B$3:$AX$52))),"")</f>
        <v>&gt; 2419.6</v>
      </c>
      <c r="G129">
        <v>28</v>
      </c>
      <c r="H129">
        <v>4</v>
      </c>
      <c r="I129" s="92" cm="1">
        <f t="array" ref="I129">_xlfn.IFNA(_xlfn.XLOOKUP($G129,'IDEXX MPN Table'!$A$3:$A$52,(_xlfn.XLOOKUP($H129,'IDEXX MPN Table'!$B$2:$AX$2,'IDEXX MPN Table'!$B$3:$AX$52))),"")</f>
        <v>45.7</v>
      </c>
    </row>
    <row r="130" spans="1:10" x14ac:dyDescent="0.35">
      <c r="A130" s="110" t="str">
        <f t="shared" si="1"/>
        <v>BD1a_2025-06-08</v>
      </c>
      <c r="B130" t="s">
        <v>186</v>
      </c>
      <c r="C130" s="6">
        <v>45816</v>
      </c>
      <c r="D130">
        <v>49</v>
      </c>
      <c r="E130">
        <v>48</v>
      </c>
      <c r="F130" s="90" t="str" cm="1">
        <f t="array" ref="F130">_xlfn.IFNA(_xlfn.XLOOKUP($D130,'IDEXX MPN Table'!$A$3:$A$52,(_xlfn.XLOOKUP($E130,'IDEXX MPN Table'!$B$2:$AX$2,'IDEXX MPN Table'!$B$3:$AX$52))),"")</f>
        <v>&gt; 2419.6</v>
      </c>
      <c r="G130">
        <v>39</v>
      </c>
      <c r="H130">
        <v>6</v>
      </c>
      <c r="I130" s="92" cm="1">
        <f t="array" ref="I130">_xlfn.IFNA(_xlfn.XLOOKUP($G130,'IDEXX MPN Table'!$A$3:$A$52,(_xlfn.XLOOKUP($H130,'IDEXX MPN Table'!$B$2:$AX$2,'IDEXX MPN Table'!$B$3:$AX$52))),"")</f>
        <v>83.6</v>
      </c>
    </row>
    <row r="131" spans="1:10" x14ac:dyDescent="0.35">
      <c r="A131" s="110" t="str">
        <f t="shared" ref="A131:A194" si="2">$B131&amp;"_"&amp;TEXT($C131,"yyyy-mm-dd")</f>
        <v>BLDL1_2025-06-08</v>
      </c>
      <c r="B131" t="s">
        <v>189</v>
      </c>
      <c r="C131" s="6">
        <v>45816</v>
      </c>
      <c r="D131">
        <v>49</v>
      </c>
      <c r="E131">
        <v>48</v>
      </c>
      <c r="F131" s="90" t="str" cm="1">
        <f t="array" ref="F131">_xlfn.IFNA(_xlfn.XLOOKUP($D131,'IDEXX MPN Table'!$A$3:$A$52,(_xlfn.XLOOKUP($E131,'IDEXX MPN Table'!$B$2:$AX$2,'IDEXX MPN Table'!$B$3:$AX$52))),"")</f>
        <v>&gt; 2419.6</v>
      </c>
      <c r="G131">
        <v>40</v>
      </c>
      <c r="H131">
        <v>13</v>
      </c>
      <c r="I131" s="92" cm="1">
        <f t="array" ref="I131">_xlfn.IFNA(_xlfn.XLOOKUP($G131,'IDEXX MPN Table'!$A$3:$A$52,(_xlfn.XLOOKUP($H131,'IDEXX MPN Table'!$B$2:$AX$2,'IDEXX MPN Table'!$B$3:$AX$52))),"")</f>
        <v>106.7</v>
      </c>
    </row>
    <row r="132" spans="1:10" x14ac:dyDescent="0.35">
      <c r="A132" s="110" t="str">
        <f t="shared" si="2"/>
        <v>BRL1_2025-06-08</v>
      </c>
      <c r="B132" t="s">
        <v>195</v>
      </c>
      <c r="C132" s="6">
        <v>45816</v>
      </c>
      <c r="D132">
        <v>49</v>
      </c>
      <c r="E132">
        <v>48</v>
      </c>
      <c r="F132" s="90" t="str" cm="1">
        <f t="array" ref="F132">_xlfn.IFNA(_xlfn.XLOOKUP($D132,'IDEXX MPN Table'!$A$3:$A$52,(_xlfn.XLOOKUP($E132,'IDEXX MPN Table'!$B$2:$AX$2,'IDEXX MPN Table'!$B$3:$AX$52))),"")</f>
        <v>&gt; 2419.6</v>
      </c>
      <c r="G132">
        <v>17</v>
      </c>
      <c r="H132">
        <v>0</v>
      </c>
      <c r="I132" s="92" cm="1">
        <f t="array" ref="I132">_xlfn.IFNA(_xlfn.XLOOKUP($G132,'IDEXX MPN Table'!$A$3:$A$52,(_xlfn.XLOOKUP($H132,'IDEXX MPN Table'!$B$2:$AX$2,'IDEXX MPN Table'!$B$3:$AX$52))),"")</f>
        <v>20.3</v>
      </c>
    </row>
    <row r="133" spans="1:10" x14ac:dyDescent="0.35">
      <c r="A133" s="110" t="str">
        <f t="shared" si="2"/>
        <v>CB2_2025-06-08</v>
      </c>
      <c r="B133" t="s">
        <v>198</v>
      </c>
      <c r="C133" s="6">
        <v>45816</v>
      </c>
      <c r="D133">
        <v>49</v>
      </c>
      <c r="E133">
        <v>48</v>
      </c>
      <c r="F133" s="90" t="str" cm="1">
        <f t="array" ref="F133">_xlfn.IFNA(_xlfn.XLOOKUP($D133,'IDEXX MPN Table'!$A$3:$A$52,(_xlfn.XLOOKUP($E133,'IDEXX MPN Table'!$B$2:$AX$2,'IDEXX MPN Table'!$B$3:$AX$52))),"")</f>
        <v>&gt; 2419.6</v>
      </c>
      <c r="G133">
        <v>18</v>
      </c>
      <c r="H133">
        <v>2</v>
      </c>
      <c r="I133" s="92" cm="1">
        <f t="array" ref="I133">_xlfn.IFNA(_xlfn.XLOOKUP($G133,'IDEXX MPN Table'!$A$3:$A$52,(_xlfn.XLOOKUP($H133,'IDEXX MPN Table'!$B$2:$AX$2,'IDEXX MPN Table'!$B$3:$AX$52))),"")</f>
        <v>24.3</v>
      </c>
    </row>
    <row r="134" spans="1:10" x14ac:dyDescent="0.35">
      <c r="A134" s="110" t="str">
        <f t="shared" si="2"/>
        <v>CB3_2025-06-08</v>
      </c>
      <c r="B134" t="s">
        <v>201</v>
      </c>
      <c r="C134" s="6">
        <v>45816</v>
      </c>
      <c r="D134">
        <v>49</v>
      </c>
      <c r="E134">
        <v>48</v>
      </c>
      <c r="F134" s="90" t="str" cm="1">
        <f t="array" ref="F134">_xlfn.IFNA(_xlfn.XLOOKUP($D134,'IDEXX MPN Table'!$A$3:$A$52,(_xlfn.XLOOKUP($E134,'IDEXX MPN Table'!$B$2:$AX$2,'IDEXX MPN Table'!$B$3:$AX$52))),"")</f>
        <v>&gt; 2419.6</v>
      </c>
      <c r="G134">
        <v>24</v>
      </c>
      <c r="H134">
        <v>1</v>
      </c>
      <c r="I134" s="92" cm="1">
        <f t="array" ref="I134">_xlfn.IFNA(_xlfn.XLOOKUP($G134,'IDEXX MPN Table'!$A$3:$A$52,(_xlfn.XLOOKUP($H134,'IDEXX MPN Table'!$B$2:$AX$2,'IDEXX MPN Table'!$B$3:$AX$52))),"")</f>
        <v>33.1</v>
      </c>
    </row>
    <row r="135" spans="1:10" x14ac:dyDescent="0.35">
      <c r="A135" s="110" t="str">
        <f t="shared" si="2"/>
        <v>CL2_2025-06-08</v>
      </c>
      <c r="B135" t="s">
        <v>207</v>
      </c>
      <c r="C135" s="6">
        <v>45816</v>
      </c>
      <c r="D135">
        <v>49</v>
      </c>
      <c r="E135">
        <v>48</v>
      </c>
      <c r="F135" s="90" t="str" cm="1">
        <f t="array" ref="F135">_xlfn.IFNA(_xlfn.XLOOKUP($D135,'IDEXX MPN Table'!$A$3:$A$52,(_xlfn.XLOOKUP($E135,'IDEXX MPN Table'!$B$2:$AX$2,'IDEXX MPN Table'!$B$3:$AX$52))),"")</f>
        <v>&gt; 2419.6</v>
      </c>
      <c r="G135">
        <v>46</v>
      </c>
      <c r="H135">
        <v>6</v>
      </c>
      <c r="I135" s="92" cm="1">
        <f t="array" ref="I135">_xlfn.IFNA(_xlfn.XLOOKUP($G135,'IDEXX MPN Table'!$A$3:$A$52,(_xlfn.XLOOKUP($H135,'IDEXX MPN Table'!$B$2:$AX$2,'IDEXX MPN Table'!$B$3:$AX$52))),"")</f>
        <v>129.1</v>
      </c>
    </row>
    <row r="136" spans="1:10" x14ac:dyDescent="0.35">
      <c r="A136" s="110" t="str">
        <f t="shared" si="2"/>
        <v>CL4_2025-06-08</v>
      </c>
      <c r="B136" t="s">
        <v>211</v>
      </c>
      <c r="C136" s="6">
        <v>45816</v>
      </c>
      <c r="D136">
        <v>49</v>
      </c>
      <c r="E136">
        <v>47</v>
      </c>
      <c r="F136" s="90" cm="1">
        <f t="array" ref="F136">_xlfn.IFNA(_xlfn.XLOOKUP($D136,'IDEXX MPN Table'!$A$3:$A$52,(_xlfn.XLOOKUP($E136,'IDEXX MPN Table'!$B$2:$AX$2,'IDEXX MPN Table'!$B$3:$AX$52))),"")</f>
        <v>2419.6</v>
      </c>
      <c r="G136">
        <v>49</v>
      </c>
      <c r="H136">
        <v>13</v>
      </c>
      <c r="I136" s="92" cm="1">
        <f t="array" ref="I136">_xlfn.IFNA(_xlfn.XLOOKUP($G136,'IDEXX MPN Table'!$A$3:$A$52,(_xlfn.XLOOKUP($H136,'IDEXX MPN Table'!$B$2:$AX$2,'IDEXX MPN Table'!$B$3:$AX$52))),"")</f>
        <v>235.9</v>
      </c>
      <c r="J136" t="s">
        <v>1263</v>
      </c>
    </row>
    <row r="137" spans="1:10" x14ac:dyDescent="0.35">
      <c r="A137" s="110" t="str">
        <f t="shared" si="2"/>
        <v>CL5_2025-06-08</v>
      </c>
      <c r="B137" t="s">
        <v>217</v>
      </c>
      <c r="C137" s="6">
        <v>45816</v>
      </c>
      <c r="D137">
        <v>49</v>
      </c>
      <c r="E137">
        <v>48</v>
      </c>
      <c r="F137" s="90" t="str" cm="1">
        <f t="array" ref="F137">_xlfn.IFNA(_xlfn.XLOOKUP($D137,'IDEXX MPN Table'!$A$3:$A$52,(_xlfn.XLOOKUP($E137,'IDEXX MPN Table'!$B$2:$AX$2,'IDEXX MPN Table'!$B$3:$AX$52))),"")</f>
        <v>&gt; 2419.6</v>
      </c>
      <c r="G137">
        <v>49</v>
      </c>
      <c r="H137">
        <v>48</v>
      </c>
      <c r="I137" s="92" t="str" cm="1">
        <f t="array" ref="I137">_xlfn.IFNA(_xlfn.XLOOKUP($G137,'IDEXX MPN Table'!$A$3:$A$52,(_xlfn.XLOOKUP($H137,'IDEXX MPN Table'!$B$2:$AX$2,'IDEXX MPN Table'!$B$3:$AX$52))),"")</f>
        <v>&gt; 2419.6</v>
      </c>
      <c r="J137" t="s">
        <v>1262</v>
      </c>
    </row>
    <row r="138" spans="1:10" x14ac:dyDescent="0.35">
      <c r="A138" s="110" t="str">
        <f t="shared" si="2"/>
        <v>COL1_2025-06-08</v>
      </c>
      <c r="B138" t="s">
        <v>339</v>
      </c>
      <c r="C138" s="6">
        <v>45816</v>
      </c>
      <c r="D138">
        <v>49</v>
      </c>
      <c r="E138">
        <v>48</v>
      </c>
      <c r="F138" s="90" t="str" cm="1">
        <f t="array" ref="F138">_xlfn.IFNA(_xlfn.XLOOKUP($D138,'IDEXX MPN Table'!$A$3:$A$52,(_xlfn.XLOOKUP($E138,'IDEXX MPN Table'!$B$2:$AX$2,'IDEXX MPN Table'!$B$3:$AX$52))),"")</f>
        <v>&gt; 2419.6</v>
      </c>
      <c r="G138">
        <v>34</v>
      </c>
      <c r="H138">
        <v>7</v>
      </c>
      <c r="I138" s="92" cm="1">
        <f t="array" ref="I138">_xlfn.IFNA(_xlfn.XLOOKUP($G138,'IDEXX MPN Table'!$A$3:$A$52,(_xlfn.XLOOKUP($H138,'IDEXX MPN Table'!$B$2:$AX$2,'IDEXX MPN Table'!$B$3:$AX$52))),"")</f>
        <v>67</v>
      </c>
    </row>
    <row r="139" spans="1:10" x14ac:dyDescent="0.35">
      <c r="A139" s="110" t="str">
        <f t="shared" si="2"/>
        <v>CTL1_2025-06-08</v>
      </c>
      <c r="B139" t="s">
        <v>223</v>
      </c>
      <c r="C139" s="6">
        <v>45816</v>
      </c>
      <c r="D139">
        <v>49</v>
      </c>
      <c r="E139">
        <v>48</v>
      </c>
      <c r="F139" s="90" t="str" cm="1">
        <f t="array" ref="F139">_xlfn.IFNA(_xlfn.XLOOKUP($D139,'IDEXX MPN Table'!$A$3:$A$52,(_xlfn.XLOOKUP($E139,'IDEXX MPN Table'!$B$2:$AX$2,'IDEXX MPN Table'!$B$3:$AX$52))),"")</f>
        <v>&gt; 2419.6</v>
      </c>
      <c r="G139">
        <v>10</v>
      </c>
      <c r="H139">
        <v>0</v>
      </c>
      <c r="I139" s="92" cm="1">
        <f t="array" ref="I139">_xlfn.IFNA(_xlfn.XLOOKUP($G139,'IDEXX MPN Table'!$A$3:$A$52,(_xlfn.XLOOKUP($H139,'IDEXX MPN Table'!$B$2:$AX$2,'IDEXX MPN Table'!$B$3:$AX$52))),"")</f>
        <v>11</v>
      </c>
    </row>
    <row r="140" spans="1:10" x14ac:dyDescent="0.35">
      <c r="A140" s="110" t="str">
        <f t="shared" si="2"/>
        <v>CVL1_2025-06-08</v>
      </c>
      <c r="B140" t="s">
        <v>225</v>
      </c>
      <c r="C140" s="6">
        <v>45816</v>
      </c>
      <c r="D140">
        <v>48</v>
      </c>
      <c r="E140">
        <v>48</v>
      </c>
      <c r="F140" s="90" cm="1">
        <f t="array" ref="F140">_xlfn.IFNA(_xlfn.XLOOKUP($D140,'IDEXX MPN Table'!$A$3:$A$52,(_xlfn.XLOOKUP($E140,'IDEXX MPN Table'!$B$2:$AX$2,'IDEXX MPN Table'!$B$3:$AX$52))),"")</f>
        <v>1011.2</v>
      </c>
      <c r="G140">
        <v>18</v>
      </c>
      <c r="H140">
        <v>4</v>
      </c>
      <c r="I140" s="92" cm="1">
        <f t="array" ref="I140">_xlfn.IFNA(_xlfn.XLOOKUP($G140,'IDEXX MPN Table'!$A$3:$A$52,(_xlfn.XLOOKUP($H140,'IDEXX MPN Table'!$B$2:$AX$2,'IDEXX MPN Table'!$B$3:$AX$52))),"")</f>
        <v>26.9</v>
      </c>
      <c r="J140" t="s">
        <v>1264</v>
      </c>
    </row>
    <row r="141" spans="1:10" x14ac:dyDescent="0.35">
      <c r="A141" s="110" t="str">
        <f t="shared" si="2"/>
        <v>DB1_2025-06-08</v>
      </c>
      <c r="B141" t="s">
        <v>227</v>
      </c>
      <c r="C141" s="6">
        <v>45816</v>
      </c>
      <c r="D141">
        <v>49</v>
      </c>
      <c r="E141">
        <v>48</v>
      </c>
      <c r="F141" s="90" t="str" cm="1">
        <f t="array" ref="F141">_xlfn.IFNA(_xlfn.XLOOKUP($D141,'IDEXX MPN Table'!$A$3:$A$52,(_xlfn.XLOOKUP($E141,'IDEXX MPN Table'!$B$2:$AX$2,'IDEXX MPN Table'!$B$3:$AX$52))),"")</f>
        <v>&gt; 2419.6</v>
      </c>
      <c r="G141">
        <v>45</v>
      </c>
      <c r="H141">
        <v>12</v>
      </c>
      <c r="I141" s="92" cm="1">
        <f t="array" ref="I141">_xlfn.IFNA(_xlfn.XLOOKUP($G141,'IDEXX MPN Table'!$A$3:$A$52,(_xlfn.XLOOKUP($H141,'IDEXX MPN Table'!$B$2:$AX$2,'IDEXX MPN Table'!$B$3:$AX$52))),"")</f>
        <v>143.9</v>
      </c>
      <c r="J141" t="s">
        <v>1262</v>
      </c>
    </row>
    <row r="142" spans="1:10" x14ac:dyDescent="0.35">
      <c r="A142" s="110" t="str">
        <f t="shared" si="2"/>
        <v>DE1_2025-06-08</v>
      </c>
      <c r="B142" t="s">
        <v>231</v>
      </c>
      <c r="C142" s="6">
        <v>45816</v>
      </c>
      <c r="D142">
        <v>49</v>
      </c>
      <c r="E142">
        <v>48</v>
      </c>
      <c r="F142" s="90" t="str" cm="1">
        <f t="array" ref="F142">_xlfn.IFNA(_xlfn.XLOOKUP($D142,'IDEXX MPN Table'!$A$3:$A$52,(_xlfn.XLOOKUP($E142,'IDEXX MPN Table'!$B$2:$AX$2,'IDEXX MPN Table'!$B$3:$AX$52))),"")</f>
        <v>&gt; 2419.6</v>
      </c>
      <c r="G142">
        <v>49</v>
      </c>
      <c r="H142">
        <v>12</v>
      </c>
      <c r="I142" s="92" cm="1">
        <f t="array" ref="I142">_xlfn.IFNA(_xlfn.XLOOKUP($G142,'IDEXX MPN Table'!$A$3:$A$52,(_xlfn.XLOOKUP($H142,'IDEXX MPN Table'!$B$2:$AX$2,'IDEXX MPN Table'!$B$3:$AX$52))),"")</f>
        <v>224.7</v>
      </c>
    </row>
    <row r="143" spans="1:10" x14ac:dyDescent="0.35">
      <c r="A143" s="110" t="str">
        <f t="shared" si="2"/>
        <v>ETL1_2025-06-08</v>
      </c>
      <c r="B143" t="s">
        <v>236</v>
      </c>
      <c r="C143" s="6">
        <v>45816</v>
      </c>
      <c r="D143">
        <v>49</v>
      </c>
      <c r="E143">
        <v>48</v>
      </c>
      <c r="F143" s="90" t="str" cm="1">
        <f t="array" ref="F143">_xlfn.IFNA(_xlfn.XLOOKUP($D143,'IDEXX MPN Table'!$A$3:$A$52,(_xlfn.XLOOKUP($E143,'IDEXX MPN Table'!$B$2:$AX$2,'IDEXX MPN Table'!$B$3:$AX$52))),"")</f>
        <v>&gt; 2419.6</v>
      </c>
      <c r="G143">
        <v>8</v>
      </c>
      <c r="H143">
        <v>2</v>
      </c>
      <c r="I143" s="92" cm="1">
        <f t="array" ref="I143">_xlfn.IFNA(_xlfn.XLOOKUP($G143,'IDEXX MPN Table'!$A$3:$A$52,(_xlfn.XLOOKUP($H143,'IDEXX MPN Table'!$B$2:$AX$2,'IDEXX MPN Table'!$B$3:$AX$52))),"")</f>
        <v>10.8</v>
      </c>
    </row>
    <row r="144" spans="1:10" x14ac:dyDescent="0.35">
      <c r="A144" s="110" t="str">
        <f t="shared" si="2"/>
        <v>GMP1_2025-06-08</v>
      </c>
      <c r="B144" t="s">
        <v>239</v>
      </c>
      <c r="C144" s="6">
        <v>45816</v>
      </c>
      <c r="D144">
        <v>49</v>
      </c>
      <c r="E144">
        <v>48</v>
      </c>
      <c r="F144" s="90" t="str" cm="1">
        <f t="array" ref="F144">_xlfn.IFNA(_xlfn.XLOOKUP($D144,'IDEXX MPN Table'!$A$3:$A$52,(_xlfn.XLOOKUP($E144,'IDEXX MPN Table'!$B$2:$AX$2,'IDEXX MPN Table'!$B$3:$AX$52))),"")</f>
        <v>&gt; 2419.6</v>
      </c>
      <c r="G144">
        <v>28</v>
      </c>
      <c r="H144">
        <v>5</v>
      </c>
      <c r="I144" s="92" cm="1">
        <f t="array" ref="I144">_xlfn.IFNA(_xlfn.XLOOKUP($G144,'IDEXX MPN Table'!$A$3:$A$52,(_xlfn.XLOOKUP($H144,'IDEXX MPN Table'!$B$2:$AX$2,'IDEXX MPN Table'!$B$3:$AX$52))),"")</f>
        <v>47.3</v>
      </c>
      <c r="J144" t="s">
        <v>1262</v>
      </c>
    </row>
    <row r="145" spans="1:10" x14ac:dyDescent="0.35">
      <c r="A145" s="110" t="str">
        <f t="shared" si="2"/>
        <v>GRPL1_2025-06-08</v>
      </c>
      <c r="B145" t="s">
        <v>349</v>
      </c>
      <c r="C145" s="6">
        <v>45816</v>
      </c>
      <c r="D145">
        <v>49</v>
      </c>
      <c r="E145">
        <v>48</v>
      </c>
      <c r="F145" s="90" t="str" cm="1">
        <f t="array" ref="F145">_xlfn.IFNA(_xlfn.XLOOKUP($D145,'IDEXX MPN Table'!$A$3:$A$52,(_xlfn.XLOOKUP($E145,'IDEXX MPN Table'!$B$2:$AX$2,'IDEXX MPN Table'!$B$3:$AX$52))),"")</f>
        <v>&gt; 2419.6</v>
      </c>
      <c r="G145">
        <v>49</v>
      </c>
      <c r="H145">
        <v>24</v>
      </c>
      <c r="I145" s="92" cm="1">
        <f t="array" ref="I145">_xlfn.IFNA(_xlfn.XLOOKUP($G145,'IDEXX MPN Table'!$A$3:$A$52,(_xlfn.XLOOKUP($H145,'IDEXX MPN Table'!$B$2:$AX$2,'IDEXX MPN Table'!$B$3:$AX$52))),"")</f>
        <v>435.2</v>
      </c>
    </row>
    <row r="146" spans="1:10" x14ac:dyDescent="0.35">
      <c r="A146" s="110" t="str">
        <f t="shared" si="2"/>
        <v>HA1_2025-06-08</v>
      </c>
      <c r="B146" t="s">
        <v>241</v>
      </c>
      <c r="C146" s="6">
        <v>45816</v>
      </c>
      <c r="D146">
        <v>49</v>
      </c>
      <c r="E146">
        <v>48</v>
      </c>
      <c r="F146" s="90" t="str" cm="1">
        <f t="array" ref="F146">_xlfn.IFNA(_xlfn.XLOOKUP($D146,'IDEXX MPN Table'!$A$3:$A$52,(_xlfn.XLOOKUP($E146,'IDEXX MPN Table'!$B$2:$AX$2,'IDEXX MPN Table'!$B$3:$AX$52))),"")</f>
        <v>&gt; 2419.6</v>
      </c>
      <c r="G146">
        <v>38</v>
      </c>
      <c r="H146">
        <v>8</v>
      </c>
      <c r="I146" s="92" cm="1">
        <f t="array" ref="I146">_xlfn.IFNA(_xlfn.XLOOKUP($G146,'IDEXX MPN Table'!$A$3:$A$52,(_xlfn.XLOOKUP($H146,'IDEXX MPN Table'!$B$2:$AX$2,'IDEXX MPN Table'!$B$3:$AX$52))),"")</f>
        <v>83.9</v>
      </c>
    </row>
    <row r="147" spans="1:10" x14ac:dyDescent="0.35">
      <c r="A147" s="110" t="str">
        <f t="shared" si="2"/>
        <v>HB3_2025-06-08</v>
      </c>
      <c r="B147" t="s">
        <v>245</v>
      </c>
      <c r="C147" s="6">
        <v>45816</v>
      </c>
      <c r="D147">
        <v>49</v>
      </c>
      <c r="E147">
        <v>48</v>
      </c>
      <c r="F147" s="90" t="str" cm="1">
        <f t="array" ref="F147">_xlfn.IFNA(_xlfn.XLOOKUP($D147,'IDEXX MPN Table'!$A$3:$A$52,(_xlfn.XLOOKUP($E147,'IDEXX MPN Table'!$B$2:$AX$2,'IDEXX MPN Table'!$B$3:$AX$52))),"")</f>
        <v>&gt; 2419.6</v>
      </c>
      <c r="G147">
        <v>34</v>
      </c>
      <c r="H147">
        <v>4</v>
      </c>
      <c r="I147" s="92" cm="1">
        <f t="array" ref="I147">_xlfn.IFNA(_xlfn.XLOOKUP($G147,'IDEXX MPN Table'!$A$3:$A$52,(_xlfn.XLOOKUP($H147,'IDEXX MPN Table'!$B$2:$AX$2,'IDEXX MPN Table'!$B$3:$AX$52))),"")</f>
        <v>61.3</v>
      </c>
    </row>
    <row r="148" spans="1:10" x14ac:dyDescent="0.35">
      <c r="A148" s="110" t="str">
        <f t="shared" si="2"/>
        <v>HL2_2025-06-08</v>
      </c>
      <c r="B148" t="s">
        <v>249</v>
      </c>
      <c r="C148" s="6">
        <v>45816</v>
      </c>
      <c r="D148">
        <v>49</v>
      </c>
      <c r="E148">
        <v>48</v>
      </c>
      <c r="F148" s="90" t="str" cm="1">
        <f t="array" ref="F148">_xlfn.IFNA(_xlfn.XLOOKUP($D148,'IDEXX MPN Table'!$A$3:$A$52,(_xlfn.XLOOKUP($E148,'IDEXX MPN Table'!$B$2:$AX$2,'IDEXX MPN Table'!$B$3:$AX$52))),"")</f>
        <v>&gt; 2419.6</v>
      </c>
      <c r="G148">
        <v>49</v>
      </c>
      <c r="H148">
        <v>39</v>
      </c>
      <c r="I148" s="92" cm="1">
        <f t="array" ref="I148">_xlfn.IFNA(_xlfn.XLOOKUP($G148,'IDEXX MPN Table'!$A$3:$A$52,(_xlfn.XLOOKUP($H148,'IDEXX MPN Table'!$B$2:$AX$2,'IDEXX MPN Table'!$B$3:$AX$52))),"")</f>
        <v>1046.2</v>
      </c>
      <c r="J148" t="s">
        <v>1262</v>
      </c>
    </row>
    <row r="149" spans="1:10" x14ac:dyDescent="0.35">
      <c r="A149" s="110" t="str">
        <f t="shared" si="2"/>
        <v>HO1_2025-06-08</v>
      </c>
      <c r="B149" t="s">
        <v>254</v>
      </c>
      <c r="C149" s="6">
        <v>45816</v>
      </c>
      <c r="D149">
        <v>49</v>
      </c>
      <c r="E149">
        <v>48</v>
      </c>
      <c r="F149" s="90" t="str" cm="1">
        <f t="array" ref="F149">_xlfn.IFNA(_xlfn.XLOOKUP($D149,'IDEXX MPN Table'!$A$3:$A$52,(_xlfn.XLOOKUP($E149,'IDEXX MPN Table'!$B$2:$AX$2,'IDEXX MPN Table'!$B$3:$AX$52))),"")</f>
        <v>&gt; 2419.6</v>
      </c>
      <c r="G149">
        <v>49</v>
      </c>
      <c r="H149">
        <v>15</v>
      </c>
      <c r="I149" s="92" cm="1">
        <f t="array" ref="I149">_xlfn.IFNA(_xlfn.XLOOKUP($G149,'IDEXX MPN Table'!$A$3:$A$52,(_xlfn.XLOOKUP($H149,'IDEXX MPN Table'!$B$2:$AX$2,'IDEXX MPN Table'!$B$3:$AX$52))),"")</f>
        <v>261.3</v>
      </c>
      <c r="J149" t="s">
        <v>1262</v>
      </c>
    </row>
    <row r="150" spans="1:10" x14ac:dyDescent="0.35">
      <c r="A150" s="110" t="str">
        <f t="shared" si="2"/>
        <v>HO2_2025-06-08</v>
      </c>
      <c r="B150" t="s">
        <v>1265</v>
      </c>
      <c r="C150" s="6">
        <v>45816</v>
      </c>
      <c r="D150">
        <v>49</v>
      </c>
      <c r="E150">
        <v>48</v>
      </c>
      <c r="F150" s="90" t="str" cm="1">
        <f t="array" ref="F150">_xlfn.IFNA(_xlfn.XLOOKUP($D150,'IDEXX MPN Table'!$A$3:$A$52,(_xlfn.XLOOKUP($E150,'IDEXX MPN Table'!$B$2:$AX$2,'IDEXX MPN Table'!$B$3:$AX$52))),"")</f>
        <v>&gt; 2419.6</v>
      </c>
      <c r="G150">
        <v>29</v>
      </c>
      <c r="H150">
        <v>9</v>
      </c>
      <c r="I150" s="92" cm="1">
        <f t="array" ref="I150">_xlfn.IFNA(_xlfn.XLOOKUP($G150,'IDEXX MPN Table'!$A$3:$A$52,(_xlfn.XLOOKUP($H150,'IDEXX MPN Table'!$B$2:$AX$2,'IDEXX MPN Table'!$B$3:$AX$52))),"")</f>
        <v>56.1</v>
      </c>
    </row>
    <row r="151" spans="1:10" x14ac:dyDescent="0.35">
      <c r="A151" s="110" t="str">
        <f t="shared" si="2"/>
        <v>HO3_2025-06-08</v>
      </c>
      <c r="B151" t="s">
        <v>1266</v>
      </c>
      <c r="C151" s="6">
        <v>45816</v>
      </c>
      <c r="D151">
        <v>49</v>
      </c>
      <c r="E151">
        <v>48</v>
      </c>
      <c r="F151" s="90" t="str" cm="1">
        <f t="array" ref="F151">_xlfn.IFNA(_xlfn.XLOOKUP($D151,'IDEXX MPN Table'!$A$3:$A$52,(_xlfn.XLOOKUP($E151,'IDEXX MPN Table'!$B$2:$AX$2,'IDEXX MPN Table'!$B$3:$AX$52))),"")</f>
        <v>&gt; 2419.6</v>
      </c>
      <c r="G151">
        <v>47</v>
      </c>
      <c r="H151">
        <v>16</v>
      </c>
      <c r="I151" s="92" cm="1">
        <f t="array" ref="I151">_xlfn.IFNA(_xlfn.XLOOKUP($G151,'IDEXX MPN Table'!$A$3:$A$52,(_xlfn.XLOOKUP($H151,'IDEXX MPN Table'!$B$2:$AX$2,'IDEXX MPN Table'!$B$3:$AX$52))),"")</f>
        <v>198.9</v>
      </c>
    </row>
    <row r="152" spans="1:10" x14ac:dyDescent="0.35">
      <c r="A152" s="110" t="str">
        <f t="shared" si="2"/>
        <v>HO3a_2025-06-08</v>
      </c>
      <c r="B152" t="s">
        <v>1267</v>
      </c>
      <c r="C152" s="6">
        <v>45816</v>
      </c>
      <c r="D152">
        <v>48</v>
      </c>
      <c r="E152">
        <v>48</v>
      </c>
      <c r="F152" s="90" cm="1">
        <f t="array" ref="F152">_xlfn.IFNA(_xlfn.XLOOKUP($D152,'IDEXX MPN Table'!$A$3:$A$52,(_xlfn.XLOOKUP($E152,'IDEXX MPN Table'!$B$2:$AX$2,'IDEXX MPN Table'!$B$3:$AX$52))),"")</f>
        <v>1011.2</v>
      </c>
      <c r="G152">
        <v>37</v>
      </c>
      <c r="H152">
        <v>12</v>
      </c>
      <c r="I152" s="92" cm="1">
        <f t="array" ref="I152">_xlfn.IFNA(_xlfn.XLOOKUP($G152,'IDEXX MPN Table'!$A$3:$A$52,(_xlfn.XLOOKUP($H152,'IDEXX MPN Table'!$B$2:$AX$2,'IDEXX MPN Table'!$B$3:$AX$52))),"")</f>
        <v>88.8</v>
      </c>
      <c r="J152" t="s">
        <v>1260</v>
      </c>
    </row>
    <row r="153" spans="1:10" x14ac:dyDescent="0.35">
      <c r="A153" s="110" t="str">
        <f t="shared" si="2"/>
        <v>MB3_2025-06-08</v>
      </c>
      <c r="B153" t="s">
        <v>256</v>
      </c>
      <c r="C153" s="6">
        <v>45816</v>
      </c>
      <c r="D153">
        <v>49</v>
      </c>
      <c r="E153">
        <v>48</v>
      </c>
      <c r="F153" s="90" t="str" cm="1">
        <f t="array" ref="F153">_xlfn.IFNA(_xlfn.XLOOKUP($D153,'IDEXX MPN Table'!$A$3:$A$52,(_xlfn.XLOOKUP($E153,'IDEXX MPN Table'!$B$2:$AX$2,'IDEXX MPN Table'!$B$3:$AX$52))),"")</f>
        <v>&gt; 2419.6</v>
      </c>
      <c r="G153">
        <v>33</v>
      </c>
      <c r="H153">
        <v>7</v>
      </c>
      <c r="I153" s="92" cm="1">
        <f t="array" ref="I153">_xlfn.IFNA(_xlfn.XLOOKUP($G153,'IDEXX MPN Table'!$A$3:$A$52,(_xlfn.XLOOKUP($H153,'IDEXX MPN Table'!$B$2:$AX$2,'IDEXX MPN Table'!$B$3:$AX$52))),"")</f>
        <v>63.8</v>
      </c>
    </row>
    <row r="154" spans="1:10" x14ac:dyDescent="0.35">
      <c r="A154" s="110" t="str">
        <f t="shared" si="2"/>
        <v>MDWL1_2025-06-08</v>
      </c>
      <c r="B154" t="s">
        <v>260</v>
      </c>
      <c r="C154" s="6">
        <v>45816</v>
      </c>
      <c r="D154">
        <v>49</v>
      </c>
      <c r="E154">
        <v>48</v>
      </c>
      <c r="F154" s="90" t="str" cm="1">
        <f t="array" ref="F154">_xlfn.IFNA(_xlfn.XLOOKUP($D154,'IDEXX MPN Table'!$A$3:$A$52,(_xlfn.XLOOKUP($E154,'IDEXX MPN Table'!$B$2:$AX$2,'IDEXX MPN Table'!$B$3:$AX$52))),"")</f>
        <v>&gt; 2419.6</v>
      </c>
      <c r="G154">
        <v>47</v>
      </c>
      <c r="H154">
        <v>7</v>
      </c>
      <c r="I154" s="92" cm="1">
        <f t="array" ref="I154">_xlfn.IFNA(_xlfn.XLOOKUP($G154,'IDEXX MPN Table'!$A$3:$A$52,(_xlfn.XLOOKUP($H154,'IDEXX MPN Table'!$B$2:$AX$2,'IDEXX MPN Table'!$B$3:$AX$52))),"")</f>
        <v>145</v>
      </c>
      <c r="J154" t="s">
        <v>1262</v>
      </c>
    </row>
    <row r="155" spans="1:10" x14ac:dyDescent="0.35">
      <c r="A155" s="110" t="str">
        <f t="shared" si="2"/>
        <v>MR3_2025-06-08</v>
      </c>
      <c r="B155" t="s">
        <v>263</v>
      </c>
      <c r="C155" s="6">
        <v>45816</v>
      </c>
      <c r="D155">
        <v>49</v>
      </c>
      <c r="E155">
        <v>48</v>
      </c>
      <c r="F155" s="90" t="str" cm="1">
        <f t="array" ref="F155">_xlfn.IFNA(_xlfn.XLOOKUP($D155,'IDEXX MPN Table'!$A$3:$A$52,(_xlfn.XLOOKUP($E155,'IDEXX MPN Table'!$B$2:$AX$2,'IDEXX MPN Table'!$B$3:$AX$52))),"")</f>
        <v>&gt; 2419.6</v>
      </c>
      <c r="G155">
        <v>45</v>
      </c>
      <c r="H155">
        <v>14</v>
      </c>
      <c r="I155" s="92" cm="1">
        <f t="array" ref="I155">_xlfn.IFNA(_xlfn.XLOOKUP($G155,'IDEXX MPN Table'!$A$3:$A$52,(_xlfn.XLOOKUP($H155,'IDEXX MPN Table'!$B$2:$AX$2,'IDEXX MPN Table'!$B$3:$AX$52))),"")</f>
        <v>152.9</v>
      </c>
    </row>
    <row r="156" spans="1:10" x14ac:dyDescent="0.35">
      <c r="A156" s="110" t="str">
        <f t="shared" si="2"/>
        <v>MR4_2025-06-08</v>
      </c>
      <c r="B156" t="s">
        <v>265</v>
      </c>
      <c r="C156" s="6">
        <v>45816</v>
      </c>
      <c r="D156">
        <v>49</v>
      </c>
      <c r="E156">
        <v>48</v>
      </c>
      <c r="F156" s="90" t="str" cm="1">
        <f t="array" ref="F156">_xlfn.IFNA(_xlfn.XLOOKUP($D156,'IDEXX MPN Table'!$A$3:$A$52,(_xlfn.XLOOKUP($E156,'IDEXX MPN Table'!$B$2:$AX$2,'IDEXX MPN Table'!$B$3:$AX$52))),"")</f>
        <v>&gt; 2419.6</v>
      </c>
      <c r="G156">
        <v>49</v>
      </c>
      <c r="H156">
        <v>31</v>
      </c>
      <c r="I156" s="92" cm="1">
        <f t="array" ref="I156">_xlfn.IFNA(_xlfn.XLOOKUP($G156,'IDEXX MPN Table'!$A$3:$A$52,(_xlfn.XLOOKUP($H156,'IDEXX MPN Table'!$B$2:$AX$2,'IDEXX MPN Table'!$B$3:$AX$52))),"")</f>
        <v>648.79999999999995</v>
      </c>
    </row>
    <row r="157" spans="1:10" x14ac:dyDescent="0.35">
      <c r="A157" s="110" t="str">
        <f t="shared" si="2"/>
        <v>MRCL1_2025-06-08</v>
      </c>
      <c r="B157" t="s">
        <v>362</v>
      </c>
      <c r="C157" s="6">
        <v>45816</v>
      </c>
      <c r="D157">
        <v>49</v>
      </c>
      <c r="E157">
        <v>48</v>
      </c>
      <c r="F157" s="90" t="str" cm="1">
        <f t="array" ref="F157">_xlfn.IFNA(_xlfn.XLOOKUP($D157,'IDEXX MPN Table'!$A$3:$A$52,(_xlfn.XLOOKUP($E157,'IDEXX MPN Table'!$B$2:$AX$2,'IDEXX MPN Table'!$B$3:$AX$52))),"")</f>
        <v>&gt; 2419.6</v>
      </c>
      <c r="G157">
        <v>47</v>
      </c>
      <c r="H157">
        <v>26</v>
      </c>
      <c r="I157" s="92" cm="1">
        <f t="array" ref="I157">_xlfn.IFNA(_xlfn.XLOOKUP($G157,'IDEXX MPN Table'!$A$3:$A$52,(_xlfn.XLOOKUP($H157,'IDEXX MPN Table'!$B$2:$AX$2,'IDEXX MPN Table'!$B$3:$AX$52))),"")</f>
        <v>292.39999999999998</v>
      </c>
    </row>
    <row r="158" spans="1:10" x14ac:dyDescent="0.35">
      <c r="A158" s="110" t="str">
        <f t="shared" si="2"/>
        <v>PL1_2025-06-08</v>
      </c>
      <c r="B158" t="s">
        <v>267</v>
      </c>
      <c r="C158" s="6">
        <v>45816</v>
      </c>
      <c r="D158">
        <v>49</v>
      </c>
      <c r="E158">
        <v>48</v>
      </c>
      <c r="F158" s="90" t="str" cm="1">
        <f t="array" ref="F158">_xlfn.IFNA(_xlfn.XLOOKUP($D158,'IDEXX MPN Table'!$A$3:$A$52,(_xlfn.XLOOKUP($E158,'IDEXX MPN Table'!$B$2:$AX$2,'IDEXX MPN Table'!$B$3:$AX$52))),"")</f>
        <v>&gt; 2419.6</v>
      </c>
      <c r="G158">
        <v>37</v>
      </c>
      <c r="H158">
        <v>4</v>
      </c>
      <c r="I158" s="92" cm="1">
        <f t="array" ref="I158">_xlfn.IFNA(_xlfn.XLOOKUP($G158,'IDEXX MPN Table'!$A$3:$A$52,(_xlfn.XLOOKUP($H158,'IDEXX MPN Table'!$B$2:$AX$2,'IDEXX MPN Table'!$B$3:$AX$52))),"")</f>
        <v>71.2</v>
      </c>
    </row>
    <row r="159" spans="1:10" x14ac:dyDescent="0.35">
      <c r="A159" s="110" t="str">
        <f t="shared" si="2"/>
        <v>PMRL1_2025-06-08</v>
      </c>
      <c r="B159" t="s">
        <v>269</v>
      </c>
      <c r="C159" s="6">
        <v>45816</v>
      </c>
      <c r="D159">
        <v>49</v>
      </c>
      <c r="E159">
        <v>45</v>
      </c>
      <c r="F159" s="90" cm="1">
        <f t="array" ref="F159">_xlfn.IFNA(_xlfn.XLOOKUP($D159,'IDEXX MPN Table'!$A$3:$A$52,(_xlfn.XLOOKUP($E159,'IDEXX MPN Table'!$B$2:$AX$2,'IDEXX MPN Table'!$B$3:$AX$52))),"")</f>
        <v>1732.9</v>
      </c>
      <c r="G159">
        <v>19</v>
      </c>
      <c r="H159">
        <v>3</v>
      </c>
      <c r="I159" s="92" cm="1">
        <f t="array" ref="I159">_xlfn.IFNA(_xlfn.XLOOKUP($G159,'IDEXX MPN Table'!$A$3:$A$52,(_xlfn.XLOOKUP($H159,'IDEXX MPN Table'!$B$2:$AX$2,'IDEXX MPN Table'!$B$3:$AX$52))),"")</f>
        <v>27.2</v>
      </c>
    </row>
    <row r="160" spans="1:10" x14ac:dyDescent="0.35">
      <c r="A160" s="110" t="str">
        <f t="shared" si="2"/>
        <v>PNVL1_2025-06-08</v>
      </c>
      <c r="B160" t="s">
        <v>271</v>
      </c>
      <c r="C160" s="6">
        <v>45816</v>
      </c>
      <c r="D160">
        <v>49</v>
      </c>
      <c r="E160">
        <v>31</v>
      </c>
      <c r="F160" s="90" cm="1">
        <f t="array" ref="F160">_xlfn.IFNA(_xlfn.XLOOKUP($D160,'IDEXX MPN Table'!$A$3:$A$52,(_xlfn.XLOOKUP($E160,'IDEXX MPN Table'!$B$2:$AX$2,'IDEXX MPN Table'!$B$3:$AX$52))),"")</f>
        <v>648.79999999999995</v>
      </c>
      <c r="G160">
        <v>5</v>
      </c>
      <c r="H160">
        <v>0</v>
      </c>
      <c r="I160" s="92" cm="1">
        <f t="array" ref="I160">_xlfn.IFNA(_xlfn.XLOOKUP($G160,'IDEXX MPN Table'!$A$3:$A$52,(_xlfn.XLOOKUP($H160,'IDEXX MPN Table'!$B$2:$AX$2,'IDEXX MPN Table'!$B$3:$AX$52))),"")</f>
        <v>5.2</v>
      </c>
      <c r="J160" t="s">
        <v>1262</v>
      </c>
    </row>
    <row r="161" spans="1:10" x14ac:dyDescent="0.35">
      <c r="A161" s="110" t="str">
        <f t="shared" si="2"/>
        <v>PP1_2025-06-08</v>
      </c>
      <c r="B161" t="s">
        <v>274</v>
      </c>
      <c r="C161" s="6">
        <v>45816</v>
      </c>
      <c r="D161">
        <v>49</v>
      </c>
      <c r="E161">
        <v>48</v>
      </c>
      <c r="F161" s="90" t="str" cm="1">
        <f t="array" ref="F161">_xlfn.IFNA(_xlfn.XLOOKUP($D161,'IDEXX MPN Table'!$A$3:$A$52,(_xlfn.XLOOKUP($E161,'IDEXX MPN Table'!$B$2:$AX$2,'IDEXX MPN Table'!$B$3:$AX$52))),"")</f>
        <v>&gt; 2419.6</v>
      </c>
      <c r="G161">
        <v>47</v>
      </c>
      <c r="H161">
        <v>11</v>
      </c>
      <c r="I161" s="92" cm="1">
        <f t="array" ref="I161">_xlfn.IFNA(_xlfn.XLOOKUP($G161,'IDEXX MPN Table'!$A$3:$A$52,(_xlfn.XLOOKUP($H161,'IDEXX MPN Table'!$B$2:$AX$2,'IDEXX MPN Table'!$B$3:$AX$52))),"")</f>
        <v>166.4</v>
      </c>
    </row>
    <row r="162" spans="1:10" x14ac:dyDescent="0.35">
      <c r="A162" s="110" t="str">
        <f t="shared" si="2"/>
        <v>PRP1_2025-06-08</v>
      </c>
      <c r="B162" t="s">
        <v>277</v>
      </c>
      <c r="C162" s="6">
        <v>45816</v>
      </c>
      <c r="D162">
        <v>48</v>
      </c>
      <c r="E162">
        <v>48</v>
      </c>
      <c r="F162" s="90" cm="1">
        <f t="array" ref="F162">_xlfn.IFNA(_xlfn.XLOOKUP($D162,'IDEXX MPN Table'!$A$3:$A$52,(_xlfn.XLOOKUP($E162,'IDEXX MPN Table'!$B$2:$AX$2,'IDEXX MPN Table'!$B$3:$AX$52))),"")</f>
        <v>1011.2</v>
      </c>
      <c r="G162">
        <v>48</v>
      </c>
      <c r="H162">
        <v>17</v>
      </c>
      <c r="I162" s="92" cm="1">
        <f t="array" ref="I162">_xlfn.IFNA(_xlfn.XLOOKUP($G162,'IDEXX MPN Table'!$A$3:$A$52,(_xlfn.XLOOKUP($H162,'IDEXX MPN Table'!$B$2:$AX$2,'IDEXX MPN Table'!$B$3:$AX$52))),"")</f>
        <v>238.2</v>
      </c>
      <c r="J162" t="s">
        <v>1264</v>
      </c>
    </row>
    <row r="163" spans="1:10" x14ac:dyDescent="0.35">
      <c r="A163" s="110" t="str">
        <f t="shared" si="2"/>
        <v>RBA_2025-06-08</v>
      </c>
      <c r="B163" t="s">
        <v>279</v>
      </c>
      <c r="C163" s="6">
        <v>45816</v>
      </c>
      <c r="D163">
        <v>49</v>
      </c>
      <c r="E163">
        <v>48</v>
      </c>
      <c r="F163" s="90" t="str" cm="1">
        <f t="array" ref="F163">_xlfn.IFNA(_xlfn.XLOOKUP($D163,'IDEXX MPN Table'!$A$3:$A$52,(_xlfn.XLOOKUP($E163,'IDEXX MPN Table'!$B$2:$AX$2,'IDEXX MPN Table'!$B$3:$AX$52))),"")</f>
        <v>&gt; 2419.6</v>
      </c>
      <c r="G163">
        <v>39</v>
      </c>
      <c r="H163">
        <v>3</v>
      </c>
      <c r="I163" s="92" cm="1">
        <f t="array" ref="I163">_xlfn.IFNA(_xlfn.XLOOKUP($G163,'IDEXX MPN Table'!$A$3:$A$52,(_xlfn.XLOOKUP($H163,'IDEXX MPN Table'!$B$2:$AX$2,'IDEXX MPN Table'!$B$3:$AX$52))),"")</f>
        <v>76.7</v>
      </c>
    </row>
    <row r="164" spans="1:10" x14ac:dyDescent="0.35">
      <c r="A164" s="110" t="str">
        <f t="shared" si="2"/>
        <v>RK1_2025-06-08</v>
      </c>
      <c r="B164" t="s">
        <v>281</v>
      </c>
      <c r="C164" s="6">
        <v>45816</v>
      </c>
      <c r="D164">
        <v>49</v>
      </c>
      <c r="E164">
        <v>47</v>
      </c>
      <c r="F164" s="90" cm="1">
        <f t="array" ref="F164">_xlfn.IFNA(_xlfn.XLOOKUP($D164,'IDEXX MPN Table'!$A$3:$A$52,(_xlfn.XLOOKUP($E164,'IDEXX MPN Table'!$B$2:$AX$2,'IDEXX MPN Table'!$B$3:$AX$52))),"")</f>
        <v>2419.6</v>
      </c>
      <c r="G164">
        <v>38</v>
      </c>
      <c r="H164">
        <v>6</v>
      </c>
      <c r="I164" s="92" cm="1">
        <f t="array" ref="I164">_xlfn.IFNA(_xlfn.XLOOKUP($G164,'IDEXX MPN Table'!$A$3:$A$52,(_xlfn.XLOOKUP($H164,'IDEXX MPN Table'!$B$2:$AX$2,'IDEXX MPN Table'!$B$3:$AX$52))),"")</f>
        <v>79.400000000000006</v>
      </c>
    </row>
    <row r="165" spans="1:10" x14ac:dyDescent="0.35">
      <c r="A165" s="110" t="str">
        <f t="shared" si="2"/>
        <v>RO1a_2025-06-08</v>
      </c>
      <c r="B165" t="s">
        <v>285</v>
      </c>
      <c r="C165" s="6">
        <v>45816</v>
      </c>
      <c r="D165">
        <v>49</v>
      </c>
      <c r="E165">
        <v>48</v>
      </c>
      <c r="F165" s="90" t="str" cm="1">
        <f t="array" ref="F165">_xlfn.IFNA(_xlfn.XLOOKUP($D165,'IDEXX MPN Table'!$A$3:$A$52,(_xlfn.XLOOKUP($E165,'IDEXX MPN Table'!$B$2:$AX$2,'IDEXX MPN Table'!$B$3:$AX$52))),"")</f>
        <v>&gt; 2419.6</v>
      </c>
      <c r="G165">
        <v>48</v>
      </c>
      <c r="H165">
        <v>16</v>
      </c>
      <c r="I165" s="92" cm="1">
        <f t="array" ref="I165">_xlfn.IFNA(_xlfn.XLOOKUP($G165,'IDEXX MPN Table'!$A$3:$A$52,(_xlfn.XLOOKUP($H165,'IDEXX MPN Table'!$B$2:$AX$2,'IDEXX MPN Table'!$B$3:$AX$52))),"")</f>
        <v>228.2</v>
      </c>
    </row>
    <row r="166" spans="1:10" x14ac:dyDescent="0.35">
      <c r="A166" s="110" t="str">
        <f t="shared" si="2"/>
        <v>ROL1_2025-06-08</v>
      </c>
      <c r="B166" t="s">
        <v>289</v>
      </c>
      <c r="C166" s="6">
        <v>45816</v>
      </c>
      <c r="D166">
        <v>49</v>
      </c>
      <c r="E166">
        <v>41</v>
      </c>
      <c r="F166" s="90" cm="1">
        <f t="array" ref="F166">_xlfn.IFNA(_xlfn.XLOOKUP($D166,'IDEXX MPN Table'!$A$3:$A$52,(_xlfn.XLOOKUP($E166,'IDEXX MPN Table'!$B$2:$AX$2,'IDEXX MPN Table'!$B$3:$AX$52))),"")</f>
        <v>1203.3</v>
      </c>
      <c r="G166">
        <v>6</v>
      </c>
      <c r="H166">
        <v>0</v>
      </c>
      <c r="I166" s="92" cm="1">
        <f t="array" ref="I166">_xlfn.IFNA(_xlfn.XLOOKUP($G166,'IDEXX MPN Table'!$A$3:$A$52,(_xlfn.XLOOKUP($H166,'IDEXX MPN Table'!$B$2:$AX$2,'IDEXX MPN Table'!$B$3:$AX$52))),"")</f>
        <v>6.3</v>
      </c>
    </row>
    <row r="167" spans="1:10" x14ac:dyDescent="0.35">
      <c r="A167" s="110" t="str">
        <f t="shared" si="2"/>
        <v>SB2_2025-06-08</v>
      </c>
      <c r="B167" t="s">
        <v>447</v>
      </c>
      <c r="C167" s="6">
        <v>45816</v>
      </c>
      <c r="D167">
        <v>49</v>
      </c>
      <c r="E167">
        <v>48</v>
      </c>
      <c r="F167" s="90" t="str" cm="1">
        <f t="array" ref="F167">_xlfn.IFNA(_xlfn.XLOOKUP($D167,'IDEXX MPN Table'!$A$3:$A$52,(_xlfn.XLOOKUP($E167,'IDEXX MPN Table'!$B$2:$AX$2,'IDEXX MPN Table'!$B$3:$AX$52))),"")</f>
        <v>&gt; 2419.6</v>
      </c>
      <c r="G167">
        <v>36</v>
      </c>
      <c r="H167">
        <v>2</v>
      </c>
      <c r="I167" s="92" cm="1">
        <f t="array" ref="I167">_xlfn.IFNA(_xlfn.XLOOKUP($G167,'IDEXX MPN Table'!$A$3:$A$52,(_xlfn.XLOOKUP($H167,'IDEXX MPN Table'!$B$2:$AX$2,'IDEXX MPN Table'!$B$3:$AX$52))),"")</f>
        <v>63.7</v>
      </c>
    </row>
    <row r="168" spans="1:10" x14ac:dyDescent="0.35">
      <c r="A168" s="110" t="str">
        <f t="shared" si="2"/>
        <v>SB9_2025-06-08</v>
      </c>
      <c r="B168" t="s">
        <v>298</v>
      </c>
      <c r="C168" s="6">
        <v>45816</v>
      </c>
      <c r="D168">
        <v>49</v>
      </c>
      <c r="E168">
        <v>48</v>
      </c>
      <c r="F168" s="90" t="str" cm="1">
        <f t="array" ref="F168">_xlfn.IFNA(_xlfn.XLOOKUP($D168,'IDEXX MPN Table'!$A$3:$A$52,(_xlfn.XLOOKUP($E168,'IDEXX MPN Table'!$B$2:$AX$2,'IDEXX MPN Table'!$B$3:$AX$52))),"")</f>
        <v>&gt; 2419.6</v>
      </c>
      <c r="G168">
        <v>40</v>
      </c>
      <c r="H168">
        <v>6</v>
      </c>
      <c r="I168" s="92" cm="1">
        <f t="array" ref="I168">_xlfn.IFNA(_xlfn.XLOOKUP($G168,'IDEXX MPN Table'!$A$3:$A$52,(_xlfn.XLOOKUP($H168,'IDEXX MPN Table'!$B$2:$AX$2,'IDEXX MPN Table'!$B$3:$AX$52))),"")</f>
        <v>88.2</v>
      </c>
    </row>
    <row r="169" spans="1:10" x14ac:dyDescent="0.35">
      <c r="A169" s="110" t="str">
        <f t="shared" si="2"/>
        <v>SPBP1_2025-06-08</v>
      </c>
      <c r="B169" t="s">
        <v>301</v>
      </c>
      <c r="C169" s="6">
        <v>45816</v>
      </c>
      <c r="D169">
        <v>49</v>
      </c>
      <c r="E169">
        <v>48</v>
      </c>
      <c r="F169" s="90" t="str" cm="1">
        <f t="array" ref="F169">_xlfn.IFNA(_xlfn.XLOOKUP($D169,'IDEXX MPN Table'!$A$3:$A$52,(_xlfn.XLOOKUP($E169,'IDEXX MPN Table'!$B$2:$AX$2,'IDEXX MPN Table'!$B$3:$AX$52))),"")</f>
        <v>&gt; 2419.6</v>
      </c>
      <c r="G169">
        <v>8</v>
      </c>
      <c r="H169">
        <v>3</v>
      </c>
      <c r="I169" s="92" cm="1">
        <f t="array" ref="I169">_xlfn.IFNA(_xlfn.XLOOKUP($G169,'IDEXX MPN Table'!$A$3:$A$52,(_xlfn.XLOOKUP($H169,'IDEXX MPN Table'!$B$2:$AX$2,'IDEXX MPN Table'!$B$3:$AX$52))),"")</f>
        <v>11.9</v>
      </c>
    </row>
    <row r="170" spans="1:10" x14ac:dyDescent="0.35">
      <c r="A170" s="110" t="str">
        <f t="shared" si="2"/>
        <v>SPBP2_2025-06-08</v>
      </c>
      <c r="B170" t="s">
        <v>303</v>
      </c>
      <c r="C170" s="6">
        <v>45816</v>
      </c>
      <c r="D170">
        <v>49</v>
      </c>
      <c r="E170">
        <v>48</v>
      </c>
      <c r="F170" s="90" t="str" cm="1">
        <f t="array" ref="F170">_xlfn.IFNA(_xlfn.XLOOKUP($D170,'IDEXX MPN Table'!$A$3:$A$52,(_xlfn.XLOOKUP($E170,'IDEXX MPN Table'!$B$2:$AX$2,'IDEXX MPN Table'!$B$3:$AX$52))),"")</f>
        <v>&gt; 2419.6</v>
      </c>
      <c r="G170">
        <v>14</v>
      </c>
      <c r="H170">
        <v>2</v>
      </c>
      <c r="I170" s="92" cm="1">
        <f t="array" ref="I170">_xlfn.IFNA(_xlfn.XLOOKUP($G170,'IDEXX MPN Table'!$A$3:$A$52,(_xlfn.XLOOKUP($H170,'IDEXX MPN Table'!$B$2:$AX$2,'IDEXX MPN Table'!$B$3:$AX$52))),"")</f>
        <v>18.5</v>
      </c>
    </row>
    <row r="171" spans="1:10" x14ac:dyDescent="0.35">
      <c r="A171" s="110" t="str">
        <f t="shared" si="2"/>
        <v>SYL1_2025-06-08</v>
      </c>
      <c r="B171" t="s">
        <v>307</v>
      </c>
      <c r="C171" s="6">
        <v>45816</v>
      </c>
      <c r="D171">
        <v>49</v>
      </c>
      <c r="E171">
        <v>48</v>
      </c>
      <c r="F171" s="90" t="str" cm="1">
        <f t="array" ref="F171">_xlfn.IFNA(_xlfn.XLOOKUP($D171,'IDEXX MPN Table'!$A$3:$A$52,(_xlfn.XLOOKUP($E171,'IDEXX MPN Table'!$B$2:$AX$2,'IDEXX MPN Table'!$B$3:$AX$52))),"")</f>
        <v>&gt; 2419.6</v>
      </c>
      <c r="G171">
        <v>41</v>
      </c>
      <c r="H171">
        <v>11</v>
      </c>
      <c r="I171" s="92" cm="1">
        <f t="array" ref="I171">_xlfn.IFNA(_xlfn.XLOOKUP($G171,'IDEXX MPN Table'!$A$3:$A$52,(_xlfn.XLOOKUP($H171,'IDEXX MPN Table'!$B$2:$AX$2,'IDEXX MPN Table'!$B$3:$AX$52))),"")</f>
        <v>107.1</v>
      </c>
      <c r="J171" t="s">
        <v>1262</v>
      </c>
    </row>
    <row r="172" spans="1:10" x14ac:dyDescent="0.35">
      <c r="A172" s="110" t="str">
        <f t="shared" si="2"/>
        <v>SYNL1_2025-06-08</v>
      </c>
      <c r="B172" t="s">
        <v>310</v>
      </c>
      <c r="C172" s="6">
        <v>45816</v>
      </c>
      <c r="D172">
        <v>49</v>
      </c>
      <c r="E172">
        <v>48</v>
      </c>
      <c r="F172" s="90" t="str" cm="1">
        <f t="array" ref="F172">_xlfn.IFNA(_xlfn.XLOOKUP($D172,'IDEXX MPN Table'!$A$3:$A$52,(_xlfn.XLOOKUP($E172,'IDEXX MPN Table'!$B$2:$AX$2,'IDEXX MPN Table'!$B$3:$AX$52))),"")</f>
        <v>&gt; 2419.6</v>
      </c>
      <c r="G172">
        <v>49</v>
      </c>
      <c r="H172">
        <v>24</v>
      </c>
      <c r="I172" s="92" cm="1">
        <f t="array" ref="I172">_xlfn.IFNA(_xlfn.XLOOKUP($G172,'IDEXX MPN Table'!$A$3:$A$52,(_xlfn.XLOOKUP($H172,'IDEXX MPN Table'!$B$2:$AX$2,'IDEXX MPN Table'!$B$3:$AX$52))),"")</f>
        <v>435.2</v>
      </c>
    </row>
    <row r="173" spans="1:10" x14ac:dyDescent="0.35">
      <c r="A173" s="110" t="str">
        <f t="shared" si="2"/>
        <v>WP1_2025-06-08</v>
      </c>
      <c r="B173" t="s">
        <v>1268</v>
      </c>
      <c r="C173" s="6">
        <v>45816</v>
      </c>
      <c r="D173">
        <v>49</v>
      </c>
      <c r="E173">
        <v>48</v>
      </c>
      <c r="F173" s="90" t="str" cm="1">
        <f t="array" ref="F173">_xlfn.IFNA(_xlfn.XLOOKUP($D173,'IDEXX MPN Table'!$A$3:$A$52,(_xlfn.XLOOKUP($E173,'IDEXX MPN Table'!$B$2:$AX$2,'IDEXX MPN Table'!$B$3:$AX$52))),"")</f>
        <v>&gt; 2419.6</v>
      </c>
      <c r="G173">
        <v>6</v>
      </c>
      <c r="H173">
        <v>1</v>
      </c>
      <c r="I173" s="92" cm="1">
        <f t="array" ref="I173">_xlfn.IFNA(_xlfn.XLOOKUP($G173,'IDEXX MPN Table'!$A$3:$A$52,(_xlfn.XLOOKUP($H173,'IDEXX MPN Table'!$B$2:$AX$2,'IDEXX MPN Table'!$B$3:$AX$52))),"")</f>
        <v>7.4</v>
      </c>
    </row>
    <row r="174" spans="1:10" x14ac:dyDescent="0.35">
      <c r="A174" s="110" t="str">
        <f t="shared" si="2"/>
        <v>WP2_2025-06-08</v>
      </c>
      <c r="B174" t="s">
        <v>529</v>
      </c>
      <c r="C174" s="6">
        <v>45816</v>
      </c>
      <c r="D174">
        <v>48</v>
      </c>
      <c r="E174">
        <v>48</v>
      </c>
      <c r="F174" s="90" cm="1">
        <f t="array" ref="F174">_xlfn.IFNA(_xlfn.XLOOKUP($D174,'IDEXX MPN Table'!$A$3:$A$52,(_xlfn.XLOOKUP($E174,'IDEXX MPN Table'!$B$2:$AX$2,'IDEXX MPN Table'!$B$3:$AX$52))),"")</f>
        <v>1011.2</v>
      </c>
      <c r="G174">
        <v>7</v>
      </c>
      <c r="H174">
        <v>1</v>
      </c>
      <c r="I174" s="92" cm="1">
        <f t="array" ref="I174">_xlfn.IFNA(_xlfn.XLOOKUP($G174,'IDEXX MPN Table'!$A$3:$A$52,(_xlfn.XLOOKUP($H174,'IDEXX MPN Table'!$B$2:$AX$2,'IDEXX MPN Table'!$B$3:$AX$52))),"")</f>
        <v>8.5</v>
      </c>
      <c r="J174" t="s">
        <v>1260</v>
      </c>
    </row>
    <row r="175" spans="1:10" x14ac:dyDescent="0.35">
      <c r="A175" s="110" t="str">
        <f t="shared" si="2"/>
        <v>WP3_2025-06-08</v>
      </c>
      <c r="B175" t="s">
        <v>1269</v>
      </c>
      <c r="C175" s="6">
        <v>45816</v>
      </c>
      <c r="D175">
        <v>49</v>
      </c>
      <c r="E175">
        <v>48</v>
      </c>
      <c r="F175" s="90" t="str" cm="1">
        <f t="array" ref="F175">_xlfn.IFNA(_xlfn.XLOOKUP($D175,'IDEXX MPN Table'!$A$3:$A$52,(_xlfn.XLOOKUP($E175,'IDEXX MPN Table'!$B$2:$AX$2,'IDEXX MPN Table'!$B$3:$AX$52))),"")</f>
        <v>&gt; 2419.6</v>
      </c>
      <c r="G175">
        <v>8</v>
      </c>
      <c r="H175">
        <v>1</v>
      </c>
      <c r="I175" s="92" cm="1">
        <f t="array" ref="I175">_xlfn.IFNA(_xlfn.XLOOKUP($G175,'IDEXX MPN Table'!$A$3:$A$52,(_xlfn.XLOOKUP($H175,'IDEXX MPN Table'!$B$2:$AX$2,'IDEXX MPN Table'!$B$3:$AX$52))),"")</f>
        <v>9.6999999999999993</v>
      </c>
    </row>
    <row r="176" spans="1:10" x14ac:dyDescent="0.35">
      <c r="A176" s="110" t="str">
        <f t="shared" si="2"/>
        <v>WP4_2025-06-08</v>
      </c>
      <c r="B176" t="s">
        <v>1270</v>
      </c>
      <c r="C176" s="6">
        <v>45816</v>
      </c>
      <c r="D176">
        <v>49</v>
      </c>
      <c r="E176">
        <v>48</v>
      </c>
      <c r="F176" s="90" t="str" cm="1">
        <f t="array" ref="F176">_xlfn.IFNA(_xlfn.XLOOKUP($D176,'IDEXX MPN Table'!$A$3:$A$52,(_xlfn.XLOOKUP($E176,'IDEXX MPN Table'!$B$2:$AX$2,'IDEXX MPN Table'!$B$3:$AX$52))),"")</f>
        <v>&gt; 2419.6</v>
      </c>
      <c r="G176">
        <v>2</v>
      </c>
      <c r="H176">
        <v>2</v>
      </c>
      <c r="I176" s="92" cm="1">
        <f t="array" ref="I176">_xlfn.IFNA(_xlfn.XLOOKUP($G176,'IDEXX MPN Table'!$A$3:$A$52,(_xlfn.XLOOKUP($H176,'IDEXX MPN Table'!$B$2:$AX$2,'IDEXX MPN Table'!$B$3:$AX$52))),"")</f>
        <v>4.0999999999999996</v>
      </c>
    </row>
    <row r="177" spans="1:10" x14ac:dyDescent="0.35">
      <c r="A177" s="110" t="str">
        <f t="shared" si="2"/>
        <v>HO2_2025-06-11</v>
      </c>
      <c r="B177" t="s">
        <v>1265</v>
      </c>
      <c r="C177" s="6">
        <v>45819</v>
      </c>
      <c r="D177">
        <v>47</v>
      </c>
      <c r="E177">
        <v>48</v>
      </c>
      <c r="F177" s="90" cm="1">
        <f t="array" ref="F177">_xlfn.IFNA(_xlfn.XLOOKUP($D177,'IDEXX MPN Table'!$A$3:$A$52,(_xlfn.XLOOKUP($E177,'IDEXX MPN Table'!$B$2:$AX$2,'IDEXX MPN Table'!$B$3:$AX$52))),"")</f>
        <v>691</v>
      </c>
      <c r="G177">
        <v>36</v>
      </c>
      <c r="H177">
        <v>12</v>
      </c>
      <c r="I177" s="92" cm="1">
        <f t="array" ref="I177">_xlfn.IFNA(_xlfn.XLOOKUP($G177,'IDEXX MPN Table'!$A$3:$A$52,(_xlfn.XLOOKUP($H177,'IDEXX MPN Table'!$B$2:$AX$2,'IDEXX MPN Table'!$B$3:$AX$52))),"")</f>
        <v>84.5</v>
      </c>
      <c r="J177" t="s">
        <v>1271</v>
      </c>
    </row>
    <row r="178" spans="1:10" x14ac:dyDescent="0.35">
      <c r="A178" s="110" t="str">
        <f t="shared" si="2"/>
        <v>HO3_2025-06-11</v>
      </c>
      <c r="B178" t="s">
        <v>1266</v>
      </c>
      <c r="C178" s="6">
        <v>45819</v>
      </c>
      <c r="D178">
        <v>49</v>
      </c>
      <c r="E178">
        <v>48</v>
      </c>
      <c r="F178" s="90" t="str" cm="1">
        <f t="array" ref="F178">_xlfn.IFNA(_xlfn.XLOOKUP($D178,'IDEXX MPN Table'!$A$3:$A$52,(_xlfn.XLOOKUP($E178,'IDEXX MPN Table'!$B$2:$AX$2,'IDEXX MPN Table'!$B$3:$AX$52))),"")</f>
        <v>&gt; 2419.6</v>
      </c>
      <c r="G178">
        <v>49</v>
      </c>
      <c r="H178">
        <v>34</v>
      </c>
      <c r="I178" s="92" cm="1">
        <f t="array" ref="I178">_xlfn.IFNA(_xlfn.XLOOKUP($G178,'IDEXX MPN Table'!$A$3:$A$52,(_xlfn.XLOOKUP($H178,'IDEXX MPN Table'!$B$2:$AX$2,'IDEXX MPN Table'!$B$3:$AX$52))),"")</f>
        <v>770.1</v>
      </c>
    </row>
    <row r="179" spans="1:10" x14ac:dyDescent="0.35">
      <c r="A179" s="110" t="str">
        <f t="shared" si="2"/>
        <v>HO3a_2025-06-11</v>
      </c>
      <c r="B179" t="s">
        <v>1267</v>
      </c>
      <c r="C179" s="6">
        <v>45819</v>
      </c>
      <c r="D179">
        <v>49</v>
      </c>
      <c r="E179">
        <v>48</v>
      </c>
      <c r="F179" s="90" t="str" cm="1">
        <f t="array" ref="F179">_xlfn.IFNA(_xlfn.XLOOKUP($D179,'IDEXX MPN Table'!$A$3:$A$52,(_xlfn.XLOOKUP($E179,'IDEXX MPN Table'!$B$2:$AX$2,'IDEXX MPN Table'!$B$3:$AX$52))),"")</f>
        <v>&gt; 2419.6</v>
      </c>
      <c r="G179">
        <v>49</v>
      </c>
      <c r="H179">
        <v>13</v>
      </c>
      <c r="I179" s="92" cm="1">
        <f t="array" ref="I179">_xlfn.IFNA(_xlfn.XLOOKUP($G179,'IDEXX MPN Table'!$A$3:$A$52,(_xlfn.XLOOKUP($H179,'IDEXX MPN Table'!$B$2:$AX$2,'IDEXX MPN Table'!$B$3:$AX$52))),"")</f>
        <v>235.9</v>
      </c>
    </row>
    <row r="180" spans="1:10" x14ac:dyDescent="0.35">
      <c r="A180" s="110" t="str">
        <f t="shared" si="2"/>
        <v>WP1_2025-06-11</v>
      </c>
      <c r="B180" t="s">
        <v>1268</v>
      </c>
      <c r="C180" s="6">
        <v>45819</v>
      </c>
      <c r="D180">
        <v>48</v>
      </c>
      <c r="E180">
        <v>48</v>
      </c>
      <c r="F180" s="90" cm="1">
        <f t="array" ref="F180">_xlfn.IFNA(_xlfn.XLOOKUP($D180,'IDEXX MPN Table'!$A$3:$A$52,(_xlfn.XLOOKUP($E180,'IDEXX MPN Table'!$B$2:$AX$2,'IDEXX MPN Table'!$B$3:$AX$52))),"")</f>
        <v>1011.2</v>
      </c>
      <c r="G180">
        <v>18</v>
      </c>
      <c r="H180">
        <v>6</v>
      </c>
      <c r="I180" s="92" cm="1">
        <f t="array" ref="I180">_xlfn.IFNA(_xlfn.XLOOKUP($G180,'IDEXX MPN Table'!$A$3:$A$52,(_xlfn.XLOOKUP($H180,'IDEXX MPN Table'!$B$2:$AX$2,'IDEXX MPN Table'!$B$3:$AX$52))),"")</f>
        <v>29.4</v>
      </c>
      <c r="J180" t="s">
        <v>1260</v>
      </c>
    </row>
    <row r="181" spans="1:10" x14ac:dyDescent="0.35">
      <c r="A181" s="110" t="str">
        <f t="shared" si="2"/>
        <v>WP2_2025-06-11</v>
      </c>
      <c r="B181" t="s">
        <v>529</v>
      </c>
      <c r="C181" s="6">
        <v>45819</v>
      </c>
      <c r="D181">
        <v>49</v>
      </c>
      <c r="E181">
        <v>48</v>
      </c>
      <c r="F181" s="90" t="str" cm="1">
        <f t="array" ref="F181">_xlfn.IFNA(_xlfn.XLOOKUP($D181,'IDEXX MPN Table'!$A$3:$A$52,(_xlfn.XLOOKUP($E181,'IDEXX MPN Table'!$B$2:$AX$2,'IDEXX MPN Table'!$B$3:$AX$52))),"")</f>
        <v>&gt; 2419.6</v>
      </c>
      <c r="G181">
        <v>23</v>
      </c>
      <c r="H181">
        <v>4</v>
      </c>
      <c r="I181" s="92" cm="1">
        <f t="array" ref="I181">_xlfn.IFNA(_xlfn.XLOOKUP($G181,'IDEXX MPN Table'!$A$3:$A$52,(_xlfn.XLOOKUP($H181,'IDEXX MPN Table'!$B$2:$AX$2,'IDEXX MPN Table'!$B$3:$AX$52))),"")</f>
        <v>35.5</v>
      </c>
    </row>
    <row r="182" spans="1:10" x14ac:dyDescent="0.35">
      <c r="A182" s="110" t="str">
        <f t="shared" si="2"/>
        <v>WP3_2025-06-11</v>
      </c>
      <c r="B182" t="s">
        <v>1269</v>
      </c>
      <c r="C182" s="6">
        <v>45819</v>
      </c>
      <c r="D182">
        <v>49</v>
      </c>
      <c r="E182">
        <v>47</v>
      </c>
      <c r="F182" s="90" cm="1">
        <f t="array" ref="F182">_xlfn.IFNA(_xlfn.XLOOKUP($D182,'IDEXX MPN Table'!$A$3:$A$52,(_xlfn.XLOOKUP($E182,'IDEXX MPN Table'!$B$2:$AX$2,'IDEXX MPN Table'!$B$3:$AX$52))),"")</f>
        <v>2419.6</v>
      </c>
      <c r="G182">
        <v>6</v>
      </c>
      <c r="H182">
        <v>0</v>
      </c>
      <c r="I182" s="92" cm="1">
        <f t="array" ref="I182">_xlfn.IFNA(_xlfn.XLOOKUP($G182,'IDEXX MPN Table'!$A$3:$A$52,(_xlfn.XLOOKUP($H182,'IDEXX MPN Table'!$B$2:$AX$2,'IDEXX MPN Table'!$B$3:$AX$52))),"")</f>
        <v>6.3</v>
      </c>
    </row>
    <row r="183" spans="1:10" x14ac:dyDescent="0.35">
      <c r="A183" s="110" t="str">
        <f t="shared" si="2"/>
        <v>WP4_2025-06-11</v>
      </c>
      <c r="B183" t="s">
        <v>1270</v>
      </c>
      <c r="C183" s="6">
        <v>45819</v>
      </c>
      <c r="D183">
        <v>49</v>
      </c>
      <c r="E183">
        <v>48</v>
      </c>
      <c r="F183" s="90" t="str" cm="1">
        <f t="array" ref="F183">_xlfn.IFNA(_xlfn.XLOOKUP($D183,'IDEXX MPN Table'!$A$3:$A$52,(_xlfn.XLOOKUP($E183,'IDEXX MPN Table'!$B$2:$AX$2,'IDEXX MPN Table'!$B$3:$AX$52))),"")</f>
        <v>&gt; 2419.6</v>
      </c>
      <c r="G183">
        <v>18</v>
      </c>
      <c r="H183">
        <v>8</v>
      </c>
      <c r="I183" s="92" cm="1">
        <f t="array" ref="I183">_xlfn.IFNA(_xlfn.XLOOKUP($G183,'IDEXX MPN Table'!$A$3:$A$52,(_xlfn.XLOOKUP($H183,'IDEXX MPN Table'!$B$2:$AX$2,'IDEXX MPN Table'!$B$3:$AX$52))),"")</f>
        <v>32</v>
      </c>
    </row>
    <row r="184" spans="1:10" x14ac:dyDescent="0.35">
      <c r="A184" s="110" t="str">
        <f t="shared" si="2"/>
        <v>ABM4_2025-06-15</v>
      </c>
      <c r="B184" t="s">
        <v>381</v>
      </c>
      <c r="C184" s="6">
        <v>45823</v>
      </c>
      <c r="D184">
        <v>49</v>
      </c>
      <c r="E184">
        <v>48</v>
      </c>
      <c r="F184" s="90" t="str" cm="1">
        <f t="array" ref="F184">_xlfn.IFNA(_xlfn.XLOOKUP($D184,'IDEXX MPN Table'!$A$3:$A$52,(_xlfn.XLOOKUP($E184,'IDEXX MPN Table'!$B$2:$AX$2,'IDEXX MPN Table'!$B$3:$AX$52))),"")</f>
        <v>&gt; 2419.6</v>
      </c>
      <c r="G184">
        <v>47</v>
      </c>
      <c r="H184">
        <v>14</v>
      </c>
      <c r="I184" s="92" cm="1">
        <f t="array" ref="I184">_xlfn.IFNA(_xlfn.XLOOKUP($G184,'IDEXX MPN Table'!$A$3:$A$52,(_xlfn.XLOOKUP($H184,'IDEXX MPN Table'!$B$2:$AX$2,'IDEXX MPN Table'!$B$3:$AX$52))),"")</f>
        <v>185</v>
      </c>
    </row>
    <row r="185" spans="1:10" x14ac:dyDescent="0.35">
      <c r="A185" s="110" t="str">
        <f t="shared" si="2"/>
        <v>AC4_2025-06-15</v>
      </c>
      <c r="B185" t="s">
        <v>388</v>
      </c>
      <c r="C185" s="6">
        <v>45823</v>
      </c>
      <c r="D185">
        <v>49</v>
      </c>
      <c r="E185">
        <v>48</v>
      </c>
      <c r="F185" s="90" t="str" cm="1">
        <f t="array" ref="F185">_xlfn.IFNA(_xlfn.XLOOKUP($D185,'IDEXX MPN Table'!$A$3:$A$52,(_xlfn.XLOOKUP($E185,'IDEXX MPN Table'!$B$2:$AX$2,'IDEXX MPN Table'!$B$3:$AX$52))),"")</f>
        <v>&gt; 2419.6</v>
      </c>
      <c r="G185">
        <v>49</v>
      </c>
      <c r="H185">
        <v>46</v>
      </c>
      <c r="I185" s="92" cm="1">
        <f t="array" ref="I185">_xlfn.IFNA(_xlfn.XLOOKUP($G185,'IDEXX MPN Table'!$A$3:$A$52,(_xlfn.XLOOKUP($H185,'IDEXX MPN Table'!$B$2:$AX$2,'IDEXX MPN Table'!$B$3:$AX$52))),"")</f>
        <v>1986.3</v>
      </c>
      <c r="J185" t="s">
        <v>1262</v>
      </c>
    </row>
    <row r="186" spans="1:10" x14ac:dyDescent="0.35">
      <c r="A186" s="110" t="str">
        <f t="shared" si="2"/>
        <v>APL1_2025-06-15</v>
      </c>
      <c r="B186" t="s">
        <v>312</v>
      </c>
      <c r="C186" s="6">
        <v>45823</v>
      </c>
      <c r="D186">
        <v>49</v>
      </c>
      <c r="E186">
        <v>48</v>
      </c>
      <c r="F186" s="90" t="str" cm="1">
        <f t="array" ref="F186">_xlfn.IFNA(_xlfn.XLOOKUP($D186,'IDEXX MPN Table'!$A$3:$A$52,(_xlfn.XLOOKUP($E186,'IDEXX MPN Table'!$B$2:$AX$2,'IDEXX MPN Table'!$B$3:$AX$52))),"")</f>
        <v>&gt; 2419.6</v>
      </c>
      <c r="G186">
        <v>35</v>
      </c>
      <c r="H186">
        <v>9</v>
      </c>
      <c r="I186" s="92" cm="1">
        <f t="array" ref="I186">_xlfn.IFNA(_xlfn.XLOOKUP($G186,'IDEXX MPN Table'!$A$3:$A$52,(_xlfn.XLOOKUP($H186,'IDEXX MPN Table'!$B$2:$AX$2,'IDEXX MPN Table'!$B$3:$AX$52))),"")</f>
        <v>74.3</v>
      </c>
    </row>
    <row r="187" spans="1:10" x14ac:dyDescent="0.35">
      <c r="A187" s="110" t="str">
        <f t="shared" si="2"/>
        <v>AX1_2025-06-15</v>
      </c>
      <c r="B187" t="s">
        <v>168</v>
      </c>
      <c r="C187" s="6">
        <v>45823</v>
      </c>
      <c r="D187">
        <v>49</v>
      </c>
      <c r="E187">
        <v>48</v>
      </c>
      <c r="F187" s="90" t="str" cm="1">
        <f t="array" ref="F187">_xlfn.IFNA(_xlfn.XLOOKUP($D187,'IDEXX MPN Table'!$A$3:$A$52,(_xlfn.XLOOKUP($E187,'IDEXX MPN Table'!$B$2:$AX$2,'IDEXX MPN Table'!$B$3:$AX$52))),"")</f>
        <v>&gt; 2419.6</v>
      </c>
      <c r="G187">
        <v>49</v>
      </c>
      <c r="H187">
        <v>41</v>
      </c>
      <c r="I187" s="92" cm="1">
        <f t="array" ref="I187">_xlfn.IFNA(_xlfn.XLOOKUP($G187,'IDEXX MPN Table'!$A$3:$A$52,(_xlfn.XLOOKUP($H187,'IDEXX MPN Table'!$B$2:$AX$2,'IDEXX MPN Table'!$B$3:$AX$52))),"")</f>
        <v>1203.3</v>
      </c>
      <c r="J187" t="s">
        <v>1262</v>
      </c>
    </row>
    <row r="188" spans="1:10" x14ac:dyDescent="0.35">
      <c r="A188" s="110" t="str">
        <f t="shared" si="2"/>
        <v>AX2_2025-06-15</v>
      </c>
      <c r="B188" t="s">
        <v>175</v>
      </c>
      <c r="C188" s="6">
        <v>45823</v>
      </c>
      <c r="D188">
        <v>49</v>
      </c>
      <c r="E188">
        <v>48</v>
      </c>
      <c r="F188" s="90" t="str" cm="1">
        <f t="array" ref="F188">_xlfn.IFNA(_xlfn.XLOOKUP($D188,'IDEXX MPN Table'!$A$3:$A$52,(_xlfn.XLOOKUP($E188,'IDEXX MPN Table'!$B$2:$AX$2,'IDEXX MPN Table'!$B$3:$AX$52))),"")</f>
        <v>&gt; 2419.6</v>
      </c>
      <c r="G188">
        <v>49</v>
      </c>
      <c r="H188">
        <v>42</v>
      </c>
      <c r="I188" s="92" cm="1">
        <f t="array" ref="I188">_xlfn.IFNA(_xlfn.XLOOKUP($G188,'IDEXX MPN Table'!$A$3:$A$52,(_xlfn.XLOOKUP($H188,'IDEXX MPN Table'!$B$2:$AX$2,'IDEXX MPN Table'!$B$3:$AX$52))),"")</f>
        <v>1299.7</v>
      </c>
    </row>
    <row r="189" spans="1:10" x14ac:dyDescent="0.35">
      <c r="A189" s="110" t="str">
        <f t="shared" si="2"/>
        <v>BB1_2025-06-15</v>
      </c>
      <c r="B189" t="s">
        <v>181</v>
      </c>
      <c r="C189" s="6">
        <v>45823</v>
      </c>
      <c r="D189">
        <v>49</v>
      </c>
      <c r="E189">
        <v>48</v>
      </c>
      <c r="F189" s="90" t="str" cm="1">
        <f t="array" ref="F189">_xlfn.IFNA(_xlfn.XLOOKUP($D189,'IDEXX MPN Table'!$A$3:$A$52,(_xlfn.XLOOKUP($E189,'IDEXX MPN Table'!$B$2:$AX$2,'IDEXX MPN Table'!$B$3:$AX$52))),"")</f>
        <v>&gt; 2419.6</v>
      </c>
      <c r="G189">
        <v>49</v>
      </c>
      <c r="H189">
        <v>45</v>
      </c>
      <c r="I189" s="92" cm="1">
        <f t="array" ref="I189">_xlfn.IFNA(_xlfn.XLOOKUP($G189,'IDEXX MPN Table'!$A$3:$A$52,(_xlfn.XLOOKUP($H189,'IDEXX MPN Table'!$B$2:$AX$2,'IDEXX MPN Table'!$B$3:$AX$52))),"")</f>
        <v>1732.9</v>
      </c>
    </row>
    <row r="190" spans="1:10" x14ac:dyDescent="0.35">
      <c r="A190" s="110" t="str">
        <f t="shared" si="2"/>
        <v>BD1a_2025-06-15</v>
      </c>
      <c r="B190" t="s">
        <v>186</v>
      </c>
      <c r="C190" s="6">
        <v>45823</v>
      </c>
      <c r="D190">
        <v>48</v>
      </c>
      <c r="E190">
        <v>48</v>
      </c>
      <c r="F190" s="90" cm="1">
        <f t="array" ref="F190">_xlfn.IFNA(_xlfn.XLOOKUP($D190,'IDEXX MPN Table'!$A$3:$A$52,(_xlfn.XLOOKUP($E190,'IDEXX MPN Table'!$B$2:$AX$2,'IDEXX MPN Table'!$B$3:$AX$52))),"")</f>
        <v>1011.2</v>
      </c>
      <c r="G190">
        <v>48</v>
      </c>
      <c r="H190">
        <v>48</v>
      </c>
      <c r="I190" s="92" cm="1">
        <f t="array" ref="I190">_xlfn.IFNA(_xlfn.XLOOKUP($G190,'IDEXX MPN Table'!$A$3:$A$52,(_xlfn.XLOOKUP($H190,'IDEXX MPN Table'!$B$2:$AX$2,'IDEXX MPN Table'!$B$3:$AX$52))),"")</f>
        <v>1011.2</v>
      </c>
      <c r="J190" t="s">
        <v>1272</v>
      </c>
    </row>
    <row r="191" spans="1:10" x14ac:dyDescent="0.35">
      <c r="A191" s="110" t="str">
        <f t="shared" si="2"/>
        <v>BRDL1_2025-06-15</v>
      </c>
      <c r="B191" t="s">
        <v>1273</v>
      </c>
      <c r="C191" s="6">
        <v>45823</v>
      </c>
      <c r="D191">
        <v>49</v>
      </c>
      <c r="E191">
        <v>48</v>
      </c>
      <c r="F191" s="90" t="str" cm="1">
        <f t="array" ref="F191">_xlfn.IFNA(_xlfn.XLOOKUP($D191,'IDEXX MPN Table'!$A$3:$A$52,(_xlfn.XLOOKUP($E191,'IDEXX MPN Table'!$B$2:$AX$2,'IDEXX MPN Table'!$B$3:$AX$52))),"")</f>
        <v>&gt; 2419.6</v>
      </c>
      <c r="G191">
        <v>49</v>
      </c>
      <c r="H191">
        <v>38</v>
      </c>
      <c r="I191" s="92" cm="1">
        <f t="array" ref="I191">_xlfn.IFNA(_xlfn.XLOOKUP($G191,'IDEXX MPN Table'!$A$3:$A$52,(_xlfn.XLOOKUP($H191,'IDEXX MPN Table'!$B$2:$AX$2,'IDEXX MPN Table'!$B$3:$AX$52))),"")</f>
        <v>980.4</v>
      </c>
      <c r="J191" t="s">
        <v>1262</v>
      </c>
    </row>
    <row r="192" spans="1:10" x14ac:dyDescent="0.35">
      <c r="A192" s="110" t="str">
        <f t="shared" si="2"/>
        <v>BRL1_2025-06-15</v>
      </c>
      <c r="B192" t="s">
        <v>195</v>
      </c>
      <c r="C192" s="6">
        <v>45823</v>
      </c>
      <c r="D192">
        <v>49</v>
      </c>
      <c r="E192">
        <v>48</v>
      </c>
      <c r="F192" s="90" t="str" cm="1">
        <f t="array" ref="F192">_xlfn.IFNA(_xlfn.XLOOKUP($D192,'IDEXX MPN Table'!$A$3:$A$52,(_xlfn.XLOOKUP($E192,'IDEXX MPN Table'!$B$2:$AX$2,'IDEXX MPN Table'!$B$3:$AX$52))),"")</f>
        <v>&gt; 2419.6</v>
      </c>
      <c r="G192">
        <v>32</v>
      </c>
      <c r="H192">
        <v>14</v>
      </c>
      <c r="I192" s="92" cm="1">
        <f t="array" ref="I192">_xlfn.IFNA(_xlfn.XLOOKUP($G192,'IDEXX MPN Table'!$A$3:$A$52,(_xlfn.XLOOKUP($H192,'IDEXX MPN Table'!$B$2:$AX$2,'IDEXX MPN Table'!$B$3:$AX$52))),"")</f>
        <v>73.8</v>
      </c>
    </row>
    <row r="193" spans="1:10" x14ac:dyDescent="0.35">
      <c r="A193" s="110" t="str">
        <f t="shared" si="2"/>
        <v>CB2_2025-06-15</v>
      </c>
      <c r="B193" t="s">
        <v>198</v>
      </c>
      <c r="C193" s="6">
        <v>45823</v>
      </c>
      <c r="D193">
        <v>49</v>
      </c>
      <c r="E193">
        <v>48</v>
      </c>
      <c r="F193" s="90" t="str" cm="1">
        <f t="array" ref="F193">_xlfn.IFNA(_xlfn.XLOOKUP($D193,'IDEXX MPN Table'!$A$3:$A$52,(_xlfn.XLOOKUP($E193,'IDEXX MPN Table'!$B$2:$AX$2,'IDEXX MPN Table'!$B$3:$AX$52))),"")</f>
        <v>&gt; 2419.6</v>
      </c>
      <c r="G193">
        <v>43</v>
      </c>
      <c r="H193">
        <v>12</v>
      </c>
      <c r="I193" s="92" cm="1">
        <f t="array" ref="I193">_xlfn.IFNA(_xlfn.XLOOKUP($G193,'IDEXX MPN Table'!$A$3:$A$52,(_xlfn.XLOOKUP($H193,'IDEXX MPN Table'!$B$2:$AX$2,'IDEXX MPN Table'!$B$3:$AX$52))),"")</f>
        <v>124.6</v>
      </c>
    </row>
    <row r="194" spans="1:10" x14ac:dyDescent="0.35">
      <c r="A194" s="110" t="str">
        <f t="shared" si="2"/>
        <v>CB3_2025-06-15</v>
      </c>
      <c r="B194" t="s">
        <v>201</v>
      </c>
      <c r="C194" s="6">
        <v>45823</v>
      </c>
      <c r="D194">
        <v>49</v>
      </c>
      <c r="E194">
        <v>48</v>
      </c>
      <c r="F194" s="90" t="str" cm="1">
        <f t="array" ref="F194">_xlfn.IFNA(_xlfn.XLOOKUP($D194,'IDEXX MPN Table'!$A$3:$A$52,(_xlfn.XLOOKUP($E194,'IDEXX MPN Table'!$B$2:$AX$2,'IDEXX MPN Table'!$B$3:$AX$52))),"")</f>
        <v>&gt; 2419.6</v>
      </c>
      <c r="G194">
        <v>49</v>
      </c>
      <c r="H194">
        <v>33</v>
      </c>
      <c r="I194" s="92" cm="1">
        <f t="array" ref="I194">_xlfn.IFNA(_xlfn.XLOOKUP($G194,'IDEXX MPN Table'!$A$3:$A$52,(_xlfn.XLOOKUP($H194,'IDEXX MPN Table'!$B$2:$AX$2,'IDEXX MPN Table'!$B$3:$AX$52))),"")</f>
        <v>727</v>
      </c>
    </row>
    <row r="195" spans="1:10" x14ac:dyDescent="0.35">
      <c r="A195" s="110" t="str">
        <f t="shared" ref="A195:A258" si="3">$B195&amp;"_"&amp;TEXT($C195,"yyyy-mm-dd")</f>
        <v>CL2_2025-06-15</v>
      </c>
      <c r="B195" t="s">
        <v>207</v>
      </c>
      <c r="C195" s="6">
        <v>45823</v>
      </c>
      <c r="D195">
        <v>49</v>
      </c>
      <c r="E195">
        <v>48</v>
      </c>
      <c r="F195" s="90" t="str" cm="1">
        <f t="array" ref="F195">_xlfn.IFNA(_xlfn.XLOOKUP($D195,'IDEXX MPN Table'!$A$3:$A$52,(_xlfn.XLOOKUP($E195,'IDEXX MPN Table'!$B$2:$AX$2,'IDEXX MPN Table'!$B$3:$AX$52))),"")</f>
        <v>&gt; 2419.6</v>
      </c>
      <c r="G195">
        <v>49</v>
      </c>
      <c r="H195">
        <v>47</v>
      </c>
      <c r="I195" s="92" cm="1">
        <f t="array" ref="I195">_xlfn.IFNA(_xlfn.XLOOKUP($G195,'IDEXX MPN Table'!$A$3:$A$52,(_xlfn.XLOOKUP($H195,'IDEXX MPN Table'!$B$2:$AX$2,'IDEXX MPN Table'!$B$3:$AX$52))),"")</f>
        <v>2419.6</v>
      </c>
    </row>
    <row r="196" spans="1:10" x14ac:dyDescent="0.35">
      <c r="A196" s="110" t="str">
        <f t="shared" si="3"/>
        <v>CL4_2025-06-15</v>
      </c>
      <c r="B196" t="s">
        <v>211</v>
      </c>
      <c r="C196" s="6">
        <v>45823</v>
      </c>
      <c r="D196">
        <v>49</v>
      </c>
      <c r="E196">
        <v>48</v>
      </c>
      <c r="F196" s="90" t="str" cm="1">
        <f t="array" ref="F196">_xlfn.IFNA(_xlfn.XLOOKUP($D196,'IDEXX MPN Table'!$A$3:$A$52,(_xlfn.XLOOKUP($E196,'IDEXX MPN Table'!$B$2:$AX$2,'IDEXX MPN Table'!$B$3:$AX$52))),"")</f>
        <v>&gt; 2419.6</v>
      </c>
      <c r="G196">
        <v>49</v>
      </c>
      <c r="H196">
        <v>46</v>
      </c>
      <c r="I196" s="92" cm="1">
        <f t="array" ref="I196">_xlfn.IFNA(_xlfn.XLOOKUP($G196,'IDEXX MPN Table'!$A$3:$A$52,(_xlfn.XLOOKUP($H196,'IDEXX MPN Table'!$B$2:$AX$2,'IDEXX MPN Table'!$B$3:$AX$52))),"")</f>
        <v>1986.3</v>
      </c>
    </row>
    <row r="197" spans="1:10" x14ac:dyDescent="0.35">
      <c r="A197" s="110" t="str">
        <f t="shared" si="3"/>
        <v>CL5_2025-06-15</v>
      </c>
      <c r="B197" t="s">
        <v>217</v>
      </c>
      <c r="C197" s="6">
        <v>45823</v>
      </c>
      <c r="D197">
        <v>49</v>
      </c>
      <c r="E197">
        <v>48</v>
      </c>
      <c r="F197" s="90" t="str" cm="1">
        <f t="array" ref="F197">_xlfn.IFNA(_xlfn.XLOOKUP($D197,'IDEXX MPN Table'!$A$3:$A$52,(_xlfn.XLOOKUP($E197,'IDEXX MPN Table'!$B$2:$AX$2,'IDEXX MPN Table'!$B$3:$AX$52))),"")</f>
        <v>&gt; 2419.6</v>
      </c>
      <c r="G197">
        <v>23</v>
      </c>
      <c r="H197">
        <v>7</v>
      </c>
      <c r="I197" s="92" cm="1">
        <f t="array" ref="I197">_xlfn.IFNA(_xlfn.XLOOKUP($G197,'IDEXX MPN Table'!$A$3:$A$52,(_xlfn.XLOOKUP($H197,'IDEXX MPN Table'!$B$2:$AX$2,'IDEXX MPN Table'!$B$3:$AX$52))),"")</f>
        <v>39.700000000000003</v>
      </c>
    </row>
    <row r="198" spans="1:10" x14ac:dyDescent="0.35">
      <c r="A198" s="110" t="str">
        <f t="shared" si="3"/>
        <v>COL1_2025-06-15</v>
      </c>
      <c r="B198" t="s">
        <v>339</v>
      </c>
      <c r="C198" s="6">
        <v>45823</v>
      </c>
      <c r="D198">
        <v>47</v>
      </c>
      <c r="E198">
        <v>48</v>
      </c>
      <c r="F198" s="90" cm="1">
        <f t="array" ref="F198">_xlfn.IFNA(_xlfn.XLOOKUP($D198,'IDEXX MPN Table'!$A$3:$A$52,(_xlfn.XLOOKUP($E198,'IDEXX MPN Table'!$B$2:$AX$2,'IDEXX MPN Table'!$B$3:$AX$52))),"")</f>
        <v>691</v>
      </c>
      <c r="G198">
        <v>47</v>
      </c>
      <c r="H198">
        <v>45</v>
      </c>
      <c r="I198" s="92" cm="1">
        <f t="array" ref="I198">_xlfn.IFNA(_xlfn.XLOOKUP($G198,'IDEXX MPN Table'!$A$3:$A$52,(_xlfn.XLOOKUP($H198,'IDEXX MPN Table'!$B$2:$AX$2,'IDEXX MPN Table'!$B$3:$AX$52))),"")</f>
        <v>616.70000000000005</v>
      </c>
      <c r="J198" t="s">
        <v>1274</v>
      </c>
    </row>
    <row r="199" spans="1:10" x14ac:dyDescent="0.35">
      <c r="A199" s="110" t="str">
        <f t="shared" si="3"/>
        <v>CTL1_2025-06-15</v>
      </c>
      <c r="B199" t="s">
        <v>223</v>
      </c>
      <c r="C199" s="6">
        <v>45823</v>
      </c>
      <c r="D199">
        <v>49</v>
      </c>
      <c r="E199">
        <v>48</v>
      </c>
      <c r="F199" s="90" t="str" cm="1">
        <f t="array" ref="F199">_xlfn.IFNA(_xlfn.XLOOKUP($D199,'IDEXX MPN Table'!$A$3:$A$52,(_xlfn.XLOOKUP($E199,'IDEXX MPN Table'!$B$2:$AX$2,'IDEXX MPN Table'!$B$3:$AX$52))),"")</f>
        <v>&gt; 2419.6</v>
      </c>
      <c r="G199">
        <v>39</v>
      </c>
      <c r="H199">
        <v>8</v>
      </c>
      <c r="I199" s="92" cm="1">
        <f t="array" ref="I199">_xlfn.IFNA(_xlfn.XLOOKUP($G199,'IDEXX MPN Table'!$A$3:$A$52,(_xlfn.XLOOKUP($H199,'IDEXX MPN Table'!$B$2:$AX$2,'IDEXX MPN Table'!$B$3:$AX$52))),"")</f>
        <v>88.4</v>
      </c>
    </row>
    <row r="200" spans="1:10" x14ac:dyDescent="0.35">
      <c r="A200" s="110" t="str">
        <f t="shared" si="3"/>
        <v>CVL1_2025-06-15</v>
      </c>
      <c r="B200" t="s">
        <v>225</v>
      </c>
      <c r="C200" s="6">
        <v>45823</v>
      </c>
      <c r="D200">
        <v>49</v>
      </c>
      <c r="E200">
        <v>48</v>
      </c>
      <c r="F200" s="90" t="str" cm="1">
        <f t="array" ref="F200">_xlfn.IFNA(_xlfn.XLOOKUP($D200,'IDEXX MPN Table'!$A$3:$A$52,(_xlfn.XLOOKUP($E200,'IDEXX MPN Table'!$B$2:$AX$2,'IDEXX MPN Table'!$B$3:$AX$52))),"")</f>
        <v>&gt; 2419.6</v>
      </c>
      <c r="G200">
        <v>47</v>
      </c>
      <c r="H200">
        <v>23</v>
      </c>
      <c r="I200" s="92" cm="1">
        <f t="array" ref="I200">_xlfn.IFNA(_xlfn.XLOOKUP($G200,'IDEXX MPN Table'!$A$3:$A$52,(_xlfn.XLOOKUP($H200,'IDEXX MPN Table'!$B$2:$AX$2,'IDEXX MPN Table'!$B$3:$AX$52))),"")</f>
        <v>259.5</v>
      </c>
    </row>
    <row r="201" spans="1:10" x14ac:dyDescent="0.35">
      <c r="A201" s="110" t="str">
        <f t="shared" si="3"/>
        <v>DB1_2025-06-15</v>
      </c>
      <c r="B201" t="s">
        <v>227</v>
      </c>
      <c r="C201" s="6">
        <v>45823</v>
      </c>
      <c r="D201">
        <v>49</v>
      </c>
      <c r="E201">
        <v>48</v>
      </c>
      <c r="F201" s="90" t="str" cm="1">
        <f t="array" ref="F201">_xlfn.IFNA(_xlfn.XLOOKUP($D201,'IDEXX MPN Table'!$A$3:$A$52,(_xlfn.XLOOKUP($E201,'IDEXX MPN Table'!$B$2:$AX$2,'IDEXX MPN Table'!$B$3:$AX$52))),"")</f>
        <v>&gt; 2419.6</v>
      </c>
      <c r="G201">
        <v>49</v>
      </c>
      <c r="H201">
        <v>46</v>
      </c>
      <c r="I201" s="92" cm="1">
        <f t="array" ref="I201">_xlfn.IFNA(_xlfn.XLOOKUP($G201,'IDEXX MPN Table'!$A$3:$A$52,(_xlfn.XLOOKUP($H201,'IDEXX MPN Table'!$B$2:$AX$2,'IDEXX MPN Table'!$B$3:$AX$52))),"")</f>
        <v>1986.3</v>
      </c>
      <c r="J201" t="s">
        <v>1275</v>
      </c>
    </row>
    <row r="202" spans="1:10" x14ac:dyDescent="0.35">
      <c r="A202" s="110" t="str">
        <f t="shared" si="3"/>
        <v>DE1_2025-06-15</v>
      </c>
      <c r="B202" t="s">
        <v>231</v>
      </c>
      <c r="C202" s="6">
        <v>45823</v>
      </c>
      <c r="D202">
        <v>49</v>
      </c>
      <c r="E202">
        <v>48</v>
      </c>
      <c r="F202" s="90" t="str" cm="1">
        <f t="array" ref="F202">_xlfn.IFNA(_xlfn.XLOOKUP($D202,'IDEXX MPN Table'!$A$3:$A$52,(_xlfn.XLOOKUP($E202,'IDEXX MPN Table'!$B$2:$AX$2,'IDEXX MPN Table'!$B$3:$AX$52))),"")</f>
        <v>&gt; 2419.6</v>
      </c>
      <c r="G202">
        <v>49</v>
      </c>
      <c r="H202">
        <v>27</v>
      </c>
      <c r="I202" s="92" cm="1">
        <f t="array" ref="I202">_xlfn.IFNA(_xlfn.XLOOKUP($G202,'IDEXX MPN Table'!$A$3:$A$52,(_xlfn.XLOOKUP($H202,'IDEXX MPN Table'!$B$2:$AX$2,'IDEXX MPN Table'!$B$3:$AX$52))),"")</f>
        <v>517.20000000000005</v>
      </c>
      <c r="J202" t="s">
        <v>1262</v>
      </c>
    </row>
    <row r="203" spans="1:10" x14ac:dyDescent="0.35">
      <c r="A203" s="110" t="str">
        <f t="shared" si="3"/>
        <v>ETL1_2025-06-15</v>
      </c>
      <c r="B203" t="s">
        <v>236</v>
      </c>
      <c r="C203" s="6">
        <v>45823</v>
      </c>
      <c r="D203">
        <v>49</v>
      </c>
      <c r="E203">
        <v>48</v>
      </c>
      <c r="F203" s="90" t="str" cm="1">
        <f t="array" ref="F203">_xlfn.IFNA(_xlfn.XLOOKUP($D203,'IDEXX MPN Table'!$A$3:$A$52,(_xlfn.XLOOKUP($E203,'IDEXX MPN Table'!$B$2:$AX$2,'IDEXX MPN Table'!$B$3:$AX$52))),"")</f>
        <v>&gt; 2419.6</v>
      </c>
      <c r="G203">
        <v>43</v>
      </c>
      <c r="H203">
        <v>14</v>
      </c>
      <c r="I203" s="92" cm="1">
        <f t="array" ref="I203">_xlfn.IFNA(_xlfn.XLOOKUP($G203,'IDEXX MPN Table'!$A$3:$A$52,(_xlfn.XLOOKUP($H203,'IDEXX MPN Table'!$B$2:$AX$2,'IDEXX MPN Table'!$B$3:$AX$52))),"")</f>
        <v>131.69999999999999</v>
      </c>
    </row>
    <row r="204" spans="1:10" x14ac:dyDescent="0.35">
      <c r="A204" s="110" t="str">
        <f t="shared" si="3"/>
        <v>GMP1_2025-06-15</v>
      </c>
      <c r="B204" t="s">
        <v>239</v>
      </c>
      <c r="C204" s="6">
        <v>45823</v>
      </c>
      <c r="D204">
        <v>49</v>
      </c>
      <c r="E204">
        <v>48</v>
      </c>
      <c r="F204" s="90" t="str" cm="1">
        <f t="array" ref="F204">_xlfn.IFNA(_xlfn.XLOOKUP($D204,'IDEXX MPN Table'!$A$3:$A$52,(_xlfn.XLOOKUP($E204,'IDEXX MPN Table'!$B$2:$AX$2,'IDEXX MPN Table'!$B$3:$AX$52))),"")</f>
        <v>&gt; 2419.6</v>
      </c>
      <c r="G204">
        <v>49</v>
      </c>
      <c r="H204">
        <v>39</v>
      </c>
      <c r="I204" s="92" cm="1">
        <f t="array" ref="I204">_xlfn.IFNA(_xlfn.XLOOKUP($G204,'IDEXX MPN Table'!$A$3:$A$52,(_xlfn.XLOOKUP($H204,'IDEXX MPN Table'!$B$2:$AX$2,'IDEXX MPN Table'!$B$3:$AX$52))),"")</f>
        <v>1046.2</v>
      </c>
      <c r="J204" t="s">
        <v>1276</v>
      </c>
    </row>
    <row r="205" spans="1:10" x14ac:dyDescent="0.35">
      <c r="A205" s="110" t="str">
        <f t="shared" si="3"/>
        <v>GRPL1_2025-06-15</v>
      </c>
      <c r="B205" t="s">
        <v>349</v>
      </c>
      <c r="C205" s="6">
        <v>45823</v>
      </c>
      <c r="D205">
        <v>49</v>
      </c>
      <c r="E205">
        <v>48</v>
      </c>
      <c r="F205" s="90" t="str" cm="1">
        <f t="array" ref="F205">_xlfn.IFNA(_xlfn.XLOOKUP($D205,'IDEXX MPN Table'!$A$3:$A$52,(_xlfn.XLOOKUP($E205,'IDEXX MPN Table'!$B$2:$AX$2,'IDEXX MPN Table'!$B$3:$AX$52))),"")</f>
        <v>&gt; 2419.6</v>
      </c>
      <c r="G205">
        <v>25</v>
      </c>
      <c r="H205">
        <v>1</v>
      </c>
      <c r="I205" s="92" cm="1">
        <f t="array" ref="I205">_xlfn.IFNA(_xlfn.XLOOKUP($G205,'IDEXX MPN Table'!$A$3:$A$52,(_xlfn.XLOOKUP($H205,'IDEXX MPN Table'!$B$2:$AX$2,'IDEXX MPN Table'!$B$3:$AX$52))),"")</f>
        <v>35</v>
      </c>
    </row>
    <row r="206" spans="1:10" x14ac:dyDescent="0.35">
      <c r="A206" s="110" t="str">
        <f t="shared" si="3"/>
        <v>HA1_2025-06-15</v>
      </c>
      <c r="B206" t="s">
        <v>241</v>
      </c>
      <c r="C206" s="6">
        <v>45823</v>
      </c>
      <c r="D206">
        <v>48</v>
      </c>
      <c r="E206">
        <v>48</v>
      </c>
      <c r="F206" s="90" cm="1">
        <f t="array" ref="F206">_xlfn.IFNA(_xlfn.XLOOKUP($D206,'IDEXX MPN Table'!$A$3:$A$52,(_xlfn.XLOOKUP($E206,'IDEXX MPN Table'!$B$2:$AX$2,'IDEXX MPN Table'!$B$3:$AX$52))),"")</f>
        <v>1011.2</v>
      </c>
      <c r="G206">
        <v>47</v>
      </c>
      <c r="H206">
        <v>26</v>
      </c>
      <c r="I206" s="92" cm="1">
        <f t="array" ref="I206">_xlfn.IFNA(_xlfn.XLOOKUP($G206,'IDEXX MPN Table'!$A$3:$A$52,(_xlfn.XLOOKUP($H206,'IDEXX MPN Table'!$B$2:$AX$2,'IDEXX MPN Table'!$B$3:$AX$52))),"")</f>
        <v>292.39999999999998</v>
      </c>
      <c r="J206" t="s">
        <v>1260</v>
      </c>
    </row>
    <row r="207" spans="1:10" x14ac:dyDescent="0.35">
      <c r="A207" s="110" t="str">
        <f t="shared" si="3"/>
        <v>HB3_2025-06-15</v>
      </c>
      <c r="B207" t="s">
        <v>245</v>
      </c>
      <c r="C207" s="6">
        <v>45823</v>
      </c>
      <c r="D207">
        <v>49</v>
      </c>
      <c r="E207">
        <v>48</v>
      </c>
      <c r="F207" s="90" t="str" cm="1">
        <f t="array" ref="F207">_xlfn.IFNA(_xlfn.XLOOKUP($D207,'IDEXX MPN Table'!$A$3:$A$52,(_xlfn.XLOOKUP($E207,'IDEXX MPN Table'!$B$2:$AX$2,'IDEXX MPN Table'!$B$3:$AX$52))),"")</f>
        <v>&gt; 2419.6</v>
      </c>
      <c r="G207">
        <v>49</v>
      </c>
      <c r="H207">
        <v>45</v>
      </c>
      <c r="I207" s="92" cm="1">
        <f t="array" ref="I207">_xlfn.IFNA(_xlfn.XLOOKUP($G207,'IDEXX MPN Table'!$A$3:$A$52,(_xlfn.XLOOKUP($H207,'IDEXX MPN Table'!$B$2:$AX$2,'IDEXX MPN Table'!$B$3:$AX$52))),"")</f>
        <v>1732.9</v>
      </c>
    </row>
    <row r="208" spans="1:10" x14ac:dyDescent="0.35">
      <c r="A208" s="110" t="str">
        <f t="shared" si="3"/>
        <v>HL2_2025-06-15</v>
      </c>
      <c r="B208" t="s">
        <v>249</v>
      </c>
      <c r="C208" s="6">
        <v>45823</v>
      </c>
      <c r="D208">
        <v>49</v>
      </c>
      <c r="E208">
        <v>48</v>
      </c>
      <c r="F208" s="90" t="str" cm="1">
        <f t="array" ref="F208">_xlfn.IFNA(_xlfn.XLOOKUP($D208,'IDEXX MPN Table'!$A$3:$A$52,(_xlfn.XLOOKUP($E208,'IDEXX MPN Table'!$B$2:$AX$2,'IDEXX MPN Table'!$B$3:$AX$52))),"")</f>
        <v>&gt; 2419.6</v>
      </c>
      <c r="G208">
        <v>49</v>
      </c>
      <c r="H208">
        <v>35</v>
      </c>
      <c r="I208" s="92" cm="1">
        <f t="array" ref="I208">_xlfn.IFNA(_xlfn.XLOOKUP($G208,'IDEXX MPN Table'!$A$3:$A$52,(_xlfn.XLOOKUP($H208,'IDEXX MPN Table'!$B$2:$AX$2,'IDEXX MPN Table'!$B$3:$AX$52))),"")</f>
        <v>816.4</v>
      </c>
      <c r="J208" t="s">
        <v>1262</v>
      </c>
    </row>
    <row r="209" spans="1:10" x14ac:dyDescent="0.35">
      <c r="A209" s="110" t="str">
        <f t="shared" si="3"/>
        <v>HO1_2025-06-15</v>
      </c>
      <c r="B209" t="s">
        <v>254</v>
      </c>
      <c r="C209" s="6">
        <v>45823</v>
      </c>
      <c r="D209">
        <v>49</v>
      </c>
      <c r="E209">
        <v>47</v>
      </c>
      <c r="F209" s="90" cm="1">
        <f t="array" ref="F209">_xlfn.IFNA(_xlfn.XLOOKUP($D209,'IDEXX MPN Table'!$A$3:$A$52,(_xlfn.XLOOKUP($E209,'IDEXX MPN Table'!$B$2:$AX$2,'IDEXX MPN Table'!$B$3:$AX$52))),"")</f>
        <v>2419.6</v>
      </c>
      <c r="G209">
        <v>49</v>
      </c>
      <c r="H209">
        <v>47</v>
      </c>
      <c r="I209" s="92" cm="1">
        <f t="array" ref="I209">_xlfn.IFNA(_xlfn.XLOOKUP($G209,'IDEXX MPN Table'!$A$3:$A$52,(_xlfn.XLOOKUP($H209,'IDEXX MPN Table'!$B$2:$AX$2,'IDEXX MPN Table'!$B$3:$AX$52))),"")</f>
        <v>2419.6</v>
      </c>
      <c r="J209" t="s">
        <v>1258</v>
      </c>
    </row>
    <row r="210" spans="1:10" x14ac:dyDescent="0.35">
      <c r="A210" s="110" t="str">
        <f t="shared" si="3"/>
        <v>HO2_2025-06-15</v>
      </c>
      <c r="B210" t="s">
        <v>1265</v>
      </c>
      <c r="C210" s="6">
        <v>45823</v>
      </c>
      <c r="D210">
        <v>49</v>
      </c>
      <c r="E210">
        <v>47</v>
      </c>
      <c r="F210" s="90" cm="1">
        <f t="array" ref="F210">_xlfn.IFNA(_xlfn.XLOOKUP($D210,'IDEXX MPN Table'!$A$3:$A$52,(_xlfn.XLOOKUP($E210,'IDEXX MPN Table'!$B$2:$AX$2,'IDEXX MPN Table'!$B$3:$AX$52))),"")</f>
        <v>2419.6</v>
      </c>
      <c r="G210">
        <v>49</v>
      </c>
      <c r="H210">
        <v>48</v>
      </c>
      <c r="I210" s="92" t="str" cm="1">
        <f t="array" ref="I210">_xlfn.IFNA(_xlfn.XLOOKUP($G210,'IDEXX MPN Table'!$A$3:$A$52,(_xlfn.XLOOKUP($H210,'IDEXX MPN Table'!$B$2:$AX$2,'IDEXX MPN Table'!$B$3:$AX$52))),"")</f>
        <v>&gt; 2419.6</v>
      </c>
    </row>
    <row r="211" spans="1:10" x14ac:dyDescent="0.35">
      <c r="A211" s="110" t="str">
        <f t="shared" si="3"/>
        <v>HO3_2025-06-15</v>
      </c>
      <c r="B211" t="s">
        <v>1266</v>
      </c>
      <c r="C211" s="6">
        <v>45823</v>
      </c>
      <c r="D211">
        <v>49</v>
      </c>
      <c r="E211">
        <v>48</v>
      </c>
      <c r="F211" s="90" t="str" cm="1">
        <f t="array" ref="F211">_xlfn.IFNA(_xlfn.XLOOKUP($D211,'IDEXX MPN Table'!$A$3:$A$52,(_xlfn.XLOOKUP($E211,'IDEXX MPN Table'!$B$2:$AX$2,'IDEXX MPN Table'!$B$3:$AX$52))),"")</f>
        <v>&gt; 2419.6</v>
      </c>
      <c r="G211">
        <v>49</v>
      </c>
      <c r="H211">
        <v>48</v>
      </c>
      <c r="I211" s="92" t="str" cm="1">
        <f t="array" ref="I211">_xlfn.IFNA(_xlfn.XLOOKUP($G211,'IDEXX MPN Table'!$A$3:$A$52,(_xlfn.XLOOKUP($H211,'IDEXX MPN Table'!$B$2:$AX$2,'IDEXX MPN Table'!$B$3:$AX$52))),"")</f>
        <v>&gt; 2419.6</v>
      </c>
    </row>
    <row r="212" spans="1:10" x14ac:dyDescent="0.35">
      <c r="A212" s="110" t="str">
        <f t="shared" si="3"/>
        <v>HO3a_2025-06-15</v>
      </c>
      <c r="B212" t="s">
        <v>1267</v>
      </c>
      <c r="C212" s="6">
        <v>45823</v>
      </c>
      <c r="D212">
        <v>49</v>
      </c>
      <c r="E212">
        <v>48</v>
      </c>
      <c r="F212" s="90" t="str" cm="1">
        <f t="array" ref="F212">_xlfn.IFNA(_xlfn.XLOOKUP($D212,'IDEXX MPN Table'!$A$3:$A$52,(_xlfn.XLOOKUP($E212,'IDEXX MPN Table'!$B$2:$AX$2,'IDEXX MPN Table'!$B$3:$AX$52))),"")</f>
        <v>&gt; 2419.6</v>
      </c>
      <c r="G212">
        <v>49</v>
      </c>
      <c r="H212">
        <v>43</v>
      </c>
      <c r="I212" s="92" cm="1">
        <f t="array" ref="I212">_xlfn.IFNA(_xlfn.XLOOKUP($G212,'IDEXX MPN Table'!$A$3:$A$52,(_xlfn.XLOOKUP($H212,'IDEXX MPN Table'!$B$2:$AX$2,'IDEXX MPN Table'!$B$3:$AX$52))),"")</f>
        <v>1413.6</v>
      </c>
    </row>
    <row r="213" spans="1:10" x14ac:dyDescent="0.35">
      <c r="A213" s="110" t="str">
        <f t="shared" si="3"/>
        <v>MB3_2025-06-15</v>
      </c>
      <c r="B213" t="s">
        <v>256</v>
      </c>
      <c r="C213" s="6">
        <v>45823</v>
      </c>
      <c r="D213">
        <v>49</v>
      </c>
      <c r="E213">
        <v>48</v>
      </c>
      <c r="F213" s="90" t="str" cm="1">
        <f t="array" ref="F213">_xlfn.IFNA(_xlfn.XLOOKUP($D213,'IDEXX MPN Table'!$A$3:$A$52,(_xlfn.XLOOKUP($E213,'IDEXX MPN Table'!$B$2:$AX$2,'IDEXX MPN Table'!$B$3:$AX$52))),"")</f>
        <v>&gt; 2419.6</v>
      </c>
      <c r="G213">
        <v>49</v>
      </c>
      <c r="H213">
        <v>47</v>
      </c>
      <c r="I213" s="92" cm="1">
        <f t="array" ref="I213">_xlfn.IFNA(_xlfn.XLOOKUP($G213,'IDEXX MPN Table'!$A$3:$A$52,(_xlfn.XLOOKUP($H213,'IDEXX MPN Table'!$B$2:$AX$2,'IDEXX MPN Table'!$B$3:$AX$52))),"")</f>
        <v>2419.6</v>
      </c>
    </row>
    <row r="214" spans="1:10" x14ac:dyDescent="0.35">
      <c r="A214" s="110" t="str">
        <f t="shared" si="3"/>
        <v>MDWL1_2025-06-15</v>
      </c>
      <c r="B214" t="s">
        <v>260</v>
      </c>
      <c r="C214" s="6">
        <v>45823</v>
      </c>
      <c r="D214">
        <v>49</v>
      </c>
      <c r="E214">
        <v>48</v>
      </c>
      <c r="F214" s="90" t="str" cm="1">
        <f t="array" ref="F214">_xlfn.IFNA(_xlfn.XLOOKUP($D214,'IDEXX MPN Table'!$A$3:$A$52,(_xlfn.XLOOKUP($E214,'IDEXX MPN Table'!$B$2:$AX$2,'IDEXX MPN Table'!$B$3:$AX$52))),"")</f>
        <v>&gt; 2419.6</v>
      </c>
      <c r="G214">
        <v>49</v>
      </c>
      <c r="H214">
        <v>42</v>
      </c>
      <c r="I214" s="92" cm="1">
        <f t="array" ref="I214">_xlfn.IFNA(_xlfn.XLOOKUP($G214,'IDEXX MPN Table'!$A$3:$A$52,(_xlfn.XLOOKUP($H214,'IDEXX MPN Table'!$B$2:$AX$2,'IDEXX MPN Table'!$B$3:$AX$52))),"")</f>
        <v>1299.7</v>
      </c>
    </row>
    <row r="215" spans="1:10" x14ac:dyDescent="0.35">
      <c r="A215" s="110" t="str">
        <f t="shared" si="3"/>
        <v>MR3_2025-06-15</v>
      </c>
      <c r="B215" t="s">
        <v>263</v>
      </c>
      <c r="C215" s="6">
        <v>45823</v>
      </c>
      <c r="D215">
        <v>49</v>
      </c>
      <c r="E215">
        <v>48</v>
      </c>
      <c r="F215" s="90" t="str" cm="1">
        <f t="array" ref="F215">_xlfn.IFNA(_xlfn.XLOOKUP($D215,'IDEXX MPN Table'!$A$3:$A$52,(_xlfn.XLOOKUP($E215,'IDEXX MPN Table'!$B$2:$AX$2,'IDEXX MPN Table'!$B$3:$AX$52))),"")</f>
        <v>&gt; 2419.6</v>
      </c>
      <c r="G215">
        <v>49</v>
      </c>
      <c r="H215">
        <v>44</v>
      </c>
      <c r="I215" s="92" cm="1">
        <f t="array" ref="I215">_xlfn.IFNA(_xlfn.XLOOKUP($G215,'IDEXX MPN Table'!$A$3:$A$52,(_xlfn.XLOOKUP($H215,'IDEXX MPN Table'!$B$2:$AX$2,'IDEXX MPN Table'!$B$3:$AX$52))),"")</f>
        <v>1553.1</v>
      </c>
    </row>
    <row r="216" spans="1:10" x14ac:dyDescent="0.35">
      <c r="A216" s="110" t="str">
        <f t="shared" si="3"/>
        <v>MR4_2025-06-15</v>
      </c>
      <c r="B216" t="s">
        <v>265</v>
      </c>
      <c r="C216" s="6">
        <v>45823</v>
      </c>
      <c r="D216">
        <v>49</v>
      </c>
      <c r="E216">
        <v>48</v>
      </c>
      <c r="F216" s="90" t="str" cm="1">
        <f t="array" ref="F216">_xlfn.IFNA(_xlfn.XLOOKUP($D216,'IDEXX MPN Table'!$A$3:$A$52,(_xlfn.XLOOKUP($E216,'IDEXX MPN Table'!$B$2:$AX$2,'IDEXX MPN Table'!$B$3:$AX$52))),"")</f>
        <v>&gt; 2419.6</v>
      </c>
      <c r="G216">
        <v>49</v>
      </c>
      <c r="H216">
        <v>46</v>
      </c>
      <c r="I216" s="92" cm="1">
        <f t="array" ref="I216">_xlfn.IFNA(_xlfn.XLOOKUP($G216,'IDEXX MPN Table'!$A$3:$A$52,(_xlfn.XLOOKUP($H216,'IDEXX MPN Table'!$B$2:$AX$2,'IDEXX MPN Table'!$B$3:$AX$52))),"")</f>
        <v>1986.3</v>
      </c>
    </row>
    <row r="217" spans="1:10" x14ac:dyDescent="0.35">
      <c r="A217" s="110" t="str">
        <f t="shared" si="3"/>
        <v>MRCL1_2025-06-15</v>
      </c>
      <c r="B217" t="s">
        <v>362</v>
      </c>
      <c r="C217" s="6">
        <v>45823</v>
      </c>
      <c r="D217">
        <v>49</v>
      </c>
      <c r="E217">
        <v>48</v>
      </c>
      <c r="F217" s="90" t="str" cm="1">
        <f t="array" ref="F217">_xlfn.IFNA(_xlfn.XLOOKUP($D217,'IDEXX MPN Table'!$A$3:$A$52,(_xlfn.XLOOKUP($E217,'IDEXX MPN Table'!$B$2:$AX$2,'IDEXX MPN Table'!$B$3:$AX$52))),"")</f>
        <v>&gt; 2419.6</v>
      </c>
      <c r="G217">
        <v>49</v>
      </c>
      <c r="H217">
        <v>22</v>
      </c>
      <c r="I217" s="92" cm="1">
        <f t="array" ref="I217">_xlfn.IFNA(_xlfn.XLOOKUP($G217,'IDEXX MPN Table'!$A$3:$A$52,(_xlfn.XLOOKUP($H217,'IDEXX MPN Table'!$B$2:$AX$2,'IDEXX MPN Table'!$B$3:$AX$52))),"")</f>
        <v>387.3</v>
      </c>
      <c r="J217" t="s">
        <v>1262</v>
      </c>
    </row>
    <row r="218" spans="1:10" x14ac:dyDescent="0.35">
      <c r="A218" s="110" t="str">
        <f t="shared" si="3"/>
        <v>PL1_2025-06-15</v>
      </c>
      <c r="B218" t="s">
        <v>267</v>
      </c>
      <c r="C218" s="6">
        <v>45823</v>
      </c>
      <c r="D218">
        <v>49</v>
      </c>
      <c r="E218">
        <v>48</v>
      </c>
      <c r="F218" s="90" t="str" cm="1">
        <f t="array" ref="F218">_xlfn.IFNA(_xlfn.XLOOKUP($D218,'IDEXX MPN Table'!$A$3:$A$52,(_xlfn.XLOOKUP($E218,'IDEXX MPN Table'!$B$2:$AX$2,'IDEXX MPN Table'!$B$3:$AX$52))),"")</f>
        <v>&gt; 2419.6</v>
      </c>
      <c r="G218">
        <v>49</v>
      </c>
      <c r="H218">
        <v>25</v>
      </c>
      <c r="I218" s="92" cm="1">
        <f t="array" ref="I218">_xlfn.IFNA(_xlfn.XLOOKUP($G218,'IDEXX MPN Table'!$A$3:$A$52,(_xlfn.XLOOKUP($H218,'IDEXX MPN Table'!$B$2:$AX$2,'IDEXX MPN Table'!$B$3:$AX$52))),"")</f>
        <v>461.1</v>
      </c>
    </row>
    <row r="219" spans="1:10" x14ac:dyDescent="0.35">
      <c r="A219" s="110" t="str">
        <f t="shared" si="3"/>
        <v>PMRL1_2025-06-15</v>
      </c>
      <c r="B219" t="s">
        <v>269</v>
      </c>
      <c r="C219" s="6">
        <v>45823</v>
      </c>
      <c r="D219">
        <v>49</v>
      </c>
      <c r="E219">
        <v>48</v>
      </c>
      <c r="F219" s="90" t="str" cm="1">
        <f t="array" ref="F219">_xlfn.IFNA(_xlfn.XLOOKUP($D219,'IDEXX MPN Table'!$A$3:$A$52,(_xlfn.XLOOKUP($E219,'IDEXX MPN Table'!$B$2:$AX$2,'IDEXX MPN Table'!$B$3:$AX$52))),"")</f>
        <v>&gt; 2419.6</v>
      </c>
      <c r="G219">
        <v>49</v>
      </c>
      <c r="H219">
        <v>45</v>
      </c>
      <c r="I219" s="92" cm="1">
        <f t="array" ref="I219">_xlfn.IFNA(_xlfn.XLOOKUP($G219,'IDEXX MPN Table'!$A$3:$A$52,(_xlfn.XLOOKUP($H219,'IDEXX MPN Table'!$B$2:$AX$2,'IDEXX MPN Table'!$B$3:$AX$52))),"")</f>
        <v>1732.9</v>
      </c>
    </row>
    <row r="220" spans="1:10" x14ac:dyDescent="0.35">
      <c r="A220" s="110" t="str">
        <f t="shared" si="3"/>
        <v>PNVL1_2025-06-15</v>
      </c>
      <c r="B220" t="s">
        <v>271</v>
      </c>
      <c r="C220" s="6">
        <v>45823</v>
      </c>
      <c r="D220">
        <v>49</v>
      </c>
      <c r="E220">
        <v>48</v>
      </c>
      <c r="F220" s="90" t="str" cm="1">
        <f t="array" ref="F220">_xlfn.IFNA(_xlfn.XLOOKUP($D220,'IDEXX MPN Table'!$A$3:$A$52,(_xlfn.XLOOKUP($E220,'IDEXX MPN Table'!$B$2:$AX$2,'IDEXX MPN Table'!$B$3:$AX$52))),"")</f>
        <v>&gt; 2419.6</v>
      </c>
      <c r="G220">
        <v>16</v>
      </c>
      <c r="H220">
        <v>1</v>
      </c>
      <c r="I220" s="92" cm="1">
        <f t="array" ref="I220">_xlfn.IFNA(_xlfn.XLOOKUP($G220,'IDEXX MPN Table'!$A$3:$A$52,(_xlfn.XLOOKUP($H220,'IDEXX MPN Table'!$B$2:$AX$2,'IDEXX MPN Table'!$B$3:$AX$52))),"")</f>
        <v>20.100000000000001</v>
      </c>
    </row>
    <row r="221" spans="1:10" x14ac:dyDescent="0.35">
      <c r="A221" s="110" t="str">
        <f t="shared" si="3"/>
        <v>PP1_2025-06-15</v>
      </c>
      <c r="B221" t="s">
        <v>274</v>
      </c>
      <c r="C221" s="6">
        <v>45823</v>
      </c>
      <c r="D221">
        <v>49</v>
      </c>
      <c r="E221">
        <v>48</v>
      </c>
      <c r="F221" s="90" t="str" cm="1">
        <f t="array" ref="F221">_xlfn.IFNA(_xlfn.XLOOKUP($D221,'IDEXX MPN Table'!$A$3:$A$52,(_xlfn.XLOOKUP($E221,'IDEXX MPN Table'!$B$2:$AX$2,'IDEXX MPN Table'!$B$3:$AX$52))),"")</f>
        <v>&gt; 2419.6</v>
      </c>
      <c r="G221">
        <v>49</v>
      </c>
      <c r="H221">
        <v>39</v>
      </c>
      <c r="I221" s="92" cm="1">
        <f t="array" ref="I221">_xlfn.IFNA(_xlfn.XLOOKUP($G221,'IDEXX MPN Table'!$A$3:$A$52,(_xlfn.XLOOKUP($H221,'IDEXX MPN Table'!$B$2:$AX$2,'IDEXX MPN Table'!$B$3:$AX$52))),"")</f>
        <v>1046.2</v>
      </c>
    </row>
    <row r="222" spans="1:10" x14ac:dyDescent="0.35">
      <c r="A222" s="110" t="str">
        <f t="shared" si="3"/>
        <v>PRP1_2025-06-15</v>
      </c>
      <c r="B222" t="s">
        <v>277</v>
      </c>
      <c r="C222" s="6">
        <v>45823</v>
      </c>
      <c r="D222">
        <v>49</v>
      </c>
      <c r="E222">
        <v>40</v>
      </c>
      <c r="F222" s="90" cm="1">
        <f t="array" ref="F222">_xlfn.IFNA(_xlfn.XLOOKUP($D222,'IDEXX MPN Table'!$A$3:$A$52,(_xlfn.XLOOKUP($E222,'IDEXX MPN Table'!$B$2:$AX$2,'IDEXX MPN Table'!$B$3:$AX$52))),"")</f>
        <v>1119.9000000000001</v>
      </c>
      <c r="G222">
        <v>23</v>
      </c>
      <c r="H222">
        <v>4</v>
      </c>
      <c r="I222" s="92" cm="1">
        <f t="array" ref="I222">_xlfn.IFNA(_xlfn.XLOOKUP($G222,'IDEXX MPN Table'!$A$3:$A$52,(_xlfn.XLOOKUP($H222,'IDEXX MPN Table'!$B$2:$AX$2,'IDEXX MPN Table'!$B$3:$AX$52))),"")</f>
        <v>35.5</v>
      </c>
    </row>
    <row r="223" spans="1:10" x14ac:dyDescent="0.35">
      <c r="A223" s="110" t="str">
        <f t="shared" si="3"/>
        <v>RBA_2025-06-15</v>
      </c>
      <c r="B223" t="s">
        <v>279</v>
      </c>
      <c r="C223" s="6">
        <v>45823</v>
      </c>
      <c r="D223">
        <v>49</v>
      </c>
      <c r="E223">
        <v>48</v>
      </c>
      <c r="F223" s="90" t="str" cm="1">
        <f t="array" ref="F223">_xlfn.IFNA(_xlfn.XLOOKUP($D223,'IDEXX MPN Table'!$A$3:$A$52,(_xlfn.XLOOKUP($E223,'IDEXX MPN Table'!$B$2:$AX$2,'IDEXX MPN Table'!$B$3:$AX$52))),"")</f>
        <v>&gt; 2419.6</v>
      </c>
      <c r="G223">
        <v>49</v>
      </c>
      <c r="H223">
        <v>26</v>
      </c>
      <c r="I223" s="92" cm="1">
        <f t="array" ref="I223">_xlfn.IFNA(_xlfn.XLOOKUP($G223,'IDEXX MPN Table'!$A$3:$A$52,(_xlfn.XLOOKUP($H223,'IDEXX MPN Table'!$B$2:$AX$2,'IDEXX MPN Table'!$B$3:$AX$52))),"")</f>
        <v>488.4</v>
      </c>
    </row>
    <row r="224" spans="1:10" x14ac:dyDescent="0.35">
      <c r="A224" s="110" t="str">
        <f t="shared" si="3"/>
        <v>RK1_2025-06-15</v>
      </c>
      <c r="B224" t="s">
        <v>281</v>
      </c>
      <c r="C224" s="6">
        <v>45823</v>
      </c>
      <c r="D224">
        <v>49</v>
      </c>
      <c r="E224">
        <v>48</v>
      </c>
      <c r="F224" s="90" t="str" cm="1">
        <f t="array" ref="F224">_xlfn.IFNA(_xlfn.XLOOKUP($D224,'IDEXX MPN Table'!$A$3:$A$52,(_xlfn.XLOOKUP($E224,'IDEXX MPN Table'!$B$2:$AX$2,'IDEXX MPN Table'!$B$3:$AX$52))),"")</f>
        <v>&gt; 2419.6</v>
      </c>
      <c r="G224">
        <v>46</v>
      </c>
      <c r="H224">
        <v>9</v>
      </c>
      <c r="I224" s="92" cm="1">
        <f t="array" ref="I224">_xlfn.IFNA(_xlfn.XLOOKUP($G224,'IDEXX MPN Table'!$A$3:$A$52,(_xlfn.XLOOKUP($H224,'IDEXX MPN Table'!$B$2:$AX$2,'IDEXX MPN Table'!$B$3:$AX$52))),"")</f>
        <v>142.1</v>
      </c>
      <c r="J224" t="s">
        <v>1277</v>
      </c>
    </row>
    <row r="225" spans="1:10" x14ac:dyDescent="0.35">
      <c r="A225" s="110" t="str">
        <f t="shared" si="3"/>
        <v>RO1a_2025-06-15</v>
      </c>
      <c r="B225" t="s">
        <v>285</v>
      </c>
      <c r="C225" s="6">
        <v>45823</v>
      </c>
      <c r="D225">
        <v>47</v>
      </c>
      <c r="E225">
        <v>48</v>
      </c>
      <c r="F225" s="90" cm="1">
        <f t="array" ref="F225">_xlfn.IFNA(_xlfn.XLOOKUP($D225,'IDEXX MPN Table'!$A$3:$A$52,(_xlfn.XLOOKUP($E225,'IDEXX MPN Table'!$B$2:$AX$2,'IDEXX MPN Table'!$B$3:$AX$52))),"")</f>
        <v>691</v>
      </c>
      <c r="G225">
        <v>47</v>
      </c>
      <c r="H225">
        <v>41</v>
      </c>
      <c r="I225" s="92" cm="1">
        <f t="array" ref="I225">_xlfn.IFNA(_xlfn.XLOOKUP($G225,'IDEXX MPN Table'!$A$3:$A$52,(_xlfn.XLOOKUP($H225,'IDEXX MPN Table'!$B$2:$AX$2,'IDEXX MPN Table'!$B$3:$AX$52))),"")</f>
        <v>529.79999999999995</v>
      </c>
      <c r="J225" t="s">
        <v>1277</v>
      </c>
    </row>
    <row r="226" spans="1:10" x14ac:dyDescent="0.35">
      <c r="A226" s="110" t="str">
        <f t="shared" si="3"/>
        <v>SB1_2025-06-15</v>
      </c>
      <c r="B226" t="s">
        <v>293</v>
      </c>
      <c r="C226" s="6">
        <v>45823</v>
      </c>
      <c r="D226">
        <v>49</v>
      </c>
      <c r="E226">
        <v>48</v>
      </c>
      <c r="F226" s="90" t="str" cm="1">
        <f t="array" ref="F226">_xlfn.IFNA(_xlfn.XLOOKUP($D226,'IDEXX MPN Table'!$A$3:$A$52,(_xlfn.XLOOKUP($E226,'IDEXX MPN Table'!$B$2:$AX$2,'IDEXX MPN Table'!$B$3:$AX$52))),"")</f>
        <v>&gt; 2419.6</v>
      </c>
      <c r="G226">
        <v>49</v>
      </c>
      <c r="H226">
        <v>48</v>
      </c>
      <c r="I226" s="92" t="str" cm="1">
        <f t="array" ref="I226">_xlfn.IFNA(_xlfn.XLOOKUP($G226,'IDEXX MPN Table'!$A$3:$A$52,(_xlfn.XLOOKUP($H226,'IDEXX MPN Table'!$B$2:$AX$2,'IDEXX MPN Table'!$B$3:$AX$52))),"")</f>
        <v>&gt; 2419.6</v>
      </c>
      <c r="J226" t="s">
        <v>1277</v>
      </c>
    </row>
    <row r="227" spans="1:10" x14ac:dyDescent="0.35">
      <c r="A227" s="110" t="str">
        <f t="shared" si="3"/>
        <v>SB9_2025-06-15</v>
      </c>
      <c r="B227" t="s">
        <v>298</v>
      </c>
      <c r="C227" s="6">
        <v>45823</v>
      </c>
      <c r="D227">
        <v>49</v>
      </c>
      <c r="E227">
        <v>48</v>
      </c>
      <c r="F227" s="90" t="str" cm="1">
        <f t="array" ref="F227">_xlfn.IFNA(_xlfn.XLOOKUP($D227,'IDEXX MPN Table'!$A$3:$A$52,(_xlfn.XLOOKUP($E227,'IDEXX MPN Table'!$B$2:$AX$2,'IDEXX MPN Table'!$B$3:$AX$52))),"")</f>
        <v>&gt; 2419.6</v>
      </c>
      <c r="G227">
        <v>49</v>
      </c>
      <c r="H227">
        <v>48</v>
      </c>
      <c r="I227" s="92" t="str" cm="1">
        <f t="array" ref="I227">_xlfn.IFNA(_xlfn.XLOOKUP($G227,'IDEXX MPN Table'!$A$3:$A$52,(_xlfn.XLOOKUP($H227,'IDEXX MPN Table'!$B$2:$AX$2,'IDEXX MPN Table'!$B$3:$AX$52))),"")</f>
        <v>&gt; 2419.6</v>
      </c>
      <c r="J227" t="s">
        <v>1277</v>
      </c>
    </row>
    <row r="228" spans="1:10" x14ac:dyDescent="0.35">
      <c r="A228" s="110" t="str">
        <f t="shared" si="3"/>
        <v>SPBP1_2025-06-15</v>
      </c>
      <c r="B228" t="s">
        <v>301</v>
      </c>
      <c r="C228" s="6">
        <v>45823</v>
      </c>
      <c r="D228">
        <v>49</v>
      </c>
      <c r="E228">
        <v>48</v>
      </c>
      <c r="F228" s="90" t="str" cm="1">
        <f t="array" ref="F228">_xlfn.IFNA(_xlfn.XLOOKUP($D228,'IDEXX MPN Table'!$A$3:$A$52,(_xlfn.XLOOKUP($E228,'IDEXX MPN Table'!$B$2:$AX$2,'IDEXX MPN Table'!$B$3:$AX$52))),"")</f>
        <v>&gt; 2419.6</v>
      </c>
      <c r="G228">
        <v>9</v>
      </c>
      <c r="H228">
        <v>1</v>
      </c>
      <c r="I228" s="92" cm="1">
        <f t="array" ref="I228">_xlfn.IFNA(_xlfn.XLOOKUP($G228,'IDEXX MPN Table'!$A$3:$A$52,(_xlfn.XLOOKUP($H228,'IDEXX MPN Table'!$B$2:$AX$2,'IDEXX MPN Table'!$B$3:$AX$52))),"")</f>
        <v>10.9</v>
      </c>
      <c r="J228" t="s">
        <v>1277</v>
      </c>
    </row>
    <row r="229" spans="1:10" x14ac:dyDescent="0.35">
      <c r="A229" s="110" t="str">
        <f t="shared" si="3"/>
        <v>SPBP2_2025-06-15</v>
      </c>
      <c r="B229" t="s">
        <v>303</v>
      </c>
      <c r="C229" s="6">
        <v>45823</v>
      </c>
      <c r="D229">
        <v>49</v>
      </c>
      <c r="E229">
        <v>48</v>
      </c>
      <c r="F229" s="90" t="str" cm="1">
        <f t="array" ref="F229">_xlfn.IFNA(_xlfn.XLOOKUP($D229,'IDEXX MPN Table'!$A$3:$A$52,(_xlfn.XLOOKUP($E229,'IDEXX MPN Table'!$B$2:$AX$2,'IDEXX MPN Table'!$B$3:$AX$52))),"")</f>
        <v>&gt; 2419.6</v>
      </c>
      <c r="G229">
        <v>45</v>
      </c>
      <c r="H229">
        <v>11</v>
      </c>
      <c r="I229" s="92" cm="1">
        <f t="array" ref="I229">_xlfn.IFNA(_xlfn.XLOOKUP($G229,'IDEXX MPN Table'!$A$3:$A$52,(_xlfn.XLOOKUP($H229,'IDEXX MPN Table'!$B$2:$AX$2,'IDEXX MPN Table'!$B$3:$AX$52))),"")</f>
        <v>139.6</v>
      </c>
      <c r="J229" t="s">
        <v>1277</v>
      </c>
    </row>
    <row r="230" spans="1:10" x14ac:dyDescent="0.35">
      <c r="A230" s="110" t="str">
        <f t="shared" si="3"/>
        <v>SYL1_2025-06-15</v>
      </c>
      <c r="B230" t="s">
        <v>307</v>
      </c>
      <c r="C230" s="6">
        <v>45823</v>
      </c>
      <c r="D230">
        <v>49</v>
      </c>
      <c r="E230">
        <v>48</v>
      </c>
      <c r="F230" s="90" t="str" cm="1">
        <f t="array" ref="F230">_xlfn.IFNA(_xlfn.XLOOKUP($D230,'IDEXX MPN Table'!$A$3:$A$52,(_xlfn.XLOOKUP($E230,'IDEXX MPN Table'!$B$2:$AX$2,'IDEXX MPN Table'!$B$3:$AX$52))),"")</f>
        <v>&gt; 2419.6</v>
      </c>
      <c r="G230">
        <v>49</v>
      </c>
      <c r="H230">
        <v>27</v>
      </c>
      <c r="I230" s="92" cm="1">
        <f t="array" ref="I230">_xlfn.IFNA(_xlfn.XLOOKUP($G230,'IDEXX MPN Table'!$A$3:$A$52,(_xlfn.XLOOKUP($H230,'IDEXX MPN Table'!$B$2:$AX$2,'IDEXX MPN Table'!$B$3:$AX$52))),"")</f>
        <v>517.20000000000005</v>
      </c>
      <c r="J230" t="s">
        <v>1277</v>
      </c>
    </row>
    <row r="231" spans="1:10" x14ac:dyDescent="0.35">
      <c r="A231" s="110" t="str">
        <f t="shared" si="3"/>
        <v>SYNL1_2025-06-15</v>
      </c>
      <c r="B231" t="s">
        <v>310</v>
      </c>
      <c r="C231" s="6">
        <v>45823</v>
      </c>
      <c r="D231">
        <v>49</v>
      </c>
      <c r="E231">
        <v>48</v>
      </c>
      <c r="F231" s="90" t="str" cm="1">
        <f t="array" ref="F231">_xlfn.IFNA(_xlfn.XLOOKUP($D231,'IDEXX MPN Table'!$A$3:$A$52,(_xlfn.XLOOKUP($E231,'IDEXX MPN Table'!$B$2:$AX$2,'IDEXX MPN Table'!$B$3:$AX$52))),"")</f>
        <v>&gt; 2419.6</v>
      </c>
      <c r="G231">
        <v>49</v>
      </c>
      <c r="H231">
        <v>47</v>
      </c>
      <c r="I231" s="92" cm="1">
        <f t="array" ref="I231">_xlfn.IFNA(_xlfn.XLOOKUP($G231,'IDEXX MPN Table'!$A$3:$A$52,(_xlfn.XLOOKUP($H231,'IDEXX MPN Table'!$B$2:$AX$2,'IDEXX MPN Table'!$B$3:$AX$52))),"")</f>
        <v>2419.6</v>
      </c>
      <c r="J231" t="s">
        <v>1277</v>
      </c>
    </row>
    <row r="232" spans="1:10" x14ac:dyDescent="0.35">
      <c r="A232" s="110" t="str">
        <f t="shared" si="3"/>
        <v>WP1_2025-06-15</v>
      </c>
      <c r="B232" t="s">
        <v>1268</v>
      </c>
      <c r="C232" s="6">
        <v>45823</v>
      </c>
      <c r="D232">
        <v>49</v>
      </c>
      <c r="E232">
        <v>48</v>
      </c>
      <c r="F232" s="90" t="str" cm="1">
        <f t="array" ref="F232">_xlfn.IFNA(_xlfn.XLOOKUP($D232,'IDEXX MPN Table'!$A$3:$A$52,(_xlfn.XLOOKUP($E232,'IDEXX MPN Table'!$B$2:$AX$2,'IDEXX MPN Table'!$B$3:$AX$52))),"")</f>
        <v>&gt; 2419.6</v>
      </c>
      <c r="G232">
        <v>49</v>
      </c>
      <c r="H232">
        <v>47</v>
      </c>
      <c r="I232" s="92" cm="1">
        <f t="array" ref="I232">_xlfn.IFNA(_xlfn.XLOOKUP($G232,'IDEXX MPN Table'!$A$3:$A$52,(_xlfn.XLOOKUP($H232,'IDEXX MPN Table'!$B$2:$AX$2,'IDEXX MPN Table'!$B$3:$AX$52))),"")</f>
        <v>2419.6</v>
      </c>
      <c r="J232" t="s">
        <v>1277</v>
      </c>
    </row>
    <row r="233" spans="1:10" x14ac:dyDescent="0.35">
      <c r="A233" s="110" t="str">
        <f t="shared" si="3"/>
        <v>WP2_2025-06-15</v>
      </c>
      <c r="B233" t="s">
        <v>529</v>
      </c>
      <c r="C233" s="6">
        <v>45823</v>
      </c>
      <c r="D233">
        <v>49</v>
      </c>
      <c r="E233">
        <v>48</v>
      </c>
      <c r="F233" s="90" t="str" cm="1">
        <f t="array" ref="F233">_xlfn.IFNA(_xlfn.XLOOKUP($D233,'IDEXX MPN Table'!$A$3:$A$52,(_xlfn.XLOOKUP($E233,'IDEXX MPN Table'!$B$2:$AX$2,'IDEXX MPN Table'!$B$3:$AX$52))),"")</f>
        <v>&gt; 2419.6</v>
      </c>
      <c r="G233">
        <v>49</v>
      </c>
      <c r="H233">
        <v>48</v>
      </c>
      <c r="I233" s="92" t="str" cm="1">
        <f t="array" ref="I233">_xlfn.IFNA(_xlfn.XLOOKUP($G233,'IDEXX MPN Table'!$A$3:$A$52,(_xlfn.XLOOKUP($H233,'IDEXX MPN Table'!$B$2:$AX$2,'IDEXX MPN Table'!$B$3:$AX$52))),"")</f>
        <v>&gt; 2419.6</v>
      </c>
      <c r="J233" t="s">
        <v>1277</v>
      </c>
    </row>
    <row r="234" spans="1:10" x14ac:dyDescent="0.35">
      <c r="A234" s="110" t="str">
        <f t="shared" si="3"/>
        <v>WP3_2025-06-15</v>
      </c>
      <c r="B234" t="s">
        <v>1269</v>
      </c>
      <c r="C234" s="6">
        <v>45823</v>
      </c>
      <c r="D234">
        <v>49</v>
      </c>
      <c r="E234">
        <v>48</v>
      </c>
      <c r="F234" s="90" t="str" cm="1">
        <f t="array" ref="F234">_xlfn.IFNA(_xlfn.XLOOKUP($D234,'IDEXX MPN Table'!$A$3:$A$52,(_xlfn.XLOOKUP($E234,'IDEXX MPN Table'!$B$2:$AX$2,'IDEXX MPN Table'!$B$3:$AX$52))),"")</f>
        <v>&gt; 2419.6</v>
      </c>
      <c r="G234">
        <v>49</v>
      </c>
      <c r="H234">
        <v>46</v>
      </c>
      <c r="I234" s="92" cm="1">
        <f t="array" ref="I234">_xlfn.IFNA(_xlfn.XLOOKUP($G234,'IDEXX MPN Table'!$A$3:$A$52,(_xlfn.XLOOKUP($H234,'IDEXX MPN Table'!$B$2:$AX$2,'IDEXX MPN Table'!$B$3:$AX$52))),"")</f>
        <v>1986.3</v>
      </c>
      <c r="J234" t="s">
        <v>1277</v>
      </c>
    </row>
    <row r="235" spans="1:10" x14ac:dyDescent="0.35">
      <c r="A235" s="110" t="str">
        <f t="shared" si="3"/>
        <v>WP4_2025-06-15</v>
      </c>
      <c r="B235" t="s">
        <v>1270</v>
      </c>
      <c r="C235" s="6">
        <v>45823</v>
      </c>
      <c r="D235">
        <v>49</v>
      </c>
      <c r="E235">
        <v>48</v>
      </c>
      <c r="F235" s="90" t="str" cm="1">
        <f t="array" ref="F235">_xlfn.IFNA(_xlfn.XLOOKUP($D235,'IDEXX MPN Table'!$A$3:$A$52,(_xlfn.XLOOKUP($E235,'IDEXX MPN Table'!$B$2:$AX$2,'IDEXX MPN Table'!$B$3:$AX$52))),"")</f>
        <v>&gt; 2419.6</v>
      </c>
      <c r="G235">
        <v>49</v>
      </c>
      <c r="H235">
        <v>48</v>
      </c>
      <c r="I235" s="92" t="str" cm="1">
        <f t="array" ref="I235">_xlfn.IFNA(_xlfn.XLOOKUP($G235,'IDEXX MPN Table'!$A$3:$A$52,(_xlfn.XLOOKUP($H235,'IDEXX MPN Table'!$B$2:$AX$2,'IDEXX MPN Table'!$B$3:$AX$52))),"")</f>
        <v>&gt; 2419.6</v>
      </c>
      <c r="J235" t="s">
        <v>1277</v>
      </c>
    </row>
    <row r="236" spans="1:10" x14ac:dyDescent="0.35">
      <c r="A236" s="110" t="str">
        <f t="shared" si="3"/>
        <v>HO2_2025-06-18</v>
      </c>
      <c r="B236" t="s">
        <v>1265</v>
      </c>
      <c r="C236" s="6">
        <v>45826</v>
      </c>
      <c r="D236">
        <v>49</v>
      </c>
      <c r="E236">
        <v>48</v>
      </c>
      <c r="F236" s="90" t="str" cm="1">
        <f t="array" ref="F236">_xlfn.IFNA(_xlfn.XLOOKUP($D236,'IDEXX MPN Table'!$A$3:$A$52,(_xlfn.XLOOKUP($E236,'IDEXX MPN Table'!$B$2:$AX$2,'IDEXX MPN Table'!$B$3:$AX$52))),"")</f>
        <v>&gt; 2419.6</v>
      </c>
      <c r="G236">
        <v>43</v>
      </c>
      <c r="H236">
        <v>11</v>
      </c>
      <c r="I236" s="92" cm="1">
        <f t="array" ref="I236">_xlfn.IFNA(_xlfn.XLOOKUP($G236,'IDEXX MPN Table'!$A$3:$A$52,(_xlfn.XLOOKUP($H236,'IDEXX MPN Table'!$B$2:$AX$2,'IDEXX MPN Table'!$B$3:$AX$52))),"")</f>
        <v>121.1</v>
      </c>
    </row>
    <row r="237" spans="1:10" x14ac:dyDescent="0.35">
      <c r="A237" s="110" t="str">
        <f t="shared" si="3"/>
        <v>HO3_2025-06-18</v>
      </c>
      <c r="B237" t="s">
        <v>1266</v>
      </c>
      <c r="C237" s="6">
        <v>45826</v>
      </c>
      <c r="D237">
        <v>49</v>
      </c>
      <c r="E237">
        <v>48</v>
      </c>
      <c r="F237" s="90" t="str" cm="1">
        <f t="array" ref="F237">_xlfn.IFNA(_xlfn.XLOOKUP($D237,'IDEXX MPN Table'!$A$3:$A$52,(_xlfn.XLOOKUP($E237,'IDEXX MPN Table'!$B$2:$AX$2,'IDEXX MPN Table'!$B$3:$AX$52))),"")</f>
        <v>&gt; 2419.6</v>
      </c>
      <c r="G237">
        <v>49</v>
      </c>
      <c r="H237">
        <v>29</v>
      </c>
      <c r="I237" s="92" cm="1">
        <f t="array" ref="I237">_xlfn.IFNA(_xlfn.XLOOKUP($G237,'IDEXX MPN Table'!$A$3:$A$52,(_xlfn.XLOOKUP($H237,'IDEXX MPN Table'!$B$2:$AX$2,'IDEXX MPN Table'!$B$3:$AX$52))),"")</f>
        <v>579.4</v>
      </c>
    </row>
    <row r="238" spans="1:10" x14ac:dyDescent="0.35">
      <c r="A238" s="110" t="str">
        <f t="shared" si="3"/>
        <v>HO3a_2025-06-18</v>
      </c>
      <c r="B238" t="s">
        <v>1267</v>
      </c>
      <c r="C238" s="6">
        <v>45826</v>
      </c>
      <c r="D238">
        <v>49</v>
      </c>
      <c r="E238">
        <v>47</v>
      </c>
      <c r="F238" s="90" cm="1">
        <f t="array" ref="F238">_xlfn.IFNA(_xlfn.XLOOKUP($D238,'IDEXX MPN Table'!$A$3:$A$52,(_xlfn.XLOOKUP($E238,'IDEXX MPN Table'!$B$2:$AX$2,'IDEXX MPN Table'!$B$3:$AX$52))),"")</f>
        <v>2419.6</v>
      </c>
      <c r="G238">
        <v>48</v>
      </c>
      <c r="H238">
        <v>8</v>
      </c>
      <c r="I238" s="92" cm="1">
        <f t="array" ref="I238">_xlfn.IFNA(_xlfn.XLOOKUP($G238,'IDEXX MPN Table'!$A$3:$A$52,(_xlfn.XLOOKUP($H238,'IDEXX MPN Table'!$B$2:$AX$2,'IDEXX MPN Table'!$B$3:$AX$52))),"")</f>
        <v>165.8</v>
      </c>
      <c r="J238" t="s">
        <v>1262</v>
      </c>
    </row>
    <row r="239" spans="1:10" x14ac:dyDescent="0.35">
      <c r="A239" s="110" t="str">
        <f t="shared" si="3"/>
        <v>WP1_2025-06-18</v>
      </c>
      <c r="B239" t="s">
        <v>1268</v>
      </c>
      <c r="C239" s="6">
        <v>45826</v>
      </c>
      <c r="D239">
        <v>49</v>
      </c>
      <c r="E239">
        <v>48</v>
      </c>
      <c r="F239" s="90" t="str" cm="1">
        <f t="array" ref="F239">_xlfn.IFNA(_xlfn.XLOOKUP($D239,'IDEXX MPN Table'!$A$3:$A$52,(_xlfn.XLOOKUP($E239,'IDEXX MPN Table'!$B$2:$AX$2,'IDEXX MPN Table'!$B$3:$AX$52))),"")</f>
        <v>&gt; 2419.6</v>
      </c>
      <c r="G239">
        <v>49</v>
      </c>
      <c r="H239">
        <v>19</v>
      </c>
      <c r="I239" s="92" cm="1">
        <f t="array" ref="I239">_xlfn.IFNA(_xlfn.XLOOKUP($G239,'IDEXX MPN Table'!$A$3:$A$52,(_xlfn.XLOOKUP($H239,'IDEXX MPN Table'!$B$2:$AX$2,'IDEXX MPN Table'!$B$3:$AX$52))),"")</f>
        <v>325.5</v>
      </c>
    </row>
    <row r="240" spans="1:10" x14ac:dyDescent="0.35">
      <c r="A240" s="110" t="str">
        <f t="shared" si="3"/>
        <v>WP2_2025-06-18</v>
      </c>
      <c r="B240" t="s">
        <v>529</v>
      </c>
      <c r="C240" s="6">
        <v>45826</v>
      </c>
      <c r="D240">
        <v>49</v>
      </c>
      <c r="E240">
        <v>48</v>
      </c>
      <c r="F240" s="90" t="str" cm="1">
        <f t="array" ref="F240">_xlfn.IFNA(_xlfn.XLOOKUP($D240,'IDEXX MPN Table'!$A$3:$A$52,(_xlfn.XLOOKUP($E240,'IDEXX MPN Table'!$B$2:$AX$2,'IDEXX MPN Table'!$B$3:$AX$52))),"")</f>
        <v>&gt; 2419.6</v>
      </c>
      <c r="G240">
        <v>26</v>
      </c>
      <c r="H240">
        <v>3</v>
      </c>
      <c r="I240" s="92" cm="1">
        <f t="array" ref="I240">_xlfn.IFNA(_xlfn.XLOOKUP($G240,'IDEXX MPN Table'!$A$3:$A$52,(_xlfn.XLOOKUP($H240,'IDEXX MPN Table'!$B$2:$AX$2,'IDEXX MPN Table'!$B$3:$AX$52))),"")</f>
        <v>39.9</v>
      </c>
    </row>
    <row r="241" spans="1:9" x14ac:dyDescent="0.35">
      <c r="A241" s="110" t="str">
        <f t="shared" si="3"/>
        <v>WP4_2025-06-18</v>
      </c>
      <c r="B241" t="s">
        <v>1270</v>
      </c>
      <c r="C241" s="6">
        <v>45826</v>
      </c>
      <c r="D241">
        <v>49</v>
      </c>
      <c r="E241">
        <v>48</v>
      </c>
      <c r="F241" s="90" t="str" cm="1">
        <f t="array" ref="F241">_xlfn.IFNA(_xlfn.XLOOKUP($D241,'IDEXX MPN Table'!$A$3:$A$52,(_xlfn.XLOOKUP($E241,'IDEXX MPN Table'!$B$2:$AX$2,'IDEXX MPN Table'!$B$3:$AX$52))),"")</f>
        <v>&gt; 2419.6</v>
      </c>
      <c r="G241">
        <v>22</v>
      </c>
      <c r="H241">
        <v>1</v>
      </c>
      <c r="I241" s="92" cm="1">
        <f t="array" ref="I241">_xlfn.IFNA(_xlfn.XLOOKUP($G241,'IDEXX MPN Table'!$A$3:$A$52,(_xlfn.XLOOKUP($H241,'IDEXX MPN Table'!$B$2:$AX$2,'IDEXX MPN Table'!$B$3:$AX$52))),"")</f>
        <v>29.5</v>
      </c>
    </row>
    <row r="242" spans="1:9" x14ac:dyDescent="0.35">
      <c r="A242" s="110" t="str">
        <f t="shared" si="3"/>
        <v>ABM4_2025-06-22</v>
      </c>
      <c r="B242" t="s">
        <v>381</v>
      </c>
      <c r="C242" s="6">
        <v>45830</v>
      </c>
      <c r="D242">
        <v>49</v>
      </c>
      <c r="E242">
        <v>48</v>
      </c>
      <c r="F242" s="90" t="str" cm="1">
        <f t="array" ref="F242">_xlfn.IFNA(_xlfn.XLOOKUP($D242,'IDEXX MPN Table'!$A$3:$A$52,(_xlfn.XLOOKUP($E242,'IDEXX MPN Table'!$B$2:$AX$2,'IDEXX MPN Table'!$B$3:$AX$52))),"")</f>
        <v>&gt; 2419.6</v>
      </c>
      <c r="G242">
        <v>25</v>
      </c>
      <c r="H242">
        <v>5</v>
      </c>
      <c r="I242" s="92" cm="1">
        <f t="array" ref="I242">_xlfn.IFNA(_xlfn.XLOOKUP($G242,'IDEXX MPN Table'!$A$3:$A$52,(_xlfn.XLOOKUP($H242,'IDEXX MPN Table'!$B$2:$AX$2,'IDEXX MPN Table'!$B$3:$AX$52))),"")</f>
        <v>40.799999999999997</v>
      </c>
    </row>
    <row r="243" spans="1:9" x14ac:dyDescent="0.35">
      <c r="A243" s="110" t="str">
        <f t="shared" si="3"/>
        <v>AC4_2025-06-22</v>
      </c>
      <c r="B243" t="s">
        <v>388</v>
      </c>
      <c r="C243" s="6">
        <v>45830</v>
      </c>
      <c r="D243">
        <v>48</v>
      </c>
      <c r="E243">
        <v>48</v>
      </c>
      <c r="F243" s="90" cm="1">
        <f t="array" ref="F243">_xlfn.IFNA(_xlfn.XLOOKUP($D243,'IDEXX MPN Table'!$A$3:$A$52,(_xlfn.XLOOKUP($E243,'IDEXX MPN Table'!$B$2:$AX$2,'IDEXX MPN Table'!$B$3:$AX$52))),"")</f>
        <v>1011.2</v>
      </c>
      <c r="G243">
        <v>47</v>
      </c>
      <c r="H243">
        <v>18</v>
      </c>
      <c r="I243" s="92" cm="1">
        <f t="array" ref="I243">_xlfn.IFNA(_xlfn.XLOOKUP($G243,'IDEXX MPN Table'!$A$3:$A$52,(_xlfn.XLOOKUP($H243,'IDEXX MPN Table'!$B$2:$AX$2,'IDEXX MPN Table'!$B$3:$AX$52))),"")</f>
        <v>214.2</v>
      </c>
    </row>
    <row r="244" spans="1:9" x14ac:dyDescent="0.35">
      <c r="A244" s="110" t="str">
        <f t="shared" si="3"/>
        <v>AC5_2025-06-22</v>
      </c>
      <c r="B244" t="s">
        <v>622</v>
      </c>
      <c r="C244" s="6">
        <v>45830</v>
      </c>
      <c r="D244">
        <v>49</v>
      </c>
      <c r="E244">
        <v>48</v>
      </c>
      <c r="F244" s="90" t="str" cm="1">
        <f t="array" ref="F244">_xlfn.IFNA(_xlfn.XLOOKUP($D244,'IDEXX MPN Table'!$A$3:$A$52,(_xlfn.XLOOKUP($E244,'IDEXX MPN Table'!$B$2:$AX$2,'IDEXX MPN Table'!$B$3:$AX$52))),"")</f>
        <v>&gt; 2419.6</v>
      </c>
      <c r="G244">
        <v>49</v>
      </c>
      <c r="H244">
        <v>48</v>
      </c>
      <c r="I244" s="92" t="str" cm="1">
        <f t="array" ref="I244">_xlfn.IFNA(_xlfn.XLOOKUP($G244,'IDEXX MPN Table'!$A$3:$A$52,(_xlfn.XLOOKUP($H244,'IDEXX MPN Table'!$B$2:$AX$2,'IDEXX MPN Table'!$B$3:$AX$52))),"")</f>
        <v>&gt; 2419.6</v>
      </c>
    </row>
    <row r="245" spans="1:9" x14ac:dyDescent="0.35">
      <c r="A245" s="110" t="str">
        <f t="shared" si="3"/>
        <v>ATL1_2025-06-22</v>
      </c>
      <c r="B245" t="s">
        <v>627</v>
      </c>
      <c r="C245" s="6">
        <v>45830</v>
      </c>
      <c r="D245">
        <v>49</v>
      </c>
      <c r="E245">
        <v>48</v>
      </c>
      <c r="F245" s="90" t="str" cm="1">
        <f t="array" ref="F245">_xlfn.IFNA(_xlfn.XLOOKUP($D245,'IDEXX MPN Table'!$A$3:$A$52,(_xlfn.XLOOKUP($E245,'IDEXX MPN Table'!$B$2:$AX$2,'IDEXX MPN Table'!$B$3:$AX$52))),"")</f>
        <v>&gt; 2419.6</v>
      </c>
      <c r="G245">
        <v>16</v>
      </c>
      <c r="H245">
        <v>4</v>
      </c>
      <c r="I245" s="92" cm="1">
        <f t="array" ref="I245">_xlfn.IFNA(_xlfn.XLOOKUP($G245,'IDEXX MPN Table'!$A$3:$A$52,(_xlfn.XLOOKUP($H245,'IDEXX MPN Table'!$B$2:$AX$2,'IDEXX MPN Table'!$B$3:$AX$52))),"")</f>
        <v>23.8</v>
      </c>
    </row>
    <row r="246" spans="1:9" x14ac:dyDescent="0.35">
      <c r="A246" s="110" t="str">
        <f t="shared" si="3"/>
        <v>AX1_2025-06-22</v>
      </c>
      <c r="B246" t="s">
        <v>168</v>
      </c>
      <c r="C246" s="6">
        <v>45830</v>
      </c>
      <c r="D246">
        <v>49</v>
      </c>
      <c r="E246">
        <v>48</v>
      </c>
      <c r="F246" s="90" t="str" cm="1">
        <f t="array" ref="F246">_xlfn.IFNA(_xlfn.XLOOKUP($D246,'IDEXX MPN Table'!$A$3:$A$52,(_xlfn.XLOOKUP($E246,'IDEXX MPN Table'!$B$2:$AX$2,'IDEXX MPN Table'!$B$3:$AX$52))),"")</f>
        <v>&gt; 2419.6</v>
      </c>
      <c r="G246">
        <v>36</v>
      </c>
      <c r="H246">
        <v>9</v>
      </c>
      <c r="I246" s="92" cm="1">
        <f t="array" ref="I246">_xlfn.IFNA(_xlfn.XLOOKUP($G246,'IDEXX MPN Table'!$A$3:$A$52,(_xlfn.XLOOKUP($H246,'IDEXX MPN Table'!$B$2:$AX$2,'IDEXX MPN Table'!$B$3:$AX$52))),"")</f>
        <v>78</v>
      </c>
    </row>
    <row r="247" spans="1:9" x14ac:dyDescent="0.35">
      <c r="A247" s="110" t="str">
        <f t="shared" si="3"/>
        <v>AX2_2025-06-22</v>
      </c>
      <c r="B247" t="s">
        <v>175</v>
      </c>
      <c r="C247" s="6">
        <v>45830</v>
      </c>
      <c r="D247">
        <v>49</v>
      </c>
      <c r="E247">
        <v>48</v>
      </c>
      <c r="F247" s="90" t="str" cm="1">
        <f t="array" ref="F247">_xlfn.IFNA(_xlfn.XLOOKUP($D247,'IDEXX MPN Table'!$A$3:$A$52,(_xlfn.XLOOKUP($E247,'IDEXX MPN Table'!$B$2:$AX$2,'IDEXX MPN Table'!$B$3:$AX$52))),"")</f>
        <v>&gt; 2419.6</v>
      </c>
      <c r="G247">
        <v>38</v>
      </c>
      <c r="H247">
        <v>9</v>
      </c>
      <c r="I247" s="92" cm="1">
        <f t="array" ref="I247">_xlfn.IFNA(_xlfn.XLOOKUP($G247,'IDEXX MPN Table'!$A$3:$A$52,(_xlfn.XLOOKUP($H247,'IDEXX MPN Table'!$B$2:$AX$2,'IDEXX MPN Table'!$B$3:$AX$52))),"")</f>
        <v>86.2</v>
      </c>
    </row>
    <row r="248" spans="1:9" x14ac:dyDescent="0.35">
      <c r="A248" s="110" t="str">
        <f t="shared" si="3"/>
        <v>BB1_2025-06-22</v>
      </c>
      <c r="B248" t="s">
        <v>181</v>
      </c>
      <c r="C248" s="6">
        <v>45830</v>
      </c>
      <c r="D248">
        <v>49</v>
      </c>
      <c r="E248">
        <v>48</v>
      </c>
      <c r="F248" s="90" t="str" cm="1">
        <f t="array" ref="F248">_xlfn.IFNA(_xlfn.XLOOKUP($D248,'IDEXX MPN Table'!$A$3:$A$52,(_xlfn.XLOOKUP($E248,'IDEXX MPN Table'!$B$2:$AX$2,'IDEXX MPN Table'!$B$3:$AX$52))),"")</f>
        <v>&gt; 2419.6</v>
      </c>
      <c r="G248">
        <v>49</v>
      </c>
      <c r="H248">
        <v>48</v>
      </c>
      <c r="I248" s="92" t="str" cm="1">
        <f t="array" ref="I248">_xlfn.IFNA(_xlfn.XLOOKUP($G248,'IDEXX MPN Table'!$A$3:$A$52,(_xlfn.XLOOKUP($H248,'IDEXX MPN Table'!$B$2:$AX$2,'IDEXX MPN Table'!$B$3:$AX$52))),"")</f>
        <v>&gt; 2419.6</v>
      </c>
    </row>
    <row r="249" spans="1:9" x14ac:dyDescent="0.35">
      <c r="A249" s="110" t="str">
        <f t="shared" si="3"/>
        <v>BD1a_2025-06-22</v>
      </c>
      <c r="B249" t="s">
        <v>186</v>
      </c>
      <c r="C249" s="6">
        <v>45830</v>
      </c>
      <c r="D249">
        <v>46</v>
      </c>
      <c r="E249">
        <v>48</v>
      </c>
      <c r="F249" s="90" cm="1">
        <f t="array" ref="F249">_xlfn.IFNA(_xlfn.XLOOKUP($D249,'IDEXX MPN Table'!$A$3:$A$52,(_xlfn.XLOOKUP($E249,'IDEXX MPN Table'!$B$2:$AX$2,'IDEXX MPN Table'!$B$3:$AX$52))),"")</f>
        <v>533.5</v>
      </c>
      <c r="G249">
        <v>36</v>
      </c>
      <c r="H249">
        <v>13</v>
      </c>
      <c r="I249" s="92" cm="1">
        <f t="array" ref="I249">_xlfn.IFNA(_xlfn.XLOOKUP($G249,'IDEXX MPN Table'!$A$3:$A$52,(_xlfn.XLOOKUP($H249,'IDEXX MPN Table'!$B$2:$AX$2,'IDEXX MPN Table'!$B$3:$AX$52))),"")</f>
        <v>86.7</v>
      </c>
    </row>
    <row r="250" spans="1:9" x14ac:dyDescent="0.35">
      <c r="A250" s="110" t="str">
        <f t="shared" si="3"/>
        <v>BD4_2025-06-22</v>
      </c>
      <c r="B250" t="s">
        <v>636</v>
      </c>
      <c r="C250" s="6">
        <v>45830</v>
      </c>
      <c r="D250">
        <v>49</v>
      </c>
      <c r="E250">
        <v>48</v>
      </c>
      <c r="F250" s="90" t="str" cm="1">
        <f t="array" ref="F250">_xlfn.IFNA(_xlfn.XLOOKUP($D250,'IDEXX MPN Table'!$A$3:$A$52,(_xlfn.XLOOKUP($E250,'IDEXX MPN Table'!$B$2:$AX$2,'IDEXX MPN Table'!$B$3:$AX$52))),"")</f>
        <v>&gt; 2419.6</v>
      </c>
      <c r="G250">
        <v>48</v>
      </c>
      <c r="H250">
        <v>14</v>
      </c>
      <c r="I250" s="92" cm="1">
        <f t="array" ref="I250">_xlfn.IFNA(_xlfn.XLOOKUP($G250,'IDEXX MPN Table'!$A$3:$A$52,(_xlfn.XLOOKUP($H250,'IDEXX MPN Table'!$B$2:$AX$2,'IDEXX MPN Table'!$B$3:$AX$52))),"")</f>
        <v>209.8</v>
      </c>
    </row>
    <row r="251" spans="1:9" x14ac:dyDescent="0.35">
      <c r="A251" s="110" t="str">
        <f t="shared" si="3"/>
        <v>BD5_2025-06-22</v>
      </c>
      <c r="B251" t="s">
        <v>638</v>
      </c>
      <c r="C251" s="6">
        <v>45830</v>
      </c>
      <c r="D251">
        <v>49</v>
      </c>
      <c r="E251">
        <v>48</v>
      </c>
      <c r="F251" s="90" t="str" cm="1">
        <f t="array" ref="F251">_xlfn.IFNA(_xlfn.XLOOKUP($D251,'IDEXX MPN Table'!$A$3:$A$52,(_xlfn.XLOOKUP($E251,'IDEXX MPN Table'!$B$2:$AX$2,'IDEXX MPN Table'!$B$3:$AX$52))),"")</f>
        <v>&gt; 2419.6</v>
      </c>
      <c r="G251">
        <v>49</v>
      </c>
      <c r="H251">
        <v>48</v>
      </c>
      <c r="I251" s="92" t="str" cm="1">
        <f t="array" ref="I251">_xlfn.IFNA(_xlfn.XLOOKUP($G251,'IDEXX MPN Table'!$A$3:$A$52,(_xlfn.XLOOKUP($H251,'IDEXX MPN Table'!$B$2:$AX$2,'IDEXX MPN Table'!$B$3:$AX$52))),"")</f>
        <v>&gt; 2419.6</v>
      </c>
    </row>
    <row r="252" spans="1:9" x14ac:dyDescent="0.35">
      <c r="A252" s="110" t="str">
        <f t="shared" si="3"/>
        <v>BLDL1_2025-06-22</v>
      </c>
      <c r="B252" t="s">
        <v>189</v>
      </c>
      <c r="C252" s="6">
        <v>45830</v>
      </c>
      <c r="D252">
        <v>49</v>
      </c>
      <c r="E252">
        <v>48</v>
      </c>
      <c r="F252" s="90" t="str" cm="1">
        <f t="array" ref="F252">_xlfn.IFNA(_xlfn.XLOOKUP($D252,'IDEXX MPN Table'!$A$3:$A$52,(_xlfn.XLOOKUP($E252,'IDEXX MPN Table'!$B$2:$AX$2,'IDEXX MPN Table'!$B$3:$AX$52))),"")</f>
        <v>&gt; 2419.6</v>
      </c>
      <c r="G252">
        <v>49</v>
      </c>
      <c r="H252">
        <v>19</v>
      </c>
      <c r="I252" s="92" cm="1">
        <f t="array" ref="I252">_xlfn.IFNA(_xlfn.XLOOKUP($G252,'IDEXX MPN Table'!$A$3:$A$52,(_xlfn.XLOOKUP($H252,'IDEXX MPN Table'!$B$2:$AX$2,'IDEXX MPN Table'!$B$3:$AX$52))),"")</f>
        <v>325.5</v>
      </c>
    </row>
    <row r="253" spans="1:9" x14ac:dyDescent="0.35">
      <c r="A253" s="110" t="str">
        <f t="shared" si="3"/>
        <v>BRL1_2025-06-22</v>
      </c>
      <c r="B253" t="s">
        <v>195</v>
      </c>
      <c r="C253" s="6">
        <v>45830</v>
      </c>
      <c r="D253">
        <v>49</v>
      </c>
      <c r="E253">
        <v>47</v>
      </c>
      <c r="F253" s="90" cm="1">
        <f t="array" ref="F253">_xlfn.IFNA(_xlfn.XLOOKUP($D253,'IDEXX MPN Table'!$A$3:$A$52,(_xlfn.XLOOKUP($E253,'IDEXX MPN Table'!$B$2:$AX$2,'IDEXX MPN Table'!$B$3:$AX$52))),"")</f>
        <v>2419.6</v>
      </c>
      <c r="G253">
        <v>3</v>
      </c>
      <c r="H253">
        <v>3</v>
      </c>
      <c r="I253" s="92" cm="1">
        <f t="array" ref="I253">_xlfn.IFNA(_xlfn.XLOOKUP($G253,'IDEXX MPN Table'!$A$3:$A$52,(_xlfn.XLOOKUP($H253,'IDEXX MPN Table'!$B$2:$AX$2,'IDEXX MPN Table'!$B$3:$AX$52))),"")</f>
        <v>6.1</v>
      </c>
    </row>
    <row r="254" spans="1:9" x14ac:dyDescent="0.35">
      <c r="A254" s="110" t="str">
        <f t="shared" si="3"/>
        <v>CB2_2025-06-22</v>
      </c>
      <c r="B254" t="s">
        <v>198</v>
      </c>
      <c r="C254" s="6">
        <v>45830</v>
      </c>
      <c r="D254">
        <v>49</v>
      </c>
      <c r="E254">
        <v>48</v>
      </c>
      <c r="F254" s="90" t="str" cm="1">
        <f t="array" ref="F254">_xlfn.IFNA(_xlfn.XLOOKUP($D254,'IDEXX MPN Table'!$A$3:$A$52,(_xlfn.XLOOKUP($E254,'IDEXX MPN Table'!$B$2:$AX$2,'IDEXX MPN Table'!$B$3:$AX$52))),"")</f>
        <v>&gt; 2419.6</v>
      </c>
      <c r="G254">
        <v>39</v>
      </c>
      <c r="H254">
        <v>6</v>
      </c>
      <c r="I254" s="92" cm="1">
        <f t="array" ref="I254">_xlfn.IFNA(_xlfn.XLOOKUP($G254,'IDEXX MPN Table'!$A$3:$A$52,(_xlfn.XLOOKUP($H254,'IDEXX MPN Table'!$B$2:$AX$2,'IDEXX MPN Table'!$B$3:$AX$52))),"")</f>
        <v>83.6</v>
      </c>
    </row>
    <row r="255" spans="1:9" x14ac:dyDescent="0.35">
      <c r="A255" s="110" t="str">
        <f t="shared" si="3"/>
        <v>CB3_2025-06-22</v>
      </c>
      <c r="B255" t="s">
        <v>201</v>
      </c>
      <c r="C255" s="6">
        <v>45830</v>
      </c>
      <c r="D255">
        <v>49</v>
      </c>
      <c r="E255">
        <v>48</v>
      </c>
      <c r="F255" s="90" t="str" cm="1">
        <f t="array" ref="F255">_xlfn.IFNA(_xlfn.XLOOKUP($D255,'IDEXX MPN Table'!$A$3:$A$52,(_xlfn.XLOOKUP($E255,'IDEXX MPN Table'!$B$2:$AX$2,'IDEXX MPN Table'!$B$3:$AX$52))),"")</f>
        <v>&gt; 2419.6</v>
      </c>
      <c r="G255">
        <v>49</v>
      </c>
      <c r="H255">
        <v>48</v>
      </c>
      <c r="I255" s="92" t="str" cm="1">
        <f t="array" ref="I255">_xlfn.IFNA(_xlfn.XLOOKUP($G255,'IDEXX MPN Table'!$A$3:$A$52,(_xlfn.XLOOKUP($H255,'IDEXX MPN Table'!$B$2:$AX$2,'IDEXX MPN Table'!$B$3:$AX$52))),"")</f>
        <v>&gt; 2419.6</v>
      </c>
    </row>
    <row r="256" spans="1:9" x14ac:dyDescent="0.35">
      <c r="A256" s="110" t="str">
        <f t="shared" si="3"/>
        <v>CL2_2025-06-22</v>
      </c>
      <c r="B256" t="s">
        <v>207</v>
      </c>
      <c r="C256" s="6">
        <v>45830</v>
      </c>
      <c r="D256">
        <v>49</v>
      </c>
      <c r="E256">
        <v>48</v>
      </c>
      <c r="F256" s="90" t="str" cm="1">
        <f t="array" ref="F256">_xlfn.IFNA(_xlfn.XLOOKUP($D256,'IDEXX MPN Table'!$A$3:$A$52,(_xlfn.XLOOKUP($E256,'IDEXX MPN Table'!$B$2:$AX$2,'IDEXX MPN Table'!$B$3:$AX$52))),"")</f>
        <v>&gt; 2419.6</v>
      </c>
      <c r="G256">
        <v>42</v>
      </c>
      <c r="H256">
        <v>6</v>
      </c>
      <c r="I256" s="92" cm="1">
        <f t="array" ref="I256">_xlfn.IFNA(_xlfn.XLOOKUP($G256,'IDEXX MPN Table'!$A$3:$A$52,(_xlfn.XLOOKUP($H256,'IDEXX MPN Table'!$B$2:$AX$2,'IDEXX MPN Table'!$B$3:$AX$52))),"")</f>
        <v>98.8</v>
      </c>
    </row>
    <row r="257" spans="1:10" x14ac:dyDescent="0.35">
      <c r="A257" s="110" t="str">
        <f t="shared" si="3"/>
        <v>CL4_2025-06-22</v>
      </c>
      <c r="B257" t="s">
        <v>211</v>
      </c>
      <c r="C257" s="6">
        <v>45830</v>
      </c>
      <c r="D257">
        <v>49</v>
      </c>
      <c r="E257">
        <v>48</v>
      </c>
      <c r="F257" s="90" t="str" cm="1">
        <f t="array" ref="F257">_xlfn.IFNA(_xlfn.XLOOKUP($D257,'IDEXX MPN Table'!$A$3:$A$52,(_xlfn.XLOOKUP($E257,'IDEXX MPN Table'!$B$2:$AX$2,'IDEXX MPN Table'!$B$3:$AX$52))),"")</f>
        <v>&gt; 2419.6</v>
      </c>
      <c r="G257">
        <v>27</v>
      </c>
      <c r="H257">
        <v>9</v>
      </c>
      <c r="I257" s="92" cm="1">
        <f t="array" ref="I257">_xlfn.IFNA(_xlfn.XLOOKUP($G257,'IDEXX MPN Table'!$A$3:$A$52,(_xlfn.XLOOKUP($H257,'IDEXX MPN Table'!$B$2:$AX$2,'IDEXX MPN Table'!$B$3:$AX$52))),"")</f>
        <v>51.2</v>
      </c>
    </row>
    <row r="258" spans="1:10" x14ac:dyDescent="0.35">
      <c r="A258" s="110" t="str">
        <f t="shared" si="3"/>
        <v>CL5_2025-06-22</v>
      </c>
      <c r="B258" t="s">
        <v>217</v>
      </c>
      <c r="C258" s="6">
        <v>45830</v>
      </c>
      <c r="D258">
        <v>48</v>
      </c>
      <c r="E258">
        <v>48</v>
      </c>
      <c r="F258" s="90" cm="1">
        <f t="array" ref="F258">_xlfn.IFNA(_xlfn.XLOOKUP($D258,'IDEXX MPN Table'!$A$3:$A$52,(_xlfn.XLOOKUP($E258,'IDEXX MPN Table'!$B$2:$AX$2,'IDEXX MPN Table'!$B$3:$AX$52))),"")</f>
        <v>1011.2</v>
      </c>
      <c r="G258">
        <v>39</v>
      </c>
      <c r="H258">
        <v>4</v>
      </c>
      <c r="I258" s="92" cm="1">
        <f t="array" ref="I258">_xlfn.IFNA(_xlfn.XLOOKUP($G258,'IDEXX MPN Table'!$A$3:$A$52,(_xlfn.XLOOKUP($H258,'IDEXX MPN Table'!$B$2:$AX$2,'IDEXX MPN Table'!$B$3:$AX$52))),"")</f>
        <v>78.900000000000006</v>
      </c>
      <c r="J258" t="s">
        <v>1260</v>
      </c>
    </row>
    <row r="259" spans="1:10" x14ac:dyDescent="0.35">
      <c r="A259" s="110" t="str">
        <f t="shared" ref="A259:A322" si="4">$B259&amp;"_"&amp;TEXT($C259,"yyyy-mm-dd")</f>
        <v>DB1_2025-06-22</v>
      </c>
      <c r="B259" t="s">
        <v>227</v>
      </c>
      <c r="C259" s="6">
        <v>45830</v>
      </c>
      <c r="D259">
        <v>49</v>
      </c>
      <c r="E259">
        <v>48</v>
      </c>
      <c r="F259" s="90" t="str" cm="1">
        <f t="array" ref="F259">_xlfn.IFNA(_xlfn.XLOOKUP($D259,'IDEXX MPN Table'!$A$3:$A$52,(_xlfn.XLOOKUP($E259,'IDEXX MPN Table'!$B$2:$AX$2,'IDEXX MPN Table'!$B$3:$AX$52))),"")</f>
        <v>&gt; 2419.6</v>
      </c>
      <c r="G259">
        <v>41</v>
      </c>
      <c r="H259">
        <v>11</v>
      </c>
      <c r="I259" s="92" cm="1">
        <f t="array" ref="I259">_xlfn.IFNA(_xlfn.XLOOKUP($G259,'IDEXX MPN Table'!$A$3:$A$52,(_xlfn.XLOOKUP($H259,'IDEXX MPN Table'!$B$2:$AX$2,'IDEXX MPN Table'!$B$3:$AX$52))),"")</f>
        <v>107.1</v>
      </c>
    </row>
    <row r="260" spans="1:10" x14ac:dyDescent="0.35">
      <c r="A260" s="110" t="str">
        <f t="shared" si="4"/>
        <v>DB2_2025-06-22</v>
      </c>
      <c r="B260" t="s">
        <v>654</v>
      </c>
      <c r="C260" s="6">
        <v>45830</v>
      </c>
      <c r="D260">
        <v>49</v>
      </c>
      <c r="E260">
        <v>48</v>
      </c>
      <c r="F260" s="90" t="str" cm="1">
        <f t="array" ref="F260">_xlfn.IFNA(_xlfn.XLOOKUP($D260,'IDEXX MPN Table'!$A$3:$A$52,(_xlfn.XLOOKUP($E260,'IDEXX MPN Table'!$B$2:$AX$2,'IDEXX MPN Table'!$B$3:$AX$52))),"")</f>
        <v>&gt; 2419.6</v>
      </c>
      <c r="G260">
        <v>48</v>
      </c>
      <c r="H260">
        <v>39</v>
      </c>
      <c r="I260" s="92" cm="1">
        <f t="array" ref="I260">_xlfn.IFNA(_xlfn.XLOOKUP($G260,'IDEXX MPN Table'!$A$3:$A$52,(_xlfn.XLOOKUP($H260,'IDEXX MPN Table'!$B$2:$AX$2,'IDEXX MPN Table'!$B$3:$AX$52))),"")</f>
        <v>658.6</v>
      </c>
    </row>
    <row r="261" spans="1:10" x14ac:dyDescent="0.35">
      <c r="A261" s="110" t="str">
        <f t="shared" si="4"/>
        <v>DE1_2025-06-22</v>
      </c>
      <c r="B261" t="s">
        <v>231</v>
      </c>
      <c r="C261" s="6">
        <v>45830</v>
      </c>
      <c r="D261">
        <v>49</v>
      </c>
      <c r="E261">
        <v>48</v>
      </c>
      <c r="F261" s="90" t="str" cm="1">
        <f t="array" ref="F261">_xlfn.IFNA(_xlfn.XLOOKUP($D261,'IDEXX MPN Table'!$A$3:$A$52,(_xlfn.XLOOKUP($E261,'IDEXX MPN Table'!$B$2:$AX$2,'IDEXX MPN Table'!$B$3:$AX$52))),"")</f>
        <v>&gt; 2419.6</v>
      </c>
      <c r="G261">
        <v>43</v>
      </c>
      <c r="H261">
        <v>11</v>
      </c>
      <c r="I261" s="92" cm="1">
        <f t="array" ref="I261">_xlfn.IFNA(_xlfn.XLOOKUP($G261,'IDEXX MPN Table'!$A$3:$A$52,(_xlfn.XLOOKUP($H261,'IDEXX MPN Table'!$B$2:$AX$2,'IDEXX MPN Table'!$B$3:$AX$52))),"")</f>
        <v>121.1</v>
      </c>
    </row>
    <row r="262" spans="1:10" x14ac:dyDescent="0.35">
      <c r="A262" s="110" t="str">
        <f t="shared" si="4"/>
        <v>ETL1_2025-06-22</v>
      </c>
      <c r="B262" t="s">
        <v>236</v>
      </c>
      <c r="C262" s="6">
        <v>45830</v>
      </c>
      <c r="D262">
        <v>49</v>
      </c>
      <c r="E262">
        <v>48</v>
      </c>
      <c r="F262" s="90" t="str" cm="1">
        <f t="array" ref="F262">_xlfn.IFNA(_xlfn.XLOOKUP($D262,'IDEXX MPN Table'!$A$3:$A$52,(_xlfn.XLOOKUP($E262,'IDEXX MPN Table'!$B$2:$AX$2,'IDEXX MPN Table'!$B$3:$AX$52))),"")</f>
        <v>&gt; 2419.6</v>
      </c>
      <c r="G262">
        <v>45</v>
      </c>
      <c r="H262">
        <v>14</v>
      </c>
      <c r="I262" s="92" cm="1">
        <f t="array" ref="I262">_xlfn.IFNA(_xlfn.XLOOKUP($G262,'IDEXX MPN Table'!$A$3:$A$52,(_xlfn.XLOOKUP($H262,'IDEXX MPN Table'!$B$2:$AX$2,'IDEXX MPN Table'!$B$3:$AX$52))),"")</f>
        <v>152.9</v>
      </c>
    </row>
    <row r="263" spans="1:10" x14ac:dyDescent="0.35">
      <c r="A263" s="110" t="str">
        <f t="shared" si="4"/>
        <v>GMP1_2025-06-22</v>
      </c>
      <c r="B263" t="s">
        <v>239</v>
      </c>
      <c r="C263" s="6">
        <v>45830</v>
      </c>
      <c r="D263">
        <v>49</v>
      </c>
      <c r="E263">
        <v>48</v>
      </c>
      <c r="F263" s="90" t="str" cm="1">
        <f t="array" ref="F263">_xlfn.IFNA(_xlfn.XLOOKUP($D263,'IDEXX MPN Table'!$A$3:$A$52,(_xlfn.XLOOKUP($E263,'IDEXX MPN Table'!$B$2:$AX$2,'IDEXX MPN Table'!$B$3:$AX$52))),"")</f>
        <v>&gt; 2419.6</v>
      </c>
      <c r="G263">
        <v>49</v>
      </c>
      <c r="H263">
        <v>39</v>
      </c>
      <c r="I263" s="92" cm="1">
        <f t="array" ref="I263">_xlfn.IFNA(_xlfn.XLOOKUP($G263,'IDEXX MPN Table'!$A$3:$A$52,(_xlfn.XLOOKUP($H263,'IDEXX MPN Table'!$B$2:$AX$2,'IDEXX MPN Table'!$B$3:$AX$52))),"")</f>
        <v>1046.2</v>
      </c>
    </row>
    <row r="264" spans="1:10" x14ac:dyDescent="0.35">
      <c r="A264" s="110" t="str">
        <f t="shared" si="4"/>
        <v>GRPL1_2025-06-22</v>
      </c>
      <c r="B264" t="s">
        <v>349</v>
      </c>
      <c r="C264" s="6">
        <v>45830</v>
      </c>
      <c r="D264">
        <v>49</v>
      </c>
      <c r="E264">
        <v>48</v>
      </c>
      <c r="F264" s="90" t="str" cm="1">
        <f t="array" ref="F264">_xlfn.IFNA(_xlfn.XLOOKUP($D264,'IDEXX MPN Table'!$A$3:$A$52,(_xlfn.XLOOKUP($E264,'IDEXX MPN Table'!$B$2:$AX$2,'IDEXX MPN Table'!$B$3:$AX$52))),"")</f>
        <v>&gt; 2419.6</v>
      </c>
      <c r="G264">
        <v>48</v>
      </c>
      <c r="H264">
        <v>19</v>
      </c>
      <c r="I264" s="92" cm="1">
        <f t="array" ref="I264">_xlfn.IFNA(_xlfn.XLOOKUP($G264,'IDEXX MPN Table'!$A$3:$A$52,(_xlfn.XLOOKUP($H264,'IDEXX MPN Table'!$B$2:$AX$2,'IDEXX MPN Table'!$B$3:$AX$52))),"")</f>
        <v>260.3</v>
      </c>
    </row>
    <row r="265" spans="1:10" x14ac:dyDescent="0.35">
      <c r="A265" s="110" t="str">
        <f t="shared" si="4"/>
        <v>HA1_2025-06-22</v>
      </c>
      <c r="B265" t="s">
        <v>241</v>
      </c>
      <c r="C265" s="6">
        <v>45830</v>
      </c>
      <c r="D265">
        <v>49</v>
      </c>
      <c r="E265">
        <v>48</v>
      </c>
      <c r="F265" s="90" t="str" cm="1">
        <f t="array" ref="F265">_xlfn.IFNA(_xlfn.XLOOKUP($D265,'IDEXX MPN Table'!$A$3:$A$52,(_xlfn.XLOOKUP($E265,'IDEXX MPN Table'!$B$2:$AX$2,'IDEXX MPN Table'!$B$3:$AX$52))),"")</f>
        <v>&gt; 2419.6</v>
      </c>
      <c r="G265">
        <v>49</v>
      </c>
      <c r="H265">
        <v>43</v>
      </c>
      <c r="I265" s="92" cm="1">
        <f t="array" ref="I265">_xlfn.IFNA(_xlfn.XLOOKUP($G265,'IDEXX MPN Table'!$A$3:$A$52,(_xlfn.XLOOKUP($H265,'IDEXX MPN Table'!$B$2:$AX$2,'IDEXX MPN Table'!$B$3:$AX$52))),"")</f>
        <v>1413.6</v>
      </c>
    </row>
    <row r="266" spans="1:10" x14ac:dyDescent="0.35">
      <c r="A266" s="110" t="str">
        <f t="shared" si="4"/>
        <v>HB3_2025-06-22</v>
      </c>
      <c r="B266" t="s">
        <v>245</v>
      </c>
      <c r="C266" s="6">
        <v>45830</v>
      </c>
      <c r="D266">
        <v>49</v>
      </c>
      <c r="E266">
        <v>48</v>
      </c>
      <c r="F266" s="90" t="str" cm="1">
        <f t="array" ref="F266">_xlfn.IFNA(_xlfn.XLOOKUP($D266,'IDEXX MPN Table'!$A$3:$A$52,(_xlfn.XLOOKUP($E266,'IDEXX MPN Table'!$B$2:$AX$2,'IDEXX MPN Table'!$B$3:$AX$52))),"")</f>
        <v>&gt; 2419.6</v>
      </c>
      <c r="G266">
        <v>44</v>
      </c>
      <c r="H266">
        <v>11</v>
      </c>
      <c r="I266" s="92" cm="1">
        <f t="array" ref="I266">_xlfn.IFNA(_xlfn.XLOOKUP($G266,'IDEXX MPN Table'!$A$3:$A$52,(_xlfn.XLOOKUP($H266,'IDEXX MPN Table'!$B$2:$AX$2,'IDEXX MPN Table'!$B$3:$AX$52))),"")</f>
        <v>129.6</v>
      </c>
    </row>
    <row r="267" spans="1:10" x14ac:dyDescent="0.35">
      <c r="A267" s="110" t="str">
        <f t="shared" si="4"/>
        <v>HL2_2025-06-22</v>
      </c>
      <c r="B267" t="s">
        <v>249</v>
      </c>
      <c r="C267" s="6">
        <v>45830</v>
      </c>
      <c r="D267">
        <v>49</v>
      </c>
      <c r="E267">
        <v>48</v>
      </c>
      <c r="F267" s="90" t="str" cm="1">
        <f t="array" ref="F267">_xlfn.IFNA(_xlfn.XLOOKUP($D267,'IDEXX MPN Table'!$A$3:$A$52,(_xlfn.XLOOKUP($E267,'IDEXX MPN Table'!$B$2:$AX$2,'IDEXX MPN Table'!$B$3:$AX$52))),"")</f>
        <v>&gt; 2419.6</v>
      </c>
      <c r="G267">
        <v>18</v>
      </c>
      <c r="H267">
        <v>3</v>
      </c>
      <c r="I267" s="92" cm="1">
        <f t="array" ref="I267">_xlfn.IFNA(_xlfn.XLOOKUP($G267,'IDEXX MPN Table'!$A$3:$A$52,(_xlfn.XLOOKUP($H267,'IDEXX MPN Table'!$B$2:$AX$2,'IDEXX MPN Table'!$B$3:$AX$52))),"")</f>
        <v>25.6</v>
      </c>
    </row>
    <row r="268" spans="1:10" x14ac:dyDescent="0.35">
      <c r="A268" s="110" t="str">
        <f t="shared" si="4"/>
        <v>HO2_2025-06-22</v>
      </c>
      <c r="B268" t="s">
        <v>1265</v>
      </c>
      <c r="C268" s="6">
        <v>45830</v>
      </c>
      <c r="D268">
        <v>49</v>
      </c>
      <c r="E268">
        <v>48</v>
      </c>
      <c r="F268" s="90" t="str" cm="1">
        <f t="array" ref="F268">_xlfn.IFNA(_xlfn.XLOOKUP($D268,'IDEXX MPN Table'!$A$3:$A$52,(_xlfn.XLOOKUP($E268,'IDEXX MPN Table'!$B$2:$AX$2,'IDEXX MPN Table'!$B$3:$AX$52))),"")</f>
        <v>&gt; 2419.6</v>
      </c>
      <c r="G268">
        <v>40</v>
      </c>
      <c r="H268">
        <v>16</v>
      </c>
      <c r="I268" s="92" cm="1">
        <f t="array" ref="I268">_xlfn.IFNA(_xlfn.XLOOKUP($G268,'IDEXX MPN Table'!$A$3:$A$52,(_xlfn.XLOOKUP($H268,'IDEXX MPN Table'!$B$2:$AX$2,'IDEXX MPN Table'!$B$3:$AX$52))),"")</f>
        <v>115.3</v>
      </c>
    </row>
    <row r="269" spans="1:10" x14ac:dyDescent="0.35">
      <c r="A269" s="110" t="str">
        <f t="shared" si="4"/>
        <v>LSC1_2025-06-22</v>
      </c>
      <c r="B269" t="s">
        <v>666</v>
      </c>
      <c r="C269" s="6">
        <v>45830</v>
      </c>
      <c r="D269">
        <v>49</v>
      </c>
      <c r="E269">
        <v>48</v>
      </c>
      <c r="F269" s="90" t="str" cm="1">
        <f t="array" ref="F269">_xlfn.IFNA(_xlfn.XLOOKUP($D269,'IDEXX MPN Table'!$A$3:$A$52,(_xlfn.XLOOKUP($E269,'IDEXX MPN Table'!$B$2:$AX$2,'IDEXX MPN Table'!$B$3:$AX$52))),"")</f>
        <v>&gt; 2419.6</v>
      </c>
      <c r="G269">
        <v>49</v>
      </c>
      <c r="H269">
        <v>26</v>
      </c>
      <c r="I269" s="92" cm="1">
        <f t="array" ref="I269">_xlfn.IFNA(_xlfn.XLOOKUP($G269,'IDEXX MPN Table'!$A$3:$A$52,(_xlfn.XLOOKUP($H269,'IDEXX MPN Table'!$B$2:$AX$2,'IDEXX MPN Table'!$B$3:$AX$52))),"")</f>
        <v>488.4</v>
      </c>
    </row>
    <row r="270" spans="1:10" x14ac:dyDescent="0.35">
      <c r="A270" s="110" t="str">
        <f t="shared" si="4"/>
        <v>MB3_2025-06-22</v>
      </c>
      <c r="B270" t="s">
        <v>256</v>
      </c>
      <c r="C270" s="6">
        <v>45830</v>
      </c>
      <c r="D270">
        <v>49</v>
      </c>
      <c r="E270">
        <v>48</v>
      </c>
      <c r="F270" s="90" t="str" cm="1">
        <f t="array" ref="F270">_xlfn.IFNA(_xlfn.XLOOKUP($D270,'IDEXX MPN Table'!$A$3:$A$52,(_xlfn.XLOOKUP($E270,'IDEXX MPN Table'!$B$2:$AX$2,'IDEXX MPN Table'!$B$3:$AX$52))),"")</f>
        <v>&gt; 2419.6</v>
      </c>
      <c r="G270">
        <v>29</v>
      </c>
      <c r="H270">
        <v>7</v>
      </c>
      <c r="I270" s="92" cm="1">
        <f t="array" ref="I270">_xlfn.IFNA(_xlfn.XLOOKUP($G270,'IDEXX MPN Table'!$A$3:$A$52,(_xlfn.XLOOKUP($H270,'IDEXX MPN Table'!$B$2:$AX$2,'IDEXX MPN Table'!$B$3:$AX$52))),"")</f>
        <v>52.8</v>
      </c>
    </row>
    <row r="271" spans="1:10" x14ac:dyDescent="0.35">
      <c r="A271" s="110" t="str">
        <f t="shared" si="4"/>
        <v>MDWL1_2025-06-22</v>
      </c>
      <c r="B271" t="s">
        <v>260</v>
      </c>
      <c r="C271" s="6">
        <v>45830</v>
      </c>
      <c r="D271">
        <v>49</v>
      </c>
      <c r="E271">
        <v>48</v>
      </c>
      <c r="F271" s="90" t="str" cm="1">
        <f t="array" ref="F271">_xlfn.IFNA(_xlfn.XLOOKUP($D271,'IDEXX MPN Table'!$A$3:$A$52,(_xlfn.XLOOKUP($E271,'IDEXX MPN Table'!$B$2:$AX$2,'IDEXX MPN Table'!$B$3:$AX$52))),"")</f>
        <v>&gt; 2419.6</v>
      </c>
      <c r="G271">
        <v>30</v>
      </c>
      <c r="H271">
        <v>5</v>
      </c>
      <c r="I271" s="92" cm="1">
        <f t="array" ref="I271">_xlfn.IFNA(_xlfn.XLOOKUP($G271,'IDEXX MPN Table'!$A$3:$A$52,(_xlfn.XLOOKUP($H271,'IDEXX MPN Table'!$B$2:$AX$2,'IDEXX MPN Table'!$B$3:$AX$52))),"")</f>
        <v>52</v>
      </c>
    </row>
    <row r="272" spans="1:10" x14ac:dyDescent="0.35">
      <c r="A272" s="110" t="str">
        <f t="shared" si="4"/>
        <v>MR1_2025-06-22</v>
      </c>
      <c r="B272" t="s">
        <v>672</v>
      </c>
      <c r="C272" s="6">
        <v>45830</v>
      </c>
      <c r="D272">
        <v>49</v>
      </c>
      <c r="E272">
        <v>48</v>
      </c>
      <c r="F272" s="90" t="str" cm="1">
        <f t="array" ref="F272">_xlfn.IFNA(_xlfn.XLOOKUP($D272,'IDEXX MPN Table'!$A$3:$A$52,(_xlfn.XLOOKUP($E272,'IDEXX MPN Table'!$B$2:$AX$2,'IDEXX MPN Table'!$B$3:$AX$52))),"")</f>
        <v>&gt; 2419.6</v>
      </c>
      <c r="G272">
        <v>49</v>
      </c>
      <c r="H272">
        <v>48</v>
      </c>
      <c r="I272" s="92" t="str" cm="1">
        <f t="array" ref="I272">_xlfn.IFNA(_xlfn.XLOOKUP($G272,'IDEXX MPN Table'!$A$3:$A$52,(_xlfn.XLOOKUP($H272,'IDEXX MPN Table'!$B$2:$AX$2,'IDEXX MPN Table'!$B$3:$AX$52))),"")</f>
        <v>&gt; 2419.6</v>
      </c>
    </row>
    <row r="273" spans="1:10" x14ac:dyDescent="0.35">
      <c r="A273" s="110" t="str">
        <f t="shared" si="4"/>
        <v>MR4_2025-06-22</v>
      </c>
      <c r="B273" t="s">
        <v>265</v>
      </c>
      <c r="C273" s="6">
        <v>45830</v>
      </c>
      <c r="D273">
        <v>48</v>
      </c>
      <c r="E273">
        <v>48</v>
      </c>
      <c r="F273" s="90" cm="1">
        <f t="array" ref="F273">_xlfn.IFNA(_xlfn.XLOOKUP($D273,'IDEXX MPN Table'!$A$3:$A$52,(_xlfn.XLOOKUP($E273,'IDEXX MPN Table'!$B$2:$AX$2,'IDEXX MPN Table'!$B$3:$AX$52))),"")</f>
        <v>1011.2</v>
      </c>
      <c r="G273">
        <v>41</v>
      </c>
      <c r="H273">
        <v>12</v>
      </c>
      <c r="I273" s="92" cm="1">
        <f t="array" ref="I273">_xlfn.IFNA(_xlfn.XLOOKUP($G273,'IDEXX MPN Table'!$A$3:$A$52,(_xlfn.XLOOKUP($H273,'IDEXX MPN Table'!$B$2:$AX$2,'IDEXX MPN Table'!$B$3:$AX$52))),"")</f>
        <v>110</v>
      </c>
    </row>
    <row r="274" spans="1:10" x14ac:dyDescent="0.35">
      <c r="A274" s="110" t="str">
        <f t="shared" si="4"/>
        <v>MRC_2025-06-22</v>
      </c>
      <c r="B274" t="s">
        <v>676</v>
      </c>
      <c r="C274" s="6">
        <v>45830</v>
      </c>
      <c r="D274">
        <v>49</v>
      </c>
      <c r="E274">
        <v>48</v>
      </c>
      <c r="F274" s="90" t="str" cm="1">
        <f t="array" ref="F274">_xlfn.IFNA(_xlfn.XLOOKUP($D274,'IDEXX MPN Table'!$A$3:$A$52,(_xlfn.XLOOKUP($E274,'IDEXX MPN Table'!$B$2:$AX$2,'IDEXX MPN Table'!$B$3:$AX$52))),"")</f>
        <v>&gt; 2419.6</v>
      </c>
      <c r="G274">
        <v>49</v>
      </c>
      <c r="H274">
        <v>41</v>
      </c>
      <c r="I274" s="92" cm="1">
        <f t="array" ref="I274">_xlfn.IFNA(_xlfn.XLOOKUP($G274,'IDEXX MPN Table'!$A$3:$A$52,(_xlfn.XLOOKUP($H274,'IDEXX MPN Table'!$B$2:$AX$2,'IDEXX MPN Table'!$B$3:$AX$52))),"")</f>
        <v>1203.3</v>
      </c>
    </row>
    <row r="275" spans="1:10" x14ac:dyDescent="0.35">
      <c r="A275" s="110" t="str">
        <f t="shared" si="4"/>
        <v>PL1_2025-06-22</v>
      </c>
      <c r="B275" t="s">
        <v>267</v>
      </c>
      <c r="C275" s="6">
        <v>45830</v>
      </c>
      <c r="D275">
        <v>48</v>
      </c>
      <c r="E275">
        <v>48</v>
      </c>
      <c r="F275" s="90" cm="1">
        <f t="array" ref="F275">_xlfn.IFNA(_xlfn.XLOOKUP($D275,'IDEXX MPN Table'!$A$3:$A$52,(_xlfn.XLOOKUP($E275,'IDEXX MPN Table'!$B$2:$AX$2,'IDEXX MPN Table'!$B$3:$AX$52))),"")</f>
        <v>1011.2</v>
      </c>
      <c r="G275">
        <v>30</v>
      </c>
      <c r="H275">
        <v>7</v>
      </c>
      <c r="I275" s="92" cm="1">
        <f t="array" ref="I275">_xlfn.IFNA(_xlfn.XLOOKUP($G275,'IDEXX MPN Table'!$A$3:$A$52,(_xlfn.XLOOKUP($H275,'IDEXX MPN Table'!$B$2:$AX$2,'IDEXX MPN Table'!$B$3:$AX$52))),"")</f>
        <v>55.4</v>
      </c>
    </row>
    <row r="276" spans="1:10" x14ac:dyDescent="0.35">
      <c r="A276" s="110" t="str">
        <f t="shared" si="4"/>
        <v>PMRL1_2025-06-22</v>
      </c>
      <c r="B276" t="s">
        <v>269</v>
      </c>
      <c r="C276" s="6">
        <v>45830</v>
      </c>
      <c r="D276">
        <v>49</v>
      </c>
      <c r="E276">
        <v>43</v>
      </c>
      <c r="F276" s="90" cm="1">
        <f t="array" ref="F276">_xlfn.IFNA(_xlfn.XLOOKUP($D276,'IDEXX MPN Table'!$A$3:$A$52,(_xlfn.XLOOKUP($E276,'IDEXX MPN Table'!$B$2:$AX$2,'IDEXX MPN Table'!$B$3:$AX$52))),"")</f>
        <v>1413.6</v>
      </c>
      <c r="G276">
        <v>21</v>
      </c>
      <c r="H276">
        <v>2</v>
      </c>
      <c r="I276" s="92" cm="1">
        <f t="array" ref="I276">_xlfn.IFNA(_xlfn.XLOOKUP($G276,'IDEXX MPN Table'!$A$3:$A$52,(_xlfn.XLOOKUP($H276,'IDEXX MPN Table'!$B$2:$AX$2,'IDEXX MPN Table'!$B$3:$AX$52))),"")</f>
        <v>29.2</v>
      </c>
    </row>
    <row r="277" spans="1:10" x14ac:dyDescent="0.35">
      <c r="A277" s="110" t="str">
        <f t="shared" si="4"/>
        <v>PP1_2025-06-22</v>
      </c>
      <c r="B277" t="s">
        <v>274</v>
      </c>
      <c r="C277" s="6">
        <v>45830</v>
      </c>
      <c r="D277">
        <v>49</v>
      </c>
      <c r="E277">
        <v>48</v>
      </c>
      <c r="F277" s="90" t="str" cm="1">
        <f t="array" ref="F277">_xlfn.IFNA(_xlfn.XLOOKUP($D277,'IDEXX MPN Table'!$A$3:$A$52,(_xlfn.XLOOKUP($E277,'IDEXX MPN Table'!$B$2:$AX$2,'IDEXX MPN Table'!$B$3:$AX$52))),"")</f>
        <v>&gt; 2419.6</v>
      </c>
      <c r="G277">
        <v>49</v>
      </c>
      <c r="H277">
        <v>17</v>
      </c>
      <c r="I277" s="92" cm="1">
        <f t="array" ref="I277">_xlfn.IFNA(_xlfn.XLOOKUP($G277,'IDEXX MPN Table'!$A$3:$A$52,(_xlfn.XLOOKUP($H277,'IDEXX MPN Table'!$B$2:$AX$2,'IDEXX MPN Table'!$B$3:$AX$52))),"")</f>
        <v>290.89999999999998</v>
      </c>
    </row>
    <row r="278" spans="1:10" x14ac:dyDescent="0.35">
      <c r="A278" s="110" t="str">
        <f t="shared" si="4"/>
        <v>PRP1_2025-06-22</v>
      </c>
      <c r="B278" t="s">
        <v>277</v>
      </c>
      <c r="C278" s="6">
        <v>45830</v>
      </c>
      <c r="D278">
        <v>47</v>
      </c>
      <c r="E278">
        <v>48</v>
      </c>
      <c r="F278" s="90" cm="1">
        <f t="array" ref="F278">_xlfn.IFNA(_xlfn.XLOOKUP($D278,'IDEXX MPN Table'!$A$3:$A$52,(_xlfn.XLOOKUP($E278,'IDEXX MPN Table'!$B$2:$AX$2,'IDEXX MPN Table'!$B$3:$AX$52))),"")</f>
        <v>691</v>
      </c>
      <c r="G278">
        <v>5</v>
      </c>
      <c r="H278">
        <v>3</v>
      </c>
      <c r="I278" s="92" cm="1">
        <f t="array" ref="I278">_xlfn.IFNA(_xlfn.XLOOKUP($G278,'IDEXX MPN Table'!$A$3:$A$52,(_xlfn.XLOOKUP($H278,'IDEXX MPN Table'!$B$2:$AX$2,'IDEXX MPN Table'!$B$3:$AX$52))),"")</f>
        <v>8.4</v>
      </c>
    </row>
    <row r="279" spans="1:10" x14ac:dyDescent="0.35">
      <c r="A279" s="110" t="str">
        <f t="shared" si="4"/>
        <v>RB1_2025-06-22</v>
      </c>
      <c r="B279" t="s">
        <v>686</v>
      </c>
      <c r="C279" s="6">
        <v>45830</v>
      </c>
      <c r="D279">
        <v>49</v>
      </c>
      <c r="E279">
        <v>48</v>
      </c>
      <c r="F279" s="90" t="str" cm="1">
        <f t="array" ref="F279">_xlfn.IFNA(_xlfn.XLOOKUP($D279,'IDEXX MPN Table'!$A$3:$A$52,(_xlfn.XLOOKUP($E279,'IDEXX MPN Table'!$B$2:$AX$2,'IDEXX MPN Table'!$B$3:$AX$52))),"")</f>
        <v>&gt; 2419.6</v>
      </c>
      <c r="G279">
        <v>49</v>
      </c>
      <c r="H279">
        <v>43</v>
      </c>
      <c r="I279" s="92" cm="1">
        <f t="array" ref="I279">_xlfn.IFNA(_xlfn.XLOOKUP($G279,'IDEXX MPN Table'!$A$3:$A$52,(_xlfn.XLOOKUP($H279,'IDEXX MPN Table'!$B$2:$AX$2,'IDEXX MPN Table'!$B$3:$AX$52))),"")</f>
        <v>1413.6</v>
      </c>
    </row>
    <row r="280" spans="1:10" x14ac:dyDescent="0.35">
      <c r="A280" s="110" t="str">
        <f t="shared" si="4"/>
        <v>RBA_2025-06-22</v>
      </c>
      <c r="B280" t="s">
        <v>279</v>
      </c>
      <c r="C280" s="6">
        <v>45830</v>
      </c>
      <c r="D280">
        <v>48</v>
      </c>
      <c r="E280">
        <v>48</v>
      </c>
      <c r="F280" s="90" cm="1">
        <f t="array" ref="F280">_xlfn.IFNA(_xlfn.XLOOKUP($D280,'IDEXX MPN Table'!$A$3:$A$52,(_xlfn.XLOOKUP($E280,'IDEXX MPN Table'!$B$2:$AX$2,'IDEXX MPN Table'!$B$3:$AX$52))),"")</f>
        <v>1011.2</v>
      </c>
      <c r="G280">
        <v>43</v>
      </c>
      <c r="H280">
        <v>8</v>
      </c>
      <c r="I280" s="92" cm="1">
        <f t="array" ref="I280">_xlfn.IFNA(_xlfn.XLOOKUP($G280,'IDEXX MPN Table'!$A$3:$A$52,(_xlfn.XLOOKUP($H280,'IDEXX MPN Table'!$B$2:$AX$2,'IDEXX MPN Table'!$B$3:$AX$52))),"")</f>
        <v>111.2</v>
      </c>
    </row>
    <row r="281" spans="1:10" x14ac:dyDescent="0.35">
      <c r="A281" s="110" t="str">
        <f t="shared" si="4"/>
        <v>SB2_2025-06-22</v>
      </c>
      <c r="B281" t="s">
        <v>447</v>
      </c>
      <c r="C281" s="6">
        <v>45830</v>
      </c>
      <c r="D281">
        <v>49</v>
      </c>
      <c r="E281">
        <v>48</v>
      </c>
      <c r="F281" s="90" t="str" cm="1">
        <f t="array" ref="F281">_xlfn.IFNA(_xlfn.XLOOKUP($D281,'IDEXX MPN Table'!$A$3:$A$52,(_xlfn.XLOOKUP($E281,'IDEXX MPN Table'!$B$2:$AX$2,'IDEXX MPN Table'!$B$3:$AX$52))),"")</f>
        <v>&gt; 2419.6</v>
      </c>
      <c r="G281">
        <v>18</v>
      </c>
      <c r="H281">
        <v>7</v>
      </c>
      <c r="I281" s="92" cm="1">
        <f t="array" ref="I281">_xlfn.IFNA(_xlfn.XLOOKUP($G281,'IDEXX MPN Table'!$A$3:$A$52,(_xlfn.XLOOKUP($H281,'IDEXX MPN Table'!$B$2:$AX$2,'IDEXX MPN Table'!$B$3:$AX$52))),"")</f>
        <v>30.7</v>
      </c>
    </row>
    <row r="282" spans="1:10" x14ac:dyDescent="0.35">
      <c r="A282" s="110" t="str">
        <f t="shared" si="4"/>
        <v>SB5_2025-06-22</v>
      </c>
      <c r="B282" t="s">
        <v>692</v>
      </c>
      <c r="C282" s="6">
        <v>45830</v>
      </c>
      <c r="D282">
        <v>49</v>
      </c>
      <c r="E282">
        <v>48</v>
      </c>
      <c r="F282" s="90" t="str" cm="1">
        <f t="array" ref="F282">_xlfn.IFNA(_xlfn.XLOOKUP($D282,'IDEXX MPN Table'!$A$3:$A$52,(_xlfn.XLOOKUP($E282,'IDEXX MPN Table'!$B$2:$AX$2,'IDEXX MPN Table'!$B$3:$AX$52))),"")</f>
        <v>&gt; 2419.6</v>
      </c>
      <c r="G282">
        <v>45</v>
      </c>
      <c r="H282">
        <v>13</v>
      </c>
      <c r="I282" s="92" cm="1">
        <f t="array" ref="I282">_xlfn.IFNA(_xlfn.XLOOKUP($G282,'IDEXX MPN Table'!$A$3:$A$52,(_xlfn.XLOOKUP($H282,'IDEXX MPN Table'!$B$2:$AX$2,'IDEXX MPN Table'!$B$3:$AX$52))),"")</f>
        <v>148.30000000000001</v>
      </c>
    </row>
    <row r="283" spans="1:10" x14ac:dyDescent="0.35">
      <c r="A283" s="110" t="str">
        <f t="shared" si="4"/>
        <v>SBA_2025-06-22</v>
      </c>
      <c r="B283" t="s">
        <v>695</v>
      </c>
      <c r="C283" s="6">
        <v>45830</v>
      </c>
      <c r="D283">
        <v>49</v>
      </c>
      <c r="E283">
        <v>48</v>
      </c>
      <c r="F283" s="90" t="str" cm="1">
        <f t="array" ref="F283">_xlfn.IFNA(_xlfn.XLOOKUP($D283,'IDEXX MPN Table'!$A$3:$A$52,(_xlfn.XLOOKUP($E283,'IDEXX MPN Table'!$B$2:$AX$2,'IDEXX MPN Table'!$B$3:$AX$52))),"")</f>
        <v>&gt; 2419.6</v>
      </c>
      <c r="G283">
        <v>36</v>
      </c>
      <c r="H283">
        <v>4</v>
      </c>
      <c r="I283" s="92" cm="1">
        <f t="array" ref="I283">_xlfn.IFNA(_xlfn.XLOOKUP($G283,'IDEXX MPN Table'!$A$3:$A$52,(_xlfn.XLOOKUP($H283,'IDEXX MPN Table'!$B$2:$AX$2,'IDEXX MPN Table'!$B$3:$AX$52))),"")</f>
        <v>67.7</v>
      </c>
    </row>
    <row r="284" spans="1:10" x14ac:dyDescent="0.35">
      <c r="A284" s="110" t="str">
        <f t="shared" si="4"/>
        <v>SYNL1_2025-06-22</v>
      </c>
      <c r="B284" t="s">
        <v>310</v>
      </c>
      <c r="C284" s="6">
        <v>45830</v>
      </c>
      <c r="D284">
        <v>49</v>
      </c>
      <c r="E284">
        <v>48</v>
      </c>
      <c r="F284" s="90" t="str" cm="1">
        <f t="array" ref="F284">_xlfn.IFNA(_xlfn.XLOOKUP($D284,'IDEXX MPN Table'!$A$3:$A$52,(_xlfn.XLOOKUP($E284,'IDEXX MPN Table'!$B$2:$AX$2,'IDEXX MPN Table'!$B$3:$AX$52))),"")</f>
        <v>&gt; 2419.6</v>
      </c>
      <c r="G284">
        <v>46</v>
      </c>
      <c r="H284">
        <v>17</v>
      </c>
      <c r="I284" s="92" cm="1">
        <f t="array" ref="I284">_xlfn.IFNA(_xlfn.XLOOKUP($G284,'IDEXX MPN Table'!$A$3:$A$52,(_xlfn.XLOOKUP($H284,'IDEXX MPN Table'!$B$2:$AX$2,'IDEXX MPN Table'!$B$3:$AX$52))),"")</f>
        <v>184.2</v>
      </c>
    </row>
    <row r="285" spans="1:10" x14ac:dyDescent="0.35">
      <c r="A285" s="110" t="str">
        <f t="shared" si="4"/>
        <v>WP2_2025-06-22</v>
      </c>
      <c r="B285" t="s">
        <v>529</v>
      </c>
      <c r="C285" s="6">
        <v>45830</v>
      </c>
      <c r="D285">
        <v>49</v>
      </c>
      <c r="E285">
        <v>48</v>
      </c>
      <c r="F285" s="90" t="str" cm="1">
        <f t="array" ref="F285">_xlfn.IFNA(_xlfn.XLOOKUP($D285,'IDEXX MPN Table'!$A$3:$A$52,(_xlfn.XLOOKUP($E285,'IDEXX MPN Table'!$B$2:$AX$2,'IDEXX MPN Table'!$B$3:$AX$52))),"")</f>
        <v>&gt; 2419.6</v>
      </c>
      <c r="G285">
        <v>15</v>
      </c>
      <c r="H285">
        <v>2</v>
      </c>
      <c r="I285" s="92" cm="1">
        <f t="array" ref="I285">_xlfn.IFNA(_xlfn.XLOOKUP($G285,'IDEXX MPN Table'!$A$3:$A$52,(_xlfn.XLOOKUP($H285,'IDEXX MPN Table'!$B$2:$AX$2,'IDEXX MPN Table'!$B$3:$AX$52))),"")</f>
        <v>19.899999999999999</v>
      </c>
    </row>
    <row r="286" spans="1:10" x14ac:dyDescent="0.35">
      <c r="A286" s="110" t="str">
        <f t="shared" si="4"/>
        <v>WP4_2025-06-22</v>
      </c>
      <c r="B286" t="s">
        <v>1270</v>
      </c>
      <c r="C286" s="6">
        <v>45830</v>
      </c>
      <c r="D286">
        <v>49</v>
      </c>
      <c r="E286">
        <v>48</v>
      </c>
      <c r="F286" s="90" t="str" cm="1">
        <f t="array" ref="F286">_xlfn.IFNA(_xlfn.XLOOKUP($D286,'IDEXX MPN Table'!$A$3:$A$52,(_xlfn.XLOOKUP($E286,'IDEXX MPN Table'!$B$2:$AX$2,'IDEXX MPN Table'!$B$3:$AX$52))),"")</f>
        <v>&gt; 2419.6</v>
      </c>
      <c r="G286">
        <v>3</v>
      </c>
      <c r="H286">
        <v>0</v>
      </c>
      <c r="I286" s="92" cm="1">
        <f t="array" ref="I286">_xlfn.IFNA(_xlfn.XLOOKUP($G286,'IDEXX MPN Table'!$A$3:$A$52,(_xlfn.XLOOKUP($H286,'IDEXX MPN Table'!$B$2:$AX$2,'IDEXX MPN Table'!$B$3:$AX$52))),"")</f>
        <v>3.1</v>
      </c>
    </row>
    <row r="287" spans="1:10" x14ac:dyDescent="0.35">
      <c r="A287" s="110" t="str">
        <f t="shared" si="4"/>
        <v>AC1_2025-06-29</v>
      </c>
      <c r="B287" t="s">
        <v>316</v>
      </c>
      <c r="C287" s="6">
        <v>45837</v>
      </c>
      <c r="D287">
        <v>49</v>
      </c>
      <c r="E287">
        <v>48</v>
      </c>
      <c r="F287" s="90" t="str" cm="1">
        <f t="array" ref="F287">_xlfn.IFNA(_xlfn.XLOOKUP($D287,'IDEXX MPN Table'!$A$3:$A$52,(_xlfn.XLOOKUP($E287,'IDEXX MPN Table'!$B$2:$AX$2,'IDEXX MPN Table'!$B$3:$AX$52))),"")</f>
        <v>&gt; 2419.6</v>
      </c>
      <c r="G287">
        <v>49</v>
      </c>
      <c r="H287">
        <v>31</v>
      </c>
      <c r="I287" s="92" cm="1">
        <f t="array" ref="I287">_xlfn.IFNA(_xlfn.XLOOKUP($G287,'IDEXX MPN Table'!$A$3:$A$52,(_xlfn.XLOOKUP($H287,'IDEXX MPN Table'!$B$2:$AX$2,'IDEXX MPN Table'!$B$3:$AX$52))),"")</f>
        <v>648.79999999999995</v>
      </c>
      <c r="J287" t="s">
        <v>1262</v>
      </c>
    </row>
    <row r="288" spans="1:10" x14ac:dyDescent="0.35">
      <c r="A288" s="110" t="str">
        <f t="shared" si="4"/>
        <v>AC2_2025-06-29</v>
      </c>
      <c r="B288" t="s">
        <v>614</v>
      </c>
      <c r="C288" s="6">
        <v>45837</v>
      </c>
      <c r="D288">
        <v>49</v>
      </c>
      <c r="E288">
        <v>48</v>
      </c>
      <c r="F288" s="90" t="str" cm="1">
        <f t="array" ref="F288">_xlfn.IFNA(_xlfn.XLOOKUP($D288,'IDEXX MPN Table'!$A$3:$A$52,(_xlfn.XLOOKUP($E288,'IDEXX MPN Table'!$B$2:$AX$2,'IDEXX MPN Table'!$B$3:$AX$52))),"")</f>
        <v>&gt; 2419.6</v>
      </c>
      <c r="G288">
        <v>49</v>
      </c>
      <c r="H288">
        <v>48</v>
      </c>
      <c r="I288" s="92" t="str" cm="1">
        <f t="array" ref="I288">_xlfn.IFNA(_xlfn.XLOOKUP($G288,'IDEXX MPN Table'!$A$3:$A$52,(_xlfn.XLOOKUP($H288,'IDEXX MPN Table'!$B$2:$AX$2,'IDEXX MPN Table'!$B$3:$AX$52))),"")</f>
        <v>&gt; 2419.6</v>
      </c>
      <c r="J288" t="s">
        <v>1262</v>
      </c>
    </row>
    <row r="289" spans="1:10" x14ac:dyDescent="0.35">
      <c r="A289" s="110" t="str">
        <f t="shared" si="4"/>
        <v>AC3_2025-06-29</v>
      </c>
      <c r="B289" t="s">
        <v>708</v>
      </c>
      <c r="C289" s="6">
        <v>45837</v>
      </c>
      <c r="D289">
        <v>49</v>
      </c>
      <c r="E289">
        <v>48</v>
      </c>
      <c r="F289" s="90" t="str" cm="1">
        <f t="array" ref="F289">_xlfn.IFNA(_xlfn.XLOOKUP($D289,'IDEXX MPN Table'!$A$3:$A$52,(_xlfn.XLOOKUP($E289,'IDEXX MPN Table'!$B$2:$AX$2,'IDEXX MPN Table'!$B$3:$AX$52))),"")</f>
        <v>&gt; 2419.6</v>
      </c>
      <c r="G289">
        <v>49</v>
      </c>
      <c r="H289">
        <v>39</v>
      </c>
      <c r="I289" s="92" cm="1">
        <f t="array" ref="I289">_xlfn.IFNA(_xlfn.XLOOKUP($G289,'IDEXX MPN Table'!$A$3:$A$52,(_xlfn.XLOOKUP($H289,'IDEXX MPN Table'!$B$2:$AX$2,'IDEXX MPN Table'!$B$3:$AX$52))),"")</f>
        <v>1046.2</v>
      </c>
    </row>
    <row r="290" spans="1:10" x14ac:dyDescent="0.35">
      <c r="A290" s="110" t="str">
        <f t="shared" si="4"/>
        <v>AC4_2025-06-29</v>
      </c>
      <c r="B290" t="s">
        <v>388</v>
      </c>
      <c r="C290" s="6">
        <v>45837</v>
      </c>
      <c r="D290">
        <v>49</v>
      </c>
      <c r="E290">
        <v>48</v>
      </c>
      <c r="F290" s="90" t="str" cm="1">
        <f t="array" ref="F290">_xlfn.IFNA(_xlfn.XLOOKUP($D290,'IDEXX MPN Table'!$A$3:$A$52,(_xlfn.XLOOKUP($E290,'IDEXX MPN Table'!$B$2:$AX$2,'IDEXX MPN Table'!$B$3:$AX$52))),"")</f>
        <v>&gt; 2419.6</v>
      </c>
      <c r="G290">
        <v>46</v>
      </c>
      <c r="H290">
        <v>16</v>
      </c>
      <c r="I290" s="92" cm="1">
        <f t="array" ref="I290">_xlfn.IFNA(_xlfn.XLOOKUP($G290,'IDEXX MPN Table'!$A$3:$A$52,(_xlfn.XLOOKUP($H290,'IDEXX MPN Table'!$B$2:$AX$2,'IDEXX MPN Table'!$B$3:$AX$52))),"")</f>
        <v>178.2</v>
      </c>
      <c r="J290" t="s">
        <v>1262</v>
      </c>
    </row>
    <row r="291" spans="1:10" x14ac:dyDescent="0.35">
      <c r="A291" s="110" t="str">
        <f t="shared" si="4"/>
        <v>AC5_2025-06-29</v>
      </c>
      <c r="B291" t="s">
        <v>622</v>
      </c>
      <c r="C291" s="6">
        <v>45837</v>
      </c>
      <c r="D291">
        <v>49</v>
      </c>
      <c r="E291">
        <v>48</v>
      </c>
      <c r="F291" s="90" t="str" cm="1">
        <f t="array" ref="F291">_xlfn.IFNA(_xlfn.XLOOKUP($D291,'IDEXX MPN Table'!$A$3:$A$52,(_xlfn.XLOOKUP($E291,'IDEXX MPN Table'!$B$2:$AX$2,'IDEXX MPN Table'!$B$3:$AX$52))),"")</f>
        <v>&gt; 2419.6</v>
      </c>
      <c r="G291">
        <v>49</v>
      </c>
      <c r="H291">
        <v>39</v>
      </c>
      <c r="I291" s="92" cm="1">
        <f t="array" ref="I291">_xlfn.IFNA(_xlfn.XLOOKUP($G291,'IDEXX MPN Table'!$A$3:$A$52,(_xlfn.XLOOKUP($H291,'IDEXX MPN Table'!$B$2:$AX$2,'IDEXX MPN Table'!$B$3:$AX$52))),"")</f>
        <v>1046.2</v>
      </c>
      <c r="J291" t="s">
        <v>1262</v>
      </c>
    </row>
    <row r="292" spans="1:10" x14ac:dyDescent="0.35">
      <c r="A292" s="110" t="str">
        <f t="shared" si="4"/>
        <v>APL1_2025-06-29</v>
      </c>
      <c r="B292" t="s">
        <v>312</v>
      </c>
      <c r="C292" s="6">
        <v>45837</v>
      </c>
      <c r="D292">
        <v>49</v>
      </c>
      <c r="E292">
        <v>46</v>
      </c>
      <c r="F292" s="90" cm="1">
        <f t="array" ref="F292">_xlfn.IFNA(_xlfn.XLOOKUP($D292,'IDEXX MPN Table'!$A$3:$A$52,(_xlfn.XLOOKUP($E292,'IDEXX MPN Table'!$B$2:$AX$2,'IDEXX MPN Table'!$B$3:$AX$52))),"")</f>
        <v>1986.3</v>
      </c>
      <c r="G292">
        <v>1</v>
      </c>
      <c r="H292">
        <v>0</v>
      </c>
      <c r="I292" s="92" cm="1">
        <f t="array" ref="I292">_xlfn.IFNA(_xlfn.XLOOKUP($G293,'IDEXX MPN Table'!$A$3:$A$52,(_xlfn.XLOOKUP($H292,'IDEXX MPN Table'!$B$2:$AX$2,'IDEXX MPN Table'!$B$3:$AX$52))),"")</f>
        <v>23.3</v>
      </c>
      <c r="J292" t="s">
        <v>1262</v>
      </c>
    </row>
    <row r="293" spans="1:10" x14ac:dyDescent="0.35">
      <c r="A293" s="110" t="str">
        <f t="shared" si="4"/>
        <v>ATL1_2025-06-29</v>
      </c>
      <c r="B293" t="s">
        <v>627</v>
      </c>
      <c r="C293" s="6">
        <v>45837</v>
      </c>
      <c r="D293">
        <v>48</v>
      </c>
      <c r="E293">
        <v>48</v>
      </c>
      <c r="F293" s="90" cm="1">
        <f t="array" ref="F293">_xlfn.IFNA(_xlfn.XLOOKUP($D293,'IDEXX MPN Table'!$A$3:$A$52,(_xlfn.XLOOKUP($E293,'IDEXX MPN Table'!$B$2:$AX$2,'IDEXX MPN Table'!$B$3:$AX$52))),"")</f>
        <v>1011.2</v>
      </c>
      <c r="G293">
        <v>19</v>
      </c>
      <c r="H293">
        <v>2</v>
      </c>
      <c r="I293" s="92" cm="1">
        <f t="array" ref="I293">_xlfn.IFNA(_xlfn.XLOOKUP($G294,'IDEXX MPN Table'!$A$3:$A$52,(_xlfn.XLOOKUP($H293,'IDEXX MPN Table'!$B$2:$AX$2,'IDEXX MPN Table'!$B$3:$AX$52))),"")</f>
        <v>21.3</v>
      </c>
      <c r="J293" t="s">
        <v>1260</v>
      </c>
    </row>
    <row r="294" spans="1:10" x14ac:dyDescent="0.35">
      <c r="A294" s="110" t="str">
        <f t="shared" si="4"/>
        <v>AX1_2025-06-29</v>
      </c>
      <c r="B294" t="s">
        <v>168</v>
      </c>
      <c r="C294" s="6">
        <v>45837</v>
      </c>
      <c r="D294">
        <v>48</v>
      </c>
      <c r="E294">
        <v>47</v>
      </c>
      <c r="F294" s="90" cm="1">
        <f t="array" ref="F294">_xlfn.IFNA(_xlfn.XLOOKUP($D294,'IDEXX MPN Table'!$A$3:$A$52,(_xlfn.XLOOKUP($E294,'IDEXX MPN Table'!$B$2:$AX$2,'IDEXX MPN Table'!$B$3:$AX$52))),"")</f>
        <v>960.6</v>
      </c>
      <c r="G294">
        <v>16</v>
      </c>
      <c r="H294">
        <v>9</v>
      </c>
      <c r="I294" s="92" cm="1">
        <f t="array" ref="I294">_xlfn.IFNA(_xlfn.XLOOKUP($G295,'IDEXX MPN Table'!$A$3:$A$52,(_xlfn.XLOOKUP($H294,'IDEXX MPN Table'!$B$2:$AX$2,'IDEXX MPN Table'!$B$3:$AX$52))),"")</f>
        <v>101.4</v>
      </c>
      <c r="J294" t="s">
        <v>1278</v>
      </c>
    </row>
    <row r="295" spans="1:10" x14ac:dyDescent="0.35">
      <c r="A295" s="110" t="str">
        <f t="shared" si="4"/>
        <v>AX2_2025-06-29</v>
      </c>
      <c r="B295" t="s">
        <v>175</v>
      </c>
      <c r="C295" s="6">
        <v>45837</v>
      </c>
      <c r="D295">
        <v>49</v>
      </c>
      <c r="E295">
        <v>48</v>
      </c>
      <c r="F295" s="90" t="str" cm="1">
        <f t="array" ref="F295">_xlfn.IFNA(_xlfn.XLOOKUP($D295,'IDEXX MPN Table'!$A$3:$A$52,(_xlfn.XLOOKUP($E295,'IDEXX MPN Table'!$B$2:$AX$2,'IDEXX MPN Table'!$B$3:$AX$52))),"")</f>
        <v>&gt; 2419.6</v>
      </c>
      <c r="G295">
        <v>41</v>
      </c>
      <c r="H295">
        <v>9</v>
      </c>
      <c r="I295" s="92" cm="1">
        <f t="array" ref="I295">_xlfn.IFNA(_xlfn.XLOOKUP($G296,'IDEXX MPN Table'!$A$3:$A$52,(_xlfn.XLOOKUP($H295,'IDEXX MPN Table'!$B$2:$AX$2,'IDEXX MPN Table'!$B$3:$AX$52))),"")</f>
        <v>56.1</v>
      </c>
      <c r="J295" t="s">
        <v>1262</v>
      </c>
    </row>
    <row r="296" spans="1:10" x14ac:dyDescent="0.35">
      <c r="A296" s="110" t="str">
        <f t="shared" si="4"/>
        <v>BB1_2025-06-29</v>
      </c>
      <c r="B296" t="s">
        <v>181</v>
      </c>
      <c r="C296" s="6">
        <v>45837</v>
      </c>
      <c r="D296">
        <v>49</v>
      </c>
      <c r="E296">
        <v>48</v>
      </c>
      <c r="F296" s="90" t="str" cm="1">
        <f t="array" ref="F296">_xlfn.IFNA(_xlfn.XLOOKUP($D296,'IDEXX MPN Table'!$A$3:$A$52,(_xlfn.XLOOKUP($E296,'IDEXX MPN Table'!$B$2:$AX$2,'IDEXX MPN Table'!$B$3:$AX$52))),"")</f>
        <v>&gt; 2419.6</v>
      </c>
      <c r="G296">
        <v>29</v>
      </c>
      <c r="H296">
        <v>9</v>
      </c>
      <c r="I296" s="92" cm="1">
        <f t="array" ref="I296">_xlfn.IFNA(_xlfn.XLOOKUP($G297,'IDEXX MPN Table'!$A$3:$A$52,(_xlfn.XLOOKUP($H296,'IDEXX MPN Table'!$B$2:$AX$2,'IDEXX MPN Table'!$B$3:$AX$52))),"")</f>
        <v>142.1</v>
      </c>
    </row>
    <row r="297" spans="1:10" x14ac:dyDescent="0.35">
      <c r="A297" s="110" t="str">
        <f t="shared" si="4"/>
        <v>BB2_2025-06-29</v>
      </c>
      <c r="B297" t="s">
        <v>721</v>
      </c>
      <c r="C297" s="6">
        <v>45837</v>
      </c>
      <c r="D297">
        <v>48</v>
      </c>
      <c r="E297">
        <v>48</v>
      </c>
      <c r="F297" s="90" cm="1">
        <f t="array" ref="F297">_xlfn.IFNA(_xlfn.XLOOKUP($D297,'IDEXX MPN Table'!$A$3:$A$52,(_xlfn.XLOOKUP($E297,'IDEXX MPN Table'!$B$2:$AX$2,'IDEXX MPN Table'!$B$3:$AX$52))),"")</f>
        <v>1011.2</v>
      </c>
      <c r="G297">
        <v>46</v>
      </c>
      <c r="H297">
        <v>24</v>
      </c>
      <c r="I297" s="92" cm="1">
        <f t="array" ref="I297">_xlfn.IFNA(_xlfn.XLOOKUP($G298,'IDEXX MPN Table'!$A$3:$A$52,(_xlfn.XLOOKUP($H297,'IDEXX MPN Table'!$B$2:$AX$2,'IDEXX MPN Table'!$B$3:$AX$52))),"")</f>
        <v>328.2</v>
      </c>
      <c r="J297" t="s">
        <v>1260</v>
      </c>
    </row>
    <row r="298" spans="1:10" x14ac:dyDescent="0.35">
      <c r="A298" s="110" t="str">
        <f t="shared" si="4"/>
        <v>BD1a_2025-06-29</v>
      </c>
      <c r="B298" t="s">
        <v>186</v>
      </c>
      <c r="C298" s="6">
        <v>45837</v>
      </c>
      <c r="D298">
        <v>49</v>
      </c>
      <c r="E298">
        <v>48</v>
      </c>
      <c r="F298" s="90" t="str" cm="1">
        <f t="array" ref="F298">_xlfn.IFNA(_xlfn.XLOOKUP($D298,'IDEXX MPN Table'!$A$3:$A$52,(_xlfn.XLOOKUP($E298,'IDEXX MPN Table'!$B$2:$AX$2,'IDEXX MPN Table'!$B$3:$AX$52))),"")</f>
        <v>&gt; 2419.6</v>
      </c>
      <c r="G298">
        <v>48</v>
      </c>
      <c r="H298">
        <v>12</v>
      </c>
      <c r="I298" s="92" cm="1">
        <f t="array" ref="I298">_xlfn.IFNA(_xlfn.XLOOKUP($G299,'IDEXX MPN Table'!$A$3:$A$52,(_xlfn.XLOOKUP($H298,'IDEXX MPN Table'!$B$2:$AX$2,'IDEXX MPN Table'!$B$3:$AX$52))),"")</f>
        <v>51.2</v>
      </c>
    </row>
    <row r="299" spans="1:10" x14ac:dyDescent="0.35">
      <c r="A299" s="110" t="str">
        <f t="shared" si="4"/>
        <v>BD4_2025-06-29</v>
      </c>
      <c r="B299" t="s">
        <v>636</v>
      </c>
      <c r="C299" s="6">
        <v>45837</v>
      </c>
      <c r="D299">
        <v>49</v>
      </c>
      <c r="E299">
        <v>48</v>
      </c>
      <c r="F299" s="90" t="str" cm="1">
        <f t="array" ref="F299">_xlfn.IFNA(_xlfn.XLOOKUP($D299,'IDEXX MPN Table'!$A$3:$A$52,(_xlfn.XLOOKUP($E299,'IDEXX MPN Table'!$B$2:$AX$2,'IDEXX MPN Table'!$B$3:$AX$52))),"")</f>
        <v>&gt; 2419.6</v>
      </c>
      <c r="G299">
        <v>25</v>
      </c>
      <c r="H299">
        <v>7</v>
      </c>
      <c r="I299" s="92" cm="1">
        <f t="array" ref="I299">_xlfn.IFNA(_xlfn.XLOOKUP($G300,'IDEXX MPN Table'!$A$3:$A$52,(_xlfn.XLOOKUP($H299,'IDEXX MPN Table'!$B$2:$AX$2,'IDEXX MPN Table'!$B$3:$AX$52))),"")</f>
        <v>179.3</v>
      </c>
      <c r="J299" t="s">
        <v>1262</v>
      </c>
    </row>
    <row r="300" spans="1:10" x14ac:dyDescent="0.35">
      <c r="A300" s="110" t="str">
        <f t="shared" si="4"/>
        <v>BD5_2025-06-29</v>
      </c>
      <c r="B300" t="s">
        <v>638</v>
      </c>
      <c r="C300" s="6">
        <v>45837</v>
      </c>
      <c r="D300">
        <v>49</v>
      </c>
      <c r="E300">
        <v>48</v>
      </c>
      <c r="F300" s="90" t="str" cm="1">
        <f t="array" ref="F300">_xlfn.IFNA(_xlfn.XLOOKUP($D300,'IDEXX MPN Table'!$A$3:$A$52,(_xlfn.XLOOKUP($E300,'IDEXX MPN Table'!$B$2:$AX$2,'IDEXX MPN Table'!$B$3:$AX$52))),"")</f>
        <v>&gt; 2419.6</v>
      </c>
      <c r="G300">
        <v>49</v>
      </c>
      <c r="H300">
        <v>48</v>
      </c>
      <c r="I300" s="92" cm="1">
        <f t="array" ref="I300">_xlfn.IFNA(_xlfn.XLOOKUP($G301,'IDEXX MPN Table'!$A$3:$A$52,(_xlfn.XLOOKUP($H300,'IDEXX MPN Table'!$B$2:$AX$2,'IDEXX MPN Table'!$B$3:$AX$52))),"")</f>
        <v>49.5</v>
      </c>
      <c r="J300" t="s">
        <v>1262</v>
      </c>
    </row>
    <row r="301" spans="1:10" x14ac:dyDescent="0.35">
      <c r="A301" s="110" t="str">
        <f t="shared" si="4"/>
        <v>BRL1_2025-06-29</v>
      </c>
      <c r="B301" t="s">
        <v>195</v>
      </c>
      <c r="C301" s="6">
        <v>45837</v>
      </c>
      <c r="D301">
        <v>49</v>
      </c>
      <c r="E301">
        <v>48</v>
      </c>
      <c r="F301" s="90" t="str" cm="1">
        <f t="array" ref="F301">_xlfn.IFNA(_xlfn.XLOOKUP($D301,'IDEXX MPN Table'!$A$3:$A$52,(_xlfn.XLOOKUP($E301,'IDEXX MPN Table'!$B$2:$AX$2,'IDEXX MPN Table'!$B$3:$AX$52))),"")</f>
        <v>&gt; 2419.6</v>
      </c>
      <c r="G301">
        <v>0</v>
      </c>
      <c r="H301">
        <v>0</v>
      </c>
      <c r="I301" s="92" t="str" cm="1">
        <f t="array" ref="I301">_xlfn.IFNA(_xlfn.XLOOKUP($G302,'IDEXX MPN Table'!$A$3:$A$52,(_xlfn.XLOOKUP($H301,'IDEXX MPN Table'!$B$2:$AX$2,'IDEXX MPN Table'!$B$3:$AX$52))),"")</f>
        <v>&lt; 1.0</v>
      </c>
      <c r="J301" t="s">
        <v>1262</v>
      </c>
    </row>
    <row r="302" spans="1:10" x14ac:dyDescent="0.35">
      <c r="A302" s="110" t="str">
        <f t="shared" si="4"/>
        <v>CB2_2025-06-29</v>
      </c>
      <c r="B302" t="s">
        <v>198</v>
      </c>
      <c r="C302" s="6">
        <v>45837</v>
      </c>
      <c r="D302">
        <v>49</v>
      </c>
      <c r="E302">
        <v>48</v>
      </c>
      <c r="F302" s="90" t="str" cm="1">
        <f t="array" ref="F302">_xlfn.IFNA(_xlfn.XLOOKUP($D302,'IDEXX MPN Table'!$A$3:$A$52,(_xlfn.XLOOKUP($E302,'IDEXX MPN Table'!$B$2:$AX$2,'IDEXX MPN Table'!$B$3:$AX$52))),"")</f>
        <v>&gt; 2419.6</v>
      </c>
      <c r="G302">
        <v>0</v>
      </c>
      <c r="H302">
        <v>1</v>
      </c>
      <c r="I302" s="92" cm="1">
        <f t="array" ref="I302">_xlfn.IFNA(_xlfn.XLOOKUP($G303,'IDEXX MPN Table'!$A$3:$A$52,(_xlfn.XLOOKUP($H302,'IDEXX MPN Table'!$B$2:$AX$2,'IDEXX MPN Table'!$B$3:$AX$52))),"")</f>
        <v>21.6</v>
      </c>
    </row>
    <row r="303" spans="1:10" x14ac:dyDescent="0.35">
      <c r="A303" s="110" t="str">
        <f t="shared" si="4"/>
        <v>CB3_2025-06-29</v>
      </c>
      <c r="B303" t="s">
        <v>201</v>
      </c>
      <c r="C303" s="6">
        <v>45837</v>
      </c>
      <c r="D303">
        <v>48</v>
      </c>
      <c r="E303">
        <v>48</v>
      </c>
      <c r="F303" s="90" cm="1">
        <f t="array" ref="F303">_xlfn.IFNA(_xlfn.XLOOKUP($D303,'IDEXX MPN Table'!$A$3:$A$52,(_xlfn.XLOOKUP($E303,'IDEXX MPN Table'!$B$2:$AX$2,'IDEXX MPN Table'!$B$3:$AX$52))),"")</f>
        <v>1011.2</v>
      </c>
      <c r="G303">
        <v>17</v>
      </c>
      <c r="H303">
        <v>0</v>
      </c>
      <c r="I303" s="92" cm="1">
        <f t="array" ref="I303">_xlfn.IFNA(_xlfn.XLOOKUP($G303,'IDEXX MPN Table'!$A$3:$A$52,(_xlfn.XLOOKUP($H303,'IDEXX MPN Table'!$B$2:$AX$2,'IDEXX MPN Table'!$B$3:$AX$52))),"")</f>
        <v>20.3</v>
      </c>
      <c r="J303" t="s">
        <v>1279</v>
      </c>
    </row>
    <row r="304" spans="1:10" x14ac:dyDescent="0.35">
      <c r="A304" s="110" t="str">
        <f t="shared" si="4"/>
        <v>CL2_2025-06-29</v>
      </c>
      <c r="B304" t="s">
        <v>207</v>
      </c>
      <c r="C304" s="6">
        <v>45837</v>
      </c>
      <c r="D304">
        <v>48</v>
      </c>
      <c r="E304">
        <v>48</v>
      </c>
      <c r="F304" s="90" cm="1">
        <f t="array" ref="F304">_xlfn.IFNA(_xlfn.XLOOKUP($D304,'IDEXX MPN Table'!$A$3:$A$52,(_xlfn.XLOOKUP($E304,'IDEXX MPN Table'!$B$2:$AX$2,'IDEXX MPN Table'!$B$3:$AX$52))),"")</f>
        <v>1011.2</v>
      </c>
      <c r="G304">
        <v>24</v>
      </c>
      <c r="H304">
        <v>4</v>
      </c>
      <c r="I304" s="92" cm="1">
        <f t="array" ref="I304">_xlfn.IFNA(_xlfn.XLOOKUP($G304,'IDEXX MPN Table'!$A$3:$A$52,(_xlfn.XLOOKUP($H304,'IDEXX MPN Table'!$B$2:$AX$2,'IDEXX MPN Table'!$B$3:$AX$52))),"")</f>
        <v>37.299999999999997</v>
      </c>
      <c r="J304" t="s">
        <v>1264</v>
      </c>
    </row>
    <row r="305" spans="1:10" x14ac:dyDescent="0.35">
      <c r="A305" s="110" t="str">
        <f t="shared" si="4"/>
        <v>CL4_2025-06-29</v>
      </c>
      <c r="B305" t="s">
        <v>211</v>
      </c>
      <c r="C305" s="6">
        <v>45837</v>
      </c>
      <c r="D305">
        <v>49</v>
      </c>
      <c r="E305">
        <v>48</v>
      </c>
      <c r="F305" s="90" t="str" cm="1">
        <f t="array" ref="F305">_xlfn.IFNA(_xlfn.XLOOKUP($D305,'IDEXX MPN Table'!$A$3:$A$52,(_xlfn.XLOOKUP($E305,'IDEXX MPN Table'!$B$2:$AX$2,'IDEXX MPN Table'!$B$3:$AX$52))),"")</f>
        <v>&gt; 2419.6</v>
      </c>
      <c r="G305">
        <v>19</v>
      </c>
      <c r="H305">
        <v>1</v>
      </c>
      <c r="I305" s="92" cm="1">
        <f t="array" ref="I305">_xlfn.IFNA(_xlfn.XLOOKUP($G305,'IDEXX MPN Table'!$A$3:$A$52,(_xlfn.XLOOKUP($H305,'IDEXX MPN Table'!$B$2:$AX$2,'IDEXX MPN Table'!$B$3:$AX$52))),"")</f>
        <v>24.6</v>
      </c>
    </row>
    <row r="306" spans="1:10" x14ac:dyDescent="0.35">
      <c r="A306" s="110" t="str">
        <f t="shared" si="4"/>
        <v>CL5_2025-06-29</v>
      </c>
      <c r="B306" t="s">
        <v>217</v>
      </c>
      <c r="C306" s="6">
        <v>45837</v>
      </c>
      <c r="D306">
        <v>48</v>
      </c>
      <c r="E306">
        <v>48</v>
      </c>
      <c r="F306" s="90" cm="1">
        <f t="array" ref="F306">_xlfn.IFNA(_xlfn.XLOOKUP($D306,'IDEXX MPN Table'!$A$3:$A$52,(_xlfn.XLOOKUP($E306,'IDEXX MPN Table'!$B$2:$AX$2,'IDEXX MPN Table'!$B$3:$AX$52))),"")</f>
        <v>1011.2</v>
      </c>
      <c r="G306">
        <v>2</v>
      </c>
      <c r="H306">
        <v>1</v>
      </c>
      <c r="I306" s="92" cm="1">
        <f t="array" ref="I306">_xlfn.IFNA(_xlfn.XLOOKUP($G306,'IDEXX MPN Table'!$A$3:$A$52,(_xlfn.XLOOKUP($H306,'IDEXX MPN Table'!$B$2:$AX$2,'IDEXX MPN Table'!$B$3:$AX$52))),"")</f>
        <v>3</v>
      </c>
      <c r="J306" t="s">
        <v>1260</v>
      </c>
    </row>
    <row r="307" spans="1:10" x14ac:dyDescent="0.35">
      <c r="A307" s="110" t="str">
        <f t="shared" si="4"/>
        <v>COL1_2025-06-29</v>
      </c>
      <c r="B307" t="s">
        <v>339</v>
      </c>
      <c r="C307" s="6">
        <v>45837</v>
      </c>
      <c r="D307">
        <v>49</v>
      </c>
      <c r="E307">
        <v>48</v>
      </c>
      <c r="F307" s="90" t="str" cm="1">
        <f t="array" ref="F307">_xlfn.IFNA(_xlfn.XLOOKUP($D307,'IDEXX MPN Table'!$A$3:$A$52,(_xlfn.XLOOKUP($E307,'IDEXX MPN Table'!$B$2:$AX$2,'IDEXX MPN Table'!$B$3:$AX$52))),"")</f>
        <v>&gt; 2419.6</v>
      </c>
      <c r="G307">
        <v>11</v>
      </c>
      <c r="H307">
        <v>2</v>
      </c>
      <c r="I307" s="92" cm="1">
        <f t="array" ref="I307">_xlfn.IFNA(_xlfn.XLOOKUP($G307,'IDEXX MPN Table'!$A$3:$A$52,(_xlfn.XLOOKUP($H307,'IDEXX MPN Table'!$B$2:$AX$2,'IDEXX MPN Table'!$B$3:$AX$52))),"")</f>
        <v>14.5</v>
      </c>
    </row>
    <row r="308" spans="1:10" x14ac:dyDescent="0.35">
      <c r="A308" s="110" t="str">
        <f t="shared" si="4"/>
        <v>CTL1_2025-06-29</v>
      </c>
      <c r="B308" t="s">
        <v>223</v>
      </c>
      <c r="C308" s="6">
        <v>45837</v>
      </c>
      <c r="D308">
        <v>49</v>
      </c>
      <c r="E308">
        <v>48</v>
      </c>
      <c r="F308" s="90" t="str" cm="1">
        <f t="array" ref="F308">_xlfn.IFNA(_xlfn.XLOOKUP($D308,'IDEXX MPN Table'!$A$3:$A$52,(_xlfn.XLOOKUP($E308,'IDEXX MPN Table'!$B$2:$AX$2,'IDEXX MPN Table'!$B$3:$AX$52))),"")</f>
        <v>&gt; 2419.6</v>
      </c>
      <c r="G308">
        <v>12</v>
      </c>
      <c r="H308">
        <v>3</v>
      </c>
      <c r="I308" s="92" cm="1">
        <f t="array" ref="I308">_xlfn.IFNA(_xlfn.XLOOKUP($G308,'IDEXX MPN Table'!$A$3:$A$52,(_xlfn.XLOOKUP($H308,'IDEXX MPN Table'!$B$2:$AX$2,'IDEXX MPN Table'!$B$3:$AX$52))),"")</f>
        <v>16.899999999999999</v>
      </c>
      <c r="J308" t="s">
        <v>1280</v>
      </c>
    </row>
    <row r="309" spans="1:10" x14ac:dyDescent="0.35">
      <c r="A309" s="110" t="str">
        <f t="shared" si="4"/>
        <v>CVL1_2025-06-29</v>
      </c>
      <c r="B309" t="s">
        <v>225</v>
      </c>
      <c r="C309" s="6">
        <v>45837</v>
      </c>
      <c r="D309">
        <v>49</v>
      </c>
      <c r="E309">
        <v>48</v>
      </c>
      <c r="F309" s="90" t="str" cm="1">
        <f t="array" ref="F309">_xlfn.IFNA(_xlfn.XLOOKUP($D309,'IDEXX MPN Table'!$A$3:$A$52,(_xlfn.XLOOKUP($E309,'IDEXX MPN Table'!$B$2:$AX$2,'IDEXX MPN Table'!$B$3:$AX$52))),"")</f>
        <v>&gt; 2419.6</v>
      </c>
      <c r="G309">
        <v>24</v>
      </c>
      <c r="H309">
        <v>3</v>
      </c>
      <c r="I309" s="92" cm="1">
        <f t="array" ref="I309">_xlfn.IFNA(_xlfn.XLOOKUP($G309,'IDEXX MPN Table'!$A$3:$A$52,(_xlfn.XLOOKUP($H309,'IDEXX MPN Table'!$B$2:$AX$2,'IDEXX MPN Table'!$B$3:$AX$52))),"")</f>
        <v>35.9</v>
      </c>
      <c r="J309" t="s">
        <v>1280</v>
      </c>
    </row>
    <row r="310" spans="1:10" x14ac:dyDescent="0.35">
      <c r="A310" s="110" t="str">
        <f t="shared" si="4"/>
        <v>DB1_2025-06-29</v>
      </c>
      <c r="B310" t="s">
        <v>227</v>
      </c>
      <c r="C310" s="6">
        <v>45837</v>
      </c>
      <c r="D310">
        <v>49</v>
      </c>
      <c r="E310">
        <v>48</v>
      </c>
      <c r="F310" s="90" t="str" cm="1">
        <f t="array" ref="F310">_xlfn.IFNA(_xlfn.XLOOKUP($D310,'IDEXX MPN Table'!$A$3:$A$52,(_xlfn.XLOOKUP($E310,'IDEXX MPN Table'!$B$2:$AX$2,'IDEXX MPN Table'!$B$3:$AX$52))),"")</f>
        <v>&gt; 2419.6</v>
      </c>
      <c r="G310">
        <v>46</v>
      </c>
      <c r="H310">
        <v>8</v>
      </c>
      <c r="I310" s="92" cm="1">
        <f t="array" ref="I310">_xlfn.IFNA(_xlfn.XLOOKUP($G310,'IDEXX MPN Table'!$A$3:$A$52,(_xlfn.XLOOKUP($H310,'IDEXX MPN Table'!$B$2:$AX$2,'IDEXX MPN Table'!$B$3:$AX$52))),"")</f>
        <v>137.6</v>
      </c>
      <c r="J310" t="s">
        <v>1280</v>
      </c>
    </row>
    <row r="311" spans="1:10" x14ac:dyDescent="0.35">
      <c r="A311" s="110" t="str">
        <f t="shared" si="4"/>
        <v>DB2_2025-06-29</v>
      </c>
      <c r="B311" t="s">
        <v>654</v>
      </c>
      <c r="C311" s="6">
        <v>45837</v>
      </c>
      <c r="D311">
        <v>49</v>
      </c>
      <c r="E311">
        <v>48</v>
      </c>
      <c r="F311" s="90" t="str" cm="1">
        <f t="array" ref="F311">_xlfn.IFNA(_xlfn.XLOOKUP($D311,'IDEXX MPN Table'!$A$3:$A$52,(_xlfn.XLOOKUP($E311,'IDEXX MPN Table'!$B$2:$AX$2,'IDEXX MPN Table'!$B$3:$AX$52))),"")</f>
        <v>&gt; 2419.6</v>
      </c>
      <c r="G311">
        <v>46</v>
      </c>
      <c r="H311">
        <v>10</v>
      </c>
      <c r="I311" s="92" cm="1">
        <f t="array" ref="I311">_xlfn.IFNA(_xlfn.XLOOKUP($G311,'IDEXX MPN Table'!$A$3:$A$52,(_xlfn.XLOOKUP($H311,'IDEXX MPN Table'!$B$2:$AX$2,'IDEXX MPN Table'!$B$3:$AX$52))),"")</f>
        <v>146.69999999999999</v>
      </c>
    </row>
    <row r="312" spans="1:10" x14ac:dyDescent="0.35">
      <c r="A312" s="110" t="str">
        <f t="shared" si="4"/>
        <v>DE1_2025-06-29</v>
      </c>
      <c r="B312" t="s">
        <v>231</v>
      </c>
      <c r="C312" s="6">
        <v>45837</v>
      </c>
      <c r="D312">
        <v>49</v>
      </c>
      <c r="E312">
        <v>48</v>
      </c>
      <c r="F312" s="90" t="str" cm="1">
        <f t="array" ref="F312">_xlfn.IFNA(_xlfn.XLOOKUP($D312,'IDEXX MPN Table'!$A$3:$A$52,(_xlfn.XLOOKUP($E312,'IDEXX MPN Table'!$B$2:$AX$2,'IDEXX MPN Table'!$B$3:$AX$52))),"")</f>
        <v>&gt; 2419.6</v>
      </c>
      <c r="G312">
        <v>49</v>
      </c>
      <c r="H312">
        <v>48</v>
      </c>
      <c r="I312" s="92" t="str" cm="1">
        <f t="array" ref="I312">_xlfn.IFNA(_xlfn.XLOOKUP($G312,'IDEXX MPN Table'!$A$3:$A$52,(_xlfn.XLOOKUP($H312,'IDEXX MPN Table'!$B$2:$AX$2,'IDEXX MPN Table'!$B$3:$AX$52))),"")</f>
        <v>&gt; 2419.6</v>
      </c>
      <c r="J312" t="s">
        <v>1280</v>
      </c>
    </row>
    <row r="313" spans="1:10" x14ac:dyDescent="0.35">
      <c r="A313" s="110" t="str">
        <f t="shared" si="4"/>
        <v>ETL1_2025-06-29</v>
      </c>
      <c r="B313" t="s">
        <v>236</v>
      </c>
      <c r="C313" s="6">
        <v>45837</v>
      </c>
      <c r="D313">
        <v>49</v>
      </c>
      <c r="E313">
        <v>48</v>
      </c>
      <c r="F313" s="90" t="str" cm="1">
        <f t="array" ref="F313">_xlfn.IFNA(_xlfn.XLOOKUP($D313,'IDEXX MPN Table'!$A$3:$A$52,(_xlfn.XLOOKUP($E313,'IDEXX MPN Table'!$B$2:$AX$2,'IDEXX MPN Table'!$B$3:$AX$52))),"")</f>
        <v>&gt; 2419.6</v>
      </c>
      <c r="G313">
        <v>45</v>
      </c>
      <c r="H313">
        <v>19</v>
      </c>
      <c r="I313" s="92" cm="1">
        <f t="array" ref="I313">_xlfn.IFNA(_xlfn.XLOOKUP($G313,'IDEXX MPN Table'!$A$3:$A$52,(_xlfn.XLOOKUP($H313,'IDEXX MPN Table'!$B$2:$AX$2,'IDEXX MPN Table'!$B$3:$AX$52))),"")</f>
        <v>178</v>
      </c>
    </row>
    <row r="314" spans="1:10" x14ac:dyDescent="0.35">
      <c r="A314" s="110" t="str">
        <f t="shared" si="4"/>
        <v>FC1_2025-06-29</v>
      </c>
      <c r="B314" t="s">
        <v>752</v>
      </c>
      <c r="C314" s="6">
        <v>45837</v>
      </c>
      <c r="D314">
        <v>49</v>
      </c>
      <c r="E314">
        <v>48</v>
      </c>
      <c r="F314" s="90" t="str" cm="1">
        <f t="array" ref="F314">_xlfn.IFNA(_xlfn.XLOOKUP($D314,'IDEXX MPN Table'!$A$3:$A$52,(_xlfn.XLOOKUP($E314,'IDEXX MPN Table'!$B$2:$AX$2,'IDEXX MPN Table'!$B$3:$AX$52))),"")</f>
        <v>&gt; 2419.6</v>
      </c>
      <c r="G314">
        <v>43</v>
      </c>
      <c r="H314">
        <v>18</v>
      </c>
      <c r="I314" s="92" cm="1">
        <f t="array" ref="I314">_xlfn.IFNA(_xlfn.XLOOKUP($G314,'IDEXX MPN Table'!$A$3:$A$52,(_xlfn.XLOOKUP($H314,'IDEXX MPN Table'!$B$2:$AX$2,'IDEXX MPN Table'!$B$3:$AX$52))),"")</f>
        <v>147</v>
      </c>
    </row>
    <row r="315" spans="1:10" x14ac:dyDescent="0.35">
      <c r="A315" s="110" t="str">
        <f t="shared" si="4"/>
        <v>GMP1_2025-06-29</v>
      </c>
      <c r="B315" t="s">
        <v>239</v>
      </c>
      <c r="C315" s="6">
        <v>45837</v>
      </c>
      <c r="D315">
        <v>48</v>
      </c>
      <c r="E315">
        <v>48</v>
      </c>
      <c r="F315" s="90" cm="1">
        <f t="array" ref="F315">_xlfn.IFNA(_xlfn.XLOOKUP($D315,'IDEXX MPN Table'!$A$3:$A$52,(_xlfn.XLOOKUP($E315,'IDEXX MPN Table'!$B$2:$AX$2,'IDEXX MPN Table'!$B$3:$AX$52))),"")</f>
        <v>1011.2</v>
      </c>
      <c r="G315">
        <v>48</v>
      </c>
      <c r="H315">
        <v>28</v>
      </c>
      <c r="I315" s="92" cm="1">
        <f t="array" ref="I315">_xlfn.IFNA(_xlfn.XLOOKUP($G315,'IDEXX MPN Table'!$A$3:$A$52,(_xlfn.XLOOKUP($H315,'IDEXX MPN Table'!$B$2:$AX$2,'IDEXX MPN Table'!$B$3:$AX$52))),"")</f>
        <v>396.8</v>
      </c>
      <c r="J315" t="s">
        <v>1281</v>
      </c>
    </row>
    <row r="316" spans="1:10" x14ac:dyDescent="0.35">
      <c r="A316" s="110" t="str">
        <f t="shared" si="4"/>
        <v>GRPL1_2025-06-29</v>
      </c>
      <c r="B316" t="s">
        <v>349</v>
      </c>
      <c r="C316" s="6">
        <v>45837</v>
      </c>
      <c r="D316">
        <v>48</v>
      </c>
      <c r="E316">
        <v>26</v>
      </c>
      <c r="F316" s="90" cm="1">
        <f t="array" ref="F316">_xlfn.IFNA(_xlfn.XLOOKUP($D316,'IDEXX MPN Table'!$A$3:$A$52,(_xlfn.XLOOKUP($E316,'IDEXX MPN Table'!$B$2:$AX$2,'IDEXX MPN Table'!$B$3:$AX$52))),"")</f>
        <v>360.9</v>
      </c>
      <c r="G316">
        <v>7</v>
      </c>
      <c r="H316">
        <v>0</v>
      </c>
      <c r="I316" s="92" cm="1">
        <f t="array" ref="I316">_xlfn.IFNA(_xlfn.XLOOKUP($G316,'IDEXX MPN Table'!$A$3:$A$52,(_xlfn.XLOOKUP($H316,'IDEXX MPN Table'!$B$2:$AX$2,'IDEXX MPN Table'!$B$3:$AX$52))),"")</f>
        <v>7.5</v>
      </c>
      <c r="J316" t="s">
        <v>1281</v>
      </c>
    </row>
    <row r="317" spans="1:10" x14ac:dyDescent="0.35">
      <c r="A317" s="110" t="str">
        <f t="shared" si="4"/>
        <v>HA1_2025-06-29</v>
      </c>
      <c r="B317" t="s">
        <v>241</v>
      </c>
      <c r="C317" s="6">
        <v>45837</v>
      </c>
      <c r="D317">
        <v>48</v>
      </c>
      <c r="E317">
        <v>48</v>
      </c>
      <c r="F317" s="90" cm="1">
        <f t="array" ref="F317">_xlfn.IFNA(_xlfn.XLOOKUP($D317,'IDEXX MPN Table'!$A$3:$A$52,(_xlfn.XLOOKUP($E317,'IDEXX MPN Table'!$B$2:$AX$2,'IDEXX MPN Table'!$B$3:$AX$52))),"")</f>
        <v>1011.2</v>
      </c>
      <c r="G317">
        <v>35</v>
      </c>
      <c r="H317">
        <v>3</v>
      </c>
      <c r="I317" s="92" cm="1">
        <f t="array" ref="I317">_xlfn.IFNA(_xlfn.XLOOKUP($G317,'IDEXX MPN Table'!$A$3:$A$52,(_xlfn.XLOOKUP($H317,'IDEXX MPN Table'!$B$2:$AX$2,'IDEXX MPN Table'!$B$3:$AX$52))),"")</f>
        <v>62.4</v>
      </c>
      <c r="J317" t="s">
        <v>1279</v>
      </c>
    </row>
    <row r="318" spans="1:10" x14ac:dyDescent="0.35">
      <c r="A318" s="110" t="str">
        <f t="shared" si="4"/>
        <v>HB3_2025-06-29</v>
      </c>
      <c r="B318" t="s">
        <v>245</v>
      </c>
      <c r="C318" s="6">
        <v>45837</v>
      </c>
      <c r="D318">
        <v>49</v>
      </c>
      <c r="E318">
        <v>48</v>
      </c>
      <c r="F318" s="90" t="str" cm="1">
        <f t="array" ref="F318">_xlfn.IFNA(_xlfn.XLOOKUP($D318,'IDEXX MPN Table'!$A$3:$A$52,(_xlfn.XLOOKUP($E318,'IDEXX MPN Table'!$B$2:$AX$2,'IDEXX MPN Table'!$B$3:$AX$52))),"")</f>
        <v>&gt; 2419.6</v>
      </c>
      <c r="G318">
        <v>27</v>
      </c>
      <c r="H318">
        <v>7</v>
      </c>
      <c r="I318" s="92" cm="1">
        <f t="array" ref="I318">_xlfn.IFNA(_xlfn.XLOOKUP($G318,'IDEXX MPN Table'!$A$3:$A$52,(_xlfn.XLOOKUP($H318,'IDEXX MPN Table'!$B$2:$AX$2,'IDEXX MPN Table'!$B$3:$AX$52))),"")</f>
        <v>48.1</v>
      </c>
    </row>
    <row r="319" spans="1:10" x14ac:dyDescent="0.35">
      <c r="A319" s="110" t="str">
        <f t="shared" si="4"/>
        <v>HL2_2025-06-29</v>
      </c>
      <c r="B319" t="s">
        <v>249</v>
      </c>
      <c r="C319" s="6">
        <v>45837</v>
      </c>
      <c r="D319">
        <v>49</v>
      </c>
      <c r="E319">
        <v>48</v>
      </c>
      <c r="F319" s="90" t="str" cm="1">
        <f t="array" ref="F319">_xlfn.IFNA(_xlfn.XLOOKUP($D319,'IDEXX MPN Table'!$A$3:$A$52,(_xlfn.XLOOKUP($E319,'IDEXX MPN Table'!$B$2:$AX$2,'IDEXX MPN Table'!$B$3:$AX$52))),"")</f>
        <v>&gt; 2419.6</v>
      </c>
      <c r="G319">
        <v>1</v>
      </c>
      <c r="H319">
        <v>0</v>
      </c>
      <c r="I319" s="92" cm="1">
        <f t="array" ref="I319">_xlfn.IFNA(_xlfn.XLOOKUP($G319,'IDEXX MPN Table'!$A$3:$A$52,(_xlfn.XLOOKUP($H319,'IDEXX MPN Table'!$B$2:$AX$2,'IDEXX MPN Table'!$B$3:$AX$52))),"")</f>
        <v>1</v>
      </c>
      <c r="J319" t="s">
        <v>1262</v>
      </c>
    </row>
    <row r="320" spans="1:10" x14ac:dyDescent="0.35">
      <c r="A320" s="110" t="str">
        <f t="shared" si="4"/>
        <v>HO1_2025-06-29</v>
      </c>
      <c r="B320" t="s">
        <v>254</v>
      </c>
      <c r="C320" s="6">
        <v>45837</v>
      </c>
      <c r="D320">
        <v>48</v>
      </c>
      <c r="E320">
        <v>48</v>
      </c>
      <c r="F320" s="90" cm="1">
        <f t="array" ref="F320">_xlfn.IFNA(_xlfn.XLOOKUP($D320,'IDEXX MPN Table'!$A$3:$A$52,(_xlfn.XLOOKUP($E320,'IDEXX MPN Table'!$B$2:$AX$2,'IDEXX MPN Table'!$B$3:$AX$52))),"")</f>
        <v>1011.2</v>
      </c>
      <c r="G320">
        <v>46</v>
      </c>
      <c r="H320">
        <v>18</v>
      </c>
      <c r="I320" s="92" cm="1">
        <f t="array" ref="I320">_xlfn.IFNA(_xlfn.XLOOKUP($G320,'IDEXX MPN Table'!$A$3:$A$52,(_xlfn.XLOOKUP($H320,'IDEXX MPN Table'!$B$2:$AX$2,'IDEXX MPN Table'!$B$3:$AX$52))),"")</f>
        <v>190.4</v>
      </c>
      <c r="J320" t="s">
        <v>1279</v>
      </c>
    </row>
    <row r="321" spans="1:10" x14ac:dyDescent="0.35">
      <c r="A321" s="110" t="str">
        <f t="shared" si="4"/>
        <v>HO2_2025-06-29</v>
      </c>
      <c r="B321" t="s">
        <v>1265</v>
      </c>
      <c r="C321" s="6">
        <v>45837</v>
      </c>
      <c r="D321">
        <v>49</v>
      </c>
      <c r="E321">
        <v>48</v>
      </c>
      <c r="F321" s="90" t="str" cm="1">
        <f t="array" ref="F321">_xlfn.IFNA(_xlfn.XLOOKUP($D321,'IDEXX MPN Table'!$A$3:$A$52,(_xlfn.XLOOKUP($E321,'IDEXX MPN Table'!$B$2:$AX$2,'IDEXX MPN Table'!$B$3:$AX$52))),"")</f>
        <v>&gt; 2419.6</v>
      </c>
      <c r="G321">
        <v>48</v>
      </c>
      <c r="H321">
        <v>15</v>
      </c>
      <c r="I321" s="92" cm="1">
        <f t="array" ref="I321">_xlfn.IFNA(_xlfn.XLOOKUP($G321,'IDEXX MPN Table'!$A$3:$A$52,(_xlfn.XLOOKUP($H321,'IDEXX MPN Table'!$B$2:$AX$2,'IDEXX MPN Table'!$B$3:$AX$52))),"")</f>
        <v>218.7</v>
      </c>
    </row>
    <row r="322" spans="1:10" x14ac:dyDescent="0.35">
      <c r="A322" s="110" t="str">
        <f t="shared" si="4"/>
        <v>HO3_2025-06-29</v>
      </c>
      <c r="B322" t="s">
        <v>1266</v>
      </c>
      <c r="C322" s="6">
        <v>45837</v>
      </c>
      <c r="D322">
        <v>49</v>
      </c>
      <c r="E322">
        <v>48</v>
      </c>
      <c r="F322" s="90" t="str" cm="1">
        <f t="array" ref="F322">_xlfn.IFNA(_xlfn.XLOOKUP($D322,'IDEXX MPN Table'!$A$3:$A$52,(_xlfn.XLOOKUP($E322,'IDEXX MPN Table'!$B$2:$AX$2,'IDEXX MPN Table'!$B$3:$AX$52))),"")</f>
        <v>&gt; 2419.6</v>
      </c>
      <c r="G322">
        <v>49</v>
      </c>
      <c r="H322">
        <v>47</v>
      </c>
      <c r="I322" s="92" cm="1">
        <f t="array" ref="I322">_xlfn.IFNA(_xlfn.XLOOKUP($G322,'IDEXX MPN Table'!$A$3:$A$52,(_xlfn.XLOOKUP($H322,'IDEXX MPN Table'!$B$2:$AX$2,'IDEXX MPN Table'!$B$3:$AX$52))),"")</f>
        <v>2419.6</v>
      </c>
    </row>
    <row r="323" spans="1:10" x14ac:dyDescent="0.35">
      <c r="A323" s="110" t="str">
        <f t="shared" ref="A323:A386" si="5">$B323&amp;"_"&amp;TEXT($C323,"yyyy-mm-dd")</f>
        <v>JC5_2025-06-29</v>
      </c>
      <c r="B323" t="s">
        <v>770</v>
      </c>
      <c r="C323" s="6">
        <v>45837</v>
      </c>
      <c r="D323">
        <v>49</v>
      </c>
      <c r="E323">
        <v>48</v>
      </c>
      <c r="F323" s="90" t="str" cm="1">
        <f t="array" ref="F323">_xlfn.IFNA(_xlfn.XLOOKUP($D323,'IDEXX MPN Table'!$A$3:$A$52,(_xlfn.XLOOKUP($E323,'IDEXX MPN Table'!$B$2:$AX$2,'IDEXX MPN Table'!$B$3:$AX$52))),"")</f>
        <v>&gt; 2419.6</v>
      </c>
      <c r="G323">
        <v>49</v>
      </c>
      <c r="H323">
        <v>28</v>
      </c>
      <c r="I323" s="92" cm="1">
        <f t="array" ref="I323">_xlfn.IFNA(_xlfn.XLOOKUP($G323,'IDEXX MPN Table'!$A$3:$A$52,(_xlfn.XLOOKUP($H323,'IDEXX MPN Table'!$B$2:$AX$2,'IDEXX MPN Table'!$B$3:$AX$52))),"")</f>
        <v>547.5</v>
      </c>
    </row>
    <row r="324" spans="1:10" x14ac:dyDescent="0.35">
      <c r="A324" s="110" t="str">
        <f t="shared" si="5"/>
        <v>JC6_2025-06-29</v>
      </c>
      <c r="B324" t="s">
        <v>772</v>
      </c>
      <c r="C324" s="6">
        <v>45837</v>
      </c>
      <c r="D324">
        <v>49</v>
      </c>
      <c r="E324">
        <v>48</v>
      </c>
      <c r="F324" s="90" t="str" cm="1">
        <f t="array" ref="F324">_xlfn.IFNA(_xlfn.XLOOKUP($D324,'IDEXX MPN Table'!$A$3:$A$52,(_xlfn.XLOOKUP($E324,'IDEXX MPN Table'!$B$2:$AX$2,'IDEXX MPN Table'!$B$3:$AX$52))),"")</f>
        <v>&gt; 2419.6</v>
      </c>
      <c r="G324">
        <v>49</v>
      </c>
      <c r="H324">
        <v>30</v>
      </c>
      <c r="I324" s="92" cm="1">
        <f t="array" ref="I324">_xlfn.IFNA(_xlfn.XLOOKUP($G324,'IDEXX MPN Table'!$A$3:$A$52,(_xlfn.XLOOKUP($H324,'IDEXX MPN Table'!$B$2:$AX$2,'IDEXX MPN Table'!$B$3:$AX$52))),"")</f>
        <v>613.1</v>
      </c>
    </row>
    <row r="325" spans="1:10" x14ac:dyDescent="0.35">
      <c r="A325" s="110" t="str">
        <f t="shared" si="5"/>
        <v>LSC1_2025-06-29</v>
      </c>
      <c r="B325" t="s">
        <v>666</v>
      </c>
      <c r="C325" s="6">
        <v>45837</v>
      </c>
      <c r="D325">
        <v>49</v>
      </c>
      <c r="E325">
        <v>48</v>
      </c>
      <c r="F325" s="90" t="str" cm="1">
        <f t="array" ref="F325">_xlfn.IFNA(_xlfn.XLOOKUP($D325,'IDEXX MPN Table'!$A$3:$A$52,(_xlfn.XLOOKUP($E325,'IDEXX MPN Table'!$B$2:$AX$2,'IDEXX MPN Table'!$B$3:$AX$52))),"")</f>
        <v>&gt; 2419.6</v>
      </c>
      <c r="G325">
        <v>48</v>
      </c>
      <c r="H325">
        <v>24</v>
      </c>
      <c r="I325" s="92" cm="1">
        <f t="array" ref="I325">_xlfn.IFNA(_xlfn.XLOOKUP($G325,'IDEXX MPN Table'!$A$3:$A$52,(_xlfn.XLOOKUP($H325,'IDEXX MPN Table'!$B$2:$AX$2,'IDEXX MPN Table'!$B$3:$AX$52))),"")</f>
        <v>328.2</v>
      </c>
      <c r="J325" t="s">
        <v>1281</v>
      </c>
    </row>
    <row r="326" spans="1:10" x14ac:dyDescent="0.35">
      <c r="A326" s="110" t="str">
        <f t="shared" si="5"/>
        <v>MB3_2025-06-29</v>
      </c>
      <c r="B326" t="s">
        <v>256</v>
      </c>
      <c r="C326" s="6">
        <v>45837</v>
      </c>
      <c r="D326">
        <v>49</v>
      </c>
      <c r="E326">
        <v>48</v>
      </c>
      <c r="F326" s="90" t="str" cm="1">
        <f t="array" ref="F326">_xlfn.IFNA(_xlfn.XLOOKUP($D326,'IDEXX MPN Table'!$A$3:$A$52,(_xlfn.XLOOKUP($E326,'IDEXX MPN Table'!$B$2:$AX$2,'IDEXX MPN Table'!$B$3:$AX$52))),"")</f>
        <v>&gt; 2419.6</v>
      </c>
      <c r="G326">
        <v>42</v>
      </c>
      <c r="H326">
        <v>8</v>
      </c>
      <c r="I326" s="92" cm="1">
        <f t="array" ref="I326">_xlfn.IFNA(_xlfn.XLOOKUP($G326,'IDEXX MPN Table'!$A$3:$A$52,(_xlfn.XLOOKUP($H326,'IDEXX MPN Table'!$B$2:$AX$2,'IDEXX MPN Table'!$B$3:$AX$52))),"")</f>
        <v>104.6</v>
      </c>
      <c r="J326" t="s">
        <v>1280</v>
      </c>
    </row>
    <row r="327" spans="1:10" x14ac:dyDescent="0.35">
      <c r="A327" s="110" t="str">
        <f t="shared" si="5"/>
        <v>MDWL1_2025-06-29</v>
      </c>
      <c r="B327" t="s">
        <v>260</v>
      </c>
      <c r="C327" s="6">
        <v>45837</v>
      </c>
      <c r="D327">
        <v>46</v>
      </c>
      <c r="E327">
        <v>32</v>
      </c>
      <c r="F327" s="90" cm="1">
        <f t="array" ref="F327">_xlfn.IFNA(_xlfn.XLOOKUP($D327,'IDEXX MPN Table'!$A$3:$A$52,(_xlfn.XLOOKUP($E327,'IDEXX MPN Table'!$B$2:$AX$2,'IDEXX MPN Table'!$B$3:$AX$52))),"")</f>
        <v>308.8</v>
      </c>
      <c r="G327">
        <v>8</v>
      </c>
      <c r="H327">
        <v>1</v>
      </c>
      <c r="I327" s="92" cm="1">
        <f t="array" ref="I327">_xlfn.IFNA(_xlfn.XLOOKUP($G327,'IDEXX MPN Table'!$A$3:$A$52,(_xlfn.XLOOKUP($H327,'IDEXX MPN Table'!$B$2:$AX$2,'IDEXX MPN Table'!$B$3:$AX$52))),"")</f>
        <v>9.6999999999999993</v>
      </c>
      <c r="J327" t="s">
        <v>1282</v>
      </c>
    </row>
    <row r="328" spans="1:10" x14ac:dyDescent="0.35">
      <c r="A328" s="110" t="str">
        <f t="shared" si="5"/>
        <v>MO1_2025-06-29</v>
      </c>
      <c r="B328" t="s">
        <v>779</v>
      </c>
      <c r="C328" s="6">
        <v>45837</v>
      </c>
      <c r="D328">
        <v>49</v>
      </c>
      <c r="E328">
        <v>48</v>
      </c>
      <c r="F328" s="90" t="str" cm="1">
        <f t="array" ref="F328">_xlfn.IFNA(_xlfn.XLOOKUP($D328,'IDEXX MPN Table'!$A$3:$A$52,(_xlfn.XLOOKUP($E328,'IDEXX MPN Table'!$B$2:$AX$2,'IDEXX MPN Table'!$B$3:$AX$52))),"")</f>
        <v>&gt; 2419.6</v>
      </c>
      <c r="G328">
        <v>29</v>
      </c>
      <c r="H328">
        <v>9</v>
      </c>
      <c r="I328" s="92" cm="1">
        <f t="array" ref="I328">_xlfn.IFNA(_xlfn.XLOOKUP($G328,'IDEXX MPN Table'!$A$3:$A$52,(_xlfn.XLOOKUP($H328,'IDEXX MPN Table'!$B$2:$AX$2,'IDEXX MPN Table'!$B$3:$AX$52))),"")</f>
        <v>56.1</v>
      </c>
      <c r="J328" t="s">
        <v>1262</v>
      </c>
    </row>
    <row r="329" spans="1:10" x14ac:dyDescent="0.35">
      <c r="A329" s="110" t="str">
        <f t="shared" si="5"/>
        <v>MR1_2025-06-29</v>
      </c>
      <c r="B329" t="s">
        <v>672</v>
      </c>
      <c r="C329" s="6">
        <v>45837</v>
      </c>
      <c r="D329">
        <v>49</v>
      </c>
      <c r="E329">
        <v>48</v>
      </c>
      <c r="F329" s="90" t="str" cm="1">
        <f t="array" ref="F329">_xlfn.IFNA(_xlfn.XLOOKUP($D329,'IDEXX MPN Table'!$A$3:$A$52,(_xlfn.XLOOKUP($E329,'IDEXX MPN Table'!$B$2:$AX$2,'IDEXX MPN Table'!$B$3:$AX$52))),"")</f>
        <v>&gt; 2419.6</v>
      </c>
      <c r="G329">
        <v>40</v>
      </c>
      <c r="H329">
        <v>12</v>
      </c>
      <c r="I329" s="92" cm="1">
        <f t="array" ref="I329">_xlfn.IFNA(_xlfn.XLOOKUP($G329,'IDEXX MPN Table'!$A$3:$A$52,(_xlfn.XLOOKUP($H329,'IDEXX MPN Table'!$B$2:$AX$2,'IDEXX MPN Table'!$B$3:$AX$52))),"")</f>
        <v>103.9</v>
      </c>
    </row>
    <row r="330" spans="1:10" x14ac:dyDescent="0.35">
      <c r="A330" s="110" t="str">
        <f t="shared" si="5"/>
        <v>MRC_2025-06-29</v>
      </c>
      <c r="B330" t="s">
        <v>676</v>
      </c>
      <c r="C330" s="6">
        <v>45837</v>
      </c>
      <c r="D330">
        <v>48</v>
      </c>
      <c r="E330">
        <v>48</v>
      </c>
      <c r="F330" s="90" cm="1">
        <f t="array" ref="F330">_xlfn.IFNA(_xlfn.XLOOKUP($D330,'IDEXX MPN Table'!$A$3:$A$52,(_xlfn.XLOOKUP($E330,'IDEXX MPN Table'!$B$2:$AX$2,'IDEXX MPN Table'!$B$3:$AX$52))),"")</f>
        <v>1011.2</v>
      </c>
      <c r="G330">
        <v>44</v>
      </c>
      <c r="H330">
        <v>14</v>
      </c>
      <c r="I330" s="92" cm="1">
        <f t="array" ref="I330">_xlfn.IFNA(_xlfn.XLOOKUP($G330,'IDEXX MPN Table'!$A$3:$A$52,(_xlfn.XLOOKUP($H330,'IDEXX MPN Table'!$B$2:$AX$2,'IDEXX MPN Table'!$B$3:$AX$52))),"")</f>
        <v>141.4</v>
      </c>
      <c r="J330" t="s">
        <v>1260</v>
      </c>
    </row>
    <row r="331" spans="1:10" x14ac:dyDescent="0.35">
      <c r="A331" s="110" t="str">
        <f t="shared" si="5"/>
        <v>PL1_2025-06-29</v>
      </c>
      <c r="B331" t="s">
        <v>267</v>
      </c>
      <c r="C331" s="6">
        <v>45837</v>
      </c>
      <c r="D331">
        <v>48</v>
      </c>
      <c r="E331">
        <v>48</v>
      </c>
      <c r="F331" s="90" cm="1">
        <f t="array" ref="F331">_xlfn.IFNA(_xlfn.XLOOKUP($D331,'IDEXX MPN Table'!$A$3:$A$52,(_xlfn.XLOOKUP($E331,'IDEXX MPN Table'!$B$2:$AX$2,'IDEXX MPN Table'!$B$3:$AX$52))),"")</f>
        <v>1011.2</v>
      </c>
      <c r="G331">
        <v>11</v>
      </c>
      <c r="H331">
        <v>5</v>
      </c>
      <c r="I331" s="92" cm="1">
        <f t="array" ref="I331">_xlfn.IFNA(_xlfn.XLOOKUP($G331,'IDEXX MPN Table'!$A$3:$A$52,(_xlfn.XLOOKUP($H331,'IDEXX MPN Table'!$B$2:$AX$2,'IDEXX MPN Table'!$B$3:$AX$52))),"")</f>
        <v>17.899999999999999</v>
      </c>
      <c r="J331" t="s">
        <v>1264</v>
      </c>
    </row>
    <row r="332" spans="1:10" x14ac:dyDescent="0.35">
      <c r="A332" s="110" t="str">
        <f t="shared" si="5"/>
        <v>PMRL1_2025-06-29</v>
      </c>
      <c r="B332" t="s">
        <v>269</v>
      </c>
      <c r="C332" s="6">
        <v>45837</v>
      </c>
      <c r="D332">
        <v>49</v>
      </c>
      <c r="E332">
        <v>35</v>
      </c>
      <c r="F332" s="90" cm="1">
        <f t="array" ref="F332">_xlfn.IFNA(_xlfn.XLOOKUP($D332,'IDEXX MPN Table'!$A$3:$A$52,(_xlfn.XLOOKUP($E332,'IDEXX MPN Table'!$B$2:$AX$2,'IDEXX MPN Table'!$B$3:$AX$52))),"")</f>
        <v>816.4</v>
      </c>
      <c r="G332">
        <v>48</v>
      </c>
      <c r="H332">
        <v>12</v>
      </c>
      <c r="I332" s="92" cm="1">
        <f t="array" ref="I332">_xlfn.IFNA(_xlfn.XLOOKUP($G332,'IDEXX MPN Table'!$A$3:$A$52,(_xlfn.XLOOKUP($H332,'IDEXX MPN Table'!$B$2:$AX$2,'IDEXX MPN Table'!$B$3:$AX$52))),"")</f>
        <v>193.5</v>
      </c>
    </row>
    <row r="333" spans="1:10" x14ac:dyDescent="0.35">
      <c r="A333" s="110" t="str">
        <f t="shared" si="5"/>
        <v>PRP1_2025-06-29</v>
      </c>
      <c r="B333" t="s">
        <v>277</v>
      </c>
      <c r="C333" s="6">
        <v>45837</v>
      </c>
      <c r="D333">
        <v>49</v>
      </c>
      <c r="E333">
        <v>48</v>
      </c>
      <c r="F333" s="90" t="str" cm="1">
        <f t="array" ref="F333">_xlfn.IFNA(_xlfn.XLOOKUP($D333,'IDEXX MPN Table'!$A$3:$A$52,(_xlfn.XLOOKUP($E333,'IDEXX MPN Table'!$B$2:$AX$2,'IDEXX MPN Table'!$B$3:$AX$52))),"")</f>
        <v>&gt; 2419.6</v>
      </c>
      <c r="G333">
        <v>23</v>
      </c>
      <c r="H333">
        <v>2</v>
      </c>
      <c r="I333" s="92" cm="1">
        <f t="array" ref="I333">_xlfn.IFNA(_xlfn.XLOOKUP($G333,'IDEXX MPN Table'!$A$3:$A$52,(_xlfn.XLOOKUP($H333,'IDEXX MPN Table'!$B$2:$AX$2,'IDEXX MPN Table'!$B$3:$AX$52))),"")</f>
        <v>32.700000000000003</v>
      </c>
    </row>
    <row r="334" spans="1:10" x14ac:dyDescent="0.35">
      <c r="A334" s="110" t="str">
        <f t="shared" si="5"/>
        <v>RB1_2025-06-29</v>
      </c>
      <c r="B334" t="s">
        <v>686</v>
      </c>
      <c r="C334" s="6">
        <v>45837</v>
      </c>
      <c r="D334">
        <v>49</v>
      </c>
      <c r="E334">
        <v>48</v>
      </c>
      <c r="F334" s="90" t="str" cm="1">
        <f t="array" ref="F334">_xlfn.IFNA(_xlfn.XLOOKUP($D334,'IDEXX MPN Table'!$A$3:$A$52,(_xlfn.XLOOKUP($E334,'IDEXX MPN Table'!$B$2:$AX$2,'IDEXX MPN Table'!$B$3:$AX$52))),"")</f>
        <v>&gt; 2419.6</v>
      </c>
      <c r="G334">
        <v>49</v>
      </c>
      <c r="H334">
        <v>21</v>
      </c>
      <c r="I334" s="92" cm="1">
        <f t="array" ref="I334">_xlfn.IFNA(_xlfn.XLOOKUP($G334,'IDEXX MPN Table'!$A$3:$A$52,(_xlfn.XLOOKUP($H334,'IDEXX MPN Table'!$B$2:$AX$2,'IDEXX MPN Table'!$B$3:$AX$52))),"")</f>
        <v>365.4</v>
      </c>
    </row>
    <row r="335" spans="1:10" x14ac:dyDescent="0.35">
      <c r="A335" s="110" t="str">
        <f t="shared" si="5"/>
        <v>RBA_2025-06-29</v>
      </c>
      <c r="B335" t="s">
        <v>279</v>
      </c>
      <c r="C335" s="6">
        <v>45837</v>
      </c>
      <c r="D335">
        <v>49</v>
      </c>
      <c r="E335">
        <v>48</v>
      </c>
      <c r="F335" s="90" t="str" cm="1">
        <f t="array" ref="F335">_xlfn.IFNA(_xlfn.XLOOKUP($D335,'IDEXX MPN Table'!$A$3:$A$52,(_xlfn.XLOOKUP($E335,'IDEXX MPN Table'!$B$2:$AX$2,'IDEXX MPN Table'!$B$3:$AX$52))),"")</f>
        <v>&gt; 2419.6</v>
      </c>
      <c r="G335">
        <v>39</v>
      </c>
      <c r="H335">
        <v>6</v>
      </c>
      <c r="I335" s="92" cm="1">
        <f t="array" ref="I335">_xlfn.IFNA(_xlfn.XLOOKUP($G335,'IDEXX MPN Table'!$A$3:$A$52,(_xlfn.XLOOKUP($H335,'IDEXX MPN Table'!$B$2:$AX$2,'IDEXX MPN Table'!$B$3:$AX$52))),"")</f>
        <v>83.6</v>
      </c>
    </row>
    <row r="336" spans="1:10" x14ac:dyDescent="0.35">
      <c r="A336" s="110" t="str">
        <f t="shared" si="5"/>
        <v>ROL1_2025-06-29</v>
      </c>
      <c r="B336" t="s">
        <v>289</v>
      </c>
      <c r="C336" s="6">
        <v>45837</v>
      </c>
      <c r="D336">
        <v>49</v>
      </c>
      <c r="E336">
        <v>48</v>
      </c>
      <c r="F336" s="90" t="str" cm="1">
        <f t="array" ref="F336">_xlfn.IFNA(_xlfn.XLOOKUP($D336,'IDEXX MPN Table'!$A$3:$A$52,(_xlfn.XLOOKUP($E336,'IDEXX MPN Table'!$B$2:$AX$2,'IDEXX MPN Table'!$B$3:$AX$52))),"")</f>
        <v>&gt; 2419.6</v>
      </c>
      <c r="G336">
        <v>12</v>
      </c>
      <c r="H336">
        <v>2</v>
      </c>
      <c r="I336" s="92" cm="1">
        <f t="array" ref="I336">_xlfn.IFNA(_xlfn.XLOOKUP($G336,'IDEXX MPN Table'!$A$3:$A$52,(_xlfn.XLOOKUP($H336,'IDEXX MPN Table'!$B$2:$AX$2,'IDEXX MPN Table'!$B$3:$AX$52))),"")</f>
        <v>15.8</v>
      </c>
      <c r="J336" t="s">
        <v>1262</v>
      </c>
    </row>
    <row r="337" spans="1:10" x14ac:dyDescent="0.35">
      <c r="A337" s="110" t="str">
        <f t="shared" si="5"/>
        <v>SB2_2025-06-29</v>
      </c>
      <c r="B337" t="s">
        <v>447</v>
      </c>
      <c r="C337" s="6">
        <v>45837</v>
      </c>
      <c r="D337">
        <v>48</v>
      </c>
      <c r="E337">
        <v>48</v>
      </c>
      <c r="F337" s="90" cm="1">
        <f t="array" ref="F337">_xlfn.IFNA(_xlfn.XLOOKUP($D337,'IDEXX MPN Table'!$A$3:$A$52,(_xlfn.XLOOKUP($E337,'IDEXX MPN Table'!$B$2:$AX$2,'IDEXX MPN Table'!$B$3:$AX$52))),"")</f>
        <v>1011.2</v>
      </c>
      <c r="G337">
        <v>24</v>
      </c>
      <c r="H337">
        <v>6</v>
      </c>
      <c r="I337" s="92" cm="1">
        <f t="array" ref="I337">_xlfn.IFNA(_xlfn.XLOOKUP($G337,'IDEXX MPN Table'!$A$3:$A$52,(_xlfn.XLOOKUP($H337,'IDEXX MPN Table'!$B$2:$AX$2,'IDEXX MPN Table'!$B$3:$AX$52))),"")</f>
        <v>40.200000000000003</v>
      </c>
      <c r="J337" t="s">
        <v>1283</v>
      </c>
    </row>
    <row r="338" spans="1:10" x14ac:dyDescent="0.35">
      <c r="A338" s="110" t="str">
        <f t="shared" si="5"/>
        <v>SB5_2025-06-29</v>
      </c>
      <c r="B338" t="s">
        <v>692</v>
      </c>
      <c r="C338" s="6">
        <v>45837</v>
      </c>
      <c r="D338">
        <v>48</v>
      </c>
      <c r="E338">
        <v>48</v>
      </c>
      <c r="F338" s="90" cm="1">
        <f t="array" ref="F338">_xlfn.IFNA(_xlfn.XLOOKUP($D338,'IDEXX MPN Table'!$A$3:$A$52,(_xlfn.XLOOKUP($E338,'IDEXX MPN Table'!$B$2:$AX$2,'IDEXX MPN Table'!$B$3:$AX$52))),"")</f>
        <v>1011.2</v>
      </c>
      <c r="G338">
        <v>27</v>
      </c>
      <c r="H338">
        <v>13</v>
      </c>
      <c r="I338" s="92" cm="1">
        <f t="array" ref="I338">_xlfn.IFNA(_xlfn.XLOOKUP($G338,'IDEXX MPN Table'!$A$3:$A$52,(_xlfn.XLOOKUP($H338,'IDEXX MPN Table'!$B$2:$AX$2,'IDEXX MPN Table'!$B$3:$AX$52))),"")</f>
        <v>57.6</v>
      </c>
      <c r="J338" t="s">
        <v>1264</v>
      </c>
    </row>
    <row r="339" spans="1:10" x14ac:dyDescent="0.35">
      <c r="A339" s="110" t="str">
        <f t="shared" si="5"/>
        <v>SBA_2025-06-29</v>
      </c>
      <c r="B339" t="s">
        <v>695</v>
      </c>
      <c r="C339" s="6">
        <v>45837</v>
      </c>
      <c r="D339">
        <v>49</v>
      </c>
      <c r="E339">
        <v>48</v>
      </c>
      <c r="F339" s="90" t="str" cm="1">
        <f t="array" ref="F339">_xlfn.IFNA(_xlfn.XLOOKUP($D339,'IDEXX MPN Table'!$A$3:$A$52,(_xlfn.XLOOKUP($E339,'IDEXX MPN Table'!$B$2:$AX$2,'IDEXX MPN Table'!$B$3:$AX$52))),"")</f>
        <v>&gt; 2419.6</v>
      </c>
      <c r="G339">
        <v>32</v>
      </c>
      <c r="H339">
        <v>13</v>
      </c>
      <c r="I339" s="92" cm="1">
        <f t="array" ref="I339">_xlfn.IFNA(_xlfn.XLOOKUP($G339,'IDEXX MPN Table'!$A$3:$A$52,(_xlfn.XLOOKUP($H339,'IDEXX MPN Table'!$B$2:$AX$2,'IDEXX MPN Table'!$B$3:$AX$52))),"")</f>
        <v>71.900000000000006</v>
      </c>
    </row>
    <row r="340" spans="1:10" x14ac:dyDescent="0.35">
      <c r="A340" s="110" t="str">
        <f t="shared" si="5"/>
        <v>SC6_2025-06-29</v>
      </c>
      <c r="B340" t="s">
        <v>808</v>
      </c>
      <c r="C340" s="6">
        <v>45837</v>
      </c>
      <c r="D340">
        <v>49</v>
      </c>
      <c r="E340">
        <v>48</v>
      </c>
      <c r="F340" s="90" t="str" cm="1">
        <f t="array" ref="F340">_xlfn.IFNA(_xlfn.XLOOKUP($D340,'IDEXX MPN Table'!$A$3:$A$52,(_xlfn.XLOOKUP($E340,'IDEXX MPN Table'!$B$2:$AX$2,'IDEXX MPN Table'!$B$3:$AX$52))),"")</f>
        <v>&gt; 2419.6</v>
      </c>
      <c r="G340">
        <v>49</v>
      </c>
      <c r="H340">
        <v>21</v>
      </c>
      <c r="I340" s="92" cm="1">
        <f t="array" ref="I340">_xlfn.IFNA(_xlfn.XLOOKUP($G340,'IDEXX MPN Table'!$A$3:$A$52,(_xlfn.XLOOKUP($H340,'IDEXX MPN Table'!$B$2:$AX$2,'IDEXX MPN Table'!$B$3:$AX$52))),"")</f>
        <v>365.4</v>
      </c>
    </row>
    <row r="341" spans="1:10" x14ac:dyDescent="0.35">
      <c r="A341" s="110" t="str">
        <f t="shared" si="5"/>
        <v>SW1_2025-06-29</v>
      </c>
      <c r="B341" t="s">
        <v>810</v>
      </c>
      <c r="C341" s="6">
        <v>45837</v>
      </c>
      <c r="D341">
        <v>48</v>
      </c>
      <c r="E341">
        <v>48</v>
      </c>
      <c r="F341" s="90" cm="1">
        <f t="array" ref="F341">_xlfn.IFNA(_xlfn.XLOOKUP($D341,'IDEXX MPN Table'!$A$3:$A$52,(_xlfn.XLOOKUP($E341,'IDEXX MPN Table'!$B$2:$AX$2,'IDEXX MPN Table'!$B$3:$AX$52))),"")</f>
        <v>1011.2</v>
      </c>
      <c r="G341">
        <v>41</v>
      </c>
      <c r="H341">
        <v>10</v>
      </c>
      <c r="I341" s="92" cm="1">
        <f t="array" ref="I341">_xlfn.IFNA(_xlfn.XLOOKUP($G341,'IDEXX MPN Table'!$A$3:$A$52,(_xlfn.XLOOKUP($H341,'IDEXX MPN Table'!$B$2:$AX$2,'IDEXX MPN Table'!$B$3:$AX$52))),"")</f>
        <v>104.3</v>
      </c>
      <c r="J341" t="s">
        <v>1260</v>
      </c>
    </row>
    <row r="342" spans="1:10" x14ac:dyDescent="0.35">
      <c r="A342" s="110" t="str">
        <f t="shared" si="5"/>
        <v>SYL1_2025-06-29</v>
      </c>
      <c r="B342" t="s">
        <v>307</v>
      </c>
      <c r="C342" s="6">
        <v>45837</v>
      </c>
      <c r="D342">
        <v>49</v>
      </c>
      <c r="E342">
        <v>48</v>
      </c>
      <c r="F342" s="90" t="str" cm="1">
        <f t="array" ref="F342">_xlfn.IFNA(_xlfn.XLOOKUP($D342,'IDEXX MPN Table'!$A$3:$A$52,(_xlfn.XLOOKUP($E342,'IDEXX MPN Table'!$B$2:$AX$2,'IDEXX MPN Table'!$B$3:$AX$52))),"")</f>
        <v>&gt; 2419.6</v>
      </c>
      <c r="G342">
        <v>24</v>
      </c>
      <c r="H342">
        <v>6</v>
      </c>
      <c r="I342" s="92" cm="1">
        <f t="array" ref="I342">_xlfn.IFNA(_xlfn.XLOOKUP($G342,'IDEXX MPN Table'!$A$3:$A$52,(_xlfn.XLOOKUP($H342,'IDEXX MPN Table'!$B$2:$AX$2,'IDEXX MPN Table'!$B$3:$AX$52))),"")</f>
        <v>40.200000000000003</v>
      </c>
    </row>
    <row r="343" spans="1:10" x14ac:dyDescent="0.35">
      <c r="A343" s="110" t="str">
        <f t="shared" si="5"/>
        <v>SYNL1_2025-06-29</v>
      </c>
      <c r="B343" t="s">
        <v>310</v>
      </c>
      <c r="C343" s="6">
        <v>45837</v>
      </c>
      <c r="D343">
        <v>44</v>
      </c>
      <c r="E343">
        <v>48</v>
      </c>
      <c r="F343" s="90" cm="1">
        <f t="array" ref="F343">_xlfn.IFNA(_xlfn.XLOOKUP($D343,'IDEXX MPN Table'!$A$3:$A$52,(_xlfn.XLOOKUP($E343,'IDEXX MPN Table'!$B$2:$AX$2,'IDEXX MPN Table'!$B$3:$AX$52))),"")</f>
        <v>372.4</v>
      </c>
      <c r="G343">
        <v>47</v>
      </c>
      <c r="H343">
        <v>8</v>
      </c>
      <c r="I343" s="92" cm="1">
        <f t="array" ref="I343">_xlfn.IFNA(_xlfn.XLOOKUP($G343,'IDEXX MPN Table'!$A$3:$A$52,(_xlfn.XLOOKUP($H343,'IDEXX MPN Table'!$B$2:$AX$2,'IDEXX MPN Table'!$B$3:$AX$52))),"")</f>
        <v>150</v>
      </c>
      <c r="J343" t="s">
        <v>1284</v>
      </c>
    </row>
    <row r="344" spans="1:10" x14ac:dyDescent="0.35">
      <c r="A344" s="110" t="str">
        <f t="shared" si="5"/>
        <v>WP1_2025-06-29</v>
      </c>
      <c r="B344" t="s">
        <v>1268</v>
      </c>
      <c r="C344" s="6">
        <v>45837</v>
      </c>
      <c r="D344">
        <v>49</v>
      </c>
      <c r="E344">
        <v>48</v>
      </c>
      <c r="F344" s="90" t="str" cm="1">
        <f t="array" ref="F344">_xlfn.IFNA(_xlfn.XLOOKUP($D344,'IDEXX MPN Table'!$A$3:$A$52,(_xlfn.XLOOKUP($E344,'IDEXX MPN Table'!$B$2:$AX$2,'IDEXX MPN Table'!$B$3:$AX$52))),"")</f>
        <v>&gt; 2419.6</v>
      </c>
      <c r="G344">
        <v>17</v>
      </c>
      <c r="H344">
        <v>2</v>
      </c>
      <c r="I344" s="92" cm="1">
        <f t="array" ref="I344">_xlfn.IFNA(_xlfn.XLOOKUP($G344,'IDEXX MPN Table'!$A$3:$A$52,(_xlfn.XLOOKUP($H344,'IDEXX MPN Table'!$B$2:$AX$2,'IDEXX MPN Table'!$B$3:$AX$52))),"")</f>
        <v>22.8</v>
      </c>
      <c r="J344" t="s">
        <v>1262</v>
      </c>
    </row>
    <row r="345" spans="1:10" x14ac:dyDescent="0.35">
      <c r="A345" s="110" t="str">
        <f t="shared" si="5"/>
        <v>WP2_2025-06-29</v>
      </c>
      <c r="B345" t="s">
        <v>529</v>
      </c>
      <c r="C345" s="6">
        <v>45837</v>
      </c>
      <c r="D345">
        <v>44</v>
      </c>
      <c r="E345">
        <v>48</v>
      </c>
      <c r="F345" s="90" cm="1">
        <f t="array" ref="F345">_xlfn.IFNA(_xlfn.XLOOKUP($D345,'IDEXX MPN Table'!$A$3:$A$52,(_xlfn.XLOOKUP($E345,'IDEXX MPN Table'!$B$2:$AX$2,'IDEXX MPN Table'!$B$3:$AX$52))),"")</f>
        <v>372.4</v>
      </c>
      <c r="G345">
        <v>2</v>
      </c>
      <c r="H345">
        <v>0</v>
      </c>
      <c r="I345" s="92" cm="1">
        <f t="array" ref="I345">_xlfn.IFNA(_xlfn.XLOOKUP($G345,'IDEXX MPN Table'!$A$3:$A$52,(_xlfn.XLOOKUP($H345,'IDEXX MPN Table'!$B$2:$AX$2,'IDEXX MPN Table'!$B$3:$AX$52))),"")</f>
        <v>2</v>
      </c>
      <c r="J345" t="s">
        <v>1285</v>
      </c>
    </row>
    <row r="346" spans="1:10" x14ac:dyDescent="0.35">
      <c r="A346" s="110" t="str">
        <f t="shared" si="5"/>
        <v>WP3_2025-06-29</v>
      </c>
      <c r="B346" t="s">
        <v>1269</v>
      </c>
      <c r="C346" s="6">
        <v>45837</v>
      </c>
      <c r="D346">
        <v>49</v>
      </c>
      <c r="E346">
        <v>48</v>
      </c>
      <c r="F346" s="90" t="str" cm="1">
        <f t="array" ref="F346">_xlfn.IFNA(_xlfn.XLOOKUP($D346,'IDEXX MPN Table'!$A$3:$A$52,(_xlfn.XLOOKUP($E346,'IDEXX MPN Table'!$B$2:$AX$2,'IDEXX MPN Table'!$B$3:$AX$52))),"")</f>
        <v>&gt; 2419.6</v>
      </c>
      <c r="G346">
        <v>1</v>
      </c>
      <c r="H346">
        <v>0</v>
      </c>
      <c r="I346" s="92" cm="1">
        <f t="array" ref="I346">_xlfn.IFNA(_xlfn.XLOOKUP($G346,'IDEXX MPN Table'!$A$3:$A$52,(_xlfn.XLOOKUP($H346,'IDEXX MPN Table'!$B$2:$AX$2,'IDEXX MPN Table'!$B$3:$AX$52))),"")</f>
        <v>1</v>
      </c>
    </row>
    <row r="347" spans="1:10" x14ac:dyDescent="0.35">
      <c r="A347" s="110" t="str">
        <f t="shared" si="5"/>
        <v>WP4_2025-06-29</v>
      </c>
      <c r="B347" t="s">
        <v>1270</v>
      </c>
      <c r="C347" s="6">
        <v>45837</v>
      </c>
      <c r="D347">
        <v>49</v>
      </c>
      <c r="E347">
        <v>48</v>
      </c>
      <c r="F347" s="90" t="str" cm="1">
        <f t="array" ref="F347">_xlfn.IFNA(_xlfn.XLOOKUP($D347,'IDEXX MPN Table'!$A$3:$A$52,(_xlfn.XLOOKUP($E347,'IDEXX MPN Table'!$B$2:$AX$2,'IDEXX MPN Table'!$B$3:$AX$52))),"")</f>
        <v>&gt; 2419.6</v>
      </c>
      <c r="G347">
        <v>0</v>
      </c>
      <c r="H347">
        <v>1</v>
      </c>
      <c r="I347" s="92" cm="1">
        <f t="array" ref="I347">_xlfn.IFNA(_xlfn.XLOOKUP($G347,'IDEXX MPN Table'!$A$3:$A$52,(_xlfn.XLOOKUP($H347,'IDEXX MPN Table'!$B$2:$AX$2,'IDEXX MPN Table'!$B$3:$AX$52))),"")</f>
        <v>1</v>
      </c>
    </row>
    <row r="348" spans="1:10" x14ac:dyDescent="0.35">
      <c r="A348" s="110" t="str">
        <f t="shared" si="5"/>
        <v>HO2_2025-07-02</v>
      </c>
      <c r="B348" t="s">
        <v>1265</v>
      </c>
      <c r="C348" s="6">
        <v>45840</v>
      </c>
      <c r="D348">
        <v>48</v>
      </c>
      <c r="E348">
        <v>48</v>
      </c>
      <c r="F348" s="90" cm="1">
        <f t="array" ref="F348">_xlfn.IFNA(_xlfn.XLOOKUP($D348,'IDEXX MPN Table'!$A$3:$A$52,(_xlfn.XLOOKUP($E348,'IDEXX MPN Table'!$B$2:$AX$2,'IDEXX MPN Table'!$B$3:$AX$52))),"")</f>
        <v>1011.2</v>
      </c>
      <c r="G348">
        <v>33</v>
      </c>
      <c r="H348">
        <v>13</v>
      </c>
      <c r="I348" s="92" cm="1">
        <f t="array" ref="I348">_xlfn.IFNA(_xlfn.XLOOKUP($G348,'IDEXX MPN Table'!$A$3:$A$52,(_xlfn.XLOOKUP($H348,'IDEXX MPN Table'!$B$2:$AX$2,'IDEXX MPN Table'!$B$3:$AX$52))),"")</f>
        <v>75.2</v>
      </c>
      <c r="J348" t="s">
        <v>1260</v>
      </c>
    </row>
    <row r="349" spans="1:10" x14ac:dyDescent="0.35">
      <c r="A349" s="110" t="str">
        <f t="shared" si="5"/>
        <v>HO3_2025-07-02</v>
      </c>
      <c r="B349" t="s">
        <v>1266</v>
      </c>
      <c r="C349" s="6">
        <v>45840</v>
      </c>
      <c r="D349">
        <v>48</v>
      </c>
      <c r="E349">
        <v>48</v>
      </c>
      <c r="F349" s="90" cm="1">
        <f t="array" ref="F349">_xlfn.IFNA(_xlfn.XLOOKUP($D349,'IDEXX MPN Table'!$A$3:$A$52,(_xlfn.XLOOKUP($E349,'IDEXX MPN Table'!$B$2:$AX$2,'IDEXX MPN Table'!$B$3:$AX$52))),"")</f>
        <v>1011.2</v>
      </c>
      <c r="G349">
        <v>48</v>
      </c>
      <c r="H349">
        <v>40</v>
      </c>
      <c r="I349" s="92" cm="1">
        <f t="array" ref="I349">_xlfn.IFNA(_xlfn.XLOOKUP($G349,'IDEXX MPN Table'!$A$3:$A$52,(_xlfn.XLOOKUP($H349,'IDEXX MPN Table'!$B$2:$AX$2,'IDEXX MPN Table'!$B$3:$AX$52))),"")</f>
        <v>689.3</v>
      </c>
      <c r="J349" t="s">
        <v>1260</v>
      </c>
    </row>
    <row r="350" spans="1:10" x14ac:dyDescent="0.35">
      <c r="A350" s="110" t="str">
        <f t="shared" si="5"/>
        <v>HO3a_2025-07-02</v>
      </c>
      <c r="B350" t="s">
        <v>1267</v>
      </c>
      <c r="C350" s="6">
        <v>45840</v>
      </c>
      <c r="D350">
        <v>49</v>
      </c>
      <c r="E350">
        <v>48</v>
      </c>
      <c r="F350" s="90" t="str" cm="1">
        <f t="array" ref="F350">_xlfn.IFNA(_xlfn.XLOOKUP($D350,'IDEXX MPN Table'!$A$3:$A$52,(_xlfn.XLOOKUP($E350,'IDEXX MPN Table'!$B$2:$AX$2,'IDEXX MPN Table'!$B$3:$AX$52))),"")</f>
        <v>&gt; 2419.6</v>
      </c>
      <c r="G350">
        <v>49</v>
      </c>
      <c r="H350">
        <v>48</v>
      </c>
      <c r="I350" s="92" t="str" cm="1">
        <f t="array" ref="I350">_xlfn.IFNA(_xlfn.XLOOKUP($G350,'IDEXX MPN Table'!$A$3:$A$52,(_xlfn.XLOOKUP($H350,'IDEXX MPN Table'!$B$2:$AX$2,'IDEXX MPN Table'!$B$3:$AX$52))),"")</f>
        <v>&gt; 2419.6</v>
      </c>
    </row>
    <row r="351" spans="1:10" x14ac:dyDescent="0.35">
      <c r="A351" s="110" t="str">
        <f t="shared" si="5"/>
        <v>WP1_2025-07-02</v>
      </c>
      <c r="B351" t="s">
        <v>1268</v>
      </c>
      <c r="C351" s="6">
        <v>45840</v>
      </c>
      <c r="D351">
        <v>49</v>
      </c>
      <c r="E351">
        <v>48</v>
      </c>
      <c r="F351" s="90" t="str" cm="1">
        <f t="array" ref="F351">_xlfn.IFNA(_xlfn.XLOOKUP($D351,'IDEXX MPN Table'!$A$3:$A$52,(_xlfn.XLOOKUP($E351,'IDEXX MPN Table'!$B$2:$AX$2,'IDEXX MPN Table'!$B$3:$AX$52))),"")</f>
        <v>&gt; 2419.6</v>
      </c>
      <c r="G351">
        <v>28</v>
      </c>
      <c r="H351">
        <v>5</v>
      </c>
      <c r="I351" s="92" cm="1">
        <f t="array" ref="I351">_xlfn.IFNA(_xlfn.XLOOKUP($G351,'IDEXX MPN Table'!$A$3:$A$52,(_xlfn.XLOOKUP($H351,'IDEXX MPN Table'!$B$2:$AX$2,'IDEXX MPN Table'!$B$3:$AX$52))),"")</f>
        <v>47.3</v>
      </c>
    </row>
    <row r="352" spans="1:10" x14ac:dyDescent="0.35">
      <c r="A352" s="110" t="str">
        <f t="shared" si="5"/>
        <v>WP2_2025-07-02</v>
      </c>
      <c r="B352" t="s">
        <v>529</v>
      </c>
      <c r="C352" s="6">
        <v>45840</v>
      </c>
      <c r="D352">
        <v>49</v>
      </c>
      <c r="E352">
        <v>48</v>
      </c>
      <c r="F352" s="90" t="str" cm="1">
        <f t="array" ref="F352">_xlfn.IFNA(_xlfn.XLOOKUP($D352,'IDEXX MPN Table'!$A$3:$A$52,(_xlfn.XLOOKUP($E352,'IDEXX MPN Table'!$B$2:$AX$2,'IDEXX MPN Table'!$B$3:$AX$52))),"")</f>
        <v>&gt; 2419.6</v>
      </c>
      <c r="G352">
        <v>7</v>
      </c>
      <c r="H352">
        <v>1</v>
      </c>
      <c r="I352" s="92" cm="1">
        <f t="array" ref="I352">_xlfn.IFNA(_xlfn.XLOOKUP($G352,'IDEXX MPN Table'!$A$3:$A$52,(_xlfn.XLOOKUP($H352,'IDEXX MPN Table'!$B$2:$AX$2,'IDEXX MPN Table'!$B$3:$AX$52))),"")</f>
        <v>8.5</v>
      </c>
    </row>
    <row r="353" spans="1:10" x14ac:dyDescent="0.35">
      <c r="A353" s="110" t="str">
        <f t="shared" si="5"/>
        <v>WP3_2025-07-02</v>
      </c>
      <c r="B353" t="s">
        <v>1269</v>
      </c>
      <c r="C353" s="6">
        <v>45840</v>
      </c>
      <c r="D353">
        <v>49</v>
      </c>
      <c r="E353">
        <v>48</v>
      </c>
      <c r="F353" s="90" t="str" cm="1">
        <f t="array" ref="F353">_xlfn.IFNA(_xlfn.XLOOKUP($D353,'IDEXX MPN Table'!$A$3:$A$52,(_xlfn.XLOOKUP($E353,'IDEXX MPN Table'!$B$2:$AX$2,'IDEXX MPN Table'!$B$3:$AX$52))),"")</f>
        <v>&gt; 2419.6</v>
      </c>
      <c r="G353">
        <v>1</v>
      </c>
      <c r="H353">
        <v>2</v>
      </c>
      <c r="I353" s="92" cm="1">
        <f t="array" ref="I353">_xlfn.IFNA(_xlfn.XLOOKUP($G353,'IDEXX MPN Table'!$A$3:$A$52,(_xlfn.XLOOKUP($H353,'IDEXX MPN Table'!$B$2:$AX$2,'IDEXX MPN Table'!$B$3:$AX$52))),"")</f>
        <v>3</v>
      </c>
    </row>
    <row r="354" spans="1:10" x14ac:dyDescent="0.35">
      <c r="A354" s="110" t="str">
        <f t="shared" si="5"/>
        <v>WP4_2025-07-02</v>
      </c>
      <c r="B354" t="s">
        <v>1270</v>
      </c>
      <c r="C354" s="6">
        <v>45840</v>
      </c>
      <c r="D354">
        <v>49</v>
      </c>
      <c r="E354">
        <v>48</v>
      </c>
      <c r="F354" s="90" t="str" cm="1">
        <f t="array" ref="F354">_xlfn.IFNA(_xlfn.XLOOKUP($D354,'IDEXX MPN Table'!$A$3:$A$52,(_xlfn.XLOOKUP($E354,'IDEXX MPN Table'!$B$2:$AX$2,'IDEXX MPN Table'!$B$3:$AX$52))),"")</f>
        <v>&gt; 2419.6</v>
      </c>
      <c r="G354">
        <v>9</v>
      </c>
      <c r="H354">
        <v>2</v>
      </c>
      <c r="I354" s="92" cm="1">
        <f t="array" ref="I354">_xlfn.IFNA(_xlfn.XLOOKUP($G354,'IDEXX MPN Table'!$A$3:$A$52,(_xlfn.XLOOKUP($H354,'IDEXX MPN Table'!$B$2:$AX$2,'IDEXX MPN Table'!$B$3:$AX$52))),"")</f>
        <v>12</v>
      </c>
    </row>
    <row r="355" spans="1:10" x14ac:dyDescent="0.35">
      <c r="A355" s="110" t="str">
        <f t="shared" si="5"/>
        <v>ABM4_2025-07-06</v>
      </c>
      <c r="B355" t="s">
        <v>381</v>
      </c>
      <c r="C355" s="6">
        <v>45844</v>
      </c>
      <c r="D355">
        <v>49</v>
      </c>
      <c r="E355">
        <v>48</v>
      </c>
      <c r="F355" s="90" t="str" cm="1">
        <f t="array" ref="F355">_xlfn.IFNA(_xlfn.XLOOKUP($D355,'IDEXX MPN Table'!$A$3:$A$52,(_xlfn.XLOOKUP($E355,'IDEXX MPN Table'!$B$2:$AX$2,'IDEXX MPN Table'!$B$3:$AX$52))),"")</f>
        <v>&gt; 2419.6</v>
      </c>
      <c r="G355">
        <v>34</v>
      </c>
      <c r="H355">
        <v>7</v>
      </c>
      <c r="I355" s="92" cm="1">
        <f t="array" ref="I355">_xlfn.IFNA(_xlfn.XLOOKUP($G355,'IDEXX MPN Table'!$A$3:$A$52,(_xlfn.XLOOKUP($H355,'IDEXX MPN Table'!$B$2:$AX$2,'IDEXX MPN Table'!$B$3:$AX$52))),"")</f>
        <v>67</v>
      </c>
    </row>
    <row r="356" spans="1:10" x14ac:dyDescent="0.35">
      <c r="A356" s="110" t="str">
        <f t="shared" si="5"/>
        <v>AC1_2025-07-06</v>
      </c>
      <c r="B356" t="s">
        <v>316</v>
      </c>
      <c r="C356" s="6">
        <v>45844</v>
      </c>
      <c r="D356">
        <v>49</v>
      </c>
      <c r="E356">
        <v>48</v>
      </c>
      <c r="F356" s="90" t="str" cm="1">
        <f t="array" ref="F356">_xlfn.IFNA(_xlfn.XLOOKUP($D356,'IDEXX MPN Table'!$A$3:$A$52,(_xlfn.XLOOKUP($E356,'IDEXX MPN Table'!$B$2:$AX$2,'IDEXX MPN Table'!$B$3:$AX$52))),"")</f>
        <v>&gt; 2419.6</v>
      </c>
      <c r="G356">
        <v>48</v>
      </c>
      <c r="H356">
        <v>19</v>
      </c>
      <c r="I356" s="92" cm="1">
        <f t="array" ref="I356">_xlfn.IFNA(_xlfn.XLOOKUP($G356,'IDEXX MPN Table'!$A$3:$A$52,(_xlfn.XLOOKUP($H356,'IDEXX MPN Table'!$B$2:$AX$2,'IDEXX MPN Table'!$B$3:$AX$52))),"")</f>
        <v>260.3</v>
      </c>
    </row>
    <row r="357" spans="1:10" x14ac:dyDescent="0.35">
      <c r="A357" s="110" t="str">
        <f t="shared" si="5"/>
        <v>AC2_2025-07-06</v>
      </c>
      <c r="B357" t="s">
        <v>614</v>
      </c>
      <c r="C357" s="6">
        <v>45844</v>
      </c>
      <c r="D357">
        <v>49</v>
      </c>
      <c r="E357">
        <v>48</v>
      </c>
      <c r="F357" s="90" t="str" cm="1">
        <f t="array" ref="F357">_xlfn.IFNA(_xlfn.XLOOKUP($D357,'IDEXX MPN Table'!$A$3:$A$52,(_xlfn.XLOOKUP($E357,'IDEXX MPN Table'!$B$2:$AX$2,'IDEXX MPN Table'!$B$3:$AX$52))),"")</f>
        <v>&gt; 2419.6</v>
      </c>
      <c r="G357">
        <v>49</v>
      </c>
      <c r="H357">
        <v>31</v>
      </c>
      <c r="I357" s="92" cm="1">
        <f t="array" ref="I357">_xlfn.IFNA(_xlfn.XLOOKUP($G357,'IDEXX MPN Table'!$A$3:$A$52,(_xlfn.XLOOKUP($H357,'IDEXX MPN Table'!$B$2:$AX$2,'IDEXX MPN Table'!$B$3:$AX$52))),"")</f>
        <v>648.79999999999995</v>
      </c>
    </row>
    <row r="358" spans="1:10" x14ac:dyDescent="0.35">
      <c r="A358" s="110" t="str">
        <f t="shared" si="5"/>
        <v>AC3_2025-07-06</v>
      </c>
      <c r="B358" t="s">
        <v>708</v>
      </c>
      <c r="C358" s="6">
        <v>45844</v>
      </c>
      <c r="D358">
        <v>49</v>
      </c>
      <c r="E358">
        <v>48</v>
      </c>
      <c r="F358" s="90" t="str" cm="1">
        <f t="array" ref="F358">_xlfn.IFNA(_xlfn.XLOOKUP($D358,'IDEXX MPN Table'!$A$3:$A$52,(_xlfn.XLOOKUP($E358,'IDEXX MPN Table'!$B$2:$AX$2,'IDEXX MPN Table'!$B$3:$AX$52))),"")</f>
        <v>&gt; 2419.6</v>
      </c>
      <c r="G358">
        <v>49</v>
      </c>
      <c r="H358">
        <v>35</v>
      </c>
      <c r="I358" s="92" cm="1">
        <f t="array" ref="I358">_xlfn.IFNA(_xlfn.XLOOKUP($G358,'IDEXX MPN Table'!$A$3:$A$52,(_xlfn.XLOOKUP($H358,'IDEXX MPN Table'!$B$2:$AX$2,'IDEXX MPN Table'!$B$3:$AX$52))),"")</f>
        <v>816.4</v>
      </c>
    </row>
    <row r="359" spans="1:10" x14ac:dyDescent="0.35">
      <c r="A359" s="110" t="str">
        <f t="shared" si="5"/>
        <v>AC4_2025-07-06</v>
      </c>
      <c r="B359" t="s">
        <v>388</v>
      </c>
      <c r="C359" s="6">
        <v>45844</v>
      </c>
      <c r="D359">
        <v>49</v>
      </c>
      <c r="E359">
        <v>48</v>
      </c>
      <c r="F359" s="90" t="str" cm="1">
        <f t="array" ref="F359">_xlfn.IFNA(_xlfn.XLOOKUP($D359,'IDEXX MPN Table'!$A$3:$A$52,(_xlfn.XLOOKUP($E359,'IDEXX MPN Table'!$B$2:$AX$2,'IDEXX MPN Table'!$B$3:$AX$52))),"")</f>
        <v>&gt; 2419.6</v>
      </c>
      <c r="G359">
        <v>37</v>
      </c>
      <c r="H359">
        <v>10</v>
      </c>
      <c r="I359" s="92" cm="1">
        <f t="array" ref="I359">_xlfn.IFNA(_xlfn.XLOOKUP($G359,'IDEXX MPN Table'!$A$3:$A$52,(_xlfn.XLOOKUP($H359,'IDEXX MPN Table'!$B$2:$AX$2,'IDEXX MPN Table'!$B$3:$AX$52))),"")</f>
        <v>84.2</v>
      </c>
    </row>
    <row r="360" spans="1:10" x14ac:dyDescent="0.35">
      <c r="A360" s="110" t="str">
        <f t="shared" si="5"/>
        <v>AC5_2025-07-06</v>
      </c>
      <c r="B360" t="s">
        <v>622</v>
      </c>
      <c r="C360" s="6">
        <v>45844</v>
      </c>
      <c r="D360">
        <v>48</v>
      </c>
      <c r="E360">
        <v>48</v>
      </c>
      <c r="F360" s="90" cm="1">
        <f t="array" ref="F360">_xlfn.IFNA(_xlfn.XLOOKUP($D360,'IDEXX MPN Table'!$A$3:$A$52,(_xlfn.XLOOKUP($E360,'IDEXX MPN Table'!$B$2:$AX$2,'IDEXX MPN Table'!$B$3:$AX$52))),"")</f>
        <v>1011.2</v>
      </c>
      <c r="G360">
        <v>48</v>
      </c>
      <c r="H360">
        <v>31</v>
      </c>
      <c r="I360" s="92" cm="1">
        <f t="array" ref="I360">_xlfn.IFNA(_xlfn.XLOOKUP($G360,'IDEXX MPN Table'!$A$3:$A$52,(_xlfn.XLOOKUP($H360,'IDEXX MPN Table'!$B$2:$AX$2,'IDEXX MPN Table'!$B$3:$AX$52))),"")</f>
        <v>456.9</v>
      </c>
      <c r="J360" t="s">
        <v>1260</v>
      </c>
    </row>
    <row r="361" spans="1:10" x14ac:dyDescent="0.35">
      <c r="A361" s="110" t="str">
        <f t="shared" si="5"/>
        <v>AC6_2025-07-06</v>
      </c>
      <c r="B361" t="s">
        <v>825</v>
      </c>
      <c r="C361" s="6">
        <v>45844</v>
      </c>
      <c r="D361">
        <v>49</v>
      </c>
      <c r="E361">
        <v>48</v>
      </c>
      <c r="F361" s="90" t="str" cm="1">
        <f t="array" ref="F361">_xlfn.IFNA(_xlfn.XLOOKUP($D361,'IDEXX MPN Table'!$A$3:$A$52,(_xlfn.XLOOKUP($E361,'IDEXX MPN Table'!$B$2:$AX$2,'IDEXX MPN Table'!$B$3:$AX$52))),"")</f>
        <v>&gt; 2419.6</v>
      </c>
      <c r="G361">
        <v>46</v>
      </c>
      <c r="H361">
        <v>18</v>
      </c>
      <c r="I361" s="92" cm="1">
        <f t="array" ref="I361">_xlfn.IFNA(_xlfn.XLOOKUP($G361,'IDEXX MPN Table'!$A$3:$A$52,(_xlfn.XLOOKUP($H361,'IDEXX MPN Table'!$B$2:$AX$2,'IDEXX MPN Table'!$B$3:$AX$52))),"")</f>
        <v>190.4</v>
      </c>
    </row>
    <row r="362" spans="1:10" x14ac:dyDescent="0.35">
      <c r="A362" s="110" t="str">
        <f t="shared" si="5"/>
        <v>APL1_2025-07-06</v>
      </c>
      <c r="B362" t="s">
        <v>312</v>
      </c>
      <c r="C362" s="6">
        <v>45844</v>
      </c>
      <c r="D362">
        <v>49</v>
      </c>
      <c r="E362">
        <v>48</v>
      </c>
      <c r="F362" s="90" t="str" cm="1">
        <f t="array" ref="F362">_xlfn.IFNA(_xlfn.XLOOKUP($D362,'IDEXX MPN Table'!$A$3:$A$52,(_xlfn.XLOOKUP($E362,'IDEXX MPN Table'!$B$2:$AX$2,'IDEXX MPN Table'!$B$3:$AX$52))),"")</f>
        <v>&gt; 2419.6</v>
      </c>
      <c r="G362">
        <v>16</v>
      </c>
      <c r="H362">
        <v>8</v>
      </c>
      <c r="I362" s="92" cm="1">
        <f t="array" ref="I362">_xlfn.IFNA(_xlfn.XLOOKUP($G362,'IDEXX MPN Table'!$A$3:$A$52,(_xlfn.XLOOKUP($H362,'IDEXX MPN Table'!$B$2:$AX$2,'IDEXX MPN Table'!$B$3:$AX$52))),"")</f>
        <v>28.7</v>
      </c>
    </row>
    <row r="363" spans="1:10" x14ac:dyDescent="0.35">
      <c r="A363" s="110" t="str">
        <f t="shared" si="5"/>
        <v>ATL1_2025-07-06</v>
      </c>
      <c r="B363" t="s">
        <v>627</v>
      </c>
      <c r="C363" s="6">
        <v>45844</v>
      </c>
      <c r="D363">
        <v>49</v>
      </c>
      <c r="E363">
        <v>48</v>
      </c>
      <c r="F363" s="90" t="str" cm="1">
        <f t="array" ref="F363">_xlfn.IFNA(_xlfn.XLOOKUP($D363,'IDEXX MPN Table'!$A$3:$A$52,(_xlfn.XLOOKUP($E363,'IDEXX MPN Table'!$B$2:$AX$2,'IDEXX MPN Table'!$B$3:$AX$52))),"")</f>
        <v>&gt; 2419.6</v>
      </c>
      <c r="G363">
        <v>0</v>
      </c>
      <c r="H363">
        <v>1</v>
      </c>
      <c r="I363" s="92" cm="1">
        <f t="array" ref="I363">_xlfn.IFNA(_xlfn.XLOOKUP($G363,'IDEXX MPN Table'!$A$3:$A$52,(_xlfn.XLOOKUP($H363,'IDEXX MPN Table'!$B$2:$AX$2,'IDEXX MPN Table'!$B$3:$AX$52))),"")</f>
        <v>1</v>
      </c>
    </row>
    <row r="364" spans="1:10" x14ac:dyDescent="0.35">
      <c r="A364" s="110" t="str">
        <f t="shared" si="5"/>
        <v>AX1_2025-07-06</v>
      </c>
      <c r="B364" t="s">
        <v>168</v>
      </c>
      <c r="C364" s="6">
        <v>45844</v>
      </c>
      <c r="D364">
        <v>49</v>
      </c>
      <c r="E364">
        <v>48</v>
      </c>
      <c r="F364" s="90" t="str" cm="1">
        <f t="array" ref="F364">_xlfn.IFNA(_xlfn.XLOOKUP($D364,'IDEXX MPN Table'!$A$3:$A$52,(_xlfn.XLOOKUP($E364,'IDEXX MPN Table'!$B$2:$AX$2,'IDEXX MPN Table'!$B$3:$AX$52))),"")</f>
        <v>&gt; 2419.6</v>
      </c>
      <c r="G364">
        <v>5</v>
      </c>
      <c r="H364">
        <v>5</v>
      </c>
      <c r="I364" s="92" cm="1">
        <f t="array" ref="I364">_xlfn.IFNA(_xlfn.XLOOKUP($G364,'IDEXX MPN Table'!$A$3:$A$52,(_xlfn.XLOOKUP($H364,'IDEXX MPN Table'!$B$2:$AX$2,'IDEXX MPN Table'!$B$3:$AX$52))),"")</f>
        <v>10.5</v>
      </c>
      <c r="J364" t="s">
        <v>1262</v>
      </c>
    </row>
    <row r="365" spans="1:10" x14ac:dyDescent="0.35">
      <c r="A365" s="110" t="str">
        <f t="shared" si="5"/>
        <v>AX2_2025-07-06</v>
      </c>
      <c r="B365" t="s">
        <v>175</v>
      </c>
      <c r="C365" s="6">
        <v>45844</v>
      </c>
      <c r="D365">
        <v>49</v>
      </c>
      <c r="E365">
        <v>48</v>
      </c>
      <c r="F365" s="90" t="str" cm="1">
        <f t="array" ref="F365">_xlfn.IFNA(_xlfn.XLOOKUP($D365,'IDEXX MPN Table'!$A$3:$A$52,(_xlfn.XLOOKUP($E365,'IDEXX MPN Table'!$B$2:$AX$2,'IDEXX MPN Table'!$B$3:$AX$52))),"")</f>
        <v>&gt; 2419.6</v>
      </c>
      <c r="G365">
        <v>29</v>
      </c>
      <c r="H365">
        <v>8</v>
      </c>
      <c r="I365" s="92" cm="1">
        <f t="array" ref="I365">_xlfn.IFNA(_xlfn.XLOOKUP($G365,'IDEXX MPN Table'!$A$3:$A$52,(_xlfn.XLOOKUP($H365,'IDEXX MPN Table'!$B$2:$AX$2,'IDEXX MPN Table'!$B$3:$AX$52))),"")</f>
        <v>54.5</v>
      </c>
      <c r="J365" t="s">
        <v>1262</v>
      </c>
    </row>
    <row r="366" spans="1:10" x14ac:dyDescent="0.35">
      <c r="A366" s="110" t="str">
        <f t="shared" si="5"/>
        <v>BB1_2025-07-06</v>
      </c>
      <c r="B366" t="s">
        <v>181</v>
      </c>
      <c r="C366" s="6">
        <v>45844</v>
      </c>
      <c r="D366">
        <v>49</v>
      </c>
      <c r="E366">
        <v>48</v>
      </c>
      <c r="F366" s="90" t="str" cm="1">
        <f t="array" ref="F366">_xlfn.IFNA(_xlfn.XLOOKUP($D366,'IDEXX MPN Table'!$A$3:$A$52,(_xlfn.XLOOKUP($E366,'IDEXX MPN Table'!$B$2:$AX$2,'IDEXX MPN Table'!$B$3:$AX$52))),"")</f>
        <v>&gt; 2419.6</v>
      </c>
      <c r="G366">
        <v>17</v>
      </c>
      <c r="H366">
        <v>4</v>
      </c>
      <c r="I366" s="92" cm="1">
        <f t="array" ref="I366">_xlfn.IFNA(_xlfn.XLOOKUP($G366,'IDEXX MPN Table'!$A$3:$A$52,(_xlfn.XLOOKUP($H366,'IDEXX MPN Table'!$B$2:$AX$2,'IDEXX MPN Table'!$B$3:$AX$52))),"")</f>
        <v>25.3</v>
      </c>
    </row>
    <row r="367" spans="1:10" x14ac:dyDescent="0.35">
      <c r="A367" s="110" t="str">
        <f t="shared" si="5"/>
        <v>BD1a_2025-07-06</v>
      </c>
      <c r="B367" t="s">
        <v>186</v>
      </c>
      <c r="C367" s="6">
        <v>45844</v>
      </c>
      <c r="D367">
        <v>49</v>
      </c>
      <c r="E367">
        <v>48</v>
      </c>
      <c r="F367" s="90" t="str" cm="1">
        <f t="array" ref="F367">_xlfn.IFNA(_xlfn.XLOOKUP($D367,'IDEXX MPN Table'!$A$3:$A$52,(_xlfn.XLOOKUP($E367,'IDEXX MPN Table'!$B$2:$AX$2,'IDEXX MPN Table'!$B$3:$AX$52))),"")</f>
        <v>&gt; 2419.6</v>
      </c>
      <c r="G367">
        <v>9</v>
      </c>
      <c r="H367">
        <v>5</v>
      </c>
      <c r="I367" s="92" cm="1">
        <f t="array" ref="I367">_xlfn.IFNA(_xlfn.XLOOKUP($G367,'IDEXX MPN Table'!$A$3:$A$52,(_xlfn.XLOOKUP($H367,'IDEXX MPN Table'!$B$2:$AX$2,'IDEXX MPN Table'!$B$3:$AX$52))),"")</f>
        <v>15.3</v>
      </c>
      <c r="J367" t="s">
        <v>1262</v>
      </c>
    </row>
    <row r="368" spans="1:10" x14ac:dyDescent="0.35">
      <c r="A368" s="110" t="str">
        <f t="shared" si="5"/>
        <v>BD4_2025-07-06</v>
      </c>
      <c r="B368" t="s">
        <v>636</v>
      </c>
      <c r="C368" s="6">
        <v>45844</v>
      </c>
      <c r="D368">
        <v>49</v>
      </c>
      <c r="E368">
        <v>48</v>
      </c>
      <c r="F368" s="90" t="str" cm="1">
        <f t="array" ref="F368">_xlfn.IFNA(_xlfn.XLOOKUP($D368,'IDEXX MPN Table'!$A$3:$A$52,(_xlfn.XLOOKUP($E368,'IDEXX MPN Table'!$B$2:$AX$2,'IDEXX MPN Table'!$B$3:$AX$52))),"")</f>
        <v>&gt; 2419.6</v>
      </c>
      <c r="G368">
        <v>28</v>
      </c>
      <c r="H368">
        <v>8</v>
      </c>
      <c r="I368" s="92" cm="1">
        <f t="array" ref="I368">_xlfn.IFNA(_xlfn.XLOOKUP($G368,'IDEXX MPN Table'!$A$3:$A$52,(_xlfn.XLOOKUP($H368,'IDEXX MPN Table'!$B$2:$AX$2,'IDEXX MPN Table'!$B$3:$AX$52))),"")</f>
        <v>52</v>
      </c>
    </row>
    <row r="369" spans="1:10" x14ac:dyDescent="0.35">
      <c r="A369" s="110" t="str">
        <f t="shared" si="5"/>
        <v>BD5_2025-07-06</v>
      </c>
      <c r="B369" t="s">
        <v>638</v>
      </c>
      <c r="C369" s="6">
        <v>45844</v>
      </c>
      <c r="D369">
        <v>49</v>
      </c>
      <c r="E369">
        <v>48</v>
      </c>
      <c r="F369" s="90" t="str" cm="1">
        <f t="array" ref="F369">_xlfn.IFNA(_xlfn.XLOOKUP($D369,'IDEXX MPN Table'!$A$3:$A$52,(_xlfn.XLOOKUP($E369,'IDEXX MPN Table'!$B$2:$AX$2,'IDEXX MPN Table'!$B$3:$AX$52))),"")</f>
        <v>&gt; 2419.6</v>
      </c>
      <c r="G369">
        <v>49</v>
      </c>
      <c r="H369">
        <v>43</v>
      </c>
      <c r="I369" s="92" cm="1">
        <f t="array" ref="I369">_xlfn.IFNA(_xlfn.XLOOKUP($G369,'IDEXX MPN Table'!$A$3:$A$52,(_xlfn.XLOOKUP($H369,'IDEXX MPN Table'!$B$2:$AX$2,'IDEXX MPN Table'!$B$3:$AX$52))),"")</f>
        <v>1413.6</v>
      </c>
    </row>
    <row r="370" spans="1:10" x14ac:dyDescent="0.35">
      <c r="A370" s="110" t="str">
        <f t="shared" si="5"/>
        <v>BRL1_2025-07-06</v>
      </c>
      <c r="B370" t="s">
        <v>195</v>
      </c>
      <c r="C370" s="6">
        <v>45844</v>
      </c>
      <c r="D370">
        <v>49</v>
      </c>
      <c r="E370">
        <v>48</v>
      </c>
      <c r="F370" s="90" t="str" cm="1">
        <f t="array" ref="F370">_xlfn.IFNA(_xlfn.XLOOKUP($D370,'IDEXX MPN Table'!$A$3:$A$52,(_xlfn.XLOOKUP($E370,'IDEXX MPN Table'!$B$2:$AX$2,'IDEXX MPN Table'!$B$3:$AX$52))),"")</f>
        <v>&gt; 2419.6</v>
      </c>
      <c r="G370">
        <v>4</v>
      </c>
      <c r="H370">
        <v>0</v>
      </c>
      <c r="I370" s="92" cm="1">
        <f t="array" ref="I370">_xlfn.IFNA(_xlfn.XLOOKUP($G370,'IDEXX MPN Table'!$A$3:$A$52,(_xlfn.XLOOKUP($H370,'IDEXX MPN Table'!$B$2:$AX$2,'IDEXX MPN Table'!$B$3:$AX$52))),"")</f>
        <v>4.0999999999999996</v>
      </c>
    </row>
    <row r="371" spans="1:10" x14ac:dyDescent="0.35">
      <c r="A371" s="110" t="str">
        <f t="shared" si="5"/>
        <v>CB2_2025-07-06</v>
      </c>
      <c r="B371" t="s">
        <v>198</v>
      </c>
      <c r="C371" s="6">
        <v>45844</v>
      </c>
      <c r="D371">
        <v>49</v>
      </c>
      <c r="E371">
        <v>48</v>
      </c>
      <c r="F371" s="90" t="str" cm="1">
        <f t="array" ref="F371">_xlfn.IFNA(_xlfn.XLOOKUP($D371,'IDEXX MPN Table'!$A$3:$A$52,(_xlfn.XLOOKUP($E371,'IDEXX MPN Table'!$B$2:$AX$2,'IDEXX MPN Table'!$B$3:$AX$52))),"")</f>
        <v>&gt; 2419.6</v>
      </c>
      <c r="G371">
        <v>14</v>
      </c>
      <c r="H371">
        <v>11</v>
      </c>
      <c r="I371" s="92" cm="1">
        <f t="array" ref="I371">_xlfn.IFNA(_xlfn.XLOOKUP($G371,'IDEXX MPN Table'!$A$3:$A$52,(_xlfn.XLOOKUP($H371,'IDEXX MPN Table'!$B$2:$AX$2,'IDEXX MPN Table'!$B$3:$AX$52))),"")</f>
        <v>29.3</v>
      </c>
    </row>
    <row r="372" spans="1:10" x14ac:dyDescent="0.35">
      <c r="A372" s="110" t="str">
        <f t="shared" si="5"/>
        <v>CB3_2025-07-06</v>
      </c>
      <c r="B372" t="s">
        <v>201</v>
      </c>
      <c r="C372" s="6">
        <v>45844</v>
      </c>
      <c r="D372">
        <v>49</v>
      </c>
      <c r="E372">
        <v>48</v>
      </c>
      <c r="F372" s="90" t="str" cm="1">
        <f t="array" ref="F372">_xlfn.IFNA(_xlfn.XLOOKUP($D372,'IDEXX MPN Table'!$A$3:$A$52,(_xlfn.XLOOKUP($E372,'IDEXX MPN Table'!$B$2:$AX$2,'IDEXX MPN Table'!$B$3:$AX$52))),"")</f>
        <v>&gt; 2419.6</v>
      </c>
      <c r="G372">
        <v>18</v>
      </c>
      <c r="H372">
        <v>3</v>
      </c>
      <c r="I372" s="92" cm="1">
        <f t="array" ref="I372">_xlfn.IFNA(_xlfn.XLOOKUP($G372,'IDEXX MPN Table'!$A$3:$A$52,(_xlfn.XLOOKUP($H372,'IDEXX MPN Table'!$B$2:$AX$2,'IDEXX MPN Table'!$B$3:$AX$52))),"")</f>
        <v>25.6</v>
      </c>
    </row>
    <row r="373" spans="1:10" x14ac:dyDescent="0.35">
      <c r="A373" s="110" t="str">
        <f t="shared" si="5"/>
        <v>CL2_2025-07-06</v>
      </c>
      <c r="B373" t="s">
        <v>207</v>
      </c>
      <c r="C373" s="6">
        <v>45844</v>
      </c>
      <c r="D373">
        <v>49</v>
      </c>
      <c r="E373">
        <v>48</v>
      </c>
      <c r="F373" s="90" t="str" cm="1">
        <f t="array" ref="F373">_xlfn.IFNA(_xlfn.XLOOKUP($D373,'IDEXX MPN Table'!$A$3:$A$52,(_xlfn.XLOOKUP($E373,'IDEXX MPN Table'!$B$2:$AX$2,'IDEXX MPN Table'!$B$3:$AX$52))),"")</f>
        <v>&gt; 2419.6</v>
      </c>
      <c r="G373">
        <v>21</v>
      </c>
      <c r="H373">
        <v>9</v>
      </c>
      <c r="I373" s="92" cm="1">
        <f t="array" ref="I373">_xlfn.IFNA(_xlfn.XLOOKUP($G373,'IDEXX MPN Table'!$A$3:$A$52,(_xlfn.XLOOKUP($H373,'IDEXX MPN Table'!$B$2:$AX$2,'IDEXX MPN Table'!$B$3:$AX$52))),"")</f>
        <v>38.6</v>
      </c>
      <c r="J373" t="s">
        <v>1262</v>
      </c>
    </row>
    <row r="374" spans="1:10" x14ac:dyDescent="0.35">
      <c r="A374" s="110" t="str">
        <f t="shared" si="5"/>
        <v>CL5-a_2025-07-06</v>
      </c>
      <c r="B374" t="s">
        <v>1286</v>
      </c>
      <c r="C374" s="6">
        <v>45844</v>
      </c>
      <c r="D374">
        <v>49</v>
      </c>
      <c r="E374">
        <v>48</v>
      </c>
      <c r="F374" s="90" t="str" cm="1">
        <f t="array" ref="F374">_xlfn.IFNA(_xlfn.XLOOKUP($D374,'IDEXX MPN Table'!$A$3:$A$52,(_xlfn.XLOOKUP($E374,'IDEXX MPN Table'!$B$2:$AX$2,'IDEXX MPN Table'!$B$3:$AX$52))),"")</f>
        <v>&gt; 2419.6</v>
      </c>
      <c r="G374">
        <v>13</v>
      </c>
      <c r="H374">
        <v>8</v>
      </c>
      <c r="I374" s="92" cm="1">
        <f t="array" ref="I374">_xlfn.IFNA(_xlfn.XLOOKUP($G374,'IDEXX MPN Table'!$A$3:$A$52,(_xlfn.XLOOKUP($H374,'IDEXX MPN Table'!$B$2:$AX$2,'IDEXX MPN Table'!$B$3:$AX$52))),"")</f>
        <v>24.2</v>
      </c>
      <c r="J374" t="s">
        <v>1262</v>
      </c>
    </row>
    <row r="375" spans="1:10" x14ac:dyDescent="0.35">
      <c r="A375" s="110" t="str">
        <f t="shared" si="5"/>
        <v>CL5-b_2025-07-06</v>
      </c>
      <c r="B375" t="s">
        <v>1287</v>
      </c>
      <c r="C375" s="6">
        <v>45844</v>
      </c>
      <c r="D375">
        <v>45</v>
      </c>
      <c r="E375">
        <v>48</v>
      </c>
      <c r="F375" s="90" cm="1">
        <f t="array" ref="F375">_xlfn.IFNA(_xlfn.XLOOKUP($D375,'IDEXX MPN Table'!$A$3:$A$52,(_xlfn.XLOOKUP($E375,'IDEXX MPN Table'!$B$2:$AX$2,'IDEXX MPN Table'!$B$3:$AX$52))),"")</f>
        <v>437.4</v>
      </c>
      <c r="G375">
        <v>5</v>
      </c>
      <c r="H375">
        <v>5</v>
      </c>
      <c r="I375" s="92" cm="1">
        <f t="array" ref="I375">_xlfn.IFNA(_xlfn.XLOOKUP($G375,'IDEXX MPN Table'!$A$3:$A$52,(_xlfn.XLOOKUP($H375,'IDEXX MPN Table'!$B$2:$AX$2,'IDEXX MPN Table'!$B$3:$AX$52))),"")</f>
        <v>10.5</v>
      </c>
      <c r="J375" t="s">
        <v>1288</v>
      </c>
    </row>
    <row r="376" spans="1:10" x14ac:dyDescent="0.35">
      <c r="A376" s="110" t="str">
        <f t="shared" si="5"/>
        <v>COL1_2025-07-06</v>
      </c>
      <c r="B376" t="s">
        <v>339</v>
      </c>
      <c r="C376" s="6">
        <v>45844</v>
      </c>
      <c r="D376">
        <v>49</v>
      </c>
      <c r="E376">
        <v>48</v>
      </c>
      <c r="F376" s="90" t="str" cm="1">
        <f t="array" ref="F376">_xlfn.IFNA(_xlfn.XLOOKUP($D376,'IDEXX MPN Table'!$A$3:$A$52,(_xlfn.XLOOKUP($E376,'IDEXX MPN Table'!$B$2:$AX$2,'IDEXX MPN Table'!$B$3:$AX$52))),"")</f>
        <v>&gt; 2419.6</v>
      </c>
      <c r="G376">
        <v>35</v>
      </c>
      <c r="H376">
        <v>6</v>
      </c>
      <c r="I376" s="92" cm="1">
        <f t="array" ref="I376">_xlfn.IFNA(_xlfn.XLOOKUP($G376,'IDEXX MPN Table'!$A$3:$A$52,(_xlfn.XLOOKUP($H376,'IDEXX MPN Table'!$B$2:$AX$2,'IDEXX MPN Table'!$B$3:$AX$52))),"")</f>
        <v>68.3</v>
      </c>
    </row>
    <row r="377" spans="1:10" x14ac:dyDescent="0.35">
      <c r="A377" s="110" t="str">
        <f t="shared" si="5"/>
        <v>CTL1_2025-07-06</v>
      </c>
      <c r="B377" t="s">
        <v>223</v>
      </c>
      <c r="C377" s="6">
        <v>45844</v>
      </c>
      <c r="D377">
        <v>49</v>
      </c>
      <c r="E377">
        <v>48</v>
      </c>
      <c r="F377" s="90" t="str" cm="1">
        <f t="array" ref="F377">_xlfn.IFNA(_xlfn.XLOOKUP($D377,'IDEXX MPN Table'!$A$3:$A$52,(_xlfn.XLOOKUP($E377,'IDEXX MPN Table'!$B$2:$AX$2,'IDEXX MPN Table'!$B$3:$AX$52))),"")</f>
        <v>&gt; 2419.6</v>
      </c>
      <c r="G377">
        <v>12</v>
      </c>
      <c r="H377">
        <v>4</v>
      </c>
      <c r="I377" s="92" cm="1">
        <f t="array" ref="I377">_xlfn.IFNA(_xlfn.XLOOKUP($G377,'IDEXX MPN Table'!$A$3:$A$52,(_xlfn.XLOOKUP($H377,'IDEXX MPN Table'!$B$2:$AX$2,'IDEXX MPN Table'!$B$3:$AX$52))),"")</f>
        <v>18.100000000000001</v>
      </c>
    </row>
    <row r="378" spans="1:10" x14ac:dyDescent="0.35">
      <c r="A378" s="110" t="str">
        <f t="shared" si="5"/>
        <v>CVL1_2025-07-06</v>
      </c>
      <c r="B378" t="s">
        <v>225</v>
      </c>
      <c r="C378" s="6">
        <v>45844</v>
      </c>
      <c r="D378">
        <v>48</v>
      </c>
      <c r="E378">
        <v>48</v>
      </c>
      <c r="F378" s="90" cm="1">
        <f t="array" ref="F378">_xlfn.IFNA(_xlfn.XLOOKUP($D378,'IDEXX MPN Table'!$A$3:$A$52,(_xlfn.XLOOKUP($E378,'IDEXX MPN Table'!$B$2:$AX$2,'IDEXX MPN Table'!$B$3:$AX$52))),"")</f>
        <v>1011.2</v>
      </c>
      <c r="G378">
        <v>20</v>
      </c>
      <c r="H378">
        <v>7</v>
      </c>
      <c r="I378" s="92" cm="1">
        <f t="array" ref="I378">_xlfn.IFNA(_xlfn.XLOOKUP($G378,'IDEXX MPN Table'!$A$3:$A$52,(_xlfn.XLOOKUP($H378,'IDEXX MPN Table'!$B$2:$AX$2,'IDEXX MPN Table'!$B$3:$AX$52))),"")</f>
        <v>34.1</v>
      </c>
    </row>
    <row r="379" spans="1:10" x14ac:dyDescent="0.35">
      <c r="A379" s="110" t="str">
        <f t="shared" si="5"/>
        <v>DB1_2025-07-06</v>
      </c>
      <c r="B379" t="s">
        <v>227</v>
      </c>
      <c r="C379" s="6">
        <v>45844</v>
      </c>
      <c r="D379">
        <v>49</v>
      </c>
      <c r="E379">
        <v>48</v>
      </c>
      <c r="F379" s="90" t="str" cm="1">
        <f t="array" ref="F379">_xlfn.IFNA(_xlfn.XLOOKUP($D379,'IDEXX MPN Table'!$A$3:$A$52,(_xlfn.XLOOKUP($E379,'IDEXX MPN Table'!$B$2:$AX$2,'IDEXX MPN Table'!$B$3:$AX$52))),"")</f>
        <v>&gt; 2419.6</v>
      </c>
      <c r="G379">
        <v>49</v>
      </c>
      <c r="H379">
        <v>33</v>
      </c>
      <c r="I379" s="92" cm="1">
        <f t="array" ref="I379">_xlfn.IFNA(_xlfn.XLOOKUP($G379,'IDEXX MPN Table'!$A$3:$A$52,(_xlfn.XLOOKUP($H379,'IDEXX MPN Table'!$B$2:$AX$2,'IDEXX MPN Table'!$B$3:$AX$52))),"")</f>
        <v>727</v>
      </c>
    </row>
    <row r="380" spans="1:10" x14ac:dyDescent="0.35">
      <c r="A380" s="110" t="str">
        <f t="shared" si="5"/>
        <v>DE1_2025-07-06</v>
      </c>
      <c r="B380" t="s">
        <v>231</v>
      </c>
      <c r="C380" s="6">
        <v>45844</v>
      </c>
      <c r="D380">
        <v>48</v>
      </c>
      <c r="E380">
        <v>48</v>
      </c>
      <c r="F380" s="90" cm="1">
        <f t="array" ref="F380">_xlfn.IFNA(_xlfn.XLOOKUP($D380,'IDEXX MPN Table'!$A$3:$A$52,(_xlfn.XLOOKUP($E380,'IDEXX MPN Table'!$B$2:$AX$2,'IDEXX MPN Table'!$B$3:$AX$52))),"")</f>
        <v>1011.2</v>
      </c>
      <c r="G380">
        <v>49</v>
      </c>
      <c r="H380">
        <v>32</v>
      </c>
      <c r="I380" s="92" cm="1">
        <f t="array" ref="I380">_xlfn.IFNA(_xlfn.XLOOKUP($G380,'IDEXX MPN Table'!$A$3:$A$52,(_xlfn.XLOOKUP($H380,'IDEXX MPN Table'!$B$2:$AX$2,'IDEXX MPN Table'!$B$3:$AX$52))),"")</f>
        <v>686.7</v>
      </c>
    </row>
    <row r="381" spans="1:10" x14ac:dyDescent="0.35">
      <c r="A381" s="110" t="str">
        <f t="shared" si="5"/>
        <v>DS21-1_2025-07-06</v>
      </c>
      <c r="B381" t="s">
        <v>858</v>
      </c>
      <c r="C381" s="6">
        <v>45844</v>
      </c>
      <c r="D381">
        <v>49</v>
      </c>
      <c r="E381">
        <v>48</v>
      </c>
      <c r="F381" s="90" t="str" cm="1">
        <f t="array" ref="F381">_xlfn.IFNA(_xlfn.XLOOKUP($D381,'IDEXX MPN Table'!$A$3:$A$52,(_xlfn.XLOOKUP($E381,'IDEXX MPN Table'!$B$2:$AX$2,'IDEXX MPN Table'!$B$3:$AX$52))),"")</f>
        <v>&gt; 2419.6</v>
      </c>
      <c r="G381">
        <v>4</v>
      </c>
      <c r="H381">
        <v>0</v>
      </c>
      <c r="I381" s="92" cm="1">
        <f t="array" ref="I381">_xlfn.IFNA(_xlfn.XLOOKUP($G381,'IDEXX MPN Table'!$A$3:$A$52,(_xlfn.XLOOKUP($H381,'IDEXX MPN Table'!$B$2:$AX$2,'IDEXX MPN Table'!$B$3:$AX$52))),"")</f>
        <v>4.0999999999999996</v>
      </c>
    </row>
    <row r="382" spans="1:10" x14ac:dyDescent="0.35">
      <c r="A382" s="110" t="str">
        <f t="shared" si="5"/>
        <v>ETL1_2025-07-06</v>
      </c>
      <c r="B382" t="s">
        <v>236</v>
      </c>
      <c r="C382" s="6">
        <v>45844</v>
      </c>
      <c r="D382">
        <v>49</v>
      </c>
      <c r="E382">
        <v>48</v>
      </c>
      <c r="F382" s="90" t="str" cm="1">
        <f t="array" ref="F382">_xlfn.IFNA(_xlfn.XLOOKUP($D382,'IDEXX MPN Table'!$A$3:$A$52,(_xlfn.XLOOKUP($E382,'IDEXX MPN Table'!$B$2:$AX$2,'IDEXX MPN Table'!$B$3:$AX$52))),"")</f>
        <v>&gt; 2419.6</v>
      </c>
      <c r="G382">
        <v>17</v>
      </c>
      <c r="H382">
        <v>3</v>
      </c>
      <c r="I382" s="92" cm="1">
        <f t="array" ref="I382">_xlfn.IFNA(_xlfn.XLOOKUP($G382,'IDEXX MPN Table'!$A$3:$A$52,(_xlfn.XLOOKUP($H382,'IDEXX MPN Table'!$B$2:$AX$2,'IDEXX MPN Table'!$B$3:$AX$52))),"")</f>
        <v>24.1</v>
      </c>
    </row>
    <row r="383" spans="1:10" x14ac:dyDescent="0.35">
      <c r="A383" s="110" t="str">
        <f t="shared" si="5"/>
        <v>FC1_2025-07-06</v>
      </c>
      <c r="B383" t="s">
        <v>752</v>
      </c>
      <c r="C383" s="6">
        <v>45844</v>
      </c>
      <c r="D383">
        <v>49</v>
      </c>
      <c r="E383">
        <v>48</v>
      </c>
      <c r="F383" s="90" t="str" cm="1">
        <f t="array" ref="F383">_xlfn.IFNA(_xlfn.XLOOKUP($D383,'IDEXX MPN Table'!$A$3:$A$52,(_xlfn.XLOOKUP($E383,'IDEXX MPN Table'!$B$2:$AX$2,'IDEXX MPN Table'!$B$3:$AX$52))),"")</f>
        <v>&gt; 2419.6</v>
      </c>
      <c r="G383">
        <v>26</v>
      </c>
      <c r="H383">
        <v>11</v>
      </c>
      <c r="I383" s="92" cm="1">
        <f t="array" ref="I383">_xlfn.IFNA(_xlfn.XLOOKUP($G383,'IDEXX MPN Table'!$A$3:$A$52,(_xlfn.XLOOKUP($H383,'IDEXX MPN Table'!$B$2:$AX$2,'IDEXX MPN Table'!$B$3:$AX$52))),"")</f>
        <v>52</v>
      </c>
    </row>
    <row r="384" spans="1:10" x14ac:dyDescent="0.35">
      <c r="A384" s="110" t="str">
        <f t="shared" si="5"/>
        <v>GMP1_2025-07-06</v>
      </c>
      <c r="B384" t="s">
        <v>239</v>
      </c>
      <c r="C384" s="6">
        <v>45844</v>
      </c>
      <c r="D384">
        <v>49</v>
      </c>
      <c r="E384">
        <v>48</v>
      </c>
      <c r="F384" s="90" t="str" cm="1">
        <f t="array" ref="F384">_xlfn.IFNA(_xlfn.XLOOKUP($D384,'IDEXX MPN Table'!$A$3:$A$52,(_xlfn.XLOOKUP($E384,'IDEXX MPN Table'!$B$2:$AX$2,'IDEXX MPN Table'!$B$3:$AX$52))),"")</f>
        <v>&gt; 2419.6</v>
      </c>
      <c r="G384">
        <v>49</v>
      </c>
      <c r="H384">
        <v>48</v>
      </c>
      <c r="I384" s="92" t="str" cm="1">
        <f t="array" ref="I384">_xlfn.IFNA(_xlfn.XLOOKUP($G384,'IDEXX MPN Table'!$A$3:$A$52,(_xlfn.XLOOKUP($H384,'IDEXX MPN Table'!$B$2:$AX$2,'IDEXX MPN Table'!$B$3:$AX$52))),"")</f>
        <v>&gt; 2419.6</v>
      </c>
    </row>
    <row r="385" spans="1:10" x14ac:dyDescent="0.35">
      <c r="A385" s="110" t="str">
        <f t="shared" si="5"/>
        <v>GRPL1_2025-07-06</v>
      </c>
      <c r="B385" t="s">
        <v>349</v>
      </c>
      <c r="C385" s="6">
        <v>45844</v>
      </c>
      <c r="D385">
        <v>48</v>
      </c>
      <c r="E385">
        <v>47</v>
      </c>
      <c r="F385" s="90" cm="1">
        <f t="array" ref="F385">_xlfn.IFNA(_xlfn.XLOOKUP($D385,'IDEXX MPN Table'!$A$3:$A$52,(_xlfn.XLOOKUP($E385,'IDEXX MPN Table'!$B$2:$AX$2,'IDEXX MPN Table'!$B$3:$AX$52))),"")</f>
        <v>960.6</v>
      </c>
      <c r="G385">
        <v>34</v>
      </c>
      <c r="H385">
        <v>10</v>
      </c>
      <c r="I385" s="92" cm="1">
        <f t="array" ref="I385">_xlfn.IFNA(_xlfn.XLOOKUP($G385,'IDEXX MPN Table'!$A$3:$A$52,(_xlfn.XLOOKUP($H385,'IDEXX MPN Table'!$B$2:$AX$2,'IDEXX MPN Table'!$B$3:$AX$52))),"")</f>
        <v>72.8</v>
      </c>
    </row>
    <row r="386" spans="1:10" x14ac:dyDescent="0.35">
      <c r="A386" s="110" t="str">
        <f t="shared" si="5"/>
        <v>HA1_2025-07-06</v>
      </c>
      <c r="B386" t="s">
        <v>241</v>
      </c>
      <c r="C386" s="6">
        <v>45844</v>
      </c>
      <c r="D386">
        <v>49</v>
      </c>
      <c r="E386">
        <v>48</v>
      </c>
      <c r="F386" s="90" t="str" cm="1">
        <f t="array" ref="F386">_xlfn.IFNA(_xlfn.XLOOKUP($D386,'IDEXX MPN Table'!$A$3:$A$52,(_xlfn.XLOOKUP($E386,'IDEXX MPN Table'!$B$2:$AX$2,'IDEXX MPN Table'!$B$3:$AX$52))),"")</f>
        <v>&gt; 2419.6</v>
      </c>
      <c r="G386">
        <v>49</v>
      </c>
      <c r="H386">
        <v>30</v>
      </c>
      <c r="I386" s="92" cm="1">
        <f t="array" ref="I386">_xlfn.IFNA(_xlfn.XLOOKUP($G386,'IDEXX MPN Table'!$A$3:$A$52,(_xlfn.XLOOKUP($H386,'IDEXX MPN Table'!$B$2:$AX$2,'IDEXX MPN Table'!$B$3:$AX$52))),"")</f>
        <v>613.1</v>
      </c>
    </row>
    <row r="387" spans="1:10" x14ac:dyDescent="0.35">
      <c r="A387" s="110" t="str">
        <f t="shared" ref="A387:A450" si="6">$B387&amp;"_"&amp;TEXT($C387,"yyyy-mm-dd")</f>
        <v>HB3_2025-07-06</v>
      </c>
      <c r="B387" t="s">
        <v>245</v>
      </c>
      <c r="C387" s="6">
        <v>45844</v>
      </c>
      <c r="D387">
        <v>49</v>
      </c>
      <c r="E387">
        <v>48</v>
      </c>
      <c r="F387" s="90" t="str" cm="1">
        <f t="array" ref="F387">_xlfn.IFNA(_xlfn.XLOOKUP($D387,'IDEXX MPN Table'!$A$3:$A$52,(_xlfn.XLOOKUP($E387,'IDEXX MPN Table'!$B$2:$AX$2,'IDEXX MPN Table'!$B$3:$AX$52))),"")</f>
        <v>&gt; 2419.6</v>
      </c>
      <c r="G387">
        <v>16</v>
      </c>
      <c r="H387">
        <v>7</v>
      </c>
      <c r="I387" s="92" cm="1">
        <f t="array" ref="I387">_xlfn.IFNA(_xlfn.XLOOKUP($G387,'IDEXX MPN Table'!$A$3:$A$52,(_xlfn.XLOOKUP($H387,'IDEXX MPN Table'!$B$2:$AX$2,'IDEXX MPN Table'!$B$3:$AX$52))),"")</f>
        <v>27.5</v>
      </c>
    </row>
    <row r="388" spans="1:10" x14ac:dyDescent="0.35">
      <c r="A388" s="110" t="str">
        <f t="shared" si="6"/>
        <v>HL2_2025-07-06</v>
      </c>
      <c r="B388" t="s">
        <v>249</v>
      </c>
      <c r="C388" s="6">
        <v>45844</v>
      </c>
      <c r="D388">
        <v>49</v>
      </c>
      <c r="E388">
        <v>48</v>
      </c>
      <c r="F388" s="90" t="str" cm="1">
        <f t="array" ref="F388">_xlfn.IFNA(_xlfn.XLOOKUP($D388,'IDEXX MPN Table'!$A$3:$A$52,(_xlfn.XLOOKUP($E388,'IDEXX MPN Table'!$B$2:$AX$2,'IDEXX MPN Table'!$B$3:$AX$52))),"")</f>
        <v>&gt; 2419.6</v>
      </c>
      <c r="G388">
        <v>48</v>
      </c>
      <c r="H388">
        <v>13</v>
      </c>
      <c r="I388" s="92" cm="1">
        <f t="array" ref="I388">_xlfn.IFNA(_xlfn.XLOOKUP($G388,'IDEXX MPN Table'!$A$3:$A$52,(_xlfn.XLOOKUP($H388,'IDEXX MPN Table'!$B$2:$AX$2,'IDEXX MPN Table'!$B$3:$AX$52))),"")</f>
        <v>201.4</v>
      </c>
    </row>
    <row r="389" spans="1:10" x14ac:dyDescent="0.35">
      <c r="A389" s="110" t="str">
        <f t="shared" si="6"/>
        <v>HO2_2025-07-06</v>
      </c>
      <c r="B389" t="s">
        <v>1265</v>
      </c>
      <c r="C389" s="6">
        <v>45844</v>
      </c>
      <c r="D389">
        <v>49</v>
      </c>
      <c r="E389">
        <v>48</v>
      </c>
      <c r="F389" s="90" t="str" cm="1">
        <f t="array" ref="F389">_xlfn.IFNA(_xlfn.XLOOKUP($D389,'IDEXX MPN Table'!$A$3:$A$52,(_xlfn.XLOOKUP($E389,'IDEXX MPN Table'!$B$2:$AX$2,'IDEXX MPN Table'!$B$3:$AX$52))),"")</f>
        <v>&gt; 2419.6</v>
      </c>
      <c r="G389">
        <v>13</v>
      </c>
      <c r="H389">
        <v>6</v>
      </c>
      <c r="I389" s="92" cm="1">
        <f t="array" ref="I389">_xlfn.IFNA(_xlfn.XLOOKUP($G389,'IDEXX MPN Table'!$A$3:$A$52,(_xlfn.XLOOKUP($H389,'IDEXX MPN Table'!$B$2:$AX$2,'IDEXX MPN Table'!$B$3:$AX$52))),"")</f>
        <v>21.8</v>
      </c>
    </row>
    <row r="390" spans="1:10" x14ac:dyDescent="0.35">
      <c r="A390" s="110" t="str">
        <f t="shared" si="6"/>
        <v>HO3_2025-07-06</v>
      </c>
      <c r="B390" t="s">
        <v>1266</v>
      </c>
      <c r="C390" s="6">
        <v>45844</v>
      </c>
      <c r="D390">
        <v>49</v>
      </c>
      <c r="E390">
        <v>48</v>
      </c>
      <c r="F390" s="90" t="str" cm="1">
        <f t="array" ref="F390">_xlfn.IFNA(_xlfn.XLOOKUP($D390,'IDEXX MPN Table'!$A$3:$A$52,(_xlfn.XLOOKUP($E390,'IDEXX MPN Table'!$B$2:$AX$2,'IDEXX MPN Table'!$B$3:$AX$52))),"")</f>
        <v>&gt; 2419.6</v>
      </c>
      <c r="G390">
        <v>49</v>
      </c>
      <c r="H390">
        <v>45</v>
      </c>
      <c r="I390" s="92" cm="1">
        <f t="array" ref="I390">_xlfn.IFNA(_xlfn.XLOOKUP($G390,'IDEXX MPN Table'!$A$3:$A$52,(_xlfn.XLOOKUP($H390,'IDEXX MPN Table'!$B$2:$AX$2,'IDEXX MPN Table'!$B$3:$AX$52))),"")</f>
        <v>1732.9</v>
      </c>
    </row>
    <row r="391" spans="1:10" x14ac:dyDescent="0.35">
      <c r="A391" s="110" t="str">
        <f t="shared" si="6"/>
        <v>HO3A_2025-07-06</v>
      </c>
      <c r="B391" t="s">
        <v>1289</v>
      </c>
      <c r="C391" s="6">
        <v>45844</v>
      </c>
      <c r="D391">
        <v>49</v>
      </c>
      <c r="E391">
        <v>48</v>
      </c>
      <c r="F391" s="90" t="str" cm="1">
        <f t="array" ref="F391">_xlfn.IFNA(_xlfn.XLOOKUP($D391,'IDEXX MPN Table'!$A$3:$A$52,(_xlfn.XLOOKUP($E391,'IDEXX MPN Table'!$B$2:$AX$2,'IDEXX MPN Table'!$B$3:$AX$52))),"")</f>
        <v>&gt; 2419.6</v>
      </c>
      <c r="G391">
        <v>49</v>
      </c>
      <c r="H391">
        <v>47</v>
      </c>
      <c r="I391" s="92" cm="1">
        <f t="array" ref="I391">_xlfn.IFNA(_xlfn.XLOOKUP($G391,'IDEXX MPN Table'!$A$3:$A$52,(_xlfn.XLOOKUP($H391,'IDEXX MPN Table'!$B$2:$AX$2,'IDEXX MPN Table'!$B$3:$AX$52))),"")</f>
        <v>2419.6</v>
      </c>
    </row>
    <row r="392" spans="1:10" x14ac:dyDescent="0.35">
      <c r="A392" s="110" t="str">
        <f t="shared" si="6"/>
        <v>JC5_2025-07-06</v>
      </c>
      <c r="B392" t="s">
        <v>770</v>
      </c>
      <c r="C392" s="6">
        <v>45844</v>
      </c>
      <c r="D392">
        <v>46</v>
      </c>
      <c r="E392">
        <v>48</v>
      </c>
      <c r="F392" s="90" cm="1">
        <f t="array" ref="F392">_xlfn.IFNA(_xlfn.XLOOKUP($D392,'IDEXX MPN Table'!$A$3:$A$52,(_xlfn.XLOOKUP($E392,'IDEXX MPN Table'!$B$2:$AX$2,'IDEXX MPN Table'!$B$3:$AX$52))),"")</f>
        <v>533.5</v>
      </c>
      <c r="G392">
        <v>32</v>
      </c>
      <c r="H392">
        <v>10</v>
      </c>
      <c r="I392" s="92" cm="1">
        <f t="array" ref="I392">_xlfn.IFNA(_xlfn.XLOOKUP($G392,'IDEXX MPN Table'!$A$3:$A$52,(_xlfn.XLOOKUP($H392,'IDEXX MPN Table'!$B$2:$AX$2,'IDEXX MPN Table'!$B$3:$AX$52))),"")</f>
        <v>66.3</v>
      </c>
    </row>
    <row r="393" spans="1:10" x14ac:dyDescent="0.35">
      <c r="A393" s="110" t="str">
        <f t="shared" si="6"/>
        <v>JC6_2025-07-06</v>
      </c>
      <c r="B393" t="s">
        <v>772</v>
      </c>
      <c r="C393" s="6">
        <v>45844</v>
      </c>
      <c r="D393">
        <v>49</v>
      </c>
      <c r="E393">
        <v>48</v>
      </c>
      <c r="F393" s="90" t="str" cm="1">
        <f t="array" ref="F393">_xlfn.IFNA(_xlfn.XLOOKUP($D393,'IDEXX MPN Table'!$A$3:$A$52,(_xlfn.XLOOKUP($E393,'IDEXX MPN Table'!$B$2:$AX$2,'IDEXX MPN Table'!$B$3:$AX$52))),"")</f>
        <v>&gt; 2419.6</v>
      </c>
      <c r="G393">
        <v>48</v>
      </c>
      <c r="H393">
        <v>12</v>
      </c>
      <c r="I393" s="92" cm="1">
        <f t="array" ref="I393">_xlfn.IFNA(_xlfn.XLOOKUP($G393,'IDEXX MPN Table'!$A$3:$A$52,(_xlfn.XLOOKUP($H393,'IDEXX MPN Table'!$B$2:$AX$2,'IDEXX MPN Table'!$B$3:$AX$52))),"")</f>
        <v>193.5</v>
      </c>
    </row>
    <row r="394" spans="1:10" x14ac:dyDescent="0.35">
      <c r="A394" s="110" t="str">
        <f t="shared" si="6"/>
        <v>LSC1_2025-07-06</v>
      </c>
      <c r="B394" t="s">
        <v>666</v>
      </c>
      <c r="C394" s="6">
        <v>45844</v>
      </c>
      <c r="D394">
        <v>49</v>
      </c>
      <c r="E394">
        <v>48</v>
      </c>
      <c r="F394" s="90" t="str" cm="1">
        <f t="array" ref="F394">_xlfn.IFNA(_xlfn.XLOOKUP($D394,'IDEXX MPN Table'!$A$3:$A$52,(_xlfn.XLOOKUP($E394,'IDEXX MPN Table'!$B$2:$AX$2,'IDEXX MPN Table'!$B$3:$AX$52))),"")</f>
        <v>&gt; 2419.6</v>
      </c>
      <c r="G394">
        <v>49</v>
      </c>
      <c r="H394">
        <v>35</v>
      </c>
      <c r="I394" s="92" cm="1">
        <f t="array" ref="I394">_xlfn.IFNA(_xlfn.XLOOKUP($G394,'IDEXX MPN Table'!$A$3:$A$52,(_xlfn.XLOOKUP($H394,'IDEXX MPN Table'!$B$2:$AX$2,'IDEXX MPN Table'!$B$3:$AX$52))),"")</f>
        <v>816.4</v>
      </c>
    </row>
    <row r="395" spans="1:10" x14ac:dyDescent="0.35">
      <c r="A395" s="110" t="str">
        <f t="shared" si="6"/>
        <v>MB3_2025-07-06</v>
      </c>
      <c r="B395" t="s">
        <v>256</v>
      </c>
      <c r="C395" s="6">
        <v>45844</v>
      </c>
      <c r="D395">
        <v>49</v>
      </c>
      <c r="E395">
        <v>48</v>
      </c>
      <c r="F395" s="90" t="str" cm="1">
        <f t="array" ref="F395">_xlfn.IFNA(_xlfn.XLOOKUP($D395,'IDEXX MPN Table'!$A$3:$A$52,(_xlfn.XLOOKUP($E395,'IDEXX MPN Table'!$B$2:$AX$2,'IDEXX MPN Table'!$B$3:$AX$52))),"")</f>
        <v>&gt; 2419.6</v>
      </c>
      <c r="G395">
        <v>31</v>
      </c>
      <c r="H395">
        <v>8</v>
      </c>
      <c r="I395" s="92" cm="1">
        <f t="array" ref="I395">_xlfn.IFNA(_xlfn.XLOOKUP($G395,'IDEXX MPN Table'!$A$3:$A$52,(_xlfn.XLOOKUP($H395,'IDEXX MPN Table'!$B$2:$AX$2,'IDEXX MPN Table'!$B$3:$AX$52))),"")</f>
        <v>59.8</v>
      </c>
    </row>
    <row r="396" spans="1:10" x14ac:dyDescent="0.35">
      <c r="A396" s="110" t="str">
        <f t="shared" si="6"/>
        <v>MDWL1_2025-07-06</v>
      </c>
      <c r="B396" t="s">
        <v>260</v>
      </c>
      <c r="C396" s="6">
        <v>45844</v>
      </c>
      <c r="D396">
        <v>49</v>
      </c>
      <c r="E396">
        <v>48</v>
      </c>
      <c r="F396" s="90" t="str" cm="1">
        <f t="array" ref="F396">_xlfn.IFNA(_xlfn.XLOOKUP($D396,'IDEXX MPN Table'!$A$3:$A$52,(_xlfn.XLOOKUP($E396,'IDEXX MPN Table'!$B$2:$AX$2,'IDEXX MPN Table'!$B$3:$AX$52))),"")</f>
        <v>&gt; 2419.6</v>
      </c>
      <c r="G396">
        <v>49</v>
      </c>
      <c r="H396">
        <v>46</v>
      </c>
      <c r="I396" s="92" cm="1">
        <f t="array" ref="I396">_xlfn.IFNA(_xlfn.XLOOKUP($G396,'IDEXX MPN Table'!$A$3:$A$52,(_xlfn.XLOOKUP($H396,'IDEXX MPN Table'!$B$2:$AX$2,'IDEXX MPN Table'!$B$3:$AX$52))),"")</f>
        <v>1986.3</v>
      </c>
    </row>
    <row r="397" spans="1:10" x14ac:dyDescent="0.35">
      <c r="A397" s="110" t="str">
        <f t="shared" si="6"/>
        <v>MO1_2025-07-06</v>
      </c>
      <c r="B397" t="s">
        <v>779</v>
      </c>
      <c r="C397" s="6">
        <v>45844</v>
      </c>
      <c r="D397">
        <v>48</v>
      </c>
      <c r="E397">
        <v>48</v>
      </c>
      <c r="F397" s="90" cm="1">
        <f t="array" ref="F397">_xlfn.IFNA(_xlfn.XLOOKUP($D397,'IDEXX MPN Table'!$A$3:$A$52,(_xlfn.XLOOKUP($E397,'IDEXX MPN Table'!$B$2:$AX$2,'IDEXX MPN Table'!$B$3:$AX$52))),"")</f>
        <v>1011.2</v>
      </c>
      <c r="G397">
        <v>1</v>
      </c>
      <c r="H397">
        <v>22</v>
      </c>
      <c r="I397" s="92" cm="1">
        <f t="array" ref="I397">_xlfn.IFNA(_xlfn.XLOOKUP($G397,'IDEXX MPN Table'!$A$3:$A$52,(_xlfn.XLOOKUP($H397,'IDEXX MPN Table'!$B$2:$AX$2,'IDEXX MPN Table'!$B$3:$AX$52))),"")</f>
        <v>23.5</v>
      </c>
      <c r="J397" t="s">
        <v>1260</v>
      </c>
    </row>
    <row r="398" spans="1:10" x14ac:dyDescent="0.35">
      <c r="A398" s="110" t="str">
        <f t="shared" si="6"/>
        <v>MR1_2025-07-06</v>
      </c>
      <c r="B398" t="s">
        <v>672</v>
      </c>
      <c r="C398" s="6">
        <v>45844</v>
      </c>
      <c r="D398">
        <v>49</v>
      </c>
      <c r="E398">
        <v>48</v>
      </c>
      <c r="F398" s="90" t="str" cm="1">
        <f t="array" ref="F398">_xlfn.IFNA(_xlfn.XLOOKUP($D398,'IDEXX MPN Table'!$A$3:$A$52,(_xlfn.XLOOKUP($E398,'IDEXX MPN Table'!$B$2:$AX$2,'IDEXX MPN Table'!$B$3:$AX$52))),"")</f>
        <v>&gt; 2419.6</v>
      </c>
      <c r="G398">
        <v>6</v>
      </c>
      <c r="H398">
        <v>9</v>
      </c>
      <c r="I398" s="92" cm="1">
        <f t="array" ref="I398">_xlfn.IFNA(_xlfn.XLOOKUP($G398,'IDEXX MPN Table'!$A$3:$A$52,(_xlfn.XLOOKUP($H398,'IDEXX MPN Table'!$B$2:$AX$2,'IDEXX MPN Table'!$B$3:$AX$52))),"")</f>
        <v>16</v>
      </c>
    </row>
    <row r="399" spans="1:10" x14ac:dyDescent="0.35">
      <c r="A399" s="110" t="str">
        <f t="shared" si="6"/>
        <v>MR4_2025-07-06</v>
      </c>
      <c r="B399" t="s">
        <v>265</v>
      </c>
      <c r="C399" s="6">
        <v>45844</v>
      </c>
      <c r="D399">
        <v>48</v>
      </c>
      <c r="E399">
        <v>48</v>
      </c>
      <c r="F399" s="90" cm="1">
        <f t="array" ref="F399">_xlfn.IFNA(_xlfn.XLOOKUP($D399,'IDEXX MPN Table'!$A$3:$A$52,(_xlfn.XLOOKUP($E399,'IDEXX MPN Table'!$B$2:$AX$2,'IDEXX MPN Table'!$B$3:$AX$52))),"")</f>
        <v>1011.2</v>
      </c>
      <c r="G399">
        <v>4</v>
      </c>
      <c r="H399">
        <v>15</v>
      </c>
      <c r="I399" s="92" cm="1">
        <f t="array" ref="I399">_xlfn.IFNA(_xlfn.XLOOKUP($G399,'IDEXX MPN Table'!$A$3:$A$52,(_xlfn.XLOOKUP($H399,'IDEXX MPN Table'!$B$2:$AX$2,'IDEXX MPN Table'!$B$3:$AX$52))),"")</f>
        <v>19.899999999999999</v>
      </c>
      <c r="J399" t="s">
        <v>1264</v>
      </c>
    </row>
    <row r="400" spans="1:10" x14ac:dyDescent="0.35">
      <c r="A400" s="110" t="str">
        <f t="shared" si="6"/>
        <v>MRC_2025-07-06</v>
      </c>
      <c r="B400" t="s">
        <v>676</v>
      </c>
      <c r="C400" s="6">
        <v>45844</v>
      </c>
      <c r="D400">
        <v>49</v>
      </c>
      <c r="E400">
        <v>48</v>
      </c>
      <c r="F400" s="90" t="str" cm="1">
        <f t="array" ref="F400">_xlfn.IFNA(_xlfn.XLOOKUP($D400,'IDEXX MPN Table'!$A$3:$A$52,(_xlfn.XLOOKUP($E400,'IDEXX MPN Table'!$B$2:$AX$2,'IDEXX MPN Table'!$B$3:$AX$52))),"")</f>
        <v>&gt; 2419.6</v>
      </c>
      <c r="G400">
        <v>49</v>
      </c>
      <c r="H400">
        <v>13</v>
      </c>
      <c r="I400" s="92" cm="1">
        <f t="array" ref="I400">_xlfn.IFNA(_xlfn.XLOOKUP($G400,'IDEXX MPN Table'!$A$3:$A$52,(_xlfn.XLOOKUP($H400,'IDEXX MPN Table'!$B$2:$AX$2,'IDEXX MPN Table'!$B$3:$AX$52))),"")</f>
        <v>235.9</v>
      </c>
    </row>
    <row r="401" spans="1:10" x14ac:dyDescent="0.35">
      <c r="A401" s="110" t="str">
        <f t="shared" si="6"/>
        <v>MRCL1_2025-07-06</v>
      </c>
      <c r="B401" t="s">
        <v>362</v>
      </c>
      <c r="C401" s="6">
        <v>45844</v>
      </c>
      <c r="D401">
        <v>49</v>
      </c>
      <c r="E401">
        <v>37</v>
      </c>
      <c r="F401" s="90" cm="1">
        <f t="array" ref="F401">_xlfn.IFNA(_xlfn.XLOOKUP($D401,'IDEXX MPN Table'!$A$3:$A$52,(_xlfn.XLOOKUP($E401,'IDEXX MPN Table'!$B$2:$AX$2,'IDEXX MPN Table'!$B$3:$AX$52))),"")</f>
        <v>920.8</v>
      </c>
      <c r="G401">
        <v>0</v>
      </c>
      <c r="H401">
        <v>0</v>
      </c>
      <c r="I401" s="92" t="str" cm="1">
        <f t="array" ref="I401">_xlfn.IFNA(_xlfn.XLOOKUP($G401,'IDEXX MPN Table'!$A$3:$A$52,(_xlfn.XLOOKUP($H401,'IDEXX MPN Table'!$B$2:$AX$2,'IDEXX MPN Table'!$B$3:$AX$52))),"")</f>
        <v>&lt; 1.0</v>
      </c>
    </row>
    <row r="402" spans="1:10" x14ac:dyDescent="0.35">
      <c r="A402" s="110" t="str">
        <f t="shared" si="6"/>
        <v>PL1_2025-07-06</v>
      </c>
      <c r="B402" t="s">
        <v>267</v>
      </c>
      <c r="C402" s="6">
        <v>45844</v>
      </c>
      <c r="D402">
        <v>49</v>
      </c>
      <c r="E402">
        <v>48</v>
      </c>
      <c r="F402" s="90" t="str" cm="1">
        <f t="array" ref="F402">_xlfn.IFNA(_xlfn.XLOOKUP($D402,'IDEXX MPN Table'!$A$3:$A$52,(_xlfn.XLOOKUP($E402,'IDEXX MPN Table'!$B$2:$AX$2,'IDEXX MPN Table'!$B$3:$AX$52))),"")</f>
        <v>&gt; 2419.6</v>
      </c>
      <c r="G402">
        <v>34</v>
      </c>
      <c r="H402">
        <v>24</v>
      </c>
      <c r="I402" s="92" cm="1">
        <f t="array" ref="I402">_xlfn.IFNA(_xlfn.XLOOKUP($G402,'IDEXX MPN Table'!$A$3:$A$52,(_xlfn.XLOOKUP($H402,'IDEXX MPN Table'!$B$2:$AX$2,'IDEXX MPN Table'!$B$3:$AX$52))),"")</f>
        <v>102.4</v>
      </c>
    </row>
    <row r="403" spans="1:10" x14ac:dyDescent="0.35">
      <c r="A403" s="110" t="str">
        <f t="shared" si="6"/>
        <v>PMRL1_2025-07-06</v>
      </c>
      <c r="B403" t="s">
        <v>269</v>
      </c>
      <c r="C403" s="6">
        <v>45844</v>
      </c>
      <c r="D403">
        <v>49</v>
      </c>
      <c r="E403">
        <v>48</v>
      </c>
      <c r="F403" s="90" t="str" cm="1">
        <f t="array" ref="F403">_xlfn.IFNA(_xlfn.XLOOKUP($D403,'IDEXX MPN Table'!$A$3:$A$52,(_xlfn.XLOOKUP($E403,'IDEXX MPN Table'!$B$2:$AX$2,'IDEXX MPN Table'!$B$3:$AX$52))),"")</f>
        <v>&gt; 2419.6</v>
      </c>
      <c r="G403">
        <v>1</v>
      </c>
      <c r="H403">
        <v>1</v>
      </c>
      <c r="I403" s="92" cm="1">
        <f t="array" ref="I403">_xlfn.IFNA(_xlfn.XLOOKUP($G403,'IDEXX MPN Table'!$A$3:$A$52,(_xlfn.XLOOKUP($H403,'IDEXX MPN Table'!$B$2:$AX$2,'IDEXX MPN Table'!$B$3:$AX$52))),"")</f>
        <v>2</v>
      </c>
    </row>
    <row r="404" spans="1:10" x14ac:dyDescent="0.35">
      <c r="A404" s="110" t="str">
        <f t="shared" si="6"/>
        <v>PP1_2025-07-06</v>
      </c>
      <c r="B404" t="s">
        <v>274</v>
      </c>
      <c r="C404" s="6">
        <v>45844</v>
      </c>
      <c r="D404">
        <v>49</v>
      </c>
      <c r="E404">
        <v>48</v>
      </c>
      <c r="F404" s="90" t="str" cm="1">
        <f t="array" ref="F404">_xlfn.IFNA(_xlfn.XLOOKUP($D404,'IDEXX MPN Table'!$A$3:$A$52,(_xlfn.XLOOKUP($E404,'IDEXX MPN Table'!$B$2:$AX$2,'IDEXX MPN Table'!$B$3:$AX$52))),"")</f>
        <v>&gt; 2419.6</v>
      </c>
      <c r="G404">
        <v>31</v>
      </c>
      <c r="H404">
        <v>3</v>
      </c>
      <c r="I404" s="92" cm="1">
        <f t="array" ref="I404">_xlfn.IFNA(_xlfn.XLOOKUP($G404,'IDEXX MPN Table'!$A$3:$A$52,(_xlfn.XLOOKUP($H404,'IDEXX MPN Table'!$B$2:$AX$2,'IDEXX MPN Table'!$B$3:$AX$52))),"")</f>
        <v>51.2</v>
      </c>
    </row>
    <row r="405" spans="1:10" x14ac:dyDescent="0.35">
      <c r="A405" s="110" t="str">
        <f t="shared" si="6"/>
        <v>PRP1_2025-07-06</v>
      </c>
      <c r="B405" t="s">
        <v>277</v>
      </c>
      <c r="C405" s="6">
        <v>45844</v>
      </c>
      <c r="D405">
        <v>49</v>
      </c>
      <c r="E405">
        <v>48</v>
      </c>
      <c r="F405" s="90" t="str" cm="1">
        <f t="array" ref="F405">_xlfn.IFNA(_xlfn.XLOOKUP($D405,'IDEXX MPN Table'!$A$3:$A$52,(_xlfn.XLOOKUP($E405,'IDEXX MPN Table'!$B$2:$AX$2,'IDEXX MPN Table'!$B$3:$AX$52))),"")</f>
        <v>&gt; 2419.6</v>
      </c>
      <c r="G405">
        <v>5</v>
      </c>
      <c r="H405">
        <v>0</v>
      </c>
      <c r="I405" s="92" cm="1">
        <f t="array" ref="I405">_xlfn.IFNA(_xlfn.XLOOKUP($G405,'IDEXX MPN Table'!$A$3:$A$52,(_xlfn.XLOOKUP($H405,'IDEXX MPN Table'!$B$2:$AX$2,'IDEXX MPN Table'!$B$3:$AX$52))),"")</f>
        <v>5.2</v>
      </c>
      <c r="J405" t="s">
        <v>1262</v>
      </c>
    </row>
    <row r="406" spans="1:10" x14ac:dyDescent="0.35">
      <c r="A406" s="110" t="str">
        <f t="shared" si="6"/>
        <v>RB1_2025-07-06</v>
      </c>
      <c r="B406" t="s">
        <v>686</v>
      </c>
      <c r="C406" s="6">
        <v>45844</v>
      </c>
      <c r="D406">
        <v>49</v>
      </c>
      <c r="E406">
        <v>48</v>
      </c>
      <c r="F406" s="90" t="str" cm="1">
        <f t="array" ref="F406">_xlfn.IFNA(_xlfn.XLOOKUP($D406,'IDEXX MPN Table'!$A$3:$A$52,(_xlfn.XLOOKUP($E406,'IDEXX MPN Table'!$B$2:$AX$2,'IDEXX MPN Table'!$B$3:$AX$52))),"")</f>
        <v>&gt; 2419.6</v>
      </c>
      <c r="G406">
        <v>49</v>
      </c>
      <c r="H406">
        <v>44</v>
      </c>
      <c r="I406" s="92" cm="1">
        <f t="array" ref="I406">_xlfn.IFNA(_xlfn.XLOOKUP($G406,'IDEXX MPN Table'!$A$3:$A$52,(_xlfn.XLOOKUP($H406,'IDEXX MPN Table'!$B$2:$AX$2,'IDEXX MPN Table'!$B$3:$AX$52))),"")</f>
        <v>1553.1</v>
      </c>
    </row>
    <row r="407" spans="1:10" x14ac:dyDescent="0.35">
      <c r="A407" s="110" t="str">
        <f t="shared" si="6"/>
        <v>RBA_2025-07-06</v>
      </c>
      <c r="B407" t="s">
        <v>279</v>
      </c>
      <c r="C407" s="6">
        <v>45844</v>
      </c>
      <c r="D407">
        <v>49</v>
      </c>
      <c r="E407">
        <v>48</v>
      </c>
      <c r="F407" s="90" t="str" cm="1">
        <f t="array" ref="F407">_xlfn.IFNA(_xlfn.XLOOKUP($D407,'IDEXX MPN Table'!$A$3:$A$52,(_xlfn.XLOOKUP($E407,'IDEXX MPN Table'!$B$2:$AX$2,'IDEXX MPN Table'!$B$3:$AX$52))),"")</f>
        <v>&gt; 2419.6</v>
      </c>
      <c r="G407">
        <v>29</v>
      </c>
      <c r="H407">
        <v>7</v>
      </c>
      <c r="I407" s="92" cm="1">
        <f t="array" ref="I407">_xlfn.IFNA(_xlfn.XLOOKUP($G407,'IDEXX MPN Table'!$A$3:$A$52,(_xlfn.XLOOKUP($H407,'IDEXX MPN Table'!$B$2:$AX$2,'IDEXX MPN Table'!$B$3:$AX$52))),"")</f>
        <v>52.8</v>
      </c>
    </row>
    <row r="408" spans="1:10" x14ac:dyDescent="0.35">
      <c r="A408" s="110" t="str">
        <f t="shared" si="6"/>
        <v>SB2_2025-07-06</v>
      </c>
      <c r="B408" t="s">
        <v>447</v>
      </c>
      <c r="C408" s="6">
        <v>45844</v>
      </c>
      <c r="D408">
        <v>49</v>
      </c>
      <c r="E408">
        <v>48</v>
      </c>
      <c r="F408" s="90" t="str" cm="1">
        <f t="array" ref="F408">_xlfn.IFNA(_xlfn.XLOOKUP($D408,'IDEXX MPN Table'!$A$3:$A$52,(_xlfn.XLOOKUP($E408,'IDEXX MPN Table'!$B$2:$AX$2,'IDEXX MPN Table'!$B$3:$AX$52))),"")</f>
        <v>&gt; 2419.6</v>
      </c>
      <c r="G408">
        <v>9</v>
      </c>
      <c r="H408">
        <v>6</v>
      </c>
      <c r="I408" s="92" cm="1">
        <f t="array" ref="I408">_xlfn.IFNA(_xlfn.XLOOKUP($G408,'IDEXX MPN Table'!$A$3:$A$52,(_xlfn.XLOOKUP($H408,'IDEXX MPN Table'!$B$2:$AX$2,'IDEXX MPN Table'!$B$3:$AX$52))),"")</f>
        <v>16.399999999999999</v>
      </c>
      <c r="J408" t="s">
        <v>1262</v>
      </c>
    </row>
    <row r="409" spans="1:10" x14ac:dyDescent="0.35">
      <c r="A409" s="110" t="str">
        <f t="shared" si="6"/>
        <v>SB5_2025-07-06</v>
      </c>
      <c r="B409" t="s">
        <v>692</v>
      </c>
      <c r="C409" s="6">
        <v>45844</v>
      </c>
      <c r="D409">
        <v>49</v>
      </c>
      <c r="E409">
        <v>48</v>
      </c>
      <c r="F409" s="90" t="str" cm="1">
        <f t="array" ref="F409">_xlfn.IFNA(_xlfn.XLOOKUP($D409,'IDEXX MPN Table'!$A$3:$A$52,(_xlfn.XLOOKUP($E409,'IDEXX MPN Table'!$B$2:$AX$2,'IDEXX MPN Table'!$B$3:$AX$52))),"")</f>
        <v>&gt; 2419.6</v>
      </c>
      <c r="G409">
        <v>34</v>
      </c>
      <c r="H409">
        <v>11</v>
      </c>
      <c r="I409" s="92" cm="1">
        <f t="array" ref="I409">_xlfn.IFNA(_xlfn.XLOOKUP($G409,'IDEXX MPN Table'!$A$3:$A$52,(_xlfn.XLOOKUP($H409,'IDEXX MPN Table'!$B$2:$AX$2,'IDEXX MPN Table'!$B$3:$AX$52))),"")</f>
        <v>74.8</v>
      </c>
    </row>
    <row r="410" spans="1:10" x14ac:dyDescent="0.35">
      <c r="A410" s="110" t="str">
        <f t="shared" si="6"/>
        <v>SBA_2025-07-06</v>
      </c>
      <c r="B410" t="s">
        <v>695</v>
      </c>
      <c r="C410" s="6">
        <v>45844</v>
      </c>
      <c r="D410">
        <v>49</v>
      </c>
      <c r="E410">
        <v>48</v>
      </c>
      <c r="F410" s="90" t="str" cm="1">
        <f t="array" ref="F410">_xlfn.IFNA(_xlfn.XLOOKUP($D410,'IDEXX MPN Table'!$A$3:$A$52,(_xlfn.XLOOKUP($E410,'IDEXX MPN Table'!$B$2:$AX$2,'IDEXX MPN Table'!$B$3:$AX$52))),"")</f>
        <v>&gt; 2419.6</v>
      </c>
      <c r="G410">
        <v>26</v>
      </c>
      <c r="H410">
        <v>6</v>
      </c>
      <c r="I410" s="92" cm="1">
        <f t="array" ref="I410">_xlfn.IFNA(_xlfn.XLOOKUP($G410,'IDEXX MPN Table'!$A$3:$A$52,(_xlfn.XLOOKUP($H410,'IDEXX MPN Table'!$B$2:$AX$2,'IDEXX MPN Table'!$B$3:$AX$52))),"")</f>
        <v>44.3</v>
      </c>
    </row>
    <row r="411" spans="1:10" x14ac:dyDescent="0.35">
      <c r="A411" s="110" t="str">
        <f t="shared" si="6"/>
        <v>SC6_2025-07-06</v>
      </c>
      <c r="B411" t="s">
        <v>808</v>
      </c>
      <c r="C411" s="6">
        <v>45844</v>
      </c>
      <c r="D411">
        <v>49</v>
      </c>
      <c r="E411">
        <v>48</v>
      </c>
      <c r="F411" s="90" t="str" cm="1">
        <f t="array" ref="F411">_xlfn.IFNA(_xlfn.XLOOKUP($D411,'IDEXX MPN Table'!$A$3:$A$52,(_xlfn.XLOOKUP($E411,'IDEXX MPN Table'!$B$2:$AX$2,'IDEXX MPN Table'!$B$3:$AX$52))),"")</f>
        <v>&gt; 2419.6</v>
      </c>
      <c r="G411">
        <v>44</v>
      </c>
      <c r="H411">
        <v>19</v>
      </c>
      <c r="I411" s="92" cm="1">
        <f t="array" ref="I411">_xlfn.IFNA(_xlfn.XLOOKUP($G411,'IDEXX MPN Table'!$A$3:$A$52,(_xlfn.XLOOKUP($H411,'IDEXX MPN Table'!$B$2:$AX$2,'IDEXX MPN Table'!$B$3:$AX$52))),"")</f>
        <v>163.1</v>
      </c>
    </row>
    <row r="412" spans="1:10" x14ac:dyDescent="0.35">
      <c r="A412" s="110" t="str">
        <f t="shared" si="6"/>
        <v>SW1_2025-07-06</v>
      </c>
      <c r="B412" t="s">
        <v>810</v>
      </c>
      <c r="C412" s="6">
        <v>45844</v>
      </c>
      <c r="D412">
        <v>49</v>
      </c>
      <c r="E412">
        <v>48</v>
      </c>
      <c r="F412" s="90" t="str" cm="1">
        <f t="array" ref="F412">_xlfn.IFNA(_xlfn.XLOOKUP($D412,'IDEXX MPN Table'!$A$3:$A$52,(_xlfn.XLOOKUP($E412,'IDEXX MPN Table'!$B$2:$AX$2,'IDEXX MPN Table'!$B$3:$AX$52))),"")</f>
        <v>&gt; 2419.6</v>
      </c>
      <c r="G412">
        <v>48</v>
      </c>
      <c r="H412">
        <v>14</v>
      </c>
      <c r="I412" s="92" cm="1">
        <f t="array" ref="I412">_xlfn.IFNA(_xlfn.XLOOKUP($G412,'IDEXX MPN Table'!$A$3:$A$52,(_xlfn.XLOOKUP($H412,'IDEXX MPN Table'!$B$2:$AX$2,'IDEXX MPN Table'!$B$3:$AX$52))),"")</f>
        <v>209.8</v>
      </c>
    </row>
    <row r="413" spans="1:10" x14ac:dyDescent="0.35">
      <c r="A413" s="110" t="str">
        <f t="shared" si="6"/>
        <v>SYL1_2025-07-06</v>
      </c>
      <c r="B413" t="s">
        <v>307</v>
      </c>
      <c r="C413" s="6">
        <v>45844</v>
      </c>
      <c r="D413">
        <v>49</v>
      </c>
      <c r="E413">
        <v>48</v>
      </c>
      <c r="F413" s="90" t="str" cm="1">
        <f t="array" ref="F413">_xlfn.IFNA(_xlfn.XLOOKUP($D413,'IDEXX MPN Table'!$A$3:$A$52,(_xlfn.XLOOKUP($E413,'IDEXX MPN Table'!$B$2:$AX$2,'IDEXX MPN Table'!$B$3:$AX$52))),"")</f>
        <v>&gt; 2419.6</v>
      </c>
      <c r="G413">
        <v>8</v>
      </c>
      <c r="H413">
        <v>0</v>
      </c>
      <c r="I413" s="92" cm="1">
        <f t="array" ref="I413">_xlfn.IFNA(_xlfn.XLOOKUP($G413,'IDEXX MPN Table'!$A$3:$A$52,(_xlfn.XLOOKUP($H413,'IDEXX MPN Table'!$B$2:$AX$2,'IDEXX MPN Table'!$B$3:$AX$52))),"")</f>
        <v>8.6</v>
      </c>
      <c r="J413" t="s">
        <v>1262</v>
      </c>
    </row>
    <row r="414" spans="1:10" x14ac:dyDescent="0.35">
      <c r="A414" s="110" t="str">
        <f t="shared" si="6"/>
        <v>SYNL1_2025-07-06</v>
      </c>
      <c r="B414" t="s">
        <v>310</v>
      </c>
      <c r="C414" s="6">
        <v>45844</v>
      </c>
      <c r="D414">
        <v>49</v>
      </c>
      <c r="E414">
        <v>48</v>
      </c>
      <c r="F414" s="90" t="str" cm="1">
        <f t="array" ref="F414">_xlfn.IFNA(_xlfn.XLOOKUP($D414,'IDEXX MPN Table'!$A$3:$A$52,(_xlfn.XLOOKUP($E414,'IDEXX MPN Table'!$B$2:$AX$2,'IDEXX MPN Table'!$B$3:$AX$52))),"")</f>
        <v>&gt; 2419.6</v>
      </c>
      <c r="G414">
        <v>47</v>
      </c>
      <c r="H414">
        <v>28</v>
      </c>
      <c r="I414" s="92" cm="1">
        <f t="array" ref="I414">_xlfn.IFNA(_xlfn.XLOOKUP($G414,'IDEXX MPN Table'!$A$3:$A$52,(_xlfn.XLOOKUP($H414,'IDEXX MPN Table'!$B$2:$AX$2,'IDEXX MPN Table'!$B$3:$AX$52))),"")</f>
        <v>316.89999999999998</v>
      </c>
      <c r="J414" t="s">
        <v>1262</v>
      </c>
    </row>
    <row r="415" spans="1:10" x14ac:dyDescent="0.35">
      <c r="A415" s="110" t="str">
        <f t="shared" si="6"/>
        <v>WP1_2025-07-06</v>
      </c>
      <c r="B415" t="s">
        <v>1268</v>
      </c>
      <c r="C415" s="6">
        <v>45844</v>
      </c>
      <c r="D415">
        <v>49</v>
      </c>
      <c r="E415">
        <v>48</v>
      </c>
      <c r="F415" s="90" t="str" cm="1">
        <f t="array" ref="F415">_xlfn.IFNA(_xlfn.XLOOKUP($D415,'IDEXX MPN Table'!$A$3:$A$52,(_xlfn.XLOOKUP($E415,'IDEXX MPN Table'!$B$2:$AX$2,'IDEXX MPN Table'!$B$3:$AX$52))),"")</f>
        <v>&gt; 2419.6</v>
      </c>
      <c r="G415">
        <v>8</v>
      </c>
      <c r="H415">
        <v>1</v>
      </c>
      <c r="I415" s="92" cm="1">
        <f t="array" ref="I415">_xlfn.IFNA(_xlfn.XLOOKUP($G415,'IDEXX MPN Table'!$A$3:$A$52,(_xlfn.XLOOKUP($H415,'IDEXX MPN Table'!$B$2:$AX$2,'IDEXX MPN Table'!$B$3:$AX$52))),"")</f>
        <v>9.6999999999999993</v>
      </c>
    </row>
    <row r="416" spans="1:10" x14ac:dyDescent="0.35">
      <c r="A416" s="110" t="str">
        <f t="shared" si="6"/>
        <v>WP2_2025-07-06</v>
      </c>
      <c r="B416" t="s">
        <v>529</v>
      </c>
      <c r="C416" s="6">
        <v>45844</v>
      </c>
      <c r="D416">
        <v>49</v>
      </c>
      <c r="E416">
        <v>48</v>
      </c>
      <c r="F416" s="90" t="str" cm="1">
        <f t="array" ref="F416">_xlfn.IFNA(_xlfn.XLOOKUP($D416,'IDEXX MPN Table'!$A$3:$A$52,(_xlfn.XLOOKUP($E416,'IDEXX MPN Table'!$B$2:$AX$2,'IDEXX MPN Table'!$B$3:$AX$52))),"")</f>
        <v>&gt; 2419.6</v>
      </c>
      <c r="G416">
        <v>3</v>
      </c>
      <c r="H416">
        <v>1</v>
      </c>
      <c r="I416" s="92" cm="1">
        <f t="array" ref="I416">_xlfn.IFNA(_xlfn.XLOOKUP($G416,'IDEXX MPN Table'!$A$3:$A$52,(_xlfn.XLOOKUP($H416,'IDEXX MPN Table'!$B$2:$AX$2,'IDEXX MPN Table'!$B$3:$AX$52))),"")</f>
        <v>4.0999999999999996</v>
      </c>
    </row>
    <row r="417" spans="1:10" x14ac:dyDescent="0.35">
      <c r="A417" s="110" t="str">
        <f t="shared" si="6"/>
        <v>WP3_2025-07-06</v>
      </c>
      <c r="B417" t="s">
        <v>1269</v>
      </c>
      <c r="C417" s="6">
        <v>45844</v>
      </c>
      <c r="D417">
        <v>49</v>
      </c>
      <c r="E417">
        <v>48</v>
      </c>
      <c r="F417" s="90" t="str" cm="1">
        <f t="array" ref="F417">_xlfn.IFNA(_xlfn.XLOOKUP($D417,'IDEXX MPN Table'!$A$3:$A$52,(_xlfn.XLOOKUP($E417,'IDEXX MPN Table'!$B$2:$AX$2,'IDEXX MPN Table'!$B$3:$AX$52))),"")</f>
        <v>&gt; 2419.6</v>
      </c>
      <c r="G417">
        <v>4</v>
      </c>
      <c r="H417">
        <v>3</v>
      </c>
      <c r="I417" s="92" cm="1">
        <f t="array" ref="I417">_xlfn.IFNA(_xlfn.XLOOKUP($G417,'IDEXX MPN Table'!$A$3:$A$52,(_xlfn.XLOOKUP($H417,'IDEXX MPN Table'!$B$2:$AX$2,'IDEXX MPN Table'!$B$3:$AX$52))),"")</f>
        <v>7.2</v>
      </c>
    </row>
    <row r="418" spans="1:10" x14ac:dyDescent="0.35">
      <c r="A418" s="110" t="str">
        <f t="shared" si="6"/>
        <v>WP4_2025-07-06</v>
      </c>
      <c r="B418" t="s">
        <v>1270</v>
      </c>
      <c r="C418" s="6">
        <v>45844</v>
      </c>
      <c r="D418">
        <v>49</v>
      </c>
      <c r="E418">
        <v>48</v>
      </c>
      <c r="F418" s="90" t="str" cm="1">
        <f t="array" ref="F418">_xlfn.IFNA(_xlfn.XLOOKUP($D418,'IDEXX MPN Table'!$A$3:$A$52,(_xlfn.XLOOKUP($E418,'IDEXX MPN Table'!$B$2:$AX$2,'IDEXX MPN Table'!$B$3:$AX$52))),"")</f>
        <v>&gt; 2419.6</v>
      </c>
      <c r="G418">
        <v>6</v>
      </c>
      <c r="H418">
        <v>4</v>
      </c>
      <c r="I418" s="92" cm="1">
        <f t="array" ref="I418">_xlfn.IFNA(_xlfn.XLOOKUP($G418,'IDEXX MPN Table'!$A$3:$A$52,(_xlfn.XLOOKUP($H418,'IDEXX MPN Table'!$B$2:$AX$2,'IDEXX MPN Table'!$B$3:$AX$52))),"")</f>
        <v>10.6</v>
      </c>
    </row>
    <row r="419" spans="1:10" x14ac:dyDescent="0.35">
      <c r="A419" s="110" t="str">
        <f t="shared" si="6"/>
        <v>HO2_2025-07-09</v>
      </c>
      <c r="B419" t="s">
        <v>1265</v>
      </c>
      <c r="C419" s="6">
        <v>45847</v>
      </c>
      <c r="D419">
        <v>49</v>
      </c>
      <c r="E419">
        <v>48</v>
      </c>
      <c r="F419" s="90" t="str" cm="1">
        <f t="array" ref="F419">_xlfn.IFNA(_xlfn.XLOOKUP($D419,'IDEXX MPN Table'!$A$3:$A$52,(_xlfn.XLOOKUP($E419,'IDEXX MPN Table'!$B$2:$AX$2,'IDEXX MPN Table'!$B$3:$AX$52))),"")</f>
        <v>&gt; 2419.6</v>
      </c>
      <c r="G419">
        <v>49</v>
      </c>
      <c r="H419">
        <v>27</v>
      </c>
      <c r="I419" s="92" cm="1">
        <f t="array" ref="I419">_xlfn.IFNA(_xlfn.XLOOKUP($G419,'IDEXX MPN Table'!$A$3:$A$52,(_xlfn.XLOOKUP($H419,'IDEXX MPN Table'!$B$2:$AX$2,'IDEXX MPN Table'!$B$3:$AX$52))),"")</f>
        <v>517.20000000000005</v>
      </c>
    </row>
    <row r="420" spans="1:10" x14ac:dyDescent="0.35">
      <c r="A420" s="110" t="str">
        <f t="shared" si="6"/>
        <v>HO3_2025-07-09</v>
      </c>
      <c r="B420" t="s">
        <v>1266</v>
      </c>
      <c r="C420" s="6">
        <v>45847</v>
      </c>
      <c r="D420">
        <v>49</v>
      </c>
      <c r="E420">
        <v>48</v>
      </c>
      <c r="F420" s="90" t="str" cm="1">
        <f t="array" ref="F420">_xlfn.IFNA(_xlfn.XLOOKUP($D420,'IDEXX MPN Table'!$A$3:$A$52,(_xlfn.XLOOKUP($E420,'IDEXX MPN Table'!$B$2:$AX$2,'IDEXX MPN Table'!$B$3:$AX$52))),"")</f>
        <v>&gt; 2419.6</v>
      </c>
      <c r="G420">
        <v>49</v>
      </c>
      <c r="H420">
        <v>42</v>
      </c>
      <c r="I420" s="92" cm="1">
        <f t="array" ref="I420">_xlfn.IFNA(_xlfn.XLOOKUP($G420,'IDEXX MPN Table'!$A$3:$A$52,(_xlfn.XLOOKUP($H420,'IDEXX MPN Table'!$B$2:$AX$2,'IDEXX MPN Table'!$B$3:$AX$52))),"")</f>
        <v>1299.7</v>
      </c>
    </row>
    <row r="421" spans="1:10" x14ac:dyDescent="0.35">
      <c r="A421" s="110" t="str">
        <f t="shared" si="6"/>
        <v>HO3A_2025-07-09</v>
      </c>
      <c r="B421" t="s">
        <v>1289</v>
      </c>
      <c r="C421" s="6">
        <v>45847</v>
      </c>
      <c r="D421">
        <v>49</v>
      </c>
      <c r="E421">
        <v>48</v>
      </c>
      <c r="F421" s="90" t="str" cm="1">
        <f t="array" ref="F421">_xlfn.IFNA(_xlfn.XLOOKUP($D421,'IDEXX MPN Table'!$A$3:$A$52,(_xlfn.XLOOKUP($E421,'IDEXX MPN Table'!$B$2:$AX$2,'IDEXX MPN Table'!$B$3:$AX$52))),"")</f>
        <v>&gt; 2419.6</v>
      </c>
      <c r="G421">
        <v>49</v>
      </c>
      <c r="H421">
        <v>48</v>
      </c>
      <c r="I421" s="92" t="str" cm="1">
        <f t="array" ref="I421">_xlfn.IFNA(_xlfn.XLOOKUP($G421,'IDEXX MPN Table'!$A$3:$A$52,(_xlfn.XLOOKUP($H421,'IDEXX MPN Table'!$B$2:$AX$2,'IDEXX MPN Table'!$B$3:$AX$52))),"")</f>
        <v>&gt; 2419.6</v>
      </c>
    </row>
    <row r="422" spans="1:10" x14ac:dyDescent="0.35">
      <c r="A422" s="110" t="str">
        <f t="shared" si="6"/>
        <v>WP1_2025-07-09</v>
      </c>
      <c r="B422" t="s">
        <v>1268</v>
      </c>
      <c r="C422" s="6">
        <v>45847</v>
      </c>
      <c r="D422">
        <v>49</v>
      </c>
      <c r="E422">
        <v>48</v>
      </c>
      <c r="F422" s="90" t="str" cm="1">
        <f t="array" ref="F422">_xlfn.IFNA(_xlfn.XLOOKUP($D422,'IDEXX MPN Table'!$A$3:$A$52,(_xlfn.XLOOKUP($E422,'IDEXX MPN Table'!$B$2:$AX$2,'IDEXX MPN Table'!$B$3:$AX$52))),"")</f>
        <v>&gt; 2419.6</v>
      </c>
      <c r="G422">
        <v>12</v>
      </c>
      <c r="H422">
        <v>1</v>
      </c>
      <c r="I422" s="92" cm="1">
        <f t="array" ref="I422">_xlfn.IFNA(_xlfn.XLOOKUP($G422,'IDEXX MPN Table'!$A$3:$A$52,(_xlfn.XLOOKUP($H422,'IDEXX MPN Table'!$B$2:$AX$2,'IDEXX MPN Table'!$B$3:$AX$52))),"")</f>
        <v>14.6</v>
      </c>
    </row>
    <row r="423" spans="1:10" x14ac:dyDescent="0.35">
      <c r="A423" s="110" t="str">
        <f t="shared" si="6"/>
        <v>WP2_2025-07-09</v>
      </c>
      <c r="B423" t="s">
        <v>529</v>
      </c>
      <c r="C423" s="6">
        <v>45847</v>
      </c>
      <c r="D423">
        <v>49</v>
      </c>
      <c r="E423">
        <v>48</v>
      </c>
      <c r="F423" s="90" t="str" cm="1">
        <f t="array" ref="F423">_xlfn.IFNA(_xlfn.XLOOKUP($D423,'IDEXX MPN Table'!$A$3:$A$52,(_xlfn.XLOOKUP($E423,'IDEXX MPN Table'!$B$2:$AX$2,'IDEXX MPN Table'!$B$3:$AX$52))),"")</f>
        <v>&gt; 2419.6</v>
      </c>
      <c r="G423">
        <v>15</v>
      </c>
      <c r="H423">
        <v>2</v>
      </c>
      <c r="I423" s="92" cm="1">
        <f t="array" ref="I423">_xlfn.IFNA(_xlfn.XLOOKUP($G423,'IDEXX MPN Table'!$A$3:$A$52,(_xlfn.XLOOKUP($H423,'IDEXX MPN Table'!$B$2:$AX$2,'IDEXX MPN Table'!$B$3:$AX$52))),"")</f>
        <v>19.899999999999999</v>
      </c>
    </row>
    <row r="424" spans="1:10" x14ac:dyDescent="0.35">
      <c r="A424" s="110" t="str">
        <f t="shared" si="6"/>
        <v>WP3_2025-07-09</v>
      </c>
      <c r="B424" t="s">
        <v>1269</v>
      </c>
      <c r="C424" s="6">
        <v>45847</v>
      </c>
      <c r="D424">
        <v>49</v>
      </c>
      <c r="E424">
        <v>48</v>
      </c>
      <c r="F424" s="90" t="str" cm="1">
        <f t="array" ref="F424">_xlfn.IFNA(_xlfn.XLOOKUP($D424,'IDEXX MPN Table'!$A$3:$A$52,(_xlfn.XLOOKUP($E424,'IDEXX MPN Table'!$B$2:$AX$2,'IDEXX MPN Table'!$B$3:$AX$52))),"")</f>
        <v>&gt; 2419.6</v>
      </c>
      <c r="G424">
        <v>5</v>
      </c>
      <c r="H424">
        <v>1</v>
      </c>
      <c r="I424" s="92" cm="1">
        <f t="array" ref="I424">_xlfn.IFNA(_xlfn.XLOOKUP($G424,'IDEXX MPN Table'!$A$3:$A$52,(_xlfn.XLOOKUP($H424,'IDEXX MPN Table'!$B$2:$AX$2,'IDEXX MPN Table'!$B$3:$AX$52))),"")</f>
        <v>6.3</v>
      </c>
    </row>
    <row r="425" spans="1:10" x14ac:dyDescent="0.35">
      <c r="A425" s="110" t="str">
        <f t="shared" si="6"/>
        <v>WP4_2025-07-09</v>
      </c>
      <c r="B425" t="s">
        <v>1270</v>
      </c>
      <c r="C425" s="6">
        <v>45847</v>
      </c>
      <c r="D425">
        <v>49</v>
      </c>
      <c r="E425">
        <v>48</v>
      </c>
      <c r="F425" s="90" t="str" cm="1">
        <f t="array" ref="F425">_xlfn.IFNA(_xlfn.XLOOKUP($D425,'IDEXX MPN Table'!$A$3:$A$52,(_xlfn.XLOOKUP($E425,'IDEXX MPN Table'!$B$2:$AX$2,'IDEXX MPN Table'!$B$3:$AX$52))),"")</f>
        <v>&gt; 2419.6</v>
      </c>
      <c r="G425">
        <v>6</v>
      </c>
      <c r="H425">
        <v>1</v>
      </c>
      <c r="I425" s="92" cm="1">
        <f t="array" ref="I425">_xlfn.IFNA(_xlfn.XLOOKUP($G425,'IDEXX MPN Table'!$A$3:$A$52,(_xlfn.XLOOKUP($H425,'IDEXX MPN Table'!$B$2:$AX$2,'IDEXX MPN Table'!$B$3:$AX$52))),"")</f>
        <v>7.4</v>
      </c>
    </row>
    <row r="426" spans="1:10" x14ac:dyDescent="0.35">
      <c r="A426" s="110" t="str">
        <f t="shared" si="6"/>
        <v>ABM4_2025-07-13</v>
      </c>
      <c r="B426" t="s">
        <v>381</v>
      </c>
      <c r="C426" s="6">
        <v>45851</v>
      </c>
      <c r="D426">
        <v>49</v>
      </c>
      <c r="E426">
        <v>48</v>
      </c>
      <c r="F426" s="90" t="str" cm="1">
        <f t="array" ref="F426">_xlfn.IFNA(_xlfn.XLOOKUP($D426,'IDEXX MPN Table'!$A$3:$A$52,(_xlfn.XLOOKUP($E426,'IDEXX MPN Table'!$B$2:$AX$2,'IDEXX MPN Table'!$B$3:$AX$52))),"")</f>
        <v>&gt; 2419.6</v>
      </c>
      <c r="G426">
        <v>49</v>
      </c>
      <c r="H426">
        <v>20</v>
      </c>
      <c r="I426" s="92" cm="1">
        <f t="array" ref="I426">_xlfn.IFNA(_xlfn.XLOOKUP($G426,'IDEXX MPN Table'!$A$3:$A$52,(_xlfn.XLOOKUP($H426,'IDEXX MPN Table'!$B$2:$AX$2,'IDEXX MPN Table'!$B$3:$AX$52))),"")</f>
        <v>344.8</v>
      </c>
    </row>
    <row r="427" spans="1:10" x14ac:dyDescent="0.35">
      <c r="A427" s="110" t="str">
        <f t="shared" si="6"/>
        <v>AC1_2025-07-13</v>
      </c>
      <c r="B427" t="s">
        <v>316</v>
      </c>
      <c r="C427" s="6">
        <v>45851</v>
      </c>
      <c r="D427">
        <v>49</v>
      </c>
      <c r="E427">
        <v>48</v>
      </c>
      <c r="F427" s="90" t="str" cm="1">
        <f t="array" ref="F427">_xlfn.IFNA(_xlfn.XLOOKUP($D427,'IDEXX MPN Table'!$A$3:$A$52,(_xlfn.XLOOKUP($E427,'IDEXX MPN Table'!$B$2:$AX$2,'IDEXX MPN Table'!$B$3:$AX$52))),"")</f>
        <v>&gt; 2419.6</v>
      </c>
      <c r="G427">
        <v>49</v>
      </c>
      <c r="H427">
        <v>13</v>
      </c>
      <c r="I427" s="92" cm="1">
        <f t="array" ref="I427">_xlfn.IFNA(_xlfn.XLOOKUP($G427,'IDEXX MPN Table'!$A$3:$A$52,(_xlfn.XLOOKUP($H427,'IDEXX MPN Table'!$B$2:$AX$2,'IDEXX MPN Table'!$B$3:$AX$52))),"")</f>
        <v>235.9</v>
      </c>
    </row>
    <row r="428" spans="1:10" x14ac:dyDescent="0.35">
      <c r="A428" s="110" t="str">
        <f t="shared" si="6"/>
        <v>AC2_2025-07-13</v>
      </c>
      <c r="B428" t="s">
        <v>614</v>
      </c>
      <c r="C428" s="6">
        <v>45851</v>
      </c>
      <c r="D428">
        <v>48</v>
      </c>
      <c r="E428">
        <v>48</v>
      </c>
      <c r="F428" s="90" cm="1">
        <f t="array" ref="F428">_xlfn.IFNA(_xlfn.XLOOKUP($D428,'IDEXX MPN Table'!$A$3:$A$52,(_xlfn.XLOOKUP($E428,'IDEXX MPN Table'!$B$2:$AX$2,'IDEXX MPN Table'!$B$3:$AX$52))),"")</f>
        <v>1011.2</v>
      </c>
      <c r="G428">
        <v>48</v>
      </c>
      <c r="H428">
        <v>48</v>
      </c>
      <c r="I428" s="92" cm="1">
        <f t="array" ref="I428">_xlfn.IFNA(_xlfn.XLOOKUP($G428,'IDEXX MPN Table'!$A$3:$A$52,(_xlfn.XLOOKUP($H428,'IDEXX MPN Table'!$B$2:$AX$2,'IDEXX MPN Table'!$B$3:$AX$52))),"")</f>
        <v>1011.2</v>
      </c>
      <c r="J428" t="s">
        <v>1260</v>
      </c>
    </row>
    <row r="429" spans="1:10" x14ac:dyDescent="0.35">
      <c r="A429" s="110" t="str">
        <f t="shared" si="6"/>
        <v>AC3_2025-07-13</v>
      </c>
      <c r="B429" t="s">
        <v>708</v>
      </c>
      <c r="C429" s="6">
        <v>45851</v>
      </c>
      <c r="D429">
        <v>49</v>
      </c>
      <c r="E429">
        <v>48</v>
      </c>
      <c r="F429" s="90" t="str" cm="1">
        <f t="array" ref="F429">_xlfn.IFNA(_xlfn.XLOOKUP($D429,'IDEXX MPN Table'!$A$3:$A$52,(_xlfn.XLOOKUP($E429,'IDEXX MPN Table'!$B$2:$AX$2,'IDEXX MPN Table'!$B$3:$AX$52))),"")</f>
        <v>&gt; 2419.6</v>
      </c>
      <c r="G429">
        <v>49</v>
      </c>
      <c r="H429">
        <v>35</v>
      </c>
      <c r="I429" s="92" cm="1">
        <f t="array" ref="I429">_xlfn.IFNA(_xlfn.XLOOKUP($G429,'IDEXX MPN Table'!$A$3:$A$52,(_xlfn.XLOOKUP($H429,'IDEXX MPN Table'!$B$2:$AX$2,'IDEXX MPN Table'!$B$3:$AX$52))),"")</f>
        <v>816.4</v>
      </c>
    </row>
    <row r="430" spans="1:10" x14ac:dyDescent="0.35">
      <c r="A430" s="110" t="str">
        <f t="shared" si="6"/>
        <v>AC4_2025-07-13</v>
      </c>
      <c r="B430" t="s">
        <v>388</v>
      </c>
      <c r="C430" s="6">
        <v>45851</v>
      </c>
      <c r="D430">
        <v>49</v>
      </c>
      <c r="E430">
        <v>48</v>
      </c>
      <c r="F430" s="90" t="str" cm="1">
        <f t="array" ref="F430">_xlfn.IFNA(_xlfn.XLOOKUP($D430,'IDEXX MPN Table'!$A$3:$A$52,(_xlfn.XLOOKUP($E430,'IDEXX MPN Table'!$B$2:$AX$2,'IDEXX MPN Table'!$B$3:$AX$52))),"")</f>
        <v>&gt; 2419.6</v>
      </c>
      <c r="G430">
        <v>47</v>
      </c>
      <c r="H430">
        <v>20</v>
      </c>
      <c r="I430" s="92" cm="1">
        <f t="array" ref="I430">_xlfn.IFNA(_xlfn.XLOOKUP($G430,'IDEXX MPN Table'!$A$3:$A$52,(_xlfn.XLOOKUP($H430,'IDEXX MPN Table'!$B$2:$AX$2,'IDEXX MPN Table'!$B$3:$AX$52))),"")</f>
        <v>231</v>
      </c>
    </row>
    <row r="431" spans="1:10" x14ac:dyDescent="0.35">
      <c r="A431" s="110" t="str">
        <f t="shared" si="6"/>
        <v>AC5_2025-07-13</v>
      </c>
      <c r="B431" t="s">
        <v>622</v>
      </c>
      <c r="C431" s="6">
        <v>45851</v>
      </c>
      <c r="D431">
        <v>49</v>
      </c>
      <c r="E431">
        <v>48</v>
      </c>
      <c r="F431" s="90" t="str" cm="1">
        <f t="array" ref="F431">_xlfn.IFNA(_xlfn.XLOOKUP($D431,'IDEXX MPN Table'!$A$3:$A$52,(_xlfn.XLOOKUP($E431,'IDEXX MPN Table'!$B$2:$AX$2,'IDEXX MPN Table'!$B$3:$AX$52))),"")</f>
        <v>&gt; 2419.6</v>
      </c>
      <c r="G431">
        <v>49</v>
      </c>
      <c r="H431">
        <v>48</v>
      </c>
      <c r="I431" s="92" t="str" cm="1">
        <f t="array" ref="I431">_xlfn.IFNA(_xlfn.XLOOKUP($G431,'IDEXX MPN Table'!$A$3:$A$52,(_xlfn.XLOOKUP($H431,'IDEXX MPN Table'!$B$2:$AX$2,'IDEXX MPN Table'!$B$3:$AX$52))),"")</f>
        <v>&gt; 2419.6</v>
      </c>
    </row>
    <row r="432" spans="1:10" x14ac:dyDescent="0.35">
      <c r="A432" s="110" t="str">
        <f t="shared" si="6"/>
        <v>AC6_2025-07-13</v>
      </c>
      <c r="B432" t="s">
        <v>825</v>
      </c>
      <c r="C432" s="6">
        <v>45851</v>
      </c>
      <c r="D432">
        <v>49</v>
      </c>
      <c r="E432">
        <v>48</v>
      </c>
      <c r="F432" s="90" t="str" cm="1">
        <f t="array" ref="F432">_xlfn.IFNA(_xlfn.XLOOKUP($D432,'IDEXX MPN Table'!$A$3:$A$52,(_xlfn.XLOOKUP($E432,'IDEXX MPN Table'!$B$2:$AX$2,'IDEXX MPN Table'!$B$3:$AX$52))),"")</f>
        <v>&gt; 2419.6</v>
      </c>
      <c r="G432">
        <v>46</v>
      </c>
      <c r="H432">
        <v>14</v>
      </c>
      <c r="I432" s="92" cm="1">
        <f t="array" ref="I432">_xlfn.IFNA(_xlfn.XLOOKUP($G432,'IDEXX MPN Table'!$A$3:$A$52,(_xlfn.XLOOKUP($H432,'IDEXX MPN Table'!$B$2:$AX$2,'IDEXX MPN Table'!$B$3:$AX$52))),"")</f>
        <v>167</v>
      </c>
    </row>
    <row r="433" spans="1:10" x14ac:dyDescent="0.35">
      <c r="A433" s="110" t="str">
        <f t="shared" si="6"/>
        <v>APL1_2025-07-13</v>
      </c>
      <c r="B433" t="s">
        <v>312</v>
      </c>
      <c r="C433" s="6">
        <v>45851</v>
      </c>
      <c r="D433">
        <v>49</v>
      </c>
      <c r="E433">
        <v>47</v>
      </c>
      <c r="F433" s="90" cm="1">
        <f t="array" ref="F433">_xlfn.IFNA(_xlfn.XLOOKUP($D433,'IDEXX MPN Table'!$A$3:$A$52,(_xlfn.XLOOKUP($E433,'IDEXX MPN Table'!$B$2:$AX$2,'IDEXX MPN Table'!$B$3:$AX$52))),"")</f>
        <v>2419.6</v>
      </c>
      <c r="G433">
        <v>1</v>
      </c>
      <c r="H433">
        <v>0</v>
      </c>
      <c r="I433" s="92" cm="1">
        <f t="array" ref="I433">_xlfn.IFNA(_xlfn.XLOOKUP($G433,'IDEXX MPN Table'!$A$3:$A$52,(_xlfn.XLOOKUP($H433,'IDEXX MPN Table'!$B$2:$AX$2,'IDEXX MPN Table'!$B$3:$AX$52))),"")</f>
        <v>1</v>
      </c>
    </row>
    <row r="434" spans="1:10" x14ac:dyDescent="0.35">
      <c r="A434" s="110" t="str">
        <f t="shared" si="6"/>
        <v>ATL1_2025-07-13</v>
      </c>
      <c r="B434" t="s">
        <v>627</v>
      </c>
      <c r="C434" s="6">
        <v>45851</v>
      </c>
      <c r="D434">
        <v>49</v>
      </c>
      <c r="E434">
        <v>48</v>
      </c>
      <c r="F434" s="90" t="str" cm="1">
        <f t="array" ref="F434">_xlfn.IFNA(_xlfn.XLOOKUP($D434,'IDEXX MPN Table'!$A$3:$A$52,(_xlfn.XLOOKUP($E434,'IDEXX MPN Table'!$B$2:$AX$2,'IDEXX MPN Table'!$B$3:$AX$52))),"")</f>
        <v>&gt; 2419.6</v>
      </c>
      <c r="G434">
        <v>2</v>
      </c>
      <c r="H434">
        <v>0</v>
      </c>
      <c r="I434" s="92" cm="1">
        <f t="array" ref="I434">_xlfn.IFNA(_xlfn.XLOOKUP($G434,'IDEXX MPN Table'!$A$3:$A$52,(_xlfn.XLOOKUP($H434,'IDEXX MPN Table'!$B$2:$AX$2,'IDEXX MPN Table'!$B$3:$AX$52))),"")</f>
        <v>2</v>
      </c>
    </row>
    <row r="435" spans="1:10" x14ac:dyDescent="0.35">
      <c r="A435" s="110" t="str">
        <f t="shared" si="6"/>
        <v>AX1_2025-07-13</v>
      </c>
      <c r="B435" t="s">
        <v>168</v>
      </c>
      <c r="C435" s="6">
        <v>45851</v>
      </c>
      <c r="D435">
        <v>49</v>
      </c>
      <c r="E435">
        <v>47</v>
      </c>
      <c r="F435" s="90" cm="1">
        <f t="array" ref="F435">_xlfn.IFNA(_xlfn.XLOOKUP($D435,'IDEXX MPN Table'!$A$3:$A$52,(_xlfn.XLOOKUP($E435,'IDEXX MPN Table'!$B$2:$AX$2,'IDEXX MPN Table'!$B$3:$AX$52))),"")</f>
        <v>2419.6</v>
      </c>
      <c r="G435">
        <v>10</v>
      </c>
      <c r="H435">
        <v>7</v>
      </c>
      <c r="I435" s="92" cm="1">
        <f t="array" ref="I435">_xlfn.IFNA(_xlfn.XLOOKUP($G435,'IDEXX MPN Table'!$A$3:$A$52,(_xlfn.XLOOKUP($H435,'IDEXX MPN Table'!$B$2:$AX$2,'IDEXX MPN Table'!$B$3:$AX$52))),"")</f>
        <v>18.899999999999999</v>
      </c>
    </row>
    <row r="436" spans="1:10" x14ac:dyDescent="0.35">
      <c r="A436" s="110" t="str">
        <f t="shared" si="6"/>
        <v>AX2_2025-07-13</v>
      </c>
      <c r="B436" t="s">
        <v>175</v>
      </c>
      <c r="C436" s="6">
        <v>45851</v>
      </c>
      <c r="D436">
        <v>49</v>
      </c>
      <c r="E436">
        <v>48</v>
      </c>
      <c r="F436" s="90" t="str" cm="1">
        <f t="array" ref="F436">_xlfn.IFNA(_xlfn.XLOOKUP($D436,'IDEXX MPN Table'!$A$3:$A$52,(_xlfn.XLOOKUP($E436,'IDEXX MPN Table'!$B$2:$AX$2,'IDEXX MPN Table'!$B$3:$AX$52))),"")</f>
        <v>&gt; 2419.6</v>
      </c>
      <c r="G436">
        <v>16</v>
      </c>
      <c r="H436">
        <v>9</v>
      </c>
      <c r="I436" s="92" cm="1">
        <f t="array" ref="I436">_xlfn.IFNA(_xlfn.XLOOKUP($G436,'IDEXX MPN Table'!$A$3:$A$52,(_xlfn.XLOOKUP($H436,'IDEXX MPN Table'!$B$2:$AX$2,'IDEXX MPN Table'!$B$3:$AX$52))),"")</f>
        <v>30</v>
      </c>
    </row>
    <row r="437" spans="1:10" x14ac:dyDescent="0.35">
      <c r="A437" s="110" t="str">
        <f t="shared" si="6"/>
        <v>BB1_2025-07-13</v>
      </c>
      <c r="B437" t="s">
        <v>181</v>
      </c>
      <c r="C437" s="6">
        <v>45851</v>
      </c>
      <c r="D437">
        <v>49</v>
      </c>
      <c r="E437">
        <v>48</v>
      </c>
      <c r="F437" s="90" t="str" cm="1">
        <f t="array" ref="F437">_xlfn.IFNA(_xlfn.XLOOKUP($D437,'IDEXX MPN Table'!$A$3:$A$52,(_xlfn.XLOOKUP($E437,'IDEXX MPN Table'!$B$2:$AX$2,'IDEXX MPN Table'!$B$3:$AX$52))),"")</f>
        <v>&gt; 2419.6</v>
      </c>
      <c r="G437">
        <v>19</v>
      </c>
      <c r="H437">
        <v>10</v>
      </c>
      <c r="I437" s="92" cm="1">
        <f t="array" ref="I437">_xlfn.IFNA(_xlfn.XLOOKUP($G437,'IDEXX MPN Table'!$A$3:$A$52,(_xlfn.XLOOKUP($H437,'IDEXX MPN Table'!$B$2:$AX$2,'IDEXX MPN Table'!$B$3:$AX$52))),"")</f>
        <v>36.299999999999997</v>
      </c>
    </row>
    <row r="438" spans="1:10" x14ac:dyDescent="0.35">
      <c r="A438" s="110" t="str">
        <f t="shared" si="6"/>
        <v>BD1a_2025-07-13</v>
      </c>
      <c r="B438" t="s">
        <v>186</v>
      </c>
      <c r="C438" s="6">
        <v>45851</v>
      </c>
      <c r="D438">
        <v>47</v>
      </c>
      <c r="E438">
        <v>48</v>
      </c>
      <c r="F438" s="90" cm="1">
        <f t="array" ref="F438">_xlfn.IFNA(_xlfn.XLOOKUP($D438,'IDEXX MPN Table'!$A$3:$A$52,(_xlfn.XLOOKUP($E438,'IDEXX MPN Table'!$B$2:$AX$2,'IDEXX MPN Table'!$B$3:$AX$52))),"")</f>
        <v>691</v>
      </c>
      <c r="G438">
        <v>8</v>
      </c>
      <c r="H438">
        <v>8</v>
      </c>
      <c r="I438" s="92" cm="1">
        <f t="array" ref="I438">_xlfn.IFNA(_xlfn.XLOOKUP($G438,'IDEXX MPN Table'!$A$3:$A$52,(_xlfn.XLOOKUP($H438,'IDEXX MPN Table'!$B$2:$AX$2,'IDEXX MPN Table'!$B$3:$AX$52))),"")</f>
        <v>17.399999999999999</v>
      </c>
      <c r="J438" t="s">
        <v>1290</v>
      </c>
    </row>
    <row r="439" spans="1:10" x14ac:dyDescent="0.35">
      <c r="A439" s="110" t="str">
        <f t="shared" si="6"/>
        <v>BD4_2025-07-13</v>
      </c>
      <c r="B439" t="s">
        <v>636</v>
      </c>
      <c r="C439" s="6">
        <v>45851</v>
      </c>
      <c r="D439">
        <v>49</v>
      </c>
      <c r="E439">
        <v>48</v>
      </c>
      <c r="F439" s="90" t="str" cm="1">
        <f t="array" ref="F439">_xlfn.IFNA(_xlfn.XLOOKUP($D439,'IDEXX MPN Table'!$A$3:$A$52,(_xlfn.XLOOKUP($E439,'IDEXX MPN Table'!$B$2:$AX$2,'IDEXX MPN Table'!$B$3:$AX$52))),"")</f>
        <v>&gt; 2419.6</v>
      </c>
      <c r="G439">
        <v>31</v>
      </c>
      <c r="H439">
        <v>12</v>
      </c>
      <c r="I439" s="92" cm="1">
        <f t="array" ref="I439">_xlfn.IFNA(_xlfn.XLOOKUP($G439,'IDEXX MPN Table'!$A$3:$A$52,(_xlfn.XLOOKUP($H439,'IDEXX MPN Table'!$B$2:$AX$2,'IDEXX MPN Table'!$B$3:$AX$52))),"")</f>
        <v>66.900000000000006</v>
      </c>
    </row>
    <row r="440" spans="1:10" x14ac:dyDescent="0.35">
      <c r="A440" s="110" t="str">
        <f t="shared" si="6"/>
        <v>BD5_2025-07-13</v>
      </c>
      <c r="B440" t="s">
        <v>638</v>
      </c>
      <c r="C440" s="6">
        <v>45851</v>
      </c>
      <c r="D440">
        <v>49</v>
      </c>
      <c r="E440">
        <v>48</v>
      </c>
      <c r="F440" s="90" t="str" cm="1">
        <f t="array" ref="F440">_xlfn.IFNA(_xlfn.XLOOKUP($D440,'IDEXX MPN Table'!$A$3:$A$52,(_xlfn.XLOOKUP($E440,'IDEXX MPN Table'!$B$2:$AX$2,'IDEXX MPN Table'!$B$3:$AX$52))),"")</f>
        <v>&gt; 2419.6</v>
      </c>
      <c r="G440">
        <v>49</v>
      </c>
      <c r="H440">
        <v>46</v>
      </c>
      <c r="I440" s="92" cm="1">
        <f t="array" ref="I440">_xlfn.IFNA(_xlfn.XLOOKUP($G440,'IDEXX MPN Table'!$A$3:$A$52,(_xlfn.XLOOKUP($H440,'IDEXX MPN Table'!$B$2:$AX$2,'IDEXX MPN Table'!$B$3:$AX$52))),"")</f>
        <v>1986.3</v>
      </c>
      <c r="J440" t="s">
        <v>1262</v>
      </c>
    </row>
    <row r="441" spans="1:10" x14ac:dyDescent="0.35">
      <c r="A441" s="110" t="str">
        <f t="shared" si="6"/>
        <v>BRL1_2025-07-13</v>
      </c>
      <c r="B441" t="s">
        <v>195</v>
      </c>
      <c r="C441" s="6">
        <v>45851</v>
      </c>
      <c r="D441">
        <v>49</v>
      </c>
      <c r="E441">
        <v>48</v>
      </c>
      <c r="F441" s="90" t="str" cm="1">
        <f t="array" ref="F441">_xlfn.IFNA(_xlfn.XLOOKUP($D441,'IDEXX MPN Table'!$A$3:$A$52,(_xlfn.XLOOKUP($E441,'IDEXX MPN Table'!$B$2:$AX$2,'IDEXX MPN Table'!$B$3:$AX$52))),"")</f>
        <v>&gt; 2419.6</v>
      </c>
      <c r="G441">
        <v>2</v>
      </c>
      <c r="H441">
        <v>0</v>
      </c>
      <c r="I441" s="92" cm="1">
        <f t="array" ref="I441">_xlfn.IFNA(_xlfn.XLOOKUP($G441,'IDEXX MPN Table'!$A$3:$A$52,(_xlfn.XLOOKUP($H441,'IDEXX MPN Table'!$B$2:$AX$2,'IDEXX MPN Table'!$B$3:$AX$52))),"")</f>
        <v>2</v>
      </c>
    </row>
    <row r="442" spans="1:10" x14ac:dyDescent="0.35">
      <c r="A442" s="110" t="str">
        <f t="shared" si="6"/>
        <v>CB2_2025-07-13</v>
      </c>
      <c r="B442" t="s">
        <v>198</v>
      </c>
      <c r="C442" s="6">
        <v>45851</v>
      </c>
      <c r="D442">
        <v>49</v>
      </c>
      <c r="E442">
        <v>48</v>
      </c>
      <c r="F442" s="90" t="str" cm="1">
        <f t="array" ref="F442">_xlfn.IFNA(_xlfn.XLOOKUP($D442,'IDEXX MPN Table'!$A$3:$A$52,(_xlfn.XLOOKUP($E442,'IDEXX MPN Table'!$B$2:$AX$2,'IDEXX MPN Table'!$B$3:$AX$52))),"")</f>
        <v>&gt; 2419.6</v>
      </c>
      <c r="G442">
        <v>17</v>
      </c>
      <c r="H442">
        <v>6</v>
      </c>
      <c r="I442" s="92" cm="1">
        <f t="array" ref="I442">_xlfn.IFNA(_xlfn.XLOOKUP($G442,'IDEXX MPN Table'!$A$3:$A$52,(_xlfn.XLOOKUP($H442,'IDEXX MPN Table'!$B$2:$AX$2,'IDEXX MPN Table'!$B$3:$AX$52))),"")</f>
        <v>27.8</v>
      </c>
    </row>
    <row r="443" spans="1:10" x14ac:dyDescent="0.35">
      <c r="A443" s="110" t="str">
        <f t="shared" si="6"/>
        <v>CB3_2025-07-13</v>
      </c>
      <c r="B443" t="s">
        <v>201</v>
      </c>
      <c r="C443" s="6">
        <v>45851</v>
      </c>
      <c r="D443">
        <v>49</v>
      </c>
      <c r="E443">
        <v>48</v>
      </c>
      <c r="F443" s="90" t="str" cm="1">
        <f t="array" ref="F443">_xlfn.IFNA(_xlfn.XLOOKUP($D443,'IDEXX MPN Table'!$A$3:$A$52,(_xlfn.XLOOKUP($E443,'IDEXX MPN Table'!$B$2:$AX$2,'IDEXX MPN Table'!$B$3:$AX$52))),"")</f>
        <v>&gt; 2419.6</v>
      </c>
      <c r="G443">
        <v>10</v>
      </c>
      <c r="H443">
        <v>2</v>
      </c>
      <c r="I443" s="92" cm="1">
        <f t="array" ref="I443">_xlfn.IFNA(_xlfn.XLOOKUP($G443,'IDEXX MPN Table'!$A$3:$A$52,(_xlfn.XLOOKUP($H443,'IDEXX MPN Table'!$B$2:$AX$2,'IDEXX MPN Table'!$B$3:$AX$52))),"")</f>
        <v>13.2</v>
      </c>
    </row>
    <row r="444" spans="1:10" x14ac:dyDescent="0.35">
      <c r="A444" s="110" t="str">
        <f t="shared" si="6"/>
        <v>CL2_2025-07-13</v>
      </c>
      <c r="B444" t="s">
        <v>207</v>
      </c>
      <c r="C444" s="6">
        <v>45851</v>
      </c>
      <c r="D444">
        <v>49</v>
      </c>
      <c r="E444">
        <v>48</v>
      </c>
      <c r="F444" s="90" t="str" cm="1">
        <f t="array" ref="F444">_xlfn.IFNA(_xlfn.XLOOKUP($D444,'IDEXX MPN Table'!$A$3:$A$52,(_xlfn.XLOOKUP($E444,'IDEXX MPN Table'!$B$2:$AX$2,'IDEXX MPN Table'!$B$3:$AX$52))),"")</f>
        <v>&gt; 2419.6</v>
      </c>
      <c r="G444">
        <v>25</v>
      </c>
      <c r="H444">
        <v>5</v>
      </c>
      <c r="I444" s="92" cm="1">
        <f t="array" ref="I444">_xlfn.IFNA(_xlfn.XLOOKUP($G444,'IDEXX MPN Table'!$A$3:$A$52,(_xlfn.XLOOKUP($H444,'IDEXX MPN Table'!$B$2:$AX$2,'IDEXX MPN Table'!$B$3:$AX$52))),"")</f>
        <v>40.799999999999997</v>
      </c>
    </row>
    <row r="445" spans="1:10" x14ac:dyDescent="0.35">
      <c r="A445" s="110" t="str">
        <f t="shared" si="6"/>
        <v>CL4_2025-07-13</v>
      </c>
      <c r="B445" t="s">
        <v>211</v>
      </c>
      <c r="C445" s="6">
        <v>45851</v>
      </c>
      <c r="D445">
        <v>49</v>
      </c>
      <c r="E445">
        <v>48</v>
      </c>
      <c r="F445" s="90" t="str" cm="1">
        <f t="array" ref="F445">_xlfn.IFNA(_xlfn.XLOOKUP($D445,'IDEXX MPN Table'!$A$3:$A$52,(_xlfn.XLOOKUP($E445,'IDEXX MPN Table'!$B$2:$AX$2,'IDEXX MPN Table'!$B$3:$AX$52))),"")</f>
        <v>&gt; 2419.6</v>
      </c>
      <c r="G445">
        <v>13</v>
      </c>
      <c r="H445">
        <v>2</v>
      </c>
      <c r="I445" s="92" cm="1">
        <f t="array" ref="I445">_xlfn.IFNA(_xlfn.XLOOKUP($G445,'IDEXX MPN Table'!$A$3:$A$52,(_xlfn.XLOOKUP($H445,'IDEXX MPN Table'!$B$2:$AX$2,'IDEXX MPN Table'!$B$3:$AX$52))),"")</f>
        <v>17.100000000000001</v>
      </c>
    </row>
    <row r="446" spans="1:10" x14ac:dyDescent="0.35">
      <c r="A446" s="110" t="str">
        <f t="shared" si="6"/>
        <v>CL5_2025-07-13</v>
      </c>
      <c r="B446" t="s">
        <v>217</v>
      </c>
      <c r="C446" s="6">
        <v>45851</v>
      </c>
      <c r="D446">
        <v>49</v>
      </c>
      <c r="E446">
        <v>48</v>
      </c>
      <c r="F446" s="90" t="str" cm="1">
        <f t="array" ref="F446">_xlfn.IFNA(_xlfn.XLOOKUP($D446,'IDEXX MPN Table'!$A$3:$A$52,(_xlfn.XLOOKUP($E446,'IDEXX MPN Table'!$B$2:$AX$2,'IDEXX MPN Table'!$B$3:$AX$52))),"")</f>
        <v>&gt; 2419.6</v>
      </c>
      <c r="G446">
        <v>3</v>
      </c>
      <c r="H446">
        <v>0</v>
      </c>
      <c r="I446" s="92" cm="1">
        <f t="array" ref="I446">_xlfn.IFNA(_xlfn.XLOOKUP($G446,'IDEXX MPN Table'!$A$3:$A$52,(_xlfn.XLOOKUP($H446,'IDEXX MPN Table'!$B$2:$AX$2,'IDEXX MPN Table'!$B$3:$AX$52))),"")</f>
        <v>3.1</v>
      </c>
    </row>
    <row r="447" spans="1:10" x14ac:dyDescent="0.35">
      <c r="A447" s="110" t="str">
        <f t="shared" si="6"/>
        <v>COL1_2025-07-13</v>
      </c>
      <c r="B447" t="s">
        <v>339</v>
      </c>
      <c r="C447" s="6">
        <v>45851</v>
      </c>
      <c r="D447">
        <v>49</v>
      </c>
      <c r="E447">
        <v>48</v>
      </c>
      <c r="F447" s="90" t="str" cm="1">
        <f t="array" ref="F447">_xlfn.IFNA(_xlfn.XLOOKUP($D447,'IDEXX MPN Table'!$A$3:$A$52,(_xlfn.XLOOKUP($E447,'IDEXX MPN Table'!$B$2:$AX$2,'IDEXX MPN Table'!$B$3:$AX$52))),"")</f>
        <v>&gt; 2419.6</v>
      </c>
      <c r="G447">
        <v>3</v>
      </c>
      <c r="H447">
        <v>21</v>
      </c>
      <c r="I447" s="92" cm="1">
        <f t="array" ref="I447">_xlfn.IFNA(_xlfn.XLOOKUP($G447,'IDEXX MPN Table'!$A$3:$A$52,(_xlfn.XLOOKUP($H447,'IDEXX MPN Table'!$B$2:$AX$2,'IDEXX MPN Table'!$B$3:$AX$52))),"")</f>
        <v>25</v>
      </c>
    </row>
    <row r="448" spans="1:10" x14ac:dyDescent="0.35">
      <c r="A448" s="110" t="str">
        <f t="shared" si="6"/>
        <v>CTL1_2025-07-13</v>
      </c>
      <c r="B448" t="s">
        <v>223</v>
      </c>
      <c r="C448" s="6">
        <v>45851</v>
      </c>
      <c r="D448">
        <v>49</v>
      </c>
      <c r="E448">
        <v>48</v>
      </c>
      <c r="F448" s="90" t="str" cm="1">
        <f t="array" ref="F448">_xlfn.IFNA(_xlfn.XLOOKUP($D448,'IDEXX MPN Table'!$A$3:$A$52,(_xlfn.XLOOKUP($E448,'IDEXX MPN Table'!$B$2:$AX$2,'IDEXX MPN Table'!$B$3:$AX$52))),"")</f>
        <v>&gt; 2419.6</v>
      </c>
      <c r="G448">
        <v>10</v>
      </c>
      <c r="H448">
        <v>0</v>
      </c>
      <c r="I448" s="92" cm="1">
        <f t="array" ref="I448">_xlfn.IFNA(_xlfn.XLOOKUP($G448,'IDEXX MPN Table'!$A$3:$A$52,(_xlfn.XLOOKUP($H448,'IDEXX MPN Table'!$B$2:$AX$2,'IDEXX MPN Table'!$B$3:$AX$52))),"")</f>
        <v>11</v>
      </c>
    </row>
    <row r="449" spans="1:9" x14ac:dyDescent="0.35">
      <c r="A449" s="110" t="str">
        <f t="shared" si="6"/>
        <v>CVL1_2025-07-13</v>
      </c>
      <c r="B449" t="s">
        <v>225</v>
      </c>
      <c r="C449" s="6">
        <v>45851</v>
      </c>
      <c r="D449">
        <v>49</v>
      </c>
      <c r="E449">
        <v>48</v>
      </c>
      <c r="F449" s="90" t="str" cm="1">
        <f t="array" ref="F449">_xlfn.IFNA(_xlfn.XLOOKUP($D449,'IDEXX MPN Table'!$A$3:$A$52,(_xlfn.XLOOKUP($E449,'IDEXX MPN Table'!$B$2:$AX$2,'IDEXX MPN Table'!$B$3:$AX$52))),"")</f>
        <v>&gt; 2419.6</v>
      </c>
      <c r="G449">
        <v>19</v>
      </c>
      <c r="H449">
        <v>1</v>
      </c>
      <c r="I449" s="92" cm="1">
        <f t="array" ref="I449">_xlfn.IFNA(_xlfn.XLOOKUP($G449,'IDEXX MPN Table'!$A$3:$A$52,(_xlfn.XLOOKUP($H449,'IDEXX MPN Table'!$B$2:$AX$2,'IDEXX MPN Table'!$B$3:$AX$52))),"")</f>
        <v>24.6</v>
      </c>
    </row>
    <row r="450" spans="1:9" x14ac:dyDescent="0.35">
      <c r="A450" s="110" t="str">
        <f t="shared" si="6"/>
        <v>DB1_2025-07-13</v>
      </c>
      <c r="B450" t="s">
        <v>227</v>
      </c>
      <c r="C450" s="6">
        <v>45851</v>
      </c>
      <c r="D450">
        <v>49</v>
      </c>
      <c r="E450">
        <v>48</v>
      </c>
      <c r="F450" s="90" t="str" cm="1">
        <f t="array" ref="F450">_xlfn.IFNA(_xlfn.XLOOKUP($D450,'IDEXX MPN Table'!$A$3:$A$52,(_xlfn.XLOOKUP($E450,'IDEXX MPN Table'!$B$2:$AX$2,'IDEXX MPN Table'!$B$3:$AX$52))),"")</f>
        <v>&gt; 2419.6</v>
      </c>
      <c r="G450">
        <v>49</v>
      </c>
      <c r="H450">
        <v>19</v>
      </c>
      <c r="I450" s="92" cm="1">
        <f t="array" ref="I450">_xlfn.IFNA(_xlfn.XLOOKUP($G450,'IDEXX MPN Table'!$A$3:$A$52,(_xlfn.XLOOKUP($H450,'IDEXX MPN Table'!$B$2:$AX$2,'IDEXX MPN Table'!$B$3:$AX$52))),"")</f>
        <v>325.5</v>
      </c>
    </row>
    <row r="451" spans="1:9" x14ac:dyDescent="0.35">
      <c r="A451" s="110" t="str">
        <f t="shared" ref="A451:A514" si="7">$B451&amp;"_"&amp;TEXT($C451,"yyyy-mm-dd")</f>
        <v>DE1_2025-07-13</v>
      </c>
      <c r="B451" t="s">
        <v>231</v>
      </c>
      <c r="C451" s="6">
        <v>45851</v>
      </c>
      <c r="D451">
        <v>49</v>
      </c>
      <c r="E451">
        <v>48</v>
      </c>
      <c r="F451" s="90" t="str" cm="1">
        <f t="array" ref="F451">_xlfn.IFNA(_xlfn.XLOOKUP($D451,'IDEXX MPN Table'!$A$3:$A$52,(_xlfn.XLOOKUP($E451,'IDEXX MPN Table'!$B$2:$AX$2,'IDEXX MPN Table'!$B$3:$AX$52))),"")</f>
        <v>&gt; 2419.6</v>
      </c>
      <c r="G451">
        <v>38</v>
      </c>
      <c r="H451">
        <v>12</v>
      </c>
      <c r="I451" s="92" cm="1">
        <f t="array" ref="I451">_xlfn.IFNA(_xlfn.XLOOKUP($G451,'IDEXX MPN Table'!$A$3:$A$52,(_xlfn.XLOOKUP($H451,'IDEXX MPN Table'!$B$2:$AX$2,'IDEXX MPN Table'!$B$3:$AX$52))),"")</f>
        <v>93.4</v>
      </c>
    </row>
    <row r="452" spans="1:9" x14ac:dyDescent="0.35">
      <c r="A452" s="110" t="str">
        <f t="shared" si="7"/>
        <v>DS21-1_2025-07-13</v>
      </c>
      <c r="B452" t="s">
        <v>858</v>
      </c>
      <c r="C452" s="6">
        <v>45851</v>
      </c>
      <c r="D452">
        <v>49</v>
      </c>
      <c r="E452">
        <v>48</v>
      </c>
      <c r="F452" s="90" t="str" cm="1">
        <f t="array" ref="F452">_xlfn.IFNA(_xlfn.XLOOKUP($D452,'IDEXX MPN Table'!$A$3:$A$52,(_xlfn.XLOOKUP($E452,'IDEXX MPN Table'!$B$2:$AX$2,'IDEXX MPN Table'!$B$3:$AX$52))),"")</f>
        <v>&gt; 2419.6</v>
      </c>
      <c r="G452">
        <v>0</v>
      </c>
      <c r="H452">
        <v>0</v>
      </c>
      <c r="I452" s="92" t="str" cm="1">
        <f t="array" ref="I452">_xlfn.IFNA(_xlfn.XLOOKUP($G452,'IDEXX MPN Table'!$A$3:$A$52,(_xlfn.XLOOKUP($H452,'IDEXX MPN Table'!$B$2:$AX$2,'IDEXX MPN Table'!$B$3:$AX$52))),"")</f>
        <v>&lt; 1.0</v>
      </c>
    </row>
    <row r="453" spans="1:9" x14ac:dyDescent="0.35">
      <c r="A453" s="110" t="str">
        <f t="shared" si="7"/>
        <v>ETL1_2025-07-13</v>
      </c>
      <c r="B453" t="s">
        <v>236</v>
      </c>
      <c r="C453" s="6">
        <v>45851</v>
      </c>
      <c r="D453">
        <v>49</v>
      </c>
      <c r="E453">
        <v>48</v>
      </c>
      <c r="F453" s="90" t="str" cm="1">
        <f t="array" ref="F453">_xlfn.IFNA(_xlfn.XLOOKUP($D453,'IDEXX MPN Table'!$A$3:$A$52,(_xlfn.XLOOKUP($E453,'IDEXX MPN Table'!$B$2:$AX$2,'IDEXX MPN Table'!$B$3:$AX$52))),"")</f>
        <v>&gt; 2419.6</v>
      </c>
      <c r="G453">
        <v>2</v>
      </c>
      <c r="H453">
        <v>0</v>
      </c>
      <c r="I453" s="92" cm="1">
        <f t="array" ref="I453">_xlfn.IFNA(_xlfn.XLOOKUP($G453,'IDEXX MPN Table'!$A$3:$A$52,(_xlfn.XLOOKUP($H453,'IDEXX MPN Table'!$B$2:$AX$2,'IDEXX MPN Table'!$B$3:$AX$52))),"")</f>
        <v>2</v>
      </c>
    </row>
    <row r="454" spans="1:9" x14ac:dyDescent="0.35">
      <c r="A454" s="110" t="str">
        <f t="shared" si="7"/>
        <v>FC1_2025-07-13</v>
      </c>
      <c r="B454" t="s">
        <v>752</v>
      </c>
      <c r="C454" s="6">
        <v>45851</v>
      </c>
      <c r="D454">
        <v>49</v>
      </c>
      <c r="E454">
        <v>48</v>
      </c>
      <c r="F454" s="90" t="str" cm="1">
        <f t="array" ref="F454">_xlfn.IFNA(_xlfn.XLOOKUP($D454,'IDEXX MPN Table'!$A$3:$A$52,(_xlfn.XLOOKUP($E454,'IDEXX MPN Table'!$B$2:$AX$2,'IDEXX MPN Table'!$B$3:$AX$52))),"")</f>
        <v>&gt; 2419.6</v>
      </c>
      <c r="G454">
        <v>44</v>
      </c>
      <c r="H454">
        <v>26</v>
      </c>
      <c r="I454" s="92" cm="1">
        <f t="array" ref="I454">_xlfn.IFNA(_xlfn.XLOOKUP($G454,'IDEXX MPN Table'!$A$3:$A$52,(_xlfn.XLOOKUP($H454,'IDEXX MPN Table'!$B$2:$AX$2,'IDEXX MPN Table'!$B$3:$AX$52))),"")</f>
        <v>199.3</v>
      </c>
    </row>
    <row r="455" spans="1:9" x14ac:dyDescent="0.35">
      <c r="A455" s="110" t="str">
        <f t="shared" si="7"/>
        <v>GMP1_2025-07-13</v>
      </c>
      <c r="B455" t="s">
        <v>239</v>
      </c>
      <c r="C455" s="6">
        <v>45851</v>
      </c>
      <c r="D455">
        <v>49</v>
      </c>
      <c r="E455">
        <v>47</v>
      </c>
      <c r="F455" s="90" cm="1">
        <f t="array" ref="F455">_xlfn.IFNA(_xlfn.XLOOKUP($D455,'IDEXX MPN Table'!$A$3:$A$52,(_xlfn.XLOOKUP($E455,'IDEXX MPN Table'!$B$2:$AX$2,'IDEXX MPN Table'!$B$3:$AX$52))),"")</f>
        <v>2419.6</v>
      </c>
      <c r="G455">
        <v>49</v>
      </c>
      <c r="H455">
        <v>44</v>
      </c>
      <c r="I455" s="92" cm="1">
        <f t="array" ref="I455">_xlfn.IFNA(_xlfn.XLOOKUP($G455,'IDEXX MPN Table'!$A$3:$A$52,(_xlfn.XLOOKUP($H455,'IDEXX MPN Table'!$B$2:$AX$2,'IDEXX MPN Table'!$B$3:$AX$52))),"")</f>
        <v>1553.1</v>
      </c>
    </row>
    <row r="456" spans="1:9" x14ac:dyDescent="0.35">
      <c r="A456" s="110" t="str">
        <f t="shared" si="7"/>
        <v>GRPL1_2025-07-13</v>
      </c>
      <c r="B456" t="s">
        <v>349</v>
      </c>
      <c r="C456" s="6">
        <v>45851</v>
      </c>
      <c r="D456">
        <v>49</v>
      </c>
      <c r="E456">
        <v>48</v>
      </c>
      <c r="F456" s="90" t="str" cm="1">
        <f t="array" ref="F456">_xlfn.IFNA(_xlfn.XLOOKUP($D456,'IDEXX MPN Table'!$A$3:$A$52,(_xlfn.XLOOKUP($E456,'IDEXX MPN Table'!$B$2:$AX$2,'IDEXX MPN Table'!$B$3:$AX$52))),"")</f>
        <v>&gt; 2419.6</v>
      </c>
      <c r="G456">
        <v>17</v>
      </c>
      <c r="H456">
        <v>4</v>
      </c>
      <c r="I456" s="92" cm="1">
        <f t="array" ref="I456">_xlfn.IFNA(_xlfn.XLOOKUP($G456,'IDEXX MPN Table'!$A$3:$A$52,(_xlfn.XLOOKUP($H456,'IDEXX MPN Table'!$B$2:$AX$2,'IDEXX MPN Table'!$B$3:$AX$52))),"")</f>
        <v>25.3</v>
      </c>
    </row>
    <row r="457" spans="1:9" x14ac:dyDescent="0.35">
      <c r="A457" s="110" t="str">
        <f t="shared" si="7"/>
        <v>HA1_2025-07-13</v>
      </c>
      <c r="B457" t="s">
        <v>241</v>
      </c>
      <c r="C457" s="6">
        <v>45851</v>
      </c>
      <c r="D457">
        <v>49</v>
      </c>
      <c r="E457">
        <v>48</v>
      </c>
      <c r="F457" s="90" t="str" cm="1">
        <f t="array" ref="F457">_xlfn.IFNA(_xlfn.XLOOKUP($D457,'IDEXX MPN Table'!$A$3:$A$52,(_xlfn.XLOOKUP($E457,'IDEXX MPN Table'!$B$2:$AX$2,'IDEXX MPN Table'!$B$3:$AX$52))),"")</f>
        <v>&gt; 2419.6</v>
      </c>
      <c r="G457">
        <v>35</v>
      </c>
      <c r="H457">
        <v>14</v>
      </c>
      <c r="I457" s="92" cm="1">
        <f t="array" ref="I457">_xlfn.IFNA(_xlfn.XLOOKUP($G457,'IDEXX MPN Table'!$A$3:$A$52,(_xlfn.XLOOKUP($H457,'IDEXX MPN Table'!$B$2:$AX$2,'IDEXX MPN Table'!$B$3:$AX$52))),"")</f>
        <v>84.7</v>
      </c>
    </row>
    <row r="458" spans="1:9" x14ac:dyDescent="0.35">
      <c r="A458" s="110" t="str">
        <f t="shared" si="7"/>
        <v>HB3_2025-07-13</v>
      </c>
      <c r="B458" t="s">
        <v>245</v>
      </c>
      <c r="C458" s="6">
        <v>45851</v>
      </c>
      <c r="D458">
        <v>49</v>
      </c>
      <c r="E458">
        <v>48</v>
      </c>
      <c r="F458" s="90" t="str" cm="1">
        <f t="array" ref="F458">_xlfn.IFNA(_xlfn.XLOOKUP($D458,'IDEXX MPN Table'!$A$3:$A$52,(_xlfn.XLOOKUP($E458,'IDEXX MPN Table'!$B$2:$AX$2,'IDEXX MPN Table'!$B$3:$AX$52))),"")</f>
        <v>&gt; 2419.6</v>
      </c>
      <c r="G458">
        <v>18</v>
      </c>
      <c r="H458">
        <v>5</v>
      </c>
      <c r="I458" s="92" cm="1">
        <f t="array" ref="I458">_xlfn.IFNA(_xlfn.XLOOKUP($G458,'IDEXX MPN Table'!$A$3:$A$52,(_xlfn.XLOOKUP($H458,'IDEXX MPN Table'!$B$2:$AX$2,'IDEXX MPN Table'!$B$3:$AX$52))),"")</f>
        <v>28.1</v>
      </c>
    </row>
    <row r="459" spans="1:9" x14ac:dyDescent="0.35">
      <c r="A459" s="110" t="str">
        <f t="shared" si="7"/>
        <v>HL2_2025-07-13</v>
      </c>
      <c r="B459" t="s">
        <v>249</v>
      </c>
      <c r="C459" s="6">
        <v>45851</v>
      </c>
      <c r="D459">
        <v>49</v>
      </c>
      <c r="E459">
        <v>48</v>
      </c>
      <c r="F459" s="90" t="str" cm="1">
        <f t="array" ref="F459">_xlfn.IFNA(_xlfn.XLOOKUP($D459,'IDEXX MPN Table'!$A$3:$A$52,(_xlfn.XLOOKUP($E459,'IDEXX MPN Table'!$B$2:$AX$2,'IDEXX MPN Table'!$B$3:$AX$52))),"")</f>
        <v>&gt; 2419.6</v>
      </c>
      <c r="G459">
        <v>19</v>
      </c>
      <c r="H459">
        <v>8</v>
      </c>
      <c r="I459" s="92" cm="1">
        <f t="array" ref="I459">_xlfn.IFNA(_xlfn.XLOOKUP($G459,'IDEXX MPN Table'!$A$3:$A$52,(_xlfn.XLOOKUP($H459,'IDEXX MPN Table'!$B$2:$AX$2,'IDEXX MPN Table'!$B$3:$AX$52))),"")</f>
        <v>33.700000000000003</v>
      </c>
    </row>
    <row r="460" spans="1:9" x14ac:dyDescent="0.35">
      <c r="A460" s="110" t="str">
        <f t="shared" si="7"/>
        <v>HO1_2025-07-13</v>
      </c>
      <c r="B460" t="s">
        <v>254</v>
      </c>
      <c r="C460" s="6">
        <v>45851</v>
      </c>
      <c r="D460">
        <v>49</v>
      </c>
      <c r="E460">
        <v>48</v>
      </c>
      <c r="F460" s="90" t="str" cm="1">
        <f t="array" ref="F460">_xlfn.IFNA(_xlfn.XLOOKUP($D460,'IDEXX MPN Table'!$A$3:$A$52,(_xlfn.XLOOKUP($E460,'IDEXX MPN Table'!$B$2:$AX$2,'IDEXX MPN Table'!$B$3:$AX$52))),"")</f>
        <v>&gt; 2419.6</v>
      </c>
      <c r="G460">
        <v>39</v>
      </c>
      <c r="H460">
        <v>9</v>
      </c>
      <c r="I460" s="92" cm="1">
        <f t="array" ref="I460">_xlfn.IFNA(_xlfn.XLOOKUP($G460,'IDEXX MPN Table'!$A$3:$A$52,(_xlfn.XLOOKUP($H460,'IDEXX MPN Table'!$B$2:$AX$2,'IDEXX MPN Table'!$B$3:$AX$52))),"")</f>
        <v>90.9</v>
      </c>
    </row>
    <row r="461" spans="1:9" x14ac:dyDescent="0.35">
      <c r="A461" s="110" t="str">
        <f t="shared" si="7"/>
        <v>HO2_2025-07-13</v>
      </c>
      <c r="B461" t="s">
        <v>1265</v>
      </c>
      <c r="C461" s="6">
        <v>45851</v>
      </c>
      <c r="D461">
        <v>48</v>
      </c>
      <c r="E461">
        <v>48</v>
      </c>
      <c r="F461" s="90" cm="1">
        <f t="array" ref="F461">_xlfn.IFNA(_xlfn.XLOOKUP($D461,'IDEXX MPN Table'!$A$3:$A$52,(_xlfn.XLOOKUP($E461,'IDEXX MPN Table'!$B$2:$AX$2,'IDEXX MPN Table'!$B$3:$AX$52))),"")</f>
        <v>1011.2</v>
      </c>
      <c r="G461">
        <v>31</v>
      </c>
      <c r="H461">
        <v>7</v>
      </c>
      <c r="I461" s="92" cm="1">
        <f t="array" ref="I461">_xlfn.IFNA(_xlfn.XLOOKUP($G461,'IDEXX MPN Table'!$A$3:$A$52,(_xlfn.XLOOKUP($H461,'IDEXX MPN Table'!$B$2:$AX$2,'IDEXX MPN Table'!$B$3:$AX$52))),"")</f>
        <v>58.1</v>
      </c>
    </row>
    <row r="462" spans="1:9" x14ac:dyDescent="0.35">
      <c r="A462" s="110" t="str">
        <f t="shared" si="7"/>
        <v>HO2_2025-07-13</v>
      </c>
      <c r="B462" t="s">
        <v>1265</v>
      </c>
      <c r="C462" s="6">
        <v>45851</v>
      </c>
      <c r="D462">
        <v>49</v>
      </c>
      <c r="E462">
        <v>48</v>
      </c>
      <c r="F462" s="90" t="str" cm="1">
        <f t="array" ref="F462">_xlfn.IFNA(_xlfn.XLOOKUP($D462,'IDEXX MPN Table'!$A$3:$A$52,(_xlfn.XLOOKUP($E462,'IDEXX MPN Table'!$B$2:$AX$2,'IDEXX MPN Table'!$B$3:$AX$52))),"")</f>
        <v>&gt; 2419.6</v>
      </c>
      <c r="G462">
        <v>49</v>
      </c>
      <c r="H462">
        <v>42</v>
      </c>
      <c r="I462" s="92" cm="1">
        <f t="array" ref="I462">_xlfn.IFNA(_xlfn.XLOOKUP($G462,'IDEXX MPN Table'!$A$3:$A$52,(_xlfn.XLOOKUP($H462,'IDEXX MPN Table'!$B$2:$AX$2,'IDEXX MPN Table'!$B$3:$AX$52))),"")</f>
        <v>1299.7</v>
      </c>
    </row>
    <row r="463" spans="1:9" x14ac:dyDescent="0.35">
      <c r="A463" s="110" t="str">
        <f t="shared" si="7"/>
        <v>JC5_2025-07-13</v>
      </c>
      <c r="B463" t="s">
        <v>770</v>
      </c>
      <c r="C463" s="6">
        <v>45851</v>
      </c>
      <c r="D463">
        <v>49</v>
      </c>
      <c r="E463">
        <v>48</v>
      </c>
      <c r="F463" s="90" t="str" cm="1">
        <f t="array" ref="F463">_xlfn.IFNA(_xlfn.XLOOKUP($D463,'IDEXX MPN Table'!$A$3:$A$52,(_xlfn.XLOOKUP($E463,'IDEXX MPN Table'!$B$2:$AX$2,'IDEXX MPN Table'!$B$3:$AX$52))),"")</f>
        <v>&gt; 2419.6</v>
      </c>
      <c r="G463">
        <v>42</v>
      </c>
      <c r="H463">
        <v>6</v>
      </c>
      <c r="I463" s="92" cm="1">
        <f t="array" ref="I463">_xlfn.IFNA(_xlfn.XLOOKUP($G463,'IDEXX MPN Table'!$A$3:$A$52,(_xlfn.XLOOKUP($H463,'IDEXX MPN Table'!$B$2:$AX$2,'IDEXX MPN Table'!$B$3:$AX$52))),"")</f>
        <v>98.8</v>
      </c>
    </row>
    <row r="464" spans="1:9" x14ac:dyDescent="0.35">
      <c r="A464" s="110" t="str">
        <f t="shared" si="7"/>
        <v>JC6_2025-07-13</v>
      </c>
      <c r="B464" t="s">
        <v>772</v>
      </c>
      <c r="C464" s="6">
        <v>45851</v>
      </c>
      <c r="D464">
        <v>49</v>
      </c>
      <c r="E464">
        <v>48</v>
      </c>
      <c r="F464" s="90" t="str" cm="1">
        <f t="array" ref="F464">_xlfn.IFNA(_xlfn.XLOOKUP($D464,'IDEXX MPN Table'!$A$3:$A$52,(_xlfn.XLOOKUP($E464,'IDEXX MPN Table'!$B$2:$AX$2,'IDEXX MPN Table'!$B$3:$AX$52))),"")</f>
        <v>&gt; 2419.6</v>
      </c>
      <c r="G464">
        <v>38</v>
      </c>
      <c r="H464">
        <v>12</v>
      </c>
      <c r="I464" s="92" cm="1">
        <f t="array" ref="I464">_xlfn.IFNA(_xlfn.XLOOKUP($G464,'IDEXX MPN Table'!$A$3:$A$52,(_xlfn.XLOOKUP($H464,'IDEXX MPN Table'!$B$2:$AX$2,'IDEXX MPN Table'!$B$3:$AX$52))),"")</f>
        <v>93.4</v>
      </c>
    </row>
    <row r="465" spans="1:9" x14ac:dyDescent="0.35">
      <c r="A465" s="110" t="str">
        <f t="shared" si="7"/>
        <v>LSC1_2025-07-13</v>
      </c>
      <c r="B465" t="s">
        <v>666</v>
      </c>
      <c r="C465" s="6">
        <v>45851</v>
      </c>
      <c r="D465">
        <v>49</v>
      </c>
      <c r="E465">
        <v>48</v>
      </c>
      <c r="F465" s="90" t="str" cm="1">
        <f t="array" ref="F465">_xlfn.IFNA(_xlfn.XLOOKUP($D465,'IDEXX MPN Table'!$A$3:$A$52,(_xlfn.XLOOKUP($E465,'IDEXX MPN Table'!$B$2:$AX$2,'IDEXX MPN Table'!$B$3:$AX$52))),"")</f>
        <v>&gt; 2419.6</v>
      </c>
      <c r="G465">
        <v>48</v>
      </c>
      <c r="H465">
        <v>21</v>
      </c>
      <c r="I465" s="92" cm="1">
        <f t="array" ref="I465">_xlfn.IFNA(_xlfn.XLOOKUP($G465,'IDEXX MPN Table'!$A$3:$A$52,(_xlfn.XLOOKUP($H465,'IDEXX MPN Table'!$B$2:$AX$2,'IDEXX MPN Table'!$B$3:$AX$52))),"")</f>
        <v>285.10000000000002</v>
      </c>
    </row>
    <row r="466" spans="1:9" x14ac:dyDescent="0.35">
      <c r="A466" s="110" t="str">
        <f t="shared" si="7"/>
        <v>MB3_2025-07-13</v>
      </c>
      <c r="B466" t="s">
        <v>256</v>
      </c>
      <c r="C466" s="6">
        <v>45851</v>
      </c>
      <c r="D466">
        <v>49</v>
      </c>
      <c r="E466">
        <v>48</v>
      </c>
      <c r="F466" s="90" t="str" cm="1">
        <f t="array" ref="F466">_xlfn.IFNA(_xlfn.XLOOKUP($D466,'IDEXX MPN Table'!$A$3:$A$52,(_xlfn.XLOOKUP($E466,'IDEXX MPN Table'!$B$2:$AX$2,'IDEXX MPN Table'!$B$3:$AX$52))),"")</f>
        <v>&gt; 2419.6</v>
      </c>
      <c r="G466">
        <v>38</v>
      </c>
      <c r="H466">
        <v>4</v>
      </c>
      <c r="I466" s="92" cm="1">
        <f t="array" ref="I466">_xlfn.IFNA(_xlfn.XLOOKUP($G466,'IDEXX MPN Table'!$A$3:$A$52,(_xlfn.XLOOKUP($H466,'IDEXX MPN Table'!$B$2:$AX$2,'IDEXX MPN Table'!$B$3:$AX$52))),"")</f>
        <v>74.900000000000006</v>
      </c>
    </row>
    <row r="467" spans="1:9" x14ac:dyDescent="0.35">
      <c r="A467" s="110" t="str">
        <f t="shared" si="7"/>
        <v>MDWL1_2025-07-13</v>
      </c>
      <c r="B467" t="s">
        <v>260</v>
      </c>
      <c r="C467" s="6">
        <v>45851</v>
      </c>
      <c r="D467">
        <v>48</v>
      </c>
      <c r="E467">
        <v>45</v>
      </c>
      <c r="F467" s="90" cm="1">
        <f t="array" ref="F467">_xlfn.IFNA(_xlfn.XLOOKUP($D467,'IDEXX MPN Table'!$A$3:$A$52,(_xlfn.XLOOKUP($E467,'IDEXX MPN Table'!$B$2:$AX$2,'IDEXX MPN Table'!$B$3:$AX$52))),"")</f>
        <v>870.4</v>
      </c>
      <c r="G467">
        <v>5</v>
      </c>
      <c r="H467">
        <v>4</v>
      </c>
      <c r="I467" s="92" cm="1">
        <f t="array" ref="I467">_xlfn.IFNA(_xlfn.XLOOKUP($G467,'IDEXX MPN Table'!$A$3:$A$52,(_xlfn.XLOOKUP($H467,'IDEXX MPN Table'!$B$2:$AX$2,'IDEXX MPN Table'!$B$3:$AX$52))),"")</f>
        <v>9.4</v>
      </c>
    </row>
    <row r="468" spans="1:9" x14ac:dyDescent="0.35">
      <c r="A468" s="110" t="str">
        <f t="shared" si="7"/>
        <v>MO1_2025-07-13</v>
      </c>
      <c r="B468" t="s">
        <v>779</v>
      </c>
      <c r="C468" s="6">
        <v>45851</v>
      </c>
      <c r="D468">
        <v>49</v>
      </c>
      <c r="E468">
        <v>48</v>
      </c>
      <c r="F468" s="90" t="str" cm="1">
        <f t="array" ref="F468">_xlfn.IFNA(_xlfn.XLOOKUP($D468,'IDEXX MPN Table'!$A$3:$A$52,(_xlfn.XLOOKUP($E468,'IDEXX MPN Table'!$B$2:$AX$2,'IDEXX MPN Table'!$B$3:$AX$52))),"")</f>
        <v>&gt; 2419.6</v>
      </c>
      <c r="G468">
        <v>41</v>
      </c>
      <c r="H468">
        <v>20</v>
      </c>
      <c r="I468" s="92" cm="1">
        <f t="array" ref="I468">_xlfn.IFNA(_xlfn.XLOOKUP($G468,'IDEXX MPN Table'!$A$3:$A$52,(_xlfn.XLOOKUP($H468,'IDEXX MPN Table'!$B$2:$AX$2,'IDEXX MPN Table'!$B$3:$AX$52))),"")</f>
        <v>135.4</v>
      </c>
    </row>
    <row r="469" spans="1:9" x14ac:dyDescent="0.35">
      <c r="A469" s="110" t="str">
        <f t="shared" si="7"/>
        <v>MR1_2025-07-13</v>
      </c>
      <c r="B469" t="s">
        <v>672</v>
      </c>
      <c r="C469" s="6">
        <v>45851</v>
      </c>
      <c r="D469">
        <v>49</v>
      </c>
      <c r="E469">
        <v>48</v>
      </c>
      <c r="F469" s="90" t="str" cm="1">
        <f t="array" ref="F469">_xlfn.IFNA(_xlfn.XLOOKUP($D469,'IDEXX MPN Table'!$A$3:$A$52,(_xlfn.XLOOKUP($E469,'IDEXX MPN Table'!$B$2:$AX$2,'IDEXX MPN Table'!$B$3:$AX$52))),"")</f>
        <v>&gt; 2419.6</v>
      </c>
      <c r="G469">
        <v>13</v>
      </c>
      <c r="H469">
        <v>4</v>
      </c>
      <c r="I469" s="92" cm="1">
        <f t="array" ref="I469">_xlfn.IFNA(_xlfn.XLOOKUP($G469,'IDEXX MPN Table'!$A$3:$A$52,(_xlfn.XLOOKUP($H469,'IDEXX MPN Table'!$B$2:$AX$2,'IDEXX MPN Table'!$B$3:$AX$52))),"")</f>
        <v>19.5</v>
      </c>
    </row>
    <row r="470" spans="1:9" x14ac:dyDescent="0.35">
      <c r="A470" s="110" t="str">
        <f t="shared" si="7"/>
        <v>MR4_2025-07-13</v>
      </c>
      <c r="B470" t="s">
        <v>265</v>
      </c>
      <c r="C470" s="6">
        <v>45851</v>
      </c>
      <c r="D470">
        <v>44</v>
      </c>
      <c r="E470">
        <v>48</v>
      </c>
      <c r="F470" s="90" cm="1">
        <f t="array" ref="F470">_xlfn.IFNA(_xlfn.XLOOKUP($D470,'IDEXX MPN Table'!$A$3:$A$52,(_xlfn.XLOOKUP($E470,'IDEXX MPN Table'!$B$2:$AX$2,'IDEXX MPN Table'!$B$3:$AX$52))),"")</f>
        <v>372.4</v>
      </c>
      <c r="G470">
        <v>23</v>
      </c>
      <c r="H470">
        <v>4</v>
      </c>
      <c r="I470" s="92" cm="1">
        <f t="array" ref="I470">_xlfn.IFNA(_xlfn.XLOOKUP($G470,'IDEXX MPN Table'!$A$3:$A$52,(_xlfn.XLOOKUP($H470,'IDEXX MPN Table'!$B$2:$AX$2,'IDEXX MPN Table'!$B$3:$AX$52))),"")</f>
        <v>35.5</v>
      </c>
    </row>
    <row r="471" spans="1:9" x14ac:dyDescent="0.35">
      <c r="A471" s="110" t="str">
        <f t="shared" si="7"/>
        <v>MRC_2025-07-13</v>
      </c>
      <c r="B471" t="s">
        <v>676</v>
      </c>
      <c r="C471" s="6">
        <v>45851</v>
      </c>
      <c r="D471">
        <v>49</v>
      </c>
      <c r="E471">
        <v>48</v>
      </c>
      <c r="F471" s="90" t="str" cm="1">
        <f t="array" ref="F471">_xlfn.IFNA(_xlfn.XLOOKUP($D471,'IDEXX MPN Table'!$A$3:$A$52,(_xlfn.XLOOKUP($E471,'IDEXX MPN Table'!$B$2:$AX$2,'IDEXX MPN Table'!$B$3:$AX$52))),"")</f>
        <v>&gt; 2419.6</v>
      </c>
      <c r="G471">
        <v>41</v>
      </c>
      <c r="H471">
        <v>15</v>
      </c>
      <c r="I471" s="92" cm="1">
        <f t="array" ref="I471">_xlfn.IFNA(_xlfn.XLOOKUP($G471,'IDEXX MPN Table'!$A$3:$A$52,(_xlfn.XLOOKUP($H471,'IDEXX MPN Table'!$B$2:$AX$2,'IDEXX MPN Table'!$B$3:$AX$52))),"")</f>
        <v>119.1</v>
      </c>
    </row>
    <row r="472" spans="1:9" x14ac:dyDescent="0.35">
      <c r="A472" s="110" t="str">
        <f t="shared" si="7"/>
        <v>MRCL1_2025-07-13</v>
      </c>
      <c r="B472" t="s">
        <v>362</v>
      </c>
      <c r="C472" s="6">
        <v>45851</v>
      </c>
      <c r="D472">
        <v>49</v>
      </c>
      <c r="E472">
        <v>21</v>
      </c>
      <c r="F472" s="90" cm="1">
        <f t="array" ref="F472">_xlfn.IFNA(_xlfn.XLOOKUP($D472,'IDEXX MPN Table'!$A$3:$A$52,(_xlfn.XLOOKUP($E472,'IDEXX MPN Table'!$B$2:$AX$2,'IDEXX MPN Table'!$B$3:$AX$52))),"")</f>
        <v>365.4</v>
      </c>
      <c r="G472">
        <v>0</v>
      </c>
      <c r="H472">
        <v>1</v>
      </c>
      <c r="I472" s="92" cm="1">
        <f t="array" ref="I472">_xlfn.IFNA(_xlfn.XLOOKUP($G472,'IDEXX MPN Table'!$A$3:$A$52,(_xlfn.XLOOKUP($H472,'IDEXX MPN Table'!$B$2:$AX$2,'IDEXX MPN Table'!$B$3:$AX$52))),"")</f>
        <v>1</v>
      </c>
    </row>
    <row r="473" spans="1:9" x14ac:dyDescent="0.35">
      <c r="A473" s="110" t="str">
        <f t="shared" si="7"/>
        <v>PL1_2025-07-13</v>
      </c>
      <c r="B473" t="s">
        <v>267</v>
      </c>
      <c r="C473" s="6">
        <v>45851</v>
      </c>
      <c r="D473">
        <v>49</v>
      </c>
      <c r="E473">
        <v>48</v>
      </c>
      <c r="F473" s="90" t="str" cm="1">
        <f t="array" ref="F473">_xlfn.IFNA(_xlfn.XLOOKUP($D473,'IDEXX MPN Table'!$A$3:$A$52,(_xlfn.XLOOKUP($E473,'IDEXX MPN Table'!$B$2:$AX$2,'IDEXX MPN Table'!$B$3:$AX$52))),"")</f>
        <v>&gt; 2419.6</v>
      </c>
      <c r="G473">
        <v>47</v>
      </c>
      <c r="H473">
        <v>21</v>
      </c>
      <c r="I473" s="92" cm="1">
        <f t="array" ref="I473">_xlfn.IFNA(_xlfn.XLOOKUP($G473,'IDEXX MPN Table'!$A$3:$A$52,(_xlfn.XLOOKUP($H473,'IDEXX MPN Table'!$B$2:$AX$2,'IDEXX MPN Table'!$B$3:$AX$52))),"")</f>
        <v>240</v>
      </c>
    </row>
    <row r="474" spans="1:9" x14ac:dyDescent="0.35">
      <c r="A474" s="110" t="str">
        <f t="shared" si="7"/>
        <v>PMRL1_2025-07-13</v>
      </c>
      <c r="B474" t="s">
        <v>269</v>
      </c>
      <c r="C474" s="6">
        <v>45851</v>
      </c>
      <c r="D474">
        <v>49</v>
      </c>
      <c r="E474">
        <v>48</v>
      </c>
      <c r="F474" s="90" t="str" cm="1">
        <f t="array" ref="F474">_xlfn.IFNA(_xlfn.XLOOKUP($D474,'IDEXX MPN Table'!$A$3:$A$52,(_xlfn.XLOOKUP($E474,'IDEXX MPN Table'!$B$2:$AX$2,'IDEXX MPN Table'!$B$3:$AX$52))),"")</f>
        <v>&gt; 2419.6</v>
      </c>
      <c r="G474">
        <v>11</v>
      </c>
      <c r="H474">
        <v>4</v>
      </c>
      <c r="I474" s="92" cm="1">
        <f t="array" ref="I474">_xlfn.IFNA(_xlfn.XLOOKUP($G474,'IDEXX MPN Table'!$A$3:$A$52,(_xlfn.XLOOKUP($H474,'IDEXX MPN Table'!$B$2:$AX$2,'IDEXX MPN Table'!$B$3:$AX$52))),"")</f>
        <v>16.8</v>
      </c>
    </row>
    <row r="475" spans="1:9" x14ac:dyDescent="0.35">
      <c r="A475" s="110" t="str">
        <f t="shared" si="7"/>
        <v>PP1_2025-07-13</v>
      </c>
      <c r="B475" t="s">
        <v>274</v>
      </c>
      <c r="C475" s="6">
        <v>45851</v>
      </c>
      <c r="D475">
        <v>49</v>
      </c>
      <c r="E475">
        <v>48</v>
      </c>
      <c r="F475" s="90" t="str" cm="1">
        <f t="array" ref="F475">_xlfn.IFNA(_xlfn.XLOOKUP($D475,'IDEXX MPN Table'!$A$3:$A$52,(_xlfn.XLOOKUP($E475,'IDEXX MPN Table'!$B$2:$AX$2,'IDEXX MPN Table'!$B$3:$AX$52))),"")</f>
        <v>&gt; 2419.6</v>
      </c>
      <c r="G475">
        <v>6</v>
      </c>
      <c r="H475">
        <v>1</v>
      </c>
      <c r="I475" s="92" cm="1">
        <f t="array" ref="I475">_xlfn.IFNA(_xlfn.XLOOKUP($G475,'IDEXX MPN Table'!$A$3:$A$52,(_xlfn.XLOOKUP($H475,'IDEXX MPN Table'!$B$2:$AX$2,'IDEXX MPN Table'!$B$3:$AX$52))),"")</f>
        <v>7.4</v>
      </c>
    </row>
    <row r="476" spans="1:9" x14ac:dyDescent="0.35">
      <c r="A476" s="110" t="str">
        <f t="shared" si="7"/>
        <v>PRP1_2025-07-13</v>
      </c>
      <c r="B476" t="s">
        <v>277</v>
      </c>
      <c r="C476" s="6">
        <v>45851</v>
      </c>
      <c r="D476">
        <v>49</v>
      </c>
      <c r="E476">
        <v>48</v>
      </c>
      <c r="F476" s="90" t="str" cm="1">
        <f t="array" ref="F476">_xlfn.IFNA(_xlfn.XLOOKUP($D476,'IDEXX MPN Table'!$A$3:$A$52,(_xlfn.XLOOKUP($E476,'IDEXX MPN Table'!$B$2:$AX$2,'IDEXX MPN Table'!$B$3:$AX$52))),"")</f>
        <v>&gt; 2419.6</v>
      </c>
      <c r="G476">
        <v>49</v>
      </c>
      <c r="H476">
        <v>48</v>
      </c>
      <c r="I476" s="92" t="str" cm="1">
        <f t="array" ref="I476">_xlfn.IFNA(_xlfn.XLOOKUP($G476,'IDEXX MPN Table'!$A$3:$A$52,(_xlfn.XLOOKUP($H476,'IDEXX MPN Table'!$B$2:$AX$2,'IDEXX MPN Table'!$B$3:$AX$52))),"")</f>
        <v>&gt; 2419.6</v>
      </c>
    </row>
    <row r="477" spans="1:9" x14ac:dyDescent="0.35">
      <c r="A477" s="110" t="str">
        <f t="shared" si="7"/>
        <v>RB1_2025-07-13</v>
      </c>
      <c r="B477" t="s">
        <v>686</v>
      </c>
      <c r="C477" s="6">
        <v>45851</v>
      </c>
      <c r="D477">
        <v>49</v>
      </c>
      <c r="E477">
        <v>48</v>
      </c>
      <c r="F477" s="90" t="str" cm="1">
        <f t="array" ref="F477">_xlfn.IFNA(_xlfn.XLOOKUP($D477,'IDEXX MPN Table'!$A$3:$A$52,(_xlfn.XLOOKUP($E477,'IDEXX MPN Table'!$B$2:$AX$2,'IDEXX MPN Table'!$B$3:$AX$52))),"")</f>
        <v>&gt; 2419.6</v>
      </c>
      <c r="G477">
        <v>1</v>
      </c>
      <c r="H477">
        <v>19</v>
      </c>
      <c r="I477" s="92" cm="1">
        <f t="array" ref="I477">_xlfn.IFNA(_xlfn.XLOOKUP($G477,'IDEXX MPN Table'!$A$3:$A$52,(_xlfn.XLOOKUP($H477,'IDEXX MPN Table'!$B$2:$AX$2,'IDEXX MPN Table'!$B$3:$AX$52))),"")</f>
        <v>20.399999999999999</v>
      </c>
    </row>
    <row r="478" spans="1:9" x14ac:dyDescent="0.35">
      <c r="A478" s="110" t="str">
        <f t="shared" si="7"/>
        <v>RBA_2025-07-13</v>
      </c>
      <c r="B478" t="s">
        <v>279</v>
      </c>
      <c r="C478" s="6">
        <v>45851</v>
      </c>
      <c r="D478">
        <v>49</v>
      </c>
      <c r="E478">
        <v>48</v>
      </c>
      <c r="F478" s="90" t="str" cm="1">
        <f t="array" ref="F478">_xlfn.IFNA(_xlfn.XLOOKUP($D478,'IDEXX MPN Table'!$A$3:$A$52,(_xlfn.XLOOKUP($E478,'IDEXX MPN Table'!$B$2:$AX$2,'IDEXX MPN Table'!$B$3:$AX$52))),"")</f>
        <v>&gt; 2419.6</v>
      </c>
      <c r="G478">
        <v>26</v>
      </c>
      <c r="H478">
        <v>4</v>
      </c>
      <c r="I478" s="92" cm="1">
        <f t="array" ref="I478">_xlfn.IFNA(_xlfn.XLOOKUP($G478,'IDEXX MPN Table'!$A$3:$A$52,(_xlfn.XLOOKUP($H478,'IDEXX MPN Table'!$B$2:$AX$2,'IDEXX MPN Table'!$B$3:$AX$52))),"")</f>
        <v>41.4</v>
      </c>
    </row>
    <row r="479" spans="1:9" x14ac:dyDescent="0.35">
      <c r="A479" s="110" t="str">
        <f t="shared" si="7"/>
        <v>RO1a_2025-07-13</v>
      </c>
      <c r="B479" t="s">
        <v>285</v>
      </c>
      <c r="C479" s="6">
        <v>45851</v>
      </c>
      <c r="D479">
        <v>49</v>
      </c>
      <c r="E479">
        <v>48</v>
      </c>
      <c r="F479" s="90" t="str" cm="1">
        <f t="array" ref="F479">_xlfn.IFNA(_xlfn.XLOOKUP($D479,'IDEXX MPN Table'!$A$3:$A$52,(_xlfn.XLOOKUP($E479,'IDEXX MPN Table'!$B$2:$AX$2,'IDEXX MPN Table'!$B$3:$AX$52))),"")</f>
        <v>&gt; 2419.6</v>
      </c>
      <c r="G479">
        <v>42</v>
      </c>
      <c r="H479">
        <v>15</v>
      </c>
      <c r="I479" s="92" cm="1">
        <f t="array" ref="I479">_xlfn.IFNA(_xlfn.XLOOKUP($G479,'IDEXX MPN Table'!$A$3:$A$52,(_xlfn.XLOOKUP($H479,'IDEXX MPN Table'!$B$2:$AX$2,'IDEXX MPN Table'!$B$3:$AX$52))),"")</f>
        <v>126.7</v>
      </c>
    </row>
    <row r="480" spans="1:9" x14ac:dyDescent="0.35">
      <c r="A480" s="110" t="str">
        <f t="shared" si="7"/>
        <v>ROL1_2025-07-13</v>
      </c>
      <c r="B480" t="s">
        <v>289</v>
      </c>
      <c r="C480" s="6">
        <v>45851</v>
      </c>
      <c r="D480">
        <v>49</v>
      </c>
      <c r="E480">
        <v>46</v>
      </c>
      <c r="F480" s="90" cm="1">
        <f t="array" ref="F480">_xlfn.IFNA(_xlfn.XLOOKUP($D480,'IDEXX MPN Table'!$A$3:$A$52,(_xlfn.XLOOKUP($E480,'IDEXX MPN Table'!$B$2:$AX$2,'IDEXX MPN Table'!$B$3:$AX$52))),"")</f>
        <v>1986.3</v>
      </c>
      <c r="G480">
        <v>7</v>
      </c>
      <c r="H480">
        <v>1</v>
      </c>
      <c r="I480" s="92" cm="1">
        <f t="array" ref="I480">_xlfn.IFNA(_xlfn.XLOOKUP($G480,'IDEXX MPN Table'!$A$3:$A$52,(_xlfn.XLOOKUP($H480,'IDEXX MPN Table'!$B$2:$AX$2,'IDEXX MPN Table'!$B$3:$AX$52))),"")</f>
        <v>8.5</v>
      </c>
    </row>
    <row r="481" spans="1:9" x14ac:dyDescent="0.35">
      <c r="A481" s="110" t="str">
        <f t="shared" si="7"/>
        <v>SB2_2025-07-13</v>
      </c>
      <c r="B481" t="s">
        <v>447</v>
      </c>
      <c r="C481" s="6">
        <v>45851</v>
      </c>
      <c r="D481">
        <v>49</v>
      </c>
      <c r="E481">
        <v>48</v>
      </c>
      <c r="F481" s="90" t="str" cm="1">
        <f t="array" ref="F481">_xlfn.IFNA(_xlfn.XLOOKUP($D481,'IDEXX MPN Table'!$A$3:$A$52,(_xlfn.XLOOKUP($E481,'IDEXX MPN Table'!$B$2:$AX$2,'IDEXX MPN Table'!$B$3:$AX$52))),"")</f>
        <v>&gt; 2419.6</v>
      </c>
      <c r="G481">
        <v>11</v>
      </c>
      <c r="H481">
        <v>6</v>
      </c>
      <c r="I481" s="92" cm="1">
        <f t="array" ref="I481">_xlfn.IFNA(_xlfn.XLOOKUP($G481,'IDEXX MPN Table'!$A$3:$A$52,(_xlfn.XLOOKUP($H481,'IDEXX MPN Table'!$B$2:$AX$2,'IDEXX MPN Table'!$B$3:$AX$52))),"")</f>
        <v>19.100000000000001</v>
      </c>
    </row>
    <row r="482" spans="1:9" x14ac:dyDescent="0.35">
      <c r="A482" s="110" t="str">
        <f t="shared" si="7"/>
        <v>SB5_2025-07-13</v>
      </c>
      <c r="B482" t="s">
        <v>692</v>
      </c>
      <c r="C482" s="6">
        <v>45851</v>
      </c>
      <c r="D482">
        <v>49</v>
      </c>
      <c r="E482">
        <v>48</v>
      </c>
      <c r="F482" s="90" t="str" cm="1">
        <f t="array" ref="F482">_xlfn.IFNA(_xlfn.XLOOKUP($D482,'IDEXX MPN Table'!$A$3:$A$52,(_xlfn.XLOOKUP($E482,'IDEXX MPN Table'!$B$2:$AX$2,'IDEXX MPN Table'!$B$3:$AX$52))),"")</f>
        <v>&gt; 2419.6</v>
      </c>
      <c r="G482">
        <v>4</v>
      </c>
      <c r="H482">
        <v>2</v>
      </c>
      <c r="I482" s="92" cm="1">
        <f t="array" ref="I482">_xlfn.IFNA(_xlfn.XLOOKUP($G482,'IDEXX MPN Table'!$A$3:$A$52,(_xlfn.XLOOKUP($H482,'IDEXX MPN Table'!$B$2:$AX$2,'IDEXX MPN Table'!$B$3:$AX$52))),"")</f>
        <v>6.2</v>
      </c>
    </row>
    <row r="483" spans="1:9" x14ac:dyDescent="0.35">
      <c r="A483" s="110" t="str">
        <f t="shared" si="7"/>
        <v>SB9_2025-07-13</v>
      </c>
      <c r="B483" t="s">
        <v>298</v>
      </c>
      <c r="C483" s="6">
        <v>45851</v>
      </c>
      <c r="D483">
        <v>49</v>
      </c>
      <c r="E483">
        <v>47</v>
      </c>
      <c r="F483" s="90" cm="1">
        <f t="array" ref="F483">_xlfn.IFNA(_xlfn.XLOOKUP($D483,'IDEXX MPN Table'!$A$3:$A$52,(_xlfn.XLOOKUP($E483,'IDEXX MPN Table'!$B$2:$AX$2,'IDEXX MPN Table'!$B$3:$AX$52))),"")</f>
        <v>2419.6</v>
      </c>
      <c r="G483">
        <v>32</v>
      </c>
      <c r="H483">
        <v>7</v>
      </c>
      <c r="I483" s="92" cm="1">
        <f t="array" ref="I483">_xlfn.IFNA(_xlfn.XLOOKUP($G483,'IDEXX MPN Table'!$A$3:$A$52,(_xlfn.XLOOKUP($H483,'IDEXX MPN Table'!$B$2:$AX$2,'IDEXX MPN Table'!$B$3:$AX$52))),"")</f>
        <v>60.9</v>
      </c>
    </row>
    <row r="484" spans="1:9" x14ac:dyDescent="0.35">
      <c r="A484" s="110" t="str">
        <f t="shared" si="7"/>
        <v>SBA_2025-07-13</v>
      </c>
      <c r="B484" t="s">
        <v>695</v>
      </c>
      <c r="C484" s="6">
        <v>45851</v>
      </c>
      <c r="D484">
        <v>49</v>
      </c>
      <c r="E484">
        <v>48</v>
      </c>
      <c r="F484" s="90" t="str" cm="1">
        <f t="array" ref="F484">_xlfn.IFNA(_xlfn.XLOOKUP($D484,'IDEXX MPN Table'!$A$3:$A$52,(_xlfn.XLOOKUP($E484,'IDEXX MPN Table'!$B$2:$AX$2,'IDEXX MPN Table'!$B$3:$AX$52))),"")</f>
        <v>&gt; 2419.6</v>
      </c>
      <c r="G484">
        <v>21</v>
      </c>
      <c r="H484">
        <v>4</v>
      </c>
      <c r="I484" s="92" cm="1">
        <f t="array" ref="I484">_xlfn.IFNA(_xlfn.XLOOKUP($G484,'IDEXX MPN Table'!$A$3:$A$52,(_xlfn.XLOOKUP($H484,'IDEXX MPN Table'!$B$2:$AX$2,'IDEXX MPN Table'!$B$3:$AX$52))),"")</f>
        <v>31.8</v>
      </c>
    </row>
    <row r="485" spans="1:9" x14ac:dyDescent="0.35">
      <c r="A485" s="110" t="str">
        <f t="shared" si="7"/>
        <v>SC6_2025-07-13</v>
      </c>
      <c r="B485" t="s">
        <v>808</v>
      </c>
      <c r="C485" s="6">
        <v>45851</v>
      </c>
      <c r="D485">
        <v>49</v>
      </c>
      <c r="E485">
        <v>48</v>
      </c>
      <c r="F485" s="90" t="str" cm="1">
        <f t="array" ref="F485">_xlfn.IFNA(_xlfn.XLOOKUP($D485,'IDEXX MPN Table'!$A$3:$A$52,(_xlfn.XLOOKUP($E485,'IDEXX MPN Table'!$B$2:$AX$2,'IDEXX MPN Table'!$B$3:$AX$52))),"")</f>
        <v>&gt; 2419.6</v>
      </c>
      <c r="G485">
        <v>48</v>
      </c>
      <c r="H485">
        <v>12</v>
      </c>
      <c r="I485" s="92" cm="1">
        <f t="array" ref="I485">_xlfn.IFNA(_xlfn.XLOOKUP($G485,'IDEXX MPN Table'!$A$3:$A$52,(_xlfn.XLOOKUP($H485,'IDEXX MPN Table'!$B$2:$AX$2,'IDEXX MPN Table'!$B$3:$AX$52))),"")</f>
        <v>193.5</v>
      </c>
    </row>
    <row r="486" spans="1:9" x14ac:dyDescent="0.35">
      <c r="A486" s="110" t="str">
        <f t="shared" si="7"/>
        <v>SPBP1_2025-07-13</v>
      </c>
      <c r="B486" t="s">
        <v>301</v>
      </c>
      <c r="C486" s="6">
        <v>45851</v>
      </c>
      <c r="D486">
        <v>49</v>
      </c>
      <c r="E486">
        <v>48</v>
      </c>
      <c r="F486" s="90" t="str" cm="1">
        <f t="array" ref="F486">_xlfn.IFNA(_xlfn.XLOOKUP($D486,'IDEXX MPN Table'!$A$3:$A$52,(_xlfn.XLOOKUP($E486,'IDEXX MPN Table'!$B$2:$AX$2,'IDEXX MPN Table'!$B$3:$AX$52))),"")</f>
        <v>&gt; 2419.6</v>
      </c>
      <c r="G486">
        <v>2</v>
      </c>
      <c r="H486">
        <v>1</v>
      </c>
      <c r="I486" s="92" cm="1">
        <f t="array" ref="I486">_xlfn.IFNA(_xlfn.XLOOKUP($G486,'IDEXX MPN Table'!$A$3:$A$52,(_xlfn.XLOOKUP($H486,'IDEXX MPN Table'!$B$2:$AX$2,'IDEXX MPN Table'!$B$3:$AX$52))),"")</f>
        <v>3</v>
      </c>
    </row>
    <row r="487" spans="1:9" x14ac:dyDescent="0.35">
      <c r="A487" s="110" t="str">
        <f t="shared" si="7"/>
        <v>SPBP2_2025-07-13</v>
      </c>
      <c r="B487" t="s">
        <v>303</v>
      </c>
      <c r="C487" s="6">
        <v>45851</v>
      </c>
      <c r="D487">
        <v>49</v>
      </c>
      <c r="E487">
        <v>48</v>
      </c>
      <c r="F487" s="90" t="str" cm="1">
        <f t="array" ref="F487">_xlfn.IFNA(_xlfn.XLOOKUP($D487,'IDEXX MPN Table'!$A$3:$A$52,(_xlfn.XLOOKUP($E487,'IDEXX MPN Table'!$B$2:$AX$2,'IDEXX MPN Table'!$B$3:$AX$52))),"")</f>
        <v>&gt; 2419.6</v>
      </c>
      <c r="G487">
        <v>7</v>
      </c>
      <c r="H487">
        <v>2</v>
      </c>
      <c r="I487" s="92" cm="1">
        <f t="array" ref="I487">_xlfn.IFNA(_xlfn.XLOOKUP($G487,'IDEXX MPN Table'!$A$3:$A$52,(_xlfn.XLOOKUP($H487,'IDEXX MPN Table'!$B$2:$AX$2,'IDEXX MPN Table'!$B$3:$AX$52))),"")</f>
        <v>9.6</v>
      </c>
    </row>
    <row r="488" spans="1:9" x14ac:dyDescent="0.35">
      <c r="A488" s="110" t="str">
        <f t="shared" si="7"/>
        <v>SW1_2025-07-13</v>
      </c>
      <c r="B488" t="s">
        <v>810</v>
      </c>
      <c r="C488" s="6">
        <v>45851</v>
      </c>
      <c r="D488">
        <v>49</v>
      </c>
      <c r="E488">
        <v>48</v>
      </c>
      <c r="F488" s="90" t="str" cm="1">
        <f t="array" ref="F488">_xlfn.IFNA(_xlfn.XLOOKUP($D488,'IDEXX MPN Table'!$A$3:$A$52,(_xlfn.XLOOKUP($E488,'IDEXX MPN Table'!$B$2:$AX$2,'IDEXX MPN Table'!$B$3:$AX$52))),"")</f>
        <v>&gt; 2419.6</v>
      </c>
      <c r="G488">
        <v>32</v>
      </c>
      <c r="H488">
        <v>10</v>
      </c>
      <c r="I488" s="92" cm="1">
        <f t="array" ref="I488">_xlfn.IFNA(_xlfn.XLOOKUP($G488,'IDEXX MPN Table'!$A$3:$A$52,(_xlfn.XLOOKUP($H488,'IDEXX MPN Table'!$B$2:$AX$2,'IDEXX MPN Table'!$B$3:$AX$52))),"")</f>
        <v>66.3</v>
      </c>
    </row>
    <row r="489" spans="1:9" x14ac:dyDescent="0.35">
      <c r="A489" s="110" t="str">
        <f t="shared" si="7"/>
        <v>SYL1_2025-07-13</v>
      </c>
      <c r="B489" t="s">
        <v>307</v>
      </c>
      <c r="C489" s="6">
        <v>45851</v>
      </c>
      <c r="D489">
        <v>49</v>
      </c>
      <c r="E489">
        <v>48</v>
      </c>
      <c r="F489" s="90" t="str" cm="1">
        <f t="array" ref="F489">_xlfn.IFNA(_xlfn.XLOOKUP($D489,'IDEXX MPN Table'!$A$3:$A$52,(_xlfn.XLOOKUP($E489,'IDEXX MPN Table'!$B$2:$AX$2,'IDEXX MPN Table'!$B$3:$AX$52))),"")</f>
        <v>&gt; 2419.6</v>
      </c>
      <c r="G489">
        <v>38</v>
      </c>
      <c r="H489">
        <v>3</v>
      </c>
      <c r="I489" s="92" cm="1">
        <f t="array" ref="I489">_xlfn.IFNA(_xlfn.XLOOKUP($G489,'IDEXX MPN Table'!$A$3:$A$52,(_xlfn.XLOOKUP($H489,'IDEXX MPN Table'!$B$2:$AX$2,'IDEXX MPN Table'!$B$3:$AX$52))),"")</f>
        <v>72.7</v>
      </c>
    </row>
    <row r="490" spans="1:9" x14ac:dyDescent="0.35">
      <c r="A490" s="110" t="str">
        <f t="shared" si="7"/>
        <v>SYNL1_2025-07-13</v>
      </c>
      <c r="B490" t="s">
        <v>310</v>
      </c>
      <c r="C490" s="6">
        <v>45851</v>
      </c>
      <c r="D490">
        <v>49</v>
      </c>
      <c r="E490">
        <v>48</v>
      </c>
      <c r="F490" s="90" t="str" cm="1">
        <f t="array" ref="F490">_xlfn.IFNA(_xlfn.XLOOKUP($D490,'IDEXX MPN Table'!$A$3:$A$52,(_xlfn.XLOOKUP($E490,'IDEXX MPN Table'!$B$2:$AX$2,'IDEXX MPN Table'!$B$3:$AX$52))),"")</f>
        <v>&gt; 2419.6</v>
      </c>
      <c r="G490">
        <v>40</v>
      </c>
      <c r="H490">
        <v>9</v>
      </c>
      <c r="I490" s="92" cm="1">
        <f t="array" ref="I490">_xlfn.IFNA(_xlfn.XLOOKUP($G490,'IDEXX MPN Table'!$A$3:$A$52,(_xlfn.XLOOKUP($H490,'IDEXX MPN Table'!$B$2:$AX$2,'IDEXX MPN Table'!$B$3:$AX$52))),"")</f>
        <v>95.9</v>
      </c>
    </row>
    <row r="491" spans="1:9" x14ac:dyDescent="0.35">
      <c r="A491" s="110" t="str">
        <f t="shared" si="7"/>
        <v>WP1_2025-07-13</v>
      </c>
      <c r="B491" t="s">
        <v>1268</v>
      </c>
      <c r="C491" s="6">
        <v>45851</v>
      </c>
      <c r="D491">
        <v>49</v>
      </c>
      <c r="E491">
        <v>48</v>
      </c>
      <c r="F491" s="90" t="str" cm="1">
        <f t="array" ref="F491">_xlfn.IFNA(_xlfn.XLOOKUP($D491,'IDEXX MPN Table'!$A$3:$A$52,(_xlfn.XLOOKUP($E491,'IDEXX MPN Table'!$B$2:$AX$2,'IDEXX MPN Table'!$B$3:$AX$52))),"")</f>
        <v>&gt; 2419.6</v>
      </c>
      <c r="G491">
        <v>3</v>
      </c>
      <c r="H491">
        <v>0</v>
      </c>
      <c r="I491" s="92" cm="1">
        <f t="array" ref="I491">_xlfn.IFNA(_xlfn.XLOOKUP($G491,'IDEXX MPN Table'!$A$3:$A$52,(_xlfn.XLOOKUP($H491,'IDEXX MPN Table'!$B$2:$AX$2,'IDEXX MPN Table'!$B$3:$AX$52))),"")</f>
        <v>3.1</v>
      </c>
    </row>
    <row r="492" spans="1:9" x14ac:dyDescent="0.35">
      <c r="A492" s="110" t="str">
        <f t="shared" si="7"/>
        <v>WP2_2025-07-13</v>
      </c>
      <c r="B492" t="s">
        <v>529</v>
      </c>
      <c r="C492" s="6">
        <v>45851</v>
      </c>
      <c r="D492">
        <v>49</v>
      </c>
      <c r="E492">
        <v>48</v>
      </c>
      <c r="F492" s="90" t="str" cm="1">
        <f t="array" ref="F492">_xlfn.IFNA(_xlfn.XLOOKUP($D492,'IDEXX MPN Table'!$A$3:$A$52,(_xlfn.XLOOKUP($E492,'IDEXX MPN Table'!$B$2:$AX$2,'IDEXX MPN Table'!$B$3:$AX$52))),"")</f>
        <v>&gt; 2419.6</v>
      </c>
      <c r="G492">
        <v>1</v>
      </c>
      <c r="H492">
        <v>0</v>
      </c>
      <c r="I492" s="92" cm="1">
        <f t="array" ref="I492">_xlfn.IFNA(_xlfn.XLOOKUP($G492,'IDEXX MPN Table'!$A$3:$A$52,(_xlfn.XLOOKUP($H492,'IDEXX MPN Table'!$B$2:$AX$2,'IDEXX MPN Table'!$B$3:$AX$52))),"")</f>
        <v>1</v>
      </c>
    </row>
    <row r="493" spans="1:9" x14ac:dyDescent="0.35">
      <c r="A493" s="110" t="str">
        <f t="shared" si="7"/>
        <v>WP3_2025-07-13</v>
      </c>
      <c r="B493" t="s">
        <v>1269</v>
      </c>
      <c r="C493" s="6">
        <v>45851</v>
      </c>
      <c r="D493">
        <v>49</v>
      </c>
      <c r="E493">
        <v>47</v>
      </c>
      <c r="F493" s="90" cm="1">
        <f t="array" ref="F493">_xlfn.IFNA(_xlfn.XLOOKUP($D493,'IDEXX MPN Table'!$A$3:$A$52,(_xlfn.XLOOKUP($E493,'IDEXX MPN Table'!$B$2:$AX$2,'IDEXX MPN Table'!$B$3:$AX$52))),"")</f>
        <v>2419.6</v>
      </c>
      <c r="G493">
        <v>0</v>
      </c>
      <c r="H493">
        <v>0</v>
      </c>
      <c r="I493" s="92" t="str" cm="1">
        <f t="array" ref="I493">_xlfn.IFNA(_xlfn.XLOOKUP($G493,'IDEXX MPN Table'!$A$3:$A$52,(_xlfn.XLOOKUP($H493,'IDEXX MPN Table'!$B$2:$AX$2,'IDEXX MPN Table'!$B$3:$AX$52))),"")</f>
        <v>&lt; 1.0</v>
      </c>
    </row>
    <row r="494" spans="1:9" x14ac:dyDescent="0.35">
      <c r="A494" s="110" t="str">
        <f t="shared" si="7"/>
        <v>WP4_2025-07-13</v>
      </c>
      <c r="B494" t="s">
        <v>1270</v>
      </c>
      <c r="C494" s="6">
        <v>45851</v>
      </c>
      <c r="D494">
        <v>49</v>
      </c>
      <c r="E494">
        <v>48</v>
      </c>
      <c r="F494" s="90" t="str" cm="1">
        <f t="array" ref="F494">_xlfn.IFNA(_xlfn.XLOOKUP($D494,'IDEXX MPN Table'!$A$3:$A$52,(_xlfn.XLOOKUP($E494,'IDEXX MPN Table'!$B$2:$AX$2,'IDEXX MPN Table'!$B$3:$AX$52))),"")</f>
        <v>&gt; 2419.6</v>
      </c>
      <c r="G494">
        <v>3</v>
      </c>
      <c r="H494">
        <v>0</v>
      </c>
      <c r="I494" s="92" cm="1">
        <f t="array" ref="I494">_xlfn.IFNA(_xlfn.XLOOKUP($G494,'IDEXX MPN Table'!$A$3:$A$52,(_xlfn.XLOOKUP($H494,'IDEXX MPN Table'!$B$2:$AX$2,'IDEXX MPN Table'!$B$3:$AX$52))),"")</f>
        <v>3.1</v>
      </c>
    </row>
    <row r="495" spans="1:9" x14ac:dyDescent="0.35">
      <c r="A495" s="110" t="str">
        <f t="shared" si="7"/>
        <v>HO2_2025-07-17</v>
      </c>
      <c r="B495" t="s">
        <v>1265</v>
      </c>
      <c r="C495" s="6">
        <v>45855</v>
      </c>
      <c r="D495">
        <v>47</v>
      </c>
      <c r="E495">
        <v>48</v>
      </c>
      <c r="F495" s="90" cm="1">
        <f t="array" ref="F495">_xlfn.IFNA(_xlfn.XLOOKUP($D495,'IDEXX MPN Table'!$A$3:$A$52,(_xlfn.XLOOKUP($E495,'IDEXX MPN Table'!$B$2:$AX$2,'IDEXX MPN Table'!$B$3:$AX$52))),"")</f>
        <v>691</v>
      </c>
      <c r="G495">
        <v>40</v>
      </c>
      <c r="H495">
        <v>12</v>
      </c>
      <c r="I495" s="92" cm="1">
        <f t="array" ref="I495">_xlfn.IFNA(_xlfn.XLOOKUP($G495,'IDEXX MPN Table'!$A$3:$A$52,(_xlfn.XLOOKUP($H495,'IDEXX MPN Table'!$B$2:$AX$2,'IDEXX MPN Table'!$B$3:$AX$52))),"")</f>
        <v>103.9</v>
      </c>
    </row>
    <row r="496" spans="1:9" x14ac:dyDescent="0.35">
      <c r="A496" s="110" t="str">
        <f t="shared" si="7"/>
        <v>HO3_2025-07-17</v>
      </c>
      <c r="B496" t="s">
        <v>1266</v>
      </c>
      <c r="C496" s="6">
        <v>45855</v>
      </c>
      <c r="D496">
        <v>49</v>
      </c>
      <c r="E496">
        <v>48</v>
      </c>
      <c r="F496" s="90" t="str" cm="1">
        <f t="array" ref="F496">_xlfn.IFNA(_xlfn.XLOOKUP($D496,'IDEXX MPN Table'!$A$3:$A$52,(_xlfn.XLOOKUP($E496,'IDEXX MPN Table'!$B$2:$AX$2,'IDEXX MPN Table'!$B$3:$AX$52))),"")</f>
        <v>&gt; 2419.6</v>
      </c>
      <c r="G496">
        <v>49</v>
      </c>
      <c r="H496">
        <v>41</v>
      </c>
      <c r="I496" s="92" cm="1">
        <f t="array" ref="I496">_xlfn.IFNA(_xlfn.XLOOKUP($G496,'IDEXX MPN Table'!$A$3:$A$52,(_xlfn.XLOOKUP($H496,'IDEXX MPN Table'!$B$2:$AX$2,'IDEXX MPN Table'!$B$3:$AX$52))),"")</f>
        <v>1203.3</v>
      </c>
    </row>
    <row r="497" spans="1:10" x14ac:dyDescent="0.35">
      <c r="A497" s="110" t="str">
        <f t="shared" si="7"/>
        <v>HO3A_2025-07-17</v>
      </c>
      <c r="B497" t="s">
        <v>1289</v>
      </c>
      <c r="C497" s="6">
        <v>45855</v>
      </c>
      <c r="D497">
        <v>49</v>
      </c>
      <c r="E497">
        <v>48</v>
      </c>
      <c r="F497" s="90" t="str" cm="1">
        <f t="array" ref="F497">_xlfn.IFNA(_xlfn.XLOOKUP($D497,'IDEXX MPN Table'!$A$3:$A$52,(_xlfn.XLOOKUP($E497,'IDEXX MPN Table'!$B$2:$AX$2,'IDEXX MPN Table'!$B$3:$AX$52))),"")</f>
        <v>&gt; 2419.6</v>
      </c>
      <c r="G497">
        <v>49</v>
      </c>
      <c r="H497">
        <v>41</v>
      </c>
      <c r="I497" s="92" cm="1">
        <f t="array" ref="I497">_xlfn.IFNA(_xlfn.XLOOKUP($G497,'IDEXX MPN Table'!$A$3:$A$52,(_xlfn.XLOOKUP($H497,'IDEXX MPN Table'!$B$2:$AX$2,'IDEXX MPN Table'!$B$3:$AX$52))),"")</f>
        <v>1203.3</v>
      </c>
    </row>
    <row r="498" spans="1:10" x14ac:dyDescent="0.35">
      <c r="A498" s="110" t="str">
        <f t="shared" si="7"/>
        <v>WP1_2025-07-17</v>
      </c>
      <c r="B498" t="s">
        <v>1268</v>
      </c>
      <c r="C498" s="6">
        <v>45855</v>
      </c>
      <c r="D498">
        <v>49</v>
      </c>
      <c r="E498">
        <v>48</v>
      </c>
      <c r="F498" s="90" t="str" cm="1">
        <f t="array" ref="F498">_xlfn.IFNA(_xlfn.XLOOKUP($D498,'IDEXX MPN Table'!$A$3:$A$52,(_xlfn.XLOOKUP($E498,'IDEXX MPN Table'!$B$2:$AX$2,'IDEXX MPN Table'!$B$3:$AX$52))),"")</f>
        <v>&gt; 2419.6</v>
      </c>
      <c r="G498">
        <v>47</v>
      </c>
      <c r="H498">
        <v>21</v>
      </c>
      <c r="I498" s="92" cm="1">
        <f t="array" ref="I498">_xlfn.IFNA(_xlfn.XLOOKUP($G498,'IDEXX MPN Table'!$A$3:$A$52,(_xlfn.XLOOKUP($H498,'IDEXX MPN Table'!$B$2:$AX$2,'IDEXX MPN Table'!$B$3:$AX$52))),"")</f>
        <v>240</v>
      </c>
    </row>
    <row r="499" spans="1:10" x14ac:dyDescent="0.35">
      <c r="A499" s="110" t="str">
        <f t="shared" si="7"/>
        <v>WP2_2025-07-17</v>
      </c>
      <c r="B499" t="s">
        <v>529</v>
      </c>
      <c r="C499" s="6">
        <v>45855</v>
      </c>
      <c r="D499">
        <v>49</v>
      </c>
      <c r="E499">
        <v>48</v>
      </c>
      <c r="F499" s="90" t="str" cm="1">
        <f t="array" ref="F499">_xlfn.IFNA(_xlfn.XLOOKUP($D499,'IDEXX MPN Table'!$A$3:$A$52,(_xlfn.XLOOKUP($E499,'IDEXX MPN Table'!$B$2:$AX$2,'IDEXX MPN Table'!$B$3:$AX$52))),"")</f>
        <v>&gt; 2419.6</v>
      </c>
      <c r="G499">
        <v>4</v>
      </c>
      <c r="H499">
        <v>3</v>
      </c>
      <c r="I499" s="92" cm="1">
        <f t="array" ref="I499">_xlfn.IFNA(_xlfn.XLOOKUP($G499,'IDEXX MPN Table'!$A$3:$A$52,(_xlfn.XLOOKUP($H499,'IDEXX MPN Table'!$B$2:$AX$2,'IDEXX MPN Table'!$B$3:$AX$52))),"")</f>
        <v>7.2</v>
      </c>
    </row>
    <row r="500" spans="1:10" x14ac:dyDescent="0.35">
      <c r="A500" s="110" t="str">
        <f t="shared" si="7"/>
        <v>WP3_2025-07-17</v>
      </c>
      <c r="B500" t="s">
        <v>1269</v>
      </c>
      <c r="C500" s="6">
        <v>45855</v>
      </c>
      <c r="D500">
        <v>49</v>
      </c>
      <c r="E500">
        <v>48</v>
      </c>
      <c r="F500" s="90" t="str" cm="1">
        <f t="array" ref="F500">_xlfn.IFNA(_xlfn.XLOOKUP($D500,'IDEXX MPN Table'!$A$3:$A$52,(_xlfn.XLOOKUP($E500,'IDEXX MPN Table'!$B$2:$AX$2,'IDEXX MPN Table'!$B$3:$AX$52))),"")</f>
        <v>&gt; 2419.6</v>
      </c>
      <c r="G500">
        <v>8</v>
      </c>
      <c r="H500">
        <v>3</v>
      </c>
      <c r="I500" s="92" cm="1">
        <f t="array" ref="I500">_xlfn.IFNA(_xlfn.XLOOKUP($G500,'IDEXX MPN Table'!$A$3:$A$52,(_xlfn.XLOOKUP($H500,'IDEXX MPN Table'!$B$2:$AX$2,'IDEXX MPN Table'!$B$3:$AX$52))),"")</f>
        <v>11.9</v>
      </c>
    </row>
    <row r="501" spans="1:10" x14ac:dyDescent="0.35">
      <c r="A501" s="110" t="str">
        <f t="shared" si="7"/>
        <v>WP4_2025-07-17</v>
      </c>
      <c r="B501" t="s">
        <v>1270</v>
      </c>
      <c r="C501" s="6">
        <v>45855</v>
      </c>
      <c r="D501">
        <v>49</v>
      </c>
      <c r="E501">
        <v>48</v>
      </c>
      <c r="F501" s="90" t="str" cm="1">
        <f t="array" ref="F501">_xlfn.IFNA(_xlfn.XLOOKUP($D501,'IDEXX MPN Table'!$A$3:$A$52,(_xlfn.XLOOKUP($E501,'IDEXX MPN Table'!$B$2:$AX$2,'IDEXX MPN Table'!$B$3:$AX$52))),"")</f>
        <v>&gt; 2419.6</v>
      </c>
      <c r="G501">
        <v>5</v>
      </c>
      <c r="H501">
        <v>2</v>
      </c>
      <c r="I501" s="92" cm="1">
        <f t="array" ref="I501">_xlfn.IFNA(_xlfn.XLOOKUP($G501,'IDEXX MPN Table'!$A$3:$A$52,(_xlfn.XLOOKUP($H501,'IDEXX MPN Table'!$B$2:$AX$2,'IDEXX MPN Table'!$B$3:$AX$52))),"")</f>
        <v>7.3</v>
      </c>
    </row>
    <row r="502" spans="1:10" x14ac:dyDescent="0.35">
      <c r="A502" s="110" t="str">
        <f t="shared" si="7"/>
        <v>ABM4_2025-07-20</v>
      </c>
      <c r="B502" t="s">
        <v>381</v>
      </c>
      <c r="C502" s="6">
        <v>45858</v>
      </c>
      <c r="D502" s="136">
        <v>49</v>
      </c>
      <c r="E502">
        <v>48</v>
      </c>
      <c r="F502" s="90" t="str" cm="1">
        <f t="array" ref="F502">_xlfn.IFNA(_xlfn.XLOOKUP($D502,'IDEXX MPN Table'!$A$3:$A$52,(_xlfn.XLOOKUP($E502,'IDEXX MPN Table'!$B$2:$AX$2,'IDEXX MPN Table'!$B$3:$AX$52))),"")</f>
        <v>&gt; 2419.6</v>
      </c>
      <c r="G502">
        <v>30</v>
      </c>
      <c r="H502">
        <v>12</v>
      </c>
      <c r="I502" s="92" cm="1">
        <f t="array" ref="I502">_xlfn.IFNA(_xlfn.XLOOKUP($G502,'IDEXX MPN Table'!$A$3:$A$52,(_xlfn.XLOOKUP($H502,'IDEXX MPN Table'!$B$2:$AX$2,'IDEXX MPN Table'!$B$3:$AX$52))),"")</f>
        <v>64</v>
      </c>
    </row>
    <row r="503" spans="1:10" x14ac:dyDescent="0.35">
      <c r="A503" s="110" t="str">
        <f t="shared" si="7"/>
        <v>AC1_2025-07-20</v>
      </c>
      <c r="B503" t="s">
        <v>316</v>
      </c>
      <c r="C503" s="6">
        <v>45858</v>
      </c>
      <c r="D503">
        <v>47</v>
      </c>
      <c r="E503">
        <v>48</v>
      </c>
      <c r="F503" s="90" cm="1">
        <f t="array" ref="F503">_xlfn.IFNA(_xlfn.XLOOKUP($D503,'IDEXX MPN Table'!$A$3:$A$52,(_xlfn.XLOOKUP($E503,'IDEXX MPN Table'!$B$2:$AX$2,'IDEXX MPN Table'!$B$3:$AX$52))),"")</f>
        <v>691</v>
      </c>
      <c r="G503">
        <v>34</v>
      </c>
      <c r="H503">
        <v>13</v>
      </c>
      <c r="I503" s="92" cm="1">
        <f t="array" ref="I503">_xlfn.IFNA(_xlfn.XLOOKUP($G503,'IDEXX MPN Table'!$A$3:$A$52,(_xlfn.XLOOKUP($H503,'IDEXX MPN Table'!$B$2:$AX$2,'IDEXX MPN Table'!$B$3:$AX$52))),"")</f>
        <v>78.8</v>
      </c>
      <c r="J503" t="s">
        <v>1291</v>
      </c>
    </row>
    <row r="504" spans="1:10" x14ac:dyDescent="0.35">
      <c r="A504" s="110" t="str">
        <f t="shared" si="7"/>
        <v>AC2_2025-07-20</v>
      </c>
      <c r="B504" t="s">
        <v>614</v>
      </c>
      <c r="C504" s="6">
        <v>45858</v>
      </c>
      <c r="D504">
        <v>49</v>
      </c>
      <c r="E504">
        <v>48</v>
      </c>
      <c r="F504" s="90" t="str" cm="1">
        <f t="array" ref="F504">_xlfn.IFNA(_xlfn.XLOOKUP($D504,'IDEXX MPN Table'!$A$3:$A$52,(_xlfn.XLOOKUP($E504,'IDEXX MPN Table'!$B$2:$AX$2,'IDEXX MPN Table'!$B$3:$AX$52))),"")</f>
        <v>&gt; 2419.6</v>
      </c>
      <c r="G504">
        <v>49</v>
      </c>
      <c r="H504">
        <v>48</v>
      </c>
      <c r="I504" s="92" t="str" cm="1">
        <f t="array" ref="I504">_xlfn.IFNA(_xlfn.XLOOKUP($G504,'IDEXX MPN Table'!$A$3:$A$52,(_xlfn.XLOOKUP($H504,'IDEXX MPN Table'!$B$2:$AX$2,'IDEXX MPN Table'!$B$3:$AX$52))),"")</f>
        <v>&gt; 2419.6</v>
      </c>
    </row>
    <row r="505" spans="1:10" x14ac:dyDescent="0.35">
      <c r="A505" s="110" t="str">
        <f t="shared" si="7"/>
        <v>AC3_2025-07-20</v>
      </c>
      <c r="B505" t="s">
        <v>708</v>
      </c>
      <c r="C505" s="6">
        <v>45858</v>
      </c>
      <c r="D505">
        <v>49</v>
      </c>
      <c r="E505">
        <v>48</v>
      </c>
      <c r="F505" s="90" t="str" cm="1">
        <f t="array" ref="F505">_xlfn.IFNA(_xlfn.XLOOKUP($D505,'IDEXX MPN Table'!$A$3:$A$52,(_xlfn.XLOOKUP($E505,'IDEXX MPN Table'!$B$2:$AX$2,'IDEXX MPN Table'!$B$3:$AX$52))),"")</f>
        <v>&gt; 2419.6</v>
      </c>
      <c r="G505">
        <v>49</v>
      </c>
      <c r="H505">
        <v>38</v>
      </c>
      <c r="I505" s="92" cm="1">
        <f t="array" ref="I505">_xlfn.IFNA(_xlfn.XLOOKUP($G505,'IDEXX MPN Table'!$A$3:$A$52,(_xlfn.XLOOKUP($H505,'IDEXX MPN Table'!$B$2:$AX$2,'IDEXX MPN Table'!$B$3:$AX$52))),"")</f>
        <v>980.4</v>
      </c>
    </row>
    <row r="506" spans="1:10" x14ac:dyDescent="0.35">
      <c r="A506" s="110" t="str">
        <f t="shared" si="7"/>
        <v>AC4_2025-07-20</v>
      </c>
      <c r="B506" t="s">
        <v>388</v>
      </c>
      <c r="C506" s="6">
        <v>45858</v>
      </c>
      <c r="D506">
        <v>49</v>
      </c>
      <c r="E506">
        <v>48</v>
      </c>
      <c r="F506" s="90" t="str" cm="1">
        <f t="array" ref="F506">_xlfn.IFNA(_xlfn.XLOOKUP($D506,'IDEXX MPN Table'!$A$3:$A$52,(_xlfn.XLOOKUP($E506,'IDEXX MPN Table'!$B$2:$AX$2,'IDEXX MPN Table'!$B$3:$AX$52))),"")</f>
        <v>&gt; 2419.6</v>
      </c>
      <c r="G506">
        <v>49</v>
      </c>
      <c r="H506">
        <v>32</v>
      </c>
      <c r="I506" s="92" cm="1">
        <f t="array" ref="I506">_xlfn.IFNA(_xlfn.XLOOKUP($G506,'IDEXX MPN Table'!$A$3:$A$52,(_xlfn.XLOOKUP($H506,'IDEXX MPN Table'!$B$2:$AX$2,'IDEXX MPN Table'!$B$3:$AX$52))),"")</f>
        <v>686.7</v>
      </c>
    </row>
    <row r="507" spans="1:10" x14ac:dyDescent="0.35">
      <c r="A507" s="110" t="str">
        <f t="shared" si="7"/>
        <v>AC5_2025-07-20</v>
      </c>
      <c r="B507" t="s">
        <v>622</v>
      </c>
      <c r="C507" s="6">
        <v>45858</v>
      </c>
      <c r="D507" s="136">
        <v>49</v>
      </c>
      <c r="E507">
        <v>48</v>
      </c>
      <c r="F507" s="90" t="str" cm="1">
        <f t="array" ref="F507">_xlfn.IFNA(_xlfn.XLOOKUP($D507,'IDEXX MPN Table'!$A$3:$A$52,(_xlfn.XLOOKUP($E507,'IDEXX MPN Table'!$B$2:$AX$2,'IDEXX MPN Table'!$B$3:$AX$52))),"")</f>
        <v>&gt; 2419.6</v>
      </c>
      <c r="G507">
        <v>8</v>
      </c>
      <c r="H507">
        <v>0</v>
      </c>
      <c r="I507" s="92" cm="1">
        <f t="array" ref="I507">_xlfn.IFNA(_xlfn.XLOOKUP($G507,'IDEXX MPN Table'!$A$3:$A$52,(_xlfn.XLOOKUP($H507,'IDEXX MPN Table'!$B$2:$AX$2,'IDEXX MPN Table'!$B$3:$AX$52))),"")</f>
        <v>8.6</v>
      </c>
    </row>
    <row r="508" spans="1:10" x14ac:dyDescent="0.35">
      <c r="A508" s="110" t="str">
        <f t="shared" si="7"/>
        <v>AC6_2025-07-20</v>
      </c>
      <c r="B508" t="s">
        <v>825</v>
      </c>
      <c r="C508" s="6">
        <v>45858</v>
      </c>
      <c r="D508">
        <v>49</v>
      </c>
      <c r="E508">
        <v>48</v>
      </c>
      <c r="F508" s="90" t="str" cm="1">
        <f t="array" ref="F508">_xlfn.IFNA(_xlfn.XLOOKUP($D508,'IDEXX MPN Table'!$A$3:$A$52,(_xlfn.XLOOKUP($E508,'IDEXX MPN Table'!$B$2:$AX$2,'IDEXX MPN Table'!$B$3:$AX$52))),"")</f>
        <v>&gt; 2419.6</v>
      </c>
      <c r="G508">
        <v>41</v>
      </c>
      <c r="H508">
        <v>9</v>
      </c>
      <c r="I508" s="92" cm="1">
        <f t="array" ref="I508">_xlfn.IFNA(_xlfn.XLOOKUP($G508,'IDEXX MPN Table'!$A$3:$A$52,(_xlfn.XLOOKUP($H508,'IDEXX MPN Table'!$B$2:$AX$2,'IDEXX MPN Table'!$B$3:$AX$52))),"")</f>
        <v>101.4</v>
      </c>
    </row>
    <row r="509" spans="1:10" x14ac:dyDescent="0.35">
      <c r="A509" s="110" t="str">
        <f t="shared" si="7"/>
        <v>APL1_2025-07-20</v>
      </c>
      <c r="B509" t="s">
        <v>312</v>
      </c>
      <c r="C509" s="6">
        <v>45858</v>
      </c>
      <c r="D509">
        <v>48</v>
      </c>
      <c r="E509">
        <v>48</v>
      </c>
      <c r="F509" s="90" cm="1">
        <f t="array" ref="F509">_xlfn.IFNA(_xlfn.XLOOKUP($D509,'IDEXX MPN Table'!$A$3:$A$52,(_xlfn.XLOOKUP($E509,'IDEXX MPN Table'!$B$2:$AX$2,'IDEXX MPN Table'!$B$3:$AX$52))),"")</f>
        <v>1011.2</v>
      </c>
      <c r="G509">
        <v>4</v>
      </c>
      <c r="H509">
        <v>4</v>
      </c>
      <c r="I509" s="92" cm="1">
        <f t="array" ref="I509">_xlfn.IFNA(_xlfn.XLOOKUP($G509,'IDEXX MPN Table'!$A$3:$A$52,(_xlfn.XLOOKUP($H509,'IDEXX MPN Table'!$B$2:$AX$2,'IDEXX MPN Table'!$B$3:$AX$52))),"")</f>
        <v>8.3000000000000007</v>
      </c>
      <c r="J509" t="s">
        <v>1279</v>
      </c>
    </row>
    <row r="510" spans="1:10" x14ac:dyDescent="0.35">
      <c r="A510" s="110" t="str">
        <f t="shared" si="7"/>
        <v>ATL1_2025-07-20</v>
      </c>
      <c r="B510" t="s">
        <v>627</v>
      </c>
      <c r="C510" s="6">
        <v>45858</v>
      </c>
      <c r="D510">
        <v>49</v>
      </c>
      <c r="E510">
        <v>47</v>
      </c>
      <c r="F510" s="90" cm="1">
        <f t="array" ref="F510">_xlfn.IFNA(_xlfn.XLOOKUP($D510,'IDEXX MPN Table'!$A$3:$A$52,(_xlfn.XLOOKUP($E510,'IDEXX MPN Table'!$B$2:$AX$2,'IDEXX MPN Table'!$B$3:$AX$52))),"")</f>
        <v>2419.6</v>
      </c>
      <c r="G510">
        <v>2</v>
      </c>
      <c r="H510">
        <v>2</v>
      </c>
      <c r="I510" s="92" cm="1">
        <f t="array" ref="I510">_xlfn.IFNA(_xlfn.XLOOKUP($G510,'IDEXX MPN Table'!$A$3:$A$52,(_xlfn.XLOOKUP($H510,'IDEXX MPN Table'!$B$2:$AX$2,'IDEXX MPN Table'!$B$3:$AX$52))),"")</f>
        <v>4.0999999999999996</v>
      </c>
      <c r="J510" t="s">
        <v>1292</v>
      </c>
    </row>
    <row r="511" spans="1:10" x14ac:dyDescent="0.35">
      <c r="A511" s="110" t="str">
        <f t="shared" si="7"/>
        <v>AX1_2025-07-20</v>
      </c>
      <c r="B511" t="s">
        <v>168</v>
      </c>
      <c r="C511" s="6">
        <v>45858</v>
      </c>
      <c r="D511">
        <v>49</v>
      </c>
      <c r="E511">
        <v>48</v>
      </c>
      <c r="F511" s="90" t="str" cm="1">
        <f t="array" ref="F511">_xlfn.IFNA(_xlfn.XLOOKUP($D511,'IDEXX MPN Table'!$A$3:$A$52,(_xlfn.XLOOKUP($E511,'IDEXX MPN Table'!$B$2:$AX$2,'IDEXX MPN Table'!$B$3:$AX$52))),"")</f>
        <v>&gt; 2419.6</v>
      </c>
      <c r="G511">
        <v>15</v>
      </c>
      <c r="H511">
        <v>5</v>
      </c>
      <c r="I511" s="92" cm="1">
        <f t="array" ref="I511">_xlfn.IFNA(_xlfn.XLOOKUP($G511,'IDEXX MPN Table'!$A$3:$A$52,(_xlfn.XLOOKUP($H511,'IDEXX MPN Table'!$B$2:$AX$2,'IDEXX MPN Table'!$B$3:$AX$52))),"")</f>
        <v>23.5</v>
      </c>
    </row>
    <row r="512" spans="1:10" x14ac:dyDescent="0.35">
      <c r="A512" s="110" t="str">
        <f t="shared" si="7"/>
        <v>AX2_2025-07-20</v>
      </c>
      <c r="B512" t="s">
        <v>175</v>
      </c>
      <c r="C512" s="6">
        <v>45858</v>
      </c>
      <c r="D512">
        <v>49</v>
      </c>
      <c r="E512">
        <v>48</v>
      </c>
      <c r="F512" s="90" t="str" cm="1">
        <f t="array" ref="F512">_xlfn.IFNA(_xlfn.XLOOKUP($D512,'IDEXX MPN Table'!$A$3:$A$52,(_xlfn.XLOOKUP($E512,'IDEXX MPN Table'!$B$2:$AX$2,'IDEXX MPN Table'!$B$3:$AX$52))),"")</f>
        <v>&gt; 2419.6</v>
      </c>
      <c r="G512">
        <v>32</v>
      </c>
      <c r="H512">
        <v>6</v>
      </c>
      <c r="I512" s="92" cm="1">
        <f t="array" ref="I512">_xlfn.IFNA(_xlfn.XLOOKUP($G512,'IDEXX MPN Table'!$A$3:$A$52,(_xlfn.XLOOKUP($H512,'IDEXX MPN Table'!$B$2:$AX$2,'IDEXX MPN Table'!$B$3:$AX$52))),"")</f>
        <v>59.1</v>
      </c>
    </row>
    <row r="513" spans="1:10" x14ac:dyDescent="0.35">
      <c r="A513" s="110" t="str">
        <f t="shared" si="7"/>
        <v>BB1_2025-07-20</v>
      </c>
      <c r="B513" t="s">
        <v>181</v>
      </c>
      <c r="C513" s="6">
        <v>45858</v>
      </c>
      <c r="D513">
        <v>49</v>
      </c>
      <c r="E513">
        <v>48</v>
      </c>
      <c r="F513" s="90" t="str" cm="1">
        <f t="array" ref="F513">_xlfn.IFNA(_xlfn.XLOOKUP($D513,'IDEXX MPN Table'!$A$3:$A$52,(_xlfn.XLOOKUP($E513,'IDEXX MPN Table'!$B$2:$AX$2,'IDEXX MPN Table'!$B$3:$AX$52))),"")</f>
        <v>&gt; 2419.6</v>
      </c>
      <c r="G513">
        <v>27</v>
      </c>
      <c r="H513">
        <v>4</v>
      </c>
      <c r="I513" s="92" cm="1">
        <f t="array" ref="I513">_xlfn.IFNA(_xlfn.XLOOKUP($G513,'IDEXX MPN Table'!$A$3:$A$52,(_xlfn.XLOOKUP($H513,'IDEXX MPN Table'!$B$2:$AX$2,'IDEXX MPN Table'!$B$3:$AX$52))),"")</f>
        <v>43.5</v>
      </c>
    </row>
    <row r="514" spans="1:10" x14ac:dyDescent="0.35">
      <c r="A514" s="110" t="str">
        <f t="shared" si="7"/>
        <v>BD1A_2025-07-20</v>
      </c>
      <c r="B514" t="s">
        <v>602</v>
      </c>
      <c r="C514" s="6">
        <v>45858</v>
      </c>
      <c r="D514">
        <v>49</v>
      </c>
      <c r="E514">
        <v>47</v>
      </c>
      <c r="F514" s="90" cm="1">
        <f t="array" ref="F514">_xlfn.IFNA(_xlfn.XLOOKUP($D514,'IDEXX MPN Table'!$A$3:$A$52,(_xlfn.XLOOKUP($E514,'IDEXX MPN Table'!$B$2:$AX$2,'IDEXX MPN Table'!$B$3:$AX$52))),"")</f>
        <v>2419.6</v>
      </c>
      <c r="G514">
        <v>31</v>
      </c>
      <c r="H514">
        <v>15</v>
      </c>
      <c r="I514" s="91" cm="1">
        <f t="array" ref="I514">_xlfn.IFNA(_xlfn.XLOOKUP($G514,'IDEXX MPN Table'!$A$3:$A$52,(_xlfn.XLOOKUP($H514,'IDEXX MPN Table'!$B$2:$AX$2,'IDEXX MPN Table'!$B$3:$AX$52))),"")</f>
        <v>72.400000000000006</v>
      </c>
      <c r="J514" t="s">
        <v>1292</v>
      </c>
    </row>
    <row r="515" spans="1:10" x14ac:dyDescent="0.35">
      <c r="A515" s="110" t="str">
        <f t="shared" ref="A515:A578" si="8">$B515&amp;"_"&amp;TEXT($C515,"yyyy-mm-dd")</f>
        <v>BD4_2025-07-20</v>
      </c>
      <c r="B515" t="s">
        <v>636</v>
      </c>
      <c r="C515" s="6">
        <v>45858</v>
      </c>
      <c r="D515">
        <v>49</v>
      </c>
      <c r="E515">
        <v>48</v>
      </c>
      <c r="F515" s="90" t="str" cm="1">
        <f t="array" ref="F515">_xlfn.IFNA(_xlfn.XLOOKUP($D515,'IDEXX MPN Table'!$A$3:$A$52,(_xlfn.XLOOKUP($E515,'IDEXX MPN Table'!$B$2:$AX$2,'IDEXX MPN Table'!$B$3:$AX$52))),"")</f>
        <v>&gt; 2419.6</v>
      </c>
      <c r="G515">
        <v>45</v>
      </c>
      <c r="H515">
        <v>15</v>
      </c>
      <c r="I515" s="92" cm="1">
        <f t="array" ref="I515">_xlfn.IFNA(_xlfn.XLOOKUP($G515,'IDEXX MPN Table'!$A$3:$A$52,(_xlfn.XLOOKUP($H515,'IDEXX MPN Table'!$B$2:$AX$2,'IDEXX MPN Table'!$B$3:$AX$52))),"")</f>
        <v>157.6</v>
      </c>
    </row>
    <row r="516" spans="1:10" x14ac:dyDescent="0.35">
      <c r="A516" s="110" t="str">
        <f t="shared" si="8"/>
        <v>BD5_2025-07-20</v>
      </c>
      <c r="B516" t="s">
        <v>638</v>
      </c>
      <c r="C516" s="6">
        <v>45858</v>
      </c>
      <c r="D516">
        <v>48</v>
      </c>
      <c r="E516">
        <v>48</v>
      </c>
      <c r="F516" s="90" cm="1">
        <f t="array" ref="F516">_xlfn.IFNA(_xlfn.XLOOKUP($D516,'IDEXX MPN Table'!$A$3:$A$52,(_xlfn.XLOOKUP($E516,'IDEXX MPN Table'!$B$2:$AX$2,'IDEXX MPN Table'!$B$3:$AX$52))),"")</f>
        <v>1011.2</v>
      </c>
      <c r="G516">
        <v>42</v>
      </c>
      <c r="H516">
        <v>33</v>
      </c>
      <c r="I516" s="92" cm="1">
        <f t="array" ref="I516">_xlfn.IFNA(_xlfn.XLOOKUP($G516,'IDEXX MPN Table'!$A$3:$A$52,(_xlfn.XLOOKUP($H516,'IDEXX MPN Table'!$B$2:$AX$2,'IDEXX MPN Table'!$B$3:$AX$52))),"")</f>
        <v>201.1</v>
      </c>
      <c r="J516" t="s">
        <v>1279</v>
      </c>
    </row>
    <row r="517" spans="1:10" x14ac:dyDescent="0.35">
      <c r="A517" s="110" t="str">
        <f t="shared" si="8"/>
        <v>BRL1_2025-07-20</v>
      </c>
      <c r="B517" t="s">
        <v>195</v>
      </c>
      <c r="C517" s="6">
        <v>45858</v>
      </c>
      <c r="D517">
        <v>49</v>
      </c>
      <c r="E517">
        <v>47</v>
      </c>
      <c r="F517" s="90" cm="1">
        <f t="array" ref="F517">_xlfn.IFNA(_xlfn.XLOOKUP($D517,'IDEXX MPN Table'!$A$3:$A$52,(_xlfn.XLOOKUP($E517,'IDEXX MPN Table'!$B$2:$AX$2,'IDEXX MPN Table'!$B$3:$AX$52))),"")</f>
        <v>2419.6</v>
      </c>
      <c r="G517">
        <v>1</v>
      </c>
      <c r="H517">
        <v>0</v>
      </c>
      <c r="I517" s="92" cm="1">
        <f t="array" ref="I517">_xlfn.IFNA(_xlfn.XLOOKUP($G517,'IDEXX MPN Table'!$A$3:$A$52,(_xlfn.XLOOKUP($H517,'IDEXX MPN Table'!$B$2:$AX$2,'IDEXX MPN Table'!$B$3:$AX$52))),"")</f>
        <v>1</v>
      </c>
      <c r="J517" t="s">
        <v>1292</v>
      </c>
    </row>
    <row r="518" spans="1:10" x14ac:dyDescent="0.35">
      <c r="A518" s="110" t="str">
        <f t="shared" si="8"/>
        <v>CB2_2025-07-20</v>
      </c>
      <c r="B518" t="s">
        <v>198</v>
      </c>
      <c r="C518" s="6">
        <v>45858</v>
      </c>
      <c r="D518">
        <v>49</v>
      </c>
      <c r="E518">
        <v>48</v>
      </c>
      <c r="F518" s="90" t="str" cm="1">
        <f t="array" ref="F518">_xlfn.IFNA(_xlfn.XLOOKUP($D518,'IDEXX MPN Table'!$A$3:$A$52,(_xlfn.XLOOKUP($E518,'IDEXX MPN Table'!$B$2:$AX$2,'IDEXX MPN Table'!$B$3:$AX$52))),"")</f>
        <v>&gt; 2419.6</v>
      </c>
      <c r="G518">
        <v>9</v>
      </c>
      <c r="H518">
        <v>8</v>
      </c>
      <c r="I518" s="92" cm="1">
        <f t="array" ref="I518">_xlfn.IFNA(_xlfn.XLOOKUP($G518,'IDEXX MPN Table'!$A$3:$A$52,(_xlfn.XLOOKUP($H518,'IDEXX MPN Table'!$B$2:$AX$2,'IDEXX MPN Table'!$B$3:$AX$52))),"")</f>
        <v>18.7</v>
      </c>
    </row>
    <row r="519" spans="1:10" x14ac:dyDescent="0.35">
      <c r="A519" s="110" t="str">
        <f t="shared" si="8"/>
        <v>CB3_2025-07-20</v>
      </c>
      <c r="B519" t="s">
        <v>201</v>
      </c>
      <c r="C519" s="6">
        <v>45858</v>
      </c>
      <c r="D519">
        <v>49</v>
      </c>
      <c r="E519">
        <v>48</v>
      </c>
      <c r="F519" s="90" t="str" cm="1">
        <f t="array" ref="F519">_xlfn.IFNA(_xlfn.XLOOKUP($D519,'IDEXX MPN Table'!$A$3:$A$52,(_xlfn.XLOOKUP($E519,'IDEXX MPN Table'!$B$2:$AX$2,'IDEXX MPN Table'!$B$3:$AX$52))),"")</f>
        <v>&gt; 2419.6</v>
      </c>
      <c r="G519">
        <v>7</v>
      </c>
      <c r="H519">
        <v>0</v>
      </c>
      <c r="I519" s="92" cm="1">
        <f t="array" ref="I519">_xlfn.IFNA(_xlfn.XLOOKUP($G519,'IDEXX MPN Table'!$A$3:$A$52,(_xlfn.XLOOKUP($H519,'IDEXX MPN Table'!$B$2:$AX$2,'IDEXX MPN Table'!$B$3:$AX$52))),"")</f>
        <v>7.5</v>
      </c>
    </row>
    <row r="520" spans="1:10" x14ac:dyDescent="0.35">
      <c r="A520" s="110" t="str">
        <f t="shared" si="8"/>
        <v>CL2_2025-07-20</v>
      </c>
      <c r="B520" t="s">
        <v>207</v>
      </c>
      <c r="C520" s="6">
        <v>45858</v>
      </c>
      <c r="D520">
        <v>49</v>
      </c>
      <c r="E520">
        <v>48</v>
      </c>
      <c r="F520" s="90" t="str" cm="1">
        <f t="array" ref="F520">_xlfn.IFNA(_xlfn.XLOOKUP($D520,'IDEXX MPN Table'!$A$3:$A$52,(_xlfn.XLOOKUP($E520,'IDEXX MPN Table'!$B$2:$AX$2,'IDEXX MPN Table'!$B$3:$AX$52))),"")</f>
        <v>&gt; 2419.6</v>
      </c>
      <c r="G520">
        <v>6</v>
      </c>
      <c r="H520">
        <v>6</v>
      </c>
      <c r="I520" s="92" cm="1">
        <f t="array" ref="I520">_xlfn.IFNA(_xlfn.XLOOKUP($G520,'IDEXX MPN Table'!$A$3:$A$52,(_xlfn.XLOOKUP($H520,'IDEXX MPN Table'!$B$2:$AX$2,'IDEXX MPN Table'!$B$3:$AX$52))),"")</f>
        <v>12.7</v>
      </c>
    </row>
    <row r="521" spans="1:10" x14ac:dyDescent="0.35">
      <c r="A521" s="110" t="str">
        <f t="shared" si="8"/>
        <v>CL4_2025-07-20</v>
      </c>
      <c r="B521" t="s">
        <v>211</v>
      </c>
      <c r="C521" s="6">
        <v>45858</v>
      </c>
      <c r="D521">
        <v>49</v>
      </c>
      <c r="E521">
        <v>48</v>
      </c>
      <c r="F521" s="90" t="str" cm="1">
        <f t="array" ref="F521">_xlfn.IFNA(_xlfn.XLOOKUP($D521,'IDEXX MPN Table'!$A$3:$A$52,(_xlfn.XLOOKUP($E521,'IDEXX MPN Table'!$B$2:$AX$2,'IDEXX MPN Table'!$B$3:$AX$52))),"")</f>
        <v>&gt; 2419.6</v>
      </c>
      <c r="G521">
        <v>17</v>
      </c>
      <c r="H521">
        <v>3</v>
      </c>
      <c r="I521" s="92" cm="1">
        <f t="array" ref="I521">_xlfn.IFNA(_xlfn.XLOOKUP($G521,'IDEXX MPN Table'!$A$3:$A$52,(_xlfn.XLOOKUP($H521,'IDEXX MPN Table'!$B$2:$AX$2,'IDEXX MPN Table'!$B$3:$AX$52))),"")</f>
        <v>24.1</v>
      </c>
    </row>
    <row r="522" spans="1:10" x14ac:dyDescent="0.35">
      <c r="A522" s="110" t="str">
        <f t="shared" si="8"/>
        <v>CL5_2025-07-20</v>
      </c>
      <c r="B522" t="s">
        <v>217</v>
      </c>
      <c r="C522" s="6">
        <v>45858</v>
      </c>
      <c r="D522">
        <v>49</v>
      </c>
      <c r="E522">
        <v>48</v>
      </c>
      <c r="F522" s="90" t="str" cm="1">
        <f t="array" ref="F522">_xlfn.IFNA(_xlfn.XLOOKUP($D522,'IDEXX MPN Table'!$A$3:$A$52,(_xlfn.XLOOKUP($E522,'IDEXX MPN Table'!$B$2:$AX$2,'IDEXX MPN Table'!$B$3:$AX$52))),"")</f>
        <v>&gt; 2419.6</v>
      </c>
      <c r="G522">
        <v>2</v>
      </c>
      <c r="H522">
        <v>1</v>
      </c>
      <c r="I522" s="92" cm="1">
        <f t="array" ref="I522">_xlfn.IFNA(_xlfn.XLOOKUP($G522,'IDEXX MPN Table'!$A$3:$A$52,(_xlfn.XLOOKUP($H522,'IDEXX MPN Table'!$B$2:$AX$2,'IDEXX MPN Table'!$B$3:$AX$52))),"")</f>
        <v>3</v>
      </c>
    </row>
    <row r="523" spans="1:10" x14ac:dyDescent="0.35">
      <c r="A523" s="110" t="str">
        <f t="shared" si="8"/>
        <v>COL1_2025-07-20</v>
      </c>
      <c r="B523" t="s">
        <v>339</v>
      </c>
      <c r="C523" s="6">
        <v>45858</v>
      </c>
      <c r="D523" s="136">
        <v>49</v>
      </c>
      <c r="E523">
        <v>48</v>
      </c>
      <c r="F523" s="90" t="str" cm="1">
        <f t="array" ref="F523">_xlfn.IFNA(_xlfn.XLOOKUP($D523,'IDEXX MPN Table'!$A$3:$A$52,(_xlfn.XLOOKUP($E523,'IDEXX MPN Table'!$B$2:$AX$2,'IDEXX MPN Table'!$B$3:$AX$52))),"")</f>
        <v>&gt; 2419.6</v>
      </c>
      <c r="G523">
        <v>43</v>
      </c>
      <c r="H523">
        <v>26</v>
      </c>
      <c r="I523" s="92" cm="1">
        <f t="array" ref="I523">_xlfn.IFNA(_xlfn.XLOOKUP($G523,'IDEXX MPN Table'!$A$3:$A$52,(_xlfn.XLOOKUP($H523,'IDEXX MPN Table'!$B$2:$AX$2,'IDEXX MPN Table'!$B$3:$AX$52))),"")</f>
        <v>182.3</v>
      </c>
    </row>
    <row r="524" spans="1:10" x14ac:dyDescent="0.35">
      <c r="A524" s="110" t="str">
        <f t="shared" si="8"/>
        <v>CTL1_2025-07-20</v>
      </c>
      <c r="B524" t="s">
        <v>223</v>
      </c>
      <c r="C524" s="6">
        <v>45858</v>
      </c>
      <c r="D524" s="136">
        <v>49</v>
      </c>
      <c r="E524">
        <v>48</v>
      </c>
      <c r="F524" s="90" t="str" cm="1">
        <f t="array" ref="F524">_xlfn.IFNA(_xlfn.XLOOKUP($D524,'IDEXX MPN Table'!$A$3:$A$52,(_xlfn.XLOOKUP($E524,'IDEXX MPN Table'!$B$2:$AX$2,'IDEXX MPN Table'!$B$3:$AX$52))),"")</f>
        <v>&gt; 2419.6</v>
      </c>
      <c r="G524">
        <v>26</v>
      </c>
      <c r="H524">
        <v>5</v>
      </c>
      <c r="I524" s="92" cm="1">
        <f t="array" ref="I524">_xlfn.IFNA(_xlfn.XLOOKUP($G524,'IDEXX MPN Table'!$A$3:$A$52,(_xlfn.XLOOKUP($H524,'IDEXX MPN Table'!$B$2:$AX$2,'IDEXX MPN Table'!$B$3:$AX$52))),"")</f>
        <v>42.8</v>
      </c>
    </row>
    <row r="525" spans="1:10" x14ac:dyDescent="0.35">
      <c r="A525" s="110" t="str">
        <f t="shared" si="8"/>
        <v>CVL1_2025-07-20</v>
      </c>
      <c r="B525" t="s">
        <v>225</v>
      </c>
      <c r="C525" s="6">
        <v>45858</v>
      </c>
      <c r="D525">
        <v>48</v>
      </c>
      <c r="E525">
        <v>48</v>
      </c>
      <c r="F525" s="90" cm="1">
        <f t="array" ref="F525">_xlfn.IFNA(_xlfn.XLOOKUP($D525,'IDEXX MPN Table'!$A$3:$A$52,(_xlfn.XLOOKUP($E525,'IDEXX MPN Table'!$B$2:$AX$2,'IDEXX MPN Table'!$B$3:$AX$52))),"")</f>
        <v>1011.2</v>
      </c>
      <c r="G525">
        <v>9</v>
      </c>
      <c r="H525">
        <v>2</v>
      </c>
      <c r="I525" s="92" cm="1">
        <f t="array" ref="I525">_xlfn.IFNA(_xlfn.XLOOKUP($G525,'IDEXX MPN Table'!$A$3:$A$52,(_xlfn.XLOOKUP($H525,'IDEXX MPN Table'!$B$2:$AX$2,'IDEXX MPN Table'!$B$3:$AX$52))),"")</f>
        <v>12</v>
      </c>
      <c r="J525" t="s">
        <v>1279</v>
      </c>
    </row>
    <row r="526" spans="1:10" x14ac:dyDescent="0.35">
      <c r="A526" s="110" t="str">
        <f t="shared" si="8"/>
        <v>DB1_2025-07-20</v>
      </c>
      <c r="B526" t="s">
        <v>227</v>
      </c>
      <c r="C526" s="6">
        <v>45858</v>
      </c>
      <c r="D526" s="136">
        <v>49</v>
      </c>
      <c r="E526">
        <v>48</v>
      </c>
      <c r="F526" s="90" t="str" cm="1">
        <f t="array" ref="F526">_xlfn.IFNA(_xlfn.XLOOKUP($D526,'IDEXX MPN Table'!$A$3:$A$52,(_xlfn.XLOOKUP($E526,'IDEXX MPN Table'!$B$2:$AX$2,'IDEXX MPN Table'!$B$3:$AX$52))),"")</f>
        <v>&gt; 2419.6</v>
      </c>
      <c r="G526">
        <v>49</v>
      </c>
      <c r="H526">
        <v>28</v>
      </c>
      <c r="I526" s="92" cm="1">
        <f t="array" ref="I526">_xlfn.IFNA(_xlfn.XLOOKUP($G526,'IDEXX MPN Table'!$A$3:$A$52,(_xlfn.XLOOKUP($H526,'IDEXX MPN Table'!$B$2:$AX$2,'IDEXX MPN Table'!$B$3:$AX$52))),"")</f>
        <v>547.5</v>
      </c>
    </row>
    <row r="527" spans="1:10" x14ac:dyDescent="0.35">
      <c r="A527" s="110" t="str">
        <f t="shared" si="8"/>
        <v>DE1_2025-07-20</v>
      </c>
      <c r="B527" t="s">
        <v>231</v>
      </c>
      <c r="C527" s="6">
        <v>45858</v>
      </c>
      <c r="D527">
        <v>49</v>
      </c>
      <c r="E527">
        <v>48</v>
      </c>
      <c r="F527" s="90" t="str" cm="1">
        <f t="array" ref="F527">_xlfn.IFNA(_xlfn.XLOOKUP($D527,'IDEXX MPN Table'!$A$3:$A$52,(_xlfn.XLOOKUP($E527,'IDEXX MPN Table'!$B$2:$AX$2,'IDEXX MPN Table'!$B$3:$AX$52))),"")</f>
        <v>&gt; 2419.6</v>
      </c>
      <c r="G527">
        <v>23</v>
      </c>
      <c r="H527">
        <v>19</v>
      </c>
      <c r="I527" s="91" cm="1">
        <f t="array" ref="I527">_xlfn.IFNA(_xlfn.XLOOKUP($G527,'IDEXX MPN Table'!$A$3:$A$52,(_xlfn.XLOOKUP($H527,'IDEXX MPN Table'!$B$2:$AX$2,'IDEXX MPN Table'!$B$3:$AX$52))),"")</f>
        <v>57.1</v>
      </c>
    </row>
    <row r="528" spans="1:10" x14ac:dyDescent="0.35">
      <c r="A528" s="110" t="str">
        <f t="shared" si="8"/>
        <v>DS21-1_2025-07-20</v>
      </c>
      <c r="B528" t="s">
        <v>858</v>
      </c>
      <c r="C528" s="6">
        <v>45858</v>
      </c>
      <c r="D528">
        <v>49</v>
      </c>
      <c r="E528">
        <v>48</v>
      </c>
      <c r="F528" s="90" t="str" cm="1">
        <f t="array" ref="F528">_xlfn.IFNA(_xlfn.XLOOKUP($D528,'IDEXX MPN Table'!$A$3:$A$52,(_xlfn.XLOOKUP($E528,'IDEXX MPN Table'!$B$2:$AX$2,'IDEXX MPN Table'!$B$3:$AX$52))),"")</f>
        <v>&gt; 2419.6</v>
      </c>
      <c r="G528">
        <v>2</v>
      </c>
      <c r="H528">
        <v>0</v>
      </c>
      <c r="I528" s="92" cm="1">
        <f t="array" ref="I528">_xlfn.IFNA(_xlfn.XLOOKUP($G528,'IDEXX MPN Table'!$A$3:$A$52,(_xlfn.XLOOKUP($H528,'IDEXX MPN Table'!$B$2:$AX$2,'IDEXX MPN Table'!$B$3:$AX$52))),"")</f>
        <v>2</v>
      </c>
    </row>
    <row r="529" spans="1:10" x14ac:dyDescent="0.35">
      <c r="A529" s="110" t="str">
        <f t="shared" si="8"/>
        <v>ETL1_2025-07-20</v>
      </c>
      <c r="B529" t="s">
        <v>236</v>
      </c>
      <c r="C529" s="6">
        <v>45858</v>
      </c>
      <c r="D529">
        <v>49</v>
      </c>
      <c r="E529">
        <v>48</v>
      </c>
      <c r="F529" s="90" t="str" cm="1">
        <f t="array" ref="F529">_xlfn.IFNA(_xlfn.XLOOKUP($D529,'IDEXX MPN Table'!$A$3:$A$52,(_xlfn.XLOOKUP($E529,'IDEXX MPN Table'!$B$2:$AX$2,'IDEXX MPN Table'!$B$3:$AX$52))),"")</f>
        <v>&gt; 2419.6</v>
      </c>
      <c r="G529">
        <v>4</v>
      </c>
      <c r="H529">
        <v>1</v>
      </c>
      <c r="I529" s="92" cm="1">
        <f t="array" ref="I529">_xlfn.IFNA(_xlfn.XLOOKUP($G529,'IDEXX MPN Table'!$A$3:$A$52,(_xlfn.XLOOKUP($H529,'IDEXX MPN Table'!$B$2:$AX$2,'IDEXX MPN Table'!$B$3:$AX$52))),"")</f>
        <v>5.2</v>
      </c>
    </row>
    <row r="530" spans="1:10" x14ac:dyDescent="0.35">
      <c r="A530" s="110" t="str">
        <f t="shared" si="8"/>
        <v>FC1_2025-07-20</v>
      </c>
      <c r="B530" t="s">
        <v>752</v>
      </c>
      <c r="C530" s="6">
        <v>45858</v>
      </c>
      <c r="D530">
        <v>49</v>
      </c>
      <c r="E530">
        <v>47</v>
      </c>
      <c r="F530" s="90" cm="1">
        <f t="array" ref="F530">_xlfn.IFNA(_xlfn.XLOOKUP($D530,'IDEXX MPN Table'!$A$3:$A$52,(_xlfn.XLOOKUP($E530,'IDEXX MPN Table'!$B$2:$AX$2,'IDEXX MPN Table'!$B$3:$AX$52))),"")</f>
        <v>2419.6</v>
      </c>
      <c r="G530">
        <v>14</v>
      </c>
      <c r="H530">
        <v>18</v>
      </c>
      <c r="I530" s="92" cm="1">
        <f t="array" ref="I530">_xlfn.IFNA(_xlfn.XLOOKUP($G530,'IDEXX MPN Table'!$A$3:$A$52,(_xlfn.XLOOKUP($H530,'IDEXX MPN Table'!$B$2:$AX$2,'IDEXX MPN Table'!$B$3:$AX$52))),"")</f>
        <v>37.9</v>
      </c>
      <c r="J530" t="s">
        <v>1293</v>
      </c>
    </row>
    <row r="531" spans="1:10" x14ac:dyDescent="0.35">
      <c r="A531" s="110" t="str">
        <f t="shared" si="8"/>
        <v>GMP1_2025-07-20</v>
      </c>
      <c r="B531" t="s">
        <v>239</v>
      </c>
      <c r="C531" s="6">
        <v>45858</v>
      </c>
      <c r="D531">
        <v>49</v>
      </c>
      <c r="E531">
        <v>48</v>
      </c>
      <c r="F531" s="90" t="str" cm="1">
        <f t="array" ref="F531">_xlfn.IFNA(_xlfn.XLOOKUP($D531,'IDEXX MPN Table'!$A$3:$A$52,(_xlfn.XLOOKUP($E531,'IDEXX MPN Table'!$B$2:$AX$2,'IDEXX MPN Table'!$B$3:$AX$52))),"")</f>
        <v>&gt; 2419.6</v>
      </c>
      <c r="G531">
        <v>49</v>
      </c>
      <c r="H531">
        <v>36</v>
      </c>
      <c r="I531" s="92" cm="1">
        <f t="array" ref="I531">_xlfn.IFNA(_xlfn.XLOOKUP($G531,'IDEXX MPN Table'!$A$3:$A$52,(_xlfn.XLOOKUP($H531,'IDEXX MPN Table'!$B$2:$AX$2,'IDEXX MPN Table'!$B$3:$AX$52))),"")</f>
        <v>866.4</v>
      </c>
      <c r="J531" t="s">
        <v>1280</v>
      </c>
    </row>
    <row r="532" spans="1:10" x14ac:dyDescent="0.35">
      <c r="A532" s="110" t="str">
        <f t="shared" si="8"/>
        <v>GRPL1_2025-07-20</v>
      </c>
      <c r="B532" t="s">
        <v>349</v>
      </c>
      <c r="C532" s="6">
        <v>45858</v>
      </c>
      <c r="D532">
        <v>48</v>
      </c>
      <c r="E532">
        <v>48</v>
      </c>
      <c r="F532" s="90" cm="1">
        <f t="array" ref="F532">_xlfn.IFNA(_xlfn.XLOOKUP($D532,'IDEXX MPN Table'!$A$3:$A$52,(_xlfn.XLOOKUP($E532,'IDEXX MPN Table'!$B$2:$AX$2,'IDEXX MPN Table'!$B$3:$AX$52))),"")</f>
        <v>1011.2</v>
      </c>
      <c r="G532">
        <v>14</v>
      </c>
      <c r="H532">
        <v>0</v>
      </c>
      <c r="I532" s="92" cm="1">
        <f t="array" ref="I532">_xlfn.IFNA(_xlfn.XLOOKUP($G532,'IDEXX MPN Table'!$A$3:$A$52,(_xlfn.XLOOKUP($H532,'IDEXX MPN Table'!$B$2:$AX$2,'IDEXX MPN Table'!$B$3:$AX$52))),"")</f>
        <v>16.100000000000001</v>
      </c>
      <c r="J532" t="s">
        <v>1279</v>
      </c>
    </row>
    <row r="533" spans="1:10" x14ac:dyDescent="0.35">
      <c r="A533" s="110" t="str">
        <f t="shared" si="8"/>
        <v>HA1_2025-07-20</v>
      </c>
      <c r="B533" t="s">
        <v>241</v>
      </c>
      <c r="C533" s="6">
        <v>45858</v>
      </c>
      <c r="D533">
        <v>49</v>
      </c>
      <c r="E533">
        <v>48</v>
      </c>
      <c r="F533" s="90" t="str" cm="1">
        <f t="array" ref="F533">_xlfn.IFNA(_xlfn.XLOOKUP($D533,'IDEXX MPN Table'!$A$3:$A$52,(_xlfn.XLOOKUP($E533,'IDEXX MPN Table'!$B$2:$AX$2,'IDEXX MPN Table'!$B$3:$AX$52))),"")</f>
        <v>&gt; 2419.6</v>
      </c>
      <c r="G533">
        <v>23</v>
      </c>
      <c r="H533">
        <v>7</v>
      </c>
      <c r="I533" s="92" cm="1">
        <f t="array" ref="I533">_xlfn.IFNA(_xlfn.XLOOKUP($G533,'IDEXX MPN Table'!$A$3:$A$52,(_xlfn.XLOOKUP($H533,'IDEXX MPN Table'!$B$2:$AX$2,'IDEXX MPN Table'!$B$3:$AX$52))),"")</f>
        <v>39.700000000000003</v>
      </c>
    </row>
    <row r="534" spans="1:10" x14ac:dyDescent="0.35">
      <c r="A534" s="110" t="str">
        <f t="shared" si="8"/>
        <v>HB3_2025-07-20</v>
      </c>
      <c r="B534" t="s">
        <v>245</v>
      </c>
      <c r="C534" s="6">
        <v>45858</v>
      </c>
      <c r="D534" s="136">
        <v>48</v>
      </c>
      <c r="E534">
        <v>47</v>
      </c>
      <c r="F534" s="90" cm="1">
        <f t="array" ref="F534">_xlfn.IFNA(_xlfn.XLOOKUP($D534,'IDEXX MPN Table'!$A$3:$A$52,(_xlfn.XLOOKUP($E534,'IDEXX MPN Table'!$B$2:$AX$2,'IDEXX MPN Table'!$B$3:$AX$52))),"")</f>
        <v>960.6</v>
      </c>
      <c r="G534">
        <v>16</v>
      </c>
      <c r="H534">
        <v>7</v>
      </c>
      <c r="I534" s="92" cm="1">
        <f t="array" ref="I534">_xlfn.IFNA(_xlfn.XLOOKUP($G534,'IDEXX MPN Table'!$A$3:$A$52,(_xlfn.XLOOKUP($H534,'IDEXX MPN Table'!$B$2:$AX$2,'IDEXX MPN Table'!$B$3:$AX$52))),"")</f>
        <v>27.5</v>
      </c>
      <c r="J534" t="s">
        <v>1294</v>
      </c>
    </row>
    <row r="535" spans="1:10" x14ac:dyDescent="0.35">
      <c r="A535" s="110" t="str">
        <f t="shared" si="8"/>
        <v>HL2_2025-07-20</v>
      </c>
      <c r="B535" t="s">
        <v>249</v>
      </c>
      <c r="C535" s="6">
        <v>45858</v>
      </c>
      <c r="D535">
        <v>48</v>
      </c>
      <c r="E535">
        <v>48</v>
      </c>
      <c r="F535" s="90" cm="1">
        <f t="array" ref="F535">_xlfn.IFNA(_xlfn.XLOOKUP($D535,'IDEXX MPN Table'!$A$3:$A$52,(_xlfn.XLOOKUP($E535,'IDEXX MPN Table'!$B$2:$AX$2,'IDEXX MPN Table'!$B$3:$AX$52))),"")</f>
        <v>1011.2</v>
      </c>
      <c r="G535">
        <v>1</v>
      </c>
      <c r="H535">
        <v>0</v>
      </c>
      <c r="I535" s="92" cm="1">
        <f t="array" ref="I535">_xlfn.IFNA(_xlfn.XLOOKUP($G535,'IDEXX MPN Table'!$A$3:$A$52,(_xlfn.XLOOKUP($H535,'IDEXX MPN Table'!$B$2:$AX$2,'IDEXX MPN Table'!$B$3:$AX$52))),"")</f>
        <v>1</v>
      </c>
      <c r="J535" t="s">
        <v>1295</v>
      </c>
    </row>
    <row r="536" spans="1:10" x14ac:dyDescent="0.35">
      <c r="A536" s="110" t="str">
        <f t="shared" si="8"/>
        <v>HO2_2025-07-20</v>
      </c>
      <c r="B536" t="s">
        <v>1265</v>
      </c>
      <c r="C536" s="6">
        <v>45858</v>
      </c>
      <c r="D536" s="136">
        <v>49</v>
      </c>
      <c r="E536">
        <v>48</v>
      </c>
      <c r="F536" s="90" t="str" cm="1">
        <f t="array" ref="F536">_xlfn.IFNA(_xlfn.XLOOKUP($D536,'IDEXX MPN Table'!$A$3:$A$52,(_xlfn.XLOOKUP($E536,'IDEXX MPN Table'!$B$2:$AX$2,'IDEXX MPN Table'!$B$3:$AX$52))),"")</f>
        <v>&gt; 2419.6</v>
      </c>
      <c r="G536">
        <v>49</v>
      </c>
      <c r="H536">
        <v>25</v>
      </c>
      <c r="I536" s="92" cm="1">
        <f t="array" ref="I536">_xlfn.IFNA(_xlfn.XLOOKUP($G536,'IDEXX MPN Table'!$A$3:$A$52,(_xlfn.XLOOKUP($H536,'IDEXX MPN Table'!$B$2:$AX$2,'IDEXX MPN Table'!$B$3:$AX$52))),"")</f>
        <v>461.1</v>
      </c>
    </row>
    <row r="537" spans="1:10" x14ac:dyDescent="0.35">
      <c r="A537" s="110" t="str">
        <f t="shared" si="8"/>
        <v>HO3_2025-07-20</v>
      </c>
      <c r="B537" t="s">
        <v>1266</v>
      </c>
      <c r="C537" s="6">
        <v>45858</v>
      </c>
      <c r="D537" s="136">
        <v>49</v>
      </c>
      <c r="E537">
        <v>48</v>
      </c>
      <c r="F537" s="90" t="str" cm="1">
        <f t="array" ref="F537">_xlfn.IFNA(_xlfn.XLOOKUP($D537,'IDEXX MPN Table'!$A$3:$A$52,(_xlfn.XLOOKUP($E537,'IDEXX MPN Table'!$B$2:$AX$2,'IDEXX MPN Table'!$B$3:$AX$52))),"")</f>
        <v>&gt; 2419.6</v>
      </c>
      <c r="G537">
        <v>49</v>
      </c>
      <c r="H537">
        <v>12</v>
      </c>
      <c r="I537" s="92" cm="1">
        <f t="array" ref="I537">_xlfn.IFNA(_xlfn.XLOOKUP($G537,'IDEXX MPN Table'!$A$3:$A$52,(_xlfn.XLOOKUP($H537,'IDEXX MPN Table'!$B$2:$AX$2,'IDEXX MPN Table'!$B$3:$AX$52))),"")</f>
        <v>224.7</v>
      </c>
    </row>
    <row r="538" spans="1:10" x14ac:dyDescent="0.35">
      <c r="A538" s="110" t="str">
        <f t="shared" si="8"/>
        <v>JC5_2025-07-20</v>
      </c>
      <c r="B538" t="s">
        <v>770</v>
      </c>
      <c r="C538" s="6">
        <v>45858</v>
      </c>
      <c r="D538">
        <v>49</v>
      </c>
      <c r="E538">
        <v>48</v>
      </c>
      <c r="F538" s="90" t="str" cm="1">
        <f t="array" ref="F538">_xlfn.IFNA(_xlfn.XLOOKUP($D538,'IDEXX MPN Table'!$A$3:$A$52,(_xlfn.XLOOKUP($E538,'IDEXX MPN Table'!$B$2:$AX$2,'IDEXX MPN Table'!$B$3:$AX$52))),"")</f>
        <v>&gt; 2419.6</v>
      </c>
      <c r="G538">
        <v>40</v>
      </c>
      <c r="H538">
        <v>13</v>
      </c>
      <c r="I538" s="91" cm="1">
        <f t="array" ref="I538">_xlfn.IFNA(_xlfn.XLOOKUP($G538,'IDEXX MPN Table'!$A$3:$A$52,(_xlfn.XLOOKUP($H538,'IDEXX MPN Table'!$B$2:$AX$2,'IDEXX MPN Table'!$B$3:$AX$52))),"")</f>
        <v>106.7</v>
      </c>
    </row>
    <row r="539" spans="1:10" x14ac:dyDescent="0.35">
      <c r="A539" s="110" t="str">
        <f t="shared" si="8"/>
        <v>JC6_2025-07-20</v>
      </c>
      <c r="B539" t="s">
        <v>772</v>
      </c>
      <c r="C539" s="6">
        <v>45858</v>
      </c>
      <c r="D539">
        <v>49</v>
      </c>
      <c r="E539">
        <v>48</v>
      </c>
      <c r="F539" s="90" t="str" cm="1">
        <f t="array" ref="F539">_xlfn.IFNA(_xlfn.XLOOKUP($D539,'IDEXX MPN Table'!$A$3:$A$52,(_xlfn.XLOOKUP($E539,'IDEXX MPN Table'!$B$2:$AX$2,'IDEXX MPN Table'!$B$3:$AX$52))),"")</f>
        <v>&gt; 2419.6</v>
      </c>
      <c r="G539">
        <v>37</v>
      </c>
      <c r="H539">
        <v>14</v>
      </c>
      <c r="I539" s="91" cm="1">
        <f t="array" ref="I539">_xlfn.IFNA(_xlfn.XLOOKUP($G539,'IDEXX MPN Table'!$A$3:$A$52,(_xlfn.XLOOKUP($H539,'IDEXX MPN Table'!$B$2:$AX$2,'IDEXX MPN Table'!$B$3:$AX$52))),"")</f>
        <v>93.4</v>
      </c>
    </row>
    <row r="540" spans="1:10" x14ac:dyDescent="0.35">
      <c r="A540" s="110" t="str">
        <f t="shared" si="8"/>
        <v>LSC1_2025-07-20</v>
      </c>
      <c r="B540" t="s">
        <v>666</v>
      </c>
      <c r="C540" s="6">
        <v>45858</v>
      </c>
      <c r="D540">
        <v>49</v>
      </c>
      <c r="E540">
        <v>48</v>
      </c>
      <c r="F540" s="90" t="str" cm="1">
        <f t="array" ref="F540">_xlfn.IFNA(_xlfn.XLOOKUP($D540,'IDEXX MPN Table'!$A$3:$A$52,(_xlfn.XLOOKUP($E540,'IDEXX MPN Table'!$B$2:$AX$2,'IDEXX MPN Table'!$B$3:$AX$52))),"")</f>
        <v>&gt; 2419.6</v>
      </c>
      <c r="G540">
        <v>45</v>
      </c>
      <c r="H540">
        <v>22</v>
      </c>
      <c r="I540" s="92" cm="1">
        <f t="array" ref="I540">_xlfn.IFNA(_xlfn.XLOOKUP($G540,'IDEXX MPN Table'!$A$3:$A$52,(_xlfn.XLOOKUP($H540,'IDEXX MPN Table'!$B$2:$AX$2,'IDEXX MPN Table'!$B$3:$AX$52))),"")</f>
        <v>195.1</v>
      </c>
    </row>
    <row r="541" spans="1:10" x14ac:dyDescent="0.35">
      <c r="A541" s="110" t="str">
        <f t="shared" si="8"/>
        <v>MB3_2025-07-20</v>
      </c>
      <c r="B541" t="s">
        <v>256</v>
      </c>
      <c r="C541" s="6">
        <v>45858</v>
      </c>
      <c r="D541">
        <v>49</v>
      </c>
      <c r="E541">
        <v>48</v>
      </c>
      <c r="F541" s="90" t="str" cm="1">
        <f t="array" ref="F541">_xlfn.IFNA(_xlfn.XLOOKUP($D541,'IDEXX MPN Table'!$A$3:$A$52,(_xlfn.XLOOKUP($E541,'IDEXX MPN Table'!$B$2:$AX$2,'IDEXX MPN Table'!$B$3:$AX$52))),"")</f>
        <v>&gt; 2419.6</v>
      </c>
      <c r="G541">
        <v>45</v>
      </c>
      <c r="H541">
        <v>19</v>
      </c>
      <c r="I541" s="91" cm="1">
        <f t="array" ref="I541">_xlfn.IFNA(_xlfn.XLOOKUP($G541,'IDEXX MPN Table'!$A$3:$A$52,(_xlfn.XLOOKUP($H541,'IDEXX MPN Table'!$B$2:$AX$2,'IDEXX MPN Table'!$B$3:$AX$52))),"")</f>
        <v>178</v>
      </c>
    </row>
    <row r="542" spans="1:10" x14ac:dyDescent="0.35">
      <c r="A542" s="110" t="str">
        <f t="shared" si="8"/>
        <v>MDWL1_2025-07-20</v>
      </c>
      <c r="B542" t="s">
        <v>260</v>
      </c>
      <c r="C542" s="6">
        <v>45858</v>
      </c>
      <c r="D542" s="136">
        <v>48</v>
      </c>
      <c r="E542">
        <v>47</v>
      </c>
      <c r="F542" s="90" cm="1">
        <f t="array" ref="F542">_xlfn.IFNA(_xlfn.XLOOKUP($D542,'IDEXX MPN Table'!$A$3:$A$52,(_xlfn.XLOOKUP($E542,'IDEXX MPN Table'!$B$2:$AX$2,'IDEXX MPN Table'!$B$3:$AX$52))),"")</f>
        <v>960.6</v>
      </c>
      <c r="G542">
        <v>9</v>
      </c>
      <c r="H542">
        <v>0</v>
      </c>
      <c r="I542" s="92" cm="1">
        <f t="array" ref="I542">_xlfn.IFNA(_xlfn.XLOOKUP($G542,'IDEXX MPN Table'!$A$3:$A$52,(_xlfn.XLOOKUP($H542,'IDEXX MPN Table'!$B$2:$AX$2,'IDEXX MPN Table'!$B$3:$AX$52))),"")</f>
        <v>9.8000000000000007</v>
      </c>
      <c r="J542" t="s">
        <v>1260</v>
      </c>
    </row>
    <row r="543" spans="1:10" x14ac:dyDescent="0.35">
      <c r="A543" s="110" t="str">
        <f t="shared" si="8"/>
        <v>MO1_2025-07-20</v>
      </c>
      <c r="B543" t="s">
        <v>779</v>
      </c>
      <c r="C543" s="6">
        <v>45858</v>
      </c>
      <c r="D543">
        <v>49</v>
      </c>
      <c r="E543">
        <v>48</v>
      </c>
      <c r="F543" s="90" t="str" cm="1">
        <f t="array" ref="F543">_xlfn.IFNA(_xlfn.XLOOKUP($D543,'IDEXX MPN Table'!$A$3:$A$52,(_xlfn.XLOOKUP($E543,'IDEXX MPN Table'!$B$2:$AX$2,'IDEXX MPN Table'!$B$3:$AX$52))),"")</f>
        <v>&gt; 2419.6</v>
      </c>
      <c r="G543">
        <v>13</v>
      </c>
      <c r="H543">
        <v>10</v>
      </c>
      <c r="I543" s="92" cm="1">
        <f t="array" ref="I543">_xlfn.IFNA(_xlfn.XLOOKUP($G543,'IDEXX MPN Table'!$A$3:$A$52,(_xlfn.XLOOKUP($H543,'IDEXX MPN Table'!$B$2:$AX$2,'IDEXX MPN Table'!$B$3:$AX$52))),"")</f>
        <v>26.6</v>
      </c>
    </row>
    <row r="544" spans="1:10" x14ac:dyDescent="0.35">
      <c r="A544" s="110" t="str">
        <f t="shared" si="8"/>
        <v>MR1_2025-07-20</v>
      </c>
      <c r="B544" t="s">
        <v>672</v>
      </c>
      <c r="C544" s="6">
        <v>45858</v>
      </c>
      <c r="D544" s="136">
        <v>49</v>
      </c>
      <c r="E544">
        <v>48</v>
      </c>
      <c r="F544" s="90" t="str" cm="1">
        <f t="array" ref="F544">_xlfn.IFNA(_xlfn.XLOOKUP($D544,'IDEXX MPN Table'!$A$3:$A$52,(_xlfn.XLOOKUP($E544,'IDEXX MPN Table'!$B$2:$AX$2,'IDEXX MPN Table'!$B$3:$AX$52))),"")</f>
        <v>&gt; 2419.6</v>
      </c>
      <c r="G544">
        <v>49</v>
      </c>
      <c r="H544">
        <v>42</v>
      </c>
      <c r="I544" s="92" cm="1">
        <f t="array" ref="I544">_xlfn.IFNA(_xlfn.XLOOKUP($G544,'IDEXX MPN Table'!$A$3:$A$52,(_xlfn.XLOOKUP($H544,'IDEXX MPN Table'!$B$2:$AX$2,'IDEXX MPN Table'!$B$3:$AX$52))),"")</f>
        <v>1299.7</v>
      </c>
    </row>
    <row r="545" spans="1:10" x14ac:dyDescent="0.35">
      <c r="A545" s="110" t="str">
        <f t="shared" si="8"/>
        <v>MR4_2025-07-20</v>
      </c>
      <c r="B545" t="s">
        <v>265</v>
      </c>
      <c r="C545" s="6">
        <v>45858</v>
      </c>
      <c r="D545">
        <v>49</v>
      </c>
      <c r="E545">
        <v>48</v>
      </c>
      <c r="F545" s="90" t="str" cm="1">
        <f t="array" ref="F545">_xlfn.IFNA(_xlfn.XLOOKUP($D545,'IDEXX MPN Table'!$A$3:$A$52,(_xlfn.XLOOKUP($E545,'IDEXX MPN Table'!$B$2:$AX$2,'IDEXX MPN Table'!$B$3:$AX$52))),"")</f>
        <v>&gt; 2419.6</v>
      </c>
      <c r="G545">
        <v>49</v>
      </c>
      <c r="H545">
        <v>48</v>
      </c>
      <c r="I545" s="91" t="str" cm="1">
        <f t="array" ref="I545">_xlfn.IFNA(_xlfn.XLOOKUP($G545,'IDEXX MPN Table'!$A$3:$A$52,(_xlfn.XLOOKUP($H545,'IDEXX MPN Table'!$B$2:$AX$2,'IDEXX MPN Table'!$B$3:$AX$52))),"")</f>
        <v>&gt; 2419.6</v>
      </c>
    </row>
    <row r="546" spans="1:10" x14ac:dyDescent="0.35">
      <c r="A546" s="110" t="str">
        <f t="shared" si="8"/>
        <v>MRC_2025-07-20</v>
      </c>
      <c r="B546" t="s">
        <v>676</v>
      </c>
      <c r="C546" s="6">
        <v>45858</v>
      </c>
      <c r="D546" s="136">
        <v>49</v>
      </c>
      <c r="E546">
        <v>48</v>
      </c>
      <c r="F546" s="90" t="str" cm="1">
        <f t="array" ref="F546">_xlfn.IFNA(_xlfn.XLOOKUP($D546,'IDEXX MPN Table'!$A$3:$A$52,(_xlfn.XLOOKUP($E546,'IDEXX MPN Table'!$B$2:$AX$2,'IDEXX MPN Table'!$B$3:$AX$52))),"")</f>
        <v>&gt; 2419.6</v>
      </c>
      <c r="G546">
        <v>42</v>
      </c>
      <c r="H546">
        <v>17</v>
      </c>
      <c r="I546" s="92" cm="1">
        <f t="array" ref="I546">_xlfn.IFNA(_xlfn.XLOOKUP($G546,'IDEXX MPN Table'!$A$3:$A$52,(_xlfn.XLOOKUP($H546,'IDEXX MPN Table'!$B$2:$AX$2,'IDEXX MPN Table'!$B$3:$AX$52))),"")</f>
        <v>133.6</v>
      </c>
    </row>
    <row r="547" spans="1:10" x14ac:dyDescent="0.35">
      <c r="A547" s="110" t="str">
        <f t="shared" si="8"/>
        <v>PL1_2025-07-20</v>
      </c>
      <c r="B547" t="s">
        <v>267</v>
      </c>
      <c r="C547" s="6">
        <v>45858</v>
      </c>
      <c r="D547">
        <v>49</v>
      </c>
      <c r="E547">
        <v>48</v>
      </c>
      <c r="F547" s="90" t="str" cm="1">
        <f t="array" ref="F547">_xlfn.IFNA(_xlfn.XLOOKUP($D547,'IDEXX MPN Table'!$A$3:$A$52,(_xlfn.XLOOKUP($E547,'IDEXX MPN Table'!$B$2:$AX$2,'IDEXX MPN Table'!$B$3:$AX$52))),"")</f>
        <v>&gt; 2419.6</v>
      </c>
      <c r="G547">
        <v>26</v>
      </c>
      <c r="H547">
        <v>6</v>
      </c>
      <c r="I547" s="92" cm="1">
        <f t="array" ref="I547">_xlfn.IFNA(_xlfn.XLOOKUP($G547,'IDEXX MPN Table'!$A$3:$A$52,(_xlfn.XLOOKUP($H547,'IDEXX MPN Table'!$B$2:$AX$2,'IDEXX MPN Table'!$B$3:$AX$52))),"")</f>
        <v>44.3</v>
      </c>
    </row>
    <row r="548" spans="1:10" x14ac:dyDescent="0.35">
      <c r="A548" s="110" t="str">
        <f t="shared" si="8"/>
        <v>PMRL1_2025-07-20</v>
      </c>
      <c r="B548" t="s">
        <v>269</v>
      </c>
      <c r="C548" s="6">
        <v>45858</v>
      </c>
      <c r="D548">
        <v>49</v>
      </c>
      <c r="E548">
        <v>27</v>
      </c>
      <c r="F548" s="90" cm="1">
        <f t="array" ref="F548">_xlfn.IFNA(_xlfn.XLOOKUP($D548,'IDEXX MPN Table'!$A$3:$A$52,(_xlfn.XLOOKUP($E548,'IDEXX MPN Table'!$B$2:$AX$2,'IDEXX MPN Table'!$B$3:$AX$52))),"")</f>
        <v>517.20000000000005</v>
      </c>
      <c r="G548">
        <v>4</v>
      </c>
      <c r="H548">
        <v>0</v>
      </c>
      <c r="I548" s="92" cm="1">
        <f t="array" ref="I548">_xlfn.IFNA(_xlfn.XLOOKUP($G548,'IDEXX MPN Table'!$A$3:$A$52,(_xlfn.XLOOKUP($H548,'IDEXX MPN Table'!$B$2:$AX$2,'IDEXX MPN Table'!$B$3:$AX$52))),"")</f>
        <v>4.0999999999999996</v>
      </c>
    </row>
    <row r="549" spans="1:10" x14ac:dyDescent="0.35">
      <c r="A549" s="110" t="str">
        <f t="shared" si="8"/>
        <v>PP1_2025-07-20</v>
      </c>
      <c r="B549" t="s">
        <v>274</v>
      </c>
      <c r="C549" s="6">
        <v>45858</v>
      </c>
      <c r="D549" s="136">
        <v>49</v>
      </c>
      <c r="E549">
        <v>48</v>
      </c>
      <c r="F549" s="90" t="str" cm="1">
        <f t="array" ref="F549">_xlfn.IFNA(_xlfn.XLOOKUP($D549,'IDEXX MPN Table'!$A$3:$A$52,(_xlfn.XLOOKUP($E549,'IDEXX MPN Table'!$B$2:$AX$2,'IDEXX MPN Table'!$B$3:$AX$52))),"")</f>
        <v>&gt; 2419.6</v>
      </c>
      <c r="G549">
        <v>18</v>
      </c>
      <c r="H549">
        <v>4</v>
      </c>
      <c r="I549" s="92" cm="1">
        <f t="array" ref="I549">_xlfn.IFNA(_xlfn.XLOOKUP($G549,'IDEXX MPN Table'!$A$3:$A$52,(_xlfn.XLOOKUP($H549,'IDEXX MPN Table'!$B$2:$AX$2,'IDEXX MPN Table'!$B$3:$AX$52))),"")</f>
        <v>26.9</v>
      </c>
    </row>
    <row r="550" spans="1:10" x14ac:dyDescent="0.35">
      <c r="A550" s="110" t="str">
        <f t="shared" si="8"/>
        <v>PRP1_2025-07-20</v>
      </c>
      <c r="B550" t="s">
        <v>277</v>
      </c>
      <c r="C550" s="6">
        <v>45858</v>
      </c>
      <c r="D550">
        <v>49</v>
      </c>
      <c r="E550">
        <v>46</v>
      </c>
      <c r="F550" s="90" cm="1">
        <f t="array" ref="F550">_xlfn.IFNA(_xlfn.XLOOKUP($D550,'IDEXX MPN Table'!$A$3:$A$52,(_xlfn.XLOOKUP($E550,'IDEXX MPN Table'!$B$2:$AX$2,'IDEXX MPN Table'!$B$3:$AX$52))),"")</f>
        <v>1986.3</v>
      </c>
      <c r="G550">
        <v>27</v>
      </c>
      <c r="H550">
        <v>3</v>
      </c>
      <c r="I550" s="92" cm="1">
        <f t="array" ref="I550">_xlfn.IFNA(_xlfn.XLOOKUP($G550,'IDEXX MPN Table'!$A$3:$A$52,(_xlfn.XLOOKUP($H550,'IDEXX MPN Table'!$B$2:$AX$2,'IDEXX MPN Table'!$B$3:$AX$52))),"")</f>
        <v>42</v>
      </c>
    </row>
    <row r="551" spans="1:10" x14ac:dyDescent="0.35">
      <c r="A551" s="110" t="str">
        <f t="shared" si="8"/>
        <v>RB1_2025-07-20</v>
      </c>
      <c r="B551" t="s">
        <v>686</v>
      </c>
      <c r="C551" s="6">
        <v>45858</v>
      </c>
      <c r="D551">
        <v>49</v>
      </c>
      <c r="E551">
        <v>48</v>
      </c>
      <c r="F551" s="90" t="str" cm="1">
        <f t="array" ref="F551">_xlfn.IFNA(_xlfn.XLOOKUP($D551,'IDEXX MPN Table'!$A$3:$A$52,(_xlfn.XLOOKUP($E551,'IDEXX MPN Table'!$B$2:$AX$2,'IDEXX MPN Table'!$B$3:$AX$52))),"")</f>
        <v>&gt; 2419.6</v>
      </c>
      <c r="G551">
        <v>49</v>
      </c>
      <c r="H551">
        <v>22</v>
      </c>
      <c r="I551" s="92" cm="1">
        <f t="array" ref="I551">_xlfn.IFNA(_xlfn.XLOOKUP($G551,'IDEXX MPN Table'!$A$3:$A$52,(_xlfn.XLOOKUP($H551,'IDEXX MPN Table'!$B$2:$AX$2,'IDEXX MPN Table'!$B$3:$AX$52))),"")</f>
        <v>387.3</v>
      </c>
    </row>
    <row r="552" spans="1:10" x14ac:dyDescent="0.35">
      <c r="A552" s="110" t="str">
        <f t="shared" si="8"/>
        <v>RBA_2025-07-20</v>
      </c>
      <c r="B552" t="s">
        <v>279</v>
      </c>
      <c r="C552" s="6">
        <v>45858</v>
      </c>
      <c r="D552">
        <v>49</v>
      </c>
      <c r="E552">
        <v>48</v>
      </c>
      <c r="F552" s="90" t="str" cm="1">
        <f t="array" ref="F552">_xlfn.IFNA(_xlfn.XLOOKUP($D552,'IDEXX MPN Table'!$A$3:$A$52,(_xlfn.XLOOKUP($E552,'IDEXX MPN Table'!$B$2:$AX$2,'IDEXX MPN Table'!$B$3:$AX$52))),"")</f>
        <v>&gt; 2419.6</v>
      </c>
      <c r="G552">
        <v>49</v>
      </c>
      <c r="H552">
        <v>46</v>
      </c>
      <c r="I552" s="92" cm="1">
        <f t="array" ref="I552">_xlfn.IFNA(_xlfn.XLOOKUP($G552,'IDEXX MPN Table'!$A$3:$A$52,(_xlfn.XLOOKUP($H552,'IDEXX MPN Table'!$B$2:$AX$2,'IDEXX MPN Table'!$B$3:$AX$52))),"")</f>
        <v>1986.3</v>
      </c>
    </row>
    <row r="553" spans="1:10" x14ac:dyDescent="0.35">
      <c r="A553" s="110" t="str">
        <f t="shared" si="8"/>
        <v>RO1a_2025-07-20</v>
      </c>
      <c r="B553" t="s">
        <v>285</v>
      </c>
      <c r="C553" s="6">
        <v>45858</v>
      </c>
      <c r="D553" s="136">
        <v>49</v>
      </c>
      <c r="E553">
        <v>48</v>
      </c>
      <c r="F553" s="90" t="str" cm="1">
        <f t="array" ref="F553">_xlfn.IFNA(_xlfn.XLOOKUP($D553,'IDEXX MPN Table'!$A$3:$A$52,(_xlfn.XLOOKUP($E553,'IDEXX MPN Table'!$B$2:$AX$2,'IDEXX MPN Table'!$B$3:$AX$52))),"")</f>
        <v>&gt; 2419.6</v>
      </c>
      <c r="G553">
        <v>49</v>
      </c>
      <c r="H553">
        <v>45</v>
      </c>
      <c r="I553" s="92" cm="1">
        <f t="array" ref="I553">_xlfn.IFNA(_xlfn.XLOOKUP($G553,'IDEXX MPN Table'!$A$3:$A$52,(_xlfn.XLOOKUP($H553,'IDEXX MPN Table'!$B$2:$AX$2,'IDEXX MPN Table'!$B$3:$AX$52))),"")</f>
        <v>1732.9</v>
      </c>
    </row>
    <row r="554" spans="1:10" x14ac:dyDescent="0.35">
      <c r="A554" s="110" t="str">
        <f t="shared" si="8"/>
        <v>ROL1_2025-07-20</v>
      </c>
      <c r="B554" t="s">
        <v>289</v>
      </c>
      <c r="C554" s="6">
        <v>45858</v>
      </c>
      <c r="D554">
        <v>49</v>
      </c>
      <c r="E554">
        <v>48</v>
      </c>
      <c r="F554" s="90" t="str" cm="1">
        <f t="array" ref="F554">_xlfn.IFNA(_xlfn.XLOOKUP($D554,'IDEXX MPN Table'!$A$3:$A$52,(_xlfn.XLOOKUP($E554,'IDEXX MPN Table'!$B$2:$AX$2,'IDEXX MPN Table'!$B$3:$AX$52))),"")</f>
        <v>&gt; 2419.6</v>
      </c>
      <c r="G554">
        <v>2</v>
      </c>
      <c r="H554">
        <v>0</v>
      </c>
      <c r="I554" s="92" cm="1">
        <f t="array" ref="I554">_xlfn.IFNA(_xlfn.XLOOKUP($G554,'IDEXX MPN Table'!$A$3:$A$52,(_xlfn.XLOOKUP($H554,'IDEXX MPN Table'!$B$2:$AX$2,'IDEXX MPN Table'!$B$3:$AX$52))),"")</f>
        <v>2</v>
      </c>
      <c r="J554" t="s">
        <v>1280</v>
      </c>
    </row>
    <row r="555" spans="1:10" x14ac:dyDescent="0.35">
      <c r="A555" s="110" t="str">
        <f t="shared" si="8"/>
        <v>SB2_2025-07-20</v>
      </c>
      <c r="B555" t="s">
        <v>447</v>
      </c>
      <c r="C555" s="6">
        <v>45858</v>
      </c>
      <c r="D555">
        <v>49</v>
      </c>
      <c r="E555">
        <v>48</v>
      </c>
      <c r="F555" s="90" t="str" cm="1">
        <f t="array" ref="F555">_xlfn.IFNA(_xlfn.XLOOKUP($D555,'IDEXX MPN Table'!$A$3:$A$52,(_xlfn.XLOOKUP($E555,'IDEXX MPN Table'!$B$2:$AX$2,'IDEXX MPN Table'!$B$3:$AX$52))),"")</f>
        <v>&gt; 2419.6</v>
      </c>
      <c r="G555">
        <v>47</v>
      </c>
      <c r="H555">
        <v>44</v>
      </c>
      <c r="I555" s="92" cm="1">
        <f t="array" ref="I555">_xlfn.IFNA(_xlfn.XLOOKUP($G555,'IDEXX MPN Table'!$A$3:$A$52,(_xlfn.XLOOKUP($H555,'IDEXX MPN Table'!$B$2:$AX$2,'IDEXX MPN Table'!$B$3:$AX$52))),"")</f>
        <v>593.79999999999995</v>
      </c>
    </row>
    <row r="556" spans="1:10" x14ac:dyDescent="0.35">
      <c r="A556" s="110" t="str">
        <f t="shared" si="8"/>
        <v>SB5_2025-07-20</v>
      </c>
      <c r="B556" t="s">
        <v>692</v>
      </c>
      <c r="C556" s="6">
        <v>45858</v>
      </c>
      <c r="D556">
        <v>49</v>
      </c>
      <c r="E556">
        <v>48</v>
      </c>
      <c r="F556" s="90" t="str" cm="1">
        <f t="array" ref="F556">_xlfn.IFNA(_xlfn.XLOOKUP($D556,'IDEXX MPN Table'!$A$3:$A$52,(_xlfn.XLOOKUP($E556,'IDEXX MPN Table'!$B$2:$AX$2,'IDEXX MPN Table'!$B$3:$AX$52))),"")</f>
        <v>&gt; 2419.6</v>
      </c>
      <c r="G556">
        <v>30</v>
      </c>
      <c r="H556">
        <v>12</v>
      </c>
      <c r="I556" s="92" cm="1">
        <f t="array" ref="I556">_xlfn.IFNA(_xlfn.XLOOKUP($G556,'IDEXX MPN Table'!$A$3:$A$52,(_xlfn.XLOOKUP($H556,'IDEXX MPN Table'!$B$2:$AX$2,'IDEXX MPN Table'!$B$3:$AX$52))),"")</f>
        <v>64</v>
      </c>
    </row>
    <row r="557" spans="1:10" x14ac:dyDescent="0.35">
      <c r="A557" s="110" t="str">
        <f t="shared" si="8"/>
        <v>SB9_2025-07-20</v>
      </c>
      <c r="B557" t="s">
        <v>298</v>
      </c>
      <c r="C557" s="6">
        <v>45858</v>
      </c>
      <c r="D557" s="136">
        <v>49</v>
      </c>
      <c r="E557">
        <v>48</v>
      </c>
      <c r="F557" s="90" t="str" cm="1">
        <f t="array" ref="F557">_xlfn.IFNA(_xlfn.XLOOKUP($D557,'IDEXX MPN Table'!$A$3:$A$52,(_xlfn.XLOOKUP($E557,'IDEXX MPN Table'!$B$2:$AX$2,'IDEXX MPN Table'!$B$3:$AX$52))),"")</f>
        <v>&gt; 2419.6</v>
      </c>
      <c r="G557">
        <v>49</v>
      </c>
      <c r="H557">
        <v>48</v>
      </c>
      <c r="I557" s="92" t="str" cm="1">
        <f t="array" ref="I557">_xlfn.IFNA(_xlfn.XLOOKUP($G557,'IDEXX MPN Table'!$A$3:$A$52,(_xlfn.XLOOKUP($H557,'IDEXX MPN Table'!$B$2:$AX$2,'IDEXX MPN Table'!$B$3:$AX$52))),"")</f>
        <v>&gt; 2419.6</v>
      </c>
      <c r="J557" t="s">
        <v>1262</v>
      </c>
    </row>
    <row r="558" spans="1:10" x14ac:dyDescent="0.35">
      <c r="A558" s="110" t="str">
        <f t="shared" si="8"/>
        <v>SBA_2025-07-20</v>
      </c>
      <c r="B558" t="s">
        <v>695</v>
      </c>
      <c r="C558" s="6">
        <v>45858</v>
      </c>
      <c r="D558">
        <v>48</v>
      </c>
      <c r="E558">
        <v>48</v>
      </c>
      <c r="F558" s="90" cm="1">
        <f t="array" ref="F558">_xlfn.IFNA(_xlfn.XLOOKUP($D558,'IDEXX MPN Table'!$A$3:$A$52,(_xlfn.XLOOKUP($E558,'IDEXX MPN Table'!$B$2:$AX$2,'IDEXX MPN Table'!$B$3:$AX$52))),"")</f>
        <v>1011.2</v>
      </c>
      <c r="G558">
        <v>34</v>
      </c>
      <c r="H558">
        <v>9</v>
      </c>
      <c r="I558" s="92" cm="1">
        <f t="array" ref="I558">_xlfn.IFNA(_xlfn.XLOOKUP($G558,'IDEXX MPN Table'!$A$3:$A$52,(_xlfn.XLOOKUP($H558,'IDEXX MPN Table'!$B$2:$AX$2,'IDEXX MPN Table'!$B$3:$AX$52))),"")</f>
        <v>70.8</v>
      </c>
      <c r="J558" t="s">
        <v>1279</v>
      </c>
    </row>
    <row r="559" spans="1:10" x14ac:dyDescent="0.35">
      <c r="A559" s="110" t="str">
        <f t="shared" si="8"/>
        <v>SC6_2025-07-20</v>
      </c>
      <c r="B559" t="s">
        <v>808</v>
      </c>
      <c r="C559" s="6">
        <v>45858</v>
      </c>
      <c r="D559">
        <v>47</v>
      </c>
      <c r="E559">
        <v>48</v>
      </c>
      <c r="F559" s="90" cm="1">
        <f t="array" ref="F559">_xlfn.IFNA(_xlfn.XLOOKUP($D559,'IDEXX MPN Table'!$A$3:$A$52,(_xlfn.XLOOKUP($E559,'IDEXX MPN Table'!$B$2:$AX$2,'IDEXX MPN Table'!$B$3:$AX$52))),"")</f>
        <v>691</v>
      </c>
      <c r="G559">
        <v>1</v>
      </c>
      <c r="H559">
        <v>0</v>
      </c>
      <c r="I559" s="92" cm="1">
        <f t="array" ref="I559">_xlfn.IFNA(_xlfn.XLOOKUP($G559,'IDEXX MPN Table'!$A$3:$A$52,(_xlfn.XLOOKUP($H559,'IDEXX MPN Table'!$B$2:$AX$2,'IDEXX MPN Table'!$B$3:$AX$52))),"")</f>
        <v>1</v>
      </c>
      <c r="J559" t="s">
        <v>1291</v>
      </c>
    </row>
    <row r="560" spans="1:10" x14ac:dyDescent="0.35">
      <c r="A560" s="110" t="str">
        <f t="shared" si="8"/>
        <v>SPBP1_2025-07-20</v>
      </c>
      <c r="B560" t="s">
        <v>301</v>
      </c>
      <c r="C560" s="6">
        <v>45858</v>
      </c>
      <c r="D560" s="136">
        <v>49</v>
      </c>
      <c r="E560">
        <v>48</v>
      </c>
      <c r="F560" s="90" t="str" cm="1">
        <f t="array" ref="F560">_xlfn.IFNA(_xlfn.XLOOKUP($D560,'IDEXX MPN Table'!$A$3:$A$52,(_xlfn.XLOOKUP($E560,'IDEXX MPN Table'!$B$2:$AX$2,'IDEXX MPN Table'!$B$3:$AX$52))),"")</f>
        <v>&gt; 2419.6</v>
      </c>
      <c r="G560">
        <v>4</v>
      </c>
      <c r="H560">
        <v>1</v>
      </c>
      <c r="I560" s="92" cm="1">
        <f t="array" ref="I560">_xlfn.IFNA(_xlfn.XLOOKUP($G560,'IDEXX MPN Table'!$A$3:$A$52,(_xlfn.XLOOKUP($H560,'IDEXX MPN Table'!$B$2:$AX$2,'IDEXX MPN Table'!$B$3:$AX$52))),"")</f>
        <v>5.2</v>
      </c>
    </row>
    <row r="561" spans="1:10" x14ac:dyDescent="0.35">
      <c r="A561" s="110" t="str">
        <f t="shared" si="8"/>
        <v>SPBP2_2025-07-20</v>
      </c>
      <c r="B561" t="s">
        <v>303</v>
      </c>
      <c r="C561" s="6">
        <v>45858</v>
      </c>
      <c r="D561" s="136">
        <v>48</v>
      </c>
      <c r="E561">
        <v>48</v>
      </c>
      <c r="F561" s="90" cm="1">
        <f t="array" ref="F561">_xlfn.IFNA(_xlfn.XLOOKUP($D561,'IDEXX MPN Table'!$A$3:$A$52,(_xlfn.XLOOKUP($E561,'IDEXX MPN Table'!$B$2:$AX$2,'IDEXX MPN Table'!$B$3:$AX$52))),"")</f>
        <v>1011.2</v>
      </c>
      <c r="G561">
        <v>8</v>
      </c>
      <c r="H561">
        <v>1</v>
      </c>
      <c r="I561" s="92" cm="1">
        <f t="array" ref="I561">_xlfn.IFNA(_xlfn.XLOOKUP($G561,'IDEXX MPN Table'!$A$3:$A$52,(_xlfn.XLOOKUP($H561,'IDEXX MPN Table'!$B$2:$AX$2,'IDEXX MPN Table'!$B$3:$AX$52))),"")</f>
        <v>9.6999999999999993</v>
      </c>
      <c r="J561" t="s">
        <v>1260</v>
      </c>
    </row>
    <row r="562" spans="1:10" x14ac:dyDescent="0.35">
      <c r="A562" s="110" t="str">
        <f t="shared" si="8"/>
        <v>SW1_2025-07-20</v>
      </c>
      <c r="B562" t="s">
        <v>810</v>
      </c>
      <c r="C562" s="6">
        <v>45858</v>
      </c>
      <c r="D562">
        <v>49</v>
      </c>
      <c r="E562">
        <v>48</v>
      </c>
      <c r="F562" s="90" t="str" cm="1">
        <f t="array" ref="F562">_xlfn.IFNA(_xlfn.XLOOKUP($D562,'IDEXX MPN Table'!$A$3:$A$52,(_xlfn.XLOOKUP($E562,'IDEXX MPN Table'!$B$2:$AX$2,'IDEXX MPN Table'!$B$3:$AX$52))),"")</f>
        <v>&gt; 2419.6</v>
      </c>
      <c r="G562">
        <v>43</v>
      </c>
      <c r="H562">
        <v>16</v>
      </c>
      <c r="I562" s="92" cm="1">
        <f t="array" ref="I562">_xlfn.IFNA(_xlfn.XLOOKUP($G562,'IDEXX MPN Table'!$A$3:$A$52,(_xlfn.XLOOKUP($H562,'IDEXX MPN Table'!$B$2:$AX$2,'IDEXX MPN Table'!$B$3:$AX$52))),"")</f>
        <v>139.1</v>
      </c>
    </row>
    <row r="563" spans="1:10" x14ac:dyDescent="0.35">
      <c r="A563" s="110" t="str">
        <f t="shared" si="8"/>
        <v>SYL1_2025-07-20</v>
      </c>
      <c r="B563" t="s">
        <v>307</v>
      </c>
      <c r="C563" s="6">
        <v>45858</v>
      </c>
      <c r="D563">
        <v>49</v>
      </c>
      <c r="E563">
        <v>48</v>
      </c>
      <c r="F563" s="90" t="str" cm="1">
        <f t="array" ref="F563">_xlfn.IFNA(_xlfn.XLOOKUP($D563,'IDEXX MPN Table'!$A$3:$A$52,(_xlfn.XLOOKUP($E563,'IDEXX MPN Table'!$B$2:$AX$2,'IDEXX MPN Table'!$B$3:$AX$52))),"")</f>
        <v>&gt; 2419.6</v>
      </c>
      <c r="G563">
        <v>10</v>
      </c>
      <c r="H563">
        <v>2</v>
      </c>
      <c r="I563" s="92" cm="1">
        <f t="array" ref="I563">_xlfn.IFNA(_xlfn.XLOOKUP($G563,'IDEXX MPN Table'!$A$3:$A$52,(_xlfn.XLOOKUP($H563,'IDEXX MPN Table'!$B$2:$AX$2,'IDEXX MPN Table'!$B$3:$AX$52))),"")</f>
        <v>13.2</v>
      </c>
    </row>
    <row r="564" spans="1:10" x14ac:dyDescent="0.35">
      <c r="A564" s="110" t="str">
        <f t="shared" si="8"/>
        <v>SYNL1_2025-07-20</v>
      </c>
      <c r="B564" t="s">
        <v>310</v>
      </c>
      <c r="C564" s="6">
        <v>45858</v>
      </c>
      <c r="D564">
        <v>47</v>
      </c>
      <c r="E564">
        <v>48</v>
      </c>
      <c r="F564" s="90" cm="1">
        <f t="array" ref="F564">_xlfn.IFNA(_xlfn.XLOOKUP($D564,'IDEXX MPN Table'!$A$3:$A$52,(_xlfn.XLOOKUP($E564,'IDEXX MPN Table'!$B$2:$AX$2,'IDEXX MPN Table'!$B$3:$AX$52))),"")</f>
        <v>691</v>
      </c>
      <c r="G564">
        <v>41</v>
      </c>
      <c r="H564">
        <v>17</v>
      </c>
      <c r="I564" s="91" cm="1">
        <f t="array" ref="I564">_xlfn.IFNA(_xlfn.XLOOKUP($G564,'IDEXX MPN Table'!$A$3:$A$52,(_xlfn.XLOOKUP($H564,'IDEXX MPN Table'!$B$2:$AX$2,'IDEXX MPN Table'!$B$3:$AX$52))),"")</f>
        <v>125.4</v>
      </c>
      <c r="J564" t="s">
        <v>1291</v>
      </c>
    </row>
    <row r="565" spans="1:10" x14ac:dyDescent="0.35">
      <c r="A565" s="110" t="str">
        <f t="shared" si="8"/>
        <v>WP1_2025-07-20</v>
      </c>
      <c r="B565" t="s">
        <v>1268</v>
      </c>
      <c r="C565" s="6">
        <v>45858</v>
      </c>
      <c r="D565" s="136">
        <v>49</v>
      </c>
      <c r="E565">
        <v>48</v>
      </c>
      <c r="F565" s="90" t="str" cm="1">
        <f t="array" ref="F565">_xlfn.IFNA(_xlfn.XLOOKUP($D565,'IDEXX MPN Table'!$A$3:$A$52,(_xlfn.XLOOKUP($E565,'IDEXX MPN Table'!$B$2:$AX$2,'IDEXX MPN Table'!$B$3:$AX$52))),"")</f>
        <v>&gt; 2419.6</v>
      </c>
      <c r="G565">
        <v>40</v>
      </c>
      <c r="H565">
        <v>9</v>
      </c>
      <c r="I565" s="92" cm="1">
        <f t="array" ref="I565">_xlfn.IFNA(_xlfn.XLOOKUP($G565,'IDEXX MPN Table'!$A$3:$A$52,(_xlfn.XLOOKUP($H565,'IDEXX MPN Table'!$B$2:$AX$2,'IDEXX MPN Table'!$B$3:$AX$52))),"")</f>
        <v>95.9</v>
      </c>
    </row>
    <row r="566" spans="1:10" x14ac:dyDescent="0.35">
      <c r="A566" s="110" t="str">
        <f t="shared" si="8"/>
        <v>WP2_2025-07-20</v>
      </c>
      <c r="B566" t="s">
        <v>529</v>
      </c>
      <c r="C566" s="6">
        <v>45858</v>
      </c>
      <c r="D566" s="136">
        <v>49</v>
      </c>
      <c r="E566">
        <v>48</v>
      </c>
      <c r="F566" s="90" t="str" cm="1">
        <f t="array" ref="F566">_xlfn.IFNA(_xlfn.XLOOKUP($D566,'IDEXX MPN Table'!$A$3:$A$52,(_xlfn.XLOOKUP($E566,'IDEXX MPN Table'!$B$2:$AX$2,'IDEXX MPN Table'!$B$3:$AX$52))),"")</f>
        <v>&gt; 2419.6</v>
      </c>
      <c r="G566">
        <v>3</v>
      </c>
      <c r="H566">
        <v>0</v>
      </c>
      <c r="I566" s="92" cm="1">
        <f t="array" ref="I566">_xlfn.IFNA(_xlfn.XLOOKUP($G566,'IDEXX MPN Table'!$A$3:$A$52,(_xlfn.XLOOKUP($H566,'IDEXX MPN Table'!$B$2:$AX$2,'IDEXX MPN Table'!$B$3:$AX$52))),"")</f>
        <v>3.1</v>
      </c>
    </row>
    <row r="567" spans="1:10" x14ac:dyDescent="0.35">
      <c r="A567" s="110" t="str">
        <f t="shared" si="8"/>
        <v>WP3_2025-07-20</v>
      </c>
      <c r="B567" t="s">
        <v>1269</v>
      </c>
      <c r="C567" s="6">
        <v>45858</v>
      </c>
      <c r="D567" s="136">
        <v>49</v>
      </c>
      <c r="E567">
        <v>48</v>
      </c>
      <c r="F567" s="90" t="str" cm="1">
        <f t="array" ref="F567">_xlfn.IFNA(_xlfn.XLOOKUP($D567,'IDEXX MPN Table'!$A$3:$A$52,(_xlfn.XLOOKUP($E567,'IDEXX MPN Table'!$B$2:$AX$2,'IDEXX MPN Table'!$B$3:$AX$52))),"")</f>
        <v>&gt; 2419.6</v>
      </c>
      <c r="G567">
        <v>19</v>
      </c>
      <c r="H567">
        <v>0</v>
      </c>
      <c r="I567" s="92" cm="1">
        <f t="array" ref="I567">_xlfn.IFNA(_xlfn.XLOOKUP($G567,'IDEXX MPN Table'!$A$3:$A$52,(_xlfn.XLOOKUP($H567,'IDEXX MPN Table'!$B$2:$AX$2,'IDEXX MPN Table'!$B$3:$AX$52))),"")</f>
        <v>23.3</v>
      </c>
    </row>
    <row r="568" spans="1:10" x14ac:dyDescent="0.35">
      <c r="A568" s="110" t="str">
        <f t="shared" si="8"/>
        <v>WP4_2025-07-20</v>
      </c>
      <c r="B568" t="s">
        <v>1270</v>
      </c>
      <c r="C568" s="6">
        <v>45858</v>
      </c>
      <c r="D568" s="136">
        <v>49</v>
      </c>
      <c r="E568">
        <v>48</v>
      </c>
      <c r="F568" s="90" t="str" cm="1">
        <f t="array" ref="F568">_xlfn.IFNA(_xlfn.XLOOKUP($D568,'IDEXX MPN Table'!$A$3:$A$52,(_xlfn.XLOOKUP($E568,'IDEXX MPN Table'!$B$2:$AX$2,'IDEXX MPN Table'!$B$3:$AX$52))),"")</f>
        <v>&gt; 2419.6</v>
      </c>
      <c r="G568">
        <v>1</v>
      </c>
      <c r="H568">
        <v>0</v>
      </c>
      <c r="I568" s="92" cm="1">
        <f t="array" ref="I568">_xlfn.IFNA(_xlfn.XLOOKUP($G568,'IDEXX MPN Table'!$A$3:$A$52,(_xlfn.XLOOKUP($H568,'IDEXX MPN Table'!$B$2:$AX$2,'IDEXX MPN Table'!$B$3:$AX$52))),"")</f>
        <v>1</v>
      </c>
    </row>
    <row r="569" spans="1:10" x14ac:dyDescent="0.35">
      <c r="A569" s="110" t="str">
        <f t="shared" si="8"/>
        <v>ABM4_2025-07-27</v>
      </c>
      <c r="B569" t="s">
        <v>381</v>
      </c>
      <c r="C569" s="6">
        <v>45865</v>
      </c>
      <c r="D569">
        <v>49</v>
      </c>
      <c r="E569">
        <v>48</v>
      </c>
      <c r="F569" s="90" t="str" cm="1">
        <f t="array" ref="F569">_xlfn.IFNA(_xlfn.XLOOKUP($D569,'IDEXX MPN Table'!$A$3:$A$52,(_xlfn.XLOOKUP($E569,'IDEXX MPN Table'!$B$2:$AX$2,'IDEXX MPN Table'!$B$3:$AX$52))),"")</f>
        <v>&gt; 2419.6</v>
      </c>
      <c r="G569">
        <v>49</v>
      </c>
      <c r="H569">
        <v>44</v>
      </c>
      <c r="I569" s="92" cm="1">
        <f t="array" ref="I569">_xlfn.IFNA(_xlfn.XLOOKUP($G569,'IDEXX MPN Table'!$A$3:$A$52,(_xlfn.XLOOKUP($H569,'IDEXX MPN Table'!$B$2:$AX$2,'IDEXX MPN Table'!$B$3:$AX$52))),"")</f>
        <v>1553.1</v>
      </c>
    </row>
    <row r="570" spans="1:10" x14ac:dyDescent="0.35">
      <c r="A570" s="110" t="str">
        <f t="shared" si="8"/>
        <v>AC1_2025-07-27</v>
      </c>
      <c r="B570" t="s">
        <v>316</v>
      </c>
      <c r="C570" s="6">
        <v>45865</v>
      </c>
      <c r="D570">
        <v>49</v>
      </c>
      <c r="E570">
        <v>48</v>
      </c>
      <c r="F570" s="90" t="str" cm="1">
        <f t="array" ref="F570">_xlfn.IFNA(_xlfn.XLOOKUP($D570,'IDEXX MPN Table'!$A$3:$A$52,(_xlfn.XLOOKUP($E570,'IDEXX MPN Table'!$B$2:$AX$2,'IDEXX MPN Table'!$B$3:$AX$52))),"")</f>
        <v>&gt; 2419.6</v>
      </c>
      <c r="G570">
        <v>49</v>
      </c>
      <c r="H570">
        <v>48</v>
      </c>
      <c r="I570" s="92" t="str" cm="1">
        <f t="array" ref="I570">_xlfn.IFNA(_xlfn.XLOOKUP($G570,'IDEXX MPN Table'!$A$3:$A$52,(_xlfn.XLOOKUP($H570,'IDEXX MPN Table'!$B$2:$AX$2,'IDEXX MPN Table'!$B$3:$AX$52))),"")</f>
        <v>&gt; 2419.6</v>
      </c>
    </row>
    <row r="571" spans="1:10" x14ac:dyDescent="0.35">
      <c r="A571" s="110" t="str">
        <f t="shared" si="8"/>
        <v>AC5_2025-07-27</v>
      </c>
      <c r="B571" t="s">
        <v>622</v>
      </c>
      <c r="C571" s="6">
        <v>45865</v>
      </c>
      <c r="D571">
        <v>49</v>
      </c>
      <c r="E571">
        <v>48</v>
      </c>
      <c r="F571" s="90" t="str" cm="1">
        <f t="array" ref="F571">_xlfn.IFNA(_xlfn.XLOOKUP($D571,'IDEXX MPN Table'!$A$3:$A$52,(_xlfn.XLOOKUP($E571,'IDEXX MPN Table'!$B$2:$AX$2,'IDEXX MPN Table'!$B$3:$AX$52))),"")</f>
        <v>&gt; 2419.6</v>
      </c>
      <c r="G571">
        <v>22</v>
      </c>
      <c r="H571">
        <v>4</v>
      </c>
      <c r="I571" s="92" cm="1">
        <f t="array" ref="I571">_xlfn.IFNA(_xlfn.XLOOKUP($G571,'IDEXX MPN Table'!$A$3:$A$52,(_xlfn.XLOOKUP($H571,'IDEXX MPN Table'!$B$2:$AX$2,'IDEXX MPN Table'!$B$3:$AX$52))),"")</f>
        <v>33.6</v>
      </c>
    </row>
    <row r="572" spans="1:10" x14ac:dyDescent="0.35">
      <c r="A572" s="110" t="str">
        <f t="shared" si="8"/>
        <v>APL1_2025-07-27</v>
      </c>
      <c r="B572" t="s">
        <v>312</v>
      </c>
      <c r="C572" s="6">
        <v>45865</v>
      </c>
      <c r="D572">
        <v>49</v>
      </c>
      <c r="E572">
        <v>48</v>
      </c>
      <c r="F572" s="90" t="str" cm="1">
        <f t="array" ref="F572">_xlfn.IFNA(_xlfn.XLOOKUP($D572,'IDEXX MPN Table'!$A$3:$A$52,(_xlfn.XLOOKUP($E572,'IDEXX MPN Table'!$B$2:$AX$2,'IDEXX MPN Table'!$B$3:$AX$52))),"")</f>
        <v>&gt; 2419.6</v>
      </c>
      <c r="G572">
        <v>9</v>
      </c>
      <c r="H572">
        <v>2</v>
      </c>
      <c r="I572" s="92" cm="1">
        <f t="array" ref="I572">_xlfn.IFNA(_xlfn.XLOOKUP($G572,'IDEXX MPN Table'!$A$3:$A$52,(_xlfn.XLOOKUP($H572,'IDEXX MPN Table'!$B$2:$AX$2,'IDEXX MPN Table'!$B$3:$AX$52))),"")</f>
        <v>12</v>
      </c>
    </row>
    <row r="573" spans="1:10" x14ac:dyDescent="0.35">
      <c r="A573" s="110" t="str">
        <f t="shared" si="8"/>
        <v>ATL1_2025-07-27</v>
      </c>
      <c r="B573" t="s">
        <v>627</v>
      </c>
      <c r="C573" s="6">
        <v>45865</v>
      </c>
      <c r="D573">
        <v>49</v>
      </c>
      <c r="E573">
        <v>47</v>
      </c>
      <c r="F573" s="90" cm="1">
        <f t="array" ref="F573">_xlfn.IFNA(_xlfn.XLOOKUP($D573,'IDEXX MPN Table'!$A$3:$A$52,(_xlfn.XLOOKUP($E573,'IDEXX MPN Table'!$B$2:$AX$2,'IDEXX MPN Table'!$B$3:$AX$52))),"")</f>
        <v>2419.6</v>
      </c>
      <c r="G573">
        <v>10</v>
      </c>
      <c r="H573">
        <v>2</v>
      </c>
      <c r="I573" s="92" cm="1">
        <f t="array" ref="I573">_xlfn.IFNA(_xlfn.XLOOKUP($G573,'IDEXX MPN Table'!$A$3:$A$52,(_xlfn.XLOOKUP($H573,'IDEXX MPN Table'!$B$2:$AX$2,'IDEXX MPN Table'!$B$3:$AX$52))),"")</f>
        <v>13.2</v>
      </c>
    </row>
    <row r="574" spans="1:10" x14ac:dyDescent="0.35">
      <c r="A574" s="110" t="str">
        <f t="shared" si="8"/>
        <v>AX1_2025-07-27</v>
      </c>
      <c r="B574" t="s">
        <v>168</v>
      </c>
      <c r="C574" s="6">
        <v>45865</v>
      </c>
      <c r="D574">
        <v>49</v>
      </c>
      <c r="E574">
        <v>48</v>
      </c>
      <c r="F574" s="90" t="str" cm="1">
        <f t="array" ref="F574">_xlfn.IFNA(_xlfn.XLOOKUP($D574,'IDEXX MPN Table'!$A$3:$A$52,(_xlfn.XLOOKUP($E574,'IDEXX MPN Table'!$B$2:$AX$2,'IDEXX MPN Table'!$B$3:$AX$52))),"")</f>
        <v>&gt; 2419.6</v>
      </c>
      <c r="G574">
        <v>36</v>
      </c>
      <c r="H574">
        <v>17</v>
      </c>
      <c r="I574" s="92" cm="1">
        <f t="array" ref="I574">_xlfn.IFNA(_xlfn.XLOOKUP($G574,'IDEXX MPN Table'!$A$3:$A$52,(_xlfn.XLOOKUP($H574,'IDEXX MPN Table'!$B$2:$AX$2,'IDEXX MPN Table'!$B$3:$AX$52))),"")</f>
        <v>95.8</v>
      </c>
      <c r="J574" t="s">
        <v>1262</v>
      </c>
    </row>
    <row r="575" spans="1:10" x14ac:dyDescent="0.35">
      <c r="A575" s="110" t="str">
        <f t="shared" si="8"/>
        <v>BB1_2025-07-27</v>
      </c>
      <c r="B575" t="s">
        <v>181</v>
      </c>
      <c r="C575" s="6">
        <v>45865</v>
      </c>
      <c r="D575">
        <v>49</v>
      </c>
      <c r="E575">
        <v>48</v>
      </c>
      <c r="F575" s="90" t="str" cm="1">
        <f t="array" ref="F575">_xlfn.IFNA(_xlfn.XLOOKUP($D575,'IDEXX MPN Table'!$A$3:$A$52,(_xlfn.XLOOKUP($E575,'IDEXX MPN Table'!$B$2:$AX$2,'IDEXX MPN Table'!$B$3:$AX$52))),"")</f>
        <v>&gt; 2419.6</v>
      </c>
      <c r="G575">
        <v>48</v>
      </c>
      <c r="H575">
        <v>27</v>
      </c>
      <c r="I575" s="92" cm="1">
        <f t="array" ref="I575">_xlfn.IFNA(_xlfn.XLOOKUP($G575,'IDEXX MPN Table'!$A$3:$A$52,(_xlfn.XLOOKUP($H575,'IDEXX MPN Table'!$B$2:$AX$2,'IDEXX MPN Table'!$B$3:$AX$52))),"")</f>
        <v>378.4</v>
      </c>
    </row>
    <row r="576" spans="1:10" x14ac:dyDescent="0.35">
      <c r="A576" s="110" t="str">
        <f t="shared" si="8"/>
        <v>BD1a_2025-07-27</v>
      </c>
      <c r="B576" t="s">
        <v>186</v>
      </c>
      <c r="C576" s="6">
        <v>45865</v>
      </c>
      <c r="D576">
        <v>49</v>
      </c>
      <c r="E576">
        <v>48</v>
      </c>
      <c r="F576" s="90" t="str" cm="1">
        <f t="array" ref="F576">_xlfn.IFNA(_xlfn.XLOOKUP($D576,'IDEXX MPN Table'!$A$3:$A$52,(_xlfn.XLOOKUP($E576,'IDEXX MPN Table'!$B$2:$AX$2,'IDEXX MPN Table'!$B$3:$AX$52))),"")</f>
        <v>&gt; 2419.6</v>
      </c>
      <c r="G576">
        <v>47</v>
      </c>
      <c r="H576">
        <v>10</v>
      </c>
      <c r="I576" s="92" cm="1">
        <f t="array" ref="I576">_xlfn.IFNA(_xlfn.XLOOKUP($G576,'IDEXX MPN Table'!$A$3:$A$52,(_xlfn.XLOOKUP($H576,'IDEXX MPN Table'!$B$2:$AX$2,'IDEXX MPN Table'!$B$3:$AX$52))),"")</f>
        <v>160.69999999999999</v>
      </c>
    </row>
    <row r="577" spans="1:10" x14ac:dyDescent="0.35">
      <c r="A577" s="110" t="str">
        <f t="shared" si="8"/>
        <v>BD4_2025-07-27</v>
      </c>
      <c r="B577" t="s">
        <v>636</v>
      </c>
      <c r="C577" s="6">
        <v>45865</v>
      </c>
      <c r="D577">
        <v>49</v>
      </c>
      <c r="E577">
        <v>48</v>
      </c>
      <c r="F577" s="90" t="str" cm="1">
        <f t="array" ref="F577">_xlfn.IFNA(_xlfn.XLOOKUP($D577,'IDEXX MPN Table'!$A$3:$A$52,(_xlfn.XLOOKUP($E577,'IDEXX MPN Table'!$B$2:$AX$2,'IDEXX MPN Table'!$B$3:$AX$52))),"")</f>
        <v>&gt; 2419.6</v>
      </c>
      <c r="G577">
        <v>49</v>
      </c>
      <c r="H577">
        <v>21</v>
      </c>
      <c r="I577" s="92" cm="1">
        <f t="array" ref="I577">_xlfn.IFNA(_xlfn.XLOOKUP($G577,'IDEXX MPN Table'!$A$3:$A$52,(_xlfn.XLOOKUP($H577,'IDEXX MPN Table'!$B$2:$AX$2,'IDEXX MPN Table'!$B$3:$AX$52))),"")</f>
        <v>365.4</v>
      </c>
      <c r="J577" t="s">
        <v>1262</v>
      </c>
    </row>
    <row r="578" spans="1:10" x14ac:dyDescent="0.35">
      <c r="A578" s="110" t="str">
        <f t="shared" si="8"/>
        <v>BRL1_2025-07-27</v>
      </c>
      <c r="B578" t="s">
        <v>195</v>
      </c>
      <c r="C578" s="6">
        <v>45865</v>
      </c>
      <c r="D578">
        <v>49</v>
      </c>
      <c r="E578">
        <v>48</v>
      </c>
      <c r="F578" s="90" t="str" cm="1">
        <f t="array" ref="F578">_xlfn.IFNA(_xlfn.XLOOKUP($D578,'IDEXX MPN Table'!$A$3:$A$52,(_xlfn.XLOOKUP($E578,'IDEXX MPN Table'!$B$2:$AX$2,'IDEXX MPN Table'!$B$3:$AX$52))),"")</f>
        <v>&gt; 2419.6</v>
      </c>
      <c r="G578">
        <v>2</v>
      </c>
      <c r="H578">
        <v>0</v>
      </c>
      <c r="I578" s="92" cm="1">
        <f t="array" ref="I578">_xlfn.IFNA(_xlfn.XLOOKUP($G578,'IDEXX MPN Table'!$A$3:$A$52,(_xlfn.XLOOKUP($H578,'IDEXX MPN Table'!$B$2:$AX$2,'IDEXX MPN Table'!$B$3:$AX$52))),"")</f>
        <v>2</v>
      </c>
    </row>
    <row r="579" spans="1:10" x14ac:dyDescent="0.35">
      <c r="A579" s="110" t="str">
        <f t="shared" ref="A579:A642" si="9">$B579&amp;"_"&amp;TEXT($C579,"yyyy-mm-dd")</f>
        <v>CB2_2025-07-27</v>
      </c>
      <c r="B579" t="s">
        <v>198</v>
      </c>
      <c r="C579" s="6">
        <v>45865</v>
      </c>
      <c r="D579">
        <v>49</v>
      </c>
      <c r="E579">
        <v>48</v>
      </c>
      <c r="F579" s="90" t="str" cm="1">
        <f t="array" ref="F579">_xlfn.IFNA(_xlfn.XLOOKUP($D579,'IDEXX MPN Table'!$A$3:$A$52,(_xlfn.XLOOKUP($E579,'IDEXX MPN Table'!$B$2:$AX$2,'IDEXX MPN Table'!$B$3:$AX$52))),"")</f>
        <v>&gt; 2419.6</v>
      </c>
      <c r="G579">
        <v>49</v>
      </c>
      <c r="H579">
        <v>34</v>
      </c>
      <c r="I579" s="92" cm="1">
        <f t="array" ref="I579">_xlfn.IFNA(_xlfn.XLOOKUP($G579,'IDEXX MPN Table'!$A$3:$A$52,(_xlfn.XLOOKUP($H579,'IDEXX MPN Table'!$B$2:$AX$2,'IDEXX MPN Table'!$B$3:$AX$52))),"")</f>
        <v>770.1</v>
      </c>
    </row>
    <row r="580" spans="1:10" x14ac:dyDescent="0.35">
      <c r="A580" s="110" t="str">
        <f t="shared" si="9"/>
        <v>CB3_2025-07-27</v>
      </c>
      <c r="B580" t="s">
        <v>201</v>
      </c>
      <c r="C580" s="6">
        <v>45865</v>
      </c>
      <c r="D580">
        <v>49</v>
      </c>
      <c r="E580">
        <v>48</v>
      </c>
      <c r="F580" s="90" t="str" cm="1">
        <f t="array" ref="F580">_xlfn.IFNA(_xlfn.XLOOKUP($D580,'IDEXX MPN Table'!$A$3:$A$52,(_xlfn.XLOOKUP($E580,'IDEXX MPN Table'!$B$2:$AX$2,'IDEXX MPN Table'!$B$3:$AX$52))),"")</f>
        <v>&gt; 2419.6</v>
      </c>
      <c r="G580">
        <v>33</v>
      </c>
      <c r="H580">
        <v>9</v>
      </c>
      <c r="I580" s="92" cm="1">
        <f t="array" ref="I580">_xlfn.IFNA(_xlfn.XLOOKUP($G580,'IDEXX MPN Table'!$A$3:$A$52,(_xlfn.XLOOKUP($H580,'IDEXX MPN Table'!$B$2:$AX$2,'IDEXX MPN Table'!$B$3:$AX$52))),"")</f>
        <v>67.599999999999994</v>
      </c>
    </row>
    <row r="581" spans="1:10" x14ac:dyDescent="0.35">
      <c r="A581" s="110" t="str">
        <f t="shared" si="9"/>
        <v>CL4_2025-07-27</v>
      </c>
      <c r="B581" t="s">
        <v>211</v>
      </c>
      <c r="C581" s="6">
        <v>45865</v>
      </c>
      <c r="D581">
        <v>49</v>
      </c>
      <c r="E581">
        <v>48</v>
      </c>
      <c r="F581" s="90" t="str" cm="1">
        <f t="array" ref="F581">_xlfn.IFNA(_xlfn.XLOOKUP($D581,'IDEXX MPN Table'!$A$3:$A$52,(_xlfn.XLOOKUP($E581,'IDEXX MPN Table'!$B$2:$AX$2,'IDEXX MPN Table'!$B$3:$AX$52))),"")</f>
        <v>&gt; 2419.6</v>
      </c>
      <c r="G581">
        <v>41</v>
      </c>
      <c r="H581">
        <v>17</v>
      </c>
      <c r="I581" s="92" cm="1">
        <f t="array" ref="I581">_xlfn.IFNA(_xlfn.XLOOKUP($G581,'IDEXX MPN Table'!$A$3:$A$52,(_xlfn.XLOOKUP($H581,'IDEXX MPN Table'!$B$2:$AX$2,'IDEXX MPN Table'!$B$3:$AX$52))),"")</f>
        <v>125.4</v>
      </c>
    </row>
    <row r="582" spans="1:10" x14ac:dyDescent="0.35">
      <c r="A582" s="110" t="str">
        <f t="shared" si="9"/>
        <v>CL5_2025-07-27</v>
      </c>
      <c r="B582" t="s">
        <v>217</v>
      </c>
      <c r="C582" s="6">
        <v>45865</v>
      </c>
      <c r="D582">
        <v>49</v>
      </c>
      <c r="E582">
        <v>48</v>
      </c>
      <c r="F582" s="90" t="str" cm="1">
        <f t="array" ref="F582">_xlfn.IFNA(_xlfn.XLOOKUP($D582,'IDEXX MPN Table'!$A$3:$A$52,(_xlfn.XLOOKUP($E582,'IDEXX MPN Table'!$B$2:$AX$2,'IDEXX MPN Table'!$B$3:$AX$52))),"")</f>
        <v>&gt; 2419.6</v>
      </c>
      <c r="G582">
        <v>22</v>
      </c>
      <c r="H582">
        <v>3</v>
      </c>
      <c r="I582" s="92" cm="1">
        <f t="array" ref="I582">_xlfn.IFNA(_xlfn.XLOOKUP($G582,'IDEXX MPN Table'!$A$3:$A$52,(_xlfn.XLOOKUP($H582,'IDEXX MPN Table'!$B$2:$AX$2,'IDEXX MPN Table'!$B$3:$AX$52))),"")</f>
        <v>32.299999999999997</v>
      </c>
    </row>
    <row r="583" spans="1:10" x14ac:dyDescent="0.35">
      <c r="A583" s="110" t="str">
        <f t="shared" si="9"/>
        <v>COL1_2025-07-27</v>
      </c>
      <c r="B583" t="s">
        <v>339</v>
      </c>
      <c r="C583" s="6">
        <v>45865</v>
      </c>
      <c r="D583">
        <v>49</v>
      </c>
      <c r="E583">
        <v>48</v>
      </c>
      <c r="F583" s="90" t="str" cm="1">
        <f t="array" ref="F583">_xlfn.IFNA(_xlfn.XLOOKUP($D583,'IDEXX MPN Table'!$A$3:$A$52,(_xlfn.XLOOKUP($E583,'IDEXX MPN Table'!$B$2:$AX$2,'IDEXX MPN Table'!$B$3:$AX$52))),"")</f>
        <v>&gt; 2419.6</v>
      </c>
      <c r="G583">
        <v>49</v>
      </c>
      <c r="H583">
        <v>48</v>
      </c>
      <c r="I583" s="92" t="str" cm="1">
        <f t="array" ref="I583">_xlfn.IFNA(_xlfn.XLOOKUP($G583,'IDEXX MPN Table'!$A$3:$A$52,(_xlfn.XLOOKUP($H583,'IDEXX MPN Table'!$B$2:$AX$2,'IDEXX MPN Table'!$B$3:$AX$52))),"")</f>
        <v>&gt; 2419.6</v>
      </c>
      <c r="J583" t="s">
        <v>1262</v>
      </c>
    </row>
    <row r="584" spans="1:10" x14ac:dyDescent="0.35">
      <c r="A584" s="110" t="str">
        <f t="shared" si="9"/>
        <v>CTL1_2025-07-27</v>
      </c>
      <c r="B584" t="s">
        <v>223</v>
      </c>
      <c r="C584" s="6">
        <v>45865</v>
      </c>
      <c r="D584">
        <v>49</v>
      </c>
      <c r="E584">
        <v>48</v>
      </c>
      <c r="F584" s="90" t="str" cm="1">
        <f t="array" ref="F584">_xlfn.IFNA(_xlfn.XLOOKUP($D584,'IDEXX MPN Table'!$A$3:$A$52,(_xlfn.XLOOKUP($E584,'IDEXX MPN Table'!$B$2:$AX$2,'IDEXX MPN Table'!$B$3:$AX$52))),"")</f>
        <v>&gt; 2419.6</v>
      </c>
      <c r="G584">
        <v>49</v>
      </c>
      <c r="H584">
        <v>33</v>
      </c>
      <c r="I584" s="92" cm="1">
        <f t="array" ref="I584">_xlfn.IFNA(_xlfn.XLOOKUP($G584,'IDEXX MPN Table'!$A$3:$A$52,(_xlfn.XLOOKUP($H584,'IDEXX MPN Table'!$B$2:$AX$2,'IDEXX MPN Table'!$B$3:$AX$52))),"")</f>
        <v>727</v>
      </c>
      <c r="J584" t="s">
        <v>1262</v>
      </c>
    </row>
    <row r="585" spans="1:10" x14ac:dyDescent="0.35">
      <c r="A585" s="110" t="str">
        <f t="shared" si="9"/>
        <v>CVL1_2025-07-27</v>
      </c>
      <c r="B585" t="s">
        <v>225</v>
      </c>
      <c r="C585" s="6">
        <v>45865</v>
      </c>
      <c r="D585">
        <v>49</v>
      </c>
      <c r="E585">
        <v>48</v>
      </c>
      <c r="F585" s="90" t="str" cm="1">
        <f t="array" ref="F585">_xlfn.IFNA(_xlfn.XLOOKUP($D585,'IDEXX MPN Table'!$A$3:$A$52,(_xlfn.XLOOKUP($E585,'IDEXX MPN Table'!$B$2:$AX$2,'IDEXX MPN Table'!$B$3:$AX$52))),"")</f>
        <v>&gt; 2419.6</v>
      </c>
      <c r="G585">
        <v>5</v>
      </c>
      <c r="H585">
        <v>2</v>
      </c>
      <c r="I585" s="92" cm="1">
        <f t="array" ref="I585">_xlfn.IFNA(_xlfn.XLOOKUP($G585,'IDEXX MPN Table'!$A$3:$A$52,(_xlfn.XLOOKUP($H585,'IDEXX MPN Table'!$B$2:$AX$2,'IDEXX MPN Table'!$B$3:$AX$52))),"")</f>
        <v>7.3</v>
      </c>
      <c r="J585" t="s">
        <v>1262</v>
      </c>
    </row>
    <row r="586" spans="1:10" x14ac:dyDescent="0.35">
      <c r="A586" s="110" t="str">
        <f t="shared" si="9"/>
        <v>DB1_2025-07-27</v>
      </c>
      <c r="B586" t="s">
        <v>227</v>
      </c>
      <c r="C586" s="6">
        <v>45865</v>
      </c>
      <c r="D586">
        <v>49</v>
      </c>
      <c r="E586">
        <v>48</v>
      </c>
      <c r="F586" s="90" t="str" cm="1">
        <f t="array" ref="F586">_xlfn.IFNA(_xlfn.XLOOKUP($D586,'IDEXX MPN Table'!$A$3:$A$52,(_xlfn.XLOOKUP($E586,'IDEXX MPN Table'!$B$2:$AX$2,'IDEXX MPN Table'!$B$3:$AX$52))),"")</f>
        <v>&gt; 2419.6</v>
      </c>
      <c r="G586">
        <v>46</v>
      </c>
      <c r="H586">
        <v>9</v>
      </c>
      <c r="I586" s="92" cm="1">
        <f t="array" ref="I586">_xlfn.IFNA(_xlfn.XLOOKUP($G586,'IDEXX MPN Table'!$A$3:$A$52,(_xlfn.XLOOKUP($H586,'IDEXX MPN Table'!$B$2:$AX$2,'IDEXX MPN Table'!$B$3:$AX$52))),"")</f>
        <v>142.1</v>
      </c>
    </row>
    <row r="587" spans="1:10" x14ac:dyDescent="0.35">
      <c r="A587" s="110" t="str">
        <f t="shared" si="9"/>
        <v>DE1_2025-07-27</v>
      </c>
      <c r="B587" t="s">
        <v>231</v>
      </c>
      <c r="C587" s="6">
        <v>45865</v>
      </c>
      <c r="D587">
        <v>49</v>
      </c>
      <c r="E587">
        <v>48</v>
      </c>
      <c r="F587" s="90" t="str" cm="1">
        <f t="array" ref="F587">_xlfn.IFNA(_xlfn.XLOOKUP($D587,'IDEXX MPN Table'!$A$3:$A$52,(_xlfn.XLOOKUP($E587,'IDEXX MPN Table'!$B$2:$AX$2,'IDEXX MPN Table'!$B$3:$AX$52))),"")</f>
        <v>&gt; 2419.6</v>
      </c>
      <c r="G587">
        <v>42</v>
      </c>
      <c r="H587">
        <v>14</v>
      </c>
      <c r="I587" s="92" cm="1">
        <f t="array" ref="I587">_xlfn.IFNA(_xlfn.XLOOKUP($G587,'IDEXX MPN Table'!$A$3:$A$52,(_xlfn.XLOOKUP($H587,'IDEXX MPN Table'!$B$2:$AX$2,'IDEXX MPN Table'!$B$3:$AX$52))),"")</f>
        <v>123.4</v>
      </c>
    </row>
    <row r="588" spans="1:10" x14ac:dyDescent="0.35">
      <c r="A588" s="110" t="str">
        <f t="shared" si="9"/>
        <v>DS21-1_2025-07-27</v>
      </c>
      <c r="B588" t="s">
        <v>858</v>
      </c>
      <c r="C588" s="6">
        <v>45865</v>
      </c>
      <c r="D588">
        <v>49</v>
      </c>
      <c r="E588">
        <v>39</v>
      </c>
      <c r="F588" s="90" cm="1">
        <f t="array" ref="F588">_xlfn.IFNA(_xlfn.XLOOKUP($D588,'IDEXX MPN Table'!$A$3:$A$52,(_xlfn.XLOOKUP($E588,'IDEXX MPN Table'!$B$2:$AX$2,'IDEXX MPN Table'!$B$3:$AX$52))),"")</f>
        <v>1046.2</v>
      </c>
      <c r="G588">
        <v>0</v>
      </c>
      <c r="H588">
        <v>0</v>
      </c>
      <c r="I588" s="92" t="str" cm="1">
        <f t="array" ref="I588">_xlfn.IFNA(_xlfn.XLOOKUP($G588,'IDEXX MPN Table'!$A$3:$A$52,(_xlfn.XLOOKUP($H588,'IDEXX MPN Table'!$B$2:$AX$2,'IDEXX MPN Table'!$B$3:$AX$52))),"")</f>
        <v>&lt; 1.0</v>
      </c>
    </row>
    <row r="589" spans="1:10" x14ac:dyDescent="0.35">
      <c r="A589" s="110" t="str">
        <f t="shared" si="9"/>
        <v>ETL1_2025-07-27</v>
      </c>
      <c r="B589" t="s">
        <v>236</v>
      </c>
      <c r="C589" s="6">
        <v>45865</v>
      </c>
      <c r="D589">
        <v>49</v>
      </c>
      <c r="E589">
        <v>48</v>
      </c>
      <c r="F589" s="90" t="str" cm="1">
        <f t="array" ref="F589">_xlfn.IFNA(_xlfn.XLOOKUP($D589,'IDEXX MPN Table'!$A$3:$A$52,(_xlfn.XLOOKUP($E589,'IDEXX MPN Table'!$B$2:$AX$2,'IDEXX MPN Table'!$B$3:$AX$52))),"")</f>
        <v>&gt; 2419.6</v>
      </c>
      <c r="G589">
        <v>44</v>
      </c>
      <c r="H589">
        <v>9</v>
      </c>
      <c r="I589" s="92" cm="1">
        <f t="array" ref="I589">_xlfn.IFNA(_xlfn.XLOOKUP($G589,'IDEXX MPN Table'!$A$3:$A$52,(_xlfn.XLOOKUP($H589,'IDEXX MPN Table'!$B$2:$AX$2,'IDEXX MPN Table'!$B$3:$AX$52))),"")</f>
        <v>122.3</v>
      </c>
    </row>
    <row r="590" spans="1:10" x14ac:dyDescent="0.35">
      <c r="A590" s="110" t="str">
        <f t="shared" si="9"/>
        <v>FC1_2025-07-27</v>
      </c>
      <c r="B590" t="s">
        <v>752</v>
      </c>
      <c r="C590" s="6">
        <v>45865</v>
      </c>
      <c r="D590">
        <v>49</v>
      </c>
      <c r="E590">
        <v>48</v>
      </c>
      <c r="F590" s="90" t="str" cm="1">
        <f t="array" ref="F590">_xlfn.IFNA(_xlfn.XLOOKUP($D590,'IDEXX MPN Table'!$A$3:$A$52,(_xlfn.XLOOKUP($E590,'IDEXX MPN Table'!$B$2:$AX$2,'IDEXX MPN Table'!$B$3:$AX$52))),"")</f>
        <v>&gt; 2419.6</v>
      </c>
      <c r="G590">
        <v>31</v>
      </c>
      <c r="H590">
        <v>13</v>
      </c>
      <c r="I590" s="92" cm="1">
        <f t="array" ref="I590">_xlfn.IFNA(_xlfn.XLOOKUP($G590,'IDEXX MPN Table'!$A$3:$A$52,(_xlfn.XLOOKUP($H590,'IDEXX MPN Table'!$B$2:$AX$2,'IDEXX MPN Table'!$B$3:$AX$52))),"")</f>
        <v>68.7</v>
      </c>
    </row>
    <row r="591" spans="1:10" x14ac:dyDescent="0.35">
      <c r="A591" s="110" t="str">
        <f t="shared" si="9"/>
        <v>GRPL1_2025-07-27</v>
      </c>
      <c r="B591" t="s">
        <v>349</v>
      </c>
      <c r="C591" s="6">
        <v>45865</v>
      </c>
      <c r="D591">
        <v>48</v>
      </c>
      <c r="E591">
        <v>48</v>
      </c>
      <c r="F591" s="90" cm="1">
        <f t="array" ref="F591">_xlfn.IFNA(_xlfn.XLOOKUP($D591,'IDEXX MPN Table'!$A$3:$A$52,(_xlfn.XLOOKUP($E591,'IDEXX MPN Table'!$B$2:$AX$2,'IDEXX MPN Table'!$B$3:$AX$52))),"")</f>
        <v>1011.2</v>
      </c>
      <c r="G591">
        <v>48</v>
      </c>
      <c r="H591">
        <v>30</v>
      </c>
      <c r="I591" s="92" cm="1">
        <f t="array" ref="I591">_xlfn.IFNA(_xlfn.XLOOKUP($G591,'IDEXX MPN Table'!$A$3:$A$52,(_xlfn.XLOOKUP($H591,'IDEXX MPN Table'!$B$2:$AX$2,'IDEXX MPN Table'!$B$3:$AX$52))),"")</f>
        <v>436</v>
      </c>
      <c r="J591" t="s">
        <v>1260</v>
      </c>
    </row>
    <row r="592" spans="1:10" x14ac:dyDescent="0.35">
      <c r="A592" s="110" t="str">
        <f t="shared" si="9"/>
        <v>HA1_2025-07-27</v>
      </c>
      <c r="B592" t="s">
        <v>241</v>
      </c>
      <c r="C592" s="6">
        <v>45865</v>
      </c>
      <c r="D592">
        <v>49</v>
      </c>
      <c r="E592">
        <v>47</v>
      </c>
      <c r="F592" s="90" cm="1">
        <f t="array" ref="F592">_xlfn.IFNA(_xlfn.XLOOKUP($D592,'IDEXX MPN Table'!$A$3:$A$52,(_xlfn.XLOOKUP($E592,'IDEXX MPN Table'!$B$2:$AX$2,'IDEXX MPN Table'!$B$3:$AX$52))),"")</f>
        <v>2419.6</v>
      </c>
      <c r="G592">
        <v>0</v>
      </c>
      <c r="H592">
        <v>2</v>
      </c>
      <c r="I592" s="92" cm="1">
        <f t="array" ref="I592">_xlfn.IFNA(_xlfn.XLOOKUP($G592,'IDEXX MPN Table'!$A$3:$A$52,(_xlfn.XLOOKUP($H592,'IDEXX MPN Table'!$B$2:$AX$2,'IDEXX MPN Table'!$B$3:$AX$52))),"")</f>
        <v>2</v>
      </c>
    </row>
    <row r="593" spans="1:10" x14ac:dyDescent="0.35">
      <c r="A593" s="110" t="str">
        <f t="shared" si="9"/>
        <v>HB3_2025-07-27</v>
      </c>
      <c r="B593" t="s">
        <v>245</v>
      </c>
      <c r="C593" s="6">
        <v>45865</v>
      </c>
      <c r="D593">
        <v>49</v>
      </c>
      <c r="E593">
        <v>48</v>
      </c>
      <c r="F593" s="90" t="str" cm="1">
        <f t="array" ref="F593">_xlfn.IFNA(_xlfn.XLOOKUP($D593,'IDEXX MPN Table'!$A$3:$A$52,(_xlfn.XLOOKUP($E593,'IDEXX MPN Table'!$B$2:$AX$2,'IDEXX MPN Table'!$B$3:$AX$52))),"")</f>
        <v>&gt; 2419.6</v>
      </c>
      <c r="G593">
        <v>49</v>
      </c>
      <c r="H593">
        <v>27</v>
      </c>
      <c r="I593" s="92" cm="1">
        <f t="array" ref="I593">_xlfn.IFNA(_xlfn.XLOOKUP($G593,'IDEXX MPN Table'!$A$3:$A$52,(_xlfn.XLOOKUP($H593,'IDEXX MPN Table'!$B$2:$AX$2,'IDEXX MPN Table'!$B$3:$AX$52))),"")</f>
        <v>517.20000000000005</v>
      </c>
    </row>
    <row r="594" spans="1:10" x14ac:dyDescent="0.35">
      <c r="A594" s="110" t="str">
        <f t="shared" si="9"/>
        <v>HL2_2025-07-27</v>
      </c>
      <c r="B594" t="s">
        <v>249</v>
      </c>
      <c r="C594" s="6">
        <v>45865</v>
      </c>
      <c r="D594">
        <v>49</v>
      </c>
      <c r="E594">
        <v>48</v>
      </c>
      <c r="F594" s="90" t="str" cm="1">
        <f t="array" ref="F594">_xlfn.IFNA(_xlfn.XLOOKUP($D594,'IDEXX MPN Table'!$A$3:$A$52,(_xlfn.XLOOKUP($E594,'IDEXX MPN Table'!$B$2:$AX$2,'IDEXX MPN Table'!$B$3:$AX$52))),"")</f>
        <v>&gt; 2419.6</v>
      </c>
      <c r="G594">
        <v>49</v>
      </c>
      <c r="H594">
        <v>46</v>
      </c>
      <c r="I594" s="92" cm="1">
        <f t="array" ref="I594">_xlfn.IFNA(_xlfn.XLOOKUP($G594,'IDEXX MPN Table'!$A$3:$A$52,(_xlfn.XLOOKUP($H594,'IDEXX MPN Table'!$B$2:$AX$2,'IDEXX MPN Table'!$B$3:$AX$52))),"")</f>
        <v>1986.3</v>
      </c>
    </row>
    <row r="595" spans="1:10" x14ac:dyDescent="0.35">
      <c r="A595" s="110" t="str">
        <f t="shared" si="9"/>
        <v>HO2_2025-07-27</v>
      </c>
      <c r="B595" t="s">
        <v>1265</v>
      </c>
      <c r="C595" s="6">
        <v>45865</v>
      </c>
      <c r="D595">
        <v>49</v>
      </c>
      <c r="E595">
        <v>48</v>
      </c>
      <c r="F595" s="90" t="str" cm="1">
        <f t="array" ref="F595">_xlfn.IFNA(_xlfn.XLOOKUP($D595,'IDEXX MPN Table'!$A$3:$A$52,(_xlfn.XLOOKUP($E595,'IDEXX MPN Table'!$B$2:$AX$2,'IDEXX MPN Table'!$B$3:$AX$52))),"")</f>
        <v>&gt; 2419.6</v>
      </c>
      <c r="G595">
        <v>49</v>
      </c>
      <c r="H595">
        <v>47</v>
      </c>
      <c r="I595" s="92" cm="1">
        <f t="array" ref="I595">_xlfn.IFNA(_xlfn.XLOOKUP($G595,'IDEXX MPN Table'!$A$3:$A$52,(_xlfn.XLOOKUP($H595,'IDEXX MPN Table'!$B$2:$AX$2,'IDEXX MPN Table'!$B$3:$AX$52))),"")</f>
        <v>2419.6</v>
      </c>
      <c r="J595" t="s">
        <v>1277</v>
      </c>
    </row>
    <row r="596" spans="1:10" x14ac:dyDescent="0.35">
      <c r="A596" s="110" t="str">
        <f t="shared" si="9"/>
        <v>HO3_2025-07-27</v>
      </c>
      <c r="B596" t="s">
        <v>1266</v>
      </c>
      <c r="C596" s="6">
        <v>45865</v>
      </c>
      <c r="D596">
        <v>49</v>
      </c>
      <c r="E596">
        <v>48</v>
      </c>
      <c r="F596" s="90" t="str" cm="1">
        <f t="array" ref="F596">_xlfn.IFNA(_xlfn.XLOOKUP($D596,'IDEXX MPN Table'!$A$3:$A$52,(_xlfn.XLOOKUP($E596,'IDEXX MPN Table'!$B$2:$AX$2,'IDEXX MPN Table'!$B$3:$AX$52))),"")</f>
        <v>&gt; 2419.6</v>
      </c>
      <c r="G596">
        <v>49</v>
      </c>
      <c r="H596">
        <v>47</v>
      </c>
      <c r="I596" s="92" cm="1">
        <f t="array" ref="I596">_xlfn.IFNA(_xlfn.XLOOKUP($G596,'IDEXX MPN Table'!$A$3:$A$52,(_xlfn.XLOOKUP($H596,'IDEXX MPN Table'!$B$2:$AX$2,'IDEXX MPN Table'!$B$3:$AX$52))),"")</f>
        <v>2419.6</v>
      </c>
      <c r="J596" t="s">
        <v>1277</v>
      </c>
    </row>
    <row r="597" spans="1:10" x14ac:dyDescent="0.35">
      <c r="A597" s="110" t="str">
        <f t="shared" si="9"/>
        <v>JC5_2025-07-27</v>
      </c>
      <c r="B597" t="s">
        <v>770</v>
      </c>
      <c r="C597" s="6">
        <v>45865</v>
      </c>
      <c r="D597">
        <v>49</v>
      </c>
      <c r="E597">
        <v>48</v>
      </c>
      <c r="F597" s="90" t="str" cm="1">
        <f t="array" ref="F597">_xlfn.IFNA(_xlfn.XLOOKUP($D597,'IDEXX MPN Table'!$A$3:$A$52,(_xlfn.XLOOKUP($E597,'IDEXX MPN Table'!$B$2:$AX$2,'IDEXX MPN Table'!$B$3:$AX$52))),"")</f>
        <v>&gt; 2419.6</v>
      </c>
      <c r="G597">
        <v>46</v>
      </c>
      <c r="H597">
        <v>14</v>
      </c>
      <c r="I597" s="92" cm="1">
        <f t="array" ref="I597">_xlfn.IFNA(_xlfn.XLOOKUP($G597,'IDEXX MPN Table'!$A$3:$A$52,(_xlfn.XLOOKUP($H597,'IDEXX MPN Table'!$B$2:$AX$2,'IDEXX MPN Table'!$B$3:$AX$52))),"")</f>
        <v>167</v>
      </c>
    </row>
    <row r="598" spans="1:10" x14ac:dyDescent="0.35">
      <c r="A598" s="110" t="str">
        <f t="shared" si="9"/>
        <v>JC6_2025-07-27</v>
      </c>
      <c r="B598" t="s">
        <v>772</v>
      </c>
      <c r="C598" s="6">
        <v>45865</v>
      </c>
      <c r="D598">
        <v>49</v>
      </c>
      <c r="E598">
        <v>48</v>
      </c>
      <c r="F598" s="90" t="str" cm="1">
        <f t="array" ref="F598">_xlfn.IFNA(_xlfn.XLOOKUP($D598,'IDEXX MPN Table'!$A$3:$A$52,(_xlfn.XLOOKUP($E598,'IDEXX MPN Table'!$B$2:$AX$2,'IDEXX MPN Table'!$B$3:$AX$52))),"")</f>
        <v>&gt; 2419.6</v>
      </c>
      <c r="G598">
        <v>49</v>
      </c>
      <c r="H598">
        <v>31</v>
      </c>
      <c r="I598" s="92" cm="1">
        <f t="array" ref="I598">_xlfn.IFNA(_xlfn.XLOOKUP($G598,'IDEXX MPN Table'!$A$3:$A$52,(_xlfn.XLOOKUP($H598,'IDEXX MPN Table'!$B$2:$AX$2,'IDEXX MPN Table'!$B$3:$AX$52))),"")</f>
        <v>648.79999999999995</v>
      </c>
    </row>
    <row r="599" spans="1:10" x14ac:dyDescent="0.35">
      <c r="A599" s="110" t="str">
        <f t="shared" si="9"/>
        <v>LSC1_2025-07-27</v>
      </c>
      <c r="B599" t="s">
        <v>666</v>
      </c>
      <c r="C599" s="6">
        <v>45865</v>
      </c>
      <c r="D599">
        <v>49</v>
      </c>
      <c r="E599">
        <v>48</v>
      </c>
      <c r="F599" s="90" t="str" cm="1">
        <f t="array" ref="F599">_xlfn.IFNA(_xlfn.XLOOKUP($D599,'IDEXX MPN Table'!$A$3:$A$52,(_xlfn.XLOOKUP($E599,'IDEXX MPN Table'!$B$2:$AX$2,'IDEXX MPN Table'!$B$3:$AX$52))),"")</f>
        <v>&gt; 2419.6</v>
      </c>
      <c r="G599">
        <v>49</v>
      </c>
      <c r="H599">
        <v>48</v>
      </c>
      <c r="I599" s="92" t="str" cm="1">
        <f t="array" ref="I599">_xlfn.IFNA(_xlfn.XLOOKUP($G599,'IDEXX MPN Table'!$A$3:$A$52,(_xlfn.XLOOKUP($H599,'IDEXX MPN Table'!$B$2:$AX$2,'IDEXX MPN Table'!$B$3:$AX$52))),"")</f>
        <v>&gt; 2419.6</v>
      </c>
    </row>
    <row r="600" spans="1:10" x14ac:dyDescent="0.35">
      <c r="A600" s="110" t="str">
        <f t="shared" si="9"/>
        <v>MB3_2025-07-27</v>
      </c>
      <c r="B600" t="s">
        <v>256</v>
      </c>
      <c r="C600" s="6">
        <v>45865</v>
      </c>
      <c r="D600">
        <v>49</v>
      </c>
      <c r="E600">
        <v>48</v>
      </c>
      <c r="F600" s="90" t="str" cm="1">
        <f t="array" ref="F600">_xlfn.IFNA(_xlfn.XLOOKUP($D600,'IDEXX MPN Table'!$A$3:$A$52,(_xlfn.XLOOKUP($E600,'IDEXX MPN Table'!$B$2:$AX$2,'IDEXX MPN Table'!$B$3:$AX$52))),"")</f>
        <v>&gt; 2419.6</v>
      </c>
      <c r="G600">
        <v>49</v>
      </c>
      <c r="H600">
        <v>29</v>
      </c>
      <c r="I600" s="92" cm="1">
        <f t="array" ref="I600">_xlfn.IFNA(_xlfn.XLOOKUP($G600,'IDEXX MPN Table'!$A$3:$A$52,(_xlfn.XLOOKUP($H600,'IDEXX MPN Table'!$B$2:$AX$2,'IDEXX MPN Table'!$B$3:$AX$52))),"")</f>
        <v>579.4</v>
      </c>
    </row>
    <row r="601" spans="1:10" x14ac:dyDescent="0.35">
      <c r="A601" s="110" t="str">
        <f t="shared" si="9"/>
        <v>MDWL1_2025-07-27</v>
      </c>
      <c r="B601" t="s">
        <v>260</v>
      </c>
      <c r="C601" s="6">
        <v>45865</v>
      </c>
      <c r="D601">
        <v>49</v>
      </c>
      <c r="E601">
        <v>48</v>
      </c>
      <c r="F601" s="90" t="str" cm="1">
        <f t="array" ref="F601">_xlfn.IFNA(_xlfn.XLOOKUP($D601,'IDEXX MPN Table'!$A$3:$A$52,(_xlfn.XLOOKUP($E601,'IDEXX MPN Table'!$B$2:$AX$2,'IDEXX MPN Table'!$B$3:$AX$52))),"")</f>
        <v>&gt; 2419.6</v>
      </c>
      <c r="G601">
        <v>27</v>
      </c>
      <c r="H601">
        <v>1</v>
      </c>
      <c r="I601" s="92" cm="1">
        <f t="array" ref="I601">_xlfn.IFNA(_xlfn.XLOOKUP($G601,'IDEXX MPN Table'!$A$3:$A$52,(_xlfn.XLOOKUP($H601,'IDEXX MPN Table'!$B$2:$AX$2,'IDEXX MPN Table'!$B$3:$AX$52))),"")</f>
        <v>38.9</v>
      </c>
    </row>
    <row r="602" spans="1:10" x14ac:dyDescent="0.35">
      <c r="A602" s="110" t="str">
        <f t="shared" si="9"/>
        <v>MR2_2025-07-27</v>
      </c>
      <c r="B602" t="s">
        <v>1135</v>
      </c>
      <c r="C602" s="6">
        <v>45865</v>
      </c>
      <c r="D602">
        <v>49</v>
      </c>
      <c r="E602">
        <v>48</v>
      </c>
      <c r="F602" s="90" t="str" cm="1">
        <f t="array" ref="F602">_xlfn.IFNA(_xlfn.XLOOKUP($D602,'IDEXX MPN Table'!$A$3:$A$52,(_xlfn.XLOOKUP($E602,'IDEXX MPN Table'!$B$2:$AX$2,'IDEXX MPN Table'!$B$3:$AX$52))),"")</f>
        <v>&gt; 2419.6</v>
      </c>
      <c r="G602">
        <v>34</v>
      </c>
      <c r="H602">
        <v>16</v>
      </c>
      <c r="I602" s="92" cm="1">
        <f t="array" ref="I602">_xlfn.IFNA(_xlfn.XLOOKUP($G602,'IDEXX MPN Table'!$A$3:$A$52,(_xlfn.XLOOKUP($H602,'IDEXX MPN Table'!$B$2:$AX$2,'IDEXX MPN Table'!$B$3:$AX$52))),"")</f>
        <v>85</v>
      </c>
    </row>
    <row r="603" spans="1:10" x14ac:dyDescent="0.35">
      <c r="A603" s="110" t="str">
        <f t="shared" si="9"/>
        <v>MR4_2025-07-27</v>
      </c>
      <c r="B603" t="s">
        <v>265</v>
      </c>
      <c r="C603" s="6">
        <v>45865</v>
      </c>
      <c r="D603">
        <v>49</v>
      </c>
      <c r="E603">
        <v>48</v>
      </c>
      <c r="F603" s="90" t="str" cm="1">
        <f t="array" ref="F603">_xlfn.IFNA(_xlfn.XLOOKUP($D603,'IDEXX MPN Table'!$A$3:$A$52,(_xlfn.XLOOKUP($E603,'IDEXX MPN Table'!$B$2:$AX$2,'IDEXX MPN Table'!$B$3:$AX$52))),"")</f>
        <v>&gt; 2419.6</v>
      </c>
      <c r="G603">
        <v>49</v>
      </c>
      <c r="H603">
        <v>46</v>
      </c>
      <c r="I603" s="92" cm="1">
        <f t="array" ref="I603">_xlfn.IFNA(_xlfn.XLOOKUP($G603,'IDEXX MPN Table'!$A$3:$A$52,(_xlfn.XLOOKUP($H603,'IDEXX MPN Table'!$B$2:$AX$2,'IDEXX MPN Table'!$B$3:$AX$52))),"")</f>
        <v>1986.3</v>
      </c>
    </row>
    <row r="604" spans="1:10" x14ac:dyDescent="0.35">
      <c r="A604" s="110" t="str">
        <f t="shared" si="9"/>
        <v>MRCL1_2025-07-27</v>
      </c>
      <c r="B604" t="s">
        <v>362</v>
      </c>
      <c r="C604" s="6">
        <v>45865</v>
      </c>
      <c r="D604">
        <v>49</v>
      </c>
      <c r="E604">
        <v>47</v>
      </c>
      <c r="F604" s="90" cm="1">
        <f t="array" ref="F604">_xlfn.IFNA(_xlfn.XLOOKUP($D604,'IDEXX MPN Table'!$A$3:$A$52,(_xlfn.XLOOKUP($E604,'IDEXX MPN Table'!$B$2:$AX$2,'IDEXX MPN Table'!$B$3:$AX$52))),"")</f>
        <v>2419.6</v>
      </c>
      <c r="G604">
        <v>18</v>
      </c>
      <c r="H604">
        <v>5</v>
      </c>
      <c r="I604" s="92" cm="1">
        <f t="array" ref="I604">_xlfn.IFNA(_xlfn.XLOOKUP($G604,'IDEXX MPN Table'!$A$3:$A$52,(_xlfn.XLOOKUP($H604,'IDEXX MPN Table'!$B$2:$AX$2,'IDEXX MPN Table'!$B$3:$AX$52))),"")</f>
        <v>28.1</v>
      </c>
    </row>
    <row r="605" spans="1:10" x14ac:dyDescent="0.35">
      <c r="A605" s="110" t="str">
        <f t="shared" si="9"/>
        <v>PL1_2025-07-27</v>
      </c>
      <c r="B605" t="s">
        <v>267</v>
      </c>
      <c r="C605" s="6">
        <v>45865</v>
      </c>
      <c r="D605">
        <v>49</v>
      </c>
      <c r="E605">
        <v>48</v>
      </c>
      <c r="F605" s="90" t="str" cm="1">
        <f t="array" ref="F605">_xlfn.IFNA(_xlfn.XLOOKUP($D605,'IDEXX MPN Table'!$A$3:$A$52,(_xlfn.XLOOKUP($E605,'IDEXX MPN Table'!$B$2:$AX$2,'IDEXX MPN Table'!$B$3:$AX$52))),"")</f>
        <v>&gt; 2419.6</v>
      </c>
      <c r="G605">
        <v>27</v>
      </c>
      <c r="H605">
        <v>5</v>
      </c>
      <c r="I605" s="92" cm="1">
        <f t="array" ref="I605">_xlfn.IFNA(_xlfn.XLOOKUP($G605,'IDEXX MPN Table'!$A$3:$A$52,(_xlfn.XLOOKUP($H605,'IDEXX MPN Table'!$B$2:$AX$2,'IDEXX MPN Table'!$B$3:$AX$52))),"")</f>
        <v>45</v>
      </c>
    </row>
    <row r="606" spans="1:10" x14ac:dyDescent="0.35">
      <c r="A606" s="110" t="str">
        <f t="shared" si="9"/>
        <v>PMRL1_2025-07-27</v>
      </c>
      <c r="B606" t="s">
        <v>269</v>
      </c>
      <c r="C606" s="6">
        <v>45865</v>
      </c>
      <c r="D606">
        <v>49</v>
      </c>
      <c r="E606">
        <v>48</v>
      </c>
      <c r="F606" s="90" t="str" cm="1">
        <f t="array" ref="F606">_xlfn.IFNA(_xlfn.XLOOKUP($D606,'IDEXX MPN Table'!$A$3:$A$52,(_xlfn.XLOOKUP($E606,'IDEXX MPN Table'!$B$2:$AX$2,'IDEXX MPN Table'!$B$3:$AX$52))),"")</f>
        <v>&gt; 2419.6</v>
      </c>
      <c r="G606">
        <v>19</v>
      </c>
      <c r="H606">
        <v>4</v>
      </c>
      <c r="I606" s="92" cm="1">
        <f t="array" ref="I606">_xlfn.IFNA(_xlfn.XLOOKUP($G606,'IDEXX MPN Table'!$A$3:$A$52,(_xlfn.XLOOKUP($H606,'IDEXX MPN Table'!$B$2:$AX$2,'IDEXX MPN Table'!$B$3:$AX$52))),"")</f>
        <v>28.5</v>
      </c>
    </row>
    <row r="607" spans="1:10" x14ac:dyDescent="0.35">
      <c r="A607" s="110" t="str">
        <f t="shared" si="9"/>
        <v>PNVL1_2025-07-27</v>
      </c>
      <c r="B607" t="s">
        <v>271</v>
      </c>
      <c r="C607" s="6">
        <v>45865</v>
      </c>
      <c r="D607">
        <v>48</v>
      </c>
      <c r="E607">
        <v>48</v>
      </c>
      <c r="F607" s="90" cm="1">
        <f t="array" ref="F607">_xlfn.IFNA(_xlfn.XLOOKUP($D607,'IDEXX MPN Table'!$A$3:$A$52,(_xlfn.XLOOKUP($E607,'IDEXX MPN Table'!$B$2:$AX$2,'IDEXX MPN Table'!$B$3:$AX$52))),"")</f>
        <v>1011.2</v>
      </c>
      <c r="G607">
        <v>1</v>
      </c>
      <c r="H607">
        <v>1</v>
      </c>
      <c r="I607" s="92" cm="1">
        <f t="array" ref="I607">_xlfn.IFNA(_xlfn.XLOOKUP($G607,'IDEXX MPN Table'!$A$3:$A$52,(_xlfn.XLOOKUP($H607,'IDEXX MPN Table'!$B$2:$AX$2,'IDEXX MPN Table'!$B$3:$AX$52))),"")</f>
        <v>2</v>
      </c>
      <c r="J607" t="s">
        <v>1260</v>
      </c>
    </row>
    <row r="608" spans="1:10" x14ac:dyDescent="0.35">
      <c r="A608" s="110" t="str">
        <f t="shared" si="9"/>
        <v>PP1_2025-07-27</v>
      </c>
      <c r="B608" t="s">
        <v>274</v>
      </c>
      <c r="C608" s="6">
        <v>45865</v>
      </c>
      <c r="D608">
        <v>49</v>
      </c>
      <c r="E608">
        <v>48</v>
      </c>
      <c r="F608" s="90" t="str" cm="1">
        <f t="array" ref="F608">_xlfn.IFNA(_xlfn.XLOOKUP($D608,'IDEXX MPN Table'!$A$3:$A$52,(_xlfn.XLOOKUP($E608,'IDEXX MPN Table'!$B$2:$AX$2,'IDEXX MPN Table'!$B$3:$AX$52))),"")</f>
        <v>&gt; 2419.6</v>
      </c>
      <c r="G608">
        <v>35</v>
      </c>
      <c r="H608">
        <v>9</v>
      </c>
      <c r="I608" s="92" cm="1">
        <f t="array" ref="I608">_xlfn.IFNA(_xlfn.XLOOKUP($G608,'IDEXX MPN Table'!$A$3:$A$52,(_xlfn.XLOOKUP($H608,'IDEXX MPN Table'!$B$2:$AX$2,'IDEXX MPN Table'!$B$3:$AX$52))),"")</f>
        <v>74.3</v>
      </c>
    </row>
    <row r="609" spans="1:10" x14ac:dyDescent="0.35">
      <c r="A609" s="110" t="str">
        <f t="shared" si="9"/>
        <v>RBA_2025-07-27</v>
      </c>
      <c r="B609" t="s">
        <v>279</v>
      </c>
      <c r="C609" s="6">
        <v>45865</v>
      </c>
      <c r="D609">
        <v>49</v>
      </c>
      <c r="E609">
        <v>48</v>
      </c>
      <c r="F609" s="90" t="str" cm="1">
        <f t="array" ref="F609">_xlfn.IFNA(_xlfn.XLOOKUP($D609,'IDEXX MPN Table'!$A$3:$A$52,(_xlfn.XLOOKUP($E609,'IDEXX MPN Table'!$B$2:$AX$2,'IDEXX MPN Table'!$B$3:$AX$52))),"")</f>
        <v>&gt; 2419.6</v>
      </c>
      <c r="G609">
        <v>49</v>
      </c>
      <c r="H609">
        <v>27</v>
      </c>
      <c r="I609" s="92" cm="1">
        <f t="array" ref="I609">_xlfn.IFNA(_xlfn.XLOOKUP($G609,'IDEXX MPN Table'!$A$3:$A$52,(_xlfn.XLOOKUP($H609,'IDEXX MPN Table'!$B$2:$AX$2,'IDEXX MPN Table'!$B$3:$AX$52))),"")</f>
        <v>517.20000000000005</v>
      </c>
    </row>
    <row r="610" spans="1:10" x14ac:dyDescent="0.35">
      <c r="A610" s="110" t="str">
        <f t="shared" si="9"/>
        <v>RK1_2025-07-27</v>
      </c>
      <c r="B610" t="s">
        <v>281</v>
      </c>
      <c r="C610" s="6">
        <v>45865</v>
      </c>
      <c r="D610">
        <v>49</v>
      </c>
      <c r="E610">
        <v>48</v>
      </c>
      <c r="F610" s="90" t="str" cm="1">
        <f t="array" ref="F610">_xlfn.IFNA(_xlfn.XLOOKUP($D610,'IDEXX MPN Table'!$A$3:$A$52,(_xlfn.XLOOKUP($E610,'IDEXX MPN Table'!$B$2:$AX$2,'IDEXX MPN Table'!$B$3:$AX$52))),"")</f>
        <v>&gt; 2419.6</v>
      </c>
      <c r="G610">
        <v>49</v>
      </c>
      <c r="H610">
        <v>48</v>
      </c>
      <c r="I610" s="92" t="str" cm="1">
        <f t="array" ref="I610">_xlfn.IFNA(_xlfn.XLOOKUP($G610,'IDEXX MPN Table'!$A$3:$A$52,(_xlfn.XLOOKUP($H610,'IDEXX MPN Table'!$B$2:$AX$2,'IDEXX MPN Table'!$B$3:$AX$52))),"")</f>
        <v>&gt; 2419.6</v>
      </c>
    </row>
    <row r="611" spans="1:10" x14ac:dyDescent="0.35">
      <c r="A611" s="110" t="str">
        <f t="shared" si="9"/>
        <v>RO1a_2025-07-27</v>
      </c>
      <c r="B611" t="s">
        <v>285</v>
      </c>
      <c r="C611" s="6">
        <v>45865</v>
      </c>
      <c r="D611">
        <v>48</v>
      </c>
      <c r="E611">
        <v>48</v>
      </c>
      <c r="F611" s="90" cm="1">
        <f t="array" ref="F611">_xlfn.IFNA(_xlfn.XLOOKUP($D611,'IDEXX MPN Table'!$A$3:$A$52,(_xlfn.XLOOKUP($E611,'IDEXX MPN Table'!$B$2:$AX$2,'IDEXX MPN Table'!$B$3:$AX$52))),"")</f>
        <v>1011.2</v>
      </c>
      <c r="G611">
        <v>48</v>
      </c>
      <c r="H611">
        <v>31</v>
      </c>
      <c r="I611" s="92" cm="1">
        <f t="array" ref="I611">_xlfn.IFNA(_xlfn.XLOOKUP($G611,'IDEXX MPN Table'!$A$3:$A$52,(_xlfn.XLOOKUP($H611,'IDEXX MPN Table'!$B$2:$AX$2,'IDEXX MPN Table'!$B$3:$AX$52))),"")</f>
        <v>456.9</v>
      </c>
      <c r="J611" t="s">
        <v>1277</v>
      </c>
    </row>
    <row r="612" spans="1:10" x14ac:dyDescent="0.35">
      <c r="A612" s="110" t="str">
        <f t="shared" si="9"/>
        <v>ROL1_2025-07-27</v>
      </c>
      <c r="B612" t="s">
        <v>289</v>
      </c>
      <c r="C612" s="6">
        <v>45865</v>
      </c>
      <c r="D612">
        <v>48</v>
      </c>
      <c r="E612">
        <v>48</v>
      </c>
      <c r="F612" s="90" cm="1">
        <f t="array" ref="F612">_xlfn.IFNA(_xlfn.XLOOKUP($D612,'IDEXX MPN Table'!$A$3:$A$52,(_xlfn.XLOOKUP($E612,'IDEXX MPN Table'!$B$2:$AX$2,'IDEXX MPN Table'!$B$3:$AX$52))),"")</f>
        <v>1011.2</v>
      </c>
      <c r="G612">
        <v>15</v>
      </c>
      <c r="H612">
        <v>3</v>
      </c>
      <c r="I612" s="92" cm="1">
        <f t="array" ref="I612">_xlfn.IFNA(_xlfn.XLOOKUP($G612,'IDEXX MPN Table'!$A$3:$A$52,(_xlfn.XLOOKUP($H612,'IDEXX MPN Table'!$B$2:$AX$2,'IDEXX MPN Table'!$B$3:$AX$52))),"")</f>
        <v>21.1</v>
      </c>
      <c r="J612" t="s">
        <v>1296</v>
      </c>
    </row>
    <row r="613" spans="1:10" x14ac:dyDescent="0.35">
      <c r="A613" s="110" t="str">
        <f t="shared" si="9"/>
        <v>SB2_2025-07-27</v>
      </c>
      <c r="B613" t="s">
        <v>447</v>
      </c>
      <c r="C613" s="6">
        <v>45865</v>
      </c>
      <c r="D613">
        <v>49</v>
      </c>
      <c r="E613">
        <v>48</v>
      </c>
      <c r="F613" s="90" t="str" cm="1">
        <f t="array" ref="F613">_xlfn.IFNA(_xlfn.XLOOKUP($D613,'IDEXX MPN Table'!$A$3:$A$52,(_xlfn.XLOOKUP($E613,'IDEXX MPN Table'!$B$2:$AX$2,'IDEXX MPN Table'!$B$3:$AX$52))),"")</f>
        <v>&gt; 2419.6</v>
      </c>
      <c r="G613">
        <v>48</v>
      </c>
      <c r="H613">
        <v>37</v>
      </c>
      <c r="I613" s="92" cm="1">
        <f t="array" ref="I613">_xlfn.IFNA(_xlfn.XLOOKUP($G613,'IDEXX MPN Table'!$A$3:$A$52,(_xlfn.XLOOKUP($H613,'IDEXX MPN Table'!$B$2:$AX$2,'IDEXX MPN Table'!$B$3:$AX$52))),"")</f>
        <v>601.5</v>
      </c>
      <c r="J613" t="s">
        <v>1277</v>
      </c>
    </row>
    <row r="614" spans="1:10" x14ac:dyDescent="0.35">
      <c r="A614" s="110" t="str">
        <f t="shared" si="9"/>
        <v>SPBP1_2025-07-27</v>
      </c>
      <c r="B614" t="s">
        <v>301</v>
      </c>
      <c r="C614" s="6">
        <v>45865</v>
      </c>
      <c r="D614">
        <v>49</v>
      </c>
      <c r="E614">
        <v>48</v>
      </c>
      <c r="F614" s="90" t="str" cm="1">
        <f t="array" ref="F614">_xlfn.IFNA(_xlfn.XLOOKUP($D614,'IDEXX MPN Table'!$A$3:$A$52,(_xlfn.XLOOKUP($E614,'IDEXX MPN Table'!$B$2:$AX$2,'IDEXX MPN Table'!$B$3:$AX$52))),"")</f>
        <v>&gt; 2419.6</v>
      </c>
      <c r="G614">
        <v>48</v>
      </c>
      <c r="H614">
        <v>37</v>
      </c>
      <c r="I614" s="92" cm="1">
        <f t="array" ref="I614">_xlfn.IFNA(_xlfn.XLOOKUP($G614,'IDEXX MPN Table'!$A$3:$A$52,(_xlfn.XLOOKUP($H614,'IDEXX MPN Table'!$B$2:$AX$2,'IDEXX MPN Table'!$B$3:$AX$52))),"")</f>
        <v>601.5</v>
      </c>
      <c r="J614" t="s">
        <v>1277</v>
      </c>
    </row>
    <row r="615" spans="1:10" x14ac:dyDescent="0.35">
      <c r="A615" s="110" t="str">
        <f t="shared" si="9"/>
        <v>SPBP2_2025-07-27</v>
      </c>
      <c r="B615" t="s">
        <v>303</v>
      </c>
      <c r="C615" s="6">
        <v>45865</v>
      </c>
      <c r="D615">
        <v>49</v>
      </c>
      <c r="E615">
        <v>48</v>
      </c>
      <c r="F615" s="90" t="str" cm="1">
        <f t="array" ref="F615">_xlfn.IFNA(_xlfn.XLOOKUP($D615,'IDEXX MPN Table'!$A$3:$A$52,(_xlfn.XLOOKUP($E615,'IDEXX MPN Table'!$B$2:$AX$2,'IDEXX MPN Table'!$B$3:$AX$52))),"")</f>
        <v>&gt; 2419.6</v>
      </c>
      <c r="G615">
        <v>0</v>
      </c>
      <c r="H615">
        <v>0</v>
      </c>
      <c r="I615" s="92" t="str" cm="1">
        <f t="array" ref="I615">_xlfn.IFNA(_xlfn.XLOOKUP($G615,'IDEXX MPN Table'!$A$3:$A$52,(_xlfn.XLOOKUP($H615,'IDEXX MPN Table'!$B$2:$AX$2,'IDEXX MPN Table'!$B$3:$AX$52))),"")</f>
        <v>&lt; 1.0</v>
      </c>
      <c r="J615" t="s">
        <v>1277</v>
      </c>
    </row>
    <row r="616" spans="1:10" x14ac:dyDescent="0.35">
      <c r="A616" s="110" t="str">
        <f t="shared" si="9"/>
        <v>SW1_2025-07-27</v>
      </c>
      <c r="B616" t="s">
        <v>810</v>
      </c>
      <c r="C616" s="6">
        <v>45865</v>
      </c>
      <c r="D616">
        <v>48</v>
      </c>
      <c r="E616">
        <v>48</v>
      </c>
      <c r="F616" s="90" cm="1">
        <f t="array" ref="F616">_xlfn.IFNA(_xlfn.XLOOKUP($D616,'IDEXX MPN Table'!$A$3:$A$52,(_xlfn.XLOOKUP($E616,'IDEXX MPN Table'!$B$2:$AX$2,'IDEXX MPN Table'!$B$3:$AX$52))),"")</f>
        <v>1011.2</v>
      </c>
      <c r="G616">
        <v>42</v>
      </c>
      <c r="H616">
        <v>14</v>
      </c>
      <c r="I616" s="92" cm="1">
        <f t="array" ref="I616">_xlfn.IFNA(_xlfn.XLOOKUP($G616,'IDEXX MPN Table'!$A$3:$A$52,(_xlfn.XLOOKUP($H616,'IDEXX MPN Table'!$B$2:$AX$2,'IDEXX MPN Table'!$B$3:$AX$52))),"")</f>
        <v>123.4</v>
      </c>
      <c r="J616" t="s">
        <v>1297</v>
      </c>
    </row>
    <row r="617" spans="1:10" x14ac:dyDescent="0.35">
      <c r="A617" s="110" t="str">
        <f t="shared" si="9"/>
        <v>SYL1_2025-07-27</v>
      </c>
      <c r="B617" t="s">
        <v>307</v>
      </c>
      <c r="C617" s="6">
        <v>45865</v>
      </c>
      <c r="D617">
        <v>49</v>
      </c>
      <c r="E617">
        <v>48</v>
      </c>
      <c r="F617" s="90" t="str" cm="1">
        <f t="array" ref="F617">_xlfn.IFNA(_xlfn.XLOOKUP($D617,'IDEXX MPN Table'!$A$3:$A$52,(_xlfn.XLOOKUP($E617,'IDEXX MPN Table'!$B$2:$AX$2,'IDEXX MPN Table'!$B$3:$AX$52))),"")</f>
        <v>&gt; 2419.6</v>
      </c>
      <c r="G617">
        <v>11</v>
      </c>
      <c r="H617">
        <v>2</v>
      </c>
      <c r="I617" s="92" cm="1">
        <f t="array" ref="I617">_xlfn.IFNA(_xlfn.XLOOKUP($G617,'IDEXX MPN Table'!$A$3:$A$52,(_xlfn.XLOOKUP($H617,'IDEXX MPN Table'!$B$2:$AX$2,'IDEXX MPN Table'!$B$3:$AX$52))),"")</f>
        <v>14.5</v>
      </c>
      <c r="J617" t="s">
        <v>1277</v>
      </c>
    </row>
    <row r="618" spans="1:10" x14ac:dyDescent="0.35">
      <c r="A618" s="110" t="str">
        <f t="shared" si="9"/>
        <v>SYNL1_2025-07-27</v>
      </c>
      <c r="B618" t="s">
        <v>310</v>
      </c>
      <c r="C618" s="6">
        <v>45865</v>
      </c>
      <c r="D618">
        <v>49</v>
      </c>
      <c r="E618">
        <v>48</v>
      </c>
      <c r="F618" s="90" t="str" cm="1">
        <f t="array" ref="F618">_xlfn.IFNA(_xlfn.XLOOKUP($D618,'IDEXX MPN Table'!$A$3:$A$52,(_xlfn.XLOOKUP($E618,'IDEXX MPN Table'!$B$2:$AX$2,'IDEXX MPN Table'!$B$3:$AX$52))),"")</f>
        <v>&gt; 2419.6</v>
      </c>
      <c r="G618">
        <v>49</v>
      </c>
      <c r="H618">
        <v>32</v>
      </c>
      <c r="I618" s="92" cm="1">
        <f t="array" ref="I618">_xlfn.IFNA(_xlfn.XLOOKUP($G618,'IDEXX MPN Table'!$A$3:$A$52,(_xlfn.XLOOKUP($H618,'IDEXX MPN Table'!$B$2:$AX$2,'IDEXX MPN Table'!$B$3:$AX$52))),"")</f>
        <v>686.7</v>
      </c>
      <c r="J618" t="s">
        <v>1277</v>
      </c>
    </row>
    <row r="619" spans="1:10" x14ac:dyDescent="0.35">
      <c r="A619" s="110" t="str">
        <f t="shared" si="9"/>
        <v>WP1_2025-07-27</v>
      </c>
      <c r="B619" t="s">
        <v>1268</v>
      </c>
      <c r="C619" s="6">
        <v>45865</v>
      </c>
      <c r="D619">
        <v>49</v>
      </c>
      <c r="E619">
        <v>48</v>
      </c>
      <c r="F619" s="90" t="str" cm="1">
        <f t="array" ref="F619">_xlfn.IFNA(_xlfn.XLOOKUP($D619,'IDEXX MPN Table'!$A$3:$A$52,(_xlfn.XLOOKUP($E619,'IDEXX MPN Table'!$B$2:$AX$2,'IDEXX MPN Table'!$B$3:$AX$52))),"")</f>
        <v>&gt; 2419.6</v>
      </c>
      <c r="G619">
        <v>45</v>
      </c>
      <c r="H619">
        <v>9</v>
      </c>
      <c r="I619" s="92" cm="1">
        <f t="array" ref="I619">_xlfn.IFNA(_xlfn.XLOOKUP($G619,'IDEXX MPN Table'!$A$3:$A$52,(_xlfn.XLOOKUP($H619,'IDEXX MPN Table'!$B$2:$AX$2,'IDEXX MPN Table'!$B$3:$AX$52))),"")</f>
        <v>131.4</v>
      </c>
      <c r="J619" t="s">
        <v>1277</v>
      </c>
    </row>
    <row r="620" spans="1:10" x14ac:dyDescent="0.35">
      <c r="A620" s="110" t="str">
        <f t="shared" si="9"/>
        <v>WP2_2025-07-27</v>
      </c>
      <c r="B620" t="s">
        <v>529</v>
      </c>
      <c r="C620" s="6">
        <v>45865</v>
      </c>
      <c r="D620">
        <v>48</v>
      </c>
      <c r="E620">
        <v>48</v>
      </c>
      <c r="F620" s="90" cm="1">
        <f t="array" ref="F620">_xlfn.IFNA(_xlfn.XLOOKUP($D620,'IDEXX MPN Table'!$A$3:$A$52,(_xlfn.XLOOKUP($E620,'IDEXX MPN Table'!$B$2:$AX$2,'IDEXX MPN Table'!$B$3:$AX$52))),"")</f>
        <v>1011.2</v>
      </c>
      <c r="G620">
        <v>8</v>
      </c>
      <c r="H620">
        <v>2</v>
      </c>
      <c r="I620" s="92" cm="1">
        <f t="array" ref="I620">_xlfn.IFNA(_xlfn.XLOOKUP($G620,'IDEXX MPN Table'!$A$3:$A$52,(_xlfn.XLOOKUP($H620,'IDEXX MPN Table'!$B$2:$AX$2,'IDEXX MPN Table'!$B$3:$AX$52))),"")</f>
        <v>10.8</v>
      </c>
      <c r="J620" t="s">
        <v>1298</v>
      </c>
    </row>
    <row r="621" spans="1:10" x14ac:dyDescent="0.35">
      <c r="A621" s="110" t="str">
        <f t="shared" si="9"/>
        <v>WP3_2025-07-27</v>
      </c>
      <c r="B621" t="s">
        <v>1269</v>
      </c>
      <c r="C621" s="6">
        <v>45865</v>
      </c>
      <c r="D621">
        <v>49</v>
      </c>
      <c r="E621">
        <v>47</v>
      </c>
      <c r="F621" s="90" cm="1">
        <f t="array" ref="F621">_xlfn.IFNA(_xlfn.XLOOKUP($D621,'IDEXX MPN Table'!$A$3:$A$52,(_xlfn.XLOOKUP($E621,'IDEXX MPN Table'!$B$2:$AX$2,'IDEXX MPN Table'!$B$3:$AX$52))),"")</f>
        <v>2419.6</v>
      </c>
      <c r="G621">
        <v>4</v>
      </c>
      <c r="H621">
        <v>2</v>
      </c>
      <c r="I621" s="92" cm="1">
        <f t="array" ref="I621">_xlfn.IFNA(_xlfn.XLOOKUP($G621,'IDEXX MPN Table'!$A$3:$A$52,(_xlfn.XLOOKUP($H621,'IDEXX MPN Table'!$B$2:$AX$2,'IDEXX MPN Table'!$B$3:$AX$52))),"")</f>
        <v>6.2</v>
      </c>
      <c r="J621" t="s">
        <v>1299</v>
      </c>
    </row>
    <row r="622" spans="1:10" x14ac:dyDescent="0.35">
      <c r="A622" s="110" t="str">
        <f t="shared" si="9"/>
        <v>WP4_2025-07-27</v>
      </c>
      <c r="B622" t="s">
        <v>1270</v>
      </c>
      <c r="C622" s="6">
        <v>45865</v>
      </c>
      <c r="D622">
        <v>49</v>
      </c>
      <c r="E622">
        <v>48</v>
      </c>
      <c r="F622" s="90" t="str" cm="1">
        <f t="array" ref="F622">_xlfn.IFNA(_xlfn.XLOOKUP($D622,'IDEXX MPN Table'!$A$3:$A$52,(_xlfn.XLOOKUP($E622,'IDEXX MPN Table'!$B$2:$AX$2,'IDEXX MPN Table'!$B$3:$AX$52))),"")</f>
        <v>&gt; 2419.6</v>
      </c>
      <c r="G622">
        <v>16</v>
      </c>
      <c r="H622">
        <v>2</v>
      </c>
      <c r="I622" s="92" cm="1">
        <f t="array" ref="I622">_xlfn.IFNA(_xlfn.XLOOKUP($G622,'IDEXX MPN Table'!$A$3:$A$52,(_xlfn.XLOOKUP($H622,'IDEXX MPN Table'!$B$2:$AX$2,'IDEXX MPN Table'!$B$3:$AX$52))),"")</f>
        <v>21.3</v>
      </c>
      <c r="J622" t="s">
        <v>1277</v>
      </c>
    </row>
    <row r="623" spans="1:10" x14ac:dyDescent="0.35">
      <c r="A623" s="91" t="str">
        <f t="shared" si="9"/>
        <v>HO2_2025-07-29</v>
      </c>
      <c r="B623" t="s">
        <v>1265</v>
      </c>
      <c r="C623" s="6">
        <v>45867</v>
      </c>
      <c r="D623">
        <v>49</v>
      </c>
      <c r="E623">
        <v>48</v>
      </c>
      <c r="F623" s="91" t="str" cm="1">
        <f t="array" ref="F623">_xlfn.IFNA(_xlfn.XLOOKUP($D623,'IDEXX MPN Table'!$A$3:$A$52,(_xlfn.XLOOKUP($E623,'IDEXX MPN Table'!$B$2:$AX$2,'IDEXX MPN Table'!$B$3:$AX$52))),"")</f>
        <v>&gt; 2419.6</v>
      </c>
      <c r="G623">
        <v>49</v>
      </c>
      <c r="H623">
        <v>41</v>
      </c>
      <c r="I623" s="91" cm="1">
        <f t="array" ref="I623">_xlfn.IFNA(_xlfn.XLOOKUP($G623,'IDEXX MPN Table'!$A$3:$A$52,(_xlfn.XLOOKUP($H623,'IDEXX MPN Table'!$B$2:$AX$2,'IDEXX MPN Table'!$B$3:$AX$52))),"")</f>
        <v>1203.3</v>
      </c>
    </row>
    <row r="624" spans="1:10" x14ac:dyDescent="0.35">
      <c r="A624" s="91" t="str">
        <f t="shared" si="9"/>
        <v>HO3_2025-07-29</v>
      </c>
      <c r="B624" t="s">
        <v>1266</v>
      </c>
      <c r="C624" s="6">
        <v>45867</v>
      </c>
      <c r="D624">
        <v>49</v>
      </c>
      <c r="E624">
        <v>48</v>
      </c>
      <c r="F624" s="91" t="str" cm="1">
        <f t="array" ref="F624">_xlfn.IFNA(_xlfn.XLOOKUP($D624,'IDEXX MPN Table'!$A$3:$A$52,(_xlfn.XLOOKUP($E624,'IDEXX MPN Table'!$B$2:$AX$2,'IDEXX MPN Table'!$B$3:$AX$52))),"")</f>
        <v>&gt; 2419.6</v>
      </c>
      <c r="G624">
        <v>49</v>
      </c>
      <c r="H624">
        <v>34</v>
      </c>
      <c r="I624" s="91" cm="1">
        <f t="array" ref="I624">_xlfn.IFNA(_xlfn.XLOOKUP($G624,'IDEXX MPN Table'!$A$3:$A$52,(_xlfn.XLOOKUP($H624,'IDEXX MPN Table'!$B$2:$AX$2,'IDEXX MPN Table'!$B$3:$AX$52))),"")</f>
        <v>770.1</v>
      </c>
    </row>
    <row r="625" spans="1:10" x14ac:dyDescent="0.35">
      <c r="A625" s="91" t="str">
        <f t="shared" si="9"/>
        <v>WP1_2025-07-29</v>
      </c>
      <c r="B625" t="s">
        <v>1268</v>
      </c>
      <c r="C625" s="6">
        <v>45867</v>
      </c>
      <c r="D625">
        <v>46</v>
      </c>
      <c r="E625">
        <v>48</v>
      </c>
      <c r="F625" s="91" cm="1">
        <f t="array" ref="F625">_xlfn.IFNA(_xlfn.XLOOKUP($D625,'IDEXX MPN Table'!$A$3:$A$52,(_xlfn.XLOOKUP($E625,'IDEXX MPN Table'!$B$2:$AX$2,'IDEXX MPN Table'!$B$3:$AX$52))),"")</f>
        <v>533.5</v>
      </c>
      <c r="G625">
        <v>25</v>
      </c>
      <c r="H625">
        <v>7</v>
      </c>
      <c r="I625" s="91" cm="1">
        <f t="array" ref="I625">_xlfn.IFNA(_xlfn.XLOOKUP($G625,'IDEXX MPN Table'!$A$3:$A$52,(_xlfn.XLOOKUP($H625,'IDEXX MPN Table'!$B$2:$AX$2,'IDEXX MPN Table'!$B$3:$AX$52))),"")</f>
        <v>43.7</v>
      </c>
    </row>
    <row r="626" spans="1:10" x14ac:dyDescent="0.35">
      <c r="A626" s="91" t="str">
        <f t="shared" si="9"/>
        <v>WP2_2025-07-29</v>
      </c>
      <c r="B626" t="s">
        <v>529</v>
      </c>
      <c r="C626" s="6">
        <v>45867</v>
      </c>
      <c r="D626">
        <v>46</v>
      </c>
      <c r="E626">
        <v>47</v>
      </c>
      <c r="F626" s="91" cm="1">
        <f t="array" ref="F626">_xlfn.IFNA(_xlfn.XLOOKUP($D626,'IDEXX MPN Table'!$A$3:$A$52,(_xlfn.XLOOKUP($E626,'IDEXX MPN Table'!$B$2:$AX$2,'IDEXX MPN Table'!$B$3:$AX$52))),"")</f>
        <v>516.29999999999995</v>
      </c>
      <c r="G626">
        <v>35</v>
      </c>
      <c r="H626">
        <v>8</v>
      </c>
      <c r="I626" s="91" cm="1">
        <f t="array" ref="I626">_xlfn.IFNA(_xlfn.XLOOKUP($G626,'IDEXX MPN Table'!$A$3:$A$52,(_xlfn.XLOOKUP($H626,'IDEXX MPN Table'!$B$2:$AX$2,'IDEXX MPN Table'!$B$3:$AX$52))),"")</f>
        <v>72.3</v>
      </c>
    </row>
    <row r="627" spans="1:10" x14ac:dyDescent="0.35">
      <c r="A627" s="91" t="str">
        <f t="shared" si="9"/>
        <v>WP3_2025-07-29</v>
      </c>
      <c r="B627" t="s">
        <v>1269</v>
      </c>
      <c r="C627" s="6">
        <v>45867</v>
      </c>
      <c r="D627">
        <v>49</v>
      </c>
      <c r="E627">
        <v>48</v>
      </c>
      <c r="F627" s="91" t="str" cm="1">
        <f t="array" ref="F627">_xlfn.IFNA(_xlfn.XLOOKUP($D627,'IDEXX MPN Table'!$A$3:$A$52,(_xlfn.XLOOKUP($E627,'IDEXX MPN Table'!$B$2:$AX$2,'IDEXX MPN Table'!$B$3:$AX$52))),"")</f>
        <v>&gt; 2419.6</v>
      </c>
      <c r="G627">
        <v>3</v>
      </c>
      <c r="H627">
        <v>1</v>
      </c>
      <c r="I627" s="91" cm="1">
        <f t="array" ref="I627">_xlfn.IFNA(_xlfn.XLOOKUP($G627,'IDEXX MPN Table'!$A$3:$A$52,(_xlfn.XLOOKUP($H627,'IDEXX MPN Table'!$B$2:$AX$2,'IDEXX MPN Table'!$B$3:$AX$52))),"")</f>
        <v>4.0999999999999996</v>
      </c>
    </row>
    <row r="628" spans="1:10" x14ac:dyDescent="0.35">
      <c r="A628" s="91" t="str">
        <f t="shared" si="9"/>
        <v>WP4_2025-07-29</v>
      </c>
      <c r="B628" t="s">
        <v>1270</v>
      </c>
      <c r="C628" s="6">
        <v>45867</v>
      </c>
      <c r="D628">
        <v>47</v>
      </c>
      <c r="E628">
        <v>48</v>
      </c>
      <c r="F628" s="91" cm="1">
        <f t="array" ref="F628">_xlfn.IFNA(_xlfn.XLOOKUP($D628,'IDEXX MPN Table'!$A$3:$A$52,(_xlfn.XLOOKUP($E628,'IDEXX MPN Table'!$B$2:$AX$2,'IDEXX MPN Table'!$B$3:$AX$52))),"")</f>
        <v>691</v>
      </c>
      <c r="G628">
        <v>9</v>
      </c>
      <c r="H628">
        <v>5</v>
      </c>
      <c r="I628" s="91" cm="1">
        <f t="array" ref="I628">_xlfn.IFNA(_xlfn.XLOOKUP($G628,'IDEXX MPN Table'!$A$3:$A$52,(_xlfn.XLOOKUP($H628,'IDEXX MPN Table'!$B$2:$AX$2,'IDEXX MPN Table'!$B$3:$AX$52))),"")</f>
        <v>15.3</v>
      </c>
    </row>
    <row r="629" spans="1:10" x14ac:dyDescent="0.35">
      <c r="A629" s="91" t="str">
        <f t="shared" si="9"/>
        <v>ABM4_2025-08-03</v>
      </c>
      <c r="B629" t="s">
        <v>381</v>
      </c>
      <c r="C629" s="6">
        <v>45872</v>
      </c>
      <c r="D629">
        <v>49</v>
      </c>
      <c r="E629">
        <v>48</v>
      </c>
      <c r="F629" s="91" t="str" cm="1">
        <f t="array" ref="F629">_xlfn.IFNA(_xlfn.XLOOKUP($D629,'IDEXX MPN Table'!$A$3:$A$52,(_xlfn.XLOOKUP($E629,'IDEXX MPN Table'!$B$2:$AX$2,'IDEXX MPN Table'!$B$3:$AX$52))),"")</f>
        <v>&gt; 2419.6</v>
      </c>
      <c r="G629">
        <v>37</v>
      </c>
      <c r="H629">
        <v>6</v>
      </c>
      <c r="I629" s="91" cm="1">
        <f t="array" ref="I629">_xlfn.IFNA(_xlfn.XLOOKUP($G629,'IDEXX MPN Table'!$A$3:$A$52,(_xlfn.XLOOKUP($H629,'IDEXX MPN Table'!$B$2:$AX$2,'IDEXX MPN Table'!$B$3:$AX$52))),"")</f>
        <v>75.400000000000006</v>
      </c>
    </row>
    <row r="630" spans="1:10" x14ac:dyDescent="0.35">
      <c r="A630" s="91" t="str">
        <f t="shared" si="9"/>
        <v>AC1_2025-08-03</v>
      </c>
      <c r="B630" t="s">
        <v>316</v>
      </c>
      <c r="C630" s="6">
        <v>45872</v>
      </c>
      <c r="D630">
        <v>49</v>
      </c>
      <c r="E630">
        <v>48</v>
      </c>
      <c r="F630" s="91" t="str" cm="1">
        <f t="array" ref="F630">_xlfn.IFNA(_xlfn.XLOOKUP($D630,'IDEXX MPN Table'!$A$3:$A$52,(_xlfn.XLOOKUP($E630,'IDEXX MPN Table'!$B$2:$AX$2,'IDEXX MPN Table'!$B$3:$AX$52))),"")</f>
        <v>&gt; 2419.6</v>
      </c>
      <c r="G630">
        <v>49</v>
      </c>
      <c r="H630">
        <v>48</v>
      </c>
      <c r="I630" s="91" t="str" cm="1">
        <f t="array" ref="I630">_xlfn.IFNA(_xlfn.XLOOKUP($G630,'IDEXX MPN Table'!$A$3:$A$52,(_xlfn.XLOOKUP($H630,'IDEXX MPN Table'!$B$2:$AX$2,'IDEXX MPN Table'!$B$3:$AX$52))),"")</f>
        <v>&gt; 2419.6</v>
      </c>
      <c r="J630" t="s">
        <v>1292</v>
      </c>
    </row>
    <row r="631" spans="1:10" x14ac:dyDescent="0.35">
      <c r="A631" s="91" t="str">
        <f t="shared" si="9"/>
        <v>AC5_2025-08-03</v>
      </c>
      <c r="B631" t="s">
        <v>622</v>
      </c>
      <c r="C631" s="6">
        <v>45872</v>
      </c>
      <c r="D631">
        <v>49</v>
      </c>
      <c r="E631">
        <v>48</v>
      </c>
      <c r="F631" s="91" t="str" cm="1">
        <f t="array" ref="F631">_xlfn.IFNA(_xlfn.XLOOKUP($D631,'IDEXX MPN Table'!$A$3:$A$52,(_xlfn.XLOOKUP($E631,'IDEXX MPN Table'!$B$2:$AX$2,'IDEXX MPN Table'!$B$3:$AX$52))),"")</f>
        <v>&gt; 2419.6</v>
      </c>
      <c r="G631">
        <v>15</v>
      </c>
      <c r="H631">
        <v>4</v>
      </c>
      <c r="I631" s="91" cm="1">
        <f t="array" ref="I631">_xlfn.IFNA(_xlfn.XLOOKUP($G631,'IDEXX MPN Table'!$A$3:$A$52,(_xlfn.XLOOKUP($H631,'IDEXX MPN Table'!$B$2:$AX$2,'IDEXX MPN Table'!$B$3:$AX$52))),"")</f>
        <v>22.3</v>
      </c>
    </row>
    <row r="632" spans="1:10" x14ac:dyDescent="0.35">
      <c r="A632" s="91" t="str">
        <f t="shared" si="9"/>
        <v>APL1_2025-08-03</v>
      </c>
      <c r="B632" t="s">
        <v>312</v>
      </c>
      <c r="C632" s="6">
        <v>45872</v>
      </c>
      <c r="D632">
        <v>49</v>
      </c>
      <c r="E632">
        <v>47</v>
      </c>
      <c r="F632" s="91" cm="1">
        <f t="array" ref="F632">_xlfn.IFNA(_xlfn.XLOOKUP($D632,'IDEXX MPN Table'!$A$3:$A$52,(_xlfn.XLOOKUP($E632,'IDEXX MPN Table'!$B$2:$AX$2,'IDEXX MPN Table'!$B$3:$AX$52))),"")</f>
        <v>2419.6</v>
      </c>
      <c r="G632">
        <v>0</v>
      </c>
      <c r="H632">
        <v>1</v>
      </c>
      <c r="I632" s="91" cm="1">
        <f t="array" ref="I632">_xlfn.IFNA(_xlfn.XLOOKUP($G632,'IDEXX MPN Table'!$A$3:$A$52,(_xlfn.XLOOKUP($H632,'IDEXX MPN Table'!$B$2:$AX$2,'IDEXX MPN Table'!$B$3:$AX$52))),"")</f>
        <v>1</v>
      </c>
    </row>
    <row r="633" spans="1:10" x14ac:dyDescent="0.35">
      <c r="A633" s="91" t="str">
        <f t="shared" si="9"/>
        <v>ATL1_2025-08-03</v>
      </c>
      <c r="B633" t="s">
        <v>627</v>
      </c>
      <c r="C633" s="6">
        <v>45872</v>
      </c>
      <c r="D633">
        <v>49</v>
      </c>
      <c r="E633">
        <v>48</v>
      </c>
      <c r="F633" s="91" t="str" cm="1">
        <f t="array" ref="F633">_xlfn.IFNA(_xlfn.XLOOKUP($D633,'IDEXX MPN Table'!$A$3:$A$52,(_xlfn.XLOOKUP($E633,'IDEXX MPN Table'!$B$2:$AX$2,'IDEXX MPN Table'!$B$3:$AX$52))),"")</f>
        <v>&gt; 2419.6</v>
      </c>
      <c r="G633">
        <v>29</v>
      </c>
      <c r="H633">
        <v>7</v>
      </c>
      <c r="I633" s="91" cm="1">
        <f t="array" ref="I633">_xlfn.IFNA(_xlfn.XLOOKUP($G633,'IDEXX MPN Table'!$A$3:$A$52,(_xlfn.XLOOKUP($H633,'IDEXX MPN Table'!$B$2:$AX$2,'IDEXX MPN Table'!$B$3:$AX$52))),"")</f>
        <v>52.8</v>
      </c>
    </row>
    <row r="634" spans="1:10" x14ac:dyDescent="0.35">
      <c r="A634" s="91" t="str">
        <f t="shared" si="9"/>
        <v>AX1_2025-08-03</v>
      </c>
      <c r="B634" t="s">
        <v>168</v>
      </c>
      <c r="C634" s="6">
        <v>45872</v>
      </c>
      <c r="D634">
        <v>49</v>
      </c>
      <c r="E634">
        <v>48</v>
      </c>
      <c r="F634" s="91" t="str" cm="1">
        <f t="array" ref="F634">_xlfn.IFNA(_xlfn.XLOOKUP($D634,'IDEXX MPN Table'!$A$3:$A$52,(_xlfn.XLOOKUP($E634,'IDEXX MPN Table'!$B$2:$AX$2,'IDEXX MPN Table'!$B$3:$AX$52))),"")</f>
        <v>&gt; 2419.6</v>
      </c>
      <c r="G634">
        <v>4</v>
      </c>
      <c r="H634">
        <v>6</v>
      </c>
      <c r="I634" s="91" cm="1">
        <f t="array" ref="I634">_xlfn.IFNA(_xlfn.XLOOKUP($G634,'IDEXX MPN Table'!$A$3:$A$52,(_xlfn.XLOOKUP($H634,'IDEXX MPN Table'!$B$2:$AX$2,'IDEXX MPN Table'!$B$3:$AX$52))),"")</f>
        <v>10.4</v>
      </c>
    </row>
    <row r="635" spans="1:10" x14ac:dyDescent="0.35">
      <c r="A635" s="91" t="str">
        <f t="shared" si="9"/>
        <v>BB1_2025-08-03</v>
      </c>
      <c r="B635" t="s">
        <v>181</v>
      </c>
      <c r="C635" s="6">
        <v>45872</v>
      </c>
      <c r="D635">
        <v>49</v>
      </c>
      <c r="E635">
        <v>48</v>
      </c>
      <c r="F635" s="91" t="str" cm="1">
        <f t="array" ref="F635">_xlfn.IFNA(_xlfn.XLOOKUP($D635,'IDEXX MPN Table'!$A$3:$A$52,(_xlfn.XLOOKUP($E635,'IDEXX MPN Table'!$B$2:$AX$2,'IDEXX MPN Table'!$B$3:$AX$52))),"")</f>
        <v>&gt; 2419.6</v>
      </c>
      <c r="G635">
        <v>24</v>
      </c>
      <c r="H635">
        <v>3</v>
      </c>
      <c r="I635" s="91" cm="1">
        <f t="array" ref="I635">_xlfn.IFNA(_xlfn.XLOOKUP($G635,'IDEXX MPN Table'!$A$3:$A$52,(_xlfn.XLOOKUP($H635,'IDEXX MPN Table'!$B$2:$AX$2,'IDEXX MPN Table'!$B$3:$AX$52))),"")</f>
        <v>35.9</v>
      </c>
    </row>
    <row r="636" spans="1:10" x14ac:dyDescent="0.35">
      <c r="A636" s="91" t="str">
        <f t="shared" si="9"/>
        <v>BD1A_2025-08-03</v>
      </c>
      <c r="B636" t="s">
        <v>602</v>
      </c>
      <c r="C636" s="6">
        <v>45872</v>
      </c>
      <c r="D636">
        <v>49</v>
      </c>
      <c r="E636">
        <v>48</v>
      </c>
      <c r="F636" s="91" t="str" cm="1">
        <f t="array" ref="F636">_xlfn.IFNA(_xlfn.XLOOKUP($D636,'IDEXX MPN Table'!$A$3:$A$52,(_xlfn.XLOOKUP($E636,'IDEXX MPN Table'!$B$2:$AX$2,'IDEXX MPN Table'!$B$3:$AX$52))),"")</f>
        <v>&gt; 2419.6</v>
      </c>
      <c r="G636">
        <v>37</v>
      </c>
      <c r="H636">
        <v>5</v>
      </c>
      <c r="I636" s="91" cm="1">
        <f t="array" ref="I636">_xlfn.IFNA(_xlfn.XLOOKUP($G636,'IDEXX MPN Table'!$A$3:$A$52,(_xlfn.XLOOKUP($H636,'IDEXX MPN Table'!$B$2:$AX$2,'IDEXX MPN Table'!$B$3:$AX$52))),"")</f>
        <v>73.3</v>
      </c>
    </row>
    <row r="637" spans="1:10" x14ac:dyDescent="0.35">
      <c r="A637" s="91" t="str">
        <f t="shared" si="9"/>
        <v>BD4_2025-08-03</v>
      </c>
      <c r="B637" t="s">
        <v>636</v>
      </c>
      <c r="C637" s="6">
        <v>45872</v>
      </c>
      <c r="D637">
        <v>49</v>
      </c>
      <c r="E637">
        <v>48</v>
      </c>
      <c r="F637" s="91" t="str" cm="1">
        <f t="array" ref="F637">_xlfn.IFNA(_xlfn.XLOOKUP($D637,'IDEXX MPN Table'!$A$3:$A$52,(_xlfn.XLOOKUP($E637,'IDEXX MPN Table'!$B$2:$AX$2,'IDEXX MPN Table'!$B$3:$AX$52))),"")</f>
        <v>&gt; 2419.6</v>
      </c>
      <c r="G637">
        <v>46</v>
      </c>
      <c r="H637">
        <v>12</v>
      </c>
      <c r="I637" s="91" cm="1">
        <f t="array" ref="I637">_xlfn.IFNA(_xlfn.XLOOKUP($G637,'IDEXX MPN Table'!$A$3:$A$52,(_xlfn.XLOOKUP($H637,'IDEXX MPN Table'!$B$2:$AX$2,'IDEXX MPN Table'!$B$3:$AX$52))),"")</f>
        <v>156.5</v>
      </c>
    </row>
    <row r="638" spans="1:10" x14ac:dyDescent="0.35">
      <c r="A638" s="91" t="str">
        <f t="shared" si="9"/>
        <v>BRL1_2025-08-03</v>
      </c>
      <c r="B638" t="s">
        <v>195</v>
      </c>
      <c r="C638" s="6">
        <v>45872</v>
      </c>
      <c r="D638">
        <v>48</v>
      </c>
      <c r="E638">
        <v>48</v>
      </c>
      <c r="F638" s="91" cm="1">
        <f t="array" ref="F638">_xlfn.IFNA(_xlfn.XLOOKUP($D638,'IDEXX MPN Table'!$A$3:$A$52,(_xlfn.XLOOKUP($E638,'IDEXX MPN Table'!$B$2:$AX$2,'IDEXX MPN Table'!$B$3:$AX$52))),"")</f>
        <v>1011.2</v>
      </c>
      <c r="G638">
        <v>12</v>
      </c>
      <c r="H638">
        <v>3</v>
      </c>
      <c r="I638" s="91" cm="1">
        <f t="array" ref="I638">_xlfn.IFNA(_xlfn.XLOOKUP($G638,'IDEXX MPN Table'!$A$3:$A$52,(_xlfn.XLOOKUP($H638,'IDEXX MPN Table'!$B$2:$AX$2,'IDEXX MPN Table'!$B$3:$AX$52))),"")</f>
        <v>16.899999999999999</v>
      </c>
      <c r="J638" t="s">
        <v>1279</v>
      </c>
    </row>
    <row r="639" spans="1:10" x14ac:dyDescent="0.35">
      <c r="A639" s="91" t="str">
        <f t="shared" si="9"/>
        <v>CB2_2025-08-03</v>
      </c>
      <c r="B639" t="s">
        <v>198</v>
      </c>
      <c r="C639" s="6">
        <v>45872</v>
      </c>
      <c r="D639">
        <v>48</v>
      </c>
      <c r="E639">
        <v>48</v>
      </c>
      <c r="F639" s="91" cm="1">
        <f t="array" ref="F639">_xlfn.IFNA(_xlfn.XLOOKUP($D639,'IDEXX MPN Table'!$A$3:$A$52,(_xlfn.XLOOKUP($E639,'IDEXX MPN Table'!$B$2:$AX$2,'IDEXX MPN Table'!$B$3:$AX$52))),"")</f>
        <v>1011.2</v>
      </c>
      <c r="G639">
        <v>11</v>
      </c>
      <c r="H639">
        <v>12</v>
      </c>
      <c r="I639" s="91" cm="1">
        <f t="array" ref="I639">_xlfn.IFNA(_xlfn.XLOOKUP($G639,'IDEXX MPN Table'!$A$3:$A$52,(_xlfn.XLOOKUP($H639,'IDEXX MPN Table'!$B$2:$AX$2,'IDEXX MPN Table'!$B$3:$AX$52))),"")</f>
        <v>26</v>
      </c>
    </row>
    <row r="640" spans="1:10" x14ac:dyDescent="0.35">
      <c r="A640" s="91" t="str">
        <f t="shared" si="9"/>
        <v>CB3_2025-08-03</v>
      </c>
      <c r="B640" t="s">
        <v>201</v>
      </c>
      <c r="C640" s="6">
        <v>45872</v>
      </c>
      <c r="D640">
        <v>49</v>
      </c>
      <c r="E640">
        <v>48</v>
      </c>
      <c r="F640" s="91" t="str" cm="1">
        <f t="array" ref="F640">_xlfn.IFNA(_xlfn.XLOOKUP($D640,'IDEXX MPN Table'!$A$3:$A$52,(_xlfn.XLOOKUP($E640,'IDEXX MPN Table'!$B$2:$AX$2,'IDEXX MPN Table'!$B$3:$AX$52))),"")</f>
        <v>&gt; 2419.6</v>
      </c>
      <c r="G640">
        <v>18</v>
      </c>
      <c r="H640">
        <v>8</v>
      </c>
      <c r="I640" s="91" cm="1">
        <f t="array" ref="I640">_xlfn.IFNA(_xlfn.XLOOKUP($G640,'IDEXX MPN Table'!$A$3:$A$52,(_xlfn.XLOOKUP($H640,'IDEXX MPN Table'!$B$2:$AX$2,'IDEXX MPN Table'!$B$3:$AX$52))),"")</f>
        <v>32</v>
      </c>
    </row>
    <row r="641" spans="1:10" x14ac:dyDescent="0.35">
      <c r="A641" s="91" t="str">
        <f t="shared" si="9"/>
        <v>CL2_2025-08-03</v>
      </c>
      <c r="B641" t="s">
        <v>207</v>
      </c>
      <c r="C641" s="6">
        <v>45872</v>
      </c>
      <c r="D641">
        <v>49</v>
      </c>
      <c r="E641">
        <v>48</v>
      </c>
      <c r="F641" s="91" t="str" cm="1">
        <f t="array" ref="F641">_xlfn.IFNA(_xlfn.XLOOKUP($D641,'IDEXX MPN Table'!$A$3:$A$52,(_xlfn.XLOOKUP($E641,'IDEXX MPN Table'!$B$2:$AX$2,'IDEXX MPN Table'!$B$3:$AX$52))),"")</f>
        <v>&gt; 2419.6</v>
      </c>
      <c r="G641">
        <v>41</v>
      </c>
      <c r="H641">
        <v>16</v>
      </c>
      <c r="I641" s="91" cm="1">
        <f t="array" ref="I641">_xlfn.IFNA(_xlfn.XLOOKUP($G641,'IDEXX MPN Table'!$A$3:$A$52,(_xlfn.XLOOKUP($H641,'IDEXX MPN Table'!$B$2:$AX$2,'IDEXX MPN Table'!$B$3:$AX$52))),"")</f>
        <v>122.2</v>
      </c>
    </row>
    <row r="642" spans="1:10" x14ac:dyDescent="0.35">
      <c r="A642" s="91" t="str">
        <f t="shared" si="9"/>
        <v>CL4_2025-08-03</v>
      </c>
      <c r="B642" t="s">
        <v>211</v>
      </c>
      <c r="C642" s="6">
        <v>45872</v>
      </c>
      <c r="D642">
        <v>49</v>
      </c>
      <c r="E642">
        <v>48</v>
      </c>
      <c r="F642" s="91" t="str" cm="1">
        <f t="array" ref="F642">_xlfn.IFNA(_xlfn.XLOOKUP($D642,'IDEXX MPN Table'!$A$3:$A$52,(_xlfn.XLOOKUP($E642,'IDEXX MPN Table'!$B$2:$AX$2,'IDEXX MPN Table'!$B$3:$AX$52))),"")</f>
        <v>&gt; 2419.6</v>
      </c>
      <c r="G642">
        <v>31</v>
      </c>
      <c r="H642">
        <v>12</v>
      </c>
      <c r="I642" s="91" cm="1">
        <f t="array" ref="I642">_xlfn.IFNA(_xlfn.XLOOKUP($G642,'IDEXX MPN Table'!$A$3:$A$52,(_xlfn.XLOOKUP($H642,'IDEXX MPN Table'!$B$2:$AX$2,'IDEXX MPN Table'!$B$3:$AX$52))),"")</f>
        <v>66.900000000000006</v>
      </c>
    </row>
    <row r="643" spans="1:10" x14ac:dyDescent="0.35">
      <c r="A643" s="91" t="str">
        <f t="shared" ref="A643:A696" si="10">$B643&amp;"_"&amp;TEXT($C643,"yyyy-mm-dd")</f>
        <v>CL5_2025-08-03</v>
      </c>
      <c r="B643" t="s">
        <v>217</v>
      </c>
      <c r="C643" s="6">
        <v>45872</v>
      </c>
      <c r="D643">
        <v>49</v>
      </c>
      <c r="E643">
        <v>48</v>
      </c>
      <c r="F643" s="91" t="str" cm="1">
        <f t="array" ref="F643">_xlfn.IFNA(_xlfn.XLOOKUP($D643,'IDEXX MPN Table'!$A$3:$A$52,(_xlfn.XLOOKUP($E643,'IDEXX MPN Table'!$B$2:$AX$2,'IDEXX MPN Table'!$B$3:$AX$52))),"")</f>
        <v>&gt; 2419.6</v>
      </c>
      <c r="G643">
        <v>0</v>
      </c>
      <c r="H643">
        <v>0</v>
      </c>
      <c r="I643" s="91" t="str" cm="1">
        <f t="array" ref="I643">_xlfn.IFNA(_xlfn.XLOOKUP($G643,'IDEXX MPN Table'!$A$3:$A$52,(_xlfn.XLOOKUP($H643,'IDEXX MPN Table'!$B$2:$AX$2,'IDEXX MPN Table'!$B$3:$AX$52))),"")</f>
        <v>&lt; 1.0</v>
      </c>
    </row>
    <row r="644" spans="1:10" x14ac:dyDescent="0.35">
      <c r="A644" s="91" t="str">
        <f t="shared" si="10"/>
        <v>COL1_2025-08-03</v>
      </c>
      <c r="B644" t="s">
        <v>339</v>
      </c>
      <c r="C644" s="6">
        <v>45872</v>
      </c>
      <c r="D644">
        <v>49</v>
      </c>
      <c r="E644">
        <v>48</v>
      </c>
      <c r="F644" s="91" t="str" cm="1">
        <f t="array" ref="F644">_xlfn.IFNA(_xlfn.XLOOKUP($D644,'IDEXX MPN Table'!$A$3:$A$52,(_xlfn.XLOOKUP($E644,'IDEXX MPN Table'!$B$2:$AX$2,'IDEXX MPN Table'!$B$3:$AX$52))),"")</f>
        <v>&gt; 2419.6</v>
      </c>
      <c r="G644">
        <v>17</v>
      </c>
      <c r="H644">
        <v>5</v>
      </c>
      <c r="I644" s="91" cm="1">
        <f t="array" ref="I644">_xlfn.IFNA(_xlfn.XLOOKUP($G644,'IDEXX MPN Table'!$A$3:$A$52,(_xlfn.XLOOKUP($H644,'IDEXX MPN Table'!$B$2:$AX$2,'IDEXX MPN Table'!$B$3:$AX$52))),"")</f>
        <v>26.6</v>
      </c>
    </row>
    <row r="645" spans="1:10" x14ac:dyDescent="0.35">
      <c r="A645" s="91" t="str">
        <f t="shared" si="10"/>
        <v>CTL1_2025-08-03</v>
      </c>
      <c r="B645" t="s">
        <v>223</v>
      </c>
      <c r="C645" s="6">
        <v>45872</v>
      </c>
      <c r="D645">
        <v>49</v>
      </c>
      <c r="E645">
        <v>48</v>
      </c>
      <c r="F645" s="91" t="str" cm="1">
        <f t="array" ref="F645">_xlfn.IFNA(_xlfn.XLOOKUP($D645,'IDEXX MPN Table'!$A$3:$A$52,(_xlfn.XLOOKUP($E645,'IDEXX MPN Table'!$B$2:$AX$2,'IDEXX MPN Table'!$B$3:$AX$52))),"")</f>
        <v>&gt; 2419.6</v>
      </c>
      <c r="G645">
        <v>16</v>
      </c>
      <c r="H645">
        <v>8</v>
      </c>
      <c r="I645" s="91" cm="1">
        <f t="array" ref="I645">_xlfn.IFNA(_xlfn.XLOOKUP($G645,'IDEXX MPN Table'!$A$3:$A$52,(_xlfn.XLOOKUP($H645,'IDEXX MPN Table'!$B$2:$AX$2,'IDEXX MPN Table'!$B$3:$AX$52))),"")</f>
        <v>28.7</v>
      </c>
    </row>
    <row r="646" spans="1:10" x14ac:dyDescent="0.35">
      <c r="A646" s="91" t="str">
        <f t="shared" si="10"/>
        <v>CVL1_2025-08-03</v>
      </c>
      <c r="B646" t="s">
        <v>225</v>
      </c>
      <c r="C646" s="6">
        <v>45872</v>
      </c>
      <c r="D646">
        <v>49</v>
      </c>
      <c r="E646">
        <v>48</v>
      </c>
      <c r="F646" s="91" t="str" cm="1">
        <f t="array" ref="F646">_xlfn.IFNA(_xlfn.XLOOKUP($D646,'IDEXX MPN Table'!$A$3:$A$52,(_xlfn.XLOOKUP($E646,'IDEXX MPN Table'!$B$2:$AX$2,'IDEXX MPN Table'!$B$3:$AX$52))),"")</f>
        <v>&gt; 2419.6</v>
      </c>
      <c r="G646">
        <v>7</v>
      </c>
      <c r="H646">
        <v>1</v>
      </c>
      <c r="I646" s="91" cm="1">
        <f t="array" ref="I646">_xlfn.IFNA(_xlfn.XLOOKUP($G646,'IDEXX MPN Table'!$A$3:$A$52,(_xlfn.XLOOKUP($H646,'IDEXX MPN Table'!$B$2:$AX$2,'IDEXX MPN Table'!$B$3:$AX$52))),"")</f>
        <v>8.5</v>
      </c>
    </row>
    <row r="647" spans="1:10" x14ac:dyDescent="0.35">
      <c r="A647" s="91" t="str">
        <f t="shared" si="10"/>
        <v>DB1_2025-08-03</v>
      </c>
      <c r="B647" t="s">
        <v>227</v>
      </c>
      <c r="C647" s="6">
        <v>45872</v>
      </c>
      <c r="D647">
        <v>49</v>
      </c>
      <c r="E647">
        <v>48</v>
      </c>
      <c r="F647" s="91" t="str" cm="1">
        <f t="array" ref="F647">_xlfn.IFNA(_xlfn.XLOOKUP($D647,'IDEXX MPN Table'!$A$3:$A$52,(_xlfn.XLOOKUP($E647,'IDEXX MPN Table'!$B$2:$AX$2,'IDEXX MPN Table'!$B$3:$AX$52))),"")</f>
        <v>&gt; 2419.6</v>
      </c>
      <c r="G647">
        <v>16</v>
      </c>
      <c r="H647">
        <v>3</v>
      </c>
      <c r="I647" s="91" cm="1">
        <f t="array" ref="I647">_xlfn.IFNA(_xlfn.XLOOKUP($G647,'IDEXX MPN Table'!$A$3:$A$52,(_xlfn.XLOOKUP($H647,'IDEXX MPN Table'!$B$2:$AX$2,'IDEXX MPN Table'!$B$3:$AX$52))),"")</f>
        <v>22.6</v>
      </c>
    </row>
    <row r="648" spans="1:10" x14ac:dyDescent="0.35">
      <c r="A648" s="91" t="str">
        <f t="shared" si="10"/>
        <v>DBA_2025-08-03</v>
      </c>
      <c r="B648" t="s">
        <v>1190</v>
      </c>
      <c r="C648" s="6">
        <v>45872</v>
      </c>
      <c r="D648">
        <v>49</v>
      </c>
      <c r="E648">
        <v>46</v>
      </c>
      <c r="F648" s="91" cm="1">
        <f t="array" ref="F648">_xlfn.IFNA(_xlfn.XLOOKUP($D648,'IDEXX MPN Table'!$A$3:$A$52,(_xlfn.XLOOKUP($E648,'IDEXX MPN Table'!$B$2:$AX$2,'IDEXX MPN Table'!$B$3:$AX$52))),"")</f>
        <v>1986.3</v>
      </c>
      <c r="G648">
        <v>4</v>
      </c>
      <c r="H648">
        <v>0</v>
      </c>
      <c r="I648" s="91" cm="1">
        <f t="array" ref="I648">_xlfn.IFNA(_xlfn.XLOOKUP($G648,'IDEXX MPN Table'!$A$3:$A$52,(_xlfn.XLOOKUP($H648,'IDEXX MPN Table'!$B$2:$AX$2,'IDEXX MPN Table'!$B$3:$AX$52))),"")</f>
        <v>4.0999999999999996</v>
      </c>
    </row>
    <row r="649" spans="1:10" x14ac:dyDescent="0.35">
      <c r="A649" s="91" t="str">
        <f t="shared" si="10"/>
        <v>DE1_2025-08-03</v>
      </c>
      <c r="B649" t="s">
        <v>231</v>
      </c>
      <c r="C649" s="6">
        <v>45872</v>
      </c>
      <c r="D649">
        <v>49</v>
      </c>
      <c r="E649">
        <v>48</v>
      </c>
      <c r="F649" s="91" t="str" cm="1">
        <f t="array" ref="F649">_xlfn.IFNA(_xlfn.XLOOKUP($D649,'IDEXX MPN Table'!$A$3:$A$52,(_xlfn.XLOOKUP($E649,'IDEXX MPN Table'!$B$2:$AX$2,'IDEXX MPN Table'!$B$3:$AX$52))),"")</f>
        <v>&gt; 2419.6</v>
      </c>
      <c r="G649">
        <v>32</v>
      </c>
      <c r="H649">
        <v>7</v>
      </c>
      <c r="I649" s="91" cm="1">
        <f t="array" ref="I649">_xlfn.IFNA(_xlfn.XLOOKUP($G649,'IDEXX MPN Table'!$A$3:$A$52,(_xlfn.XLOOKUP($H649,'IDEXX MPN Table'!$B$2:$AX$2,'IDEXX MPN Table'!$B$3:$AX$52))),"")</f>
        <v>60.9</v>
      </c>
    </row>
    <row r="650" spans="1:10" x14ac:dyDescent="0.35">
      <c r="A650" s="91" t="str">
        <f t="shared" si="10"/>
        <v>DS21-1_2025-08-03</v>
      </c>
      <c r="B650" t="s">
        <v>858</v>
      </c>
      <c r="C650" s="6">
        <v>45872</v>
      </c>
      <c r="D650">
        <v>49</v>
      </c>
      <c r="E650">
        <v>48</v>
      </c>
      <c r="F650" s="91" t="str" cm="1">
        <f t="array" ref="F650">_xlfn.IFNA(_xlfn.XLOOKUP($D650,'IDEXX MPN Table'!$A$3:$A$52,(_xlfn.XLOOKUP($E650,'IDEXX MPN Table'!$B$2:$AX$2,'IDEXX MPN Table'!$B$3:$AX$52))),"")</f>
        <v>&gt; 2419.6</v>
      </c>
      <c r="G650">
        <v>0</v>
      </c>
      <c r="H650">
        <v>0</v>
      </c>
      <c r="I650" s="91" t="str" cm="1">
        <f t="array" ref="I650">_xlfn.IFNA(_xlfn.XLOOKUP($G650,'IDEXX MPN Table'!$A$3:$A$52,(_xlfn.XLOOKUP($H650,'IDEXX MPN Table'!$B$2:$AX$2,'IDEXX MPN Table'!$B$3:$AX$52))),"")</f>
        <v>&lt; 1.0</v>
      </c>
    </row>
    <row r="651" spans="1:10" x14ac:dyDescent="0.35">
      <c r="A651" s="91" t="str">
        <f t="shared" si="10"/>
        <v>ETL1_2025-08-03</v>
      </c>
      <c r="B651" t="s">
        <v>236</v>
      </c>
      <c r="C651" s="6">
        <v>45872</v>
      </c>
      <c r="D651">
        <v>49</v>
      </c>
      <c r="E651">
        <v>48</v>
      </c>
      <c r="F651" s="91" t="str" cm="1">
        <f t="array" ref="F651">_xlfn.IFNA(_xlfn.XLOOKUP($D651,'IDEXX MPN Table'!$A$3:$A$52,(_xlfn.XLOOKUP($E651,'IDEXX MPN Table'!$B$2:$AX$2,'IDEXX MPN Table'!$B$3:$AX$52))),"")</f>
        <v>&gt; 2419.6</v>
      </c>
      <c r="G651">
        <v>3</v>
      </c>
      <c r="H651">
        <v>1</v>
      </c>
      <c r="I651" s="91" cm="1">
        <f t="array" ref="I651">_xlfn.IFNA(_xlfn.XLOOKUP($G651,'IDEXX MPN Table'!$A$3:$A$52,(_xlfn.XLOOKUP($H651,'IDEXX MPN Table'!$B$2:$AX$2,'IDEXX MPN Table'!$B$3:$AX$52))),"")</f>
        <v>4.0999999999999996</v>
      </c>
    </row>
    <row r="652" spans="1:10" x14ac:dyDescent="0.35">
      <c r="A652" s="91" t="str">
        <f t="shared" si="10"/>
        <v>FC1_2025-08-03</v>
      </c>
      <c r="B652" t="s">
        <v>752</v>
      </c>
      <c r="C652" s="6">
        <v>45872</v>
      </c>
      <c r="D652">
        <v>49</v>
      </c>
      <c r="E652">
        <v>47</v>
      </c>
      <c r="F652" s="91" cm="1">
        <f t="array" ref="F652">_xlfn.IFNA(_xlfn.XLOOKUP($D652,'IDEXX MPN Table'!$A$3:$A$52,(_xlfn.XLOOKUP($E652,'IDEXX MPN Table'!$B$2:$AX$2,'IDEXX MPN Table'!$B$3:$AX$52))),"")</f>
        <v>2419.6</v>
      </c>
      <c r="G652">
        <v>25</v>
      </c>
      <c r="H652">
        <v>7</v>
      </c>
      <c r="I652" s="91" cm="1">
        <f t="array" ref="I652">_xlfn.IFNA(_xlfn.XLOOKUP($G652,'IDEXX MPN Table'!$A$3:$A$52,(_xlfn.XLOOKUP($H652,'IDEXX MPN Table'!$B$2:$AX$2,'IDEXX MPN Table'!$B$3:$AX$52))),"")</f>
        <v>43.7</v>
      </c>
      <c r="J652" t="s">
        <v>1300</v>
      </c>
    </row>
    <row r="653" spans="1:10" x14ac:dyDescent="0.35">
      <c r="A653" s="91" t="str">
        <f t="shared" si="10"/>
        <v>GMP1_2025-08-03</v>
      </c>
      <c r="B653" t="s">
        <v>239</v>
      </c>
      <c r="C653" s="6">
        <v>45872</v>
      </c>
      <c r="D653">
        <v>49</v>
      </c>
      <c r="E653">
        <v>45</v>
      </c>
      <c r="F653" s="91" cm="1">
        <f t="array" ref="F653">_xlfn.IFNA(_xlfn.XLOOKUP($D653,'IDEXX MPN Table'!$A$3:$A$52,(_xlfn.XLOOKUP($E653,'IDEXX MPN Table'!$B$2:$AX$2,'IDEXX MPN Table'!$B$3:$AX$52))),"")</f>
        <v>1732.9</v>
      </c>
      <c r="G653">
        <v>17</v>
      </c>
      <c r="H653">
        <v>4</v>
      </c>
      <c r="I653" s="91" cm="1">
        <f t="array" ref="I653">_xlfn.IFNA(_xlfn.XLOOKUP($G653,'IDEXX MPN Table'!$A$3:$A$52,(_xlfn.XLOOKUP($H653,'IDEXX MPN Table'!$B$2:$AX$2,'IDEXX MPN Table'!$B$3:$AX$52))),"")</f>
        <v>25.3</v>
      </c>
      <c r="J653" t="s">
        <v>1301</v>
      </c>
    </row>
    <row r="654" spans="1:10" x14ac:dyDescent="0.35">
      <c r="A654" s="91" t="str">
        <f t="shared" si="10"/>
        <v>GRPL1_2025-08-03</v>
      </c>
      <c r="B654" t="s">
        <v>349</v>
      </c>
      <c r="C654" s="6">
        <v>45872</v>
      </c>
      <c r="D654">
        <v>48</v>
      </c>
      <c r="E654">
        <v>46</v>
      </c>
      <c r="F654" s="91" cm="1">
        <f t="array" ref="F654">_xlfn.IFNA(_xlfn.XLOOKUP($D654,'IDEXX MPN Table'!$A$3:$A$52,(_xlfn.XLOOKUP($E654,'IDEXX MPN Table'!$B$2:$AX$2,'IDEXX MPN Table'!$B$3:$AX$52))),"")</f>
        <v>913.9</v>
      </c>
      <c r="G654">
        <v>3</v>
      </c>
      <c r="H654">
        <v>0</v>
      </c>
      <c r="I654" s="91" cm="1">
        <f t="array" ref="I654">_xlfn.IFNA(_xlfn.XLOOKUP($G654,'IDEXX MPN Table'!$A$3:$A$52,(_xlfn.XLOOKUP($H654,'IDEXX MPN Table'!$B$2:$AX$2,'IDEXX MPN Table'!$B$3:$AX$52))),"")</f>
        <v>3.1</v>
      </c>
      <c r="J654" t="s">
        <v>1279</v>
      </c>
    </row>
    <row r="655" spans="1:10" x14ac:dyDescent="0.35">
      <c r="A655" s="91" t="str">
        <f t="shared" si="10"/>
        <v>HA1_2025-08-03</v>
      </c>
      <c r="B655" t="s">
        <v>241</v>
      </c>
      <c r="C655" s="6">
        <v>45872</v>
      </c>
      <c r="D655">
        <v>47</v>
      </c>
      <c r="E655">
        <v>47</v>
      </c>
      <c r="F655" s="91" cm="1">
        <f t="array" ref="F655">_xlfn.IFNA(_xlfn.XLOOKUP($D655,'IDEXX MPN Table'!$A$3:$A$52,(_xlfn.XLOOKUP($E655,'IDEXX MPN Table'!$B$2:$AX$2,'IDEXX MPN Table'!$B$3:$AX$52))),"")</f>
        <v>665.3</v>
      </c>
      <c r="G655">
        <v>10</v>
      </c>
      <c r="H655">
        <v>4</v>
      </c>
      <c r="I655" s="91" cm="1">
        <f t="array" ref="I655">_xlfn.IFNA(_xlfn.XLOOKUP($G655,'IDEXX MPN Table'!$A$3:$A$52,(_xlfn.XLOOKUP($H655,'IDEXX MPN Table'!$B$2:$AX$2,'IDEXX MPN Table'!$B$3:$AX$52))),"")</f>
        <v>15.5</v>
      </c>
      <c r="J655" t="s">
        <v>1291</v>
      </c>
    </row>
    <row r="656" spans="1:10" x14ac:dyDescent="0.35">
      <c r="A656" s="91" t="str">
        <f t="shared" si="10"/>
        <v>HB3_2025-08-03</v>
      </c>
      <c r="B656" t="s">
        <v>245</v>
      </c>
      <c r="C656" s="6">
        <v>45872</v>
      </c>
      <c r="D656">
        <v>49</v>
      </c>
      <c r="E656">
        <v>48</v>
      </c>
      <c r="F656" s="91" t="str" cm="1">
        <f t="array" ref="F656">_xlfn.IFNA(_xlfn.XLOOKUP($D656,'IDEXX MPN Table'!$A$3:$A$52,(_xlfn.XLOOKUP($E656,'IDEXX MPN Table'!$B$2:$AX$2,'IDEXX MPN Table'!$B$3:$AX$52))),"")</f>
        <v>&gt; 2419.6</v>
      </c>
      <c r="G656">
        <v>48</v>
      </c>
      <c r="H656">
        <v>21</v>
      </c>
      <c r="I656" s="91" cm="1">
        <f t="array" ref="I656">_xlfn.IFNA(_xlfn.XLOOKUP($G656,'IDEXX MPN Table'!$A$3:$A$52,(_xlfn.XLOOKUP($H656,'IDEXX MPN Table'!$B$2:$AX$2,'IDEXX MPN Table'!$B$3:$AX$52))),"")</f>
        <v>285.10000000000002</v>
      </c>
    </row>
    <row r="657" spans="1:10" x14ac:dyDescent="0.35">
      <c r="A657" s="91" t="str">
        <f t="shared" si="10"/>
        <v>HL2_2025-08-03</v>
      </c>
      <c r="B657" t="s">
        <v>249</v>
      </c>
      <c r="C657" s="6">
        <v>45872</v>
      </c>
      <c r="D657">
        <v>48</v>
      </c>
      <c r="E657">
        <v>48</v>
      </c>
      <c r="F657" s="91" cm="1">
        <f t="array" ref="F657">_xlfn.IFNA(_xlfn.XLOOKUP($D657,'IDEXX MPN Table'!$A$3:$A$52,(_xlfn.XLOOKUP($E657,'IDEXX MPN Table'!$B$2:$AX$2,'IDEXX MPN Table'!$B$3:$AX$52))),"")</f>
        <v>1011.2</v>
      </c>
      <c r="G657">
        <v>19</v>
      </c>
      <c r="H657">
        <v>0</v>
      </c>
      <c r="I657" s="91" cm="1">
        <f t="array" ref="I657">_xlfn.IFNA(_xlfn.XLOOKUP($G657,'IDEXX MPN Table'!$A$3:$A$52,(_xlfn.XLOOKUP($H657,'IDEXX MPN Table'!$B$2:$AX$2,'IDEXX MPN Table'!$B$3:$AX$52))),"")</f>
        <v>23.3</v>
      </c>
      <c r="J657" t="s">
        <v>1279</v>
      </c>
    </row>
    <row r="658" spans="1:10" x14ac:dyDescent="0.35">
      <c r="A658" s="91" t="str">
        <f t="shared" si="10"/>
        <v>HO1_2025-08-03</v>
      </c>
      <c r="B658" t="s">
        <v>254</v>
      </c>
      <c r="C658" s="6">
        <v>45872</v>
      </c>
      <c r="D658">
        <v>49</v>
      </c>
      <c r="E658">
        <v>48</v>
      </c>
      <c r="F658" s="91" t="str" cm="1">
        <f t="array" ref="F658">_xlfn.IFNA(_xlfn.XLOOKUP($D658,'IDEXX MPN Table'!$A$3:$A$52,(_xlfn.XLOOKUP($E658,'IDEXX MPN Table'!$B$2:$AX$2,'IDEXX MPN Table'!$B$3:$AX$52))),"")</f>
        <v>&gt; 2419.6</v>
      </c>
      <c r="G658">
        <v>11</v>
      </c>
      <c r="H658">
        <v>7</v>
      </c>
      <c r="I658" s="91" cm="1">
        <f t="array" ref="I658">_xlfn.IFNA(_xlfn.XLOOKUP($G658,'IDEXX MPN Table'!$A$3:$A$52,(_xlfn.XLOOKUP($H658,'IDEXX MPN Table'!$B$2:$AX$2,'IDEXX MPN Table'!$B$3:$AX$52))),"")</f>
        <v>20.2</v>
      </c>
    </row>
    <row r="659" spans="1:10" x14ac:dyDescent="0.35">
      <c r="A659" s="91" t="str">
        <f t="shared" si="10"/>
        <v>HO2_2025-08-03</v>
      </c>
      <c r="B659" t="s">
        <v>1265</v>
      </c>
      <c r="C659" s="6">
        <v>45872</v>
      </c>
      <c r="D659">
        <v>49</v>
      </c>
      <c r="E659">
        <v>48</v>
      </c>
      <c r="F659" s="91" t="str" cm="1">
        <f t="array" ref="F659">_xlfn.IFNA(_xlfn.XLOOKUP($D659,'IDEXX MPN Table'!$A$3:$A$52,(_xlfn.XLOOKUP($E659,'IDEXX MPN Table'!$B$2:$AX$2,'IDEXX MPN Table'!$B$3:$AX$52))),"")</f>
        <v>&gt; 2419.6</v>
      </c>
      <c r="G659">
        <v>49</v>
      </c>
      <c r="H659">
        <v>22</v>
      </c>
      <c r="I659" s="91" cm="1">
        <f t="array" ref="I659">_xlfn.IFNA(_xlfn.XLOOKUP($G659,'IDEXX MPN Table'!$A$3:$A$52,(_xlfn.XLOOKUP($H659,'IDEXX MPN Table'!$B$2:$AX$2,'IDEXX MPN Table'!$B$3:$AX$52))),"")</f>
        <v>387.3</v>
      </c>
    </row>
    <row r="660" spans="1:10" x14ac:dyDescent="0.35">
      <c r="A660" s="91" t="str">
        <f t="shared" si="10"/>
        <v>HO3_2025-08-03</v>
      </c>
      <c r="B660" t="s">
        <v>1266</v>
      </c>
      <c r="C660" s="6">
        <v>45872</v>
      </c>
      <c r="D660">
        <v>49</v>
      </c>
      <c r="E660">
        <v>48</v>
      </c>
      <c r="F660" s="91" t="str" cm="1">
        <f t="array" ref="F660">_xlfn.IFNA(_xlfn.XLOOKUP($D660,'IDEXX MPN Table'!$A$3:$A$52,(_xlfn.XLOOKUP($E660,'IDEXX MPN Table'!$B$2:$AX$2,'IDEXX MPN Table'!$B$3:$AX$52))),"")</f>
        <v>&gt; 2419.6</v>
      </c>
      <c r="G660">
        <v>45</v>
      </c>
      <c r="H660">
        <v>14</v>
      </c>
      <c r="I660" s="91" cm="1">
        <f t="array" ref="I660">_xlfn.IFNA(_xlfn.XLOOKUP($G660,'IDEXX MPN Table'!$A$3:$A$52,(_xlfn.XLOOKUP($H660,'IDEXX MPN Table'!$B$2:$AX$2,'IDEXX MPN Table'!$B$3:$AX$52))),"")</f>
        <v>152.9</v>
      </c>
    </row>
    <row r="661" spans="1:10" x14ac:dyDescent="0.35">
      <c r="A661" s="91" t="str">
        <f t="shared" si="10"/>
        <v>JC5_2025-08-03</v>
      </c>
      <c r="B661" t="s">
        <v>770</v>
      </c>
      <c r="C661" s="6">
        <v>45872</v>
      </c>
      <c r="D661">
        <v>49</v>
      </c>
      <c r="E661">
        <v>48</v>
      </c>
      <c r="F661" s="91" t="str" cm="1">
        <f t="array" ref="F661">_xlfn.IFNA(_xlfn.XLOOKUP($D661,'IDEXX MPN Table'!$A$3:$A$52,(_xlfn.XLOOKUP($E661,'IDEXX MPN Table'!$B$2:$AX$2,'IDEXX MPN Table'!$B$3:$AX$52))),"")</f>
        <v>&gt; 2419.6</v>
      </c>
      <c r="G661">
        <v>2</v>
      </c>
      <c r="H661">
        <v>1</v>
      </c>
      <c r="I661" s="91" cm="1">
        <f t="array" ref="I661">_xlfn.IFNA(_xlfn.XLOOKUP($G661,'IDEXX MPN Table'!$A$3:$A$52,(_xlfn.XLOOKUP($H661,'IDEXX MPN Table'!$B$2:$AX$2,'IDEXX MPN Table'!$B$3:$AX$52))),"")</f>
        <v>3</v>
      </c>
    </row>
    <row r="662" spans="1:10" x14ac:dyDescent="0.35">
      <c r="A662" s="91" t="str">
        <f t="shared" si="10"/>
        <v>JC6_2025-08-03</v>
      </c>
      <c r="B662" t="s">
        <v>772</v>
      </c>
      <c r="C662" s="6">
        <v>45872</v>
      </c>
      <c r="D662">
        <v>49</v>
      </c>
      <c r="E662">
        <v>48</v>
      </c>
      <c r="F662" s="91" t="str" cm="1">
        <f t="array" ref="F662">_xlfn.IFNA(_xlfn.XLOOKUP($D662,'IDEXX MPN Table'!$A$3:$A$52,(_xlfn.XLOOKUP($E662,'IDEXX MPN Table'!$B$2:$AX$2,'IDEXX MPN Table'!$B$3:$AX$52))),"")</f>
        <v>&gt; 2419.6</v>
      </c>
      <c r="G662">
        <v>49</v>
      </c>
      <c r="H662">
        <v>25</v>
      </c>
      <c r="I662" s="91" cm="1">
        <f t="array" ref="I662">_xlfn.IFNA(_xlfn.XLOOKUP($G662,'IDEXX MPN Table'!$A$3:$A$52,(_xlfn.XLOOKUP($H662,'IDEXX MPN Table'!$B$2:$AX$2,'IDEXX MPN Table'!$B$3:$AX$52))),"")</f>
        <v>461.1</v>
      </c>
    </row>
    <row r="663" spans="1:10" x14ac:dyDescent="0.35">
      <c r="A663" s="91" t="str">
        <f t="shared" si="10"/>
        <v>LSC1_2025-08-03</v>
      </c>
      <c r="B663" t="s">
        <v>666</v>
      </c>
      <c r="C663" s="6">
        <v>45872</v>
      </c>
      <c r="D663">
        <v>49</v>
      </c>
      <c r="E663">
        <v>48</v>
      </c>
      <c r="F663" s="91" t="str" cm="1">
        <f t="array" ref="F663">_xlfn.IFNA(_xlfn.XLOOKUP($D663,'IDEXX MPN Table'!$A$3:$A$52,(_xlfn.XLOOKUP($E663,'IDEXX MPN Table'!$B$2:$AX$2,'IDEXX MPN Table'!$B$3:$AX$52))),"")</f>
        <v>&gt; 2419.6</v>
      </c>
      <c r="G663">
        <v>36</v>
      </c>
      <c r="H663">
        <v>23</v>
      </c>
      <c r="I663" s="91" cm="1">
        <f t="array" ref="I663">_xlfn.IFNA(_xlfn.XLOOKUP($G663,'IDEXX MPN Table'!$A$3:$A$52,(_xlfn.XLOOKUP($H663,'IDEXX MPN Table'!$B$2:$AX$2,'IDEXX MPN Table'!$B$3:$AX$52))),"")</f>
        <v>110.2</v>
      </c>
    </row>
    <row r="664" spans="1:10" x14ac:dyDescent="0.35">
      <c r="A664" s="91" t="str">
        <f t="shared" si="10"/>
        <v>MB3_2025-08-03</v>
      </c>
      <c r="B664" t="s">
        <v>256</v>
      </c>
      <c r="C664" s="6">
        <v>45872</v>
      </c>
      <c r="D664">
        <v>49</v>
      </c>
      <c r="E664">
        <v>48</v>
      </c>
      <c r="F664" s="91" t="str" cm="1">
        <f t="array" ref="F664">_xlfn.IFNA(_xlfn.XLOOKUP($D664,'IDEXX MPN Table'!$A$3:$A$52,(_xlfn.XLOOKUP($E664,'IDEXX MPN Table'!$B$2:$AX$2,'IDEXX MPN Table'!$B$3:$AX$52))),"")</f>
        <v>&gt; 2419.6</v>
      </c>
      <c r="G664">
        <v>24</v>
      </c>
      <c r="H664">
        <v>4</v>
      </c>
      <c r="I664" s="91" cm="1">
        <f t="array" ref="I664">_xlfn.IFNA(_xlfn.XLOOKUP($G664,'IDEXX MPN Table'!$A$3:$A$52,(_xlfn.XLOOKUP($H664,'IDEXX MPN Table'!$B$2:$AX$2,'IDEXX MPN Table'!$B$3:$AX$52))),"")</f>
        <v>37.299999999999997</v>
      </c>
      <c r="J664" t="s">
        <v>1279</v>
      </c>
    </row>
    <row r="665" spans="1:10" x14ac:dyDescent="0.35">
      <c r="A665" s="91" t="str">
        <f t="shared" si="10"/>
        <v>MDWL1_2025-08-03</v>
      </c>
      <c r="B665" t="s">
        <v>260</v>
      </c>
      <c r="C665" s="6">
        <v>45872</v>
      </c>
      <c r="D665">
        <v>49</v>
      </c>
      <c r="E665">
        <v>48</v>
      </c>
      <c r="F665" s="91" t="str" cm="1">
        <f t="array" ref="F665">_xlfn.IFNA(_xlfn.XLOOKUP($D665,'IDEXX MPN Table'!$A$3:$A$52,(_xlfn.XLOOKUP($E665,'IDEXX MPN Table'!$B$2:$AX$2,'IDEXX MPN Table'!$B$3:$AX$52))),"")</f>
        <v>&gt; 2419.6</v>
      </c>
      <c r="G665">
        <v>31</v>
      </c>
      <c r="H665">
        <v>3</v>
      </c>
      <c r="I665" s="91" cm="1">
        <f t="array" ref="I665">_xlfn.IFNA(_xlfn.XLOOKUP($G665,'IDEXX MPN Table'!$A$3:$A$52,(_xlfn.XLOOKUP($H665,'IDEXX MPN Table'!$B$2:$AX$2,'IDEXX MPN Table'!$B$3:$AX$52))),"")</f>
        <v>51.2</v>
      </c>
    </row>
    <row r="666" spans="1:10" x14ac:dyDescent="0.35">
      <c r="A666" s="91" t="str">
        <f t="shared" si="10"/>
        <v>MR2_2025-08-03</v>
      </c>
      <c r="B666" t="s">
        <v>1135</v>
      </c>
      <c r="C666" s="6">
        <v>45872</v>
      </c>
      <c r="D666">
        <v>49</v>
      </c>
      <c r="E666">
        <v>48</v>
      </c>
      <c r="F666" s="91" t="str" cm="1">
        <f t="array" ref="F666">_xlfn.IFNA(_xlfn.XLOOKUP($D666,'IDEXX MPN Table'!$A$3:$A$52,(_xlfn.XLOOKUP($E666,'IDEXX MPN Table'!$B$2:$AX$2,'IDEXX MPN Table'!$B$3:$AX$52))),"")</f>
        <v>&gt; 2419.6</v>
      </c>
      <c r="G666">
        <v>41</v>
      </c>
      <c r="H666">
        <v>12</v>
      </c>
      <c r="I666" s="91" cm="1">
        <f t="array" ref="I666">_xlfn.IFNA(_xlfn.XLOOKUP($G666,'IDEXX MPN Table'!$A$3:$A$52,(_xlfn.XLOOKUP($H666,'IDEXX MPN Table'!$B$2:$AX$2,'IDEXX MPN Table'!$B$3:$AX$52))),"")</f>
        <v>110</v>
      </c>
    </row>
    <row r="667" spans="1:10" x14ac:dyDescent="0.35">
      <c r="A667" s="91" t="str">
        <f t="shared" si="10"/>
        <v>MR3_2025-08-03</v>
      </c>
      <c r="B667" t="s">
        <v>263</v>
      </c>
      <c r="C667" s="6">
        <v>45872</v>
      </c>
      <c r="D667">
        <v>49</v>
      </c>
      <c r="E667">
        <v>48</v>
      </c>
      <c r="F667" s="91" t="str" cm="1">
        <f t="array" ref="F667">_xlfn.IFNA(_xlfn.XLOOKUP($D667,'IDEXX MPN Table'!$A$3:$A$52,(_xlfn.XLOOKUP($E667,'IDEXX MPN Table'!$B$2:$AX$2,'IDEXX MPN Table'!$B$3:$AX$52))),"")</f>
        <v>&gt; 2419.6</v>
      </c>
      <c r="G667">
        <v>10</v>
      </c>
      <c r="H667">
        <v>3</v>
      </c>
      <c r="I667" s="91" cm="1">
        <f t="array" ref="I667">_xlfn.IFNA(_xlfn.XLOOKUP($G667,'IDEXX MPN Table'!$A$3:$A$52,(_xlfn.XLOOKUP($H667,'IDEXX MPN Table'!$B$2:$AX$2,'IDEXX MPN Table'!$B$3:$AX$52))),"")</f>
        <v>14.4</v>
      </c>
    </row>
    <row r="668" spans="1:10" x14ac:dyDescent="0.35">
      <c r="A668" s="91" t="str">
        <f t="shared" si="10"/>
        <v>MRCL1_2025-08-03</v>
      </c>
      <c r="B668" t="s">
        <v>362</v>
      </c>
      <c r="C668" s="6">
        <v>45872</v>
      </c>
      <c r="D668">
        <v>49</v>
      </c>
      <c r="E668">
        <v>48</v>
      </c>
      <c r="F668" s="91" t="str" cm="1">
        <f t="array" ref="F668">_xlfn.IFNA(_xlfn.XLOOKUP($D668,'IDEXX MPN Table'!$A$3:$A$52,(_xlfn.XLOOKUP($E668,'IDEXX MPN Table'!$B$2:$AX$2,'IDEXX MPN Table'!$B$3:$AX$52))),"")</f>
        <v>&gt; 2419.6</v>
      </c>
      <c r="G668">
        <v>20</v>
      </c>
      <c r="H668">
        <v>9</v>
      </c>
      <c r="I668" s="91" cm="1">
        <f t="array" ref="I668">_xlfn.IFNA(_xlfn.XLOOKUP($G668,'IDEXX MPN Table'!$A$3:$A$52,(_xlfn.XLOOKUP($H668,'IDEXX MPN Table'!$B$2:$AX$2,'IDEXX MPN Table'!$B$3:$AX$52))),"")</f>
        <v>36.799999999999997</v>
      </c>
    </row>
    <row r="669" spans="1:10" x14ac:dyDescent="0.35">
      <c r="A669" s="91" t="str">
        <f t="shared" si="10"/>
        <v>PL1_2025-08-03</v>
      </c>
      <c r="B669" t="s">
        <v>267</v>
      </c>
      <c r="C669" s="6">
        <v>45872</v>
      </c>
      <c r="D669">
        <v>49</v>
      </c>
      <c r="E669">
        <v>48</v>
      </c>
      <c r="F669" s="91" t="str" cm="1">
        <f t="array" ref="F669">_xlfn.IFNA(_xlfn.XLOOKUP($D669,'IDEXX MPN Table'!$A$3:$A$52,(_xlfn.XLOOKUP($E669,'IDEXX MPN Table'!$B$2:$AX$2,'IDEXX MPN Table'!$B$3:$AX$52))),"")</f>
        <v>&gt; 2419.6</v>
      </c>
      <c r="G669">
        <v>47</v>
      </c>
      <c r="H669">
        <v>12</v>
      </c>
      <c r="I669" s="91" cm="1">
        <f t="array" ref="I669">_xlfn.IFNA(_xlfn.XLOOKUP($G669,'IDEXX MPN Table'!$A$3:$A$52,(_xlfn.XLOOKUP($H669,'IDEXX MPN Table'!$B$2:$AX$2,'IDEXX MPN Table'!$B$3:$AX$52))),"")</f>
        <v>172.3</v>
      </c>
      <c r="J669" t="s">
        <v>1279</v>
      </c>
    </row>
    <row r="670" spans="1:10" x14ac:dyDescent="0.35">
      <c r="A670" s="91" t="str">
        <f t="shared" si="10"/>
        <v>PMRL1_2025-08-03</v>
      </c>
      <c r="B670" t="s">
        <v>269</v>
      </c>
      <c r="C670" s="6">
        <v>45872</v>
      </c>
      <c r="D670">
        <v>49</v>
      </c>
      <c r="E670">
        <v>36</v>
      </c>
      <c r="F670" s="91" cm="1">
        <f t="array" ref="F670">_xlfn.IFNA(_xlfn.XLOOKUP($D670,'IDEXX MPN Table'!$A$3:$A$52,(_xlfn.XLOOKUP($E670,'IDEXX MPN Table'!$B$2:$AX$2,'IDEXX MPN Table'!$B$3:$AX$52))),"")</f>
        <v>866.4</v>
      </c>
      <c r="G670">
        <v>2</v>
      </c>
      <c r="H670">
        <v>0</v>
      </c>
      <c r="I670" s="91" cm="1">
        <f t="array" ref="I670">_xlfn.IFNA(_xlfn.XLOOKUP($G670,'IDEXX MPN Table'!$A$3:$A$52,(_xlfn.XLOOKUP($H670,'IDEXX MPN Table'!$B$2:$AX$2,'IDEXX MPN Table'!$B$3:$AX$52))),"")</f>
        <v>2</v>
      </c>
    </row>
    <row r="671" spans="1:10" x14ac:dyDescent="0.35">
      <c r="A671" s="91" t="str">
        <f t="shared" si="10"/>
        <v>PNVL1_2025-08-03</v>
      </c>
      <c r="B671" t="s">
        <v>271</v>
      </c>
      <c r="C671" s="6">
        <v>45872</v>
      </c>
      <c r="D671">
        <v>49</v>
      </c>
      <c r="E671">
        <v>48</v>
      </c>
      <c r="F671" s="91" t="str" cm="1">
        <f t="array" ref="F671">_xlfn.IFNA(_xlfn.XLOOKUP($D671,'IDEXX MPN Table'!$A$3:$A$52,(_xlfn.XLOOKUP($E671,'IDEXX MPN Table'!$B$2:$AX$2,'IDEXX MPN Table'!$B$3:$AX$52))),"")</f>
        <v>&gt; 2419.6</v>
      </c>
      <c r="G671">
        <v>11</v>
      </c>
      <c r="H671">
        <v>8</v>
      </c>
      <c r="I671" s="91" cm="1">
        <f t="array" ref="I671">_xlfn.IFNA(_xlfn.XLOOKUP($G671,'IDEXX MPN Table'!$A$3:$A$52,(_xlfn.XLOOKUP($H671,'IDEXX MPN Table'!$B$2:$AX$2,'IDEXX MPN Table'!$B$3:$AX$52))),"")</f>
        <v>21.4</v>
      </c>
    </row>
    <row r="672" spans="1:10" x14ac:dyDescent="0.35">
      <c r="A672" s="91" t="str">
        <f t="shared" si="10"/>
        <v>PP1_2025-08-03</v>
      </c>
      <c r="B672" t="s">
        <v>274</v>
      </c>
      <c r="C672" s="6">
        <v>45872</v>
      </c>
      <c r="D672">
        <v>49</v>
      </c>
      <c r="E672">
        <v>48</v>
      </c>
      <c r="F672" s="91" t="str" cm="1">
        <f t="array" ref="F672">_xlfn.IFNA(_xlfn.XLOOKUP($D672,'IDEXX MPN Table'!$A$3:$A$52,(_xlfn.XLOOKUP($E672,'IDEXX MPN Table'!$B$2:$AX$2,'IDEXX MPN Table'!$B$3:$AX$52))),"")</f>
        <v>&gt; 2419.6</v>
      </c>
      <c r="G672">
        <v>3</v>
      </c>
      <c r="H672">
        <v>0</v>
      </c>
      <c r="I672" s="91" cm="1">
        <f t="array" ref="I672">_xlfn.IFNA(_xlfn.XLOOKUP($G672,'IDEXX MPN Table'!$A$3:$A$52,(_xlfn.XLOOKUP($H672,'IDEXX MPN Table'!$B$2:$AX$2,'IDEXX MPN Table'!$B$3:$AX$52))),"")</f>
        <v>3.1</v>
      </c>
    </row>
    <row r="673" spans="1:9" x14ac:dyDescent="0.35">
      <c r="A673" s="91" t="str">
        <f t="shared" si="10"/>
        <v>PRP1_2025-08-03</v>
      </c>
      <c r="B673" t="s">
        <v>277</v>
      </c>
      <c r="C673" s="6">
        <v>45872</v>
      </c>
      <c r="D673">
        <v>49</v>
      </c>
      <c r="E673">
        <v>48</v>
      </c>
      <c r="F673" s="91" t="str" cm="1">
        <f t="array" ref="F673">_xlfn.IFNA(_xlfn.XLOOKUP($D673,'IDEXX MPN Table'!$A$3:$A$52,(_xlfn.XLOOKUP($E673,'IDEXX MPN Table'!$B$2:$AX$2,'IDEXX MPN Table'!$B$3:$AX$52))),"")</f>
        <v>&gt; 2419.6</v>
      </c>
      <c r="G673">
        <v>13</v>
      </c>
      <c r="H673">
        <v>6</v>
      </c>
      <c r="I673" s="91" cm="1">
        <f t="array" ref="I673">_xlfn.IFNA(_xlfn.XLOOKUP($G673,'IDEXX MPN Table'!$A$3:$A$52,(_xlfn.XLOOKUP($H673,'IDEXX MPN Table'!$B$2:$AX$2,'IDEXX MPN Table'!$B$3:$AX$52))),"")</f>
        <v>21.8</v>
      </c>
    </row>
    <row r="674" spans="1:9" x14ac:dyDescent="0.35">
      <c r="A674" s="91" t="str">
        <f t="shared" si="10"/>
        <v>RBA_2025-08-03</v>
      </c>
      <c r="B674" s="84" t="s">
        <v>279</v>
      </c>
      <c r="C674" s="6">
        <v>45872</v>
      </c>
      <c r="D674">
        <v>49</v>
      </c>
      <c r="E674">
        <v>48</v>
      </c>
      <c r="F674" s="91" t="str" cm="1">
        <f t="array" ref="F674">_xlfn.IFNA(_xlfn.XLOOKUP($D674,'IDEXX MPN Table'!$A$3:$A$52,(_xlfn.XLOOKUP($E674,'IDEXX MPN Table'!$B$2:$AX$2,'IDEXX MPN Table'!$B$3:$AX$52))),"")</f>
        <v>&gt; 2419.6</v>
      </c>
      <c r="G674">
        <v>18</v>
      </c>
      <c r="H674">
        <v>4</v>
      </c>
      <c r="I674" s="91" cm="1">
        <f t="array" ref="I674">_xlfn.IFNA(_xlfn.XLOOKUP($G674,'IDEXX MPN Table'!$A$3:$A$52,(_xlfn.XLOOKUP($H674,'IDEXX MPN Table'!$B$2:$AX$2,'IDEXX MPN Table'!$B$3:$AX$52))),"")</f>
        <v>26.9</v>
      </c>
    </row>
    <row r="675" spans="1:9" x14ac:dyDescent="0.35">
      <c r="A675" s="91" t="str">
        <f t="shared" si="10"/>
        <v>RK1_2025-08-03</v>
      </c>
      <c r="B675" t="s">
        <v>281</v>
      </c>
      <c r="C675" s="6">
        <v>45872</v>
      </c>
      <c r="D675">
        <v>48</v>
      </c>
      <c r="E675">
        <v>46</v>
      </c>
      <c r="F675" s="91" cm="1">
        <f t="array" ref="F675">_xlfn.IFNA(_xlfn.XLOOKUP($D675,'IDEXX MPN Table'!$A$3:$A$52,(_xlfn.XLOOKUP($E675,'IDEXX MPN Table'!$B$2:$AX$2,'IDEXX MPN Table'!$B$3:$AX$52))),"")</f>
        <v>913.9</v>
      </c>
      <c r="G675">
        <v>17</v>
      </c>
      <c r="H675">
        <v>1</v>
      </c>
      <c r="I675" s="91" cm="1">
        <f t="array" ref="I675">_xlfn.IFNA(_xlfn.XLOOKUP($G675,'IDEXX MPN Table'!$A$3:$A$52,(_xlfn.XLOOKUP($H675,'IDEXX MPN Table'!$B$2:$AX$2,'IDEXX MPN Table'!$B$3:$AX$52))),"")</f>
        <v>21.6</v>
      </c>
    </row>
    <row r="676" spans="1:9" x14ac:dyDescent="0.35">
      <c r="A676" s="91" t="str">
        <f t="shared" si="10"/>
        <v>RO1A_2025-08-03</v>
      </c>
      <c r="B676" t="s">
        <v>1302</v>
      </c>
      <c r="C676" s="6">
        <v>45872</v>
      </c>
      <c r="D676">
        <v>49</v>
      </c>
      <c r="E676">
        <v>48</v>
      </c>
      <c r="F676" s="91" t="str" cm="1">
        <f t="array" ref="F676">_xlfn.IFNA(_xlfn.XLOOKUP($D676,'IDEXX MPN Table'!$A$3:$A$52,(_xlfn.XLOOKUP($E676,'IDEXX MPN Table'!$B$2:$AX$2,'IDEXX MPN Table'!$B$3:$AX$52))),"")</f>
        <v>&gt; 2419.6</v>
      </c>
      <c r="G676">
        <v>30</v>
      </c>
      <c r="H676">
        <v>7</v>
      </c>
      <c r="I676" s="91" cm="1">
        <f t="array" ref="I676">_xlfn.IFNA(_xlfn.XLOOKUP($G676,'IDEXX MPN Table'!$A$3:$A$52,(_xlfn.XLOOKUP($H676,'IDEXX MPN Table'!$B$2:$AX$2,'IDEXX MPN Table'!$B$3:$AX$52))),"")</f>
        <v>55.4</v>
      </c>
    </row>
    <row r="677" spans="1:9" x14ac:dyDescent="0.35">
      <c r="A677" s="91" t="str">
        <f t="shared" si="10"/>
        <v>ROL1_2025-08-03</v>
      </c>
      <c r="B677" t="s">
        <v>289</v>
      </c>
      <c r="C677" s="6">
        <v>45872</v>
      </c>
      <c r="D677">
        <v>49</v>
      </c>
      <c r="E677">
        <v>48</v>
      </c>
      <c r="F677" s="91" t="str" cm="1">
        <f t="array" ref="F677">_xlfn.IFNA(_xlfn.XLOOKUP($D677,'IDEXX MPN Table'!$A$3:$A$52,(_xlfn.XLOOKUP($E677,'IDEXX MPN Table'!$B$2:$AX$2,'IDEXX MPN Table'!$B$3:$AX$52))),"")</f>
        <v>&gt; 2419.6</v>
      </c>
      <c r="G677">
        <v>0</v>
      </c>
      <c r="H677">
        <v>0</v>
      </c>
      <c r="I677" s="91" t="str" cm="1">
        <f t="array" ref="I677">_xlfn.IFNA(_xlfn.XLOOKUP($G677,'IDEXX MPN Table'!$A$3:$A$52,(_xlfn.XLOOKUP($H677,'IDEXX MPN Table'!$B$2:$AX$2,'IDEXX MPN Table'!$B$3:$AX$52))),"")</f>
        <v>&lt; 1.0</v>
      </c>
    </row>
    <row r="678" spans="1:9" x14ac:dyDescent="0.35">
      <c r="A678" s="91" t="str">
        <f t="shared" si="10"/>
        <v>SB1_2025-08-03</v>
      </c>
      <c r="B678" t="s">
        <v>293</v>
      </c>
      <c r="C678" s="6">
        <v>45872</v>
      </c>
      <c r="D678">
        <v>49</v>
      </c>
      <c r="E678">
        <v>48</v>
      </c>
      <c r="F678" s="91" t="str" cm="1">
        <f t="array" ref="F678">_xlfn.IFNA(_xlfn.XLOOKUP($D678,'IDEXX MPN Table'!$A$3:$A$52,(_xlfn.XLOOKUP($E678,'IDEXX MPN Table'!$B$2:$AX$2,'IDEXX MPN Table'!$B$3:$AX$52))),"")</f>
        <v>&gt; 2419.6</v>
      </c>
      <c r="G678">
        <v>7</v>
      </c>
      <c r="H678">
        <v>6</v>
      </c>
      <c r="I678" s="91" cm="1">
        <f t="array" ref="I678">_xlfn.IFNA(_xlfn.XLOOKUP($G678,'IDEXX MPN Table'!$A$3:$A$52,(_xlfn.XLOOKUP($H678,'IDEXX MPN Table'!$B$2:$AX$2,'IDEXX MPN Table'!$B$3:$AX$52))),"")</f>
        <v>13.9</v>
      </c>
    </row>
    <row r="679" spans="1:9" x14ac:dyDescent="0.35">
      <c r="A679" s="91" t="str">
        <f t="shared" si="10"/>
        <v>SB2_2025-08-03</v>
      </c>
      <c r="B679" t="s">
        <v>447</v>
      </c>
      <c r="C679" s="6">
        <v>45872</v>
      </c>
      <c r="D679">
        <v>49</v>
      </c>
      <c r="E679">
        <v>47</v>
      </c>
      <c r="F679" s="91" cm="1">
        <f t="array" ref="F679">_xlfn.IFNA(_xlfn.XLOOKUP($D679,'IDEXX MPN Table'!$A$3:$A$52,(_xlfn.XLOOKUP($E679,'IDEXX MPN Table'!$B$2:$AX$2,'IDEXX MPN Table'!$B$3:$AX$52))),"")</f>
        <v>2419.6</v>
      </c>
      <c r="G679">
        <v>20</v>
      </c>
      <c r="H679">
        <v>2</v>
      </c>
      <c r="I679" s="91" cm="1">
        <f t="array" ref="I679">_xlfn.IFNA(_xlfn.XLOOKUP($G679,'IDEXX MPN Table'!$A$3:$A$52,(_xlfn.XLOOKUP($H679,'IDEXX MPN Table'!$B$2:$AX$2,'IDEXX MPN Table'!$B$3:$AX$52))),"")</f>
        <v>27.5</v>
      </c>
    </row>
    <row r="680" spans="1:9" x14ac:dyDescent="0.35">
      <c r="A680" s="91" t="str">
        <f t="shared" si="10"/>
        <v>SB9_2025-08-03</v>
      </c>
      <c r="B680" t="s">
        <v>298</v>
      </c>
      <c r="C680" s="6">
        <v>45872</v>
      </c>
      <c r="D680">
        <v>49</v>
      </c>
      <c r="E680">
        <v>48</v>
      </c>
      <c r="F680" s="91" t="str" cm="1">
        <f t="array" ref="F680">_xlfn.IFNA(_xlfn.XLOOKUP($D680,'IDEXX MPN Table'!$A$3:$A$52,(_xlfn.XLOOKUP($E680,'IDEXX MPN Table'!$B$2:$AX$2,'IDEXX MPN Table'!$B$3:$AX$52))),"")</f>
        <v>&gt; 2419.6</v>
      </c>
      <c r="G680">
        <v>16</v>
      </c>
      <c r="H680">
        <v>3</v>
      </c>
      <c r="I680" s="91" cm="1">
        <f t="array" ref="I680">_xlfn.IFNA(_xlfn.XLOOKUP($G680,'IDEXX MPN Table'!$A$3:$A$52,(_xlfn.XLOOKUP($H680,'IDEXX MPN Table'!$B$2:$AX$2,'IDEXX MPN Table'!$B$3:$AX$52))),"")</f>
        <v>22.6</v>
      </c>
    </row>
    <row r="681" spans="1:9" x14ac:dyDescent="0.35">
      <c r="A681" s="91" t="str">
        <f t="shared" si="10"/>
        <v>SHA_2025-08-03</v>
      </c>
      <c r="B681" t="s">
        <v>1231</v>
      </c>
      <c r="C681" s="6">
        <v>45872</v>
      </c>
      <c r="D681">
        <v>49</v>
      </c>
      <c r="E681">
        <v>48</v>
      </c>
      <c r="F681" s="91" t="str" cm="1">
        <f t="array" ref="F681">_xlfn.IFNA(_xlfn.XLOOKUP($D681,'IDEXX MPN Table'!$A$3:$A$52,(_xlfn.XLOOKUP($E681,'IDEXX MPN Table'!$B$2:$AX$2,'IDEXX MPN Table'!$B$3:$AX$52))),"")</f>
        <v>&gt; 2419.6</v>
      </c>
      <c r="G681">
        <v>1</v>
      </c>
      <c r="H681">
        <v>0</v>
      </c>
      <c r="I681" s="91" cm="1">
        <f t="array" ref="I681">_xlfn.IFNA(_xlfn.XLOOKUP($G681,'IDEXX MPN Table'!$A$3:$A$52,(_xlfn.XLOOKUP($H681,'IDEXX MPN Table'!$B$2:$AX$2,'IDEXX MPN Table'!$B$3:$AX$52))),"")</f>
        <v>1</v>
      </c>
    </row>
    <row r="682" spans="1:9" x14ac:dyDescent="0.35">
      <c r="A682" s="91" t="str">
        <f t="shared" si="10"/>
        <v>SPBP1_2025-08-03</v>
      </c>
      <c r="B682" t="s">
        <v>301</v>
      </c>
      <c r="C682" s="6">
        <v>45872</v>
      </c>
      <c r="D682">
        <v>49</v>
      </c>
      <c r="E682">
        <v>48</v>
      </c>
      <c r="F682" s="91" t="str" cm="1">
        <f t="array" ref="F682">_xlfn.IFNA(_xlfn.XLOOKUP($D682,'IDEXX MPN Table'!$A$3:$A$52,(_xlfn.XLOOKUP($E682,'IDEXX MPN Table'!$B$2:$AX$2,'IDEXX MPN Table'!$B$3:$AX$52))),"")</f>
        <v>&gt; 2419.6</v>
      </c>
      <c r="G682">
        <v>0</v>
      </c>
      <c r="H682">
        <v>0</v>
      </c>
      <c r="I682" s="91" t="str" cm="1">
        <f t="array" ref="I682">_xlfn.IFNA(_xlfn.XLOOKUP($G682,'IDEXX MPN Table'!$A$3:$A$52,(_xlfn.XLOOKUP($H682,'IDEXX MPN Table'!$B$2:$AX$2,'IDEXX MPN Table'!$B$3:$AX$52))),"")</f>
        <v>&lt; 1.0</v>
      </c>
    </row>
    <row r="683" spans="1:9" x14ac:dyDescent="0.35">
      <c r="A683" s="91" t="str">
        <f t="shared" si="10"/>
        <v>SPBP2_2025-08-03</v>
      </c>
      <c r="B683" t="s">
        <v>303</v>
      </c>
      <c r="C683" s="6">
        <v>45872</v>
      </c>
      <c r="D683">
        <v>49</v>
      </c>
      <c r="E683">
        <v>48</v>
      </c>
      <c r="F683" s="91" t="str" cm="1">
        <f t="array" ref="F683">_xlfn.IFNA(_xlfn.XLOOKUP($D683,'IDEXX MPN Table'!$A$3:$A$52,(_xlfn.XLOOKUP($E683,'IDEXX MPN Table'!$B$2:$AX$2,'IDEXX MPN Table'!$B$3:$AX$52))),"")</f>
        <v>&gt; 2419.6</v>
      </c>
      <c r="G683">
        <v>0</v>
      </c>
      <c r="H683">
        <v>0</v>
      </c>
      <c r="I683" s="91" t="str" cm="1">
        <f t="array" ref="I683">_xlfn.IFNA(_xlfn.XLOOKUP($G683,'IDEXX MPN Table'!$A$3:$A$52,(_xlfn.XLOOKUP($H683,'IDEXX MPN Table'!$B$2:$AX$2,'IDEXX MPN Table'!$B$3:$AX$52))),"")</f>
        <v>&lt; 1.0</v>
      </c>
    </row>
    <row r="684" spans="1:9" x14ac:dyDescent="0.35">
      <c r="A684" s="91" t="str">
        <f t="shared" si="10"/>
        <v>SW1_2025-08-03</v>
      </c>
      <c r="B684" t="s">
        <v>810</v>
      </c>
      <c r="C684" s="6">
        <v>45872</v>
      </c>
      <c r="D684">
        <v>49</v>
      </c>
      <c r="E684">
        <v>48</v>
      </c>
      <c r="F684" s="91" t="str" cm="1">
        <f t="array" ref="F684">_xlfn.IFNA(_xlfn.XLOOKUP($D684,'IDEXX MPN Table'!$A$3:$A$52,(_xlfn.XLOOKUP($E684,'IDEXX MPN Table'!$B$2:$AX$2,'IDEXX MPN Table'!$B$3:$AX$52))),"")</f>
        <v>&gt; 2419.6</v>
      </c>
      <c r="G684">
        <v>33</v>
      </c>
      <c r="H684">
        <v>4</v>
      </c>
      <c r="I684" s="91" cm="1">
        <f t="array" ref="I684">_xlfn.IFNA(_xlfn.XLOOKUP($G684,'IDEXX MPN Table'!$A$3:$A$52,(_xlfn.XLOOKUP($H684,'IDEXX MPN Table'!$B$2:$AX$2,'IDEXX MPN Table'!$B$3:$AX$52))),"")</f>
        <v>58.3</v>
      </c>
    </row>
    <row r="685" spans="1:9" x14ac:dyDescent="0.35">
      <c r="A685" s="91" t="str">
        <f t="shared" si="10"/>
        <v>SYL1_2025-08-03</v>
      </c>
      <c r="B685" t="s">
        <v>307</v>
      </c>
      <c r="C685" s="6">
        <v>45872</v>
      </c>
      <c r="D685">
        <v>49</v>
      </c>
      <c r="E685">
        <v>48</v>
      </c>
      <c r="F685" s="91" t="str" cm="1">
        <f t="array" ref="F685">_xlfn.IFNA(_xlfn.XLOOKUP($D685,'IDEXX MPN Table'!$A$3:$A$52,(_xlfn.XLOOKUP($E685,'IDEXX MPN Table'!$B$2:$AX$2,'IDEXX MPN Table'!$B$3:$AX$52))),"")</f>
        <v>&gt; 2419.6</v>
      </c>
      <c r="G685">
        <v>24</v>
      </c>
      <c r="H685">
        <v>14</v>
      </c>
      <c r="I685" s="91" cm="1">
        <f t="array" ref="I685">_xlfn.IFNA(_xlfn.XLOOKUP($G685,'IDEXX MPN Table'!$A$3:$A$52,(_xlfn.XLOOKUP($H685,'IDEXX MPN Table'!$B$2:$AX$2,'IDEXX MPN Table'!$B$3:$AX$52))),"")</f>
        <v>52</v>
      </c>
    </row>
    <row r="686" spans="1:9" x14ac:dyDescent="0.35">
      <c r="A686" s="91" t="str">
        <f t="shared" si="10"/>
        <v>SYNL1_2025-08-03</v>
      </c>
      <c r="B686" t="s">
        <v>310</v>
      </c>
      <c r="C686" s="6">
        <v>45872</v>
      </c>
      <c r="D686">
        <v>49</v>
      </c>
      <c r="E686">
        <v>48</v>
      </c>
      <c r="F686" s="91" t="str" cm="1">
        <f t="array" ref="F686">_xlfn.IFNA(_xlfn.XLOOKUP($D686,'IDEXX MPN Table'!$A$3:$A$52,(_xlfn.XLOOKUP($E686,'IDEXX MPN Table'!$B$2:$AX$2,'IDEXX MPN Table'!$B$3:$AX$52))),"")</f>
        <v>&gt; 2419.6</v>
      </c>
      <c r="G686">
        <v>46</v>
      </c>
      <c r="H686">
        <v>23</v>
      </c>
      <c r="I686" s="91" cm="1">
        <f t="array" ref="I686">_xlfn.IFNA(_xlfn.XLOOKUP($G686,'IDEXX MPN Table'!$A$3:$A$52,(_xlfn.XLOOKUP($H686,'IDEXX MPN Table'!$B$2:$AX$2,'IDEXX MPN Table'!$B$3:$AX$52))),"")</f>
        <v>225.4</v>
      </c>
    </row>
    <row r="687" spans="1:9" x14ac:dyDescent="0.35">
      <c r="A687" s="91" t="str">
        <f t="shared" si="10"/>
        <v>WP1_2025-08-03</v>
      </c>
      <c r="B687" t="s">
        <v>1268</v>
      </c>
      <c r="C687" s="6">
        <v>45872</v>
      </c>
      <c r="D687">
        <v>49</v>
      </c>
      <c r="E687">
        <v>48</v>
      </c>
      <c r="F687" s="91" t="str" cm="1">
        <f t="array" ref="F687">_xlfn.IFNA(_xlfn.XLOOKUP($D687,'IDEXX MPN Table'!$A$3:$A$52,(_xlfn.XLOOKUP($E687,'IDEXX MPN Table'!$B$2:$AX$2,'IDEXX MPN Table'!$B$3:$AX$52))),"")</f>
        <v>&gt; 2419.6</v>
      </c>
      <c r="G687">
        <v>9</v>
      </c>
      <c r="H687">
        <v>1</v>
      </c>
      <c r="I687" s="91" cm="1">
        <f t="array" ref="I687">_xlfn.IFNA(_xlfn.XLOOKUP($G687,'IDEXX MPN Table'!$A$3:$A$52,(_xlfn.XLOOKUP($H687,'IDEXX MPN Table'!$B$2:$AX$2,'IDEXX MPN Table'!$B$3:$AX$52))),"")</f>
        <v>10.9</v>
      </c>
    </row>
    <row r="688" spans="1:9" x14ac:dyDescent="0.35">
      <c r="A688" s="91" t="str">
        <f t="shared" si="10"/>
        <v>WP2_2025-08-03</v>
      </c>
      <c r="B688" t="s">
        <v>529</v>
      </c>
      <c r="C688" s="6">
        <v>45872</v>
      </c>
      <c r="D688">
        <v>49</v>
      </c>
      <c r="E688">
        <v>48</v>
      </c>
      <c r="F688" s="91" t="str" cm="1">
        <f t="array" ref="F688">_xlfn.IFNA(_xlfn.XLOOKUP($D688,'IDEXX MPN Table'!$A$3:$A$52,(_xlfn.XLOOKUP($E688,'IDEXX MPN Table'!$B$2:$AX$2,'IDEXX MPN Table'!$B$3:$AX$52))),"")</f>
        <v>&gt; 2419.6</v>
      </c>
      <c r="G688">
        <v>0</v>
      </c>
      <c r="H688">
        <v>0</v>
      </c>
      <c r="I688" s="91" t="str" cm="1">
        <f t="array" ref="I688">_xlfn.IFNA(_xlfn.XLOOKUP($G688,'IDEXX MPN Table'!$A$3:$A$52,(_xlfn.XLOOKUP($H688,'IDEXX MPN Table'!$B$2:$AX$2,'IDEXX MPN Table'!$B$3:$AX$52))),"")</f>
        <v>&lt; 1.0</v>
      </c>
    </row>
    <row r="689" spans="1:10" x14ac:dyDescent="0.35">
      <c r="A689" s="91" t="str">
        <f t="shared" si="10"/>
        <v>WP3_2025-08-03</v>
      </c>
      <c r="B689" t="s">
        <v>1269</v>
      </c>
      <c r="C689" s="6">
        <v>45872</v>
      </c>
      <c r="D689">
        <v>47</v>
      </c>
      <c r="E689">
        <v>48</v>
      </c>
      <c r="F689" s="91" cm="1">
        <f t="array" ref="F689">_xlfn.IFNA(_xlfn.XLOOKUP($D689,'IDEXX MPN Table'!$A$3:$A$52,(_xlfn.XLOOKUP($E689,'IDEXX MPN Table'!$B$2:$AX$2,'IDEXX MPN Table'!$B$3:$AX$52))),"")</f>
        <v>691</v>
      </c>
      <c r="G689">
        <v>0</v>
      </c>
      <c r="H689">
        <v>0</v>
      </c>
      <c r="I689" s="91" t="str" cm="1">
        <f t="array" ref="I689">_xlfn.IFNA(_xlfn.XLOOKUP($G689,'IDEXX MPN Table'!$A$3:$A$52,(_xlfn.XLOOKUP($H689,'IDEXX MPN Table'!$B$2:$AX$2,'IDEXX MPN Table'!$B$3:$AX$52))),"")</f>
        <v>&lt; 1.0</v>
      </c>
      <c r="J689" t="s">
        <v>1291</v>
      </c>
    </row>
    <row r="690" spans="1:10" x14ac:dyDescent="0.35">
      <c r="A690" s="91" t="str">
        <f t="shared" si="10"/>
        <v>WP4_2025-08-03</v>
      </c>
      <c r="B690" t="s">
        <v>1270</v>
      </c>
      <c r="C690" s="6">
        <v>45872</v>
      </c>
      <c r="D690">
        <v>49</v>
      </c>
      <c r="E690">
        <v>48</v>
      </c>
      <c r="F690" s="91" t="str" cm="1">
        <f t="array" ref="F690">_xlfn.IFNA(_xlfn.XLOOKUP($D690,'IDEXX MPN Table'!$A$3:$A$52,(_xlfn.XLOOKUP($E690,'IDEXX MPN Table'!$B$2:$AX$2,'IDEXX MPN Table'!$B$3:$AX$52))),"")</f>
        <v>&gt; 2419.6</v>
      </c>
      <c r="G690">
        <v>0</v>
      </c>
      <c r="H690">
        <v>0</v>
      </c>
      <c r="I690" s="91" t="str" cm="1">
        <f t="array" ref="I690">_xlfn.IFNA(_xlfn.XLOOKUP($G690,'IDEXX MPN Table'!$A$3:$A$52,(_xlfn.XLOOKUP($H690,'IDEXX MPN Table'!$B$2:$AX$2,'IDEXX MPN Table'!$B$3:$AX$52))),"")</f>
        <v>&lt; 1.0</v>
      </c>
    </row>
    <row r="691" spans="1:10" x14ac:dyDescent="0.35">
      <c r="A691" s="91" t="str">
        <f t="shared" si="10"/>
        <v>WP1_2025-08-07</v>
      </c>
      <c r="B691" t="s">
        <v>1268</v>
      </c>
      <c r="C691" s="6">
        <v>45876</v>
      </c>
      <c r="D691">
        <v>49</v>
      </c>
      <c r="E691">
        <v>48</v>
      </c>
      <c r="F691" s="91" t="str" cm="1">
        <f t="array" ref="F691">_xlfn.IFNA(_xlfn.XLOOKUP($D691,'IDEXX MPN Table'!$A$3:$A$52,(_xlfn.XLOOKUP($E691,'IDEXX MPN Table'!$B$2:$AX$2,'IDEXX MPN Table'!$B$3:$AX$52))),"")</f>
        <v>&gt; 2419.6</v>
      </c>
      <c r="G691">
        <v>42</v>
      </c>
      <c r="H691">
        <v>7</v>
      </c>
      <c r="I691" s="91" cm="1">
        <f t="array" ref="I691">_xlfn.IFNA(_xlfn.XLOOKUP($G691,'IDEXX MPN Table'!$A$3:$A$52,(_xlfn.XLOOKUP($H691,'IDEXX MPN Table'!$B$2:$AX$2,'IDEXX MPN Table'!$B$3:$AX$52))),"")</f>
        <v>101.7</v>
      </c>
    </row>
    <row r="692" spans="1:10" x14ac:dyDescent="0.35">
      <c r="A692" s="91" t="str">
        <f t="shared" si="10"/>
        <v>WP2_2025-08-07</v>
      </c>
      <c r="B692" t="s">
        <v>529</v>
      </c>
      <c r="C692" s="6">
        <v>45876</v>
      </c>
      <c r="D692">
        <v>49</v>
      </c>
      <c r="E692">
        <v>43</v>
      </c>
      <c r="F692" s="91" cm="1">
        <f t="array" ref="F692">_xlfn.IFNA(_xlfn.XLOOKUP($D692,'IDEXX MPN Table'!$A$3:$A$52,(_xlfn.XLOOKUP($E692,'IDEXX MPN Table'!$B$2:$AX$2,'IDEXX MPN Table'!$B$3:$AX$52))),"")</f>
        <v>1413.6</v>
      </c>
      <c r="G692">
        <v>4</v>
      </c>
      <c r="H692">
        <v>0</v>
      </c>
      <c r="I692" s="91" cm="1">
        <f t="array" ref="I692">_xlfn.IFNA(_xlfn.XLOOKUP($G692,'IDEXX MPN Table'!$A$3:$A$52,(_xlfn.XLOOKUP($H692,'IDEXX MPN Table'!$B$2:$AX$2,'IDEXX MPN Table'!$B$3:$AX$52))),"")</f>
        <v>4.0999999999999996</v>
      </c>
    </row>
    <row r="693" spans="1:10" x14ac:dyDescent="0.35">
      <c r="A693" s="91" t="str">
        <f t="shared" si="10"/>
        <v>WP3_2025-08-07</v>
      </c>
      <c r="B693" t="s">
        <v>1269</v>
      </c>
      <c r="C693" s="6">
        <v>45876</v>
      </c>
      <c r="D693">
        <v>49</v>
      </c>
      <c r="E693">
        <v>48</v>
      </c>
      <c r="F693" s="91" t="str" cm="1">
        <f t="array" ref="F693">_xlfn.IFNA(_xlfn.XLOOKUP($D693,'IDEXX MPN Table'!$A$3:$A$52,(_xlfn.XLOOKUP($E693,'IDEXX MPN Table'!$B$2:$AX$2,'IDEXX MPN Table'!$B$3:$AX$52))),"")</f>
        <v>&gt; 2419.6</v>
      </c>
      <c r="G693">
        <v>8</v>
      </c>
      <c r="H693">
        <v>1</v>
      </c>
      <c r="I693" s="91" cm="1">
        <f t="array" ref="I693">_xlfn.IFNA(_xlfn.XLOOKUP($G693,'IDEXX MPN Table'!$A$3:$A$52,(_xlfn.XLOOKUP($H693,'IDEXX MPN Table'!$B$2:$AX$2,'IDEXX MPN Table'!$B$3:$AX$52))),"")</f>
        <v>9.6999999999999993</v>
      </c>
    </row>
    <row r="694" spans="1:10" x14ac:dyDescent="0.35">
      <c r="A694" s="91" t="str">
        <f t="shared" si="10"/>
        <v>WP4_2025-08-07</v>
      </c>
      <c r="B694" t="s">
        <v>1270</v>
      </c>
      <c r="C694" s="6">
        <v>45876</v>
      </c>
      <c r="D694">
        <v>49</v>
      </c>
      <c r="E694">
        <v>48</v>
      </c>
      <c r="F694" s="91" t="str" cm="1">
        <f t="array" ref="F694">_xlfn.IFNA(_xlfn.XLOOKUP($D694,'IDEXX MPN Table'!$A$3:$A$52,(_xlfn.XLOOKUP($E694,'IDEXX MPN Table'!$B$2:$AX$2,'IDEXX MPN Table'!$B$3:$AX$52))),"")</f>
        <v>&gt; 2419.6</v>
      </c>
      <c r="G694">
        <v>9</v>
      </c>
      <c r="H694">
        <v>0</v>
      </c>
      <c r="I694" s="91" cm="1">
        <f t="array" ref="I694">_xlfn.IFNA(_xlfn.XLOOKUP($G694,'IDEXX MPN Table'!$A$3:$A$52,(_xlfn.XLOOKUP($H694,'IDEXX MPN Table'!$B$2:$AX$2,'IDEXX MPN Table'!$B$3:$AX$52))),"")</f>
        <v>9.8000000000000007</v>
      </c>
    </row>
    <row r="695" spans="1:10" x14ac:dyDescent="0.35">
      <c r="A695" s="91" t="str">
        <f t="shared" si="10"/>
        <v>HO2_2025-08-07</v>
      </c>
      <c r="B695" t="s">
        <v>1265</v>
      </c>
      <c r="C695" s="6">
        <v>45876</v>
      </c>
      <c r="D695">
        <v>48</v>
      </c>
      <c r="E695">
        <v>48</v>
      </c>
      <c r="F695" s="91" cm="1">
        <f t="array" ref="F695">_xlfn.IFNA(_xlfn.XLOOKUP($D695,'IDEXX MPN Table'!$A$3:$A$52,(_xlfn.XLOOKUP($E695,'IDEXX MPN Table'!$B$2:$AX$2,'IDEXX MPN Table'!$B$3:$AX$52))),"")</f>
        <v>1011.2</v>
      </c>
      <c r="G695">
        <v>43</v>
      </c>
      <c r="H695">
        <v>12</v>
      </c>
      <c r="I695" s="91" cm="1">
        <f t="array" ref="I695">_xlfn.IFNA(_xlfn.XLOOKUP($G695,'IDEXX MPN Table'!$A$3:$A$52,(_xlfn.XLOOKUP($H695,'IDEXX MPN Table'!$B$2:$AX$2,'IDEXX MPN Table'!$B$3:$AX$52))),"")</f>
        <v>124.6</v>
      </c>
    </row>
    <row r="696" spans="1:10" x14ac:dyDescent="0.35">
      <c r="A696" s="91" t="str">
        <f t="shared" si="10"/>
        <v>HO3_2025-08-07</v>
      </c>
      <c r="B696" t="s">
        <v>1266</v>
      </c>
      <c r="C696" s="6">
        <v>45876</v>
      </c>
      <c r="D696">
        <v>49</v>
      </c>
      <c r="E696">
        <v>48</v>
      </c>
      <c r="F696" s="91" t="str" cm="1">
        <f t="array" ref="F696">_xlfn.IFNA(_xlfn.XLOOKUP($D696,'IDEXX MPN Table'!$A$3:$A$52,(_xlfn.XLOOKUP($E696,'IDEXX MPN Table'!$B$2:$AX$2,'IDEXX MPN Table'!$B$3:$AX$52))),"")</f>
        <v>&gt; 2419.6</v>
      </c>
      <c r="G696">
        <v>49</v>
      </c>
      <c r="H696">
        <v>29</v>
      </c>
      <c r="I696" s="91" cm="1">
        <f t="array" ref="I696">_xlfn.IFNA(_xlfn.XLOOKUP($G696,'IDEXX MPN Table'!$A$3:$A$52,(_xlfn.XLOOKUP($H696,'IDEXX MPN Table'!$B$2:$AX$2,'IDEXX MPN Table'!$B$3:$AX$52))),"")</f>
        <v>579.4</v>
      </c>
    </row>
  </sheetData>
  <autoFilter ref="A1:J532" xr:uid="{CFC162E1-2F36-4EE6-A53A-BFE4BE09D2CC}">
    <filterColumn colId="3" showButton="0"/>
    <filterColumn colId="6" showButton="0"/>
    <sortState xmlns:xlrd2="http://schemas.microsoft.com/office/spreadsheetml/2017/richdata2" ref="A4:J695">
      <sortCondition ref="C1:C532"/>
    </sortState>
  </autoFilter>
  <sortState xmlns:xlrd2="http://schemas.microsoft.com/office/spreadsheetml/2017/richdata2" ref="A502:V568">
    <sortCondition ref="B502:B568"/>
  </sortState>
  <mergeCells count="5">
    <mergeCell ref="A1:A2"/>
    <mergeCell ref="B1:B2"/>
    <mergeCell ref="C1:C2"/>
    <mergeCell ref="D1:E1"/>
    <mergeCell ref="G1:H1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F97FF-5699-4A60-9624-8B3E1EA45069}">
  <dimension ref="A1:BT2725"/>
  <sheetViews>
    <sheetView zoomScale="90" zoomScaleNormal="90" workbookViewId="0">
      <pane xSplit="1" ySplit="1" topLeftCell="B2711" activePane="bottomRight" state="frozen"/>
      <selection pane="topRight" activeCell="B1" sqref="B1"/>
      <selection pane="bottomLeft" activeCell="A2" sqref="A2"/>
      <selection pane="bottomRight" activeCell="AW2695" sqref="AW2695"/>
    </sheetView>
  </sheetViews>
  <sheetFormatPr defaultColWidth="8.453125" defaultRowHeight="14.5" x14ac:dyDescent="0.35"/>
  <cols>
    <col min="1" max="1" width="26.453125" style="66" bestFit="1" customWidth="1"/>
    <col min="2" max="2" width="10.453125" style="66" bestFit="1" customWidth="1"/>
    <col min="3" max="3" width="10" style="66" bestFit="1" customWidth="1"/>
    <col min="4" max="4" width="9" style="66" bestFit="1" customWidth="1"/>
    <col min="5" max="5" width="11" style="66" bestFit="1" customWidth="1"/>
    <col min="6" max="6" width="10.453125" style="66" bestFit="1" customWidth="1"/>
    <col min="7" max="7" width="22.6328125" style="112" bestFit="1" customWidth="1"/>
    <col min="8" max="8" width="5.453125" style="66" bestFit="1" customWidth="1"/>
    <col min="9" max="11" width="6.453125" style="66" bestFit="1" customWidth="1"/>
    <col min="12" max="12" width="10.453125" style="66" bestFit="1" customWidth="1"/>
    <col min="13" max="13" width="17.453125" style="66" bestFit="1" customWidth="1"/>
    <col min="14" max="14" width="10.453125" style="66" bestFit="1" customWidth="1"/>
    <col min="15" max="15" width="26.453125" style="66" customWidth="1"/>
    <col min="16" max="16" width="11.453125" style="66" hidden="1" customWidth="1"/>
    <col min="17" max="17" width="17.453125" style="66" hidden="1" customWidth="1"/>
    <col min="18" max="18" width="10.453125" style="66" bestFit="1" customWidth="1"/>
    <col min="19" max="19" width="17.453125" style="66" hidden="1" customWidth="1"/>
    <col min="20" max="20" width="15.453125" style="66" hidden="1" customWidth="1"/>
    <col min="21" max="26" width="10.453125" style="66" hidden="1" customWidth="1"/>
    <col min="27" max="29" width="11.453125" style="66" hidden="1" customWidth="1"/>
    <col min="30" max="30" width="14" style="66" hidden="1" customWidth="1"/>
    <col min="31" max="31" width="11.453125" style="66" bestFit="1" customWidth="1"/>
    <col min="32" max="39" width="11.453125" style="66" hidden="1" customWidth="1"/>
    <col min="40" max="42" width="12.453125" style="66" hidden="1" customWidth="1"/>
    <col min="43" max="43" width="11.453125" style="66" hidden="1" customWidth="1"/>
    <col min="44" max="44" width="14.6328125" style="66" hidden="1" customWidth="1"/>
    <col min="45" max="45" width="11.453125" style="66" bestFit="1" customWidth="1"/>
    <col min="46" max="46" width="25.36328125" style="108" bestFit="1" customWidth="1"/>
    <col min="47" max="16384" width="8.453125" style="66"/>
  </cols>
  <sheetData>
    <row r="1" spans="1:46" s="65" customFormat="1" x14ac:dyDescent="0.35">
      <c r="A1" s="61" t="s">
        <v>1303</v>
      </c>
      <c r="B1" s="62" t="s">
        <v>1304</v>
      </c>
      <c r="C1" s="62" t="s">
        <v>1305</v>
      </c>
      <c r="D1" s="62" t="s">
        <v>1306</v>
      </c>
      <c r="E1" s="63" t="s">
        <v>1307</v>
      </c>
      <c r="F1" s="62" t="s">
        <v>1308</v>
      </c>
      <c r="G1" s="111" t="s">
        <v>1309</v>
      </c>
      <c r="H1" s="62" t="s">
        <v>1310</v>
      </c>
      <c r="I1" s="62" t="s">
        <v>1311</v>
      </c>
      <c r="J1" s="62" t="s">
        <v>1312</v>
      </c>
      <c r="K1" s="62" t="s">
        <v>1313</v>
      </c>
      <c r="L1" s="62" t="s">
        <v>1314</v>
      </c>
      <c r="M1" s="62" t="s">
        <v>1315</v>
      </c>
      <c r="N1" s="62" t="s">
        <v>1316</v>
      </c>
      <c r="O1" s="62" t="s">
        <v>1317</v>
      </c>
      <c r="P1" s="62" t="s">
        <v>1318</v>
      </c>
      <c r="Q1" s="62" t="s">
        <v>1319</v>
      </c>
      <c r="R1" s="62" t="s">
        <v>1320</v>
      </c>
      <c r="S1" s="62" t="s">
        <v>1321</v>
      </c>
      <c r="T1" s="62" t="s">
        <v>1322</v>
      </c>
      <c r="U1" s="62" t="s">
        <v>1323</v>
      </c>
      <c r="V1" s="62" t="s">
        <v>1324</v>
      </c>
      <c r="W1" s="62" t="s">
        <v>1325</v>
      </c>
      <c r="X1" s="62" t="s">
        <v>1326</v>
      </c>
      <c r="Y1" s="62" t="s">
        <v>1327</v>
      </c>
      <c r="Z1" s="62" t="s">
        <v>1328</v>
      </c>
      <c r="AA1" s="62" t="s">
        <v>1329</v>
      </c>
      <c r="AB1" s="62" t="s">
        <v>1330</v>
      </c>
      <c r="AC1" s="62" t="s">
        <v>1331</v>
      </c>
      <c r="AD1" s="62" t="s">
        <v>1332</v>
      </c>
      <c r="AE1" s="62" t="s">
        <v>1333</v>
      </c>
      <c r="AF1" s="62" t="s">
        <v>1334</v>
      </c>
      <c r="AG1" s="62" t="s">
        <v>1335</v>
      </c>
      <c r="AH1" s="62" t="s">
        <v>1336</v>
      </c>
      <c r="AI1" s="62" t="s">
        <v>1337</v>
      </c>
      <c r="AJ1" s="62" t="s">
        <v>1338</v>
      </c>
      <c r="AK1" s="62" t="s">
        <v>1339</v>
      </c>
      <c r="AL1" s="62" t="s">
        <v>1340</v>
      </c>
      <c r="AM1" s="62" t="s">
        <v>1341</v>
      </c>
      <c r="AN1" s="62" t="s">
        <v>1342</v>
      </c>
      <c r="AO1" s="62" t="s">
        <v>1343</v>
      </c>
      <c r="AP1" s="62" t="s">
        <v>1344</v>
      </c>
      <c r="AQ1" s="62" t="s">
        <v>1345</v>
      </c>
      <c r="AR1" s="62" t="s">
        <v>1346</v>
      </c>
      <c r="AS1" s="64" t="s">
        <v>1347</v>
      </c>
      <c r="AT1" s="107" t="s">
        <v>111</v>
      </c>
    </row>
    <row r="2" spans="1:46" x14ac:dyDescent="0.35">
      <c r="A2" t="s">
        <v>1348</v>
      </c>
      <c r="B2" t="s">
        <v>1349</v>
      </c>
      <c r="C2" t="s">
        <v>1350</v>
      </c>
      <c r="D2" t="s">
        <v>1349</v>
      </c>
      <c r="E2">
        <v>-4.5853700000000002</v>
      </c>
      <c r="F2" t="s">
        <v>1351</v>
      </c>
      <c r="G2" s="6">
        <v>45796.663865740738</v>
      </c>
      <c r="H2"/>
      <c r="I2" t="s">
        <v>1352</v>
      </c>
      <c r="J2"/>
      <c r="K2"/>
      <c r="L2">
        <v>0</v>
      </c>
      <c r="M2">
        <v>0</v>
      </c>
      <c r="N2">
        <v>-2.81E-3</v>
      </c>
      <c r="O2">
        <v>9.5700000000000004E-3</v>
      </c>
      <c r="P2"/>
      <c r="Q2"/>
      <c r="R2">
        <v>6.77E-3</v>
      </c>
      <c r="S2"/>
      <c r="T2"/>
      <c r="U2"/>
      <c r="V2"/>
      <c r="W2"/>
      <c r="X2"/>
      <c r="Y2"/>
      <c r="Z2"/>
      <c r="AA2"/>
      <c r="AB2"/>
      <c r="AC2"/>
      <c r="AD2"/>
      <c r="AE2">
        <v>9.5700000000000004E-3</v>
      </c>
      <c r="AF2"/>
      <c r="AG2"/>
      <c r="AH2"/>
      <c r="AI2"/>
      <c r="AJ2"/>
      <c r="AK2"/>
      <c r="AL2"/>
      <c r="AM2"/>
      <c r="AN2"/>
      <c r="AO2"/>
      <c r="AP2"/>
      <c r="AQ2"/>
      <c r="AR2"/>
      <c r="AS2" t="s">
        <v>1353</v>
      </c>
      <c r="AT2" s="108" t="str">
        <f t="shared" ref="AT2:AT65" si="0">A2&amp;"_"&amp;LEFT(C2,1)</f>
        <v>APL1_2025-05-18_N</v>
      </c>
    </row>
    <row r="3" spans="1:46" x14ac:dyDescent="0.35">
      <c r="A3" t="s">
        <v>1354</v>
      </c>
      <c r="B3" t="s">
        <v>1349</v>
      </c>
      <c r="C3" t="s">
        <v>1350</v>
      </c>
      <c r="D3" t="s">
        <v>1349</v>
      </c>
      <c r="E3">
        <v>-3.5092300000000001</v>
      </c>
      <c r="F3" t="s">
        <v>1351</v>
      </c>
      <c r="G3" s="6">
        <v>45796.665219907409</v>
      </c>
      <c r="H3"/>
      <c r="I3" t="s">
        <v>1352</v>
      </c>
      <c r="J3"/>
      <c r="K3"/>
      <c r="L3">
        <v>0</v>
      </c>
      <c r="M3">
        <v>0</v>
      </c>
      <c r="N3">
        <v>2.1000000000000001E-4</v>
      </c>
      <c r="O3">
        <v>2.9059999999999999E-2</v>
      </c>
      <c r="P3"/>
      <c r="Q3"/>
      <c r="R3">
        <v>2.9270000000000001E-2</v>
      </c>
      <c r="S3"/>
      <c r="T3"/>
      <c r="U3"/>
      <c r="V3"/>
      <c r="W3"/>
      <c r="X3"/>
      <c r="Y3"/>
      <c r="Z3"/>
      <c r="AA3"/>
      <c r="AB3"/>
      <c r="AC3"/>
      <c r="AD3"/>
      <c r="AE3">
        <v>2.9059999999999999E-2</v>
      </c>
      <c r="AF3"/>
      <c r="AG3"/>
      <c r="AH3"/>
      <c r="AI3"/>
      <c r="AJ3"/>
      <c r="AK3"/>
      <c r="AL3"/>
      <c r="AM3"/>
      <c r="AN3"/>
      <c r="AO3"/>
      <c r="AP3"/>
      <c r="AQ3"/>
      <c r="AR3"/>
      <c r="AS3" t="s">
        <v>1353</v>
      </c>
      <c r="AT3" s="108" t="str">
        <f t="shared" si="0"/>
        <v>AWL1_2025-05-18_N</v>
      </c>
    </row>
    <row r="4" spans="1:46" x14ac:dyDescent="0.35">
      <c r="A4" t="s">
        <v>1355</v>
      </c>
      <c r="B4" t="s">
        <v>1349</v>
      </c>
      <c r="C4" t="s">
        <v>1350</v>
      </c>
      <c r="D4" t="s">
        <v>1349</v>
      </c>
      <c r="E4">
        <v>-1.1236200000000001</v>
      </c>
      <c r="F4" t="s">
        <v>1351</v>
      </c>
      <c r="G4" s="6">
        <v>45796.668043981481</v>
      </c>
      <c r="H4"/>
      <c r="I4" t="s">
        <v>1352</v>
      </c>
      <c r="J4"/>
      <c r="K4"/>
      <c r="L4">
        <v>0</v>
      </c>
      <c r="M4">
        <v>0</v>
      </c>
      <c r="N4">
        <v>6.8900000000000003E-3</v>
      </c>
      <c r="O4">
        <v>4.2199999999999998E-3</v>
      </c>
      <c r="P4"/>
      <c r="Q4"/>
      <c r="R4">
        <v>1.112E-2</v>
      </c>
      <c r="S4"/>
      <c r="T4"/>
      <c r="U4"/>
      <c r="V4"/>
      <c r="W4"/>
      <c r="X4"/>
      <c r="Y4"/>
      <c r="Z4"/>
      <c r="AA4"/>
      <c r="AB4"/>
      <c r="AC4"/>
      <c r="AD4"/>
      <c r="AE4">
        <v>4.2199999999999998E-3</v>
      </c>
      <c r="AF4"/>
      <c r="AG4"/>
      <c r="AH4"/>
      <c r="AI4"/>
      <c r="AJ4"/>
      <c r="AK4"/>
      <c r="AL4"/>
      <c r="AM4"/>
      <c r="AN4"/>
      <c r="AO4"/>
      <c r="AP4"/>
      <c r="AQ4"/>
      <c r="AR4"/>
      <c r="AS4" t="s">
        <v>1353</v>
      </c>
      <c r="AT4" s="108" t="str">
        <f t="shared" si="0"/>
        <v>AX1_2025-05-18_N</v>
      </c>
    </row>
    <row r="5" spans="1:46" x14ac:dyDescent="0.35">
      <c r="A5" t="s">
        <v>1348</v>
      </c>
      <c r="B5" t="s">
        <v>1349</v>
      </c>
      <c r="C5" t="s">
        <v>1356</v>
      </c>
      <c r="D5" t="s">
        <v>1349</v>
      </c>
      <c r="E5">
        <v>1.2880000000000001E-2</v>
      </c>
      <c r="F5" t="s">
        <v>1357</v>
      </c>
      <c r="G5" s="6">
        <v>45796.66846064815</v>
      </c>
      <c r="H5"/>
      <c r="I5" t="s">
        <v>1352</v>
      </c>
      <c r="J5"/>
      <c r="K5"/>
      <c r="L5">
        <v>0</v>
      </c>
      <c r="M5">
        <v>0</v>
      </c>
      <c r="N5">
        <v>5.8500000000000002E-3</v>
      </c>
      <c r="O5">
        <v>2.1099999999999999E-3</v>
      </c>
      <c r="P5"/>
      <c r="Q5"/>
      <c r="R5">
        <v>7.9500000000000005E-3</v>
      </c>
      <c r="S5"/>
      <c r="T5"/>
      <c r="U5"/>
      <c r="V5"/>
      <c r="W5"/>
      <c r="X5"/>
      <c r="Y5"/>
      <c r="Z5"/>
      <c r="AA5"/>
      <c r="AB5"/>
      <c r="AC5"/>
      <c r="AD5"/>
      <c r="AE5">
        <v>2.1099999999999999E-3</v>
      </c>
      <c r="AF5"/>
      <c r="AG5"/>
      <c r="AH5"/>
      <c r="AI5"/>
      <c r="AJ5"/>
      <c r="AK5"/>
      <c r="AL5"/>
      <c r="AM5"/>
      <c r="AN5"/>
      <c r="AO5"/>
      <c r="AP5"/>
      <c r="AQ5"/>
      <c r="AR5"/>
      <c r="AS5" t="s">
        <v>1353</v>
      </c>
      <c r="AT5" s="108" t="str">
        <f t="shared" si="0"/>
        <v>APL1_2025-05-18_P</v>
      </c>
    </row>
    <row r="6" spans="1:46" x14ac:dyDescent="0.35">
      <c r="A6" t="s">
        <v>1354</v>
      </c>
      <c r="B6" t="s">
        <v>1349</v>
      </c>
      <c r="C6" t="s">
        <v>1356</v>
      </c>
      <c r="D6" t="s">
        <v>1349</v>
      </c>
      <c r="E6">
        <v>7.4759999999999993E-2</v>
      </c>
      <c r="F6" t="s">
        <v>1357</v>
      </c>
      <c r="G6" s="6">
        <v>45796.670023148145</v>
      </c>
      <c r="H6"/>
      <c r="I6" t="s">
        <v>1352</v>
      </c>
      <c r="J6"/>
      <c r="K6"/>
      <c r="L6">
        <v>0</v>
      </c>
      <c r="M6">
        <v>0</v>
      </c>
      <c r="N6">
        <v>3.7810000000000003E-2</v>
      </c>
      <c r="O6">
        <v>9.6900000000000007E-3</v>
      </c>
      <c r="P6"/>
      <c r="Q6"/>
      <c r="R6">
        <v>4.7500000000000001E-2</v>
      </c>
      <c r="S6"/>
      <c r="T6"/>
      <c r="U6"/>
      <c r="V6"/>
      <c r="W6"/>
      <c r="X6"/>
      <c r="Y6"/>
      <c r="Z6"/>
      <c r="AA6"/>
      <c r="AB6"/>
      <c r="AC6"/>
      <c r="AD6"/>
      <c r="AE6">
        <v>9.6900000000000007E-3</v>
      </c>
      <c r="AF6"/>
      <c r="AG6"/>
      <c r="AH6"/>
      <c r="AI6"/>
      <c r="AJ6"/>
      <c r="AK6"/>
      <c r="AL6"/>
      <c r="AM6"/>
      <c r="AN6"/>
      <c r="AO6"/>
      <c r="AP6"/>
      <c r="AQ6"/>
      <c r="AR6"/>
      <c r="AS6" t="s">
        <v>1353</v>
      </c>
      <c r="AT6" s="108" t="str">
        <f t="shared" si="0"/>
        <v>AWL1_2025-05-18_P</v>
      </c>
    </row>
    <row r="7" spans="1:46" x14ac:dyDescent="0.35">
      <c r="A7" t="s">
        <v>1358</v>
      </c>
      <c r="B7" t="s">
        <v>1349</v>
      </c>
      <c r="C7" t="s">
        <v>1350</v>
      </c>
      <c r="D7" t="s">
        <v>1349</v>
      </c>
      <c r="E7">
        <v>3.3873700000000002</v>
      </c>
      <c r="F7" t="s">
        <v>1351</v>
      </c>
      <c r="G7" s="6">
        <v>45796.670127314814</v>
      </c>
      <c r="H7"/>
      <c r="I7" t="s">
        <v>1352</v>
      </c>
      <c r="J7"/>
      <c r="K7"/>
      <c r="L7">
        <v>0</v>
      </c>
      <c r="M7">
        <v>0</v>
      </c>
      <c r="N7">
        <v>1.9539999999999998E-2</v>
      </c>
      <c r="O7">
        <v>4.0000000000000001E-3</v>
      </c>
      <c r="P7"/>
      <c r="Q7"/>
      <c r="R7">
        <v>2.3539999999999998E-2</v>
      </c>
      <c r="S7"/>
      <c r="T7"/>
      <c r="U7"/>
      <c r="V7"/>
      <c r="W7"/>
      <c r="X7"/>
      <c r="Y7"/>
      <c r="Z7"/>
      <c r="AA7"/>
      <c r="AB7"/>
      <c r="AC7"/>
      <c r="AD7"/>
      <c r="AE7">
        <v>4.0000000000000001E-3</v>
      </c>
      <c r="AF7"/>
      <c r="AG7"/>
      <c r="AH7"/>
      <c r="AI7"/>
      <c r="AJ7"/>
      <c r="AK7"/>
      <c r="AL7"/>
      <c r="AM7"/>
      <c r="AN7"/>
      <c r="AO7"/>
      <c r="AP7"/>
      <c r="AQ7"/>
      <c r="AR7"/>
      <c r="AS7" t="s">
        <v>1353</v>
      </c>
      <c r="AT7" s="108" t="str">
        <f t="shared" si="0"/>
        <v>AX2_2025-05-18_N</v>
      </c>
    </row>
    <row r="8" spans="1:46" x14ac:dyDescent="0.35">
      <c r="A8" t="s">
        <v>1348</v>
      </c>
      <c r="B8" t="s">
        <v>1349</v>
      </c>
      <c r="C8" t="s">
        <v>1359</v>
      </c>
      <c r="D8" t="s">
        <v>1349</v>
      </c>
      <c r="E8">
        <v>262.84840000000003</v>
      </c>
      <c r="F8" t="s">
        <v>1357</v>
      </c>
      <c r="G8" s="6">
        <v>45796.670219907406</v>
      </c>
      <c r="H8"/>
      <c r="I8" t="s">
        <v>1352</v>
      </c>
      <c r="J8"/>
      <c r="K8" t="s">
        <v>1360</v>
      </c>
      <c r="L8">
        <v>4</v>
      </c>
      <c r="M8">
        <v>0</v>
      </c>
      <c r="N8">
        <v>0.15662000000000001</v>
      </c>
      <c r="O8">
        <v>0.13875999999999999</v>
      </c>
      <c r="P8"/>
      <c r="Q8"/>
      <c r="R8">
        <v>0.29537999999999998</v>
      </c>
      <c r="S8"/>
      <c r="T8"/>
      <c r="U8"/>
      <c r="V8"/>
      <c r="W8"/>
      <c r="X8"/>
      <c r="Y8"/>
      <c r="Z8"/>
      <c r="AA8"/>
      <c r="AB8"/>
      <c r="AC8"/>
      <c r="AD8"/>
      <c r="AE8">
        <v>0.13875999999999999</v>
      </c>
      <c r="AF8"/>
      <c r="AG8"/>
      <c r="AH8"/>
      <c r="AI8"/>
      <c r="AJ8"/>
      <c r="AK8"/>
      <c r="AL8"/>
      <c r="AM8"/>
      <c r="AN8"/>
      <c r="AO8"/>
      <c r="AP8"/>
      <c r="AQ8"/>
      <c r="AR8"/>
      <c r="AS8" t="s">
        <v>1353</v>
      </c>
      <c r="AT8" s="108" t="str">
        <f t="shared" si="0"/>
        <v>APL1_2025-05-18_C</v>
      </c>
    </row>
    <row r="9" spans="1:46" x14ac:dyDescent="0.35">
      <c r="A9" t="s">
        <v>1348</v>
      </c>
      <c r="B9" t="s">
        <v>1349</v>
      </c>
      <c r="C9" t="s">
        <v>1361</v>
      </c>
      <c r="D9" t="s">
        <v>1349</v>
      </c>
      <c r="E9">
        <v>11.233129999999999</v>
      </c>
      <c r="F9" t="s">
        <v>1351</v>
      </c>
      <c r="G9" s="6">
        <v>45796.670439814814</v>
      </c>
      <c r="H9"/>
      <c r="I9" t="s">
        <v>1352</v>
      </c>
      <c r="J9"/>
      <c r="K9"/>
      <c r="L9">
        <v>0</v>
      </c>
      <c r="M9">
        <v>0</v>
      </c>
      <c r="N9">
        <v>2.563E-2</v>
      </c>
      <c r="O9">
        <v>3.96E-3</v>
      </c>
      <c r="P9"/>
      <c r="Q9"/>
      <c r="R9">
        <v>2.9600000000000001E-2</v>
      </c>
      <c r="S9"/>
      <c r="T9"/>
      <c r="U9"/>
      <c r="V9"/>
      <c r="W9"/>
      <c r="X9"/>
      <c r="Y9"/>
      <c r="Z9"/>
      <c r="AA9"/>
      <c r="AB9"/>
      <c r="AC9"/>
      <c r="AD9"/>
      <c r="AE9">
        <v>3.96E-3</v>
      </c>
      <c r="AF9"/>
      <c r="AG9"/>
      <c r="AH9"/>
      <c r="AI9"/>
      <c r="AJ9"/>
      <c r="AK9"/>
      <c r="AL9"/>
      <c r="AM9"/>
      <c r="AN9"/>
      <c r="AO9"/>
      <c r="AP9"/>
      <c r="AQ9"/>
      <c r="AR9"/>
      <c r="AS9" t="s">
        <v>1353</v>
      </c>
      <c r="AT9" s="108" t="str">
        <f t="shared" si="0"/>
        <v>APL1_2025-05-18_T</v>
      </c>
    </row>
    <row r="10" spans="1:46" x14ac:dyDescent="0.35">
      <c r="A10" t="s">
        <v>1355</v>
      </c>
      <c r="B10" t="s">
        <v>1349</v>
      </c>
      <c r="C10" t="s">
        <v>1356</v>
      </c>
      <c r="D10" t="s">
        <v>1349</v>
      </c>
      <c r="E10">
        <v>2.5649999999999999E-2</v>
      </c>
      <c r="F10" t="s">
        <v>1357</v>
      </c>
      <c r="G10" s="6">
        <v>45796.671273148146</v>
      </c>
      <c r="H10"/>
      <c r="I10" t="s">
        <v>1352</v>
      </c>
      <c r="J10"/>
      <c r="K10"/>
      <c r="L10">
        <v>0</v>
      </c>
      <c r="M10">
        <v>0</v>
      </c>
      <c r="N10">
        <v>1.244E-2</v>
      </c>
      <c r="O10">
        <v>1.0499999999999999E-3</v>
      </c>
      <c r="P10"/>
      <c r="Q10"/>
      <c r="R10">
        <v>1.349E-2</v>
      </c>
      <c r="S10"/>
      <c r="T10"/>
      <c r="U10"/>
      <c r="V10"/>
      <c r="W10"/>
      <c r="X10"/>
      <c r="Y10"/>
      <c r="Z10"/>
      <c r="AA10"/>
      <c r="AB10"/>
      <c r="AC10"/>
      <c r="AD10"/>
      <c r="AE10">
        <v>1.0499999999999999E-3</v>
      </c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s">
        <v>1353</v>
      </c>
      <c r="AT10" s="108" t="str">
        <f t="shared" si="0"/>
        <v>AX1_2025-05-18_P</v>
      </c>
    </row>
    <row r="11" spans="1:46" x14ac:dyDescent="0.35">
      <c r="A11" t="s">
        <v>1354</v>
      </c>
      <c r="B11" t="s">
        <v>1349</v>
      </c>
      <c r="C11" t="s">
        <v>1359</v>
      </c>
      <c r="D11" t="s">
        <v>1349</v>
      </c>
      <c r="E11">
        <v>247.5479</v>
      </c>
      <c r="F11" t="s">
        <v>1357</v>
      </c>
      <c r="G11" s="6">
        <v>45796.671793981484</v>
      </c>
      <c r="H11"/>
      <c r="I11" t="s">
        <v>1352</v>
      </c>
      <c r="J11"/>
      <c r="K11" t="s">
        <v>1360</v>
      </c>
      <c r="L11">
        <v>4</v>
      </c>
      <c r="M11">
        <v>0</v>
      </c>
      <c r="N11">
        <v>0.14849000000000001</v>
      </c>
      <c r="O11">
        <v>0.13683999999999999</v>
      </c>
      <c r="P11"/>
      <c r="Q11"/>
      <c r="R11">
        <v>0.28532999999999997</v>
      </c>
      <c r="S11"/>
      <c r="T11"/>
      <c r="U11"/>
      <c r="V11"/>
      <c r="W11"/>
      <c r="X11"/>
      <c r="Y11"/>
      <c r="Z11"/>
      <c r="AA11"/>
      <c r="AB11"/>
      <c r="AC11"/>
      <c r="AD11"/>
      <c r="AE11">
        <v>0.13683999999999999</v>
      </c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s">
        <v>1353</v>
      </c>
      <c r="AT11" s="108" t="str">
        <f t="shared" si="0"/>
        <v>AWL1_2025-05-18_C</v>
      </c>
    </row>
    <row r="12" spans="1:46" x14ac:dyDescent="0.35">
      <c r="A12" t="s">
        <v>1362</v>
      </c>
      <c r="B12" t="s">
        <v>1349</v>
      </c>
      <c r="C12" t="s">
        <v>1350</v>
      </c>
      <c r="D12" t="s">
        <v>1349</v>
      </c>
      <c r="E12">
        <v>12.954840000000001</v>
      </c>
      <c r="F12" t="s">
        <v>1351</v>
      </c>
      <c r="G12" s="6">
        <v>45796.672418981485</v>
      </c>
      <c r="H12"/>
      <c r="I12" t="s">
        <v>1352</v>
      </c>
      <c r="J12"/>
      <c r="K12"/>
      <c r="L12">
        <v>0</v>
      </c>
      <c r="M12">
        <v>0</v>
      </c>
      <c r="N12">
        <v>4.6350000000000002E-2</v>
      </c>
      <c r="O12">
        <v>1.4579999999999999E-2</v>
      </c>
      <c r="P12"/>
      <c r="Q12"/>
      <c r="R12">
        <v>6.0929999999999998E-2</v>
      </c>
      <c r="S12"/>
      <c r="T12"/>
      <c r="U12"/>
      <c r="V12"/>
      <c r="W12"/>
      <c r="X12"/>
      <c r="Y12"/>
      <c r="Z12"/>
      <c r="AA12"/>
      <c r="AB12"/>
      <c r="AC12"/>
      <c r="AD12"/>
      <c r="AE12">
        <v>1.4579999999999999E-2</v>
      </c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s">
        <v>1353</v>
      </c>
      <c r="AT12" s="108" t="str">
        <f t="shared" si="0"/>
        <v>BB1_2025-05-18_N</v>
      </c>
    </row>
    <row r="13" spans="1:46" x14ac:dyDescent="0.35">
      <c r="A13" t="s">
        <v>1358</v>
      </c>
      <c r="B13" t="s">
        <v>1349</v>
      </c>
      <c r="C13" t="s">
        <v>1356</v>
      </c>
      <c r="D13" t="s">
        <v>1349</v>
      </c>
      <c r="E13">
        <v>3.6360000000000003E-2</v>
      </c>
      <c r="F13" t="s">
        <v>1357</v>
      </c>
      <c r="G13" s="6">
        <v>45796.672615740739</v>
      </c>
      <c r="H13"/>
      <c r="I13" t="s">
        <v>1352</v>
      </c>
      <c r="J13"/>
      <c r="K13"/>
      <c r="L13">
        <v>0</v>
      </c>
      <c r="M13">
        <v>0</v>
      </c>
      <c r="N13">
        <v>1.7979999999999999E-2</v>
      </c>
      <c r="O13">
        <v>6.9999999999999999E-4</v>
      </c>
      <c r="P13"/>
      <c r="Q13"/>
      <c r="R13">
        <v>1.8679999999999999E-2</v>
      </c>
      <c r="S13"/>
      <c r="T13"/>
      <c r="U13"/>
      <c r="V13"/>
      <c r="W13"/>
      <c r="X13"/>
      <c r="Y13"/>
      <c r="Z13"/>
      <c r="AA13"/>
      <c r="AB13"/>
      <c r="AC13"/>
      <c r="AD13"/>
      <c r="AE13">
        <v>6.9999999999999999E-4</v>
      </c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t="s">
        <v>1353</v>
      </c>
      <c r="AT13" s="108" t="str">
        <f t="shared" si="0"/>
        <v>AX2_2025-05-18_P</v>
      </c>
    </row>
    <row r="14" spans="1:46" x14ac:dyDescent="0.35">
      <c r="A14" t="s">
        <v>1354</v>
      </c>
      <c r="B14" t="s">
        <v>1349</v>
      </c>
      <c r="C14" t="s">
        <v>1361</v>
      </c>
      <c r="D14" t="s">
        <v>1349</v>
      </c>
      <c r="E14">
        <v>-14.288679999999999</v>
      </c>
      <c r="F14" t="s">
        <v>1351</v>
      </c>
      <c r="G14" s="6">
        <v>45796.672719907408</v>
      </c>
      <c r="H14"/>
      <c r="I14" t="s">
        <v>1352</v>
      </c>
      <c r="J14">
        <v>30</v>
      </c>
      <c r="K14"/>
      <c r="L14">
        <v>0</v>
      </c>
      <c r="M14">
        <v>0</v>
      </c>
      <c r="N14">
        <v>1.1E-4</v>
      </c>
      <c r="O14">
        <v>1.635E-2</v>
      </c>
      <c r="P14"/>
      <c r="Q14"/>
      <c r="R14">
        <v>1.6459999999999999E-2</v>
      </c>
      <c r="S14"/>
      <c r="T14"/>
      <c r="U14"/>
      <c r="V14"/>
      <c r="W14"/>
      <c r="X14"/>
      <c r="Y14"/>
      <c r="Z14"/>
      <c r="AA14"/>
      <c r="AB14"/>
      <c r="AC14"/>
      <c r="AD14"/>
      <c r="AE14">
        <v>1.635E-2</v>
      </c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t="s">
        <v>1353</v>
      </c>
      <c r="AT14" s="108" t="str">
        <f t="shared" si="0"/>
        <v>AWL1_2025-05-18_T</v>
      </c>
    </row>
    <row r="15" spans="1:46" x14ac:dyDescent="0.35">
      <c r="A15" t="s">
        <v>1355</v>
      </c>
      <c r="B15" t="s">
        <v>1349</v>
      </c>
      <c r="C15" t="s">
        <v>1361</v>
      </c>
      <c r="D15" t="s">
        <v>1349</v>
      </c>
      <c r="E15">
        <v>41.584539999999997</v>
      </c>
      <c r="F15" t="s">
        <v>1351</v>
      </c>
      <c r="G15" s="6">
        <v>45796.673981481479</v>
      </c>
      <c r="H15"/>
      <c r="I15" t="s">
        <v>1352</v>
      </c>
      <c r="J15"/>
      <c r="K15"/>
      <c r="L15">
        <v>0</v>
      </c>
      <c r="M15">
        <v>0</v>
      </c>
      <c r="N15">
        <v>5.5980000000000002E-2</v>
      </c>
      <c r="O15">
        <v>2.8600000000000001E-3</v>
      </c>
      <c r="P15"/>
      <c r="Q15"/>
      <c r="R15">
        <v>5.8840000000000003E-2</v>
      </c>
      <c r="S15"/>
      <c r="T15"/>
      <c r="U15"/>
      <c r="V15"/>
      <c r="W15"/>
      <c r="X15"/>
      <c r="Y15"/>
      <c r="Z15"/>
      <c r="AA15"/>
      <c r="AB15"/>
      <c r="AC15"/>
      <c r="AD15"/>
      <c r="AE15">
        <v>2.8600000000000001E-3</v>
      </c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t="s">
        <v>1353</v>
      </c>
      <c r="AT15" s="108" t="str">
        <f t="shared" si="0"/>
        <v>AX1_2025-05-18_T</v>
      </c>
    </row>
    <row r="16" spans="1:46" x14ac:dyDescent="0.35">
      <c r="A16" t="s">
        <v>1355</v>
      </c>
      <c r="B16" t="s">
        <v>1349</v>
      </c>
      <c r="C16" t="s">
        <v>1359</v>
      </c>
      <c r="D16" t="s">
        <v>1349</v>
      </c>
      <c r="E16">
        <v>459.43799999999999</v>
      </c>
      <c r="F16" t="s">
        <v>1357</v>
      </c>
      <c r="G16" s="6">
        <v>45796.674490740741</v>
      </c>
      <c r="H16"/>
      <c r="I16" t="s">
        <v>1352</v>
      </c>
      <c r="J16"/>
      <c r="K16" t="s">
        <v>1360</v>
      </c>
      <c r="L16">
        <v>4</v>
      </c>
      <c r="M16">
        <v>0</v>
      </c>
      <c r="N16">
        <v>0.26097999999999999</v>
      </c>
      <c r="O16">
        <v>0.13768</v>
      </c>
      <c r="P16"/>
      <c r="Q16"/>
      <c r="R16">
        <v>0.39866000000000001</v>
      </c>
      <c r="S16"/>
      <c r="T16"/>
      <c r="U16"/>
      <c r="V16"/>
      <c r="W16"/>
      <c r="X16"/>
      <c r="Y16"/>
      <c r="Z16"/>
      <c r="AA16"/>
      <c r="AB16"/>
      <c r="AC16"/>
      <c r="AD16"/>
      <c r="AE16">
        <v>0.13768</v>
      </c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s">
        <v>1353</v>
      </c>
      <c r="AT16" s="108" t="str">
        <f t="shared" si="0"/>
        <v>AX1_2025-05-18_C</v>
      </c>
    </row>
    <row r="17" spans="1:46" x14ac:dyDescent="0.35">
      <c r="A17" t="s">
        <v>1362</v>
      </c>
      <c r="B17" t="s">
        <v>1349</v>
      </c>
      <c r="C17" t="s">
        <v>1356</v>
      </c>
      <c r="D17" t="s">
        <v>1349</v>
      </c>
      <c r="E17">
        <v>7.6499999999999999E-2</v>
      </c>
      <c r="F17" t="s">
        <v>1357</v>
      </c>
      <c r="G17" s="6">
        <v>45796.67491898148</v>
      </c>
      <c r="H17"/>
      <c r="I17" t="s">
        <v>1352</v>
      </c>
      <c r="J17"/>
      <c r="K17"/>
      <c r="L17">
        <v>0</v>
      </c>
      <c r="M17">
        <v>0</v>
      </c>
      <c r="N17">
        <v>3.8710000000000001E-2</v>
      </c>
      <c r="O17">
        <v>2.5200000000000001E-3</v>
      </c>
      <c r="P17"/>
      <c r="Q17"/>
      <c r="R17">
        <v>4.1239999999999999E-2</v>
      </c>
      <c r="S17"/>
      <c r="T17"/>
      <c r="U17"/>
      <c r="V17"/>
      <c r="W17"/>
      <c r="X17"/>
      <c r="Y17"/>
      <c r="Z17"/>
      <c r="AA17"/>
      <c r="AB17"/>
      <c r="AC17"/>
      <c r="AD17"/>
      <c r="AE17">
        <v>2.5200000000000001E-3</v>
      </c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s">
        <v>1353</v>
      </c>
      <c r="AT17" s="108" t="str">
        <f t="shared" si="0"/>
        <v>BB1_2025-05-18_P</v>
      </c>
    </row>
    <row r="18" spans="1:46" x14ac:dyDescent="0.35">
      <c r="A18" t="s">
        <v>1358</v>
      </c>
      <c r="B18" t="s">
        <v>1349</v>
      </c>
      <c r="C18" t="s">
        <v>1359</v>
      </c>
      <c r="D18" t="s">
        <v>1349</v>
      </c>
      <c r="E18">
        <v>469.55450000000002</v>
      </c>
      <c r="F18" t="s">
        <v>1357</v>
      </c>
      <c r="G18" s="6">
        <v>45796.675324074073</v>
      </c>
      <c r="H18"/>
      <c r="I18" t="s">
        <v>1352</v>
      </c>
      <c r="J18"/>
      <c r="K18" t="s">
        <v>1360</v>
      </c>
      <c r="L18">
        <v>4</v>
      </c>
      <c r="M18">
        <v>0</v>
      </c>
      <c r="N18">
        <v>0.26634999999999998</v>
      </c>
      <c r="O18">
        <v>0.13897999999999999</v>
      </c>
      <c r="P18"/>
      <c r="Q18"/>
      <c r="R18">
        <v>0.40533000000000002</v>
      </c>
      <c r="S18"/>
      <c r="T18"/>
      <c r="U18"/>
      <c r="V18"/>
      <c r="W18"/>
      <c r="X18"/>
      <c r="Y18"/>
      <c r="Z18"/>
      <c r="AA18"/>
      <c r="AB18"/>
      <c r="AC18"/>
      <c r="AD18"/>
      <c r="AE18">
        <v>0.13897999999999999</v>
      </c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s">
        <v>1353</v>
      </c>
      <c r="AT18" s="108" t="str">
        <f t="shared" si="0"/>
        <v>AX2_2025-05-18_C</v>
      </c>
    </row>
    <row r="19" spans="1:46" x14ac:dyDescent="0.35">
      <c r="A19" t="s">
        <v>1363</v>
      </c>
      <c r="B19" t="s">
        <v>1349</v>
      </c>
      <c r="C19" t="s">
        <v>1350</v>
      </c>
      <c r="D19" t="s">
        <v>1349</v>
      </c>
      <c r="E19">
        <v>1.6925300000000001</v>
      </c>
      <c r="F19" t="s">
        <v>1351</v>
      </c>
      <c r="G19" s="6">
        <v>45796.675335648149</v>
      </c>
      <c r="H19"/>
      <c r="I19" t="s">
        <v>1352</v>
      </c>
      <c r="J19"/>
      <c r="K19"/>
      <c r="L19">
        <v>0</v>
      </c>
      <c r="M19">
        <v>0</v>
      </c>
      <c r="N19">
        <v>1.4789999999999999E-2</v>
      </c>
      <c r="O19">
        <v>6.1000000000000004E-3</v>
      </c>
      <c r="P19"/>
      <c r="Q19"/>
      <c r="R19">
        <v>2.0879999999999999E-2</v>
      </c>
      <c r="S19"/>
      <c r="T19"/>
      <c r="U19"/>
      <c r="V19"/>
      <c r="W19"/>
      <c r="X19"/>
      <c r="Y19"/>
      <c r="Z19"/>
      <c r="AA19"/>
      <c r="AB19"/>
      <c r="AC19"/>
      <c r="AD19"/>
      <c r="AE19">
        <v>6.1000000000000004E-3</v>
      </c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t="s">
        <v>1353</v>
      </c>
      <c r="AT19" s="108" t="str">
        <f t="shared" si="0"/>
        <v>BD1a_2025-05-18_N</v>
      </c>
    </row>
    <row r="20" spans="1:46" x14ac:dyDescent="0.35">
      <c r="A20" t="s">
        <v>1363</v>
      </c>
      <c r="B20" t="s">
        <v>1349</v>
      </c>
      <c r="C20" t="s">
        <v>1356</v>
      </c>
      <c r="D20" t="s">
        <v>1349</v>
      </c>
      <c r="E20">
        <v>8.5830000000000004E-2</v>
      </c>
      <c r="F20" t="s">
        <v>1357</v>
      </c>
      <c r="G20" s="6">
        <v>45796.676689814813</v>
      </c>
      <c r="H20"/>
      <c r="I20" t="s">
        <v>1352</v>
      </c>
      <c r="J20"/>
      <c r="K20"/>
      <c r="L20">
        <v>0</v>
      </c>
      <c r="M20">
        <v>0</v>
      </c>
      <c r="N20">
        <v>4.3529999999999999E-2</v>
      </c>
      <c r="O20">
        <v>1.33E-3</v>
      </c>
      <c r="P20"/>
      <c r="Q20"/>
      <c r="R20">
        <v>4.4859999999999997E-2</v>
      </c>
      <c r="S20"/>
      <c r="T20"/>
      <c r="U20"/>
      <c r="V20"/>
      <c r="W20"/>
      <c r="X20"/>
      <c r="Y20"/>
      <c r="Z20"/>
      <c r="AA20"/>
      <c r="AB20"/>
      <c r="AC20"/>
      <c r="AD20"/>
      <c r="AE20">
        <v>1.33E-3</v>
      </c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s">
        <v>1353</v>
      </c>
      <c r="AT20" s="108" t="str">
        <f t="shared" si="0"/>
        <v>BD1a_2025-05-18_P</v>
      </c>
    </row>
    <row r="21" spans="1:46" x14ac:dyDescent="0.35">
      <c r="A21" t="s">
        <v>1362</v>
      </c>
      <c r="B21" t="s">
        <v>1349</v>
      </c>
      <c r="C21" t="s">
        <v>1359</v>
      </c>
      <c r="D21" t="s">
        <v>1349</v>
      </c>
      <c r="E21">
        <v>359.02010000000001</v>
      </c>
      <c r="F21" t="s">
        <v>1357</v>
      </c>
      <c r="G21" s="6">
        <v>45796.678969907407</v>
      </c>
      <c r="H21"/>
      <c r="I21" t="s">
        <v>1352</v>
      </c>
      <c r="J21"/>
      <c r="K21" t="s">
        <v>1360</v>
      </c>
      <c r="L21">
        <v>4</v>
      </c>
      <c r="M21">
        <v>0</v>
      </c>
      <c r="N21">
        <v>0.20766999999999999</v>
      </c>
      <c r="O21">
        <v>0.13657</v>
      </c>
      <c r="P21"/>
      <c r="Q21"/>
      <c r="R21">
        <v>0.34423999999999999</v>
      </c>
      <c r="S21"/>
      <c r="T21"/>
      <c r="U21"/>
      <c r="V21"/>
      <c r="W21"/>
      <c r="X21"/>
      <c r="Y21"/>
      <c r="Z21"/>
      <c r="AA21"/>
      <c r="AB21"/>
      <c r="AC21"/>
      <c r="AD21"/>
      <c r="AE21">
        <v>0.13657</v>
      </c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s">
        <v>1353</v>
      </c>
      <c r="AT21" s="108" t="str">
        <f t="shared" si="0"/>
        <v>BB1_2025-05-18_C</v>
      </c>
    </row>
    <row r="22" spans="1:46" x14ac:dyDescent="0.35">
      <c r="A22" t="s">
        <v>1362</v>
      </c>
      <c r="B22" t="s">
        <v>1349</v>
      </c>
      <c r="C22" t="s">
        <v>1361</v>
      </c>
      <c r="D22" t="s">
        <v>1349</v>
      </c>
      <c r="E22">
        <v>410.55689999999998</v>
      </c>
      <c r="F22" t="s">
        <v>1351</v>
      </c>
      <c r="G22" s="6">
        <v>45796.678981481484</v>
      </c>
      <c r="H22"/>
      <c r="I22" t="s">
        <v>1352</v>
      </c>
      <c r="J22"/>
      <c r="K22"/>
      <c r="L22">
        <v>0</v>
      </c>
      <c r="M22">
        <v>0</v>
      </c>
      <c r="N22">
        <v>0.42492000000000002</v>
      </c>
      <c r="O22">
        <v>8.4799999999999997E-3</v>
      </c>
      <c r="P22"/>
      <c r="Q22"/>
      <c r="R22">
        <v>0.43340000000000001</v>
      </c>
      <c r="S22"/>
      <c r="T22"/>
      <c r="U22"/>
      <c r="V22"/>
      <c r="W22"/>
      <c r="X22"/>
      <c r="Y22"/>
      <c r="Z22"/>
      <c r="AA22"/>
      <c r="AB22"/>
      <c r="AC22"/>
      <c r="AD22"/>
      <c r="AE22">
        <v>8.4799999999999997E-3</v>
      </c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t="s">
        <v>1353</v>
      </c>
      <c r="AT22" s="108" t="str">
        <f t="shared" si="0"/>
        <v>BB1_2025-05-18_T</v>
      </c>
    </row>
    <row r="23" spans="1:46" x14ac:dyDescent="0.35">
      <c r="A23" t="s">
        <v>1364</v>
      </c>
      <c r="B23" t="s">
        <v>1349</v>
      </c>
      <c r="C23" t="s">
        <v>1350</v>
      </c>
      <c r="D23" t="s">
        <v>1349</v>
      </c>
      <c r="E23">
        <v>23.096550000000001</v>
      </c>
      <c r="F23" t="s">
        <v>1351</v>
      </c>
      <c r="G23" s="6">
        <v>45796.679594907408</v>
      </c>
      <c r="H23"/>
      <c r="I23" t="s">
        <v>1352</v>
      </c>
      <c r="J23"/>
      <c r="K23"/>
      <c r="L23">
        <v>0</v>
      </c>
      <c r="M23">
        <v>0</v>
      </c>
      <c r="N23">
        <v>7.4770000000000003E-2</v>
      </c>
      <c r="O23">
        <v>2.1160000000000002E-2</v>
      </c>
      <c r="P23"/>
      <c r="Q23"/>
      <c r="R23">
        <v>9.5930000000000001E-2</v>
      </c>
      <c r="S23"/>
      <c r="T23"/>
      <c r="U23"/>
      <c r="V23"/>
      <c r="W23"/>
      <c r="X23"/>
      <c r="Y23"/>
      <c r="Z23"/>
      <c r="AA23"/>
      <c r="AB23"/>
      <c r="AC23"/>
      <c r="AD23"/>
      <c r="AE23">
        <v>2.1160000000000002E-2</v>
      </c>
      <c r="AF23"/>
      <c r="AG23"/>
      <c r="AH23"/>
      <c r="AI23"/>
      <c r="AJ23"/>
      <c r="AK23"/>
      <c r="AL23"/>
      <c r="AM23"/>
      <c r="AN23"/>
      <c r="AO23"/>
      <c r="AP23"/>
      <c r="AQ23"/>
      <c r="AR23"/>
      <c r="AS23" t="s">
        <v>1353</v>
      </c>
      <c r="AT23" s="108" t="str">
        <f t="shared" si="0"/>
        <v>BLDL1_2025-05-18_N</v>
      </c>
    </row>
    <row r="24" spans="1:46" x14ac:dyDescent="0.35">
      <c r="A24" t="s">
        <v>1365</v>
      </c>
      <c r="B24" t="s">
        <v>1349</v>
      </c>
      <c r="C24" t="s">
        <v>1350</v>
      </c>
      <c r="D24" t="s">
        <v>1349</v>
      </c>
      <c r="E24">
        <v>8.5946300000000004</v>
      </c>
      <c r="F24" t="s">
        <v>1351</v>
      </c>
      <c r="G24" s="6">
        <v>45796.68167824074</v>
      </c>
      <c r="H24"/>
      <c r="I24" t="s">
        <v>1352</v>
      </c>
      <c r="J24"/>
      <c r="K24"/>
      <c r="L24">
        <v>0</v>
      </c>
      <c r="M24">
        <v>0</v>
      </c>
      <c r="N24">
        <v>3.4130000000000001E-2</v>
      </c>
      <c r="O24">
        <v>7.79E-3</v>
      </c>
      <c r="P24"/>
      <c r="Q24"/>
      <c r="R24">
        <v>4.1919999999999999E-2</v>
      </c>
      <c r="S24"/>
      <c r="T24"/>
      <c r="U24"/>
      <c r="V24"/>
      <c r="W24"/>
      <c r="X24"/>
      <c r="Y24"/>
      <c r="Z24"/>
      <c r="AA24"/>
      <c r="AB24"/>
      <c r="AC24"/>
      <c r="AD24"/>
      <c r="AE24">
        <v>7.79E-3</v>
      </c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s">
        <v>1353</v>
      </c>
      <c r="AT24" s="108" t="str">
        <f t="shared" si="0"/>
        <v>BRL1_2025-05-18_N</v>
      </c>
    </row>
    <row r="25" spans="1:46" x14ac:dyDescent="0.35">
      <c r="A25" t="s">
        <v>1363</v>
      </c>
      <c r="B25" t="s">
        <v>1349</v>
      </c>
      <c r="C25" t="s">
        <v>1359</v>
      </c>
      <c r="D25" t="s">
        <v>1349</v>
      </c>
      <c r="E25">
        <v>366.02589999999998</v>
      </c>
      <c r="F25" t="s">
        <v>1357</v>
      </c>
      <c r="G25" s="6">
        <v>45796.682106481479</v>
      </c>
      <c r="H25"/>
      <c r="I25" t="s">
        <v>1352</v>
      </c>
      <c r="J25"/>
      <c r="K25" t="s">
        <v>1360</v>
      </c>
      <c r="L25">
        <v>4</v>
      </c>
      <c r="M25">
        <v>0</v>
      </c>
      <c r="N25">
        <v>0.21138999999999999</v>
      </c>
      <c r="O25">
        <v>0.13750000000000001</v>
      </c>
      <c r="P25"/>
      <c r="Q25"/>
      <c r="R25">
        <v>0.34888999999999998</v>
      </c>
      <c r="S25"/>
      <c r="T25"/>
      <c r="U25"/>
      <c r="V25"/>
      <c r="W25"/>
      <c r="X25"/>
      <c r="Y25"/>
      <c r="Z25"/>
      <c r="AA25"/>
      <c r="AB25"/>
      <c r="AC25"/>
      <c r="AD25"/>
      <c r="AE25">
        <v>0.13750000000000001</v>
      </c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t="s">
        <v>1353</v>
      </c>
      <c r="AT25" s="108" t="str">
        <f t="shared" si="0"/>
        <v>BD1a_2025-05-18_C</v>
      </c>
    </row>
    <row r="26" spans="1:46" x14ac:dyDescent="0.35">
      <c r="A26" t="s">
        <v>1364</v>
      </c>
      <c r="B26" t="s">
        <v>1349</v>
      </c>
      <c r="C26" t="s">
        <v>1356</v>
      </c>
      <c r="D26" t="s">
        <v>1349</v>
      </c>
      <c r="E26">
        <v>0.16943</v>
      </c>
      <c r="F26" t="s">
        <v>1357</v>
      </c>
      <c r="G26" s="6">
        <v>45796.68241898148</v>
      </c>
      <c r="H26"/>
      <c r="I26" t="s">
        <v>1352</v>
      </c>
      <c r="J26"/>
      <c r="K26"/>
      <c r="L26">
        <v>0</v>
      </c>
      <c r="M26">
        <v>0</v>
      </c>
      <c r="N26">
        <v>8.6720000000000005E-2</v>
      </c>
      <c r="O26">
        <v>5.3800000000000002E-3</v>
      </c>
      <c r="P26"/>
      <c r="Q26"/>
      <c r="R26">
        <v>9.2100000000000001E-2</v>
      </c>
      <c r="S26"/>
      <c r="T26"/>
      <c r="U26"/>
      <c r="V26"/>
      <c r="W26"/>
      <c r="X26"/>
      <c r="Y26"/>
      <c r="Z26"/>
      <c r="AA26"/>
      <c r="AB26"/>
      <c r="AC26"/>
      <c r="AD26"/>
      <c r="AE26">
        <v>5.3800000000000002E-3</v>
      </c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s">
        <v>1353</v>
      </c>
      <c r="AT26" s="108" t="str">
        <f t="shared" si="0"/>
        <v>BLDL1_2025-05-18_P</v>
      </c>
    </row>
    <row r="27" spans="1:46" x14ac:dyDescent="0.35">
      <c r="A27" t="s">
        <v>1366</v>
      </c>
      <c r="B27" t="s">
        <v>1349</v>
      </c>
      <c r="C27" t="s">
        <v>1350</v>
      </c>
      <c r="D27" t="s">
        <v>1349</v>
      </c>
      <c r="E27">
        <v>6.6149800000000001</v>
      </c>
      <c r="F27" t="s">
        <v>1351</v>
      </c>
      <c r="G27" s="6">
        <v>45796.684189814812</v>
      </c>
      <c r="H27"/>
      <c r="I27" t="s">
        <v>1352</v>
      </c>
      <c r="J27"/>
      <c r="K27"/>
      <c r="L27">
        <v>0</v>
      </c>
      <c r="M27">
        <v>0</v>
      </c>
      <c r="N27">
        <v>2.8580000000000001E-2</v>
      </c>
      <c r="O27">
        <v>8.9899999999999997E-3</v>
      </c>
      <c r="P27"/>
      <c r="Q27"/>
      <c r="R27">
        <v>3.7569999999999999E-2</v>
      </c>
      <c r="S27"/>
      <c r="T27"/>
      <c r="U27"/>
      <c r="V27"/>
      <c r="W27"/>
      <c r="X27"/>
      <c r="Y27"/>
      <c r="Z27"/>
      <c r="AA27"/>
      <c r="AB27"/>
      <c r="AC27"/>
      <c r="AD27"/>
      <c r="AE27">
        <v>8.9899999999999997E-3</v>
      </c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s">
        <v>1353</v>
      </c>
      <c r="AT27" s="108" t="str">
        <f t="shared" si="0"/>
        <v>CB2_2025-05-18_N</v>
      </c>
    </row>
    <row r="28" spans="1:46" x14ac:dyDescent="0.35">
      <c r="A28" t="s">
        <v>1365</v>
      </c>
      <c r="B28" t="s">
        <v>1349</v>
      </c>
      <c r="C28" t="s">
        <v>1356</v>
      </c>
      <c r="D28" t="s">
        <v>1349</v>
      </c>
      <c r="E28">
        <v>4.7840000000000001E-2</v>
      </c>
      <c r="F28" t="s">
        <v>1357</v>
      </c>
      <c r="G28" s="6">
        <v>45796.685324074075</v>
      </c>
      <c r="H28"/>
      <c r="I28" t="s">
        <v>1352</v>
      </c>
      <c r="J28"/>
      <c r="K28"/>
      <c r="L28">
        <v>0</v>
      </c>
      <c r="M28">
        <v>0</v>
      </c>
      <c r="N28">
        <v>2.3910000000000001E-2</v>
      </c>
      <c r="O28">
        <v>1.6000000000000001E-3</v>
      </c>
      <c r="P28"/>
      <c r="Q28"/>
      <c r="R28">
        <v>2.5510000000000001E-2</v>
      </c>
      <c r="S28"/>
      <c r="T28"/>
      <c r="U28"/>
      <c r="V28"/>
      <c r="W28"/>
      <c r="X28"/>
      <c r="Y28"/>
      <c r="Z28"/>
      <c r="AA28"/>
      <c r="AB28"/>
      <c r="AC28"/>
      <c r="AD28"/>
      <c r="AE28">
        <v>1.6000000000000001E-3</v>
      </c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s">
        <v>1353</v>
      </c>
      <c r="AT28" s="108" t="str">
        <f t="shared" si="0"/>
        <v>BRL1_2025-05-18_P</v>
      </c>
    </row>
    <row r="29" spans="1:46" x14ac:dyDescent="0.35">
      <c r="A29" t="s">
        <v>1367</v>
      </c>
      <c r="B29" t="s">
        <v>1349</v>
      </c>
      <c r="C29" t="s">
        <v>1350</v>
      </c>
      <c r="D29" t="s">
        <v>1349</v>
      </c>
      <c r="E29">
        <v>15.99972</v>
      </c>
      <c r="F29" t="s">
        <v>1351</v>
      </c>
      <c r="G29" s="6">
        <v>45796.685532407406</v>
      </c>
      <c r="H29"/>
      <c r="I29" t="s">
        <v>1352</v>
      </c>
      <c r="J29"/>
      <c r="K29"/>
      <c r="L29">
        <v>0</v>
      </c>
      <c r="M29">
        <v>0</v>
      </c>
      <c r="N29">
        <v>5.4879999999999998E-2</v>
      </c>
      <c r="O29">
        <v>1.0330000000000001E-2</v>
      </c>
      <c r="P29"/>
      <c r="Q29"/>
      <c r="R29">
        <v>6.5210000000000004E-2</v>
      </c>
      <c r="S29"/>
      <c r="T29"/>
      <c r="U29"/>
      <c r="V29"/>
      <c r="W29"/>
      <c r="X29"/>
      <c r="Y29"/>
      <c r="Z29"/>
      <c r="AA29"/>
      <c r="AB29"/>
      <c r="AC29"/>
      <c r="AD29"/>
      <c r="AE29">
        <v>1.0330000000000001E-2</v>
      </c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s">
        <v>1353</v>
      </c>
      <c r="AT29" s="108" t="str">
        <f t="shared" si="0"/>
        <v>CB3_2025-05-18_N</v>
      </c>
    </row>
    <row r="30" spans="1:46" x14ac:dyDescent="0.35">
      <c r="A30" t="s">
        <v>1364</v>
      </c>
      <c r="B30" t="s">
        <v>1349</v>
      </c>
      <c r="C30" t="s">
        <v>1359</v>
      </c>
      <c r="D30" t="s">
        <v>1349</v>
      </c>
      <c r="E30">
        <v>420.31119999999999</v>
      </c>
      <c r="F30" t="s">
        <v>1357</v>
      </c>
      <c r="G30" s="6">
        <v>45796.685752314814</v>
      </c>
      <c r="H30"/>
      <c r="I30" t="s">
        <v>1352</v>
      </c>
      <c r="J30"/>
      <c r="K30" t="s">
        <v>1360</v>
      </c>
      <c r="L30">
        <v>4</v>
      </c>
      <c r="M30">
        <v>0</v>
      </c>
      <c r="N30">
        <v>0.24021000000000001</v>
      </c>
      <c r="O30">
        <v>0.13933999999999999</v>
      </c>
      <c r="P30"/>
      <c r="Q30"/>
      <c r="R30">
        <v>0.37955</v>
      </c>
      <c r="S30"/>
      <c r="T30"/>
      <c r="U30"/>
      <c r="V30"/>
      <c r="W30"/>
      <c r="X30"/>
      <c r="Y30"/>
      <c r="Z30"/>
      <c r="AA30"/>
      <c r="AB30"/>
      <c r="AC30"/>
      <c r="AD30"/>
      <c r="AE30">
        <v>0.13933999999999999</v>
      </c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s">
        <v>1353</v>
      </c>
      <c r="AT30" s="108" t="str">
        <f t="shared" si="0"/>
        <v>BLDL1_2025-05-18_C</v>
      </c>
    </row>
    <row r="31" spans="1:46" x14ac:dyDescent="0.35">
      <c r="A31" t="s">
        <v>1364</v>
      </c>
      <c r="B31" t="s">
        <v>1349</v>
      </c>
      <c r="C31" t="s">
        <v>1361</v>
      </c>
      <c r="D31" t="s">
        <v>1349</v>
      </c>
      <c r="E31">
        <v>219.09880000000001</v>
      </c>
      <c r="F31" t="s">
        <v>1351</v>
      </c>
      <c r="G31" s="6">
        <v>45796.685752314814</v>
      </c>
      <c r="H31"/>
      <c r="I31" t="s">
        <v>1352</v>
      </c>
      <c r="J31"/>
      <c r="K31"/>
      <c r="L31">
        <v>0</v>
      </c>
      <c r="M31">
        <v>0</v>
      </c>
      <c r="N31">
        <v>0.23347999999999999</v>
      </c>
      <c r="O31">
        <v>1.1010000000000001E-2</v>
      </c>
      <c r="P31"/>
      <c r="Q31"/>
      <c r="R31">
        <v>0.24449000000000001</v>
      </c>
      <c r="S31"/>
      <c r="T31"/>
      <c r="U31"/>
      <c r="V31"/>
      <c r="W31"/>
      <c r="X31"/>
      <c r="Y31"/>
      <c r="Z31"/>
      <c r="AA31"/>
      <c r="AB31"/>
      <c r="AC31"/>
      <c r="AD31"/>
      <c r="AE31">
        <v>1.1010000000000001E-2</v>
      </c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s">
        <v>1353</v>
      </c>
      <c r="AT31" s="108" t="str">
        <f t="shared" si="0"/>
        <v>BLDL1_2025-05-18_T</v>
      </c>
    </row>
    <row r="32" spans="1:46" x14ac:dyDescent="0.35">
      <c r="A32" t="s">
        <v>1366</v>
      </c>
      <c r="B32" t="s">
        <v>1349</v>
      </c>
      <c r="C32" t="s">
        <v>1356</v>
      </c>
      <c r="D32" t="s">
        <v>1349</v>
      </c>
      <c r="E32">
        <v>5.8259999999999999E-2</v>
      </c>
      <c r="F32" t="s">
        <v>1357</v>
      </c>
      <c r="G32" s="6">
        <v>45796.686157407406</v>
      </c>
      <c r="H32"/>
      <c r="I32" t="s">
        <v>1352</v>
      </c>
      <c r="J32"/>
      <c r="K32"/>
      <c r="L32">
        <v>0</v>
      </c>
      <c r="M32">
        <v>0</v>
      </c>
      <c r="N32">
        <v>2.929E-2</v>
      </c>
      <c r="O32">
        <v>1.6299999999999999E-3</v>
      </c>
      <c r="P32"/>
      <c r="Q32"/>
      <c r="R32">
        <v>3.092E-2</v>
      </c>
      <c r="S32"/>
      <c r="T32"/>
      <c r="U32"/>
      <c r="V32"/>
      <c r="W32"/>
      <c r="X32"/>
      <c r="Y32"/>
      <c r="Z32"/>
      <c r="AA32"/>
      <c r="AB32"/>
      <c r="AC32"/>
      <c r="AD32"/>
      <c r="AE32">
        <v>1.6299999999999999E-3</v>
      </c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t="s">
        <v>1353</v>
      </c>
      <c r="AT32" s="108" t="str">
        <f t="shared" si="0"/>
        <v>CB2_2025-05-18_P</v>
      </c>
    </row>
    <row r="33" spans="1:46" x14ac:dyDescent="0.35">
      <c r="A33" t="s">
        <v>1368</v>
      </c>
      <c r="B33" t="s">
        <v>1349</v>
      </c>
      <c r="C33" t="s">
        <v>1350</v>
      </c>
      <c r="D33" t="s">
        <v>1349</v>
      </c>
      <c r="E33">
        <v>0.75034000000000001</v>
      </c>
      <c r="F33" t="s">
        <v>1351</v>
      </c>
      <c r="G33" s="6">
        <v>45796.686585648145</v>
      </c>
      <c r="H33"/>
      <c r="I33" t="s">
        <v>1352</v>
      </c>
      <c r="J33"/>
      <c r="K33"/>
      <c r="L33">
        <v>0</v>
      </c>
      <c r="M33">
        <v>0</v>
      </c>
      <c r="N33">
        <v>1.2149999999999999E-2</v>
      </c>
      <c r="O33">
        <v>1.7639999999999999E-2</v>
      </c>
      <c r="P33"/>
      <c r="Q33"/>
      <c r="R33">
        <v>2.9780000000000001E-2</v>
      </c>
      <c r="S33"/>
      <c r="T33"/>
      <c r="U33"/>
      <c r="V33"/>
      <c r="W33"/>
      <c r="X33"/>
      <c r="Y33"/>
      <c r="Z33"/>
      <c r="AA33"/>
      <c r="AB33"/>
      <c r="AC33"/>
      <c r="AD33"/>
      <c r="AE33">
        <v>1.7639999999999999E-2</v>
      </c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t="s">
        <v>1353</v>
      </c>
      <c r="AT33" s="108" t="str">
        <f t="shared" si="0"/>
        <v>CL2_2025-05-18_N</v>
      </c>
    </row>
    <row r="34" spans="1:46" x14ac:dyDescent="0.35">
      <c r="A34" t="s">
        <v>1365</v>
      </c>
      <c r="B34" t="s">
        <v>1349</v>
      </c>
      <c r="C34" t="s">
        <v>1359</v>
      </c>
      <c r="D34" t="s">
        <v>1349</v>
      </c>
      <c r="E34">
        <v>631.18539999999996</v>
      </c>
      <c r="F34" t="s">
        <v>1357</v>
      </c>
      <c r="G34" s="6">
        <v>45796.688564814816</v>
      </c>
      <c r="H34"/>
      <c r="I34" t="s">
        <v>1352</v>
      </c>
      <c r="J34" t="s">
        <v>1369</v>
      </c>
      <c r="K34" t="s">
        <v>1360</v>
      </c>
      <c r="L34">
        <v>4</v>
      </c>
      <c r="M34">
        <v>0</v>
      </c>
      <c r="N34">
        <v>0.35215999999999997</v>
      </c>
      <c r="O34">
        <v>0.13730999999999999</v>
      </c>
      <c r="P34"/>
      <c r="Q34"/>
      <c r="R34">
        <v>0.48947000000000002</v>
      </c>
      <c r="S34"/>
      <c r="T34"/>
      <c r="U34"/>
      <c r="V34"/>
      <c r="W34"/>
      <c r="X34"/>
      <c r="Y34"/>
      <c r="Z34"/>
      <c r="AA34"/>
      <c r="AB34"/>
      <c r="AC34"/>
      <c r="AD34"/>
      <c r="AE34">
        <v>0.13730999999999999</v>
      </c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s">
        <v>1353</v>
      </c>
      <c r="AT34" s="108" t="str">
        <f t="shared" si="0"/>
        <v>BRL1_2025-05-18_C</v>
      </c>
    </row>
    <row r="35" spans="1:46" x14ac:dyDescent="0.35">
      <c r="A35" t="s">
        <v>1367</v>
      </c>
      <c r="B35" t="s">
        <v>1349</v>
      </c>
      <c r="C35" t="s">
        <v>1356</v>
      </c>
      <c r="D35" t="s">
        <v>1349</v>
      </c>
      <c r="E35">
        <v>6.0949999999999997E-2</v>
      </c>
      <c r="F35" t="s">
        <v>1357</v>
      </c>
      <c r="G35" s="6">
        <v>45796.688969907409</v>
      </c>
      <c r="H35"/>
      <c r="I35" t="s">
        <v>1352</v>
      </c>
      <c r="J35"/>
      <c r="K35"/>
      <c r="L35">
        <v>0</v>
      </c>
      <c r="M35">
        <v>0</v>
      </c>
      <c r="N35">
        <v>3.0679999999999999E-2</v>
      </c>
      <c r="O35">
        <v>1.6000000000000001E-3</v>
      </c>
      <c r="P35"/>
      <c r="Q35"/>
      <c r="R35">
        <v>3.2280000000000003E-2</v>
      </c>
      <c r="S35"/>
      <c r="T35"/>
      <c r="U35"/>
      <c r="V35"/>
      <c r="W35"/>
      <c r="X35"/>
      <c r="Y35"/>
      <c r="Z35"/>
      <c r="AA35"/>
      <c r="AB35"/>
      <c r="AC35"/>
      <c r="AD35"/>
      <c r="AE35">
        <v>1.6000000000000001E-3</v>
      </c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t="s">
        <v>1353</v>
      </c>
      <c r="AT35" s="108" t="str">
        <f t="shared" si="0"/>
        <v>CB3_2025-05-18_P</v>
      </c>
    </row>
    <row r="36" spans="1:46" x14ac:dyDescent="0.35">
      <c r="A36" t="s">
        <v>1366</v>
      </c>
      <c r="B36" t="s">
        <v>1349</v>
      </c>
      <c r="C36" t="s">
        <v>1359</v>
      </c>
      <c r="D36" t="s">
        <v>1349</v>
      </c>
      <c r="E36">
        <v>616.30960000000005</v>
      </c>
      <c r="F36" t="s">
        <v>1357</v>
      </c>
      <c r="G36" s="6">
        <v>45796.691365740742</v>
      </c>
      <c r="H36"/>
      <c r="I36" t="s">
        <v>1352</v>
      </c>
      <c r="J36" t="s">
        <v>1369</v>
      </c>
      <c r="K36" t="s">
        <v>1360</v>
      </c>
      <c r="L36">
        <v>4</v>
      </c>
      <c r="M36">
        <v>0</v>
      </c>
      <c r="N36">
        <v>0.34426000000000001</v>
      </c>
      <c r="O36">
        <v>0.13818</v>
      </c>
      <c r="P36"/>
      <c r="Q36"/>
      <c r="R36">
        <v>0.48243999999999998</v>
      </c>
      <c r="S36"/>
      <c r="T36"/>
      <c r="U36"/>
      <c r="V36"/>
      <c r="W36"/>
      <c r="X36"/>
      <c r="Y36"/>
      <c r="Z36"/>
      <c r="AA36"/>
      <c r="AB36"/>
      <c r="AC36"/>
      <c r="AD36"/>
      <c r="AE36">
        <v>0.13818</v>
      </c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t="s">
        <v>1353</v>
      </c>
      <c r="AT36" s="108" t="str">
        <f t="shared" si="0"/>
        <v>CB2_2025-05-18_C</v>
      </c>
    </row>
    <row r="37" spans="1:46" x14ac:dyDescent="0.35">
      <c r="A37" t="s">
        <v>1368</v>
      </c>
      <c r="B37" t="s">
        <v>1349</v>
      </c>
      <c r="C37" t="s">
        <v>1356</v>
      </c>
      <c r="D37" t="s">
        <v>1349</v>
      </c>
      <c r="E37">
        <v>7.2709999999999997E-2</v>
      </c>
      <c r="F37" t="s">
        <v>1357</v>
      </c>
      <c r="G37" s="6">
        <v>45796.691782407404</v>
      </c>
      <c r="H37"/>
      <c r="I37" t="s">
        <v>1352</v>
      </c>
      <c r="J37"/>
      <c r="K37"/>
      <c r="L37">
        <v>0</v>
      </c>
      <c r="M37">
        <v>0</v>
      </c>
      <c r="N37">
        <v>3.6749999999999998E-2</v>
      </c>
      <c r="O37">
        <v>3.49E-3</v>
      </c>
      <c r="P37"/>
      <c r="Q37"/>
      <c r="R37">
        <v>4.0250000000000001E-2</v>
      </c>
      <c r="S37"/>
      <c r="T37"/>
      <c r="U37"/>
      <c r="V37"/>
      <c r="W37"/>
      <c r="X37"/>
      <c r="Y37"/>
      <c r="Z37"/>
      <c r="AA37"/>
      <c r="AB37"/>
      <c r="AC37"/>
      <c r="AD37"/>
      <c r="AE37">
        <v>3.49E-3</v>
      </c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s">
        <v>1353</v>
      </c>
      <c r="AT37" s="108" t="str">
        <f t="shared" si="0"/>
        <v>CL2_2025-05-18_P</v>
      </c>
    </row>
    <row r="38" spans="1:46" x14ac:dyDescent="0.35">
      <c r="A38" t="s">
        <v>1367</v>
      </c>
      <c r="B38" t="s">
        <v>1349</v>
      </c>
      <c r="C38" t="s">
        <v>1359</v>
      </c>
      <c r="D38" t="s">
        <v>1349</v>
      </c>
      <c r="E38">
        <v>566.94809999999995</v>
      </c>
      <c r="F38" t="s">
        <v>1357</v>
      </c>
      <c r="G38" s="6">
        <v>45796.694386574076</v>
      </c>
      <c r="H38"/>
      <c r="I38" t="s">
        <v>1352</v>
      </c>
      <c r="J38" t="s">
        <v>1369</v>
      </c>
      <c r="K38" t="s">
        <v>1360</v>
      </c>
      <c r="L38">
        <v>4</v>
      </c>
      <c r="M38">
        <v>0</v>
      </c>
      <c r="N38">
        <v>0.31805</v>
      </c>
      <c r="O38">
        <v>0.13800000000000001</v>
      </c>
      <c r="P38"/>
      <c r="Q38"/>
      <c r="R38">
        <v>0.45605000000000001</v>
      </c>
      <c r="S38"/>
      <c r="T38"/>
      <c r="U38"/>
      <c r="V38"/>
      <c r="W38"/>
      <c r="X38"/>
      <c r="Y38"/>
      <c r="Z38"/>
      <c r="AA38"/>
      <c r="AB38"/>
      <c r="AC38"/>
      <c r="AD38"/>
      <c r="AE38">
        <v>0.13800000000000001</v>
      </c>
      <c r="AF38"/>
      <c r="AG38"/>
      <c r="AH38"/>
      <c r="AI38"/>
      <c r="AJ38"/>
      <c r="AK38"/>
      <c r="AL38"/>
      <c r="AM38"/>
      <c r="AN38"/>
      <c r="AO38"/>
      <c r="AP38"/>
      <c r="AQ38"/>
      <c r="AR38"/>
      <c r="AS38" t="s">
        <v>1353</v>
      </c>
      <c r="AT38" s="108" t="str">
        <f t="shared" si="0"/>
        <v>CB3_2025-05-18_C</v>
      </c>
    </row>
    <row r="39" spans="1:46" x14ac:dyDescent="0.35">
      <c r="A39" t="s">
        <v>1370</v>
      </c>
      <c r="B39" t="s">
        <v>1349</v>
      </c>
      <c r="C39" t="s">
        <v>1350</v>
      </c>
      <c r="D39" t="s">
        <v>1349</v>
      </c>
      <c r="E39">
        <v>6.8803900000000002</v>
      </c>
      <c r="F39" t="s">
        <v>1351</v>
      </c>
      <c r="G39" s="6">
        <v>45796.695428240739</v>
      </c>
      <c r="H39"/>
      <c r="I39" t="s">
        <v>1352</v>
      </c>
      <c r="J39"/>
      <c r="K39"/>
      <c r="L39">
        <v>0</v>
      </c>
      <c r="M39">
        <v>0</v>
      </c>
      <c r="N39">
        <v>2.9319999999999999E-2</v>
      </c>
      <c r="O39">
        <v>1.8290000000000001E-2</v>
      </c>
      <c r="P39"/>
      <c r="Q39"/>
      <c r="R39">
        <v>4.761E-2</v>
      </c>
      <c r="S39"/>
      <c r="T39"/>
      <c r="U39"/>
      <c r="V39"/>
      <c r="W39"/>
      <c r="X39"/>
      <c r="Y39"/>
      <c r="Z39"/>
      <c r="AA39"/>
      <c r="AB39"/>
      <c r="AC39"/>
      <c r="AD39"/>
      <c r="AE39">
        <v>1.8290000000000001E-2</v>
      </c>
      <c r="AF39"/>
      <c r="AG39"/>
      <c r="AH39"/>
      <c r="AI39"/>
      <c r="AJ39"/>
      <c r="AK39"/>
      <c r="AL39"/>
      <c r="AM39"/>
      <c r="AN39"/>
      <c r="AO39"/>
      <c r="AP39"/>
      <c r="AQ39"/>
      <c r="AR39"/>
      <c r="AS39" t="s">
        <v>1353</v>
      </c>
      <c r="AT39" s="108" t="str">
        <f t="shared" si="0"/>
        <v>CL4_2025-05-18_N</v>
      </c>
    </row>
    <row r="40" spans="1:46" x14ac:dyDescent="0.35">
      <c r="A40" t="s">
        <v>1368</v>
      </c>
      <c r="B40" t="s">
        <v>1349</v>
      </c>
      <c r="C40" t="s">
        <v>1359</v>
      </c>
      <c r="D40" t="s">
        <v>1349</v>
      </c>
      <c r="E40">
        <v>306.72629999999998</v>
      </c>
      <c r="F40" t="s">
        <v>1357</v>
      </c>
      <c r="G40" s="6">
        <v>45796.695439814815</v>
      </c>
      <c r="H40"/>
      <c r="I40" t="s">
        <v>1352</v>
      </c>
      <c r="J40"/>
      <c r="K40" t="s">
        <v>1360</v>
      </c>
      <c r="L40">
        <v>4</v>
      </c>
      <c r="M40">
        <v>0</v>
      </c>
      <c r="N40">
        <v>0.17990999999999999</v>
      </c>
      <c r="O40">
        <v>0.14044999999999999</v>
      </c>
      <c r="P40"/>
      <c r="Q40"/>
      <c r="R40">
        <v>0.32035999999999998</v>
      </c>
      <c r="S40"/>
      <c r="T40"/>
      <c r="U40"/>
      <c r="V40"/>
      <c r="W40"/>
      <c r="X40"/>
      <c r="Y40"/>
      <c r="Z40"/>
      <c r="AA40"/>
      <c r="AB40"/>
      <c r="AC40"/>
      <c r="AD40"/>
      <c r="AE40">
        <v>0.14044999999999999</v>
      </c>
      <c r="AF40"/>
      <c r="AG40"/>
      <c r="AH40"/>
      <c r="AI40"/>
      <c r="AJ40"/>
      <c r="AK40"/>
      <c r="AL40"/>
      <c r="AM40"/>
      <c r="AN40"/>
      <c r="AO40"/>
      <c r="AP40"/>
      <c r="AQ40"/>
      <c r="AR40"/>
      <c r="AS40" t="s">
        <v>1353</v>
      </c>
      <c r="AT40" s="108" t="str">
        <f t="shared" si="0"/>
        <v>CL2_2025-05-18_C</v>
      </c>
    </row>
    <row r="41" spans="1:46" x14ac:dyDescent="0.35">
      <c r="A41" t="s">
        <v>1370</v>
      </c>
      <c r="B41" t="s">
        <v>1349</v>
      </c>
      <c r="C41" t="s">
        <v>1359</v>
      </c>
      <c r="D41" t="s">
        <v>1349</v>
      </c>
      <c r="E41">
        <v>461.54950000000002</v>
      </c>
      <c r="F41" t="s">
        <v>1357</v>
      </c>
      <c r="G41" s="6">
        <v>45796.696377314816</v>
      </c>
      <c r="H41"/>
      <c r="I41" t="s">
        <v>1352</v>
      </c>
      <c r="J41"/>
      <c r="K41" t="s">
        <v>1360</v>
      </c>
      <c r="L41">
        <v>4</v>
      </c>
      <c r="M41">
        <v>0</v>
      </c>
      <c r="N41">
        <v>0.2621</v>
      </c>
      <c r="O41">
        <v>0.13783000000000001</v>
      </c>
      <c r="P41"/>
      <c r="Q41"/>
      <c r="R41">
        <v>0.39993000000000001</v>
      </c>
      <c r="S41"/>
      <c r="T41"/>
      <c r="U41"/>
      <c r="V41"/>
      <c r="W41"/>
      <c r="X41"/>
      <c r="Y41"/>
      <c r="Z41"/>
      <c r="AA41"/>
      <c r="AB41"/>
      <c r="AC41"/>
      <c r="AD41"/>
      <c r="AE41">
        <v>0.13783000000000001</v>
      </c>
      <c r="AF41"/>
      <c r="AG41"/>
      <c r="AH41"/>
      <c r="AI41"/>
      <c r="AJ41"/>
      <c r="AK41"/>
      <c r="AL41"/>
      <c r="AM41"/>
      <c r="AN41"/>
      <c r="AO41"/>
      <c r="AP41"/>
      <c r="AQ41"/>
      <c r="AR41"/>
      <c r="AS41" t="s">
        <v>1353</v>
      </c>
      <c r="AT41" s="108" t="str">
        <f t="shared" si="0"/>
        <v>CL4_2025-05-18_C</v>
      </c>
    </row>
    <row r="42" spans="1:46" x14ac:dyDescent="0.35">
      <c r="A42" t="s">
        <v>1371</v>
      </c>
      <c r="B42" t="s">
        <v>1349</v>
      </c>
      <c r="C42" t="s">
        <v>1350</v>
      </c>
      <c r="D42" t="s">
        <v>1349</v>
      </c>
      <c r="E42">
        <v>9.7125900000000005</v>
      </c>
      <c r="F42" t="s">
        <v>1351</v>
      </c>
      <c r="G42" s="6">
        <v>45796.69803240741</v>
      </c>
      <c r="H42"/>
      <c r="I42" t="s">
        <v>1352</v>
      </c>
      <c r="J42"/>
      <c r="K42"/>
      <c r="L42">
        <v>0</v>
      </c>
      <c r="M42">
        <v>0</v>
      </c>
      <c r="N42">
        <v>3.7260000000000001E-2</v>
      </c>
      <c r="O42">
        <v>1.171E-2</v>
      </c>
      <c r="P42"/>
      <c r="Q42"/>
      <c r="R42">
        <v>4.897E-2</v>
      </c>
      <c r="S42"/>
      <c r="T42"/>
      <c r="U42"/>
      <c r="V42"/>
      <c r="W42"/>
      <c r="X42"/>
      <c r="Y42"/>
      <c r="Z42"/>
      <c r="AA42"/>
      <c r="AB42"/>
      <c r="AC42"/>
      <c r="AD42"/>
      <c r="AE42">
        <v>1.171E-2</v>
      </c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s">
        <v>1353</v>
      </c>
      <c r="AT42" s="108" t="str">
        <f t="shared" si="0"/>
        <v>CL5_2025-05-18_N</v>
      </c>
    </row>
    <row r="43" spans="1:46" x14ac:dyDescent="0.35">
      <c r="A43" t="s">
        <v>1358</v>
      </c>
      <c r="B43" t="s">
        <v>1349</v>
      </c>
      <c r="C43" t="s">
        <v>1361</v>
      </c>
      <c r="D43" t="s">
        <v>1349</v>
      </c>
      <c r="E43">
        <v>1474.154</v>
      </c>
      <c r="F43" t="s">
        <v>1351</v>
      </c>
      <c r="G43" s="6">
        <v>45796.698564814818</v>
      </c>
      <c r="H43"/>
      <c r="I43" t="s">
        <v>1352</v>
      </c>
      <c r="J43"/>
      <c r="K43" t="s">
        <v>1360</v>
      </c>
      <c r="L43">
        <v>4</v>
      </c>
      <c r="M43">
        <v>0</v>
      </c>
      <c r="N43">
        <v>0.30919999999999997</v>
      </c>
      <c r="O43">
        <v>4.4000000000000002E-4</v>
      </c>
      <c r="P43"/>
      <c r="Q43"/>
      <c r="R43">
        <v>0.30964999999999998</v>
      </c>
      <c r="S43"/>
      <c r="T43"/>
      <c r="U43"/>
      <c r="V43"/>
      <c r="W43"/>
      <c r="X43"/>
      <c r="Y43"/>
      <c r="Z43"/>
      <c r="AA43"/>
      <c r="AB43"/>
      <c r="AC43"/>
      <c r="AD43"/>
      <c r="AE43">
        <v>4.4000000000000002E-4</v>
      </c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s">
        <v>1353</v>
      </c>
      <c r="AT43" s="108" t="str">
        <f t="shared" si="0"/>
        <v>AX2_2025-05-18_T</v>
      </c>
    </row>
    <row r="44" spans="1:46" x14ac:dyDescent="0.35">
      <c r="A44" t="s">
        <v>1371</v>
      </c>
      <c r="B44" t="s">
        <v>1349</v>
      </c>
      <c r="C44" t="s">
        <v>1359</v>
      </c>
      <c r="D44" t="s">
        <v>1349</v>
      </c>
      <c r="E44">
        <v>536.09169999999995</v>
      </c>
      <c r="F44" t="s">
        <v>1357</v>
      </c>
      <c r="G44" s="6">
        <v>45796.698761574073</v>
      </c>
      <c r="H44"/>
      <c r="I44" t="s">
        <v>1352</v>
      </c>
      <c r="J44" t="s">
        <v>1369</v>
      </c>
      <c r="K44" t="s">
        <v>1360</v>
      </c>
      <c r="L44">
        <v>4</v>
      </c>
      <c r="M44">
        <v>0</v>
      </c>
      <c r="N44">
        <v>0.30166999999999999</v>
      </c>
      <c r="O44">
        <v>0.13716999999999999</v>
      </c>
      <c r="P44"/>
      <c r="Q44"/>
      <c r="R44">
        <v>0.43885000000000002</v>
      </c>
      <c r="S44"/>
      <c r="T44"/>
      <c r="U44"/>
      <c r="V44"/>
      <c r="W44"/>
      <c r="X44"/>
      <c r="Y44"/>
      <c r="Z44"/>
      <c r="AA44"/>
      <c r="AB44"/>
      <c r="AC44"/>
      <c r="AD44"/>
      <c r="AE44">
        <v>0.13716999999999999</v>
      </c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s">
        <v>1353</v>
      </c>
      <c r="AT44" s="108" t="str">
        <f t="shared" si="0"/>
        <v>CL5_2025-05-18_C</v>
      </c>
    </row>
    <row r="45" spans="1:46" x14ac:dyDescent="0.35">
      <c r="A45" t="s">
        <v>1363</v>
      </c>
      <c r="B45" t="s">
        <v>1349</v>
      </c>
      <c r="C45" t="s">
        <v>1361</v>
      </c>
      <c r="D45" t="s">
        <v>1349</v>
      </c>
      <c r="E45">
        <v>995.25070000000005</v>
      </c>
      <c r="F45" t="s">
        <v>1351</v>
      </c>
      <c r="G45" s="6">
        <v>45796.698773148149</v>
      </c>
      <c r="H45"/>
      <c r="I45" t="s">
        <v>1352</v>
      </c>
      <c r="J45"/>
      <c r="K45" t="s">
        <v>1360</v>
      </c>
      <c r="L45">
        <v>4</v>
      </c>
      <c r="M45">
        <v>0</v>
      </c>
      <c r="N45">
        <v>0.21343000000000001</v>
      </c>
      <c r="O45">
        <v>6.2E-4</v>
      </c>
      <c r="P45"/>
      <c r="Q45"/>
      <c r="R45">
        <v>0.21404999999999999</v>
      </c>
      <c r="S45"/>
      <c r="T45"/>
      <c r="U45"/>
      <c r="V45"/>
      <c r="W45"/>
      <c r="X45"/>
      <c r="Y45"/>
      <c r="Z45"/>
      <c r="AA45"/>
      <c r="AB45"/>
      <c r="AC45"/>
      <c r="AD45"/>
      <c r="AE45">
        <v>6.2E-4</v>
      </c>
      <c r="AF45"/>
      <c r="AG45"/>
      <c r="AH45"/>
      <c r="AI45"/>
      <c r="AJ45"/>
      <c r="AK45"/>
      <c r="AL45"/>
      <c r="AM45"/>
      <c r="AN45"/>
      <c r="AO45"/>
      <c r="AP45"/>
      <c r="AQ45"/>
      <c r="AR45"/>
      <c r="AS45" t="s">
        <v>1353</v>
      </c>
      <c r="AT45" s="108" t="str">
        <f t="shared" si="0"/>
        <v>BD1a_2025-05-18_T</v>
      </c>
    </row>
    <row r="46" spans="1:46" x14ac:dyDescent="0.35">
      <c r="A46" t="s">
        <v>1365</v>
      </c>
      <c r="B46" t="s">
        <v>1349</v>
      </c>
      <c r="C46" t="s">
        <v>1361</v>
      </c>
      <c r="D46" t="s">
        <v>1349</v>
      </c>
      <c r="E46">
        <v>371.28370000000001</v>
      </c>
      <c r="F46" t="s">
        <v>1351</v>
      </c>
      <c r="G46" s="6">
        <v>45796.698969907404</v>
      </c>
      <c r="H46"/>
      <c r="I46" t="s">
        <v>1352</v>
      </c>
      <c r="J46"/>
      <c r="K46"/>
      <c r="L46">
        <v>0</v>
      </c>
      <c r="M46">
        <v>0</v>
      </c>
      <c r="N46">
        <v>0.38564999999999999</v>
      </c>
      <c r="O46">
        <v>4.2199999999999998E-3</v>
      </c>
      <c r="P46"/>
      <c r="Q46"/>
      <c r="R46">
        <v>0.38986999999999999</v>
      </c>
      <c r="S46"/>
      <c r="T46"/>
      <c r="U46"/>
      <c r="V46"/>
      <c r="W46"/>
      <c r="X46"/>
      <c r="Y46"/>
      <c r="Z46"/>
      <c r="AA46"/>
      <c r="AB46"/>
      <c r="AC46"/>
      <c r="AD46"/>
      <c r="AE46">
        <v>4.2199999999999998E-3</v>
      </c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t="s">
        <v>1353</v>
      </c>
      <c r="AT46" s="108" t="str">
        <f t="shared" si="0"/>
        <v>BRL1_2025-05-18_T</v>
      </c>
    </row>
    <row r="47" spans="1:46" x14ac:dyDescent="0.35">
      <c r="A47" t="s">
        <v>1372</v>
      </c>
      <c r="B47" t="s">
        <v>1349</v>
      </c>
      <c r="C47" t="s">
        <v>1350</v>
      </c>
      <c r="D47" t="s">
        <v>1349</v>
      </c>
      <c r="E47">
        <v>9.4578000000000007</v>
      </c>
      <c r="F47" t="s">
        <v>1351</v>
      </c>
      <c r="G47" s="6">
        <v>45796.699594907404</v>
      </c>
      <c r="H47"/>
      <c r="I47" t="s">
        <v>1352</v>
      </c>
      <c r="J47"/>
      <c r="K47"/>
      <c r="L47">
        <v>0</v>
      </c>
      <c r="M47">
        <v>0</v>
      </c>
      <c r="N47">
        <v>3.6549999999999999E-2</v>
      </c>
      <c r="O47">
        <v>1.0999999999999999E-2</v>
      </c>
      <c r="P47"/>
      <c r="Q47"/>
      <c r="R47">
        <v>4.7539999999999999E-2</v>
      </c>
      <c r="S47"/>
      <c r="T47"/>
      <c r="U47"/>
      <c r="V47"/>
      <c r="W47"/>
      <c r="X47"/>
      <c r="Y47"/>
      <c r="Z47"/>
      <c r="AA47"/>
      <c r="AB47"/>
      <c r="AC47"/>
      <c r="AD47"/>
      <c r="AE47">
        <v>1.0999999999999999E-2</v>
      </c>
      <c r="AF47"/>
      <c r="AG47"/>
      <c r="AH47"/>
      <c r="AI47"/>
      <c r="AJ47"/>
      <c r="AK47"/>
      <c r="AL47"/>
      <c r="AM47"/>
      <c r="AN47"/>
      <c r="AO47"/>
      <c r="AP47"/>
      <c r="AQ47"/>
      <c r="AR47"/>
      <c r="AS47" t="s">
        <v>1353</v>
      </c>
      <c r="AT47" s="108" t="str">
        <f t="shared" si="0"/>
        <v>CTL1_2025-05-18_N</v>
      </c>
    </row>
    <row r="48" spans="1:46" x14ac:dyDescent="0.35">
      <c r="A48" t="s">
        <v>1370</v>
      </c>
      <c r="B48" t="s">
        <v>1349</v>
      </c>
      <c r="C48" t="s">
        <v>1356</v>
      </c>
      <c r="D48" t="s">
        <v>1349</v>
      </c>
      <c r="E48">
        <v>0.16195000000000001</v>
      </c>
      <c r="F48" t="s">
        <v>1357</v>
      </c>
      <c r="G48" s="6">
        <v>45796.699606481481</v>
      </c>
      <c r="H48"/>
      <c r="I48" t="s">
        <v>1352</v>
      </c>
      <c r="J48"/>
      <c r="K48"/>
      <c r="L48">
        <v>0</v>
      </c>
      <c r="M48">
        <v>0</v>
      </c>
      <c r="N48">
        <v>8.2849999999999993E-2</v>
      </c>
      <c r="O48">
        <v>5.3099999999999996E-3</v>
      </c>
      <c r="P48"/>
      <c r="Q48"/>
      <c r="R48">
        <v>8.8169999999999998E-2</v>
      </c>
      <c r="S48"/>
      <c r="T48"/>
      <c r="U48"/>
      <c r="V48"/>
      <c r="W48"/>
      <c r="X48"/>
      <c r="Y48"/>
      <c r="Z48"/>
      <c r="AA48"/>
      <c r="AB48"/>
      <c r="AC48"/>
      <c r="AD48"/>
      <c r="AE48">
        <v>5.3099999999999996E-3</v>
      </c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s">
        <v>1353</v>
      </c>
      <c r="AT48" s="108" t="str">
        <f t="shared" si="0"/>
        <v>CL4_2025-05-18_P</v>
      </c>
    </row>
    <row r="49" spans="1:46" x14ac:dyDescent="0.35">
      <c r="A49" t="s">
        <v>1366</v>
      </c>
      <c r="B49" t="s">
        <v>1349</v>
      </c>
      <c r="C49" t="s">
        <v>1361</v>
      </c>
      <c r="D49" t="s">
        <v>1349</v>
      </c>
      <c r="E49">
        <v>312.18430000000001</v>
      </c>
      <c r="F49" t="s">
        <v>1351</v>
      </c>
      <c r="G49" s="6">
        <v>45796.699814814812</v>
      </c>
      <c r="H49"/>
      <c r="I49" t="s">
        <v>1352</v>
      </c>
      <c r="J49"/>
      <c r="K49"/>
      <c r="L49">
        <v>0</v>
      </c>
      <c r="M49">
        <v>0</v>
      </c>
      <c r="N49">
        <v>0.32655000000000001</v>
      </c>
      <c r="O49">
        <v>4.4299999999999999E-3</v>
      </c>
      <c r="P49"/>
      <c r="Q49"/>
      <c r="R49">
        <v>0.33099000000000001</v>
      </c>
      <c r="S49"/>
      <c r="T49"/>
      <c r="U49"/>
      <c r="V49"/>
      <c r="W49"/>
      <c r="X49"/>
      <c r="Y49"/>
      <c r="Z49"/>
      <c r="AA49"/>
      <c r="AB49"/>
      <c r="AC49"/>
      <c r="AD49"/>
      <c r="AE49">
        <v>4.4299999999999999E-3</v>
      </c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s">
        <v>1353</v>
      </c>
      <c r="AT49" s="108" t="str">
        <f t="shared" si="0"/>
        <v>CB2_2025-05-18_T</v>
      </c>
    </row>
    <row r="50" spans="1:46" x14ac:dyDescent="0.35">
      <c r="A50" t="s">
        <v>1367</v>
      </c>
      <c r="B50" t="s">
        <v>1349</v>
      </c>
      <c r="C50" t="s">
        <v>1361</v>
      </c>
      <c r="D50" t="s">
        <v>1349</v>
      </c>
      <c r="E50">
        <v>463.6259</v>
      </c>
      <c r="F50" t="s">
        <v>1351</v>
      </c>
      <c r="G50" s="6">
        <v>45796.700428240743</v>
      </c>
      <c r="H50"/>
      <c r="I50" t="s">
        <v>1352</v>
      </c>
      <c r="J50"/>
      <c r="K50"/>
      <c r="L50">
        <v>0</v>
      </c>
      <c r="M50">
        <v>0</v>
      </c>
      <c r="N50">
        <v>0.47798000000000002</v>
      </c>
      <c r="O50">
        <v>5.0400000000000002E-3</v>
      </c>
      <c r="P50"/>
      <c r="Q50"/>
      <c r="R50">
        <v>0.48302</v>
      </c>
      <c r="S50"/>
      <c r="T50"/>
      <c r="U50"/>
      <c r="V50"/>
      <c r="W50"/>
      <c r="X50"/>
      <c r="Y50"/>
      <c r="Z50"/>
      <c r="AA50"/>
      <c r="AB50"/>
      <c r="AC50"/>
      <c r="AD50"/>
      <c r="AE50">
        <v>5.0400000000000002E-3</v>
      </c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s">
        <v>1353</v>
      </c>
      <c r="AT50" s="108" t="str">
        <f t="shared" si="0"/>
        <v>CB3_2025-05-18_T</v>
      </c>
    </row>
    <row r="51" spans="1:46" x14ac:dyDescent="0.35">
      <c r="A51" t="s">
        <v>1371</v>
      </c>
      <c r="B51" t="s">
        <v>1349</v>
      </c>
      <c r="C51" t="s">
        <v>1356</v>
      </c>
      <c r="D51" t="s">
        <v>1349</v>
      </c>
      <c r="E51">
        <v>5.7430000000000002E-2</v>
      </c>
      <c r="F51" t="s">
        <v>1357</v>
      </c>
      <c r="G51" s="6">
        <v>45796.700636574074</v>
      </c>
      <c r="H51"/>
      <c r="I51" t="s">
        <v>1352</v>
      </c>
      <c r="J51"/>
      <c r="K51"/>
      <c r="L51">
        <v>0</v>
      </c>
      <c r="M51">
        <v>0</v>
      </c>
      <c r="N51">
        <v>2.886E-2</v>
      </c>
      <c r="O51">
        <v>2.3400000000000001E-3</v>
      </c>
      <c r="P51"/>
      <c r="Q51"/>
      <c r="R51">
        <v>3.1199999999999999E-2</v>
      </c>
      <c r="S51"/>
      <c r="T51"/>
      <c r="U51"/>
      <c r="V51"/>
      <c r="W51"/>
      <c r="X51"/>
      <c r="Y51"/>
      <c r="Z51"/>
      <c r="AA51"/>
      <c r="AB51"/>
      <c r="AC51"/>
      <c r="AD51"/>
      <c r="AE51">
        <v>2.3400000000000001E-3</v>
      </c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t="s">
        <v>1353</v>
      </c>
      <c r="AT51" s="108" t="str">
        <f t="shared" si="0"/>
        <v>CL5_2025-05-18_P</v>
      </c>
    </row>
    <row r="52" spans="1:46" x14ac:dyDescent="0.35">
      <c r="A52" t="s">
        <v>1368</v>
      </c>
      <c r="B52" t="s">
        <v>1349</v>
      </c>
      <c r="C52" t="s">
        <v>1361</v>
      </c>
      <c r="D52" t="s">
        <v>1349</v>
      </c>
      <c r="E52">
        <v>179.18639999999999</v>
      </c>
      <c r="F52" t="s">
        <v>1351</v>
      </c>
      <c r="G52" s="6">
        <v>45796.700844907406</v>
      </c>
      <c r="H52"/>
      <c r="I52" t="s">
        <v>1352</v>
      </c>
      <c r="J52"/>
      <c r="K52"/>
      <c r="L52">
        <v>0</v>
      </c>
      <c r="M52">
        <v>0</v>
      </c>
      <c r="N52">
        <v>0.19356999999999999</v>
      </c>
      <c r="O52">
        <v>1.094E-2</v>
      </c>
      <c r="P52"/>
      <c r="Q52"/>
      <c r="R52">
        <v>0.20451</v>
      </c>
      <c r="S52"/>
      <c r="T52"/>
      <c r="U52"/>
      <c r="V52"/>
      <c r="W52"/>
      <c r="X52"/>
      <c r="Y52"/>
      <c r="Z52"/>
      <c r="AA52"/>
      <c r="AB52"/>
      <c r="AC52"/>
      <c r="AD52"/>
      <c r="AE52">
        <v>1.094E-2</v>
      </c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t="s">
        <v>1353</v>
      </c>
      <c r="AT52" s="108" t="str">
        <f t="shared" si="0"/>
        <v>CL2_2025-05-18_T</v>
      </c>
    </row>
    <row r="53" spans="1:46" x14ac:dyDescent="0.35">
      <c r="A53" t="s">
        <v>1370</v>
      </c>
      <c r="B53" t="s">
        <v>1349</v>
      </c>
      <c r="C53" t="s">
        <v>1361</v>
      </c>
      <c r="D53" t="s">
        <v>1349</v>
      </c>
      <c r="E53">
        <v>321.0917</v>
      </c>
      <c r="F53" t="s">
        <v>1351</v>
      </c>
      <c r="G53" s="6">
        <v>45796.702418981484</v>
      </c>
      <c r="H53"/>
      <c r="I53" t="s">
        <v>1352</v>
      </c>
      <c r="J53"/>
      <c r="K53"/>
      <c r="L53">
        <v>0</v>
      </c>
      <c r="M53">
        <v>0</v>
      </c>
      <c r="N53">
        <v>0.33545999999999998</v>
      </c>
      <c r="O53">
        <v>1.149E-2</v>
      </c>
      <c r="P53"/>
      <c r="Q53"/>
      <c r="R53">
        <v>0.34694999999999998</v>
      </c>
      <c r="S53"/>
      <c r="T53"/>
      <c r="U53"/>
      <c r="V53"/>
      <c r="W53"/>
      <c r="X53"/>
      <c r="Y53"/>
      <c r="Z53"/>
      <c r="AA53"/>
      <c r="AB53"/>
      <c r="AC53"/>
      <c r="AD53"/>
      <c r="AE53">
        <v>1.149E-2</v>
      </c>
      <c r="AF53"/>
      <c r="AG53"/>
      <c r="AH53"/>
      <c r="AI53"/>
      <c r="AJ53"/>
      <c r="AK53"/>
      <c r="AL53"/>
      <c r="AM53"/>
      <c r="AN53"/>
      <c r="AO53"/>
      <c r="AP53"/>
      <c r="AQ53"/>
      <c r="AR53"/>
      <c r="AS53" t="s">
        <v>1353</v>
      </c>
      <c r="AT53" s="108" t="str">
        <f t="shared" si="0"/>
        <v>CL4_2025-05-18_T</v>
      </c>
    </row>
    <row r="54" spans="1:46" x14ac:dyDescent="0.35">
      <c r="A54" t="s">
        <v>1372</v>
      </c>
      <c r="B54" t="s">
        <v>1349</v>
      </c>
      <c r="C54" t="s">
        <v>1356</v>
      </c>
      <c r="D54" t="s">
        <v>1349</v>
      </c>
      <c r="E54">
        <v>0.11697</v>
      </c>
      <c r="F54" t="s">
        <v>1357</v>
      </c>
      <c r="G54" s="6">
        <v>45796.704189814816</v>
      </c>
      <c r="H54"/>
      <c r="I54" t="s">
        <v>1352</v>
      </c>
      <c r="J54"/>
      <c r="K54"/>
      <c r="L54">
        <v>0</v>
      </c>
      <c r="M54">
        <v>0</v>
      </c>
      <c r="N54">
        <v>5.9619999999999999E-2</v>
      </c>
      <c r="O54">
        <v>1.64E-3</v>
      </c>
      <c r="P54"/>
      <c r="Q54"/>
      <c r="R54">
        <v>6.1260000000000002E-2</v>
      </c>
      <c r="S54"/>
      <c r="T54"/>
      <c r="U54"/>
      <c r="V54"/>
      <c r="W54"/>
      <c r="X54"/>
      <c r="Y54"/>
      <c r="Z54"/>
      <c r="AA54"/>
      <c r="AB54"/>
      <c r="AC54"/>
      <c r="AD54"/>
      <c r="AE54">
        <v>1.64E-3</v>
      </c>
      <c r="AF54"/>
      <c r="AG54"/>
      <c r="AH54"/>
      <c r="AI54"/>
      <c r="AJ54"/>
      <c r="AK54"/>
      <c r="AL54"/>
      <c r="AM54"/>
      <c r="AN54"/>
      <c r="AO54"/>
      <c r="AP54"/>
      <c r="AQ54"/>
      <c r="AR54"/>
      <c r="AS54" t="s">
        <v>1353</v>
      </c>
      <c r="AT54" s="108" t="str">
        <f t="shared" si="0"/>
        <v>CTL1_2025-05-18_P</v>
      </c>
    </row>
    <row r="55" spans="1:46" x14ac:dyDescent="0.35">
      <c r="A55" t="s">
        <v>1372</v>
      </c>
      <c r="B55" t="s">
        <v>1349</v>
      </c>
      <c r="C55" t="s">
        <v>1359</v>
      </c>
      <c r="D55" t="s">
        <v>1349</v>
      </c>
      <c r="E55">
        <v>713.57349999999997</v>
      </c>
      <c r="F55" t="s">
        <v>1357</v>
      </c>
      <c r="G55" s="6">
        <v>45796.723761574074</v>
      </c>
      <c r="H55"/>
      <c r="I55" t="s">
        <v>1352</v>
      </c>
      <c r="J55" t="s">
        <v>1369</v>
      </c>
      <c r="K55" t="s">
        <v>1360</v>
      </c>
      <c r="L55">
        <v>4</v>
      </c>
      <c r="M55">
        <v>0</v>
      </c>
      <c r="N55">
        <v>0.39589000000000002</v>
      </c>
      <c r="O55">
        <v>0.13825000000000001</v>
      </c>
      <c r="P55"/>
      <c r="Q55"/>
      <c r="R55">
        <v>0.53413999999999995</v>
      </c>
      <c r="S55"/>
      <c r="T55"/>
      <c r="U55"/>
      <c r="V55"/>
      <c r="W55"/>
      <c r="X55"/>
      <c r="Y55"/>
      <c r="Z55"/>
      <c r="AA55"/>
      <c r="AB55"/>
      <c r="AC55"/>
      <c r="AD55"/>
      <c r="AE55">
        <v>0.13825000000000001</v>
      </c>
      <c r="AF55"/>
      <c r="AG55"/>
      <c r="AH55"/>
      <c r="AI55"/>
      <c r="AJ55"/>
      <c r="AK55"/>
      <c r="AL55"/>
      <c r="AM55"/>
      <c r="AN55"/>
      <c r="AO55"/>
      <c r="AP55"/>
      <c r="AQ55"/>
      <c r="AR55"/>
      <c r="AS55" t="s">
        <v>1353</v>
      </c>
      <c r="AT55" s="108" t="str">
        <f t="shared" si="0"/>
        <v>CTL1_2025-05-18_C</v>
      </c>
    </row>
    <row r="56" spans="1:46" x14ac:dyDescent="0.35">
      <c r="A56" t="s">
        <v>1373</v>
      </c>
      <c r="B56" t="s">
        <v>1349</v>
      </c>
      <c r="C56" t="s">
        <v>1350</v>
      </c>
      <c r="D56" t="s">
        <v>1349</v>
      </c>
      <c r="E56">
        <v>7.6061500000000004</v>
      </c>
      <c r="F56" t="s">
        <v>1351</v>
      </c>
      <c r="G56" s="6">
        <v>45796.724490740744</v>
      </c>
      <c r="H56"/>
      <c r="I56" t="s">
        <v>1352</v>
      </c>
      <c r="J56"/>
      <c r="K56"/>
      <c r="L56">
        <v>0</v>
      </c>
      <c r="M56">
        <v>0</v>
      </c>
      <c r="N56">
        <v>3.1359999999999999E-2</v>
      </c>
      <c r="O56">
        <v>1.259E-2</v>
      </c>
      <c r="P56"/>
      <c r="Q56"/>
      <c r="R56">
        <v>4.3950000000000003E-2</v>
      </c>
      <c r="S56"/>
      <c r="T56"/>
      <c r="U56"/>
      <c r="V56"/>
      <c r="W56"/>
      <c r="X56"/>
      <c r="Y56"/>
      <c r="Z56"/>
      <c r="AA56"/>
      <c r="AB56"/>
      <c r="AC56"/>
      <c r="AD56"/>
      <c r="AE56">
        <v>1.259E-2</v>
      </c>
      <c r="AF56"/>
      <c r="AG56"/>
      <c r="AH56"/>
      <c r="AI56"/>
      <c r="AJ56"/>
      <c r="AK56"/>
      <c r="AL56"/>
      <c r="AM56"/>
      <c r="AN56"/>
      <c r="AO56"/>
      <c r="AP56"/>
      <c r="AQ56"/>
      <c r="AR56"/>
      <c r="AS56" t="s">
        <v>1353</v>
      </c>
      <c r="AT56" s="108" t="str">
        <f t="shared" si="0"/>
        <v>CVL1_2025-05-18_N</v>
      </c>
    </row>
    <row r="57" spans="1:46" x14ac:dyDescent="0.35">
      <c r="A57" t="s">
        <v>1374</v>
      </c>
      <c r="B57" t="s">
        <v>1349</v>
      </c>
      <c r="C57" t="s">
        <v>1350</v>
      </c>
      <c r="D57" t="s">
        <v>1349</v>
      </c>
      <c r="E57">
        <v>0.34265000000000001</v>
      </c>
      <c r="F57" t="s">
        <v>1351</v>
      </c>
      <c r="G57" s="6">
        <v>45796.726793981485</v>
      </c>
      <c r="H57"/>
      <c r="I57" t="s">
        <v>1352</v>
      </c>
      <c r="J57"/>
      <c r="K57"/>
      <c r="L57">
        <v>0</v>
      </c>
      <c r="M57">
        <v>0</v>
      </c>
      <c r="N57">
        <v>1.0999999999999999E-2</v>
      </c>
      <c r="O57">
        <v>1.789E-2</v>
      </c>
      <c r="P57"/>
      <c r="Q57"/>
      <c r="R57">
        <v>2.8889999999999999E-2</v>
      </c>
      <c r="S57"/>
      <c r="T57"/>
      <c r="U57"/>
      <c r="V57"/>
      <c r="W57"/>
      <c r="X57"/>
      <c r="Y57"/>
      <c r="Z57"/>
      <c r="AA57"/>
      <c r="AB57"/>
      <c r="AC57"/>
      <c r="AD57"/>
      <c r="AE57">
        <v>1.789E-2</v>
      </c>
      <c r="AF57"/>
      <c r="AG57"/>
      <c r="AH57"/>
      <c r="AI57"/>
      <c r="AJ57"/>
      <c r="AK57"/>
      <c r="AL57"/>
      <c r="AM57"/>
      <c r="AN57"/>
      <c r="AO57"/>
      <c r="AP57"/>
      <c r="AQ57"/>
      <c r="AR57"/>
      <c r="AS57" t="s">
        <v>1353</v>
      </c>
      <c r="AT57" s="108" t="str">
        <f t="shared" si="0"/>
        <v>DB1_2025-05-18_N</v>
      </c>
    </row>
    <row r="58" spans="1:46" x14ac:dyDescent="0.35">
      <c r="A58" t="s">
        <v>1373</v>
      </c>
      <c r="B58" t="s">
        <v>1349</v>
      </c>
      <c r="C58" t="s">
        <v>1356</v>
      </c>
      <c r="D58" t="s">
        <v>1349</v>
      </c>
      <c r="E58">
        <v>3.4759999999999999E-2</v>
      </c>
      <c r="F58" t="s">
        <v>1357</v>
      </c>
      <c r="G58" s="6">
        <v>45796.72792824074</v>
      </c>
      <c r="H58"/>
      <c r="I58" t="s">
        <v>1352</v>
      </c>
      <c r="J58"/>
      <c r="K58"/>
      <c r="L58">
        <v>0</v>
      </c>
      <c r="M58">
        <v>0</v>
      </c>
      <c r="N58">
        <v>1.7149999999999999E-2</v>
      </c>
      <c r="O58">
        <v>3.5699999999999998E-3</v>
      </c>
      <c r="P58"/>
      <c r="Q58"/>
      <c r="R58">
        <v>2.0719999999999999E-2</v>
      </c>
      <c r="S58"/>
      <c r="T58"/>
      <c r="U58"/>
      <c r="V58"/>
      <c r="W58"/>
      <c r="X58"/>
      <c r="Y58"/>
      <c r="Z58"/>
      <c r="AA58"/>
      <c r="AB58"/>
      <c r="AC58"/>
      <c r="AD58"/>
      <c r="AE58">
        <v>3.5699999999999998E-3</v>
      </c>
      <c r="AF58"/>
      <c r="AG58"/>
      <c r="AH58"/>
      <c r="AI58"/>
      <c r="AJ58"/>
      <c r="AK58"/>
      <c r="AL58"/>
      <c r="AM58"/>
      <c r="AN58"/>
      <c r="AO58"/>
      <c r="AP58"/>
      <c r="AQ58"/>
      <c r="AR58"/>
      <c r="AS58" t="s">
        <v>1353</v>
      </c>
      <c r="AT58" s="108" t="str">
        <f t="shared" si="0"/>
        <v>CVL1_2025-05-18_P</v>
      </c>
    </row>
    <row r="59" spans="1:46" x14ac:dyDescent="0.35">
      <c r="A59" t="s">
        <v>1375</v>
      </c>
      <c r="B59" t="s">
        <v>1349</v>
      </c>
      <c r="C59" t="s">
        <v>1350</v>
      </c>
      <c r="D59" t="s">
        <v>1349</v>
      </c>
      <c r="E59">
        <v>-0.11563</v>
      </c>
      <c r="F59" t="s">
        <v>1351</v>
      </c>
      <c r="G59" s="6">
        <v>45796.727939814817</v>
      </c>
      <c r="H59"/>
      <c r="I59" t="s">
        <v>1352</v>
      </c>
      <c r="J59"/>
      <c r="K59"/>
      <c r="L59">
        <v>0</v>
      </c>
      <c r="M59">
        <v>0</v>
      </c>
      <c r="N59">
        <v>9.7199999999999995E-3</v>
      </c>
      <c r="O59">
        <v>4.7800000000000004E-3</v>
      </c>
      <c r="P59"/>
      <c r="Q59"/>
      <c r="R59">
        <v>1.4500000000000001E-2</v>
      </c>
      <c r="S59"/>
      <c r="T59"/>
      <c r="U59"/>
      <c r="V59"/>
      <c r="W59"/>
      <c r="X59"/>
      <c r="Y59"/>
      <c r="Z59"/>
      <c r="AA59"/>
      <c r="AB59"/>
      <c r="AC59"/>
      <c r="AD59"/>
      <c r="AE59">
        <v>4.7800000000000004E-3</v>
      </c>
      <c r="AF59"/>
      <c r="AG59"/>
      <c r="AH59"/>
      <c r="AI59"/>
      <c r="AJ59"/>
      <c r="AK59"/>
      <c r="AL59"/>
      <c r="AM59"/>
      <c r="AN59"/>
      <c r="AO59"/>
      <c r="AP59"/>
      <c r="AQ59"/>
      <c r="AR59"/>
      <c r="AS59" t="s">
        <v>1353</v>
      </c>
      <c r="AT59" s="108" t="str">
        <f t="shared" si="0"/>
        <v>DE1_2025-05-18_N</v>
      </c>
    </row>
    <row r="60" spans="1:46" x14ac:dyDescent="0.35">
      <c r="A60" t="s">
        <v>1371</v>
      </c>
      <c r="B60" t="s">
        <v>1349</v>
      </c>
      <c r="C60" t="s">
        <v>1361</v>
      </c>
      <c r="D60" t="s">
        <v>1349</v>
      </c>
      <c r="E60">
        <v>359.63189999999997</v>
      </c>
      <c r="F60" t="s">
        <v>1351</v>
      </c>
      <c r="G60" s="6">
        <v>45796.728773148148</v>
      </c>
      <c r="H60"/>
      <c r="I60" t="s">
        <v>1352</v>
      </c>
      <c r="J60"/>
      <c r="K60"/>
      <c r="L60">
        <v>0</v>
      </c>
      <c r="M60">
        <v>0</v>
      </c>
      <c r="N60">
        <v>0.374</v>
      </c>
      <c r="O60">
        <v>7.4099999999999999E-3</v>
      </c>
      <c r="P60"/>
      <c r="Q60"/>
      <c r="R60">
        <v>0.38141000000000003</v>
      </c>
      <c r="S60"/>
      <c r="T60"/>
      <c r="U60"/>
      <c r="V60"/>
      <c r="W60"/>
      <c r="X60"/>
      <c r="Y60"/>
      <c r="Z60"/>
      <c r="AA60"/>
      <c r="AB60"/>
      <c r="AC60"/>
      <c r="AD60"/>
      <c r="AE60">
        <v>7.4099999999999999E-3</v>
      </c>
      <c r="AF60"/>
      <c r="AG60"/>
      <c r="AH60"/>
      <c r="AI60"/>
      <c r="AJ60"/>
      <c r="AK60"/>
      <c r="AL60"/>
      <c r="AM60"/>
      <c r="AN60"/>
      <c r="AO60"/>
      <c r="AP60"/>
      <c r="AQ60"/>
      <c r="AR60"/>
      <c r="AS60" t="s">
        <v>1353</v>
      </c>
      <c r="AT60" s="108" t="str">
        <f t="shared" si="0"/>
        <v>CL5_2025-05-18_T</v>
      </c>
    </row>
    <row r="61" spans="1:46" x14ac:dyDescent="0.35">
      <c r="A61" t="s">
        <v>1376</v>
      </c>
      <c r="B61" t="s">
        <v>1349</v>
      </c>
      <c r="C61" t="s">
        <v>1350</v>
      </c>
      <c r="D61" t="s">
        <v>1349</v>
      </c>
      <c r="E61">
        <v>9.4610099999999999</v>
      </c>
      <c r="F61" t="s">
        <v>1351</v>
      </c>
      <c r="G61" s="6">
        <v>45796.729074074072</v>
      </c>
      <c r="H61"/>
      <c r="I61" t="s">
        <v>1352</v>
      </c>
      <c r="J61"/>
      <c r="K61"/>
      <c r="L61">
        <v>0</v>
      </c>
      <c r="M61">
        <v>0</v>
      </c>
      <c r="N61">
        <v>3.6560000000000002E-2</v>
      </c>
      <c r="O61">
        <v>1.2330000000000001E-2</v>
      </c>
      <c r="P61"/>
      <c r="Q61"/>
      <c r="R61">
        <v>4.8890000000000003E-2</v>
      </c>
      <c r="S61"/>
      <c r="T61"/>
      <c r="U61"/>
      <c r="V61"/>
      <c r="W61"/>
      <c r="X61"/>
      <c r="Y61"/>
      <c r="Z61"/>
      <c r="AA61"/>
      <c r="AB61"/>
      <c r="AC61"/>
      <c r="AD61"/>
      <c r="AE61">
        <v>1.2330000000000001E-2</v>
      </c>
      <c r="AF61"/>
      <c r="AG61"/>
      <c r="AH61"/>
      <c r="AI61"/>
      <c r="AJ61"/>
      <c r="AK61"/>
      <c r="AL61"/>
      <c r="AM61"/>
      <c r="AN61"/>
      <c r="AO61"/>
      <c r="AP61"/>
      <c r="AQ61"/>
      <c r="AR61"/>
      <c r="AS61" t="s">
        <v>1353</v>
      </c>
      <c r="AT61" s="108" t="str">
        <f t="shared" si="0"/>
        <v>ETL1_2025-05-18_N</v>
      </c>
    </row>
    <row r="62" spans="1:46" x14ac:dyDescent="0.35">
      <c r="A62" t="s">
        <v>1372</v>
      </c>
      <c r="B62" t="s">
        <v>1349</v>
      </c>
      <c r="C62" t="s">
        <v>1361</v>
      </c>
      <c r="D62" t="s">
        <v>1349</v>
      </c>
      <c r="E62">
        <v>276.87799999999999</v>
      </c>
      <c r="F62" t="s">
        <v>1351</v>
      </c>
      <c r="G62" s="6">
        <v>45796.729178240741</v>
      </c>
      <c r="H62"/>
      <c r="I62" t="s">
        <v>1352</v>
      </c>
      <c r="J62"/>
      <c r="K62"/>
      <c r="L62">
        <v>0</v>
      </c>
      <c r="M62">
        <v>0</v>
      </c>
      <c r="N62">
        <v>0.29125000000000001</v>
      </c>
      <c r="O62">
        <v>6.4000000000000003E-3</v>
      </c>
      <c r="P62"/>
      <c r="Q62"/>
      <c r="R62">
        <v>0.29765000000000003</v>
      </c>
      <c r="S62"/>
      <c r="T62"/>
      <c r="U62"/>
      <c r="V62"/>
      <c r="W62"/>
      <c r="X62"/>
      <c r="Y62"/>
      <c r="Z62"/>
      <c r="AA62"/>
      <c r="AB62"/>
      <c r="AC62"/>
      <c r="AD62"/>
      <c r="AE62">
        <v>6.4000000000000003E-3</v>
      </c>
      <c r="AF62"/>
      <c r="AG62"/>
      <c r="AH62"/>
      <c r="AI62"/>
      <c r="AJ62"/>
      <c r="AK62"/>
      <c r="AL62"/>
      <c r="AM62"/>
      <c r="AN62"/>
      <c r="AO62"/>
      <c r="AP62"/>
      <c r="AQ62"/>
      <c r="AR62"/>
      <c r="AS62" t="s">
        <v>1353</v>
      </c>
      <c r="AT62" s="108" t="str">
        <f t="shared" si="0"/>
        <v>CTL1_2025-05-18_T</v>
      </c>
    </row>
    <row r="63" spans="1:46" x14ac:dyDescent="0.35">
      <c r="A63" t="s">
        <v>1374</v>
      </c>
      <c r="B63" t="s">
        <v>1349</v>
      </c>
      <c r="C63" t="s">
        <v>1356</v>
      </c>
      <c r="D63" t="s">
        <v>1349</v>
      </c>
      <c r="E63">
        <v>3.4549999999999997E-2</v>
      </c>
      <c r="F63" t="s">
        <v>1357</v>
      </c>
      <c r="G63" s="6">
        <v>45796.729699074072</v>
      </c>
      <c r="H63"/>
      <c r="I63" t="s">
        <v>1352</v>
      </c>
      <c r="J63"/>
      <c r="K63"/>
      <c r="L63">
        <v>0</v>
      </c>
      <c r="M63">
        <v>0</v>
      </c>
      <c r="N63">
        <v>1.704E-2</v>
      </c>
      <c r="O63">
        <v>2.3E-3</v>
      </c>
      <c r="P63"/>
      <c r="Q63"/>
      <c r="R63">
        <v>1.934E-2</v>
      </c>
      <c r="S63"/>
      <c r="T63"/>
      <c r="U63"/>
      <c r="V63"/>
      <c r="W63"/>
      <c r="X63"/>
      <c r="Y63"/>
      <c r="Z63"/>
      <c r="AA63"/>
      <c r="AB63"/>
      <c r="AC63"/>
      <c r="AD63"/>
      <c r="AE63">
        <v>2.3E-3</v>
      </c>
      <c r="AF63"/>
      <c r="AG63"/>
      <c r="AH63"/>
      <c r="AI63"/>
      <c r="AJ63"/>
      <c r="AK63"/>
      <c r="AL63"/>
      <c r="AM63"/>
      <c r="AN63"/>
      <c r="AO63"/>
      <c r="AP63"/>
      <c r="AQ63"/>
      <c r="AR63"/>
      <c r="AS63" t="s">
        <v>1353</v>
      </c>
      <c r="AT63" s="108" t="str">
        <f t="shared" si="0"/>
        <v>DB1_2025-05-18_P</v>
      </c>
    </row>
    <row r="64" spans="1:46" x14ac:dyDescent="0.35">
      <c r="A64" t="s">
        <v>1373</v>
      </c>
      <c r="B64" t="s">
        <v>1349</v>
      </c>
      <c r="C64" t="s">
        <v>1361</v>
      </c>
      <c r="D64" t="s">
        <v>1349</v>
      </c>
      <c r="E64">
        <v>195.99019999999999</v>
      </c>
      <c r="F64" t="s">
        <v>1351</v>
      </c>
      <c r="G64" s="6">
        <v>45796.73064814815</v>
      </c>
      <c r="H64"/>
      <c r="I64" t="s">
        <v>1352</v>
      </c>
      <c r="J64"/>
      <c r="K64"/>
      <c r="L64">
        <v>0</v>
      </c>
      <c r="M64">
        <v>0</v>
      </c>
      <c r="N64">
        <v>0.21037</v>
      </c>
      <c r="O64">
        <v>6.5100000000000002E-3</v>
      </c>
      <c r="P64"/>
      <c r="Q64"/>
      <c r="R64">
        <v>0.21689</v>
      </c>
      <c r="S64"/>
      <c r="T64"/>
      <c r="U64"/>
      <c r="V64"/>
      <c r="W64"/>
      <c r="X64"/>
      <c r="Y64"/>
      <c r="Z64"/>
      <c r="AA64"/>
      <c r="AB64"/>
      <c r="AC64"/>
      <c r="AD64"/>
      <c r="AE64">
        <v>6.5100000000000002E-3</v>
      </c>
      <c r="AF64"/>
      <c r="AG64"/>
      <c r="AH64"/>
      <c r="AI64"/>
      <c r="AJ64"/>
      <c r="AK64"/>
      <c r="AL64"/>
      <c r="AM64"/>
      <c r="AN64"/>
      <c r="AO64"/>
      <c r="AP64"/>
      <c r="AQ64"/>
      <c r="AR64"/>
      <c r="AS64" t="s">
        <v>1353</v>
      </c>
      <c r="AT64" s="108" t="str">
        <f t="shared" si="0"/>
        <v>CVL1_2025-05-18_T</v>
      </c>
    </row>
    <row r="65" spans="1:46" x14ac:dyDescent="0.35">
      <c r="A65" t="s">
        <v>1375</v>
      </c>
      <c r="B65" t="s">
        <v>1349</v>
      </c>
      <c r="C65" t="s">
        <v>1356</v>
      </c>
      <c r="D65" t="s">
        <v>1349</v>
      </c>
      <c r="E65">
        <v>6.1589999999999999E-2</v>
      </c>
      <c r="F65" t="s">
        <v>1357</v>
      </c>
      <c r="G65" s="6">
        <v>45796.730844907404</v>
      </c>
      <c r="H65"/>
      <c r="I65" t="s">
        <v>1352</v>
      </c>
      <c r="J65"/>
      <c r="K65"/>
      <c r="L65">
        <v>0</v>
      </c>
      <c r="M65">
        <v>0</v>
      </c>
      <c r="N65">
        <v>3.1009999999999999E-2</v>
      </c>
      <c r="O65">
        <v>9.3000000000000005E-4</v>
      </c>
      <c r="P65"/>
      <c r="Q65"/>
      <c r="R65">
        <v>3.1940000000000003E-2</v>
      </c>
      <c r="S65"/>
      <c r="T65"/>
      <c r="U65"/>
      <c r="V65"/>
      <c r="W65"/>
      <c r="X65"/>
      <c r="Y65"/>
      <c r="Z65"/>
      <c r="AA65"/>
      <c r="AB65"/>
      <c r="AC65"/>
      <c r="AD65"/>
      <c r="AE65">
        <v>9.3000000000000005E-4</v>
      </c>
      <c r="AF65"/>
      <c r="AG65"/>
      <c r="AH65"/>
      <c r="AI65"/>
      <c r="AJ65"/>
      <c r="AK65"/>
      <c r="AL65"/>
      <c r="AM65"/>
      <c r="AN65"/>
      <c r="AO65"/>
      <c r="AP65"/>
      <c r="AQ65"/>
      <c r="AR65"/>
      <c r="AS65" t="s">
        <v>1353</v>
      </c>
      <c r="AT65" s="108" t="str">
        <f t="shared" si="0"/>
        <v>DE1_2025-05-18_P</v>
      </c>
    </row>
    <row r="66" spans="1:46" x14ac:dyDescent="0.35">
      <c r="A66" t="s">
        <v>1373</v>
      </c>
      <c r="B66" t="s">
        <v>1349</v>
      </c>
      <c r="C66" t="s">
        <v>1359</v>
      </c>
      <c r="D66" t="s">
        <v>1349</v>
      </c>
      <c r="E66">
        <v>567.99170000000004</v>
      </c>
      <c r="F66" t="s">
        <v>1357</v>
      </c>
      <c r="G66" s="6">
        <v>45796.731469907405</v>
      </c>
      <c r="H66"/>
      <c r="I66" t="s">
        <v>1352</v>
      </c>
      <c r="J66" t="s">
        <v>1369</v>
      </c>
      <c r="K66" t="s">
        <v>1360</v>
      </c>
      <c r="L66">
        <v>4</v>
      </c>
      <c r="M66">
        <v>0</v>
      </c>
      <c r="N66">
        <v>0.31861</v>
      </c>
      <c r="O66">
        <v>0.13866999999999999</v>
      </c>
      <c r="P66"/>
      <c r="Q66"/>
      <c r="R66">
        <v>0.45728000000000002</v>
      </c>
      <c r="S66"/>
      <c r="T66"/>
      <c r="U66"/>
      <c r="V66"/>
      <c r="W66"/>
      <c r="X66"/>
      <c r="Y66"/>
      <c r="Z66"/>
      <c r="AA66"/>
      <c r="AB66"/>
      <c r="AC66"/>
      <c r="AD66"/>
      <c r="AE66">
        <v>0.13866999999999999</v>
      </c>
      <c r="AF66"/>
      <c r="AG66"/>
      <c r="AH66"/>
      <c r="AI66"/>
      <c r="AJ66"/>
      <c r="AK66"/>
      <c r="AL66"/>
      <c r="AM66"/>
      <c r="AN66"/>
      <c r="AO66"/>
      <c r="AP66"/>
      <c r="AQ66"/>
      <c r="AR66"/>
      <c r="AS66" t="s">
        <v>1353</v>
      </c>
      <c r="AT66" s="108" t="str">
        <f t="shared" ref="AT66:AT129" si="1">A66&amp;"_"&amp;LEFT(C66,1)</f>
        <v>CVL1_2025-05-18_C</v>
      </c>
    </row>
    <row r="67" spans="1:46" x14ac:dyDescent="0.35">
      <c r="A67" t="s">
        <v>1374</v>
      </c>
      <c r="B67" t="s">
        <v>1349</v>
      </c>
      <c r="C67" t="s">
        <v>1361</v>
      </c>
      <c r="D67" t="s">
        <v>1349</v>
      </c>
      <c r="E67">
        <v>171.56979999999999</v>
      </c>
      <c r="F67" t="s">
        <v>1351</v>
      </c>
      <c r="G67" s="6">
        <v>45796.731990740744</v>
      </c>
      <c r="H67"/>
      <c r="I67" t="s">
        <v>1352</v>
      </c>
      <c r="J67"/>
      <c r="K67"/>
      <c r="L67">
        <v>0</v>
      </c>
      <c r="M67">
        <v>0</v>
      </c>
      <c r="N67">
        <v>0.18595</v>
      </c>
      <c r="O67">
        <v>1.0449999999999999E-2</v>
      </c>
      <c r="P67"/>
      <c r="Q67"/>
      <c r="R67">
        <v>0.19639999999999999</v>
      </c>
      <c r="S67"/>
      <c r="T67"/>
      <c r="U67"/>
      <c r="V67"/>
      <c r="W67"/>
      <c r="X67"/>
      <c r="Y67"/>
      <c r="Z67"/>
      <c r="AA67"/>
      <c r="AB67"/>
      <c r="AC67"/>
      <c r="AD67"/>
      <c r="AE67">
        <v>1.0449999999999999E-2</v>
      </c>
      <c r="AF67"/>
      <c r="AG67"/>
      <c r="AH67"/>
      <c r="AI67"/>
      <c r="AJ67"/>
      <c r="AK67"/>
      <c r="AL67"/>
      <c r="AM67"/>
      <c r="AN67"/>
      <c r="AO67"/>
      <c r="AP67"/>
      <c r="AQ67"/>
      <c r="AR67"/>
      <c r="AS67" t="s">
        <v>1353</v>
      </c>
      <c r="AT67" s="108" t="str">
        <f t="shared" si="1"/>
        <v>DB1_2025-05-18_T</v>
      </c>
    </row>
    <row r="68" spans="1:46" x14ac:dyDescent="0.35">
      <c r="A68" t="s">
        <v>1377</v>
      </c>
      <c r="B68" t="s">
        <v>1349</v>
      </c>
      <c r="C68" t="s">
        <v>1350</v>
      </c>
      <c r="D68" t="s">
        <v>1349</v>
      </c>
      <c r="E68">
        <v>8.6247699999999998</v>
      </c>
      <c r="F68" t="s">
        <v>1351</v>
      </c>
      <c r="G68" s="6">
        <v>45796.732303240744</v>
      </c>
      <c r="H68"/>
      <c r="I68" t="s">
        <v>1352</v>
      </c>
      <c r="J68"/>
      <c r="K68"/>
      <c r="L68">
        <v>0</v>
      </c>
      <c r="M68">
        <v>0</v>
      </c>
      <c r="N68">
        <v>3.4209999999999997E-2</v>
      </c>
      <c r="O68">
        <v>1.5169999999999999E-2</v>
      </c>
      <c r="P68"/>
      <c r="Q68"/>
      <c r="R68">
        <v>4.9390000000000003E-2</v>
      </c>
      <c r="S68"/>
      <c r="T68"/>
      <c r="U68"/>
      <c r="V68"/>
      <c r="W68"/>
      <c r="X68"/>
      <c r="Y68"/>
      <c r="Z68"/>
      <c r="AA68"/>
      <c r="AB68"/>
      <c r="AC68"/>
      <c r="AD68"/>
      <c r="AE68">
        <v>1.5169999999999999E-2</v>
      </c>
      <c r="AF68"/>
      <c r="AG68"/>
      <c r="AH68"/>
      <c r="AI68"/>
      <c r="AJ68"/>
      <c r="AK68"/>
      <c r="AL68"/>
      <c r="AM68"/>
      <c r="AN68"/>
      <c r="AO68"/>
      <c r="AP68"/>
      <c r="AQ68"/>
      <c r="AR68"/>
      <c r="AS68" t="s">
        <v>1353</v>
      </c>
      <c r="AT68" s="108" t="str">
        <f t="shared" si="1"/>
        <v>GMP1_2025-05-18_N</v>
      </c>
    </row>
    <row r="69" spans="1:46" x14ac:dyDescent="0.35">
      <c r="A69" t="s">
        <v>1374</v>
      </c>
      <c r="B69" t="s">
        <v>1349</v>
      </c>
      <c r="C69" t="s">
        <v>1359</v>
      </c>
      <c r="D69" t="s">
        <v>1349</v>
      </c>
      <c r="E69">
        <v>394.97500000000002</v>
      </c>
      <c r="F69" t="s">
        <v>1357</v>
      </c>
      <c r="G69" s="6">
        <v>45796.733865740738</v>
      </c>
      <c r="H69"/>
      <c r="I69" t="s">
        <v>1352</v>
      </c>
      <c r="J69"/>
      <c r="K69" t="s">
        <v>1360</v>
      </c>
      <c r="L69">
        <v>4</v>
      </c>
      <c r="M69">
        <v>0</v>
      </c>
      <c r="N69">
        <v>0.22675999999999999</v>
      </c>
      <c r="O69">
        <v>0.13775999999999999</v>
      </c>
      <c r="P69"/>
      <c r="Q69"/>
      <c r="R69">
        <v>0.36452000000000001</v>
      </c>
      <c r="S69"/>
      <c r="T69"/>
      <c r="U69"/>
      <c r="V69"/>
      <c r="W69"/>
      <c r="X69"/>
      <c r="Y69"/>
      <c r="Z69"/>
      <c r="AA69"/>
      <c r="AB69"/>
      <c r="AC69"/>
      <c r="AD69"/>
      <c r="AE69">
        <v>0.13775999999999999</v>
      </c>
      <c r="AF69"/>
      <c r="AG69"/>
      <c r="AH69"/>
      <c r="AI69"/>
      <c r="AJ69"/>
      <c r="AK69"/>
      <c r="AL69"/>
      <c r="AM69"/>
      <c r="AN69"/>
      <c r="AO69"/>
      <c r="AP69"/>
      <c r="AQ69"/>
      <c r="AR69"/>
      <c r="AS69" t="s">
        <v>1353</v>
      </c>
      <c r="AT69" s="108" t="str">
        <f t="shared" si="1"/>
        <v>DB1_2025-05-18_C</v>
      </c>
    </row>
    <row r="70" spans="1:46" x14ac:dyDescent="0.35">
      <c r="A70" t="s">
        <v>1376</v>
      </c>
      <c r="B70" t="s">
        <v>1349</v>
      </c>
      <c r="C70" t="s">
        <v>1356</v>
      </c>
      <c r="D70" t="s">
        <v>1349</v>
      </c>
      <c r="E70">
        <v>0.12851000000000001</v>
      </c>
      <c r="F70" t="s">
        <v>1357</v>
      </c>
      <c r="G70" s="6">
        <v>45796.734178240738</v>
      </c>
      <c r="H70"/>
      <c r="I70" t="s">
        <v>1352</v>
      </c>
      <c r="J70"/>
      <c r="K70"/>
      <c r="L70">
        <v>0</v>
      </c>
      <c r="M70">
        <v>0</v>
      </c>
      <c r="N70">
        <v>6.5579999999999999E-2</v>
      </c>
      <c r="O70">
        <v>1.6900000000000001E-3</v>
      </c>
      <c r="P70"/>
      <c r="Q70"/>
      <c r="R70">
        <v>6.7269999999999996E-2</v>
      </c>
      <c r="S70"/>
      <c r="T70"/>
      <c r="U70"/>
      <c r="V70"/>
      <c r="W70"/>
      <c r="X70"/>
      <c r="Y70"/>
      <c r="Z70"/>
      <c r="AA70"/>
      <c r="AB70"/>
      <c r="AC70"/>
      <c r="AD70"/>
      <c r="AE70">
        <v>1.6900000000000001E-3</v>
      </c>
      <c r="AF70"/>
      <c r="AG70"/>
      <c r="AH70"/>
      <c r="AI70"/>
      <c r="AJ70"/>
      <c r="AK70"/>
      <c r="AL70"/>
      <c r="AM70"/>
      <c r="AN70"/>
      <c r="AO70"/>
      <c r="AP70"/>
      <c r="AQ70"/>
      <c r="AR70"/>
      <c r="AS70" t="s">
        <v>1353</v>
      </c>
      <c r="AT70" s="108" t="str">
        <f t="shared" si="1"/>
        <v>ETL1_2025-05-18_P</v>
      </c>
    </row>
    <row r="71" spans="1:46" x14ac:dyDescent="0.35">
      <c r="A71" t="s">
        <v>1375</v>
      </c>
      <c r="B71" t="s">
        <v>1349</v>
      </c>
      <c r="C71" t="s">
        <v>1359</v>
      </c>
      <c r="D71" t="s">
        <v>1349</v>
      </c>
      <c r="E71">
        <v>194.37809999999999</v>
      </c>
      <c r="F71" t="s">
        <v>1357</v>
      </c>
      <c r="G71" s="6">
        <v>45796.735011574077</v>
      </c>
      <c r="H71"/>
      <c r="I71" t="s">
        <v>1352</v>
      </c>
      <c r="J71"/>
      <c r="K71" t="s">
        <v>1360</v>
      </c>
      <c r="L71">
        <v>4</v>
      </c>
      <c r="M71">
        <v>0</v>
      </c>
      <c r="N71">
        <v>0.12027</v>
      </c>
      <c r="O71">
        <v>0.13796</v>
      </c>
      <c r="P71"/>
      <c r="Q71"/>
      <c r="R71">
        <v>0.25822000000000001</v>
      </c>
      <c r="S71"/>
      <c r="T71"/>
      <c r="U71"/>
      <c r="V71"/>
      <c r="W71"/>
      <c r="X71"/>
      <c r="Y71"/>
      <c r="Z71"/>
      <c r="AA71"/>
      <c r="AB71"/>
      <c r="AC71"/>
      <c r="AD71"/>
      <c r="AE71">
        <v>0.13796</v>
      </c>
      <c r="AF71"/>
      <c r="AG71"/>
      <c r="AH71"/>
      <c r="AI71"/>
      <c r="AJ71"/>
      <c r="AK71"/>
      <c r="AL71"/>
      <c r="AM71"/>
      <c r="AN71"/>
      <c r="AO71"/>
      <c r="AP71"/>
      <c r="AQ71"/>
      <c r="AR71"/>
      <c r="AS71" t="s">
        <v>1353</v>
      </c>
      <c r="AT71" s="108" t="str">
        <f t="shared" si="1"/>
        <v>DE1_2025-05-18_C</v>
      </c>
    </row>
    <row r="72" spans="1:46" x14ac:dyDescent="0.35">
      <c r="A72" t="s">
        <v>1378</v>
      </c>
      <c r="B72" t="s">
        <v>1349</v>
      </c>
      <c r="C72" t="s">
        <v>1350</v>
      </c>
      <c r="D72" t="s">
        <v>1349</v>
      </c>
      <c r="E72">
        <v>1.1887000000000001</v>
      </c>
      <c r="F72" t="s">
        <v>1351</v>
      </c>
      <c r="G72" s="6">
        <v>45796.735439814816</v>
      </c>
      <c r="H72"/>
      <c r="I72" t="s">
        <v>1352</v>
      </c>
      <c r="J72"/>
      <c r="K72"/>
      <c r="L72">
        <v>0</v>
      </c>
      <c r="M72">
        <v>0</v>
      </c>
      <c r="N72">
        <v>1.337E-2</v>
      </c>
      <c r="O72">
        <v>1.89E-3</v>
      </c>
      <c r="P72"/>
      <c r="Q72"/>
      <c r="R72">
        <v>1.5259999999999999E-2</v>
      </c>
      <c r="S72"/>
      <c r="T72"/>
      <c r="U72"/>
      <c r="V72"/>
      <c r="W72"/>
      <c r="X72"/>
      <c r="Y72"/>
      <c r="Z72"/>
      <c r="AA72"/>
      <c r="AB72"/>
      <c r="AC72"/>
      <c r="AD72"/>
      <c r="AE72">
        <v>1.89E-3</v>
      </c>
      <c r="AF72"/>
      <c r="AG72"/>
      <c r="AH72"/>
      <c r="AI72"/>
      <c r="AJ72"/>
      <c r="AK72"/>
      <c r="AL72"/>
      <c r="AM72"/>
      <c r="AN72"/>
      <c r="AO72"/>
      <c r="AP72"/>
      <c r="AQ72"/>
      <c r="AR72"/>
      <c r="AS72" t="s">
        <v>1353</v>
      </c>
      <c r="AT72" s="108" t="str">
        <f t="shared" si="1"/>
        <v>HA1_2025-05-18_N</v>
      </c>
    </row>
    <row r="73" spans="1:46" x14ac:dyDescent="0.35">
      <c r="A73" t="s">
        <v>1376</v>
      </c>
      <c r="B73" t="s">
        <v>1349</v>
      </c>
      <c r="C73" t="s">
        <v>1359</v>
      </c>
      <c r="D73" t="s">
        <v>1349</v>
      </c>
      <c r="E73">
        <v>469.20679999999999</v>
      </c>
      <c r="F73" t="s">
        <v>1357</v>
      </c>
      <c r="G73" s="6">
        <v>45796.73605324074</v>
      </c>
      <c r="H73"/>
      <c r="I73" t="s">
        <v>1352</v>
      </c>
      <c r="J73"/>
      <c r="K73" t="s">
        <v>1360</v>
      </c>
      <c r="L73">
        <v>4</v>
      </c>
      <c r="M73">
        <v>0</v>
      </c>
      <c r="N73">
        <v>0.26617000000000002</v>
      </c>
      <c r="O73">
        <v>0.13800000000000001</v>
      </c>
      <c r="P73"/>
      <c r="Q73"/>
      <c r="R73">
        <v>0.40416999999999997</v>
      </c>
      <c r="S73"/>
      <c r="T73"/>
      <c r="U73"/>
      <c r="V73"/>
      <c r="W73"/>
      <c r="X73"/>
      <c r="Y73"/>
      <c r="Z73"/>
      <c r="AA73"/>
      <c r="AB73"/>
      <c r="AC73"/>
      <c r="AD73"/>
      <c r="AE73">
        <v>0.13800000000000001</v>
      </c>
      <c r="AF73"/>
      <c r="AG73"/>
      <c r="AH73"/>
      <c r="AI73"/>
      <c r="AJ73"/>
      <c r="AK73"/>
      <c r="AL73"/>
      <c r="AM73"/>
      <c r="AN73"/>
      <c r="AO73"/>
      <c r="AP73"/>
      <c r="AQ73"/>
      <c r="AR73"/>
      <c r="AS73" t="s">
        <v>1353</v>
      </c>
      <c r="AT73" s="108" t="str">
        <f t="shared" si="1"/>
        <v>ETL1_2025-05-18_C</v>
      </c>
    </row>
    <row r="74" spans="1:46" x14ac:dyDescent="0.35">
      <c r="A74" t="s">
        <v>1377</v>
      </c>
      <c r="B74" t="s">
        <v>1349</v>
      </c>
      <c r="C74" t="s">
        <v>1356</v>
      </c>
      <c r="D74" t="s">
        <v>1349</v>
      </c>
      <c r="E74">
        <v>5.8959999999999999E-2</v>
      </c>
      <c r="F74" t="s">
        <v>1357</v>
      </c>
      <c r="G74" s="6">
        <v>45796.736990740741</v>
      </c>
      <c r="H74"/>
      <c r="I74" t="s">
        <v>1352</v>
      </c>
      <c r="J74"/>
      <c r="K74"/>
      <c r="L74">
        <v>0</v>
      </c>
      <c r="M74">
        <v>0</v>
      </c>
      <c r="N74">
        <v>2.9649999999999999E-2</v>
      </c>
      <c r="O74">
        <v>2.6900000000000001E-3</v>
      </c>
      <c r="P74"/>
      <c r="Q74"/>
      <c r="R74">
        <v>3.2340000000000001E-2</v>
      </c>
      <c r="S74"/>
      <c r="T74"/>
      <c r="U74"/>
      <c r="V74"/>
      <c r="W74"/>
      <c r="X74"/>
      <c r="Y74"/>
      <c r="Z74"/>
      <c r="AA74"/>
      <c r="AB74"/>
      <c r="AC74"/>
      <c r="AD74"/>
      <c r="AE74">
        <v>2.6900000000000001E-3</v>
      </c>
      <c r="AF74"/>
      <c r="AG74"/>
      <c r="AH74"/>
      <c r="AI74"/>
      <c r="AJ74"/>
      <c r="AK74"/>
      <c r="AL74"/>
      <c r="AM74"/>
      <c r="AN74"/>
      <c r="AO74"/>
      <c r="AP74"/>
      <c r="AQ74"/>
      <c r="AR74"/>
      <c r="AS74" t="s">
        <v>1353</v>
      </c>
      <c r="AT74" s="108" t="str">
        <f t="shared" si="1"/>
        <v>GMP1_2025-05-18_P</v>
      </c>
    </row>
    <row r="75" spans="1:46" x14ac:dyDescent="0.35">
      <c r="A75" t="s">
        <v>1379</v>
      </c>
      <c r="B75" t="s">
        <v>1349</v>
      </c>
      <c r="C75" t="s">
        <v>1350</v>
      </c>
      <c r="D75" t="s">
        <v>1349</v>
      </c>
      <c r="E75">
        <v>0.92456000000000005</v>
      </c>
      <c r="F75" t="s">
        <v>1351</v>
      </c>
      <c r="G75" s="6">
        <v>45796.737928240742</v>
      </c>
      <c r="H75"/>
      <c r="I75" t="s">
        <v>1352</v>
      </c>
      <c r="J75"/>
      <c r="K75"/>
      <c r="L75">
        <v>0</v>
      </c>
      <c r="M75">
        <v>0</v>
      </c>
      <c r="N75">
        <v>1.2630000000000001E-2</v>
      </c>
      <c r="O75">
        <v>1.52E-2</v>
      </c>
      <c r="P75"/>
      <c r="Q75"/>
      <c r="R75">
        <v>2.784E-2</v>
      </c>
      <c r="S75"/>
      <c r="T75"/>
      <c r="U75"/>
      <c r="V75"/>
      <c r="W75"/>
      <c r="X75"/>
      <c r="Y75"/>
      <c r="Z75"/>
      <c r="AA75"/>
      <c r="AB75"/>
      <c r="AC75"/>
      <c r="AD75"/>
      <c r="AE75">
        <v>1.52E-2</v>
      </c>
      <c r="AF75"/>
      <c r="AG75"/>
      <c r="AH75"/>
      <c r="AI75"/>
      <c r="AJ75"/>
      <c r="AK75"/>
      <c r="AL75"/>
      <c r="AM75"/>
      <c r="AN75"/>
      <c r="AO75"/>
      <c r="AP75"/>
      <c r="AQ75"/>
      <c r="AR75"/>
      <c r="AS75" t="s">
        <v>1353</v>
      </c>
      <c r="AT75" s="108" t="str">
        <f t="shared" si="1"/>
        <v>HB3_2025-05-18_N</v>
      </c>
    </row>
    <row r="76" spans="1:46" x14ac:dyDescent="0.35">
      <c r="A76" t="s">
        <v>1376</v>
      </c>
      <c r="B76" t="s">
        <v>1349</v>
      </c>
      <c r="C76" t="s">
        <v>1361</v>
      </c>
      <c r="D76" t="s">
        <v>1349</v>
      </c>
      <c r="E76">
        <v>400.9006</v>
      </c>
      <c r="F76" t="s">
        <v>1351</v>
      </c>
      <c r="G76" s="6">
        <v>45796.737939814811</v>
      </c>
      <c r="H76"/>
      <c r="I76" t="s">
        <v>1352</v>
      </c>
      <c r="J76"/>
      <c r="K76"/>
      <c r="L76">
        <v>0</v>
      </c>
      <c r="M76">
        <v>0</v>
      </c>
      <c r="N76">
        <v>0.41526000000000002</v>
      </c>
      <c r="O76">
        <v>5.7999999999999996E-3</v>
      </c>
      <c r="P76"/>
      <c r="Q76"/>
      <c r="R76">
        <v>0.42107</v>
      </c>
      <c r="S76"/>
      <c r="T76"/>
      <c r="U76"/>
      <c r="V76"/>
      <c r="W76"/>
      <c r="X76"/>
      <c r="Y76"/>
      <c r="Z76"/>
      <c r="AA76"/>
      <c r="AB76"/>
      <c r="AC76"/>
      <c r="AD76"/>
      <c r="AE76">
        <v>5.7999999999999996E-3</v>
      </c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t="s">
        <v>1353</v>
      </c>
      <c r="AT76" s="108" t="str">
        <f t="shared" si="1"/>
        <v>ETL1_2025-05-18_T</v>
      </c>
    </row>
    <row r="77" spans="1:46" x14ac:dyDescent="0.35">
      <c r="A77" t="s">
        <v>1377</v>
      </c>
      <c r="B77" t="s">
        <v>1349</v>
      </c>
      <c r="C77" t="s">
        <v>1359</v>
      </c>
      <c r="D77" t="s">
        <v>1349</v>
      </c>
      <c r="E77">
        <v>328.0711</v>
      </c>
      <c r="F77" t="s">
        <v>1357</v>
      </c>
      <c r="G77" s="6">
        <v>45796.73877314815</v>
      </c>
      <c r="H77"/>
      <c r="I77" t="s">
        <v>1352</v>
      </c>
      <c r="J77"/>
      <c r="K77" t="s">
        <v>1360</v>
      </c>
      <c r="L77">
        <v>4</v>
      </c>
      <c r="M77">
        <v>0</v>
      </c>
      <c r="N77">
        <v>0.19123999999999999</v>
      </c>
      <c r="O77">
        <v>0.13802</v>
      </c>
      <c r="P77"/>
      <c r="Q77"/>
      <c r="R77">
        <v>0.32926</v>
      </c>
      <c r="S77"/>
      <c r="T77"/>
      <c r="U77"/>
      <c r="V77"/>
      <c r="W77"/>
      <c r="X77"/>
      <c r="Y77"/>
      <c r="Z77"/>
      <c r="AA77"/>
      <c r="AB77"/>
      <c r="AC77"/>
      <c r="AD77"/>
      <c r="AE77">
        <v>0.13802</v>
      </c>
      <c r="AF77"/>
      <c r="AG77"/>
      <c r="AH77"/>
      <c r="AI77"/>
      <c r="AJ77"/>
      <c r="AK77"/>
      <c r="AL77"/>
      <c r="AM77"/>
      <c r="AN77"/>
      <c r="AO77"/>
      <c r="AP77"/>
      <c r="AQ77"/>
      <c r="AR77"/>
      <c r="AS77" t="s">
        <v>1353</v>
      </c>
      <c r="AT77" s="108" t="str">
        <f t="shared" si="1"/>
        <v>GMP1_2025-05-18_C</v>
      </c>
    </row>
    <row r="78" spans="1:46" x14ac:dyDescent="0.35">
      <c r="A78" t="s">
        <v>1378</v>
      </c>
      <c r="B78" t="s">
        <v>1349</v>
      </c>
      <c r="C78" t="s">
        <v>1356</v>
      </c>
      <c r="D78" t="s">
        <v>1349</v>
      </c>
      <c r="E78">
        <v>6.2440000000000002E-2</v>
      </c>
      <c r="F78" t="s">
        <v>1357</v>
      </c>
      <c r="G78" s="6">
        <v>45796.739178240743</v>
      </c>
      <c r="H78"/>
      <c r="I78" t="s">
        <v>1352</v>
      </c>
      <c r="J78"/>
      <c r="K78"/>
      <c r="L78">
        <v>0</v>
      </c>
      <c r="M78">
        <v>0</v>
      </c>
      <c r="N78">
        <v>3.1449999999999999E-2</v>
      </c>
      <c r="O78">
        <v>2.4000000000000001E-4</v>
      </c>
      <c r="P78"/>
      <c r="Q78"/>
      <c r="R78">
        <v>3.168E-2</v>
      </c>
      <c r="S78"/>
      <c r="T78"/>
      <c r="U78"/>
      <c r="V78"/>
      <c r="W78"/>
      <c r="X78"/>
      <c r="Y78"/>
      <c r="Z78"/>
      <c r="AA78"/>
      <c r="AB78"/>
      <c r="AC78"/>
      <c r="AD78"/>
      <c r="AE78">
        <v>2.4000000000000001E-4</v>
      </c>
      <c r="AF78"/>
      <c r="AG78"/>
      <c r="AH78"/>
      <c r="AI78"/>
      <c r="AJ78"/>
      <c r="AK78"/>
      <c r="AL78"/>
      <c r="AM78"/>
      <c r="AN78"/>
      <c r="AO78"/>
      <c r="AP78"/>
      <c r="AQ78"/>
      <c r="AR78"/>
      <c r="AS78" t="s">
        <v>1353</v>
      </c>
      <c r="AT78" s="108" t="str">
        <f t="shared" si="1"/>
        <v>HA1_2025-05-18_P</v>
      </c>
    </row>
    <row r="79" spans="1:46" x14ac:dyDescent="0.35">
      <c r="A79" t="s">
        <v>1377</v>
      </c>
      <c r="B79" t="s">
        <v>1349</v>
      </c>
      <c r="C79" t="s">
        <v>1361</v>
      </c>
      <c r="D79" t="s">
        <v>1349</v>
      </c>
      <c r="E79">
        <v>253.0361</v>
      </c>
      <c r="F79" t="s">
        <v>1351</v>
      </c>
      <c r="G79" s="6">
        <v>45796.739699074074</v>
      </c>
      <c r="H79"/>
      <c r="I79" t="s">
        <v>1352</v>
      </c>
      <c r="J79"/>
      <c r="K79"/>
      <c r="L79">
        <v>0</v>
      </c>
      <c r="M79">
        <v>0</v>
      </c>
      <c r="N79">
        <v>0.26740999999999998</v>
      </c>
      <c r="O79">
        <v>8.8599999999999998E-3</v>
      </c>
      <c r="P79"/>
      <c r="Q79"/>
      <c r="R79">
        <v>0.27627000000000002</v>
      </c>
      <c r="S79"/>
      <c r="T79"/>
      <c r="U79"/>
      <c r="V79"/>
      <c r="W79"/>
      <c r="X79"/>
      <c r="Y79"/>
      <c r="Z79"/>
      <c r="AA79"/>
      <c r="AB79"/>
      <c r="AC79"/>
      <c r="AD79"/>
      <c r="AE79">
        <v>8.8599999999999998E-3</v>
      </c>
      <c r="AF79"/>
      <c r="AG79"/>
      <c r="AH79"/>
      <c r="AI79"/>
      <c r="AJ79"/>
      <c r="AK79"/>
      <c r="AL79"/>
      <c r="AM79"/>
      <c r="AN79"/>
      <c r="AO79"/>
      <c r="AP79"/>
      <c r="AQ79"/>
      <c r="AR79"/>
      <c r="AS79" t="s">
        <v>1353</v>
      </c>
      <c r="AT79" s="108" t="str">
        <f t="shared" si="1"/>
        <v>GMP1_2025-05-18_T</v>
      </c>
    </row>
    <row r="80" spans="1:46" x14ac:dyDescent="0.35">
      <c r="A80" t="s">
        <v>1379</v>
      </c>
      <c r="B80" t="s">
        <v>1349</v>
      </c>
      <c r="C80" t="s">
        <v>1356</v>
      </c>
      <c r="D80" t="s">
        <v>1349</v>
      </c>
      <c r="E80">
        <v>8.3489999999999995E-2</v>
      </c>
      <c r="F80" t="s">
        <v>1357</v>
      </c>
      <c r="G80" s="6">
        <v>45796.739918981482</v>
      </c>
      <c r="H80"/>
      <c r="I80" t="s">
        <v>1352</v>
      </c>
      <c r="J80"/>
      <c r="K80"/>
      <c r="L80">
        <v>0</v>
      </c>
      <c r="M80">
        <v>0</v>
      </c>
      <c r="N80">
        <v>4.2320000000000003E-2</v>
      </c>
      <c r="O80">
        <v>2.8900000000000002E-3</v>
      </c>
      <c r="P80"/>
      <c r="Q80"/>
      <c r="R80">
        <v>4.521E-2</v>
      </c>
      <c r="S80"/>
      <c r="T80"/>
      <c r="U80"/>
      <c r="V80"/>
      <c r="W80"/>
      <c r="X80"/>
      <c r="Y80"/>
      <c r="Z80"/>
      <c r="AA80"/>
      <c r="AB80"/>
      <c r="AC80"/>
      <c r="AD80"/>
      <c r="AE80">
        <v>2.8900000000000002E-3</v>
      </c>
      <c r="AF80"/>
      <c r="AG80"/>
      <c r="AH80"/>
      <c r="AI80"/>
      <c r="AJ80"/>
      <c r="AK80"/>
      <c r="AL80"/>
      <c r="AM80"/>
      <c r="AN80"/>
      <c r="AO80"/>
      <c r="AP80"/>
      <c r="AQ80"/>
      <c r="AR80"/>
      <c r="AS80" t="s">
        <v>1353</v>
      </c>
      <c r="AT80" s="108" t="str">
        <f t="shared" si="1"/>
        <v>HB3_2025-05-18_P</v>
      </c>
    </row>
    <row r="81" spans="1:46" x14ac:dyDescent="0.35">
      <c r="A81" t="s">
        <v>1380</v>
      </c>
      <c r="B81" t="s">
        <v>1349</v>
      </c>
      <c r="C81" t="s">
        <v>1350</v>
      </c>
      <c r="D81" t="s">
        <v>1349</v>
      </c>
      <c r="E81">
        <v>7.6755399999999998</v>
      </c>
      <c r="F81" t="s">
        <v>1351</v>
      </c>
      <c r="G81" s="6">
        <v>45796.740856481483</v>
      </c>
      <c r="H81"/>
      <c r="I81" t="s">
        <v>1352</v>
      </c>
      <c r="J81"/>
      <c r="K81"/>
      <c r="L81">
        <v>0</v>
      </c>
      <c r="M81">
        <v>0</v>
      </c>
      <c r="N81">
        <v>3.1550000000000002E-2</v>
      </c>
      <c r="O81">
        <v>1.8499999999999999E-2</v>
      </c>
      <c r="P81"/>
      <c r="Q81"/>
      <c r="R81">
        <v>5.0049999999999997E-2</v>
      </c>
      <c r="S81"/>
      <c r="T81"/>
      <c r="U81"/>
      <c r="V81"/>
      <c r="W81"/>
      <c r="X81"/>
      <c r="Y81"/>
      <c r="Z81"/>
      <c r="AA81"/>
      <c r="AB81"/>
      <c r="AC81"/>
      <c r="AD81"/>
      <c r="AE81">
        <v>1.8499999999999999E-2</v>
      </c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t="s">
        <v>1353</v>
      </c>
      <c r="AT81" s="108" t="str">
        <f t="shared" si="1"/>
        <v>HL2_2025-05-18_N</v>
      </c>
    </row>
    <row r="82" spans="1:46" x14ac:dyDescent="0.35">
      <c r="A82" t="s">
        <v>1378</v>
      </c>
      <c r="B82" t="s">
        <v>1349</v>
      </c>
      <c r="C82" t="s">
        <v>1359</v>
      </c>
      <c r="D82" t="s">
        <v>1349</v>
      </c>
      <c r="E82">
        <v>1235.915</v>
      </c>
      <c r="F82" t="s">
        <v>1357</v>
      </c>
      <c r="G82" s="6">
        <v>45796.741377314815</v>
      </c>
      <c r="H82"/>
      <c r="I82" t="s">
        <v>1352</v>
      </c>
      <c r="J82" t="s">
        <v>1369</v>
      </c>
      <c r="K82" t="s">
        <v>1360</v>
      </c>
      <c r="L82">
        <v>4</v>
      </c>
      <c r="M82">
        <v>0</v>
      </c>
      <c r="N82">
        <v>0.67318999999999996</v>
      </c>
      <c r="O82">
        <v>0.13855999999999999</v>
      </c>
      <c r="P82"/>
      <c r="Q82"/>
      <c r="R82">
        <v>0.81174999999999997</v>
      </c>
      <c r="S82"/>
      <c r="T82"/>
      <c r="U82"/>
      <c r="V82"/>
      <c r="W82"/>
      <c r="X82"/>
      <c r="Y82"/>
      <c r="Z82"/>
      <c r="AA82"/>
      <c r="AB82"/>
      <c r="AC82"/>
      <c r="AD82"/>
      <c r="AE82">
        <v>0.13855999999999999</v>
      </c>
      <c r="AF82"/>
      <c r="AG82"/>
      <c r="AH82"/>
      <c r="AI82"/>
      <c r="AJ82"/>
      <c r="AK82"/>
      <c r="AL82"/>
      <c r="AM82"/>
      <c r="AN82"/>
      <c r="AO82"/>
      <c r="AP82"/>
      <c r="AQ82"/>
      <c r="AR82"/>
      <c r="AS82" t="s">
        <v>1353</v>
      </c>
      <c r="AT82" s="108" t="str">
        <f t="shared" si="1"/>
        <v>HA1_2025-05-18_C</v>
      </c>
    </row>
    <row r="83" spans="1:46" x14ac:dyDescent="0.35">
      <c r="A83" t="s">
        <v>1380</v>
      </c>
      <c r="B83" t="s">
        <v>1349</v>
      </c>
      <c r="C83" t="s">
        <v>1356</v>
      </c>
      <c r="D83" t="s">
        <v>1349</v>
      </c>
      <c r="E83">
        <v>0.11568000000000001</v>
      </c>
      <c r="F83" t="s">
        <v>1357</v>
      </c>
      <c r="G83" s="6">
        <v>45796.743356481478</v>
      </c>
      <c r="H83"/>
      <c r="I83" t="s">
        <v>1352</v>
      </c>
      <c r="J83"/>
      <c r="K83"/>
      <c r="L83">
        <v>0</v>
      </c>
      <c r="M83">
        <v>0</v>
      </c>
      <c r="N83">
        <v>5.8950000000000002E-2</v>
      </c>
      <c r="O83">
        <v>2.9399999999999999E-3</v>
      </c>
      <c r="P83"/>
      <c r="Q83"/>
      <c r="R83">
        <v>6.1899999999999997E-2</v>
      </c>
      <c r="S83"/>
      <c r="T83"/>
      <c r="U83"/>
      <c r="V83"/>
      <c r="W83"/>
      <c r="X83"/>
      <c r="Y83"/>
      <c r="Z83"/>
      <c r="AA83"/>
      <c r="AB83"/>
      <c r="AC83"/>
      <c r="AD83"/>
      <c r="AE83">
        <v>2.9399999999999999E-3</v>
      </c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t="s">
        <v>1353</v>
      </c>
      <c r="AT83" s="108" t="str">
        <f t="shared" si="1"/>
        <v>HL2_2025-05-18_P</v>
      </c>
    </row>
    <row r="84" spans="1:46" x14ac:dyDescent="0.35">
      <c r="A84" t="s">
        <v>1379</v>
      </c>
      <c r="B84" t="s">
        <v>1349</v>
      </c>
      <c r="C84" t="s">
        <v>1359</v>
      </c>
      <c r="D84" t="s">
        <v>1349</v>
      </c>
      <c r="E84">
        <v>338.03879999999998</v>
      </c>
      <c r="F84" t="s">
        <v>1357</v>
      </c>
      <c r="G84" s="6">
        <v>45796.743761574071</v>
      </c>
      <c r="H84"/>
      <c r="I84" t="s">
        <v>1352</v>
      </c>
      <c r="J84"/>
      <c r="K84" t="s">
        <v>1360</v>
      </c>
      <c r="L84">
        <v>4</v>
      </c>
      <c r="M84">
        <v>0</v>
      </c>
      <c r="N84">
        <v>0.19653000000000001</v>
      </c>
      <c r="O84">
        <v>0.13739999999999999</v>
      </c>
      <c r="P84"/>
      <c r="Q84"/>
      <c r="R84">
        <v>0.33393</v>
      </c>
      <c r="S84"/>
      <c r="T84"/>
      <c r="U84"/>
      <c r="V84"/>
      <c r="W84"/>
      <c r="X84"/>
      <c r="Y84"/>
      <c r="Z84"/>
      <c r="AA84"/>
      <c r="AB84"/>
      <c r="AC84"/>
      <c r="AD84"/>
      <c r="AE84">
        <v>0.13739999999999999</v>
      </c>
      <c r="AF84"/>
      <c r="AG84"/>
      <c r="AH84"/>
      <c r="AI84"/>
      <c r="AJ84"/>
      <c r="AK84"/>
      <c r="AL84"/>
      <c r="AM84"/>
      <c r="AN84"/>
      <c r="AO84"/>
      <c r="AP84"/>
      <c r="AQ84"/>
      <c r="AR84"/>
      <c r="AS84" t="s">
        <v>1353</v>
      </c>
      <c r="AT84" s="108" t="str">
        <f t="shared" si="1"/>
        <v>HB3_2025-05-18_C</v>
      </c>
    </row>
    <row r="85" spans="1:46" x14ac:dyDescent="0.35">
      <c r="A85" t="s">
        <v>1381</v>
      </c>
      <c r="B85" t="s">
        <v>1349</v>
      </c>
      <c r="C85" t="s">
        <v>1350</v>
      </c>
      <c r="D85" t="s">
        <v>1349</v>
      </c>
      <c r="E85">
        <v>10.86046</v>
      </c>
      <c r="F85" t="s">
        <v>1351</v>
      </c>
      <c r="G85" s="6">
        <v>45796.74428240741</v>
      </c>
      <c r="H85"/>
      <c r="I85" t="s">
        <v>1352</v>
      </c>
      <c r="J85"/>
      <c r="K85"/>
      <c r="L85">
        <v>0</v>
      </c>
      <c r="M85">
        <v>0</v>
      </c>
      <c r="N85">
        <v>4.0480000000000002E-2</v>
      </c>
      <c r="O85">
        <v>1.329E-2</v>
      </c>
      <c r="P85"/>
      <c r="Q85"/>
      <c r="R85">
        <v>5.3769999999999998E-2</v>
      </c>
      <c r="S85"/>
      <c r="T85"/>
      <c r="U85"/>
      <c r="V85"/>
      <c r="W85"/>
      <c r="X85"/>
      <c r="Y85"/>
      <c r="Z85"/>
      <c r="AA85"/>
      <c r="AB85"/>
      <c r="AC85"/>
      <c r="AD85"/>
      <c r="AE85">
        <v>1.329E-2</v>
      </c>
      <c r="AF85"/>
      <c r="AG85"/>
      <c r="AH85"/>
      <c r="AI85"/>
      <c r="AJ85"/>
      <c r="AK85"/>
      <c r="AL85"/>
      <c r="AM85"/>
      <c r="AN85"/>
      <c r="AO85"/>
      <c r="AP85"/>
      <c r="AQ85"/>
      <c r="AR85"/>
      <c r="AS85" t="s">
        <v>1353</v>
      </c>
      <c r="AT85" s="108" t="str">
        <f t="shared" si="1"/>
        <v>HO1_2025-05-18_N</v>
      </c>
    </row>
    <row r="86" spans="1:46" x14ac:dyDescent="0.35">
      <c r="A86" t="s">
        <v>1382</v>
      </c>
      <c r="B86" t="s">
        <v>1349</v>
      </c>
      <c r="C86" t="s">
        <v>1350</v>
      </c>
      <c r="D86" t="s">
        <v>1349</v>
      </c>
      <c r="E86">
        <v>-2.3988200000000002</v>
      </c>
      <c r="F86" t="s">
        <v>1351</v>
      </c>
      <c r="G86" s="6">
        <v>45796.747511574074</v>
      </c>
      <c r="H86"/>
      <c r="I86" t="s">
        <v>1352</v>
      </c>
      <c r="J86"/>
      <c r="K86"/>
      <c r="L86">
        <v>0</v>
      </c>
      <c r="M86">
        <v>0</v>
      </c>
      <c r="N86">
        <v>3.32E-3</v>
      </c>
      <c r="O86">
        <v>1.7700000000000001E-3</v>
      </c>
      <c r="P86"/>
      <c r="Q86"/>
      <c r="R86">
        <v>5.0899999999999999E-3</v>
      </c>
      <c r="S86"/>
      <c r="T86"/>
      <c r="U86"/>
      <c r="V86"/>
      <c r="W86"/>
      <c r="X86"/>
      <c r="Y86"/>
      <c r="Z86"/>
      <c r="AA86"/>
      <c r="AB86"/>
      <c r="AC86"/>
      <c r="AD86"/>
      <c r="AE86">
        <v>1.7700000000000001E-3</v>
      </c>
      <c r="AF86"/>
      <c r="AG86"/>
      <c r="AH86"/>
      <c r="AI86"/>
      <c r="AJ86"/>
      <c r="AK86"/>
      <c r="AL86"/>
      <c r="AM86"/>
      <c r="AN86"/>
      <c r="AO86"/>
      <c r="AP86"/>
      <c r="AQ86"/>
      <c r="AR86"/>
      <c r="AS86" t="s">
        <v>1353</v>
      </c>
      <c r="AT86" s="108" t="str">
        <f t="shared" si="1"/>
        <v>MB3_2025-05-18_N</v>
      </c>
    </row>
    <row r="87" spans="1:46" x14ac:dyDescent="0.35">
      <c r="A87" t="s">
        <v>1380</v>
      </c>
      <c r="B87" t="s">
        <v>1349</v>
      </c>
      <c r="C87" t="s">
        <v>1359</v>
      </c>
      <c r="D87" t="s">
        <v>1349</v>
      </c>
      <c r="E87">
        <v>226.3991</v>
      </c>
      <c r="F87" t="s">
        <v>1357</v>
      </c>
      <c r="G87" s="6">
        <v>45796.748136574075</v>
      </c>
      <c r="H87"/>
      <c r="I87" t="s">
        <v>1352</v>
      </c>
      <c r="J87"/>
      <c r="K87" t="s">
        <v>1360</v>
      </c>
      <c r="L87">
        <v>4</v>
      </c>
      <c r="M87">
        <v>0</v>
      </c>
      <c r="N87">
        <v>0.13727</v>
      </c>
      <c r="O87">
        <v>0.13808000000000001</v>
      </c>
      <c r="P87"/>
      <c r="Q87"/>
      <c r="R87">
        <v>0.27534999999999998</v>
      </c>
      <c r="S87"/>
      <c r="T87"/>
      <c r="U87"/>
      <c r="V87"/>
      <c r="W87"/>
      <c r="X87"/>
      <c r="Y87"/>
      <c r="Z87"/>
      <c r="AA87"/>
      <c r="AB87"/>
      <c r="AC87"/>
      <c r="AD87"/>
      <c r="AE87">
        <v>0.13808000000000001</v>
      </c>
      <c r="AF87"/>
      <c r="AG87"/>
      <c r="AH87"/>
      <c r="AI87"/>
      <c r="AJ87"/>
      <c r="AK87"/>
      <c r="AL87"/>
      <c r="AM87"/>
      <c r="AN87"/>
      <c r="AO87"/>
      <c r="AP87"/>
      <c r="AQ87"/>
      <c r="AR87"/>
      <c r="AS87" t="s">
        <v>1353</v>
      </c>
      <c r="AT87" s="108" t="str">
        <f t="shared" si="1"/>
        <v>HL2_2025-05-18_C</v>
      </c>
    </row>
    <row r="88" spans="1:46" x14ac:dyDescent="0.35">
      <c r="A88" t="s">
        <v>1383</v>
      </c>
      <c r="B88" t="s">
        <v>1349</v>
      </c>
      <c r="C88" t="s">
        <v>1350</v>
      </c>
      <c r="D88" t="s">
        <v>1349</v>
      </c>
      <c r="E88">
        <v>19.877520000000001</v>
      </c>
      <c r="F88" t="s">
        <v>1351</v>
      </c>
      <c r="G88" s="6">
        <v>45796.748564814814</v>
      </c>
      <c r="H88"/>
      <c r="I88" t="s">
        <v>1352</v>
      </c>
      <c r="J88"/>
      <c r="K88"/>
      <c r="L88">
        <v>0</v>
      </c>
      <c r="M88">
        <v>0</v>
      </c>
      <c r="N88">
        <v>6.5750000000000003E-2</v>
      </c>
      <c r="O88">
        <v>6.0099999999999997E-3</v>
      </c>
      <c r="P88"/>
      <c r="Q88"/>
      <c r="R88">
        <v>7.1749999999999994E-2</v>
      </c>
      <c r="S88"/>
      <c r="T88"/>
      <c r="U88"/>
      <c r="V88"/>
      <c r="W88"/>
      <c r="X88"/>
      <c r="Y88"/>
      <c r="Z88"/>
      <c r="AA88"/>
      <c r="AB88"/>
      <c r="AC88"/>
      <c r="AD88"/>
      <c r="AE88">
        <v>6.0099999999999997E-3</v>
      </c>
      <c r="AF88"/>
      <c r="AG88"/>
      <c r="AH88"/>
      <c r="AI88"/>
      <c r="AJ88"/>
      <c r="AK88"/>
      <c r="AL88"/>
      <c r="AM88"/>
      <c r="AN88"/>
      <c r="AO88"/>
      <c r="AP88"/>
      <c r="AQ88"/>
      <c r="AR88"/>
      <c r="AS88" t="s">
        <v>1353</v>
      </c>
      <c r="AT88" s="108" t="str">
        <f t="shared" si="1"/>
        <v>MDWL1_2025-05-18_N</v>
      </c>
    </row>
    <row r="89" spans="1:46" x14ac:dyDescent="0.35">
      <c r="A89" t="s">
        <v>1384</v>
      </c>
      <c r="B89" t="s">
        <v>1349</v>
      </c>
      <c r="C89" t="s">
        <v>1350</v>
      </c>
      <c r="D89" t="s">
        <v>1349</v>
      </c>
      <c r="E89">
        <v>18.180099999999999</v>
      </c>
      <c r="F89" t="s">
        <v>1351</v>
      </c>
      <c r="G89" s="6">
        <v>45796.749803240738</v>
      </c>
      <c r="H89"/>
      <c r="I89" t="s">
        <v>1352</v>
      </c>
      <c r="J89"/>
      <c r="K89"/>
      <c r="L89">
        <v>0</v>
      </c>
      <c r="M89">
        <v>0</v>
      </c>
      <c r="N89">
        <v>6.0990000000000003E-2</v>
      </c>
      <c r="O89">
        <v>1.0330000000000001E-2</v>
      </c>
      <c r="P89"/>
      <c r="Q89"/>
      <c r="R89">
        <v>7.1319999999999995E-2</v>
      </c>
      <c r="S89"/>
      <c r="T89"/>
      <c r="U89"/>
      <c r="V89"/>
      <c r="W89"/>
      <c r="X89"/>
      <c r="Y89"/>
      <c r="Z89"/>
      <c r="AA89"/>
      <c r="AB89"/>
      <c r="AC89"/>
      <c r="AD89"/>
      <c r="AE89">
        <v>1.0330000000000001E-2</v>
      </c>
      <c r="AF89"/>
      <c r="AG89"/>
      <c r="AH89"/>
      <c r="AI89"/>
      <c r="AJ89"/>
      <c r="AK89"/>
      <c r="AL89"/>
      <c r="AM89"/>
      <c r="AN89"/>
      <c r="AO89"/>
      <c r="AP89"/>
      <c r="AQ89"/>
      <c r="AR89"/>
      <c r="AS89" t="s">
        <v>1353</v>
      </c>
      <c r="AT89" s="108" t="str">
        <f t="shared" si="1"/>
        <v>MR3_2025-05-18_N</v>
      </c>
    </row>
    <row r="90" spans="1:46" x14ac:dyDescent="0.35">
      <c r="A90" t="s">
        <v>1385</v>
      </c>
      <c r="B90" t="s">
        <v>1349</v>
      </c>
      <c r="C90" t="s">
        <v>1350</v>
      </c>
      <c r="D90" t="s">
        <v>1349</v>
      </c>
      <c r="E90">
        <v>17.167860000000001</v>
      </c>
      <c r="F90" t="s">
        <v>1351</v>
      </c>
      <c r="G90" s="6">
        <v>45796.750648148147</v>
      </c>
      <c r="H90"/>
      <c r="I90" t="s">
        <v>1352</v>
      </c>
      <c r="J90"/>
      <c r="K90"/>
      <c r="L90">
        <v>0</v>
      </c>
      <c r="M90">
        <v>0</v>
      </c>
      <c r="N90">
        <v>5.815E-2</v>
      </c>
      <c r="O90">
        <v>1.0580000000000001E-2</v>
      </c>
      <c r="P90"/>
      <c r="Q90"/>
      <c r="R90">
        <v>6.8729999999999999E-2</v>
      </c>
      <c r="S90"/>
      <c r="T90"/>
      <c r="U90"/>
      <c r="V90"/>
      <c r="W90"/>
      <c r="X90"/>
      <c r="Y90"/>
      <c r="Z90"/>
      <c r="AA90"/>
      <c r="AB90"/>
      <c r="AC90"/>
      <c r="AD90"/>
      <c r="AE90">
        <v>1.0580000000000001E-2</v>
      </c>
      <c r="AF90"/>
      <c r="AG90"/>
      <c r="AH90"/>
      <c r="AI90"/>
      <c r="AJ90"/>
      <c r="AK90"/>
      <c r="AL90"/>
      <c r="AM90"/>
      <c r="AN90"/>
      <c r="AO90"/>
      <c r="AP90"/>
      <c r="AQ90"/>
      <c r="AR90"/>
      <c r="AS90" t="s">
        <v>1353</v>
      </c>
      <c r="AT90" s="108" t="str">
        <f t="shared" si="1"/>
        <v>MR4_2025-05-18_N</v>
      </c>
    </row>
    <row r="91" spans="1:46" x14ac:dyDescent="0.35">
      <c r="A91" t="s">
        <v>1381</v>
      </c>
      <c r="B91" t="s">
        <v>1349</v>
      </c>
      <c r="C91" t="s">
        <v>1356</v>
      </c>
      <c r="D91" t="s">
        <v>1349</v>
      </c>
      <c r="E91">
        <v>0.13284000000000001</v>
      </c>
      <c r="F91" t="s">
        <v>1357</v>
      </c>
      <c r="G91" s="6">
        <v>45796.750752314816</v>
      </c>
      <c r="H91"/>
      <c r="I91" t="s">
        <v>1352</v>
      </c>
      <c r="J91"/>
      <c r="K91"/>
      <c r="L91">
        <v>0</v>
      </c>
      <c r="M91">
        <v>0</v>
      </c>
      <c r="N91">
        <v>6.7820000000000005E-2</v>
      </c>
      <c r="O91">
        <v>2.63E-3</v>
      </c>
      <c r="P91"/>
      <c r="Q91"/>
      <c r="R91">
        <v>7.0449999999999999E-2</v>
      </c>
      <c r="S91"/>
      <c r="T91"/>
      <c r="U91"/>
      <c r="V91"/>
      <c r="W91"/>
      <c r="X91"/>
      <c r="Y91"/>
      <c r="Z91"/>
      <c r="AA91"/>
      <c r="AB91"/>
      <c r="AC91"/>
      <c r="AD91"/>
      <c r="AE91">
        <v>2.63E-3</v>
      </c>
      <c r="AF91"/>
      <c r="AG91"/>
      <c r="AH91"/>
      <c r="AI91"/>
      <c r="AJ91"/>
      <c r="AK91"/>
      <c r="AL91"/>
      <c r="AM91"/>
      <c r="AN91"/>
      <c r="AO91"/>
      <c r="AP91"/>
      <c r="AQ91"/>
      <c r="AR91"/>
      <c r="AS91" t="s">
        <v>1353</v>
      </c>
      <c r="AT91" s="108" t="str">
        <f t="shared" si="1"/>
        <v>HO1_2025-05-18_P</v>
      </c>
    </row>
    <row r="92" spans="1:46" x14ac:dyDescent="0.35">
      <c r="A92" t="s">
        <v>1382</v>
      </c>
      <c r="B92" t="s">
        <v>1349</v>
      </c>
      <c r="C92" t="s">
        <v>1356</v>
      </c>
      <c r="D92" t="s">
        <v>1349</v>
      </c>
      <c r="E92">
        <v>4.1930000000000002E-2</v>
      </c>
      <c r="F92" t="s">
        <v>1357</v>
      </c>
      <c r="G92" s="6">
        <v>45796.750960648147</v>
      </c>
      <c r="H92"/>
      <c r="I92" t="s">
        <v>1352</v>
      </c>
      <c r="J92"/>
      <c r="K92"/>
      <c r="L92">
        <v>0</v>
      </c>
      <c r="M92">
        <v>0</v>
      </c>
      <c r="N92">
        <v>2.085E-2</v>
      </c>
      <c r="O92">
        <v>5.0000000000000002E-5</v>
      </c>
      <c r="P92"/>
      <c r="Q92"/>
      <c r="R92">
        <v>2.0899999999999998E-2</v>
      </c>
      <c r="S92"/>
      <c r="T92"/>
      <c r="U92"/>
      <c r="V92"/>
      <c r="W92"/>
      <c r="X92"/>
      <c r="Y92"/>
      <c r="Z92"/>
      <c r="AA92"/>
      <c r="AB92"/>
      <c r="AC92"/>
      <c r="AD92"/>
      <c r="AE92">
        <v>5.0000000000000002E-5</v>
      </c>
      <c r="AF92"/>
      <c r="AG92"/>
      <c r="AH92"/>
      <c r="AI92"/>
      <c r="AJ92"/>
      <c r="AK92"/>
      <c r="AL92"/>
      <c r="AM92"/>
      <c r="AN92"/>
      <c r="AO92"/>
      <c r="AP92"/>
      <c r="AQ92"/>
      <c r="AR92"/>
      <c r="AS92" t="s">
        <v>1353</v>
      </c>
      <c r="AT92" s="108" t="str">
        <f t="shared" si="1"/>
        <v>MB3_2025-05-18_P</v>
      </c>
    </row>
    <row r="93" spans="1:46" x14ac:dyDescent="0.35">
      <c r="A93" t="s">
        <v>1381</v>
      </c>
      <c r="B93" t="s">
        <v>1349</v>
      </c>
      <c r="C93" t="s">
        <v>1359</v>
      </c>
      <c r="D93" t="s">
        <v>1349</v>
      </c>
      <c r="E93">
        <v>285.06509999999997</v>
      </c>
      <c r="F93" t="s">
        <v>1357</v>
      </c>
      <c r="G93" s="6">
        <v>45796.75136574074</v>
      </c>
      <c r="H93"/>
      <c r="I93" t="s">
        <v>1352</v>
      </c>
      <c r="J93"/>
      <c r="K93" t="s">
        <v>1360</v>
      </c>
      <c r="L93">
        <v>4</v>
      </c>
      <c r="M93">
        <v>0</v>
      </c>
      <c r="N93">
        <v>0.16841</v>
      </c>
      <c r="O93">
        <v>0.13902999999999999</v>
      </c>
      <c r="P93"/>
      <c r="Q93"/>
      <c r="R93">
        <v>0.30743999999999999</v>
      </c>
      <c r="S93"/>
      <c r="T93"/>
      <c r="U93"/>
      <c r="V93"/>
      <c r="W93"/>
      <c r="X93"/>
      <c r="Y93"/>
      <c r="Z93"/>
      <c r="AA93"/>
      <c r="AB93"/>
      <c r="AC93"/>
      <c r="AD93"/>
      <c r="AE93">
        <v>0.13902999999999999</v>
      </c>
      <c r="AF93"/>
      <c r="AG93"/>
      <c r="AH93"/>
      <c r="AI93"/>
      <c r="AJ93"/>
      <c r="AK93"/>
      <c r="AL93"/>
      <c r="AM93"/>
      <c r="AN93"/>
      <c r="AO93"/>
      <c r="AP93"/>
      <c r="AQ93"/>
      <c r="AR93"/>
      <c r="AS93" t="s">
        <v>1353</v>
      </c>
      <c r="AT93" s="108" t="str">
        <f t="shared" si="1"/>
        <v>HO1_2025-05-18_C</v>
      </c>
    </row>
    <row r="94" spans="1:46" x14ac:dyDescent="0.35">
      <c r="A94" t="s">
        <v>1383</v>
      </c>
      <c r="B94" t="s">
        <v>1349</v>
      </c>
      <c r="C94" t="s">
        <v>1356</v>
      </c>
      <c r="D94" t="s">
        <v>1349</v>
      </c>
      <c r="E94">
        <v>0.10811</v>
      </c>
      <c r="F94" t="s">
        <v>1357</v>
      </c>
      <c r="G94" s="6">
        <v>45796.751793981479</v>
      </c>
      <c r="H94"/>
      <c r="I94" t="s">
        <v>1352</v>
      </c>
      <c r="J94"/>
      <c r="K94"/>
      <c r="L94">
        <v>0</v>
      </c>
      <c r="M94">
        <v>0</v>
      </c>
      <c r="N94">
        <v>5.5039999999999999E-2</v>
      </c>
      <c r="O94">
        <v>1.0200000000000001E-3</v>
      </c>
      <c r="P94"/>
      <c r="Q94"/>
      <c r="R94">
        <v>5.6059999999999999E-2</v>
      </c>
      <c r="S94"/>
      <c r="T94"/>
      <c r="U94"/>
      <c r="V94"/>
      <c r="W94"/>
      <c r="X94"/>
      <c r="Y94"/>
      <c r="Z94"/>
      <c r="AA94"/>
      <c r="AB94"/>
      <c r="AC94"/>
      <c r="AD94"/>
      <c r="AE94">
        <v>1.0200000000000001E-3</v>
      </c>
      <c r="AF94"/>
      <c r="AG94"/>
      <c r="AH94"/>
      <c r="AI94"/>
      <c r="AJ94"/>
      <c r="AK94"/>
      <c r="AL94"/>
      <c r="AM94"/>
      <c r="AN94"/>
      <c r="AO94"/>
      <c r="AP94"/>
      <c r="AQ94"/>
      <c r="AR94"/>
      <c r="AS94" t="s">
        <v>1353</v>
      </c>
      <c r="AT94" s="108" t="str">
        <f t="shared" si="1"/>
        <v>MDWL1_2025-05-18_P</v>
      </c>
    </row>
    <row r="95" spans="1:46" x14ac:dyDescent="0.35">
      <c r="A95" t="s">
        <v>1384</v>
      </c>
      <c r="B95" t="s">
        <v>1349</v>
      </c>
      <c r="C95" t="s">
        <v>1356</v>
      </c>
      <c r="D95" t="s">
        <v>1349</v>
      </c>
      <c r="E95">
        <v>0.15293999999999999</v>
      </c>
      <c r="F95" t="s">
        <v>1357</v>
      </c>
      <c r="G95" s="6">
        <v>45796.752615740741</v>
      </c>
      <c r="H95"/>
      <c r="I95" t="s">
        <v>1352</v>
      </c>
      <c r="J95"/>
      <c r="K95"/>
      <c r="L95">
        <v>0</v>
      </c>
      <c r="M95">
        <v>0</v>
      </c>
      <c r="N95">
        <v>7.8200000000000006E-2</v>
      </c>
      <c r="O95">
        <v>1.5299999999999999E-3</v>
      </c>
      <c r="P95"/>
      <c r="Q95"/>
      <c r="R95">
        <v>7.9729999999999995E-2</v>
      </c>
      <c r="S95"/>
      <c r="T95"/>
      <c r="U95"/>
      <c r="V95"/>
      <c r="W95"/>
      <c r="X95"/>
      <c r="Y95"/>
      <c r="Z95"/>
      <c r="AA95"/>
      <c r="AB95"/>
      <c r="AC95"/>
      <c r="AD95"/>
      <c r="AE95">
        <v>1.5299999999999999E-3</v>
      </c>
      <c r="AF95"/>
      <c r="AG95"/>
      <c r="AH95"/>
      <c r="AI95"/>
      <c r="AJ95"/>
      <c r="AK95"/>
      <c r="AL95"/>
      <c r="AM95"/>
      <c r="AN95"/>
      <c r="AO95"/>
      <c r="AP95"/>
      <c r="AQ95"/>
      <c r="AR95"/>
      <c r="AS95" t="s">
        <v>1353</v>
      </c>
      <c r="AT95" s="108" t="str">
        <f t="shared" si="1"/>
        <v>MR3_2025-05-18_P</v>
      </c>
    </row>
    <row r="96" spans="1:46" x14ac:dyDescent="0.35">
      <c r="A96" t="s">
        <v>1382</v>
      </c>
      <c r="B96" t="s">
        <v>1349</v>
      </c>
      <c r="C96" t="s">
        <v>1359</v>
      </c>
      <c r="D96" t="s">
        <v>1349</v>
      </c>
      <c r="E96">
        <v>779.10270000000003</v>
      </c>
      <c r="F96" t="s">
        <v>1357</v>
      </c>
      <c r="G96" s="6">
        <v>45796.753969907404</v>
      </c>
      <c r="H96"/>
      <c r="I96" t="s">
        <v>1352</v>
      </c>
      <c r="J96" t="s">
        <v>1369</v>
      </c>
      <c r="K96" t="s">
        <v>1360</v>
      </c>
      <c r="L96">
        <v>4</v>
      </c>
      <c r="M96">
        <v>0</v>
      </c>
      <c r="N96">
        <v>0.43068000000000001</v>
      </c>
      <c r="O96">
        <v>0.1394</v>
      </c>
      <c r="P96"/>
      <c r="Q96"/>
      <c r="R96">
        <v>0.57008000000000003</v>
      </c>
      <c r="S96"/>
      <c r="T96"/>
      <c r="U96"/>
      <c r="V96"/>
      <c r="W96"/>
      <c r="X96"/>
      <c r="Y96"/>
      <c r="Z96"/>
      <c r="AA96"/>
      <c r="AB96"/>
      <c r="AC96"/>
      <c r="AD96"/>
      <c r="AE96">
        <v>0.1394</v>
      </c>
      <c r="AF96"/>
      <c r="AG96"/>
      <c r="AH96"/>
      <c r="AI96"/>
      <c r="AJ96"/>
      <c r="AK96"/>
      <c r="AL96"/>
      <c r="AM96"/>
      <c r="AN96"/>
      <c r="AO96"/>
      <c r="AP96"/>
      <c r="AQ96"/>
      <c r="AR96"/>
      <c r="AS96" t="s">
        <v>1353</v>
      </c>
      <c r="AT96" s="108" t="str">
        <f t="shared" si="1"/>
        <v>MB3_2025-05-18_C</v>
      </c>
    </row>
    <row r="97" spans="1:46" x14ac:dyDescent="0.35">
      <c r="A97" t="s">
        <v>1383</v>
      </c>
      <c r="B97" t="s">
        <v>1349</v>
      </c>
      <c r="C97" t="s">
        <v>1359</v>
      </c>
      <c r="D97" t="s">
        <v>1349</v>
      </c>
      <c r="E97">
        <v>575.02959999999996</v>
      </c>
      <c r="F97" t="s">
        <v>1357</v>
      </c>
      <c r="G97" s="6">
        <v>45796.755324074074</v>
      </c>
      <c r="H97"/>
      <c r="I97" t="s">
        <v>1352</v>
      </c>
      <c r="J97" t="s">
        <v>1369</v>
      </c>
      <c r="K97" t="s">
        <v>1360</v>
      </c>
      <c r="L97">
        <v>4</v>
      </c>
      <c r="M97">
        <v>0</v>
      </c>
      <c r="N97">
        <v>0.32235000000000003</v>
      </c>
      <c r="O97">
        <v>0.14022999999999999</v>
      </c>
      <c r="P97"/>
      <c r="Q97"/>
      <c r="R97">
        <v>0.46256999999999998</v>
      </c>
      <c r="S97"/>
      <c r="T97"/>
      <c r="U97"/>
      <c r="V97"/>
      <c r="W97"/>
      <c r="X97"/>
      <c r="Y97"/>
      <c r="Z97"/>
      <c r="AA97"/>
      <c r="AB97"/>
      <c r="AC97"/>
      <c r="AD97"/>
      <c r="AE97">
        <v>0.14022999999999999</v>
      </c>
      <c r="AF97"/>
      <c r="AG97"/>
      <c r="AH97"/>
      <c r="AI97"/>
      <c r="AJ97"/>
      <c r="AK97"/>
      <c r="AL97"/>
      <c r="AM97"/>
      <c r="AN97"/>
      <c r="AO97"/>
      <c r="AP97"/>
      <c r="AQ97"/>
      <c r="AR97"/>
      <c r="AS97" t="s">
        <v>1353</v>
      </c>
      <c r="AT97" s="108" t="str">
        <f t="shared" si="1"/>
        <v>MDWL1_2025-05-18_C</v>
      </c>
    </row>
    <row r="98" spans="1:46" x14ac:dyDescent="0.35">
      <c r="A98" t="s">
        <v>1384</v>
      </c>
      <c r="B98" t="s">
        <v>1349</v>
      </c>
      <c r="C98" t="s">
        <v>1359</v>
      </c>
      <c r="D98" t="s">
        <v>1349</v>
      </c>
      <c r="E98">
        <v>480.99509999999998</v>
      </c>
      <c r="F98" t="s">
        <v>1357</v>
      </c>
      <c r="G98" s="6">
        <v>45796.761157407411</v>
      </c>
      <c r="H98"/>
      <c r="I98" t="s">
        <v>1352</v>
      </c>
      <c r="J98"/>
      <c r="K98" t="s">
        <v>1360</v>
      </c>
      <c r="L98">
        <v>4</v>
      </c>
      <c r="M98">
        <v>0</v>
      </c>
      <c r="N98">
        <v>0.27242</v>
      </c>
      <c r="O98">
        <v>0.14008000000000001</v>
      </c>
      <c r="P98"/>
      <c r="Q98"/>
      <c r="R98">
        <v>0.41250999999999999</v>
      </c>
      <c r="S98"/>
      <c r="T98"/>
      <c r="U98"/>
      <c r="V98"/>
      <c r="W98"/>
      <c r="X98"/>
      <c r="Y98"/>
      <c r="Z98"/>
      <c r="AA98"/>
      <c r="AB98"/>
      <c r="AC98"/>
      <c r="AD98"/>
      <c r="AE98">
        <v>0.14008000000000001</v>
      </c>
      <c r="AF98"/>
      <c r="AG98"/>
      <c r="AH98"/>
      <c r="AI98"/>
      <c r="AJ98"/>
      <c r="AK98"/>
      <c r="AL98"/>
      <c r="AM98"/>
      <c r="AN98"/>
      <c r="AO98"/>
      <c r="AP98"/>
      <c r="AQ98"/>
      <c r="AR98"/>
      <c r="AS98" t="s">
        <v>1353</v>
      </c>
      <c r="AT98" s="108" t="str">
        <f t="shared" si="1"/>
        <v>MR3_2025-05-18_C</v>
      </c>
    </row>
    <row r="99" spans="1:46" x14ac:dyDescent="0.35">
      <c r="A99" t="s">
        <v>1386</v>
      </c>
      <c r="B99" t="s">
        <v>1349</v>
      </c>
      <c r="C99" t="s">
        <v>1350</v>
      </c>
      <c r="D99" t="s">
        <v>1349</v>
      </c>
      <c r="E99">
        <v>15.651960000000001</v>
      </c>
      <c r="F99" t="s">
        <v>1351</v>
      </c>
      <c r="G99" s="6">
        <v>45796.764699074076</v>
      </c>
      <c r="H99"/>
      <c r="I99" t="s">
        <v>1352</v>
      </c>
      <c r="J99"/>
      <c r="K99"/>
      <c r="L99">
        <v>0</v>
      </c>
      <c r="M99">
        <v>0</v>
      </c>
      <c r="N99">
        <v>5.391E-2</v>
      </c>
      <c r="O99">
        <v>8.43E-3</v>
      </c>
      <c r="P99"/>
      <c r="Q99"/>
      <c r="R99">
        <v>6.2330000000000003E-2</v>
      </c>
      <c r="S99"/>
      <c r="T99"/>
      <c r="U99"/>
      <c r="V99"/>
      <c r="W99"/>
      <c r="X99"/>
      <c r="Y99"/>
      <c r="Z99"/>
      <c r="AA99"/>
      <c r="AB99"/>
      <c r="AC99"/>
      <c r="AD99"/>
      <c r="AE99">
        <v>8.43E-3</v>
      </c>
      <c r="AF99"/>
      <c r="AG99"/>
      <c r="AH99"/>
      <c r="AI99"/>
      <c r="AJ99"/>
      <c r="AK99"/>
      <c r="AL99"/>
      <c r="AM99"/>
      <c r="AN99"/>
      <c r="AO99"/>
      <c r="AP99"/>
      <c r="AQ99"/>
      <c r="AR99"/>
      <c r="AS99" t="s">
        <v>1353</v>
      </c>
      <c r="AT99" s="108" t="str">
        <f t="shared" si="1"/>
        <v>PL1_2025-05-18_N</v>
      </c>
    </row>
    <row r="100" spans="1:46" x14ac:dyDescent="0.35">
      <c r="A100" t="s">
        <v>1386</v>
      </c>
      <c r="B100" t="s">
        <v>1349</v>
      </c>
      <c r="C100" t="s">
        <v>1359</v>
      </c>
      <c r="D100" t="s">
        <v>1349</v>
      </c>
      <c r="E100">
        <v>821.26700000000005</v>
      </c>
      <c r="F100" t="s">
        <v>1357</v>
      </c>
      <c r="G100" s="6">
        <v>45796.771157407406</v>
      </c>
      <c r="H100"/>
      <c r="I100" t="s">
        <v>1352</v>
      </c>
      <c r="J100" t="s">
        <v>1369</v>
      </c>
      <c r="K100" t="s">
        <v>1360</v>
      </c>
      <c r="L100">
        <v>4</v>
      </c>
      <c r="M100">
        <v>0</v>
      </c>
      <c r="N100">
        <v>0.45306999999999997</v>
      </c>
      <c r="O100">
        <v>0.13539000000000001</v>
      </c>
      <c r="P100"/>
      <c r="Q100"/>
      <c r="R100">
        <v>0.58845999999999998</v>
      </c>
      <c r="S100"/>
      <c r="T100"/>
      <c r="U100"/>
      <c r="V100"/>
      <c r="W100"/>
      <c r="X100"/>
      <c r="Y100"/>
      <c r="Z100"/>
      <c r="AA100"/>
      <c r="AB100"/>
      <c r="AC100"/>
      <c r="AD100"/>
      <c r="AE100">
        <v>0.13539000000000001</v>
      </c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 t="s">
        <v>1353</v>
      </c>
      <c r="AT100" s="108" t="str">
        <f t="shared" si="1"/>
        <v>PL1_2025-05-18_C</v>
      </c>
    </row>
    <row r="101" spans="1:46" x14ac:dyDescent="0.35">
      <c r="A101" t="s">
        <v>1387</v>
      </c>
      <c r="B101" t="s">
        <v>1349</v>
      </c>
      <c r="C101" t="s">
        <v>1350</v>
      </c>
      <c r="D101" t="s">
        <v>1349</v>
      </c>
      <c r="E101">
        <v>-2.6325400000000001</v>
      </c>
      <c r="F101" t="s">
        <v>1351</v>
      </c>
      <c r="G101" s="6">
        <v>45796.771261574075</v>
      </c>
      <c r="H101"/>
      <c r="I101" t="s">
        <v>1352</v>
      </c>
      <c r="J101"/>
      <c r="K101"/>
      <c r="L101">
        <v>0</v>
      </c>
      <c r="M101">
        <v>0</v>
      </c>
      <c r="N101">
        <v>2.6700000000000001E-3</v>
      </c>
      <c r="O101">
        <v>7.5300000000000002E-3</v>
      </c>
      <c r="P101"/>
      <c r="Q101"/>
      <c r="R101">
        <v>1.0200000000000001E-2</v>
      </c>
      <c r="S101"/>
      <c r="T101"/>
      <c r="U101"/>
      <c r="V101"/>
      <c r="W101"/>
      <c r="X101"/>
      <c r="Y101"/>
      <c r="Z101"/>
      <c r="AA101"/>
      <c r="AB101"/>
      <c r="AC101"/>
      <c r="AD101"/>
      <c r="AE101">
        <v>7.5300000000000002E-3</v>
      </c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 t="s">
        <v>1353</v>
      </c>
      <c r="AT101" s="108" t="str">
        <f t="shared" si="1"/>
        <v>PMRL1_2025-05-18_N</v>
      </c>
    </row>
    <row r="102" spans="1:46" x14ac:dyDescent="0.35">
      <c r="A102" t="s">
        <v>1375</v>
      </c>
      <c r="B102" t="s">
        <v>1349</v>
      </c>
      <c r="C102" t="s">
        <v>1361</v>
      </c>
      <c r="D102" t="s">
        <v>1349</v>
      </c>
      <c r="E102">
        <v>547.99350000000004</v>
      </c>
      <c r="F102" t="s">
        <v>1351</v>
      </c>
      <c r="G102" s="6">
        <v>45796.771689814814</v>
      </c>
      <c r="H102"/>
      <c r="I102" t="s">
        <v>1352</v>
      </c>
      <c r="J102"/>
      <c r="K102" t="s">
        <v>1360</v>
      </c>
      <c r="L102">
        <v>4</v>
      </c>
      <c r="M102">
        <v>0</v>
      </c>
      <c r="N102">
        <v>0.12399</v>
      </c>
      <c r="O102">
        <v>5.1999999999999995E-4</v>
      </c>
      <c r="P102"/>
      <c r="Q102"/>
      <c r="R102">
        <v>0.12451</v>
      </c>
      <c r="S102"/>
      <c r="T102"/>
      <c r="U102"/>
      <c r="V102"/>
      <c r="W102"/>
      <c r="X102"/>
      <c r="Y102"/>
      <c r="Z102"/>
      <c r="AA102"/>
      <c r="AB102"/>
      <c r="AC102"/>
      <c r="AD102"/>
      <c r="AE102">
        <v>5.1999999999999995E-4</v>
      </c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 t="s">
        <v>1353</v>
      </c>
      <c r="AT102" s="108" t="str">
        <f t="shared" si="1"/>
        <v>DE1_2025-05-18_T</v>
      </c>
    </row>
    <row r="103" spans="1:46" x14ac:dyDescent="0.35">
      <c r="A103" t="s">
        <v>1378</v>
      </c>
      <c r="B103" t="s">
        <v>1349</v>
      </c>
      <c r="C103" t="s">
        <v>1361</v>
      </c>
      <c r="D103" t="s">
        <v>1349</v>
      </c>
      <c r="E103">
        <v>998.8809</v>
      </c>
      <c r="F103" t="s">
        <v>1351</v>
      </c>
      <c r="G103" s="6">
        <v>45796.772106481483</v>
      </c>
      <c r="H103"/>
      <c r="I103" t="s">
        <v>1352</v>
      </c>
      <c r="J103"/>
      <c r="K103" t="s">
        <v>1360</v>
      </c>
      <c r="L103">
        <v>4</v>
      </c>
      <c r="M103">
        <v>0</v>
      </c>
      <c r="N103">
        <v>0.21415999999999999</v>
      </c>
      <c r="O103">
        <v>6.0000000000000002E-5</v>
      </c>
      <c r="P103"/>
      <c r="Q103"/>
      <c r="R103">
        <v>0.21421999999999999</v>
      </c>
      <c r="S103"/>
      <c r="T103"/>
      <c r="U103"/>
      <c r="V103"/>
      <c r="W103"/>
      <c r="X103"/>
      <c r="Y103"/>
      <c r="Z103"/>
      <c r="AA103"/>
      <c r="AB103"/>
      <c r="AC103"/>
      <c r="AD103"/>
      <c r="AE103">
        <v>6.0000000000000002E-5</v>
      </c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 t="s">
        <v>1353</v>
      </c>
      <c r="AT103" s="108" t="str">
        <f t="shared" si="1"/>
        <v>HA1_2025-05-18_T</v>
      </c>
    </row>
    <row r="104" spans="1:46" x14ac:dyDescent="0.35">
      <c r="A104" t="s">
        <v>1386</v>
      </c>
      <c r="B104" t="s">
        <v>1349</v>
      </c>
      <c r="C104" t="s">
        <v>1356</v>
      </c>
      <c r="D104" t="s">
        <v>1349</v>
      </c>
      <c r="E104">
        <v>8.0399999999999999E-2</v>
      </c>
      <c r="F104" t="s">
        <v>1357</v>
      </c>
      <c r="G104" s="6">
        <v>45796.773969907408</v>
      </c>
      <c r="H104"/>
      <c r="I104" t="s">
        <v>1352</v>
      </c>
      <c r="J104"/>
      <c r="K104"/>
      <c r="L104">
        <v>0</v>
      </c>
      <c r="M104">
        <v>0</v>
      </c>
      <c r="N104">
        <v>4.0730000000000002E-2</v>
      </c>
      <c r="O104">
        <v>1.08E-3</v>
      </c>
      <c r="P104"/>
      <c r="Q104"/>
      <c r="R104">
        <v>4.181E-2</v>
      </c>
      <c r="S104"/>
      <c r="T104"/>
      <c r="U104"/>
      <c r="V104"/>
      <c r="W104"/>
      <c r="X104"/>
      <c r="Y104"/>
      <c r="Z104"/>
      <c r="AA104"/>
      <c r="AB104"/>
      <c r="AC104"/>
      <c r="AD104"/>
      <c r="AE104">
        <v>1.08E-3</v>
      </c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 t="s">
        <v>1353</v>
      </c>
      <c r="AT104" s="108" t="str">
        <f t="shared" si="1"/>
        <v>PL1_2025-05-18_P</v>
      </c>
    </row>
    <row r="105" spans="1:46" x14ac:dyDescent="0.35">
      <c r="A105" t="s">
        <v>1387</v>
      </c>
      <c r="B105" t="s">
        <v>1349</v>
      </c>
      <c r="C105" t="s">
        <v>1356</v>
      </c>
      <c r="D105" t="s">
        <v>1349</v>
      </c>
      <c r="E105">
        <v>9.9409999999999998E-2</v>
      </c>
      <c r="F105" t="s">
        <v>1357</v>
      </c>
      <c r="G105" s="6">
        <v>45796.774606481478</v>
      </c>
      <c r="H105"/>
      <c r="I105" t="s">
        <v>1352</v>
      </c>
      <c r="J105"/>
      <c r="K105"/>
      <c r="L105">
        <v>0</v>
      </c>
      <c r="M105">
        <v>0</v>
      </c>
      <c r="N105">
        <v>5.0549999999999998E-2</v>
      </c>
      <c r="O105">
        <v>1.14E-3</v>
      </c>
      <c r="P105"/>
      <c r="Q105"/>
      <c r="R105">
        <v>5.169E-2</v>
      </c>
      <c r="S105"/>
      <c r="T105"/>
      <c r="U105"/>
      <c r="V105"/>
      <c r="W105"/>
      <c r="X105"/>
      <c r="Y105"/>
      <c r="Z105"/>
      <c r="AA105"/>
      <c r="AB105"/>
      <c r="AC105"/>
      <c r="AD105"/>
      <c r="AE105">
        <v>1.14E-3</v>
      </c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 t="s">
        <v>1353</v>
      </c>
      <c r="AT105" s="108" t="str">
        <f t="shared" si="1"/>
        <v>PMRL1_2025-05-18_P</v>
      </c>
    </row>
    <row r="106" spans="1:46" x14ac:dyDescent="0.35">
      <c r="A106" t="s">
        <v>1388</v>
      </c>
      <c r="B106" t="s">
        <v>1349</v>
      </c>
      <c r="C106" t="s">
        <v>1350</v>
      </c>
      <c r="D106" t="s">
        <v>1349</v>
      </c>
      <c r="E106">
        <v>16.616879999999998</v>
      </c>
      <c r="F106" t="s">
        <v>1351</v>
      </c>
      <c r="G106" s="6">
        <v>45796.77480324074</v>
      </c>
      <c r="H106"/>
      <c r="I106" t="s">
        <v>1352</v>
      </c>
      <c r="J106"/>
      <c r="K106"/>
      <c r="L106">
        <v>0</v>
      </c>
      <c r="M106">
        <v>0</v>
      </c>
      <c r="N106">
        <v>5.6610000000000001E-2</v>
      </c>
      <c r="O106">
        <v>5.0699999999999999E-3</v>
      </c>
      <c r="P106"/>
      <c r="Q106"/>
      <c r="R106">
        <v>6.1679999999999999E-2</v>
      </c>
      <c r="S106"/>
      <c r="T106"/>
      <c r="U106"/>
      <c r="V106"/>
      <c r="W106"/>
      <c r="X106"/>
      <c r="Y106"/>
      <c r="Z106"/>
      <c r="AA106"/>
      <c r="AB106"/>
      <c r="AC106"/>
      <c r="AD106"/>
      <c r="AE106">
        <v>5.0699999999999999E-3</v>
      </c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 t="s">
        <v>1353</v>
      </c>
      <c r="AT106" s="108" t="str">
        <f t="shared" si="1"/>
        <v>PNVL1_2025-05-18_N</v>
      </c>
    </row>
    <row r="107" spans="1:46" x14ac:dyDescent="0.35">
      <c r="A107" t="s">
        <v>1381</v>
      </c>
      <c r="B107" t="s">
        <v>1349</v>
      </c>
      <c r="C107" t="s">
        <v>1361</v>
      </c>
      <c r="D107" t="s">
        <v>1349</v>
      </c>
      <c r="E107">
        <v>430.46620000000001</v>
      </c>
      <c r="F107" t="s">
        <v>1351</v>
      </c>
      <c r="G107" s="6">
        <v>45796.775335648148</v>
      </c>
      <c r="H107"/>
      <c r="I107" t="s">
        <v>1352</v>
      </c>
      <c r="J107"/>
      <c r="K107"/>
      <c r="L107">
        <v>0</v>
      </c>
      <c r="M107">
        <v>0</v>
      </c>
      <c r="N107">
        <v>0.44481999999999999</v>
      </c>
      <c r="O107">
        <v>8.1099999999999992E-3</v>
      </c>
      <c r="P107"/>
      <c r="Q107"/>
      <c r="R107">
        <v>0.45294000000000001</v>
      </c>
      <c r="S107"/>
      <c r="T107"/>
      <c r="U107"/>
      <c r="V107"/>
      <c r="W107"/>
      <c r="X107"/>
      <c r="Y107"/>
      <c r="Z107"/>
      <c r="AA107"/>
      <c r="AB107"/>
      <c r="AC107"/>
      <c r="AD107"/>
      <c r="AE107">
        <v>8.1099999999999992E-3</v>
      </c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 t="s">
        <v>1353</v>
      </c>
      <c r="AT107" s="108" t="str">
        <f t="shared" si="1"/>
        <v>HO1_2025-05-18_T</v>
      </c>
    </row>
    <row r="108" spans="1:46" x14ac:dyDescent="0.35">
      <c r="A108" t="s">
        <v>1387</v>
      </c>
      <c r="B108" t="s">
        <v>1349</v>
      </c>
      <c r="C108" t="s">
        <v>1361</v>
      </c>
      <c r="D108" t="s">
        <v>1349</v>
      </c>
      <c r="E108">
        <v>94.973839999999996</v>
      </c>
      <c r="F108" t="s">
        <v>1351</v>
      </c>
      <c r="G108" s="6">
        <v>45796.777314814812</v>
      </c>
      <c r="H108"/>
      <c r="I108" t="s">
        <v>1352</v>
      </c>
      <c r="J108"/>
      <c r="K108"/>
      <c r="L108">
        <v>0</v>
      </c>
      <c r="M108">
        <v>0</v>
      </c>
      <c r="N108">
        <v>0.10936999999999999</v>
      </c>
      <c r="O108">
        <v>5.3299999999999997E-3</v>
      </c>
      <c r="P108"/>
      <c r="Q108"/>
      <c r="R108">
        <v>0.1147</v>
      </c>
      <c r="S108"/>
      <c r="T108"/>
      <c r="U108"/>
      <c r="V108"/>
      <c r="W108"/>
      <c r="X108"/>
      <c r="Y108"/>
      <c r="Z108"/>
      <c r="AA108"/>
      <c r="AB108"/>
      <c r="AC108"/>
      <c r="AD108"/>
      <c r="AE108">
        <v>5.3299999999999997E-3</v>
      </c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 t="s">
        <v>1353</v>
      </c>
      <c r="AT108" s="108" t="str">
        <f t="shared" si="1"/>
        <v>PMRL1_2025-05-18_T</v>
      </c>
    </row>
    <row r="109" spans="1:46" x14ac:dyDescent="0.35">
      <c r="A109" t="s">
        <v>1388</v>
      </c>
      <c r="B109" t="s">
        <v>1349</v>
      </c>
      <c r="C109" t="s">
        <v>1356</v>
      </c>
      <c r="D109" t="s">
        <v>1349</v>
      </c>
      <c r="E109">
        <v>0.10358000000000001</v>
      </c>
      <c r="F109" t="s">
        <v>1357</v>
      </c>
      <c r="G109" s="6">
        <v>45796.777314814812</v>
      </c>
      <c r="H109"/>
      <c r="I109" t="s">
        <v>1352</v>
      </c>
      <c r="J109"/>
      <c r="K109"/>
      <c r="L109">
        <v>0</v>
      </c>
      <c r="M109">
        <v>0</v>
      </c>
      <c r="N109">
        <v>5.2699999999999997E-2</v>
      </c>
      <c r="O109">
        <v>7.9000000000000001E-4</v>
      </c>
      <c r="P109"/>
      <c r="Q109"/>
      <c r="R109">
        <v>5.3490000000000003E-2</v>
      </c>
      <c r="S109"/>
      <c r="T109"/>
      <c r="U109"/>
      <c r="V109"/>
      <c r="W109"/>
      <c r="X109"/>
      <c r="Y109"/>
      <c r="Z109"/>
      <c r="AA109"/>
      <c r="AB109"/>
      <c r="AC109"/>
      <c r="AD109"/>
      <c r="AE109">
        <v>7.9000000000000001E-4</v>
      </c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 t="s">
        <v>1353</v>
      </c>
      <c r="AT109" s="108" t="str">
        <f t="shared" si="1"/>
        <v>PNVL1_2025-05-18_P</v>
      </c>
    </row>
    <row r="110" spans="1:46" x14ac:dyDescent="0.35">
      <c r="A110" t="s">
        <v>1387</v>
      </c>
      <c r="B110" t="s">
        <v>1349</v>
      </c>
      <c r="C110" t="s">
        <v>1359</v>
      </c>
      <c r="D110" t="s">
        <v>1349</v>
      </c>
      <c r="E110">
        <v>510.41640000000001</v>
      </c>
      <c r="F110" t="s">
        <v>1357</v>
      </c>
      <c r="G110" s="6">
        <v>45796.777824074074</v>
      </c>
      <c r="H110"/>
      <c r="I110" t="s">
        <v>1352</v>
      </c>
      <c r="J110" t="s">
        <v>1369</v>
      </c>
      <c r="K110" t="s">
        <v>1360</v>
      </c>
      <c r="L110">
        <v>4</v>
      </c>
      <c r="M110">
        <v>0</v>
      </c>
      <c r="N110">
        <v>0.28804000000000002</v>
      </c>
      <c r="O110">
        <v>0.13419</v>
      </c>
      <c r="P110"/>
      <c r="Q110"/>
      <c r="R110">
        <v>0.42222999999999999</v>
      </c>
      <c r="S110"/>
      <c r="T110"/>
      <c r="U110"/>
      <c r="V110"/>
      <c r="W110"/>
      <c r="X110"/>
      <c r="Y110"/>
      <c r="Z110"/>
      <c r="AA110"/>
      <c r="AB110"/>
      <c r="AC110"/>
      <c r="AD110"/>
      <c r="AE110">
        <v>0.13419</v>
      </c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 t="s">
        <v>1353</v>
      </c>
      <c r="AT110" s="108" t="str">
        <f t="shared" si="1"/>
        <v>PMRL1_2025-05-18_C</v>
      </c>
    </row>
    <row r="111" spans="1:46" x14ac:dyDescent="0.35">
      <c r="A111" t="s">
        <v>1389</v>
      </c>
      <c r="B111" t="s">
        <v>1349</v>
      </c>
      <c r="C111" t="s">
        <v>1350</v>
      </c>
      <c r="D111" t="s">
        <v>1349</v>
      </c>
      <c r="E111">
        <v>4.5694900000000001</v>
      </c>
      <c r="F111" t="s">
        <v>1351</v>
      </c>
      <c r="G111" s="6">
        <v>45796.780844907407</v>
      </c>
      <c r="H111"/>
      <c r="I111" t="s">
        <v>1352</v>
      </c>
      <c r="J111"/>
      <c r="K111"/>
      <c r="L111">
        <v>0</v>
      </c>
      <c r="M111">
        <v>0</v>
      </c>
      <c r="N111">
        <v>2.2849999999999999E-2</v>
      </c>
      <c r="O111">
        <v>1.124E-2</v>
      </c>
      <c r="P111"/>
      <c r="Q111"/>
      <c r="R111">
        <v>3.4079999999999999E-2</v>
      </c>
      <c r="S111"/>
      <c r="T111"/>
      <c r="U111"/>
      <c r="V111"/>
      <c r="W111"/>
      <c r="X111"/>
      <c r="Y111"/>
      <c r="Z111"/>
      <c r="AA111"/>
      <c r="AB111"/>
      <c r="AC111"/>
      <c r="AD111"/>
      <c r="AE111">
        <v>1.124E-2</v>
      </c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 t="s">
        <v>1353</v>
      </c>
      <c r="AT111" s="108" t="str">
        <f t="shared" si="1"/>
        <v>SYL1_2025-05-18_N</v>
      </c>
    </row>
    <row r="112" spans="1:46" x14ac:dyDescent="0.35">
      <c r="A112" t="s">
        <v>1383</v>
      </c>
      <c r="B112" t="s">
        <v>1349</v>
      </c>
      <c r="C112" t="s">
        <v>1361</v>
      </c>
      <c r="D112" t="s">
        <v>1349</v>
      </c>
      <c r="E112">
        <v>1472.13</v>
      </c>
      <c r="F112" t="s">
        <v>1351</v>
      </c>
      <c r="G112" s="6">
        <v>45796.782314814816</v>
      </c>
      <c r="H112"/>
      <c r="I112" t="s">
        <v>1352</v>
      </c>
      <c r="J112"/>
      <c r="K112" t="s">
        <v>1360</v>
      </c>
      <c r="L112">
        <v>4</v>
      </c>
      <c r="M112">
        <v>0</v>
      </c>
      <c r="N112">
        <v>0.30880000000000002</v>
      </c>
      <c r="O112">
        <v>5.6999999999999998E-4</v>
      </c>
      <c r="P112"/>
      <c r="Q112"/>
      <c r="R112">
        <v>0.30936999999999998</v>
      </c>
      <c r="S112"/>
      <c r="T112"/>
      <c r="U112"/>
      <c r="V112"/>
      <c r="W112"/>
      <c r="X112"/>
      <c r="Y112"/>
      <c r="Z112"/>
      <c r="AA112"/>
      <c r="AB112"/>
      <c r="AC112"/>
      <c r="AD112"/>
      <c r="AE112">
        <v>5.6999999999999998E-4</v>
      </c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 t="s">
        <v>1353</v>
      </c>
      <c r="AT112" s="108" t="str">
        <f t="shared" si="1"/>
        <v>MDWL1_2025-05-18_T</v>
      </c>
    </row>
    <row r="113" spans="1:46" x14ac:dyDescent="0.35">
      <c r="A113" t="s">
        <v>1386</v>
      </c>
      <c r="B113" t="s">
        <v>1349</v>
      </c>
      <c r="C113" t="s">
        <v>1361</v>
      </c>
      <c r="D113" t="s">
        <v>1349</v>
      </c>
      <c r="E113">
        <v>747.56200000000001</v>
      </c>
      <c r="F113" t="s">
        <v>1351</v>
      </c>
      <c r="G113" s="6">
        <v>45796.782835648148</v>
      </c>
      <c r="H113"/>
      <c r="I113" t="s">
        <v>1352</v>
      </c>
      <c r="J113"/>
      <c r="K113" t="s">
        <v>1360</v>
      </c>
      <c r="L113">
        <v>4</v>
      </c>
      <c r="M113">
        <v>0</v>
      </c>
      <c r="N113">
        <v>0.16389999999999999</v>
      </c>
      <c r="O113">
        <v>5.2999999999999998E-4</v>
      </c>
      <c r="P113"/>
      <c r="Q113"/>
      <c r="R113">
        <v>0.16442999999999999</v>
      </c>
      <c r="S113"/>
      <c r="T113"/>
      <c r="U113"/>
      <c r="V113"/>
      <c r="W113"/>
      <c r="X113"/>
      <c r="Y113"/>
      <c r="Z113"/>
      <c r="AA113"/>
      <c r="AB113"/>
      <c r="AC113"/>
      <c r="AD113"/>
      <c r="AE113">
        <v>5.2999999999999998E-4</v>
      </c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 t="s">
        <v>1353</v>
      </c>
      <c r="AT113" s="108" t="str">
        <f t="shared" si="1"/>
        <v>PL1_2025-05-18_T</v>
      </c>
    </row>
    <row r="114" spans="1:46" x14ac:dyDescent="0.35">
      <c r="A114" t="s">
        <v>1384</v>
      </c>
      <c r="B114" t="s">
        <v>1349</v>
      </c>
      <c r="C114" t="s">
        <v>1361</v>
      </c>
      <c r="D114" t="s">
        <v>1349</v>
      </c>
      <c r="E114">
        <v>1095.9349999999999</v>
      </c>
      <c r="F114" t="s">
        <v>1351</v>
      </c>
      <c r="G114" s="6">
        <v>45796.783032407409</v>
      </c>
      <c r="H114"/>
      <c r="I114" t="s">
        <v>1352</v>
      </c>
      <c r="J114"/>
      <c r="K114" t="s">
        <v>1360</v>
      </c>
      <c r="L114">
        <v>4</v>
      </c>
      <c r="M114">
        <v>0</v>
      </c>
      <c r="N114">
        <v>0.23357</v>
      </c>
      <c r="O114">
        <v>8.4000000000000003E-4</v>
      </c>
      <c r="P114"/>
      <c r="Q114"/>
      <c r="R114">
        <v>0.23441000000000001</v>
      </c>
      <c r="S114"/>
      <c r="T114"/>
      <c r="U114"/>
      <c r="V114"/>
      <c r="W114"/>
      <c r="X114"/>
      <c r="Y114"/>
      <c r="Z114"/>
      <c r="AA114"/>
      <c r="AB114"/>
      <c r="AC114"/>
      <c r="AD114"/>
      <c r="AE114">
        <v>8.4000000000000003E-4</v>
      </c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 t="s">
        <v>1353</v>
      </c>
      <c r="AT114" s="108" t="str">
        <f t="shared" si="1"/>
        <v>MR3_2025-05-18_T</v>
      </c>
    </row>
    <row r="115" spans="1:46" x14ac:dyDescent="0.35">
      <c r="A115" t="s">
        <v>1390</v>
      </c>
      <c r="B115" t="s">
        <v>1349</v>
      </c>
      <c r="C115" t="s">
        <v>1350</v>
      </c>
      <c r="D115" t="s">
        <v>1349</v>
      </c>
      <c r="E115">
        <v>-1.09619</v>
      </c>
      <c r="F115" t="s">
        <v>1351</v>
      </c>
      <c r="G115" s="6">
        <v>45796.78324074074</v>
      </c>
      <c r="H115"/>
      <c r="I115" t="s">
        <v>1352</v>
      </c>
      <c r="J115"/>
      <c r="K115"/>
      <c r="L115">
        <v>0</v>
      </c>
      <c r="M115">
        <v>0</v>
      </c>
      <c r="N115">
        <v>6.9699999999999996E-3</v>
      </c>
      <c r="O115">
        <v>6.5500000000000003E-3</v>
      </c>
      <c r="P115"/>
      <c r="Q115"/>
      <c r="R115">
        <v>1.3520000000000001E-2</v>
      </c>
      <c r="S115"/>
      <c r="T115"/>
      <c r="U115"/>
      <c r="V115"/>
      <c r="W115"/>
      <c r="X115"/>
      <c r="Y115"/>
      <c r="Z115"/>
      <c r="AA115"/>
      <c r="AB115"/>
      <c r="AC115"/>
      <c r="AD115"/>
      <c r="AE115">
        <v>6.5500000000000003E-3</v>
      </c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 t="s">
        <v>1353</v>
      </c>
      <c r="AT115" s="108" t="str">
        <f t="shared" si="1"/>
        <v>SYNL1_2025-05-18_N</v>
      </c>
    </row>
    <row r="116" spans="1:46" x14ac:dyDescent="0.35">
      <c r="A116" t="s">
        <v>1389</v>
      </c>
      <c r="B116" t="s">
        <v>1349</v>
      </c>
      <c r="C116" t="s">
        <v>1356</v>
      </c>
      <c r="D116" t="s">
        <v>1349</v>
      </c>
      <c r="E116">
        <v>8.6690000000000003E-2</v>
      </c>
      <c r="F116" t="s">
        <v>1357</v>
      </c>
      <c r="G116" s="6">
        <v>45796.784907407404</v>
      </c>
      <c r="H116"/>
      <c r="I116" t="s">
        <v>1352</v>
      </c>
      <c r="J116"/>
      <c r="K116"/>
      <c r="L116">
        <v>0</v>
      </c>
      <c r="M116">
        <v>0</v>
      </c>
      <c r="N116">
        <v>4.3970000000000002E-2</v>
      </c>
      <c r="O116">
        <v>1.7600000000000001E-3</v>
      </c>
      <c r="P116"/>
      <c r="Q116"/>
      <c r="R116">
        <v>4.5740000000000003E-2</v>
      </c>
      <c r="S116"/>
      <c r="T116"/>
      <c r="U116"/>
      <c r="V116"/>
      <c r="W116"/>
      <c r="X116"/>
      <c r="Y116"/>
      <c r="Z116"/>
      <c r="AA116"/>
      <c r="AB116"/>
      <c r="AC116"/>
      <c r="AD116"/>
      <c r="AE116">
        <v>1.7600000000000001E-3</v>
      </c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 t="s">
        <v>1353</v>
      </c>
      <c r="AT116" s="108" t="str">
        <f t="shared" si="1"/>
        <v>SYL1_2025-05-18_P</v>
      </c>
    </row>
    <row r="117" spans="1:46" x14ac:dyDescent="0.35">
      <c r="A117" t="s">
        <v>1390</v>
      </c>
      <c r="B117" t="s">
        <v>1349</v>
      </c>
      <c r="C117" t="s">
        <v>1356</v>
      </c>
      <c r="D117" t="s">
        <v>1349</v>
      </c>
      <c r="E117">
        <v>9.7350000000000006E-2</v>
      </c>
      <c r="F117" t="s">
        <v>1357</v>
      </c>
      <c r="G117" s="6">
        <v>45796.786168981482</v>
      </c>
      <c r="H117"/>
      <c r="I117" t="s">
        <v>1352</v>
      </c>
      <c r="J117"/>
      <c r="K117"/>
      <c r="L117">
        <v>0</v>
      </c>
      <c r="M117">
        <v>0</v>
      </c>
      <c r="N117">
        <v>4.9480000000000003E-2</v>
      </c>
      <c r="O117">
        <v>1.4400000000000001E-3</v>
      </c>
      <c r="P117"/>
      <c r="Q117"/>
      <c r="R117">
        <v>5.092E-2</v>
      </c>
      <c r="S117"/>
      <c r="T117"/>
      <c r="U117"/>
      <c r="V117"/>
      <c r="W117"/>
      <c r="X117"/>
      <c r="Y117"/>
      <c r="Z117"/>
      <c r="AA117"/>
      <c r="AB117"/>
      <c r="AC117"/>
      <c r="AD117"/>
      <c r="AE117">
        <v>1.4400000000000001E-3</v>
      </c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 t="s">
        <v>1353</v>
      </c>
      <c r="AT117" s="108" t="str">
        <f t="shared" si="1"/>
        <v>SYNL1_2025-05-18_P</v>
      </c>
    </row>
    <row r="118" spans="1:46" x14ac:dyDescent="0.35">
      <c r="A118" t="s">
        <v>1391</v>
      </c>
      <c r="B118" t="s">
        <v>1349</v>
      </c>
      <c r="C118" t="s">
        <v>1350</v>
      </c>
      <c r="D118" t="s">
        <v>1349</v>
      </c>
      <c r="E118">
        <v>6.2851699999999999</v>
      </c>
      <c r="F118" t="s">
        <v>1351</v>
      </c>
      <c r="G118" s="6">
        <v>45796.786365740743</v>
      </c>
      <c r="H118"/>
      <c r="I118" t="s">
        <v>1352</v>
      </c>
      <c r="J118"/>
      <c r="K118"/>
      <c r="L118">
        <v>0</v>
      </c>
      <c r="M118">
        <v>0</v>
      </c>
      <c r="N118">
        <v>2.7660000000000001E-2</v>
      </c>
      <c r="O118">
        <v>8.8999999999999999E-3</v>
      </c>
      <c r="P118"/>
      <c r="Q118"/>
      <c r="R118">
        <v>3.6560000000000002E-2</v>
      </c>
      <c r="S118"/>
      <c r="T118"/>
      <c r="U118"/>
      <c r="V118"/>
      <c r="W118"/>
      <c r="X118"/>
      <c r="Y118"/>
      <c r="Z118"/>
      <c r="AA118"/>
      <c r="AB118"/>
      <c r="AC118"/>
      <c r="AD118"/>
      <c r="AE118">
        <v>8.8999999999999999E-3</v>
      </c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 t="s">
        <v>1353</v>
      </c>
      <c r="AT118" s="108" t="str">
        <f t="shared" si="1"/>
        <v>PP1_2025-05-18_N</v>
      </c>
    </row>
    <row r="119" spans="1:46" x14ac:dyDescent="0.35">
      <c r="A119" t="s">
        <v>1389</v>
      </c>
      <c r="B119" t="s">
        <v>1349</v>
      </c>
      <c r="C119" t="s">
        <v>1361</v>
      </c>
      <c r="D119" t="s">
        <v>1349</v>
      </c>
      <c r="E119">
        <v>117.79989999999999</v>
      </c>
      <c r="F119" t="s">
        <v>1351</v>
      </c>
      <c r="G119" s="6">
        <v>45796.787094907406</v>
      </c>
      <c r="H119"/>
      <c r="I119" t="s">
        <v>1352</v>
      </c>
      <c r="J119"/>
      <c r="K119"/>
      <c r="L119">
        <v>0</v>
      </c>
      <c r="M119">
        <v>0</v>
      </c>
      <c r="N119">
        <v>0.13219</v>
      </c>
      <c r="O119">
        <v>7.0299999999999998E-3</v>
      </c>
      <c r="P119"/>
      <c r="Q119"/>
      <c r="R119">
        <v>0.13922000000000001</v>
      </c>
      <c r="S119"/>
      <c r="T119"/>
      <c r="U119"/>
      <c r="V119"/>
      <c r="W119"/>
      <c r="X119"/>
      <c r="Y119"/>
      <c r="Z119"/>
      <c r="AA119"/>
      <c r="AB119"/>
      <c r="AC119"/>
      <c r="AD119"/>
      <c r="AE119">
        <v>7.0299999999999998E-3</v>
      </c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 t="s">
        <v>1353</v>
      </c>
      <c r="AT119" s="108" t="str">
        <f t="shared" si="1"/>
        <v>SYL1_2025-05-18_T</v>
      </c>
    </row>
    <row r="120" spans="1:46" x14ac:dyDescent="0.35">
      <c r="A120" t="s">
        <v>1392</v>
      </c>
      <c r="B120" t="s">
        <v>1349</v>
      </c>
      <c r="C120" t="s">
        <v>1350</v>
      </c>
      <c r="D120" t="s">
        <v>1349</v>
      </c>
      <c r="E120">
        <v>0.79159000000000002</v>
      </c>
      <c r="F120" t="s">
        <v>1351</v>
      </c>
      <c r="G120" s="6">
        <v>45796.788668981484</v>
      </c>
      <c r="H120"/>
      <c r="I120" t="s">
        <v>1352</v>
      </c>
      <c r="J120"/>
      <c r="K120"/>
      <c r="L120">
        <v>0</v>
      </c>
      <c r="M120">
        <v>0</v>
      </c>
      <c r="N120">
        <v>1.226E-2</v>
      </c>
      <c r="O120">
        <v>9.0799999999999995E-3</v>
      </c>
      <c r="P120"/>
      <c r="Q120"/>
      <c r="R120">
        <v>2.1340000000000001E-2</v>
      </c>
      <c r="S120"/>
      <c r="T120"/>
      <c r="U120"/>
      <c r="V120"/>
      <c r="W120"/>
      <c r="X120"/>
      <c r="Y120"/>
      <c r="Z120"/>
      <c r="AA120"/>
      <c r="AB120"/>
      <c r="AC120"/>
      <c r="AD120"/>
      <c r="AE120">
        <v>9.0799999999999995E-3</v>
      </c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 t="s">
        <v>1353</v>
      </c>
      <c r="AT120" s="108" t="str">
        <f t="shared" si="1"/>
        <v>PRP1_2025-05-18_N</v>
      </c>
    </row>
    <row r="121" spans="1:46" x14ac:dyDescent="0.35">
      <c r="A121" t="s">
        <v>1390</v>
      </c>
      <c r="B121" t="s">
        <v>1349</v>
      </c>
      <c r="C121" t="s">
        <v>1361</v>
      </c>
      <c r="D121" t="s">
        <v>1349</v>
      </c>
      <c r="E121">
        <v>414.10539999999997</v>
      </c>
      <c r="F121" t="s">
        <v>1351</v>
      </c>
      <c r="G121" s="6">
        <v>45796.789293981485</v>
      </c>
      <c r="H121"/>
      <c r="I121" t="s">
        <v>1352</v>
      </c>
      <c r="J121"/>
      <c r="K121"/>
      <c r="L121">
        <v>0</v>
      </c>
      <c r="M121">
        <v>0</v>
      </c>
      <c r="N121">
        <v>0.42847000000000002</v>
      </c>
      <c r="O121">
        <v>4.2300000000000003E-3</v>
      </c>
      <c r="P121"/>
      <c r="Q121"/>
      <c r="R121">
        <v>0.43269999999999997</v>
      </c>
      <c r="S121"/>
      <c r="T121"/>
      <c r="U121"/>
      <c r="V121"/>
      <c r="W121"/>
      <c r="X121"/>
      <c r="Y121"/>
      <c r="Z121"/>
      <c r="AA121"/>
      <c r="AB121"/>
      <c r="AC121"/>
      <c r="AD121"/>
      <c r="AE121">
        <v>4.2300000000000003E-3</v>
      </c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 t="s">
        <v>1353</v>
      </c>
      <c r="AT121" s="108" t="str">
        <f t="shared" si="1"/>
        <v>SYNL1_2025-05-18_T</v>
      </c>
    </row>
    <row r="122" spans="1:46" x14ac:dyDescent="0.35">
      <c r="A122" t="s">
        <v>1391</v>
      </c>
      <c r="B122" t="s">
        <v>1349</v>
      </c>
      <c r="C122" t="s">
        <v>1356</v>
      </c>
      <c r="D122" t="s">
        <v>1349</v>
      </c>
      <c r="E122">
        <v>2.7879999999999999E-2</v>
      </c>
      <c r="F122" t="s">
        <v>1357</v>
      </c>
      <c r="G122" s="6">
        <v>45796.790648148148</v>
      </c>
      <c r="H122"/>
      <c r="I122" t="s">
        <v>1352</v>
      </c>
      <c r="J122"/>
      <c r="K122"/>
      <c r="L122">
        <v>0</v>
      </c>
      <c r="M122">
        <v>0</v>
      </c>
      <c r="N122">
        <v>1.3599999999999999E-2</v>
      </c>
      <c r="O122">
        <v>2.4099999999999998E-3</v>
      </c>
      <c r="P122"/>
      <c r="Q122"/>
      <c r="R122">
        <v>1.6E-2</v>
      </c>
      <c r="S122"/>
      <c r="T122"/>
      <c r="U122"/>
      <c r="V122"/>
      <c r="W122"/>
      <c r="X122"/>
      <c r="Y122"/>
      <c r="Z122"/>
      <c r="AA122"/>
      <c r="AB122"/>
      <c r="AC122"/>
      <c r="AD122"/>
      <c r="AE122">
        <v>2.4099999999999998E-3</v>
      </c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 t="s">
        <v>1353</v>
      </c>
      <c r="AT122" s="108" t="str">
        <f t="shared" si="1"/>
        <v>PP1_2025-05-18_P</v>
      </c>
    </row>
    <row r="123" spans="1:46" x14ac:dyDescent="0.35">
      <c r="A123" t="s">
        <v>1393</v>
      </c>
      <c r="B123" t="s">
        <v>1349</v>
      </c>
      <c r="C123" t="s">
        <v>1350</v>
      </c>
      <c r="D123" t="s">
        <v>1349</v>
      </c>
      <c r="E123">
        <v>18.190270000000002</v>
      </c>
      <c r="F123" t="s">
        <v>1351</v>
      </c>
      <c r="G123" s="6">
        <v>45796.790648148148</v>
      </c>
      <c r="H123"/>
      <c r="I123" t="s">
        <v>1352</v>
      </c>
      <c r="J123"/>
      <c r="K123"/>
      <c r="L123">
        <v>0</v>
      </c>
      <c r="M123">
        <v>0</v>
      </c>
      <c r="N123">
        <v>6.1019999999999998E-2</v>
      </c>
      <c r="O123">
        <v>7.8100000000000001E-3</v>
      </c>
      <c r="P123"/>
      <c r="Q123"/>
      <c r="R123">
        <v>6.8830000000000002E-2</v>
      </c>
      <c r="S123"/>
      <c r="T123"/>
      <c r="U123"/>
      <c r="V123"/>
      <c r="W123"/>
      <c r="X123"/>
      <c r="Y123"/>
      <c r="Z123"/>
      <c r="AA123"/>
      <c r="AB123"/>
      <c r="AC123"/>
      <c r="AD123"/>
      <c r="AE123">
        <v>7.8100000000000001E-3</v>
      </c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 t="s">
        <v>1353</v>
      </c>
      <c r="AT123" s="108" t="str">
        <f t="shared" si="1"/>
        <v>RBA_2025-05-18_N</v>
      </c>
    </row>
    <row r="124" spans="1:46" x14ac:dyDescent="0.35">
      <c r="A124" t="s">
        <v>1392</v>
      </c>
      <c r="B124" t="s">
        <v>1349</v>
      </c>
      <c r="C124" t="s">
        <v>1356</v>
      </c>
      <c r="D124" t="s">
        <v>1349</v>
      </c>
      <c r="E124">
        <v>2.3E-2</v>
      </c>
      <c r="F124" t="s">
        <v>1357</v>
      </c>
      <c r="G124" s="6">
        <v>45796.791064814817</v>
      </c>
      <c r="H124"/>
      <c r="I124" t="s">
        <v>1352</v>
      </c>
      <c r="J124"/>
      <c r="K124"/>
      <c r="L124">
        <v>0</v>
      </c>
      <c r="M124">
        <v>0</v>
      </c>
      <c r="N124">
        <v>1.107E-2</v>
      </c>
      <c r="O124">
        <v>1.73E-3</v>
      </c>
      <c r="P124"/>
      <c r="Q124"/>
      <c r="R124">
        <v>1.281E-2</v>
      </c>
      <c r="S124"/>
      <c r="T124"/>
      <c r="U124"/>
      <c r="V124"/>
      <c r="W124"/>
      <c r="X124"/>
      <c r="Y124"/>
      <c r="Z124"/>
      <c r="AA124"/>
      <c r="AB124"/>
      <c r="AC124"/>
      <c r="AD124"/>
      <c r="AE124">
        <v>1.73E-3</v>
      </c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 t="s">
        <v>1353</v>
      </c>
      <c r="AT124" s="108" t="str">
        <f t="shared" si="1"/>
        <v>PRP1_2025-05-18_P</v>
      </c>
    </row>
    <row r="125" spans="1:46" x14ac:dyDescent="0.35">
      <c r="A125" t="s">
        <v>1394</v>
      </c>
      <c r="B125" t="s">
        <v>1349</v>
      </c>
      <c r="C125" t="s">
        <v>1350</v>
      </c>
      <c r="D125" t="s">
        <v>1349</v>
      </c>
      <c r="E125">
        <v>-2.6616900000000001</v>
      </c>
      <c r="F125" t="s">
        <v>1351</v>
      </c>
      <c r="G125" s="6">
        <v>45796.792523148149</v>
      </c>
      <c r="H125"/>
      <c r="I125" t="s">
        <v>1352</v>
      </c>
      <c r="J125"/>
      <c r="K125"/>
      <c r="L125">
        <v>0</v>
      </c>
      <c r="M125">
        <v>0</v>
      </c>
      <c r="N125">
        <v>2.5799999999999998E-3</v>
      </c>
      <c r="O125">
        <v>4.1999999999999997E-3</v>
      </c>
      <c r="P125"/>
      <c r="Q125"/>
      <c r="R125">
        <v>6.79E-3</v>
      </c>
      <c r="S125"/>
      <c r="T125"/>
      <c r="U125"/>
      <c r="V125"/>
      <c r="W125"/>
      <c r="X125"/>
      <c r="Y125"/>
      <c r="Z125"/>
      <c r="AA125"/>
      <c r="AB125"/>
      <c r="AC125"/>
      <c r="AD125"/>
      <c r="AE125">
        <v>4.1999999999999997E-3</v>
      </c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 t="s">
        <v>1353</v>
      </c>
      <c r="AT125" s="108" t="str">
        <f t="shared" si="1"/>
        <v>RK1_2025-05-18_N</v>
      </c>
    </row>
    <row r="126" spans="1:46" x14ac:dyDescent="0.35">
      <c r="A126" t="s">
        <v>1391</v>
      </c>
      <c r="B126" t="s">
        <v>1349</v>
      </c>
      <c r="C126" t="s">
        <v>1361</v>
      </c>
      <c r="D126" t="s">
        <v>1349</v>
      </c>
      <c r="E126">
        <v>255.63679999999999</v>
      </c>
      <c r="F126" t="s">
        <v>1351</v>
      </c>
      <c r="G126" s="6">
        <v>45796.792627314811</v>
      </c>
      <c r="H126"/>
      <c r="I126" t="s">
        <v>1352</v>
      </c>
      <c r="J126"/>
      <c r="K126"/>
      <c r="L126">
        <v>0</v>
      </c>
      <c r="M126">
        <v>0</v>
      </c>
      <c r="N126">
        <v>0.27000999999999997</v>
      </c>
      <c r="O126">
        <v>4.5100000000000001E-3</v>
      </c>
      <c r="P126"/>
      <c r="Q126"/>
      <c r="R126">
        <v>0.27453</v>
      </c>
      <c r="S126"/>
      <c r="T126"/>
      <c r="U126"/>
      <c r="V126"/>
      <c r="W126"/>
      <c r="X126"/>
      <c r="Y126"/>
      <c r="Z126"/>
      <c r="AA126"/>
      <c r="AB126"/>
      <c r="AC126"/>
      <c r="AD126"/>
      <c r="AE126">
        <v>4.5100000000000001E-3</v>
      </c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 t="s">
        <v>1353</v>
      </c>
      <c r="AT126" s="108" t="str">
        <f t="shared" si="1"/>
        <v>PP1_2025-05-18_T</v>
      </c>
    </row>
    <row r="127" spans="1:46" x14ac:dyDescent="0.35">
      <c r="A127" t="s">
        <v>1391</v>
      </c>
      <c r="B127" t="s">
        <v>1349</v>
      </c>
      <c r="C127" t="s">
        <v>1359</v>
      </c>
      <c r="D127" t="s">
        <v>1349</v>
      </c>
      <c r="E127">
        <v>637.75810000000001</v>
      </c>
      <c r="F127" t="s">
        <v>1357</v>
      </c>
      <c r="G127" s="6">
        <v>45796.793344907404</v>
      </c>
      <c r="H127"/>
      <c r="I127" t="s">
        <v>1352</v>
      </c>
      <c r="J127" t="s">
        <v>1369</v>
      </c>
      <c r="K127" t="s">
        <v>1360</v>
      </c>
      <c r="L127">
        <v>4</v>
      </c>
      <c r="M127">
        <v>0</v>
      </c>
      <c r="N127">
        <v>0.35565000000000002</v>
      </c>
      <c r="O127">
        <v>0.13389999999999999</v>
      </c>
      <c r="P127"/>
      <c r="Q127"/>
      <c r="R127">
        <v>0.48953999999999998</v>
      </c>
      <c r="S127"/>
      <c r="T127"/>
      <c r="U127"/>
      <c r="V127"/>
      <c r="W127"/>
      <c r="X127"/>
      <c r="Y127"/>
      <c r="Z127"/>
      <c r="AA127"/>
      <c r="AB127"/>
      <c r="AC127"/>
      <c r="AD127"/>
      <c r="AE127">
        <v>0.13389999999999999</v>
      </c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 t="s">
        <v>1353</v>
      </c>
      <c r="AT127" s="108" t="str">
        <f t="shared" si="1"/>
        <v>PP1_2025-05-18_C</v>
      </c>
    </row>
    <row r="128" spans="1:46" x14ac:dyDescent="0.35">
      <c r="A128" t="s">
        <v>1393</v>
      </c>
      <c r="B128" t="s">
        <v>1349</v>
      </c>
      <c r="C128" t="s">
        <v>1356</v>
      </c>
      <c r="D128" t="s">
        <v>1349</v>
      </c>
      <c r="E128">
        <v>8.6989999999999998E-2</v>
      </c>
      <c r="F128" t="s">
        <v>1357</v>
      </c>
      <c r="G128" s="6">
        <v>45796.794293981482</v>
      </c>
      <c r="H128"/>
      <c r="I128" t="s">
        <v>1352</v>
      </c>
      <c r="J128"/>
      <c r="K128"/>
      <c r="L128">
        <v>0</v>
      </c>
      <c r="M128">
        <v>0</v>
      </c>
      <c r="N128">
        <v>4.4130000000000003E-2</v>
      </c>
      <c r="O128">
        <v>8.5999999999999998E-4</v>
      </c>
      <c r="P128"/>
      <c r="Q128"/>
      <c r="R128">
        <v>4.4990000000000002E-2</v>
      </c>
      <c r="S128"/>
      <c r="T128"/>
      <c r="U128"/>
      <c r="V128"/>
      <c r="W128"/>
      <c r="X128"/>
      <c r="Y128"/>
      <c r="Z128"/>
      <c r="AA128"/>
      <c r="AB128"/>
      <c r="AC128"/>
      <c r="AD128"/>
      <c r="AE128">
        <v>8.5999999999999998E-4</v>
      </c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 t="s">
        <v>1353</v>
      </c>
      <c r="AT128" s="108" t="str">
        <f t="shared" si="1"/>
        <v>RBA_2025-05-18_P</v>
      </c>
    </row>
    <row r="129" spans="1:46" x14ac:dyDescent="0.35">
      <c r="A129" t="s">
        <v>1395</v>
      </c>
      <c r="B129" t="s">
        <v>1349</v>
      </c>
      <c r="C129" t="s">
        <v>1350</v>
      </c>
      <c r="D129" t="s">
        <v>1349</v>
      </c>
      <c r="E129">
        <v>16.992080000000001</v>
      </c>
      <c r="F129" t="s">
        <v>1351</v>
      </c>
      <c r="G129" s="6">
        <v>45796.795023148145</v>
      </c>
      <c r="H129"/>
      <c r="I129" t="s">
        <v>1352</v>
      </c>
      <c r="J129"/>
      <c r="K129"/>
      <c r="L129">
        <v>0</v>
      </c>
      <c r="M129">
        <v>0</v>
      </c>
      <c r="N129">
        <v>5.7660000000000003E-2</v>
      </c>
      <c r="O129">
        <v>1.0670000000000001E-2</v>
      </c>
      <c r="P129"/>
      <c r="Q129"/>
      <c r="R129">
        <v>6.8330000000000002E-2</v>
      </c>
      <c r="S129"/>
      <c r="T129"/>
      <c r="U129"/>
      <c r="V129"/>
      <c r="W129"/>
      <c r="X129"/>
      <c r="Y129"/>
      <c r="Z129"/>
      <c r="AA129"/>
      <c r="AB129"/>
      <c r="AC129"/>
      <c r="AD129"/>
      <c r="AE129">
        <v>1.0670000000000001E-2</v>
      </c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 t="s">
        <v>1353</v>
      </c>
      <c r="AT129" s="108" t="str">
        <f t="shared" si="1"/>
        <v>RO1a_2025-05-18_N</v>
      </c>
    </row>
    <row r="130" spans="1:46" x14ac:dyDescent="0.35">
      <c r="A130" t="s">
        <v>1392</v>
      </c>
      <c r="B130" t="s">
        <v>1349</v>
      </c>
      <c r="C130" t="s">
        <v>1359</v>
      </c>
      <c r="D130" t="s">
        <v>1349</v>
      </c>
      <c r="E130">
        <v>311.22789999999998</v>
      </c>
      <c r="F130" t="s">
        <v>1357</v>
      </c>
      <c r="G130" s="6">
        <v>45796.795636574076</v>
      </c>
      <c r="H130"/>
      <c r="I130" t="s">
        <v>1352</v>
      </c>
      <c r="J130"/>
      <c r="K130" t="s">
        <v>1360</v>
      </c>
      <c r="L130">
        <v>4</v>
      </c>
      <c r="M130">
        <v>0</v>
      </c>
      <c r="N130">
        <v>0.18229999999999999</v>
      </c>
      <c r="O130">
        <v>0.13328999999999999</v>
      </c>
      <c r="P130"/>
      <c r="Q130"/>
      <c r="R130">
        <v>0.31558999999999998</v>
      </c>
      <c r="S130"/>
      <c r="T130"/>
      <c r="U130"/>
      <c r="V130"/>
      <c r="W130"/>
      <c r="X130"/>
      <c r="Y130"/>
      <c r="Z130"/>
      <c r="AA130"/>
      <c r="AB130"/>
      <c r="AC130"/>
      <c r="AD130"/>
      <c r="AE130">
        <v>0.13328999999999999</v>
      </c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 t="s">
        <v>1353</v>
      </c>
      <c r="AT130" s="108" t="str">
        <f t="shared" ref="AT130:AT193" si="2">A130&amp;"_"&amp;LEFT(C130,1)</f>
        <v>PRP1_2025-05-18_C</v>
      </c>
    </row>
    <row r="131" spans="1:46" x14ac:dyDescent="0.35">
      <c r="A131" t="s">
        <v>1392</v>
      </c>
      <c r="B131" t="s">
        <v>1349</v>
      </c>
      <c r="C131" t="s">
        <v>1361</v>
      </c>
      <c r="D131" t="s">
        <v>1349</v>
      </c>
      <c r="E131">
        <v>118.2197</v>
      </c>
      <c r="F131" t="s">
        <v>1351</v>
      </c>
      <c r="G131" s="6">
        <v>45796.796273148146</v>
      </c>
      <c r="H131"/>
      <c r="I131" t="s">
        <v>1352</v>
      </c>
      <c r="J131"/>
      <c r="K131"/>
      <c r="L131">
        <v>0</v>
      </c>
      <c r="M131">
        <v>0</v>
      </c>
      <c r="N131">
        <v>0.13261000000000001</v>
      </c>
      <c r="O131">
        <v>5.6499999999999996E-3</v>
      </c>
      <c r="P131"/>
      <c r="Q131"/>
      <c r="R131">
        <v>0.13825999999999999</v>
      </c>
      <c r="S131"/>
      <c r="T131"/>
      <c r="U131"/>
      <c r="V131"/>
      <c r="W131"/>
      <c r="X131"/>
      <c r="Y131"/>
      <c r="Z131"/>
      <c r="AA131"/>
      <c r="AB131"/>
      <c r="AC131"/>
      <c r="AD131"/>
      <c r="AE131">
        <v>5.6499999999999996E-3</v>
      </c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 t="s">
        <v>1353</v>
      </c>
      <c r="AT131" s="108" t="str">
        <f t="shared" si="2"/>
        <v>PRP1_2025-05-18_T</v>
      </c>
    </row>
    <row r="132" spans="1:46" x14ac:dyDescent="0.35">
      <c r="A132" t="s">
        <v>1394</v>
      </c>
      <c r="B132" t="s">
        <v>1349</v>
      </c>
      <c r="C132" t="s">
        <v>1356</v>
      </c>
      <c r="D132" t="s">
        <v>1349</v>
      </c>
      <c r="E132">
        <v>0.10043000000000001</v>
      </c>
      <c r="F132" t="s">
        <v>1357</v>
      </c>
      <c r="G132" s="6">
        <v>45796.796793981484</v>
      </c>
      <c r="H132"/>
      <c r="I132" t="s">
        <v>1352</v>
      </c>
      <c r="J132"/>
      <c r="K132"/>
      <c r="L132">
        <v>0</v>
      </c>
      <c r="M132">
        <v>0</v>
      </c>
      <c r="N132">
        <v>5.108E-2</v>
      </c>
      <c r="O132">
        <v>4.8999999999999998E-4</v>
      </c>
      <c r="P132"/>
      <c r="Q132"/>
      <c r="R132">
        <v>5.1569999999999998E-2</v>
      </c>
      <c r="S132"/>
      <c r="T132"/>
      <c r="U132"/>
      <c r="V132"/>
      <c r="W132"/>
      <c r="X132"/>
      <c r="Y132"/>
      <c r="Z132"/>
      <c r="AA132"/>
      <c r="AB132"/>
      <c r="AC132"/>
      <c r="AD132"/>
      <c r="AE132">
        <v>4.8999999999999998E-4</v>
      </c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 t="s">
        <v>1353</v>
      </c>
      <c r="AT132" s="108" t="str">
        <f t="shared" si="2"/>
        <v>RK1_2025-05-18_P</v>
      </c>
    </row>
    <row r="133" spans="1:46" x14ac:dyDescent="0.35">
      <c r="A133" t="s">
        <v>1396</v>
      </c>
      <c r="B133" t="s">
        <v>1349</v>
      </c>
      <c r="C133" t="s">
        <v>1350</v>
      </c>
      <c r="D133" t="s">
        <v>1349</v>
      </c>
      <c r="E133">
        <v>0.38174999999999998</v>
      </c>
      <c r="F133" t="s">
        <v>1351</v>
      </c>
      <c r="G133" s="6">
        <v>45796.796886574077</v>
      </c>
      <c r="H133"/>
      <c r="I133" t="s">
        <v>1352</v>
      </c>
      <c r="J133"/>
      <c r="K133"/>
      <c r="L133">
        <v>0</v>
      </c>
      <c r="M133">
        <v>0</v>
      </c>
      <c r="N133">
        <v>1.111E-2</v>
      </c>
      <c r="O133">
        <v>1.081E-2</v>
      </c>
      <c r="P133"/>
      <c r="Q133"/>
      <c r="R133">
        <v>2.1919999999999999E-2</v>
      </c>
      <c r="S133"/>
      <c r="T133"/>
      <c r="U133"/>
      <c r="V133"/>
      <c r="W133"/>
      <c r="X133"/>
      <c r="Y133"/>
      <c r="Z133"/>
      <c r="AA133"/>
      <c r="AB133"/>
      <c r="AC133"/>
      <c r="AD133"/>
      <c r="AE133">
        <v>1.081E-2</v>
      </c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 t="s">
        <v>1353</v>
      </c>
      <c r="AT133" s="108" t="str">
        <f t="shared" si="2"/>
        <v>ROL1_2025-05-18_N</v>
      </c>
    </row>
    <row r="134" spans="1:46" x14ac:dyDescent="0.35">
      <c r="A134" t="s">
        <v>1395</v>
      </c>
      <c r="B134" t="s">
        <v>1349</v>
      </c>
      <c r="C134" t="s">
        <v>1397</v>
      </c>
      <c r="D134" t="s">
        <v>1349</v>
      </c>
      <c r="E134">
        <v>0.24238000000000001</v>
      </c>
      <c r="F134" t="s">
        <v>1357</v>
      </c>
      <c r="G134" s="6">
        <v>45796.797002314815</v>
      </c>
      <c r="H134"/>
      <c r="I134" t="s">
        <v>1352</v>
      </c>
      <c r="J134"/>
      <c r="K134"/>
      <c r="L134">
        <v>0</v>
      </c>
      <c r="M134">
        <v>0</v>
      </c>
      <c r="N134">
        <v>7.9750000000000001E-2</v>
      </c>
      <c r="O134">
        <v>1.3600000000000001E-3</v>
      </c>
      <c r="P134"/>
      <c r="Q134"/>
      <c r="R134">
        <v>8.1119999999999998E-2</v>
      </c>
      <c r="S134"/>
      <c r="T134"/>
      <c r="U134"/>
      <c r="V134"/>
      <c r="W134"/>
      <c r="X134"/>
      <c r="Y134"/>
      <c r="Z134"/>
      <c r="AA134"/>
      <c r="AB134"/>
      <c r="AC134"/>
      <c r="AD134"/>
      <c r="AE134">
        <v>1.3600000000000001E-3</v>
      </c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 t="s">
        <v>1353</v>
      </c>
      <c r="AT134" s="108" t="str">
        <f t="shared" si="2"/>
        <v>RO1a_2025-05-18_P</v>
      </c>
    </row>
    <row r="135" spans="1:46" x14ac:dyDescent="0.35">
      <c r="A135" t="s">
        <v>1393</v>
      </c>
      <c r="B135" t="s">
        <v>1349</v>
      </c>
      <c r="C135" t="s">
        <v>1359</v>
      </c>
      <c r="D135" t="s">
        <v>1349</v>
      </c>
      <c r="E135">
        <v>877.20460000000003</v>
      </c>
      <c r="F135" t="s">
        <v>1357</v>
      </c>
      <c r="G135" s="6">
        <v>45796.797719907408</v>
      </c>
      <c r="H135"/>
      <c r="I135" t="s">
        <v>1352</v>
      </c>
      <c r="J135" t="s">
        <v>1369</v>
      </c>
      <c r="K135" t="s">
        <v>1360</v>
      </c>
      <c r="L135">
        <v>4</v>
      </c>
      <c r="M135">
        <v>0</v>
      </c>
      <c r="N135">
        <v>0.48276000000000002</v>
      </c>
      <c r="O135">
        <v>0.13328999999999999</v>
      </c>
      <c r="P135"/>
      <c r="Q135"/>
      <c r="R135">
        <v>0.61604999999999999</v>
      </c>
      <c r="S135"/>
      <c r="T135"/>
      <c r="U135"/>
      <c r="V135"/>
      <c r="W135"/>
      <c r="X135"/>
      <c r="Y135"/>
      <c r="Z135"/>
      <c r="AA135"/>
      <c r="AB135"/>
      <c r="AC135"/>
      <c r="AD135"/>
      <c r="AE135">
        <v>0.13328999999999999</v>
      </c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 t="s">
        <v>1353</v>
      </c>
      <c r="AT135" s="108" t="str">
        <f t="shared" si="2"/>
        <v>RBA_2025-05-18_C</v>
      </c>
    </row>
    <row r="136" spans="1:46" x14ac:dyDescent="0.35">
      <c r="A136" t="s">
        <v>1394</v>
      </c>
      <c r="B136" t="s">
        <v>1349</v>
      </c>
      <c r="C136" t="s">
        <v>1361</v>
      </c>
      <c r="D136" t="s">
        <v>1349</v>
      </c>
      <c r="E136">
        <v>200.96129999999999</v>
      </c>
      <c r="F136" t="s">
        <v>1351</v>
      </c>
      <c r="G136" s="6">
        <v>45796.798773148148</v>
      </c>
      <c r="H136"/>
      <c r="I136" t="s">
        <v>1352</v>
      </c>
      <c r="J136"/>
      <c r="K136"/>
      <c r="L136">
        <v>0</v>
      </c>
      <c r="M136">
        <v>0</v>
      </c>
      <c r="N136">
        <v>0.21534</v>
      </c>
      <c r="O136">
        <v>3.29E-3</v>
      </c>
      <c r="P136"/>
      <c r="Q136"/>
      <c r="R136">
        <v>0.21864</v>
      </c>
      <c r="S136"/>
      <c r="T136"/>
      <c r="U136"/>
      <c r="V136"/>
      <c r="W136"/>
      <c r="X136"/>
      <c r="Y136"/>
      <c r="Z136"/>
      <c r="AA136"/>
      <c r="AB136"/>
      <c r="AC136"/>
      <c r="AD136"/>
      <c r="AE136">
        <v>3.29E-3</v>
      </c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 t="s">
        <v>1353</v>
      </c>
      <c r="AT136" s="108" t="str">
        <f t="shared" si="2"/>
        <v>RK1_2025-05-18_T</v>
      </c>
    </row>
    <row r="137" spans="1:46" x14ac:dyDescent="0.35">
      <c r="A137" t="s">
        <v>1398</v>
      </c>
      <c r="B137" t="s">
        <v>1349</v>
      </c>
      <c r="C137" t="s">
        <v>1350</v>
      </c>
      <c r="D137" t="s">
        <v>1349</v>
      </c>
      <c r="E137">
        <v>1.32972</v>
      </c>
      <c r="F137" t="s">
        <v>1351</v>
      </c>
      <c r="G137" s="6">
        <v>45796.799386574072</v>
      </c>
      <c r="H137"/>
      <c r="I137" t="s">
        <v>1352</v>
      </c>
      <c r="J137"/>
      <c r="K137"/>
      <c r="L137">
        <v>0</v>
      </c>
      <c r="M137">
        <v>0</v>
      </c>
      <c r="N137">
        <v>1.3769999999999999E-2</v>
      </c>
      <c r="O137">
        <v>1.3990000000000001E-2</v>
      </c>
      <c r="P137"/>
      <c r="Q137"/>
      <c r="R137">
        <v>2.776E-2</v>
      </c>
      <c r="S137"/>
      <c r="T137"/>
      <c r="U137"/>
      <c r="V137"/>
      <c r="W137"/>
      <c r="X137"/>
      <c r="Y137"/>
      <c r="Z137"/>
      <c r="AA137"/>
      <c r="AB137"/>
      <c r="AC137"/>
      <c r="AD137"/>
      <c r="AE137">
        <v>1.3990000000000001E-2</v>
      </c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 t="s">
        <v>1353</v>
      </c>
      <c r="AT137" s="108" t="str">
        <f t="shared" si="2"/>
        <v>SPBP1_2025-05-18_N</v>
      </c>
    </row>
    <row r="138" spans="1:46" x14ac:dyDescent="0.35">
      <c r="A138" t="s">
        <v>1394</v>
      </c>
      <c r="B138" t="s">
        <v>1349</v>
      </c>
      <c r="C138" t="s">
        <v>1359</v>
      </c>
      <c r="D138" t="s">
        <v>1349</v>
      </c>
      <c r="E138">
        <v>125.0394</v>
      </c>
      <c r="F138" t="s">
        <v>1357</v>
      </c>
      <c r="G138" s="6">
        <v>45796.799398148149</v>
      </c>
      <c r="H138"/>
      <c r="I138" t="s">
        <v>1352</v>
      </c>
      <c r="J138"/>
      <c r="K138" t="s">
        <v>1360</v>
      </c>
      <c r="L138">
        <v>4</v>
      </c>
      <c r="M138">
        <v>0</v>
      </c>
      <c r="N138">
        <v>8.3460000000000006E-2</v>
      </c>
      <c r="O138">
        <v>0.13583999999999999</v>
      </c>
      <c r="P138"/>
      <c r="Q138"/>
      <c r="R138">
        <v>0.21929000000000001</v>
      </c>
      <c r="S138"/>
      <c r="T138"/>
      <c r="U138"/>
      <c r="V138"/>
      <c r="W138"/>
      <c r="X138"/>
      <c r="Y138"/>
      <c r="Z138"/>
      <c r="AA138"/>
      <c r="AB138"/>
      <c r="AC138"/>
      <c r="AD138"/>
      <c r="AE138">
        <v>0.13583999999999999</v>
      </c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 t="s">
        <v>1353</v>
      </c>
      <c r="AT138" s="108" t="str">
        <f t="shared" si="2"/>
        <v>RK1_2025-05-18_C</v>
      </c>
    </row>
    <row r="139" spans="1:46" x14ac:dyDescent="0.35">
      <c r="A139" t="s">
        <v>1396</v>
      </c>
      <c r="B139" t="s">
        <v>1349</v>
      </c>
      <c r="C139" t="s">
        <v>1397</v>
      </c>
      <c r="D139" t="s">
        <v>1349</v>
      </c>
      <c r="E139">
        <v>0.20104</v>
      </c>
      <c r="F139" t="s">
        <v>1357</v>
      </c>
      <c r="G139" s="6">
        <v>45796.79959490741</v>
      </c>
      <c r="H139"/>
      <c r="I139" t="s">
        <v>1352</v>
      </c>
      <c r="J139"/>
      <c r="K139"/>
      <c r="L139">
        <v>0</v>
      </c>
      <c r="M139">
        <v>0</v>
      </c>
      <c r="N139">
        <v>6.4740000000000006E-2</v>
      </c>
      <c r="O139">
        <v>1.4E-3</v>
      </c>
      <c r="P139"/>
      <c r="Q139"/>
      <c r="R139">
        <v>6.6140000000000004E-2</v>
      </c>
      <c r="S139"/>
      <c r="T139"/>
      <c r="U139"/>
      <c r="V139"/>
      <c r="W139"/>
      <c r="X139"/>
      <c r="Y139"/>
      <c r="Z139"/>
      <c r="AA139"/>
      <c r="AB139"/>
      <c r="AC139"/>
      <c r="AD139"/>
      <c r="AE139">
        <v>1.4E-3</v>
      </c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 t="s">
        <v>1353</v>
      </c>
      <c r="AT139" s="108" t="str">
        <f t="shared" si="2"/>
        <v>ROL1_2025-05-18_P</v>
      </c>
    </row>
    <row r="140" spans="1:46" x14ac:dyDescent="0.35">
      <c r="A140" t="s">
        <v>1395</v>
      </c>
      <c r="B140" t="s">
        <v>1349</v>
      </c>
      <c r="C140" t="s">
        <v>1359</v>
      </c>
      <c r="D140" t="s">
        <v>1349</v>
      </c>
      <c r="E140">
        <v>581.38699999999994</v>
      </c>
      <c r="F140" t="s">
        <v>1357</v>
      </c>
      <c r="G140" s="6">
        <v>45796.801793981482</v>
      </c>
      <c r="H140"/>
      <c r="I140" t="s">
        <v>1352</v>
      </c>
      <c r="J140" t="s">
        <v>1369</v>
      </c>
      <c r="K140" t="s">
        <v>1360</v>
      </c>
      <c r="L140">
        <v>4</v>
      </c>
      <c r="M140">
        <v>0</v>
      </c>
      <c r="N140">
        <v>0.32572000000000001</v>
      </c>
      <c r="O140">
        <v>0.13718</v>
      </c>
      <c r="P140"/>
      <c r="Q140"/>
      <c r="R140">
        <v>0.46289999999999998</v>
      </c>
      <c r="S140"/>
      <c r="T140"/>
      <c r="U140"/>
      <c r="V140"/>
      <c r="W140"/>
      <c r="X140"/>
      <c r="Y140"/>
      <c r="Z140"/>
      <c r="AA140"/>
      <c r="AB140"/>
      <c r="AC140"/>
      <c r="AD140"/>
      <c r="AE140">
        <v>0.13718</v>
      </c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 t="s">
        <v>1353</v>
      </c>
      <c r="AT140" s="108" t="str">
        <f t="shared" si="2"/>
        <v>RO1a_2025-05-18_C</v>
      </c>
    </row>
    <row r="141" spans="1:46" x14ac:dyDescent="0.35">
      <c r="A141" t="s">
        <v>1399</v>
      </c>
      <c r="B141" t="s">
        <v>1349</v>
      </c>
      <c r="C141" t="s">
        <v>1350</v>
      </c>
      <c r="D141" t="s">
        <v>1349</v>
      </c>
      <c r="E141">
        <v>3.01186</v>
      </c>
      <c r="F141" t="s">
        <v>1351</v>
      </c>
      <c r="G141" s="6">
        <v>45796.802002314813</v>
      </c>
      <c r="H141"/>
      <c r="I141" t="s">
        <v>1352</v>
      </c>
      <c r="J141"/>
      <c r="K141"/>
      <c r="L141">
        <v>0</v>
      </c>
      <c r="M141">
        <v>0</v>
      </c>
      <c r="N141">
        <v>1.848E-2</v>
      </c>
      <c r="O141">
        <v>1.4999999999999999E-2</v>
      </c>
      <c r="P141"/>
      <c r="Q141"/>
      <c r="R141">
        <v>3.3489999999999999E-2</v>
      </c>
      <c r="S141"/>
      <c r="T141"/>
      <c r="U141"/>
      <c r="V141"/>
      <c r="W141"/>
      <c r="X141"/>
      <c r="Y141"/>
      <c r="Z141"/>
      <c r="AA141"/>
      <c r="AB141"/>
      <c r="AC141"/>
      <c r="AD141"/>
      <c r="AE141">
        <v>1.4999999999999999E-2</v>
      </c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 t="s">
        <v>1353</v>
      </c>
      <c r="AT141" s="108" t="str">
        <f t="shared" si="2"/>
        <v>SPBP2_2025-05-18_N</v>
      </c>
    </row>
    <row r="142" spans="1:46" x14ac:dyDescent="0.35">
      <c r="A142" t="s">
        <v>1396</v>
      </c>
      <c r="B142" t="s">
        <v>1349</v>
      </c>
      <c r="C142" t="s">
        <v>1361</v>
      </c>
      <c r="D142" t="s">
        <v>1349</v>
      </c>
      <c r="E142">
        <v>102.1558</v>
      </c>
      <c r="F142" t="s">
        <v>1351</v>
      </c>
      <c r="G142" s="6">
        <v>45796.803043981483</v>
      </c>
      <c r="H142"/>
      <c r="I142" t="s">
        <v>1352</v>
      </c>
      <c r="J142"/>
      <c r="K142"/>
      <c r="L142">
        <v>0</v>
      </c>
      <c r="M142">
        <v>0</v>
      </c>
      <c r="N142">
        <v>0.11655</v>
      </c>
      <c r="O142">
        <v>7.0299999999999998E-3</v>
      </c>
      <c r="P142"/>
      <c r="Q142"/>
      <c r="R142">
        <v>0.12358</v>
      </c>
      <c r="S142"/>
      <c r="T142"/>
      <c r="U142"/>
      <c r="V142"/>
      <c r="W142"/>
      <c r="X142"/>
      <c r="Y142"/>
      <c r="Z142"/>
      <c r="AA142"/>
      <c r="AB142"/>
      <c r="AC142"/>
      <c r="AD142"/>
      <c r="AE142">
        <v>7.0299999999999998E-3</v>
      </c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 t="s">
        <v>1353</v>
      </c>
      <c r="AT142" s="108" t="str">
        <f t="shared" si="2"/>
        <v>ROL1_2025-05-18_T</v>
      </c>
    </row>
    <row r="143" spans="1:46" x14ac:dyDescent="0.35">
      <c r="A143" t="s">
        <v>1398</v>
      </c>
      <c r="B143" t="s">
        <v>1349</v>
      </c>
      <c r="C143" t="s">
        <v>1356</v>
      </c>
      <c r="D143" t="s">
        <v>1349</v>
      </c>
      <c r="E143">
        <v>3.3509999999999998E-2</v>
      </c>
      <c r="F143" t="s">
        <v>1357</v>
      </c>
      <c r="G143" s="6">
        <v>45796.803356481483</v>
      </c>
      <c r="H143"/>
      <c r="I143" t="s">
        <v>1352</v>
      </c>
      <c r="J143"/>
      <c r="K143"/>
      <c r="L143">
        <v>0</v>
      </c>
      <c r="M143">
        <v>0</v>
      </c>
      <c r="N143">
        <v>1.6500000000000001E-2</v>
      </c>
      <c r="O143">
        <v>4.4299999999999999E-3</v>
      </c>
      <c r="P143"/>
      <c r="Q143"/>
      <c r="R143">
        <v>2.0930000000000001E-2</v>
      </c>
      <c r="S143"/>
      <c r="T143"/>
      <c r="U143"/>
      <c r="V143"/>
      <c r="W143"/>
      <c r="X143"/>
      <c r="Y143"/>
      <c r="Z143"/>
      <c r="AA143"/>
      <c r="AB143"/>
      <c r="AC143"/>
      <c r="AD143"/>
      <c r="AE143">
        <v>4.4299999999999999E-3</v>
      </c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 t="s">
        <v>1353</v>
      </c>
      <c r="AT143" s="108" t="str">
        <f t="shared" si="2"/>
        <v>SPBP1_2025-05-18_P</v>
      </c>
    </row>
    <row r="144" spans="1:46" x14ac:dyDescent="0.35">
      <c r="A144" t="s">
        <v>1396</v>
      </c>
      <c r="B144" t="s">
        <v>1349</v>
      </c>
      <c r="C144" t="s">
        <v>1359</v>
      </c>
      <c r="D144" t="s">
        <v>1349</v>
      </c>
      <c r="E144">
        <v>324.60379999999998</v>
      </c>
      <c r="F144" t="s">
        <v>1357</v>
      </c>
      <c r="G144" s="6">
        <v>45796.803761574076</v>
      </c>
      <c r="H144"/>
      <c r="I144" t="s">
        <v>1352</v>
      </c>
      <c r="J144"/>
      <c r="K144" t="s">
        <v>1360</v>
      </c>
      <c r="L144">
        <v>4</v>
      </c>
      <c r="M144">
        <v>0</v>
      </c>
      <c r="N144">
        <v>0.18940000000000001</v>
      </c>
      <c r="O144">
        <v>0.13739999999999999</v>
      </c>
      <c r="P144"/>
      <c r="Q144"/>
      <c r="R144">
        <v>0.32679999999999998</v>
      </c>
      <c r="S144"/>
      <c r="T144"/>
      <c r="U144"/>
      <c r="V144"/>
      <c r="W144"/>
      <c r="X144"/>
      <c r="Y144"/>
      <c r="Z144"/>
      <c r="AA144"/>
      <c r="AB144"/>
      <c r="AC144"/>
      <c r="AD144"/>
      <c r="AE144">
        <v>0.13739999999999999</v>
      </c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 t="s">
        <v>1353</v>
      </c>
      <c r="AT144" s="108" t="str">
        <f t="shared" si="2"/>
        <v>ROL1_2025-05-18_C</v>
      </c>
    </row>
    <row r="145" spans="1:46" x14ac:dyDescent="0.35">
      <c r="A145" t="s">
        <v>1398</v>
      </c>
      <c r="B145" t="s">
        <v>1349</v>
      </c>
      <c r="C145" t="s">
        <v>1361</v>
      </c>
      <c r="D145" t="s">
        <v>1349</v>
      </c>
      <c r="E145">
        <v>68.460260000000005</v>
      </c>
      <c r="F145" t="s">
        <v>1351</v>
      </c>
      <c r="G145" s="6">
        <v>45796.803877314815</v>
      </c>
      <c r="H145"/>
      <c r="I145" t="s">
        <v>1352</v>
      </c>
      <c r="J145"/>
      <c r="K145"/>
      <c r="L145">
        <v>0</v>
      </c>
      <c r="M145">
        <v>0</v>
      </c>
      <c r="N145">
        <v>8.2860000000000003E-2</v>
      </c>
      <c r="O145">
        <v>7.8200000000000006E-3</v>
      </c>
      <c r="P145"/>
      <c r="Q145"/>
      <c r="R145">
        <v>9.0679999999999997E-2</v>
      </c>
      <c r="S145"/>
      <c r="T145"/>
      <c r="U145"/>
      <c r="V145"/>
      <c r="W145"/>
      <c r="X145"/>
      <c r="Y145"/>
      <c r="Z145"/>
      <c r="AA145"/>
      <c r="AB145"/>
      <c r="AC145"/>
      <c r="AD145"/>
      <c r="AE145">
        <v>7.8200000000000006E-3</v>
      </c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 t="s">
        <v>1353</v>
      </c>
      <c r="AT145" s="108" t="str">
        <f t="shared" si="2"/>
        <v>SPBP1_2025-05-18_T</v>
      </c>
    </row>
    <row r="146" spans="1:46" x14ac:dyDescent="0.35">
      <c r="A146" t="s">
        <v>1385</v>
      </c>
      <c r="B146" t="s">
        <v>1349</v>
      </c>
      <c r="C146" t="s">
        <v>1359</v>
      </c>
      <c r="D146" t="s">
        <v>1349</v>
      </c>
      <c r="E146">
        <v>522.26649999999995</v>
      </c>
      <c r="F146" t="s">
        <v>1357</v>
      </c>
      <c r="G146" s="6">
        <v>45796.804594907408</v>
      </c>
      <c r="H146"/>
      <c r="I146" t="s">
        <v>1352</v>
      </c>
      <c r="J146" t="s">
        <v>1369</v>
      </c>
      <c r="K146" t="s">
        <v>1360</v>
      </c>
      <c r="L146">
        <v>4</v>
      </c>
      <c r="M146">
        <v>0</v>
      </c>
      <c r="N146">
        <v>0.29432999999999998</v>
      </c>
      <c r="O146">
        <v>0.13761999999999999</v>
      </c>
      <c r="P146"/>
      <c r="Q146"/>
      <c r="R146">
        <v>0.43196000000000001</v>
      </c>
      <c r="S146"/>
      <c r="T146"/>
      <c r="U146"/>
      <c r="V146"/>
      <c r="W146"/>
      <c r="X146"/>
      <c r="Y146"/>
      <c r="Z146"/>
      <c r="AA146"/>
      <c r="AB146"/>
      <c r="AC146"/>
      <c r="AD146"/>
      <c r="AE146">
        <v>0.13761999999999999</v>
      </c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 t="s">
        <v>1353</v>
      </c>
      <c r="AT146" s="108" t="str">
        <f t="shared" si="2"/>
        <v>MR4_2025-05-18_C</v>
      </c>
    </row>
    <row r="147" spans="1:46" x14ac:dyDescent="0.35">
      <c r="A147" t="s">
        <v>1399</v>
      </c>
      <c r="B147" t="s">
        <v>1349</v>
      </c>
      <c r="C147" t="s">
        <v>1356</v>
      </c>
      <c r="D147" t="s">
        <v>1349</v>
      </c>
      <c r="E147">
        <v>4.6240000000000003E-2</v>
      </c>
      <c r="F147" t="s">
        <v>1357</v>
      </c>
      <c r="G147" s="6">
        <v>45796.804699074077</v>
      </c>
      <c r="H147"/>
      <c r="I147" t="s">
        <v>1352</v>
      </c>
      <c r="J147"/>
      <c r="K147"/>
      <c r="L147">
        <v>0</v>
      </c>
      <c r="M147">
        <v>0</v>
      </c>
      <c r="N147">
        <v>2.308E-2</v>
      </c>
      <c r="O147">
        <v>3.96E-3</v>
      </c>
      <c r="P147"/>
      <c r="Q147"/>
      <c r="R147">
        <v>2.7050000000000001E-2</v>
      </c>
      <c r="S147"/>
      <c r="T147"/>
      <c r="U147"/>
      <c r="V147"/>
      <c r="W147"/>
      <c r="X147"/>
      <c r="Y147"/>
      <c r="Z147"/>
      <c r="AA147"/>
      <c r="AB147"/>
      <c r="AC147"/>
      <c r="AD147"/>
      <c r="AE147">
        <v>3.96E-3</v>
      </c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 t="s">
        <v>1353</v>
      </c>
      <c r="AT147" s="108" t="str">
        <f t="shared" si="2"/>
        <v>SPBP2_2025-05-18_P</v>
      </c>
    </row>
    <row r="148" spans="1:46" x14ac:dyDescent="0.35">
      <c r="A148" t="s">
        <v>1398</v>
      </c>
      <c r="B148" t="s">
        <v>1349</v>
      </c>
      <c r="C148" t="s">
        <v>1359</v>
      </c>
      <c r="D148" t="s">
        <v>1349</v>
      </c>
      <c r="E148">
        <v>305.93349999999998</v>
      </c>
      <c r="F148" t="s">
        <v>1357</v>
      </c>
      <c r="G148" s="6">
        <v>45796.806261574071</v>
      </c>
      <c r="H148"/>
      <c r="I148" t="s">
        <v>1352</v>
      </c>
      <c r="J148"/>
      <c r="K148" t="s">
        <v>1360</v>
      </c>
      <c r="L148">
        <v>4</v>
      </c>
      <c r="M148">
        <v>0</v>
      </c>
      <c r="N148">
        <v>0.17949000000000001</v>
      </c>
      <c r="O148">
        <v>0.13599</v>
      </c>
      <c r="P148"/>
      <c r="Q148"/>
      <c r="R148">
        <v>0.31547999999999998</v>
      </c>
      <c r="S148"/>
      <c r="T148"/>
      <c r="U148"/>
      <c r="V148"/>
      <c r="W148"/>
      <c r="X148"/>
      <c r="Y148"/>
      <c r="Z148"/>
      <c r="AA148"/>
      <c r="AB148"/>
      <c r="AC148"/>
      <c r="AD148"/>
      <c r="AE148">
        <v>0.13599</v>
      </c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 t="s">
        <v>1353</v>
      </c>
      <c r="AT148" s="108" t="str">
        <f t="shared" si="2"/>
        <v>SPBP1_2025-05-18_C</v>
      </c>
    </row>
    <row r="149" spans="1:46" x14ac:dyDescent="0.35">
      <c r="A149" t="s">
        <v>1388</v>
      </c>
      <c r="B149" t="s">
        <v>1349</v>
      </c>
      <c r="C149" t="s">
        <v>1359</v>
      </c>
      <c r="D149" t="s">
        <v>1349</v>
      </c>
      <c r="E149">
        <v>521.35670000000005</v>
      </c>
      <c r="F149" t="s">
        <v>1357</v>
      </c>
      <c r="G149" s="6">
        <v>45796.80740740741</v>
      </c>
      <c r="H149"/>
      <c r="I149" t="s">
        <v>1352</v>
      </c>
      <c r="J149" t="s">
        <v>1369</v>
      </c>
      <c r="K149" t="s">
        <v>1360</v>
      </c>
      <c r="L149">
        <v>4</v>
      </c>
      <c r="M149">
        <v>0</v>
      </c>
      <c r="N149">
        <v>0.29385</v>
      </c>
      <c r="O149">
        <v>0.13547999999999999</v>
      </c>
      <c r="P149"/>
      <c r="Q149"/>
      <c r="R149">
        <v>0.42932999999999999</v>
      </c>
      <c r="S149"/>
      <c r="T149"/>
      <c r="U149"/>
      <c r="V149"/>
      <c r="W149"/>
      <c r="X149"/>
      <c r="Y149"/>
      <c r="Z149"/>
      <c r="AA149"/>
      <c r="AB149"/>
      <c r="AC149"/>
      <c r="AD149"/>
      <c r="AE149">
        <v>0.13547999999999999</v>
      </c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 t="s">
        <v>1353</v>
      </c>
      <c r="AT149" s="108" t="str">
        <f t="shared" si="2"/>
        <v>PNVL1_2025-05-18_C</v>
      </c>
    </row>
    <row r="150" spans="1:46" x14ac:dyDescent="0.35">
      <c r="A150" t="s">
        <v>1399</v>
      </c>
      <c r="B150" t="s">
        <v>1349</v>
      </c>
      <c r="C150" t="s">
        <v>1361</v>
      </c>
      <c r="D150" t="s">
        <v>1349</v>
      </c>
      <c r="E150">
        <v>150.43100000000001</v>
      </c>
      <c r="F150" t="s">
        <v>1351</v>
      </c>
      <c r="G150" s="6">
        <v>45796.807627314818</v>
      </c>
      <c r="H150"/>
      <c r="I150" t="s">
        <v>1352</v>
      </c>
      <c r="J150"/>
      <c r="K150"/>
      <c r="L150">
        <v>0</v>
      </c>
      <c r="M150">
        <v>0</v>
      </c>
      <c r="N150">
        <v>0.16481999999999999</v>
      </c>
      <c r="O150">
        <v>9.0200000000000002E-3</v>
      </c>
      <c r="P150"/>
      <c r="Q150"/>
      <c r="R150">
        <v>0.17383999999999999</v>
      </c>
      <c r="S150"/>
      <c r="T150"/>
      <c r="U150"/>
      <c r="V150"/>
      <c r="W150"/>
      <c r="X150"/>
      <c r="Y150"/>
      <c r="Z150"/>
      <c r="AA150"/>
      <c r="AB150"/>
      <c r="AC150"/>
      <c r="AD150"/>
      <c r="AE150">
        <v>9.0200000000000002E-3</v>
      </c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 t="s">
        <v>1353</v>
      </c>
      <c r="AT150" s="108" t="str">
        <f t="shared" si="2"/>
        <v>SPBP2_2025-05-18_T</v>
      </c>
    </row>
    <row r="151" spans="1:46" x14ac:dyDescent="0.35">
      <c r="A151" t="s">
        <v>1400</v>
      </c>
      <c r="B151" t="s">
        <v>1349</v>
      </c>
      <c r="C151" t="s">
        <v>1350</v>
      </c>
      <c r="D151" t="s">
        <v>1349</v>
      </c>
      <c r="E151">
        <v>3.4624199999999998</v>
      </c>
      <c r="F151" t="s">
        <v>1351</v>
      </c>
      <c r="G151" s="6">
        <v>45796.808668981481</v>
      </c>
      <c r="H151"/>
      <c r="I151" t="s">
        <v>1352</v>
      </c>
      <c r="J151"/>
      <c r="K151"/>
      <c r="L151">
        <v>0</v>
      </c>
      <c r="M151">
        <v>0</v>
      </c>
      <c r="N151">
        <v>1.975E-2</v>
      </c>
      <c r="O151">
        <v>1.174E-2</v>
      </c>
      <c r="P151"/>
      <c r="Q151"/>
      <c r="R151">
        <v>3.1489999999999997E-2</v>
      </c>
      <c r="S151"/>
      <c r="T151"/>
      <c r="U151"/>
      <c r="V151"/>
      <c r="W151"/>
      <c r="X151"/>
      <c r="Y151"/>
      <c r="Z151"/>
      <c r="AA151"/>
      <c r="AB151"/>
      <c r="AC151"/>
      <c r="AD151"/>
      <c r="AE151">
        <v>1.174E-2</v>
      </c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 t="s">
        <v>1353</v>
      </c>
      <c r="AT151" s="108" t="str">
        <f t="shared" si="2"/>
        <v>SB9_2025-05-18_N</v>
      </c>
    </row>
    <row r="152" spans="1:46" x14ac:dyDescent="0.35">
      <c r="A152" t="s">
        <v>1399</v>
      </c>
      <c r="B152" t="s">
        <v>1349</v>
      </c>
      <c r="C152" t="s">
        <v>1359</v>
      </c>
      <c r="D152" t="s">
        <v>1349</v>
      </c>
      <c r="E152">
        <v>330.25779999999997</v>
      </c>
      <c r="F152" t="s">
        <v>1357</v>
      </c>
      <c r="G152" s="6">
        <v>45796.808865740742</v>
      </c>
      <c r="H152"/>
      <c r="I152" t="s">
        <v>1352</v>
      </c>
      <c r="J152"/>
      <c r="K152" t="s">
        <v>1360</v>
      </c>
      <c r="L152">
        <v>4</v>
      </c>
      <c r="M152">
        <v>0</v>
      </c>
      <c r="N152">
        <v>0.19239999999999999</v>
      </c>
      <c r="O152">
        <v>0.13514000000000001</v>
      </c>
      <c r="P152"/>
      <c r="Q152"/>
      <c r="R152">
        <v>0.32754</v>
      </c>
      <c r="S152"/>
      <c r="T152"/>
      <c r="U152"/>
      <c r="V152"/>
      <c r="W152"/>
      <c r="X152"/>
      <c r="Y152"/>
      <c r="Z152"/>
      <c r="AA152"/>
      <c r="AB152"/>
      <c r="AC152"/>
      <c r="AD152"/>
      <c r="AE152">
        <v>0.13514000000000001</v>
      </c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 t="s">
        <v>1353</v>
      </c>
      <c r="AT152" s="108" t="str">
        <f t="shared" si="2"/>
        <v>SPBP2_2025-05-18_C</v>
      </c>
    </row>
    <row r="153" spans="1:46" x14ac:dyDescent="0.35">
      <c r="A153" t="s">
        <v>1379</v>
      </c>
      <c r="B153" t="s">
        <v>1349</v>
      </c>
      <c r="C153" t="s">
        <v>1361</v>
      </c>
      <c r="D153" t="s">
        <v>1349</v>
      </c>
      <c r="E153">
        <v>134.91409999999999</v>
      </c>
      <c r="F153" t="s">
        <v>1351</v>
      </c>
      <c r="G153" s="6">
        <v>45796.809282407405</v>
      </c>
      <c r="H153"/>
      <c r="I153" t="s">
        <v>1352</v>
      </c>
      <c r="J153"/>
      <c r="K153"/>
      <c r="L153">
        <v>0</v>
      </c>
      <c r="M153">
        <v>0</v>
      </c>
      <c r="N153">
        <v>0.14929999999999999</v>
      </c>
      <c r="O153">
        <v>1.0279999999999999E-2</v>
      </c>
      <c r="P153"/>
      <c r="Q153"/>
      <c r="R153">
        <v>0.15958</v>
      </c>
      <c r="S153"/>
      <c r="T153"/>
      <c r="U153"/>
      <c r="V153"/>
      <c r="W153"/>
      <c r="X153"/>
      <c r="Y153"/>
      <c r="Z153"/>
      <c r="AA153"/>
      <c r="AB153"/>
      <c r="AC153"/>
      <c r="AD153"/>
      <c r="AE153">
        <v>1.0279999999999999E-2</v>
      </c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 t="s">
        <v>1353</v>
      </c>
      <c r="AT153" s="108" t="str">
        <f t="shared" si="2"/>
        <v>HB3_2025-05-18_T</v>
      </c>
    </row>
    <row r="154" spans="1:46" x14ac:dyDescent="0.35">
      <c r="A154" t="s">
        <v>1385</v>
      </c>
      <c r="B154" t="s">
        <v>1349</v>
      </c>
      <c r="C154" t="s">
        <v>1356</v>
      </c>
      <c r="D154" t="s">
        <v>1349</v>
      </c>
      <c r="E154">
        <v>0.15547</v>
      </c>
      <c r="F154" t="s">
        <v>1357</v>
      </c>
      <c r="G154" s="6">
        <v>45796.810231481482</v>
      </c>
      <c r="H154"/>
      <c r="I154" t="s">
        <v>1352</v>
      </c>
      <c r="J154"/>
      <c r="K154"/>
      <c r="L154">
        <v>0</v>
      </c>
      <c r="M154">
        <v>0</v>
      </c>
      <c r="N154">
        <v>7.9509999999999997E-2</v>
      </c>
      <c r="O154">
        <v>2.0500000000000002E-3</v>
      </c>
      <c r="P154"/>
      <c r="Q154"/>
      <c r="R154">
        <v>8.1559999999999994E-2</v>
      </c>
      <c r="S154"/>
      <c r="T154"/>
      <c r="U154"/>
      <c r="V154"/>
      <c r="W154"/>
      <c r="X154"/>
      <c r="Y154"/>
      <c r="Z154"/>
      <c r="AA154"/>
      <c r="AB154"/>
      <c r="AC154"/>
      <c r="AD154"/>
      <c r="AE154">
        <v>2.0500000000000002E-3</v>
      </c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 t="s">
        <v>1353</v>
      </c>
      <c r="AT154" s="108" t="str">
        <f t="shared" si="2"/>
        <v>MR4_2025-05-18_P</v>
      </c>
    </row>
    <row r="155" spans="1:46" x14ac:dyDescent="0.35">
      <c r="A155" t="s">
        <v>1380</v>
      </c>
      <c r="B155" t="s">
        <v>1349</v>
      </c>
      <c r="C155" t="s">
        <v>1361</v>
      </c>
      <c r="D155" t="s">
        <v>1349</v>
      </c>
      <c r="E155">
        <v>178.5694</v>
      </c>
      <c r="F155" t="s">
        <v>1351</v>
      </c>
      <c r="G155" s="6">
        <v>45796.810752314814</v>
      </c>
      <c r="H155"/>
      <c r="I155" t="s">
        <v>1352</v>
      </c>
      <c r="J155"/>
      <c r="K155"/>
      <c r="L155">
        <v>0</v>
      </c>
      <c r="M155">
        <v>0</v>
      </c>
      <c r="N155">
        <v>0.19295000000000001</v>
      </c>
      <c r="O155">
        <v>1.145E-2</v>
      </c>
      <c r="P155"/>
      <c r="Q155"/>
      <c r="R155">
        <v>0.2044</v>
      </c>
      <c r="S155"/>
      <c r="T155"/>
      <c r="U155"/>
      <c r="V155"/>
      <c r="W155"/>
      <c r="X155"/>
      <c r="Y155"/>
      <c r="Z155"/>
      <c r="AA155"/>
      <c r="AB155"/>
      <c r="AC155"/>
      <c r="AD155"/>
      <c r="AE155">
        <v>1.145E-2</v>
      </c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 t="s">
        <v>1353</v>
      </c>
      <c r="AT155" s="108" t="str">
        <f t="shared" si="2"/>
        <v>HL2_2025-05-18_T</v>
      </c>
    </row>
    <row r="156" spans="1:46" x14ac:dyDescent="0.35">
      <c r="A156" t="s">
        <v>1393</v>
      </c>
      <c r="B156" t="s">
        <v>1349</v>
      </c>
      <c r="C156" t="s">
        <v>1361</v>
      </c>
      <c r="D156" t="s">
        <v>1349</v>
      </c>
      <c r="E156">
        <v>826.29549999999995</v>
      </c>
      <c r="F156" t="s">
        <v>1351</v>
      </c>
      <c r="G156" s="6">
        <v>45796.811168981483</v>
      </c>
      <c r="H156"/>
      <c r="I156" t="s">
        <v>1352</v>
      </c>
      <c r="J156"/>
      <c r="K156" t="s">
        <v>1360</v>
      </c>
      <c r="L156">
        <v>4</v>
      </c>
      <c r="M156">
        <v>0</v>
      </c>
      <c r="N156">
        <v>0.17963999999999999</v>
      </c>
      <c r="O156">
        <v>4.4000000000000002E-4</v>
      </c>
      <c r="P156"/>
      <c r="Q156"/>
      <c r="R156">
        <v>0.18007999999999999</v>
      </c>
      <c r="S156"/>
      <c r="T156"/>
      <c r="U156"/>
      <c r="V156"/>
      <c r="W156"/>
      <c r="X156"/>
      <c r="Y156"/>
      <c r="Z156"/>
      <c r="AA156"/>
      <c r="AB156"/>
      <c r="AC156"/>
      <c r="AD156"/>
      <c r="AE156">
        <v>4.4000000000000002E-4</v>
      </c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 t="s">
        <v>1353</v>
      </c>
      <c r="AT156" s="108" t="str">
        <f t="shared" si="2"/>
        <v>RBA_2025-05-18_T</v>
      </c>
    </row>
    <row r="157" spans="1:46" x14ac:dyDescent="0.35">
      <c r="A157" t="s">
        <v>1382</v>
      </c>
      <c r="B157" t="s">
        <v>1349</v>
      </c>
      <c r="C157" t="s">
        <v>1361</v>
      </c>
      <c r="D157" t="s">
        <v>1349</v>
      </c>
      <c r="E157">
        <v>260.3159</v>
      </c>
      <c r="F157" t="s">
        <v>1351</v>
      </c>
      <c r="G157" s="6">
        <v>45796.811365740738</v>
      </c>
      <c r="H157"/>
      <c r="I157" t="s">
        <v>1352</v>
      </c>
      <c r="J157"/>
      <c r="K157"/>
      <c r="L157">
        <v>0</v>
      </c>
      <c r="M157">
        <v>0</v>
      </c>
      <c r="N157">
        <v>0.27468999999999999</v>
      </c>
      <c r="O157">
        <v>1.97E-3</v>
      </c>
      <c r="P157"/>
      <c r="Q157"/>
      <c r="R157">
        <v>0.27666000000000002</v>
      </c>
      <c r="S157"/>
      <c r="T157"/>
      <c r="U157"/>
      <c r="V157"/>
      <c r="W157"/>
      <c r="X157"/>
      <c r="Y157"/>
      <c r="Z157"/>
      <c r="AA157"/>
      <c r="AB157"/>
      <c r="AC157"/>
      <c r="AD157"/>
      <c r="AE157">
        <v>1.97E-3</v>
      </c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 t="s">
        <v>1353</v>
      </c>
      <c r="AT157" s="108" t="str">
        <f t="shared" si="2"/>
        <v>MB3_2025-05-18_T</v>
      </c>
    </row>
    <row r="158" spans="1:46" x14ac:dyDescent="0.35">
      <c r="A158" t="s">
        <v>1395</v>
      </c>
      <c r="B158" t="s">
        <v>1349</v>
      </c>
      <c r="C158" t="s">
        <v>1361</v>
      </c>
      <c r="D158" t="s">
        <v>1349</v>
      </c>
      <c r="E158">
        <v>1481.1759999999999</v>
      </c>
      <c r="F158" t="s">
        <v>1351</v>
      </c>
      <c r="G158" s="6">
        <v>45796.812627314815</v>
      </c>
      <c r="H158"/>
      <c r="I158" t="s">
        <v>1352</v>
      </c>
      <c r="J158"/>
      <c r="K158" t="s">
        <v>1360</v>
      </c>
      <c r="L158">
        <v>4</v>
      </c>
      <c r="M158">
        <v>0</v>
      </c>
      <c r="N158">
        <v>0.31061</v>
      </c>
      <c r="O158">
        <v>1E-3</v>
      </c>
      <c r="P158"/>
      <c r="Q158"/>
      <c r="R158">
        <v>0.31161</v>
      </c>
      <c r="S158"/>
      <c r="T158"/>
      <c r="U158"/>
      <c r="V158"/>
      <c r="W158"/>
      <c r="X158"/>
      <c r="Y158"/>
      <c r="Z158"/>
      <c r="AA158"/>
      <c r="AB158"/>
      <c r="AC158"/>
      <c r="AD158"/>
      <c r="AE158">
        <v>1E-3</v>
      </c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 t="s">
        <v>1353</v>
      </c>
      <c r="AT158" s="108" t="str">
        <f t="shared" si="2"/>
        <v>RO1a_2025-05-18_T</v>
      </c>
    </row>
    <row r="159" spans="1:46" x14ac:dyDescent="0.35">
      <c r="A159" t="s">
        <v>1400</v>
      </c>
      <c r="B159" t="s">
        <v>1349</v>
      </c>
      <c r="C159" t="s">
        <v>1356</v>
      </c>
      <c r="D159" t="s">
        <v>1349</v>
      </c>
      <c r="E159">
        <v>8.7379999999999999E-2</v>
      </c>
      <c r="F159" t="s">
        <v>1357</v>
      </c>
      <c r="G159" s="6">
        <v>45796.813240740739</v>
      </c>
      <c r="H159"/>
      <c r="I159" t="s">
        <v>1352</v>
      </c>
      <c r="J159"/>
      <c r="K159"/>
      <c r="L159">
        <v>0</v>
      </c>
      <c r="M159">
        <v>0</v>
      </c>
      <c r="N159">
        <v>4.4330000000000001E-2</v>
      </c>
      <c r="O159">
        <v>2.14E-3</v>
      </c>
      <c r="P159"/>
      <c r="Q159"/>
      <c r="R159">
        <v>4.6469999999999997E-2</v>
      </c>
      <c r="S159"/>
      <c r="T159"/>
      <c r="U159"/>
      <c r="V159"/>
      <c r="W159"/>
      <c r="X159"/>
      <c r="Y159"/>
      <c r="Z159"/>
      <c r="AA159"/>
      <c r="AB159"/>
      <c r="AC159"/>
      <c r="AD159"/>
      <c r="AE159">
        <v>2.14E-3</v>
      </c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 t="s">
        <v>1353</v>
      </c>
      <c r="AT159" s="108" t="str">
        <f t="shared" si="2"/>
        <v>SB9_2025-05-18_P</v>
      </c>
    </row>
    <row r="160" spans="1:46" x14ac:dyDescent="0.35">
      <c r="A160" t="s">
        <v>1388</v>
      </c>
      <c r="B160" t="s">
        <v>1349</v>
      </c>
      <c r="C160" t="s">
        <v>1361</v>
      </c>
      <c r="D160" t="s">
        <v>1349</v>
      </c>
      <c r="E160">
        <v>1172.0170000000001</v>
      </c>
      <c r="F160" t="s">
        <v>1351</v>
      </c>
      <c r="G160" s="6">
        <v>45796.813981481479</v>
      </c>
      <c r="H160"/>
      <c r="I160" t="s">
        <v>1352</v>
      </c>
      <c r="J160"/>
      <c r="K160" t="s">
        <v>1360</v>
      </c>
      <c r="L160">
        <v>4</v>
      </c>
      <c r="M160">
        <v>0</v>
      </c>
      <c r="N160">
        <v>0.24878</v>
      </c>
      <c r="O160">
        <v>2.1000000000000001E-4</v>
      </c>
      <c r="P160"/>
      <c r="Q160"/>
      <c r="R160">
        <v>0.24898999999999999</v>
      </c>
      <c r="S160"/>
      <c r="T160"/>
      <c r="U160"/>
      <c r="V160"/>
      <c r="W160"/>
      <c r="X160"/>
      <c r="Y160"/>
      <c r="Z160"/>
      <c r="AA160"/>
      <c r="AB160"/>
      <c r="AC160"/>
      <c r="AD160"/>
      <c r="AE160">
        <v>2.1000000000000001E-4</v>
      </c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 t="s">
        <v>1353</v>
      </c>
      <c r="AT160" s="108" t="str">
        <f t="shared" si="2"/>
        <v>PNVL1_2025-05-18_T</v>
      </c>
    </row>
    <row r="161" spans="1:46" x14ac:dyDescent="0.35">
      <c r="A161" t="s">
        <v>1389</v>
      </c>
      <c r="B161" t="s">
        <v>1349</v>
      </c>
      <c r="C161" t="s">
        <v>1359</v>
      </c>
      <c r="D161" t="s">
        <v>1349</v>
      </c>
      <c r="E161">
        <v>665.52380000000005</v>
      </c>
      <c r="F161" t="s">
        <v>1357</v>
      </c>
      <c r="G161" s="6">
        <v>45796.814074074071</v>
      </c>
      <c r="H161"/>
      <c r="I161" t="s">
        <v>1352</v>
      </c>
      <c r="J161" t="s">
        <v>1369</v>
      </c>
      <c r="K161" t="s">
        <v>1360</v>
      </c>
      <c r="L161">
        <v>4</v>
      </c>
      <c r="M161">
        <v>0</v>
      </c>
      <c r="N161">
        <v>0.37039</v>
      </c>
      <c r="O161">
        <v>0.13508000000000001</v>
      </c>
      <c r="P161"/>
      <c r="Q161"/>
      <c r="R161">
        <v>0.50546999999999997</v>
      </c>
      <c r="S161"/>
      <c r="T161"/>
      <c r="U161"/>
      <c r="V161"/>
      <c r="W161"/>
      <c r="X161"/>
      <c r="Y161"/>
      <c r="Z161"/>
      <c r="AA161"/>
      <c r="AB161"/>
      <c r="AC161"/>
      <c r="AD161"/>
      <c r="AE161">
        <v>0.13508000000000001</v>
      </c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 t="s">
        <v>1353</v>
      </c>
      <c r="AT161" s="108" t="str">
        <f t="shared" si="2"/>
        <v>SYL1_2025-05-18_C</v>
      </c>
    </row>
    <row r="162" spans="1:46" x14ac:dyDescent="0.35">
      <c r="A162" t="s">
        <v>1390</v>
      </c>
      <c r="B162" t="s">
        <v>1349</v>
      </c>
      <c r="C162" t="s">
        <v>1359</v>
      </c>
      <c r="D162" t="s">
        <v>1349</v>
      </c>
      <c r="E162">
        <v>158.85249999999999</v>
      </c>
      <c r="F162" t="s">
        <v>1357</v>
      </c>
      <c r="G162" s="6">
        <v>45796.81459490741</v>
      </c>
      <c r="H162"/>
      <c r="I162" t="s">
        <v>1352</v>
      </c>
      <c r="J162"/>
      <c r="K162" t="s">
        <v>1360</v>
      </c>
      <c r="L162">
        <v>4</v>
      </c>
      <c r="M162">
        <v>0</v>
      </c>
      <c r="N162">
        <v>0.10141</v>
      </c>
      <c r="O162">
        <v>0.13472999999999999</v>
      </c>
      <c r="P162"/>
      <c r="Q162"/>
      <c r="R162">
        <v>0.23613000000000001</v>
      </c>
      <c r="S162"/>
      <c r="T162"/>
      <c r="U162"/>
      <c r="V162"/>
      <c r="W162"/>
      <c r="X162"/>
      <c r="Y162"/>
      <c r="Z162"/>
      <c r="AA162"/>
      <c r="AB162"/>
      <c r="AC162"/>
      <c r="AD162"/>
      <c r="AE162">
        <v>0.13472999999999999</v>
      </c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 t="s">
        <v>1353</v>
      </c>
      <c r="AT162" s="108" t="str">
        <f t="shared" si="2"/>
        <v>SYNL1_2025-05-18_C</v>
      </c>
    </row>
    <row r="163" spans="1:46" x14ac:dyDescent="0.35">
      <c r="A163" t="s">
        <v>1400</v>
      </c>
      <c r="B163" t="s">
        <v>1349</v>
      </c>
      <c r="C163" t="s">
        <v>1359</v>
      </c>
      <c r="D163" t="s">
        <v>1349</v>
      </c>
      <c r="E163">
        <v>382.31169999999997</v>
      </c>
      <c r="F163" t="s">
        <v>1357</v>
      </c>
      <c r="G163" s="6">
        <v>45796.815532407411</v>
      </c>
      <c r="H163"/>
      <c r="I163" t="s">
        <v>1352</v>
      </c>
      <c r="J163"/>
      <c r="K163" t="s">
        <v>1360</v>
      </c>
      <c r="L163">
        <v>4</v>
      </c>
      <c r="M163">
        <v>0</v>
      </c>
      <c r="N163">
        <v>0.22004000000000001</v>
      </c>
      <c r="O163">
        <v>0.13550999999999999</v>
      </c>
      <c r="P163"/>
      <c r="Q163"/>
      <c r="R163">
        <v>0.35554999999999998</v>
      </c>
      <c r="S163"/>
      <c r="T163"/>
      <c r="U163"/>
      <c r="V163"/>
      <c r="W163"/>
      <c r="X163"/>
      <c r="Y163"/>
      <c r="Z163"/>
      <c r="AA163"/>
      <c r="AB163"/>
      <c r="AC163"/>
      <c r="AD163"/>
      <c r="AE163">
        <v>0.13550999999999999</v>
      </c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 t="s">
        <v>1353</v>
      </c>
      <c r="AT163" s="108" t="str">
        <f t="shared" si="2"/>
        <v>SB9_2025-05-18_C</v>
      </c>
    </row>
    <row r="164" spans="1:46" x14ac:dyDescent="0.35">
      <c r="A164" t="s">
        <v>1400</v>
      </c>
      <c r="B164" t="s">
        <v>1349</v>
      </c>
      <c r="C164" t="s">
        <v>1361</v>
      </c>
      <c r="D164" t="s">
        <v>1349</v>
      </c>
      <c r="E164">
        <v>278.09449999999998</v>
      </c>
      <c r="F164" t="s">
        <v>1351</v>
      </c>
      <c r="G164" s="6">
        <v>45796.816157407404</v>
      </c>
      <c r="H164"/>
      <c r="I164" t="s">
        <v>1352</v>
      </c>
      <c r="J164"/>
      <c r="K164"/>
      <c r="L164">
        <v>0</v>
      </c>
      <c r="M164">
        <v>0</v>
      </c>
      <c r="N164">
        <v>0.29247000000000001</v>
      </c>
      <c r="O164">
        <v>7.7000000000000002E-3</v>
      </c>
      <c r="P164"/>
      <c r="Q164"/>
      <c r="R164">
        <v>0.30016999999999999</v>
      </c>
      <c r="S164"/>
      <c r="T164"/>
      <c r="U164"/>
      <c r="V164"/>
      <c r="W164"/>
      <c r="X164"/>
      <c r="Y164"/>
      <c r="Z164"/>
      <c r="AA164"/>
      <c r="AB164"/>
      <c r="AC164"/>
      <c r="AD164"/>
      <c r="AE164">
        <v>7.7000000000000002E-3</v>
      </c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 t="s">
        <v>1353</v>
      </c>
      <c r="AT164" s="108" t="str">
        <f t="shared" si="2"/>
        <v>SB9_2025-05-18_T</v>
      </c>
    </row>
    <row r="165" spans="1:46" x14ac:dyDescent="0.35">
      <c r="A165" t="s">
        <v>1385</v>
      </c>
      <c r="B165" t="s">
        <v>1349</v>
      </c>
      <c r="C165" t="s">
        <v>1361</v>
      </c>
      <c r="D165" t="s">
        <v>1349</v>
      </c>
      <c r="E165">
        <v>1044.5830000000001</v>
      </c>
      <c r="F165" t="s">
        <v>1351</v>
      </c>
      <c r="G165" s="6">
        <v>45796.824699074074</v>
      </c>
      <c r="H165"/>
      <c r="I165" t="s">
        <v>1352</v>
      </c>
      <c r="J165"/>
      <c r="K165" t="s">
        <v>1360</v>
      </c>
      <c r="L165">
        <v>4</v>
      </c>
      <c r="M165">
        <v>0</v>
      </c>
      <c r="N165">
        <v>0.2233</v>
      </c>
      <c r="O165">
        <v>1.3500000000000001E-3</v>
      </c>
      <c r="P165"/>
      <c r="Q165"/>
      <c r="R165">
        <v>0.22464000000000001</v>
      </c>
      <c r="S165"/>
      <c r="T165"/>
      <c r="U165"/>
      <c r="V165"/>
      <c r="W165"/>
      <c r="X165"/>
      <c r="Y165"/>
      <c r="Z165"/>
      <c r="AA165"/>
      <c r="AB165"/>
      <c r="AC165"/>
      <c r="AD165"/>
      <c r="AE165">
        <v>1.3500000000000001E-3</v>
      </c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 t="s">
        <v>1353</v>
      </c>
      <c r="AT165" s="108" t="str">
        <f t="shared" si="2"/>
        <v>MR4_2025-05-18_T</v>
      </c>
    </row>
    <row r="166" spans="1:46" x14ac:dyDescent="0.35">
      <c r="A166" t="s">
        <v>1401</v>
      </c>
      <c r="B166" t="s">
        <v>1349</v>
      </c>
      <c r="C166" t="s">
        <v>1350</v>
      </c>
      <c r="D166" t="s">
        <v>1349</v>
      </c>
      <c r="E166">
        <v>-4.3926299999999996</v>
      </c>
      <c r="F166" t="s">
        <v>1351</v>
      </c>
      <c r="G166" s="6">
        <v>45802.607002314813</v>
      </c>
      <c r="H166"/>
      <c r="I166" t="s">
        <v>1352</v>
      </c>
      <c r="J166"/>
      <c r="K166"/>
      <c r="L166">
        <v>0</v>
      </c>
      <c r="M166">
        <v>0</v>
      </c>
      <c r="N166">
        <v>-5.0099999999999997E-3</v>
      </c>
      <c r="O166">
        <v>1.005E-2</v>
      </c>
      <c r="P166"/>
      <c r="Q166"/>
      <c r="R166">
        <v>5.0299999999999997E-3</v>
      </c>
      <c r="S166"/>
      <c r="T166"/>
      <c r="U166"/>
      <c r="V166"/>
      <c r="W166"/>
      <c r="X166"/>
      <c r="Y166"/>
      <c r="Z166"/>
      <c r="AA166"/>
      <c r="AB166"/>
      <c r="AC166"/>
      <c r="AD166"/>
      <c r="AE166">
        <v>1.005E-2</v>
      </c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 t="s">
        <v>1353</v>
      </c>
      <c r="AT166" s="108" t="str">
        <f t="shared" si="2"/>
        <v>APL1_2025-05-25_N</v>
      </c>
    </row>
    <row r="167" spans="1:46" x14ac:dyDescent="0.35">
      <c r="A167" t="s">
        <v>1402</v>
      </c>
      <c r="B167" t="s">
        <v>1349</v>
      </c>
      <c r="C167" t="s">
        <v>1350</v>
      </c>
      <c r="D167" t="s">
        <v>1349</v>
      </c>
      <c r="E167">
        <v>-3.0586099999999998</v>
      </c>
      <c r="F167" t="s">
        <v>1351</v>
      </c>
      <c r="G167" s="6">
        <v>45802.608356481483</v>
      </c>
      <c r="H167"/>
      <c r="I167" t="s">
        <v>1352</v>
      </c>
      <c r="J167"/>
      <c r="K167"/>
      <c r="L167">
        <v>0</v>
      </c>
      <c r="M167">
        <v>0</v>
      </c>
      <c r="N167">
        <v>-1.1800000000000001E-3</v>
      </c>
      <c r="O167">
        <v>4.0980000000000003E-2</v>
      </c>
      <c r="P167"/>
      <c r="Q167"/>
      <c r="R167">
        <v>3.9800000000000002E-2</v>
      </c>
      <c r="S167"/>
      <c r="T167"/>
      <c r="U167"/>
      <c r="V167"/>
      <c r="W167"/>
      <c r="X167"/>
      <c r="Y167"/>
      <c r="Z167"/>
      <c r="AA167"/>
      <c r="AB167"/>
      <c r="AC167"/>
      <c r="AD167"/>
      <c r="AE167">
        <v>4.0980000000000003E-2</v>
      </c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 t="s">
        <v>1353</v>
      </c>
      <c r="AT167" s="108" t="str">
        <f t="shared" si="2"/>
        <v>AWL1_2025-05-25_N</v>
      </c>
    </row>
    <row r="168" spans="1:46" x14ac:dyDescent="0.35">
      <c r="A168" t="s">
        <v>1403</v>
      </c>
      <c r="B168" t="s">
        <v>1349</v>
      </c>
      <c r="C168" t="s">
        <v>1350</v>
      </c>
      <c r="D168" t="s">
        <v>1349</v>
      </c>
      <c r="E168">
        <v>-0.98318000000000005</v>
      </c>
      <c r="F168" t="s">
        <v>1351</v>
      </c>
      <c r="G168" s="6">
        <v>45802.61136574074</v>
      </c>
      <c r="H168"/>
      <c r="I168" t="s">
        <v>1352</v>
      </c>
      <c r="J168"/>
      <c r="K168"/>
      <c r="L168">
        <v>0</v>
      </c>
      <c r="M168">
        <v>0</v>
      </c>
      <c r="N168">
        <v>4.7800000000000004E-3</v>
      </c>
      <c r="O168">
        <v>1.8699999999999999E-3</v>
      </c>
      <c r="P168"/>
      <c r="Q168"/>
      <c r="R168">
        <v>6.6600000000000001E-3</v>
      </c>
      <c r="S168"/>
      <c r="T168"/>
      <c r="U168"/>
      <c r="V168"/>
      <c r="W168"/>
      <c r="X168"/>
      <c r="Y168"/>
      <c r="Z168"/>
      <c r="AA168"/>
      <c r="AB168"/>
      <c r="AC168"/>
      <c r="AD168"/>
      <c r="AE168">
        <v>1.8699999999999999E-3</v>
      </c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 t="s">
        <v>1353</v>
      </c>
      <c r="AT168" s="108" t="str">
        <f t="shared" si="2"/>
        <v>AX1_2025-05-25_N</v>
      </c>
    </row>
    <row r="169" spans="1:46" x14ac:dyDescent="0.35">
      <c r="A169" t="s">
        <v>1401</v>
      </c>
      <c r="B169" t="s">
        <v>1349</v>
      </c>
      <c r="C169" t="s">
        <v>1356</v>
      </c>
      <c r="D169" t="s">
        <v>1349</v>
      </c>
      <c r="E169">
        <v>6.9899999999999997E-3</v>
      </c>
      <c r="F169" t="s">
        <v>1357</v>
      </c>
      <c r="G169" s="6">
        <v>45802.611574074072</v>
      </c>
      <c r="H169"/>
      <c r="I169" t="s">
        <v>1352</v>
      </c>
      <c r="J169"/>
      <c r="K169"/>
      <c r="L169">
        <v>0</v>
      </c>
      <c r="M169">
        <v>0</v>
      </c>
      <c r="N169">
        <v>1.001E-2</v>
      </c>
      <c r="O169">
        <v>3.46E-3</v>
      </c>
      <c r="P169"/>
      <c r="Q169"/>
      <c r="R169">
        <v>1.3469999999999999E-2</v>
      </c>
      <c r="S169"/>
      <c r="T169"/>
      <c r="U169"/>
      <c r="V169"/>
      <c r="W169"/>
      <c r="X169"/>
      <c r="Y169"/>
      <c r="Z169"/>
      <c r="AA169"/>
      <c r="AB169"/>
      <c r="AC169"/>
      <c r="AD169"/>
      <c r="AE169">
        <v>3.46E-3</v>
      </c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 t="s">
        <v>1353</v>
      </c>
      <c r="AT169" s="108" t="str">
        <f t="shared" si="2"/>
        <v>APL1_2025-05-25_P</v>
      </c>
    </row>
    <row r="170" spans="1:46" x14ac:dyDescent="0.35">
      <c r="A170" t="s">
        <v>1404</v>
      </c>
      <c r="B170" t="s">
        <v>1349</v>
      </c>
      <c r="C170" t="s">
        <v>1350</v>
      </c>
      <c r="D170" t="s">
        <v>1349</v>
      </c>
      <c r="E170">
        <v>0.27051999999999998</v>
      </c>
      <c r="F170" t="s">
        <v>1351</v>
      </c>
      <c r="G170" s="6">
        <v>45802.612719907411</v>
      </c>
      <c r="H170"/>
      <c r="I170" t="s">
        <v>1352</v>
      </c>
      <c r="J170"/>
      <c r="K170"/>
      <c r="L170">
        <v>0</v>
      </c>
      <c r="M170">
        <v>0</v>
      </c>
      <c r="N170">
        <v>8.3899999999999999E-3</v>
      </c>
      <c r="O170">
        <v>3.0100000000000001E-3</v>
      </c>
      <c r="P170"/>
      <c r="Q170"/>
      <c r="R170">
        <v>1.1390000000000001E-2</v>
      </c>
      <c r="S170"/>
      <c r="T170"/>
      <c r="U170"/>
      <c r="V170"/>
      <c r="W170"/>
      <c r="X170"/>
      <c r="Y170"/>
      <c r="Z170"/>
      <c r="AA170"/>
      <c r="AB170"/>
      <c r="AC170"/>
      <c r="AD170"/>
      <c r="AE170">
        <v>3.0100000000000001E-3</v>
      </c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 t="s">
        <v>1353</v>
      </c>
      <c r="AT170" s="108" t="str">
        <f t="shared" si="2"/>
        <v>AX2_2025-05-25_N</v>
      </c>
    </row>
    <row r="171" spans="1:46" x14ac:dyDescent="0.35">
      <c r="A171" t="s">
        <v>1402</v>
      </c>
      <c r="B171" t="s">
        <v>1349</v>
      </c>
      <c r="C171" t="s">
        <v>1356</v>
      </c>
      <c r="D171" t="s">
        <v>1349</v>
      </c>
      <c r="E171">
        <v>6.726E-2</v>
      </c>
      <c r="F171" t="s">
        <v>1357</v>
      </c>
      <c r="G171" s="6">
        <v>45802.613136574073</v>
      </c>
      <c r="H171"/>
      <c r="I171" t="s">
        <v>1352</v>
      </c>
      <c r="J171"/>
      <c r="K171"/>
      <c r="L171">
        <v>0</v>
      </c>
      <c r="M171">
        <v>0</v>
      </c>
      <c r="N171">
        <v>4.2290000000000001E-2</v>
      </c>
      <c r="O171">
        <v>1.5890000000000001E-2</v>
      </c>
      <c r="P171"/>
      <c r="Q171"/>
      <c r="R171">
        <v>5.8189999999999999E-2</v>
      </c>
      <c r="S171"/>
      <c r="T171"/>
      <c r="U171"/>
      <c r="V171"/>
      <c r="W171"/>
      <c r="X171"/>
      <c r="Y171"/>
      <c r="Z171"/>
      <c r="AA171"/>
      <c r="AB171"/>
      <c r="AC171"/>
      <c r="AD171"/>
      <c r="AE171">
        <v>1.5890000000000001E-2</v>
      </c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 t="s">
        <v>1353</v>
      </c>
      <c r="AT171" s="108" t="str">
        <f t="shared" si="2"/>
        <v>AWL1_2025-05-25_P</v>
      </c>
    </row>
    <row r="172" spans="1:46" x14ac:dyDescent="0.35">
      <c r="A172" t="s">
        <v>1401</v>
      </c>
      <c r="B172" t="s">
        <v>1349</v>
      </c>
      <c r="C172" t="s">
        <v>1359</v>
      </c>
      <c r="D172" t="s">
        <v>1349</v>
      </c>
      <c r="E172">
        <v>246.83</v>
      </c>
      <c r="F172" t="s">
        <v>1357</v>
      </c>
      <c r="G172" s="6">
        <v>45802.613356481481</v>
      </c>
      <c r="H172"/>
      <c r="I172" t="s">
        <v>1352</v>
      </c>
      <c r="J172"/>
      <c r="K172" t="s">
        <v>1360</v>
      </c>
      <c r="L172">
        <v>4</v>
      </c>
      <c r="M172">
        <v>0</v>
      </c>
      <c r="N172">
        <v>0.15487999999999999</v>
      </c>
      <c r="O172">
        <v>0.13347999999999999</v>
      </c>
      <c r="P172"/>
      <c r="Q172"/>
      <c r="R172">
        <v>0.28836000000000001</v>
      </c>
      <c r="S172"/>
      <c r="T172"/>
      <c r="U172"/>
      <c r="V172"/>
      <c r="W172"/>
      <c r="X172"/>
      <c r="Y172"/>
      <c r="Z172"/>
      <c r="AA172"/>
      <c r="AB172"/>
      <c r="AC172"/>
      <c r="AD172"/>
      <c r="AE172">
        <v>0.13347999999999999</v>
      </c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 t="s">
        <v>1353</v>
      </c>
      <c r="AT172" s="108" t="str">
        <f t="shared" si="2"/>
        <v>APL1_2025-05-25_C</v>
      </c>
    </row>
    <row r="173" spans="1:46" x14ac:dyDescent="0.35">
      <c r="A173" t="s">
        <v>1401</v>
      </c>
      <c r="B173" t="s">
        <v>1349</v>
      </c>
      <c r="C173" t="s">
        <v>1361</v>
      </c>
      <c r="D173" t="s">
        <v>1349</v>
      </c>
      <c r="E173">
        <v>11.5922</v>
      </c>
      <c r="F173" t="s">
        <v>1351</v>
      </c>
      <c r="G173" s="6">
        <v>45802.613553240742</v>
      </c>
      <c r="H173"/>
      <c r="I173" t="s">
        <v>1352</v>
      </c>
      <c r="J173"/>
      <c r="K173"/>
      <c r="L173">
        <v>0</v>
      </c>
      <c r="M173">
        <v>0</v>
      </c>
      <c r="N173">
        <v>1.515E-2</v>
      </c>
      <c r="O173">
        <v>4.64E-3</v>
      </c>
      <c r="P173"/>
      <c r="Q173"/>
      <c r="R173">
        <v>1.9789999999999999E-2</v>
      </c>
      <c r="S173"/>
      <c r="T173"/>
      <c r="U173"/>
      <c r="V173"/>
      <c r="W173"/>
      <c r="X173"/>
      <c r="Y173"/>
      <c r="Z173"/>
      <c r="AA173"/>
      <c r="AB173"/>
      <c r="AC173"/>
      <c r="AD173"/>
      <c r="AE173">
        <v>4.64E-3</v>
      </c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 t="s">
        <v>1353</v>
      </c>
      <c r="AT173" s="108" t="str">
        <f t="shared" si="2"/>
        <v>APL1_2025-05-25_T</v>
      </c>
    </row>
    <row r="174" spans="1:46" x14ac:dyDescent="0.35">
      <c r="A174" t="s">
        <v>1403</v>
      </c>
      <c r="B174" t="s">
        <v>1349</v>
      </c>
      <c r="C174" t="s">
        <v>1356</v>
      </c>
      <c r="D174" t="s">
        <v>1349</v>
      </c>
      <c r="E174">
        <v>2.4289999999999999E-2</v>
      </c>
      <c r="F174" t="s">
        <v>1357</v>
      </c>
      <c r="G174" s="6">
        <v>45802.614178240743</v>
      </c>
      <c r="H174"/>
      <c r="I174" t="s">
        <v>1352</v>
      </c>
      <c r="J174"/>
      <c r="K174"/>
      <c r="L174">
        <v>0</v>
      </c>
      <c r="M174">
        <v>0</v>
      </c>
      <c r="N174">
        <v>1.9279999999999999E-2</v>
      </c>
      <c r="O174">
        <v>2.7999999999999998E-4</v>
      </c>
      <c r="P174"/>
      <c r="Q174"/>
      <c r="R174">
        <v>1.9560000000000001E-2</v>
      </c>
      <c r="S174"/>
      <c r="T174"/>
      <c r="U174"/>
      <c r="V174"/>
      <c r="W174"/>
      <c r="X174"/>
      <c r="Y174"/>
      <c r="Z174"/>
      <c r="AA174"/>
      <c r="AB174"/>
      <c r="AC174"/>
      <c r="AD174"/>
      <c r="AE174">
        <v>2.7999999999999998E-4</v>
      </c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 t="s">
        <v>1353</v>
      </c>
      <c r="AT174" s="108" t="str">
        <f t="shared" si="2"/>
        <v>AX1_2025-05-25_P</v>
      </c>
    </row>
    <row r="175" spans="1:46" x14ac:dyDescent="0.35">
      <c r="A175" t="s">
        <v>1402</v>
      </c>
      <c r="B175" t="s">
        <v>1349</v>
      </c>
      <c r="C175" t="s">
        <v>1359</v>
      </c>
      <c r="D175" t="s">
        <v>1349</v>
      </c>
      <c r="E175">
        <v>197.26750000000001</v>
      </c>
      <c r="F175" t="s">
        <v>1357</v>
      </c>
      <c r="G175" s="6">
        <v>45802.615219907406</v>
      </c>
      <c r="H175"/>
      <c r="I175" t="s">
        <v>1352</v>
      </c>
      <c r="J175"/>
      <c r="K175" t="s">
        <v>1360</v>
      </c>
      <c r="L175">
        <v>4</v>
      </c>
      <c r="M175">
        <v>0</v>
      </c>
      <c r="N175">
        <v>0.12608</v>
      </c>
      <c r="O175">
        <v>0.13200000000000001</v>
      </c>
      <c r="P175"/>
      <c r="Q175"/>
      <c r="R175">
        <v>0.25807999999999998</v>
      </c>
      <c r="S175"/>
      <c r="T175"/>
      <c r="U175"/>
      <c r="V175"/>
      <c r="W175"/>
      <c r="X175"/>
      <c r="Y175"/>
      <c r="Z175"/>
      <c r="AA175"/>
      <c r="AB175"/>
      <c r="AC175"/>
      <c r="AD175"/>
      <c r="AE175">
        <v>0.13200000000000001</v>
      </c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 t="s">
        <v>1353</v>
      </c>
      <c r="AT175" s="108" t="str">
        <f t="shared" si="2"/>
        <v>AWL1_2025-05-25_C</v>
      </c>
    </row>
    <row r="176" spans="1:46" x14ac:dyDescent="0.35">
      <c r="A176" t="s">
        <v>1402</v>
      </c>
      <c r="B176" t="s">
        <v>1349</v>
      </c>
      <c r="C176" t="s">
        <v>1361</v>
      </c>
      <c r="D176" t="s">
        <v>1349</v>
      </c>
      <c r="E176">
        <v>16.675370000000001</v>
      </c>
      <c r="F176" t="s">
        <v>1351</v>
      </c>
      <c r="G176" s="6">
        <v>45802.615856481483</v>
      </c>
      <c r="H176"/>
      <c r="I176" t="s">
        <v>1352</v>
      </c>
      <c r="J176"/>
      <c r="K176"/>
      <c r="L176">
        <v>0</v>
      </c>
      <c r="M176">
        <v>0</v>
      </c>
      <c r="N176">
        <v>2.0310000000000002E-2</v>
      </c>
      <c r="O176">
        <v>2.324E-2</v>
      </c>
      <c r="P176"/>
      <c r="Q176"/>
      <c r="R176">
        <v>4.3560000000000001E-2</v>
      </c>
      <c r="S176"/>
      <c r="T176"/>
      <c r="U176"/>
      <c r="V176"/>
      <c r="W176"/>
      <c r="X176"/>
      <c r="Y176"/>
      <c r="Z176"/>
      <c r="AA176"/>
      <c r="AB176"/>
      <c r="AC176"/>
      <c r="AD176"/>
      <c r="AE176">
        <v>2.324E-2</v>
      </c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 t="s">
        <v>1353</v>
      </c>
      <c r="AT176" s="108" t="str">
        <f t="shared" si="2"/>
        <v>AWL1_2025-05-25_T</v>
      </c>
    </row>
    <row r="177" spans="1:46" x14ac:dyDescent="0.35">
      <c r="A177" t="s">
        <v>1405</v>
      </c>
      <c r="B177" t="s">
        <v>1349</v>
      </c>
      <c r="C177" t="s">
        <v>1350</v>
      </c>
      <c r="D177" t="s">
        <v>1349</v>
      </c>
      <c r="E177">
        <v>18.52158</v>
      </c>
      <c r="F177" t="s">
        <v>1351</v>
      </c>
      <c r="G177" s="6">
        <v>45802.616261574076</v>
      </c>
      <c r="H177"/>
      <c r="I177" t="s">
        <v>1352</v>
      </c>
      <c r="J177"/>
      <c r="K177"/>
      <c r="L177">
        <v>0</v>
      </c>
      <c r="M177">
        <v>0</v>
      </c>
      <c r="N177">
        <v>6.0850000000000001E-2</v>
      </c>
      <c r="O177">
        <v>1.384E-2</v>
      </c>
      <c r="P177"/>
      <c r="Q177"/>
      <c r="R177">
        <v>7.4679999999999996E-2</v>
      </c>
      <c r="S177"/>
      <c r="T177"/>
      <c r="U177"/>
      <c r="V177"/>
      <c r="W177"/>
      <c r="X177"/>
      <c r="Y177"/>
      <c r="Z177"/>
      <c r="AA177"/>
      <c r="AB177"/>
      <c r="AC177"/>
      <c r="AD177"/>
      <c r="AE177">
        <v>1.384E-2</v>
      </c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 t="s">
        <v>1353</v>
      </c>
      <c r="AT177" s="108" t="str">
        <f t="shared" si="2"/>
        <v>BB1_2025-05-25_N</v>
      </c>
    </row>
    <row r="178" spans="1:46" x14ac:dyDescent="0.35">
      <c r="A178" t="s">
        <v>1406</v>
      </c>
      <c r="B178" t="s">
        <v>1349</v>
      </c>
      <c r="C178" t="s">
        <v>1350</v>
      </c>
      <c r="D178" t="s">
        <v>1349</v>
      </c>
      <c r="E178">
        <v>-0.70035999999999998</v>
      </c>
      <c r="F178" t="s">
        <v>1351</v>
      </c>
      <c r="G178" s="6">
        <v>45802.618136574078</v>
      </c>
      <c r="H178"/>
      <c r="I178" t="s">
        <v>1352</v>
      </c>
      <c r="J178"/>
      <c r="K178"/>
      <c r="L178">
        <v>0</v>
      </c>
      <c r="M178">
        <v>0</v>
      </c>
      <c r="N178">
        <v>5.5999999999999999E-3</v>
      </c>
      <c r="O178">
        <v>4.4400000000000004E-3</v>
      </c>
      <c r="P178"/>
      <c r="Q178"/>
      <c r="R178">
        <v>1.004E-2</v>
      </c>
      <c r="S178"/>
      <c r="T178"/>
      <c r="U178"/>
      <c r="V178"/>
      <c r="W178"/>
      <c r="X178"/>
      <c r="Y178"/>
      <c r="Z178"/>
      <c r="AA178"/>
      <c r="AB178"/>
      <c r="AC178"/>
      <c r="AD178"/>
      <c r="AE178">
        <v>4.4400000000000004E-3</v>
      </c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 t="s">
        <v>1353</v>
      </c>
      <c r="AT178" s="108" t="str">
        <f t="shared" si="2"/>
        <v>BD1a_2025-05-25_N</v>
      </c>
    </row>
    <row r="179" spans="1:46" x14ac:dyDescent="0.35">
      <c r="A179" t="s">
        <v>1405</v>
      </c>
      <c r="B179" t="s">
        <v>1349</v>
      </c>
      <c r="C179" t="s">
        <v>1356</v>
      </c>
      <c r="D179" t="s">
        <v>1349</v>
      </c>
      <c r="E179">
        <v>6.7409999999999998E-2</v>
      </c>
      <c r="F179" t="s">
        <v>1357</v>
      </c>
      <c r="G179" s="6">
        <v>45802.61855324074</v>
      </c>
      <c r="H179"/>
      <c r="I179" t="s">
        <v>1352</v>
      </c>
      <c r="J179"/>
      <c r="K179"/>
      <c r="L179">
        <v>0</v>
      </c>
      <c r="M179">
        <v>0</v>
      </c>
      <c r="N179">
        <v>4.2369999999999998E-2</v>
      </c>
      <c r="O179">
        <v>3.3E-3</v>
      </c>
      <c r="P179"/>
      <c r="Q179"/>
      <c r="R179">
        <v>4.5679999999999998E-2</v>
      </c>
      <c r="S179"/>
      <c r="T179"/>
      <c r="U179"/>
      <c r="V179"/>
      <c r="W179"/>
      <c r="X179"/>
      <c r="Y179"/>
      <c r="Z179"/>
      <c r="AA179"/>
      <c r="AB179"/>
      <c r="AC179"/>
      <c r="AD179"/>
      <c r="AE179">
        <v>3.3E-3</v>
      </c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 t="s">
        <v>1353</v>
      </c>
      <c r="AT179" s="108" t="str">
        <f t="shared" si="2"/>
        <v>BB1_2025-05-25_P</v>
      </c>
    </row>
    <row r="180" spans="1:46" x14ac:dyDescent="0.35">
      <c r="A180" t="s">
        <v>1403</v>
      </c>
      <c r="B180" t="s">
        <v>1349</v>
      </c>
      <c r="C180" t="s">
        <v>1359</v>
      </c>
      <c r="D180" t="s">
        <v>1349</v>
      </c>
      <c r="E180">
        <v>412.93439999999998</v>
      </c>
      <c r="F180" t="s">
        <v>1357</v>
      </c>
      <c r="G180" s="6">
        <v>45802.618657407409</v>
      </c>
      <c r="H180"/>
      <c r="I180" t="s">
        <v>1352</v>
      </c>
      <c r="J180"/>
      <c r="K180" t="s">
        <v>1360</v>
      </c>
      <c r="L180">
        <v>4</v>
      </c>
      <c r="M180">
        <v>0</v>
      </c>
      <c r="N180">
        <v>0.24692</v>
      </c>
      <c r="O180">
        <v>0.13256000000000001</v>
      </c>
      <c r="P180"/>
      <c r="Q180"/>
      <c r="R180">
        <v>0.37947999999999998</v>
      </c>
      <c r="S180"/>
      <c r="T180"/>
      <c r="U180"/>
      <c r="V180"/>
      <c r="W180"/>
      <c r="X180"/>
      <c r="Y180"/>
      <c r="Z180"/>
      <c r="AA180"/>
      <c r="AB180"/>
      <c r="AC180"/>
      <c r="AD180"/>
      <c r="AE180">
        <v>0.13256000000000001</v>
      </c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 t="s">
        <v>1353</v>
      </c>
      <c r="AT180" s="108" t="str">
        <f t="shared" si="2"/>
        <v>AX1_2025-05-25_C</v>
      </c>
    </row>
    <row r="181" spans="1:46" x14ac:dyDescent="0.35">
      <c r="A181" t="s">
        <v>1404</v>
      </c>
      <c r="B181" t="s">
        <v>1349</v>
      </c>
      <c r="C181" t="s">
        <v>1356</v>
      </c>
      <c r="D181" t="s">
        <v>1349</v>
      </c>
      <c r="E181">
        <v>2.7480000000000001E-2</v>
      </c>
      <c r="F181" t="s">
        <v>1357</v>
      </c>
      <c r="G181" s="6">
        <v>45802.61917824074</v>
      </c>
      <c r="H181"/>
      <c r="I181" t="s">
        <v>1352</v>
      </c>
      <c r="J181"/>
      <c r="K181"/>
      <c r="L181">
        <v>0</v>
      </c>
      <c r="M181">
        <v>0</v>
      </c>
      <c r="N181">
        <v>2.0990000000000002E-2</v>
      </c>
      <c r="O181">
        <v>3.1E-4</v>
      </c>
      <c r="P181"/>
      <c r="Q181"/>
      <c r="R181">
        <v>2.1299999999999999E-2</v>
      </c>
      <c r="S181"/>
      <c r="T181"/>
      <c r="U181"/>
      <c r="V181"/>
      <c r="W181"/>
      <c r="X181"/>
      <c r="Y181"/>
      <c r="Z181"/>
      <c r="AA181"/>
      <c r="AB181"/>
      <c r="AC181"/>
      <c r="AD181"/>
      <c r="AE181">
        <v>3.1E-4</v>
      </c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 t="s">
        <v>1353</v>
      </c>
      <c r="AT181" s="108" t="str">
        <f t="shared" si="2"/>
        <v>AX2_2025-05-25_P</v>
      </c>
    </row>
    <row r="182" spans="1:46" x14ac:dyDescent="0.35">
      <c r="A182" t="s">
        <v>1407</v>
      </c>
      <c r="B182" t="s">
        <v>1349</v>
      </c>
      <c r="C182" t="s">
        <v>1350</v>
      </c>
      <c r="D182" t="s">
        <v>1349</v>
      </c>
      <c r="E182">
        <v>45.585709999999999</v>
      </c>
      <c r="F182" t="s">
        <v>1351</v>
      </c>
      <c r="G182" s="6">
        <v>45802.619710648149</v>
      </c>
      <c r="H182"/>
      <c r="I182" t="s">
        <v>1352</v>
      </c>
      <c r="J182"/>
      <c r="K182"/>
      <c r="L182">
        <v>0</v>
      </c>
      <c r="M182">
        <v>0</v>
      </c>
      <c r="N182">
        <v>0.13864000000000001</v>
      </c>
      <c r="O182">
        <v>1.7979999999999999E-2</v>
      </c>
      <c r="P182"/>
      <c r="Q182"/>
      <c r="R182">
        <v>0.15661</v>
      </c>
      <c r="S182"/>
      <c r="T182"/>
      <c r="U182"/>
      <c r="V182"/>
      <c r="W182"/>
      <c r="X182"/>
      <c r="Y182"/>
      <c r="Z182"/>
      <c r="AA182"/>
      <c r="AB182"/>
      <c r="AC182"/>
      <c r="AD182"/>
      <c r="AE182">
        <v>1.7979999999999999E-2</v>
      </c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 t="s">
        <v>1353</v>
      </c>
      <c r="AT182" s="108" t="str">
        <f t="shared" si="2"/>
        <v>BLDL1_2025-05-25_N</v>
      </c>
    </row>
    <row r="183" spans="1:46" x14ac:dyDescent="0.35">
      <c r="A183" t="s">
        <v>1404</v>
      </c>
      <c r="B183" t="s">
        <v>1349</v>
      </c>
      <c r="C183" t="s">
        <v>1359</v>
      </c>
      <c r="D183" t="s">
        <v>1349</v>
      </c>
      <c r="E183">
        <v>434.63740000000001</v>
      </c>
      <c r="F183" t="s">
        <v>1357</v>
      </c>
      <c r="G183" s="6">
        <v>45802.620636574073</v>
      </c>
      <c r="H183"/>
      <c r="I183" t="s">
        <v>1352</v>
      </c>
      <c r="J183"/>
      <c r="K183" t="s">
        <v>1360</v>
      </c>
      <c r="L183">
        <v>4</v>
      </c>
      <c r="M183">
        <v>0</v>
      </c>
      <c r="N183">
        <v>0.25844</v>
      </c>
      <c r="O183">
        <v>0.13388</v>
      </c>
      <c r="P183"/>
      <c r="Q183"/>
      <c r="R183">
        <v>0.39232</v>
      </c>
      <c r="S183"/>
      <c r="T183"/>
      <c r="U183"/>
      <c r="V183"/>
      <c r="W183"/>
      <c r="X183"/>
      <c r="Y183"/>
      <c r="Z183"/>
      <c r="AA183"/>
      <c r="AB183"/>
      <c r="AC183"/>
      <c r="AD183"/>
      <c r="AE183">
        <v>0.13388</v>
      </c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 t="s">
        <v>1353</v>
      </c>
      <c r="AT183" s="108" t="str">
        <f t="shared" si="2"/>
        <v>AX2_2025-05-25_C</v>
      </c>
    </row>
    <row r="184" spans="1:46" x14ac:dyDescent="0.35">
      <c r="A184" t="s">
        <v>1406</v>
      </c>
      <c r="B184" t="s">
        <v>1349</v>
      </c>
      <c r="C184" t="s">
        <v>1356</v>
      </c>
      <c r="D184" t="s">
        <v>1349</v>
      </c>
      <c r="E184">
        <v>9.6100000000000005E-2</v>
      </c>
      <c r="F184" t="s">
        <v>1357</v>
      </c>
      <c r="G184" s="6">
        <v>45802.621574074074</v>
      </c>
      <c r="H184"/>
      <c r="I184" t="s">
        <v>1352</v>
      </c>
      <c r="J184"/>
      <c r="K184"/>
      <c r="L184">
        <v>0</v>
      </c>
      <c r="M184">
        <v>0</v>
      </c>
      <c r="N184">
        <v>5.774E-2</v>
      </c>
      <c r="O184">
        <v>9.3000000000000005E-4</v>
      </c>
      <c r="P184"/>
      <c r="Q184"/>
      <c r="R184">
        <v>5.867E-2</v>
      </c>
      <c r="S184"/>
      <c r="T184"/>
      <c r="U184"/>
      <c r="V184"/>
      <c r="W184"/>
      <c r="X184"/>
      <c r="Y184"/>
      <c r="Z184"/>
      <c r="AA184"/>
      <c r="AB184"/>
      <c r="AC184"/>
      <c r="AD184"/>
      <c r="AE184">
        <v>9.3000000000000005E-4</v>
      </c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 t="s">
        <v>1353</v>
      </c>
      <c r="AT184" s="108" t="str">
        <f t="shared" si="2"/>
        <v>BD1a_2025-05-25_P</v>
      </c>
    </row>
    <row r="185" spans="1:46" x14ac:dyDescent="0.35">
      <c r="A185" t="s">
        <v>1408</v>
      </c>
      <c r="B185" t="s">
        <v>1349</v>
      </c>
      <c r="C185" t="s">
        <v>1350</v>
      </c>
      <c r="D185" t="s">
        <v>1349</v>
      </c>
      <c r="E185">
        <v>4.7008299999999998</v>
      </c>
      <c r="F185" t="s">
        <v>1351</v>
      </c>
      <c r="G185" s="6">
        <v>45802.622835648152</v>
      </c>
      <c r="H185"/>
      <c r="I185" t="s">
        <v>1352</v>
      </c>
      <c r="J185"/>
      <c r="K185"/>
      <c r="L185">
        <v>0</v>
      </c>
      <c r="M185">
        <v>0</v>
      </c>
      <c r="N185">
        <v>2.112E-2</v>
      </c>
      <c r="O185">
        <v>1.222E-2</v>
      </c>
      <c r="P185"/>
      <c r="Q185"/>
      <c r="R185">
        <v>3.3340000000000002E-2</v>
      </c>
      <c r="S185"/>
      <c r="T185"/>
      <c r="U185"/>
      <c r="V185"/>
      <c r="W185"/>
      <c r="X185"/>
      <c r="Y185"/>
      <c r="Z185"/>
      <c r="AA185"/>
      <c r="AB185"/>
      <c r="AC185"/>
      <c r="AD185"/>
      <c r="AE185">
        <v>1.222E-2</v>
      </c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 t="s">
        <v>1353</v>
      </c>
      <c r="AT185" s="108" t="str">
        <f t="shared" si="2"/>
        <v>BRL1_2025-05-25_N</v>
      </c>
    </row>
    <row r="186" spans="1:46" x14ac:dyDescent="0.35">
      <c r="A186" t="s">
        <v>1407</v>
      </c>
      <c r="B186" t="s">
        <v>1349</v>
      </c>
      <c r="C186" t="s">
        <v>1356</v>
      </c>
      <c r="D186" t="s">
        <v>1349</v>
      </c>
      <c r="E186">
        <v>0.14013999999999999</v>
      </c>
      <c r="F186" t="s">
        <v>1357</v>
      </c>
      <c r="G186" s="6">
        <v>45802.623761574076</v>
      </c>
      <c r="H186"/>
      <c r="I186" t="s">
        <v>1352</v>
      </c>
      <c r="J186"/>
      <c r="K186"/>
      <c r="L186">
        <v>0</v>
      </c>
      <c r="M186">
        <v>0</v>
      </c>
      <c r="N186">
        <v>8.1339999999999996E-2</v>
      </c>
      <c r="O186">
        <v>4.64E-3</v>
      </c>
      <c r="P186"/>
      <c r="Q186"/>
      <c r="R186">
        <v>8.5980000000000001E-2</v>
      </c>
      <c r="S186"/>
      <c r="T186"/>
      <c r="U186"/>
      <c r="V186"/>
      <c r="W186"/>
      <c r="X186"/>
      <c r="Y186"/>
      <c r="Z186"/>
      <c r="AA186"/>
      <c r="AB186"/>
      <c r="AC186"/>
      <c r="AD186"/>
      <c r="AE186">
        <v>4.64E-3</v>
      </c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 t="s">
        <v>1353</v>
      </c>
      <c r="AT186" s="108" t="str">
        <f t="shared" si="2"/>
        <v>BLDL1_2025-05-25_P</v>
      </c>
    </row>
    <row r="187" spans="1:46" x14ac:dyDescent="0.35">
      <c r="A187" t="s">
        <v>1405</v>
      </c>
      <c r="B187" t="s">
        <v>1349</v>
      </c>
      <c r="C187" t="s">
        <v>1359</v>
      </c>
      <c r="D187" t="s">
        <v>1349</v>
      </c>
      <c r="E187">
        <v>384.15410000000003</v>
      </c>
      <c r="F187" t="s">
        <v>1357</v>
      </c>
      <c r="G187" s="6">
        <v>45802.623865740738</v>
      </c>
      <c r="H187"/>
      <c r="I187" t="s">
        <v>1352</v>
      </c>
      <c r="J187"/>
      <c r="K187" t="s">
        <v>1360</v>
      </c>
      <c r="L187">
        <v>4</v>
      </c>
      <c r="M187">
        <v>0</v>
      </c>
      <c r="N187">
        <v>0.23147000000000001</v>
      </c>
      <c r="O187">
        <v>0.13156000000000001</v>
      </c>
      <c r="P187"/>
      <c r="Q187"/>
      <c r="R187">
        <v>0.36303000000000002</v>
      </c>
      <c r="S187"/>
      <c r="T187"/>
      <c r="U187"/>
      <c r="V187"/>
      <c r="W187"/>
      <c r="X187"/>
      <c r="Y187"/>
      <c r="Z187"/>
      <c r="AA187"/>
      <c r="AB187"/>
      <c r="AC187"/>
      <c r="AD187"/>
      <c r="AE187">
        <v>0.13156000000000001</v>
      </c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 t="s">
        <v>1353</v>
      </c>
      <c r="AT187" s="108" t="str">
        <f t="shared" si="2"/>
        <v>BB1_2025-05-25_C</v>
      </c>
    </row>
    <row r="188" spans="1:46" x14ac:dyDescent="0.35">
      <c r="A188" t="s">
        <v>1406</v>
      </c>
      <c r="B188" t="s">
        <v>1349</v>
      </c>
      <c r="C188" t="s">
        <v>1359</v>
      </c>
      <c r="D188" t="s">
        <v>1349</v>
      </c>
      <c r="E188">
        <v>375.49169999999998</v>
      </c>
      <c r="F188" t="s">
        <v>1357</v>
      </c>
      <c r="G188" s="6">
        <v>45802.625543981485</v>
      </c>
      <c r="H188"/>
      <c r="I188" t="s">
        <v>1352</v>
      </c>
      <c r="J188"/>
      <c r="K188" t="s">
        <v>1360</v>
      </c>
      <c r="L188">
        <v>4</v>
      </c>
      <c r="M188">
        <v>0</v>
      </c>
      <c r="N188">
        <v>0.22677</v>
      </c>
      <c r="O188">
        <v>0.13175000000000001</v>
      </c>
      <c r="P188"/>
      <c r="Q188"/>
      <c r="R188">
        <v>0.35852000000000001</v>
      </c>
      <c r="S188"/>
      <c r="T188"/>
      <c r="U188"/>
      <c r="V188"/>
      <c r="W188"/>
      <c r="X188"/>
      <c r="Y188"/>
      <c r="Z188"/>
      <c r="AA188"/>
      <c r="AB188"/>
      <c r="AC188"/>
      <c r="AD188"/>
      <c r="AE188">
        <v>0.13175000000000001</v>
      </c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 t="s">
        <v>1353</v>
      </c>
      <c r="AT188" s="108" t="str">
        <f t="shared" si="2"/>
        <v>BD1a_2025-05-25_C</v>
      </c>
    </row>
    <row r="189" spans="1:46" x14ac:dyDescent="0.35">
      <c r="A189" t="s">
        <v>1407</v>
      </c>
      <c r="B189" t="s">
        <v>1349</v>
      </c>
      <c r="C189" t="s">
        <v>1359</v>
      </c>
      <c r="D189" t="s">
        <v>1349</v>
      </c>
      <c r="E189">
        <v>372.64490000000001</v>
      </c>
      <c r="F189" t="s">
        <v>1357</v>
      </c>
      <c r="G189" s="6">
        <v>45802.62605324074</v>
      </c>
      <c r="H189"/>
      <c r="I189" t="s">
        <v>1352</v>
      </c>
      <c r="J189"/>
      <c r="K189" t="s">
        <v>1360</v>
      </c>
      <c r="L189">
        <v>4</v>
      </c>
      <c r="M189">
        <v>0</v>
      </c>
      <c r="N189">
        <v>0.22523000000000001</v>
      </c>
      <c r="O189">
        <v>0.13222</v>
      </c>
      <c r="P189"/>
      <c r="Q189"/>
      <c r="R189">
        <v>0.35744999999999999</v>
      </c>
      <c r="S189"/>
      <c r="T189"/>
      <c r="U189"/>
      <c r="V189"/>
      <c r="W189"/>
      <c r="X189"/>
      <c r="Y189"/>
      <c r="Z189"/>
      <c r="AA189"/>
      <c r="AB189"/>
      <c r="AC189"/>
      <c r="AD189"/>
      <c r="AE189">
        <v>0.13222</v>
      </c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 t="s">
        <v>1353</v>
      </c>
      <c r="AT189" s="108" t="str">
        <f t="shared" si="2"/>
        <v>BLDL1_2025-05-25_C</v>
      </c>
    </row>
    <row r="190" spans="1:46" x14ac:dyDescent="0.35">
      <c r="A190" t="s">
        <v>1408</v>
      </c>
      <c r="B190" t="s">
        <v>1349</v>
      </c>
      <c r="C190" t="s">
        <v>1356</v>
      </c>
      <c r="D190" t="s">
        <v>1349</v>
      </c>
      <c r="E190">
        <v>9.0499999999999997E-2</v>
      </c>
      <c r="F190" t="s">
        <v>1357</v>
      </c>
      <c r="G190" s="6">
        <v>45802.627523148149</v>
      </c>
      <c r="H190"/>
      <c r="I190" t="s">
        <v>1352</v>
      </c>
      <c r="J190"/>
      <c r="K190"/>
      <c r="L190">
        <v>0</v>
      </c>
      <c r="M190">
        <v>0</v>
      </c>
      <c r="N190">
        <v>5.475E-2</v>
      </c>
      <c r="O190">
        <v>3.6700000000000001E-3</v>
      </c>
      <c r="P190"/>
      <c r="Q190"/>
      <c r="R190">
        <v>5.8409999999999997E-2</v>
      </c>
      <c r="S190"/>
      <c r="T190"/>
      <c r="U190"/>
      <c r="V190"/>
      <c r="W190"/>
      <c r="X190"/>
      <c r="Y190"/>
      <c r="Z190"/>
      <c r="AA190"/>
      <c r="AB190"/>
      <c r="AC190"/>
      <c r="AD190"/>
      <c r="AE190">
        <v>3.6700000000000001E-3</v>
      </c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 t="s">
        <v>1353</v>
      </c>
      <c r="AT190" s="108" t="str">
        <f t="shared" si="2"/>
        <v>BRL1_2025-05-25_P</v>
      </c>
    </row>
    <row r="191" spans="1:46" x14ac:dyDescent="0.35">
      <c r="A191" t="s">
        <v>1407</v>
      </c>
      <c r="B191" t="s">
        <v>1349</v>
      </c>
      <c r="C191" t="s">
        <v>1361</v>
      </c>
      <c r="D191" t="s">
        <v>1349</v>
      </c>
      <c r="E191">
        <v>396.86369999999999</v>
      </c>
      <c r="F191" t="s">
        <v>1351</v>
      </c>
      <c r="G191" s="6">
        <v>45802.62771990741</v>
      </c>
      <c r="H191"/>
      <c r="I191" t="s">
        <v>1352</v>
      </c>
      <c r="J191"/>
      <c r="K191"/>
      <c r="L191">
        <v>0</v>
      </c>
      <c r="M191">
        <v>0</v>
      </c>
      <c r="N191">
        <v>0.40688999999999997</v>
      </c>
      <c r="O191">
        <v>1.008E-2</v>
      </c>
      <c r="P191"/>
      <c r="Q191"/>
      <c r="R191">
        <v>0.41697000000000001</v>
      </c>
      <c r="S191"/>
      <c r="T191"/>
      <c r="U191"/>
      <c r="V191"/>
      <c r="W191"/>
      <c r="X191"/>
      <c r="Y191"/>
      <c r="Z191"/>
      <c r="AA191"/>
      <c r="AB191"/>
      <c r="AC191"/>
      <c r="AD191"/>
      <c r="AE191">
        <v>1.008E-2</v>
      </c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 t="s">
        <v>1353</v>
      </c>
      <c r="AT191" s="108" t="str">
        <f t="shared" si="2"/>
        <v>BLDL1_2025-05-25_T</v>
      </c>
    </row>
    <row r="192" spans="1:46" x14ac:dyDescent="0.35">
      <c r="A192" t="s">
        <v>1408</v>
      </c>
      <c r="B192" t="s">
        <v>1349</v>
      </c>
      <c r="C192" t="s">
        <v>1361</v>
      </c>
      <c r="D192" t="s">
        <v>1349</v>
      </c>
      <c r="E192">
        <v>101.321</v>
      </c>
      <c r="F192" t="s">
        <v>1351</v>
      </c>
      <c r="G192" s="6">
        <v>45802.628449074073</v>
      </c>
      <c r="H192"/>
      <c r="I192" t="s">
        <v>1352</v>
      </c>
      <c r="J192"/>
      <c r="K192"/>
      <c r="L192">
        <v>0</v>
      </c>
      <c r="M192">
        <v>0</v>
      </c>
      <c r="N192">
        <v>0.10631</v>
      </c>
      <c r="O192">
        <v>6.7000000000000002E-3</v>
      </c>
      <c r="P192"/>
      <c r="Q192"/>
      <c r="R192">
        <v>0.11301</v>
      </c>
      <c r="S192"/>
      <c r="T192"/>
      <c r="U192"/>
      <c r="V192"/>
      <c r="W192"/>
      <c r="X192"/>
      <c r="Y192"/>
      <c r="Z192"/>
      <c r="AA192"/>
      <c r="AB192"/>
      <c r="AC192"/>
      <c r="AD192"/>
      <c r="AE192">
        <v>6.7000000000000002E-3</v>
      </c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 t="s">
        <v>1353</v>
      </c>
      <c r="AT192" s="108" t="str">
        <f t="shared" si="2"/>
        <v>BRL1_2025-05-25_T</v>
      </c>
    </row>
    <row r="193" spans="1:46" x14ac:dyDescent="0.35">
      <c r="A193" t="s">
        <v>1403</v>
      </c>
      <c r="B193" t="s">
        <v>1349</v>
      </c>
      <c r="C193" t="s">
        <v>1361</v>
      </c>
      <c r="D193" t="s">
        <v>1349</v>
      </c>
      <c r="E193">
        <v>999.95979999999997</v>
      </c>
      <c r="F193" t="s">
        <v>1351</v>
      </c>
      <c r="G193" s="6">
        <v>45802.629074074073</v>
      </c>
      <c r="H193"/>
      <c r="I193" t="s">
        <v>1352</v>
      </c>
      <c r="J193"/>
      <c r="K193" t="s">
        <v>1360</v>
      </c>
      <c r="L193">
        <v>4</v>
      </c>
      <c r="M193">
        <v>0</v>
      </c>
      <c r="N193">
        <v>0.20660000000000001</v>
      </c>
      <c r="O193">
        <v>-5.0000000000000002E-5</v>
      </c>
      <c r="P193"/>
      <c r="Q193"/>
      <c r="R193">
        <v>0.20655000000000001</v>
      </c>
      <c r="S193"/>
      <c r="T193"/>
      <c r="U193"/>
      <c r="V193"/>
      <c r="W193"/>
      <c r="X193"/>
      <c r="Y193"/>
      <c r="Z193"/>
      <c r="AA193"/>
      <c r="AB193"/>
      <c r="AC193"/>
      <c r="AD193"/>
      <c r="AE193">
        <v>-5.0000000000000002E-5</v>
      </c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 t="s">
        <v>1353</v>
      </c>
      <c r="AT193" s="108" t="str">
        <f t="shared" si="2"/>
        <v>AX1_2025-05-25_T</v>
      </c>
    </row>
    <row r="194" spans="1:46" x14ac:dyDescent="0.35">
      <c r="A194" t="s">
        <v>1409</v>
      </c>
      <c r="B194" t="s">
        <v>1349</v>
      </c>
      <c r="C194" t="s">
        <v>1350</v>
      </c>
      <c r="D194" t="s">
        <v>1349</v>
      </c>
      <c r="E194">
        <v>5.2350000000000003</v>
      </c>
      <c r="F194" t="s">
        <v>1351</v>
      </c>
      <c r="G194" s="6">
        <v>45802.630011574074</v>
      </c>
      <c r="H194"/>
      <c r="I194" t="s">
        <v>1352</v>
      </c>
      <c r="J194"/>
      <c r="K194"/>
      <c r="L194">
        <v>0</v>
      </c>
      <c r="M194">
        <v>0</v>
      </c>
      <c r="N194">
        <v>2.266E-2</v>
      </c>
      <c r="O194">
        <v>1.142E-2</v>
      </c>
      <c r="P194"/>
      <c r="Q194"/>
      <c r="R194">
        <v>3.4079999999999999E-2</v>
      </c>
      <c r="S194"/>
      <c r="T194"/>
      <c r="U194"/>
      <c r="V194"/>
      <c r="W194"/>
      <c r="X194"/>
      <c r="Y194"/>
      <c r="Z194"/>
      <c r="AA194"/>
      <c r="AB194"/>
      <c r="AC194"/>
      <c r="AD194"/>
      <c r="AE194">
        <v>1.142E-2</v>
      </c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 t="s">
        <v>1353</v>
      </c>
      <c r="AT194" s="108" t="str">
        <f t="shared" ref="AT194:AT257" si="3">A194&amp;"_"&amp;LEFT(C194,1)</f>
        <v>CB2_2025-05-25_N</v>
      </c>
    </row>
    <row r="195" spans="1:46" x14ac:dyDescent="0.35">
      <c r="A195" t="s">
        <v>1404</v>
      </c>
      <c r="B195" t="s">
        <v>1349</v>
      </c>
      <c r="C195" t="s">
        <v>1361</v>
      </c>
      <c r="D195" t="s">
        <v>1349</v>
      </c>
      <c r="E195">
        <v>1621.6030000000001</v>
      </c>
      <c r="F195" t="s">
        <v>1351</v>
      </c>
      <c r="G195" s="6">
        <v>45802.630324074074</v>
      </c>
      <c r="H195"/>
      <c r="I195" t="s">
        <v>1352</v>
      </c>
      <c r="J195"/>
      <c r="K195" t="s">
        <v>1360</v>
      </c>
      <c r="L195">
        <v>4</v>
      </c>
      <c r="M195">
        <v>0</v>
      </c>
      <c r="N195">
        <v>0.33306000000000002</v>
      </c>
      <c r="O195">
        <v>-9.0000000000000006E-5</v>
      </c>
      <c r="P195"/>
      <c r="Q195"/>
      <c r="R195">
        <v>0.33295999999999998</v>
      </c>
      <c r="S195"/>
      <c r="T195"/>
      <c r="U195"/>
      <c r="V195"/>
      <c r="W195"/>
      <c r="X195"/>
      <c r="Y195"/>
      <c r="Z195"/>
      <c r="AA195"/>
      <c r="AB195"/>
      <c r="AC195"/>
      <c r="AD195"/>
      <c r="AE195">
        <v>-9.0000000000000006E-5</v>
      </c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 t="s">
        <v>1353</v>
      </c>
      <c r="AT195" s="108" t="str">
        <f t="shared" si="3"/>
        <v>AX2_2025-05-25_T</v>
      </c>
    </row>
    <row r="196" spans="1:46" x14ac:dyDescent="0.35">
      <c r="A196" t="s">
        <v>1410</v>
      </c>
      <c r="B196" t="s">
        <v>1349</v>
      </c>
      <c r="C196" t="s">
        <v>1350</v>
      </c>
      <c r="D196" t="s">
        <v>1349</v>
      </c>
      <c r="E196">
        <v>11.954660000000001</v>
      </c>
      <c r="F196" t="s">
        <v>1351</v>
      </c>
      <c r="G196" s="6">
        <v>45802.631469907406</v>
      </c>
      <c r="H196"/>
      <c r="I196" t="s">
        <v>1352</v>
      </c>
      <c r="J196"/>
      <c r="K196"/>
      <c r="L196">
        <v>0</v>
      </c>
      <c r="M196">
        <v>0</v>
      </c>
      <c r="N196">
        <v>4.197E-2</v>
      </c>
      <c r="O196">
        <v>1.167E-2</v>
      </c>
      <c r="P196"/>
      <c r="Q196"/>
      <c r="R196">
        <v>5.364E-2</v>
      </c>
      <c r="S196"/>
      <c r="T196"/>
      <c r="U196"/>
      <c r="V196"/>
      <c r="W196"/>
      <c r="X196"/>
      <c r="Y196"/>
      <c r="Z196"/>
      <c r="AA196"/>
      <c r="AB196"/>
      <c r="AC196"/>
      <c r="AD196"/>
      <c r="AE196">
        <v>1.167E-2</v>
      </c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 t="s">
        <v>1353</v>
      </c>
      <c r="AT196" s="108" t="str">
        <f t="shared" si="3"/>
        <v>CB3_2025-05-25_N</v>
      </c>
    </row>
    <row r="197" spans="1:46" x14ac:dyDescent="0.35">
      <c r="A197" t="s">
        <v>1409</v>
      </c>
      <c r="B197" t="s">
        <v>1349</v>
      </c>
      <c r="C197" t="s">
        <v>1356</v>
      </c>
      <c r="D197" t="s">
        <v>1349</v>
      </c>
      <c r="E197">
        <v>9.3990000000000004E-2</v>
      </c>
      <c r="F197" t="s">
        <v>1357</v>
      </c>
      <c r="G197" s="6">
        <v>45802.632824074077</v>
      </c>
      <c r="H197"/>
      <c r="I197" t="s">
        <v>1352</v>
      </c>
      <c r="J197"/>
      <c r="K197"/>
      <c r="L197">
        <v>0</v>
      </c>
      <c r="M197">
        <v>0</v>
      </c>
      <c r="N197">
        <v>5.6610000000000001E-2</v>
      </c>
      <c r="O197">
        <v>2.4199999999999998E-3</v>
      </c>
      <c r="P197"/>
      <c r="Q197"/>
      <c r="R197">
        <v>5.9040000000000002E-2</v>
      </c>
      <c r="S197"/>
      <c r="T197"/>
      <c r="U197"/>
      <c r="V197"/>
      <c r="W197"/>
      <c r="X197"/>
      <c r="Y197"/>
      <c r="Z197"/>
      <c r="AA197"/>
      <c r="AB197"/>
      <c r="AC197"/>
      <c r="AD197"/>
      <c r="AE197">
        <v>2.4199999999999998E-3</v>
      </c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 t="s">
        <v>1353</v>
      </c>
      <c r="AT197" s="108" t="str">
        <f t="shared" si="3"/>
        <v>CB2_2025-05-25_P</v>
      </c>
    </row>
    <row r="198" spans="1:46" x14ac:dyDescent="0.35">
      <c r="A198" t="s">
        <v>1411</v>
      </c>
      <c r="B198" t="s">
        <v>1349</v>
      </c>
      <c r="C198" t="s">
        <v>1350</v>
      </c>
      <c r="D198" t="s">
        <v>1349</v>
      </c>
      <c r="E198">
        <v>0.92105999999999999</v>
      </c>
      <c r="F198" t="s">
        <v>1351</v>
      </c>
      <c r="G198" s="6">
        <v>45802.633136574077</v>
      </c>
      <c r="H198"/>
      <c r="I198" t="s">
        <v>1352</v>
      </c>
      <c r="J198"/>
      <c r="K198"/>
      <c r="L198">
        <v>0</v>
      </c>
      <c r="M198">
        <v>0</v>
      </c>
      <c r="N198">
        <v>1.026E-2</v>
      </c>
      <c r="O198">
        <v>1.099E-2</v>
      </c>
      <c r="P198"/>
      <c r="Q198"/>
      <c r="R198">
        <v>2.1250000000000002E-2</v>
      </c>
      <c r="S198"/>
      <c r="T198"/>
      <c r="U198"/>
      <c r="V198"/>
      <c r="W198"/>
      <c r="X198"/>
      <c r="Y198"/>
      <c r="Z198"/>
      <c r="AA198"/>
      <c r="AB198"/>
      <c r="AC198"/>
      <c r="AD198"/>
      <c r="AE198">
        <v>1.099E-2</v>
      </c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 t="s">
        <v>1353</v>
      </c>
      <c r="AT198" s="108" t="str">
        <f t="shared" si="3"/>
        <v>CL2_2025-05-25_N</v>
      </c>
    </row>
    <row r="199" spans="1:46" x14ac:dyDescent="0.35">
      <c r="A199" t="s">
        <v>1409</v>
      </c>
      <c r="B199" t="s">
        <v>1349</v>
      </c>
      <c r="C199" t="s">
        <v>1361</v>
      </c>
      <c r="D199" t="s">
        <v>1349</v>
      </c>
      <c r="E199">
        <v>300.41820000000001</v>
      </c>
      <c r="F199" t="s">
        <v>1351</v>
      </c>
      <c r="G199" s="6">
        <v>45802.634074074071</v>
      </c>
      <c r="H199"/>
      <c r="I199" t="s">
        <v>1352</v>
      </c>
      <c r="J199"/>
      <c r="K199"/>
      <c r="L199">
        <v>0</v>
      </c>
      <c r="M199">
        <v>0</v>
      </c>
      <c r="N199">
        <v>0.30874000000000001</v>
      </c>
      <c r="O199">
        <v>5.8500000000000002E-3</v>
      </c>
      <c r="P199"/>
      <c r="Q199"/>
      <c r="R199">
        <v>0.31458999999999998</v>
      </c>
      <c r="S199"/>
      <c r="T199"/>
      <c r="U199"/>
      <c r="V199"/>
      <c r="W199"/>
      <c r="X199"/>
      <c r="Y199"/>
      <c r="Z199"/>
      <c r="AA199"/>
      <c r="AB199"/>
      <c r="AC199"/>
      <c r="AD199"/>
      <c r="AE199">
        <v>5.8500000000000002E-3</v>
      </c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 t="s">
        <v>1353</v>
      </c>
      <c r="AT199" s="108" t="str">
        <f t="shared" si="3"/>
        <v>CB2_2025-05-25_T</v>
      </c>
    </row>
    <row r="200" spans="1:46" x14ac:dyDescent="0.35">
      <c r="A200" t="s">
        <v>1405</v>
      </c>
      <c r="B200" t="s">
        <v>1349</v>
      </c>
      <c r="C200" t="s">
        <v>1361</v>
      </c>
      <c r="D200" t="s">
        <v>1349</v>
      </c>
      <c r="E200">
        <v>1087.348</v>
      </c>
      <c r="F200" t="s">
        <v>1351</v>
      </c>
      <c r="G200" s="6">
        <v>45802.634386574071</v>
      </c>
      <c r="H200"/>
      <c r="I200" t="s">
        <v>1352</v>
      </c>
      <c r="J200"/>
      <c r="K200" t="s">
        <v>1360</v>
      </c>
      <c r="L200">
        <v>4</v>
      </c>
      <c r="M200">
        <v>0</v>
      </c>
      <c r="N200">
        <v>0.22437000000000001</v>
      </c>
      <c r="O200">
        <v>9.3000000000000005E-4</v>
      </c>
      <c r="P200"/>
      <c r="Q200"/>
      <c r="R200">
        <v>0.2253</v>
      </c>
      <c r="S200"/>
      <c r="T200"/>
      <c r="U200"/>
      <c r="V200"/>
      <c r="W200"/>
      <c r="X200"/>
      <c r="Y200"/>
      <c r="Z200"/>
      <c r="AA200"/>
      <c r="AB200"/>
      <c r="AC200"/>
      <c r="AD200"/>
      <c r="AE200">
        <v>9.3000000000000005E-4</v>
      </c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 t="s">
        <v>1353</v>
      </c>
      <c r="AT200" s="108" t="str">
        <f t="shared" si="3"/>
        <v>BB1_2025-05-25_T</v>
      </c>
    </row>
    <row r="201" spans="1:46" x14ac:dyDescent="0.35">
      <c r="A201" t="s">
        <v>1410</v>
      </c>
      <c r="B201" t="s">
        <v>1349</v>
      </c>
      <c r="C201" t="s">
        <v>1356</v>
      </c>
      <c r="D201" t="s">
        <v>1349</v>
      </c>
      <c r="E201">
        <v>6.0040000000000003E-2</v>
      </c>
      <c r="F201" t="s">
        <v>1357</v>
      </c>
      <c r="G201" s="6">
        <v>45802.634918981479</v>
      </c>
      <c r="H201"/>
      <c r="I201" t="s">
        <v>1352</v>
      </c>
      <c r="J201"/>
      <c r="K201"/>
      <c r="L201">
        <v>0</v>
      </c>
      <c r="M201">
        <v>0</v>
      </c>
      <c r="N201">
        <v>3.8429999999999999E-2</v>
      </c>
      <c r="O201">
        <v>2.7699999999999999E-3</v>
      </c>
      <c r="P201"/>
      <c r="Q201"/>
      <c r="R201">
        <v>4.1189999999999997E-2</v>
      </c>
      <c r="S201"/>
      <c r="T201"/>
      <c r="U201"/>
      <c r="V201"/>
      <c r="W201"/>
      <c r="X201"/>
      <c r="Y201"/>
      <c r="Z201"/>
      <c r="AA201"/>
      <c r="AB201"/>
      <c r="AC201"/>
      <c r="AD201"/>
      <c r="AE201">
        <v>2.7699999999999999E-3</v>
      </c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 t="s">
        <v>1353</v>
      </c>
      <c r="AT201" s="108" t="str">
        <f t="shared" si="3"/>
        <v>CB3_2025-05-25_P</v>
      </c>
    </row>
    <row r="202" spans="1:46" x14ac:dyDescent="0.35">
      <c r="A202" t="s">
        <v>1412</v>
      </c>
      <c r="B202" t="s">
        <v>1349</v>
      </c>
      <c r="C202" t="s">
        <v>1350</v>
      </c>
      <c r="D202" t="s">
        <v>1349</v>
      </c>
      <c r="E202">
        <v>7.7309400000000004</v>
      </c>
      <c r="F202" t="s">
        <v>1351</v>
      </c>
      <c r="G202" s="6">
        <v>45802.635428240741</v>
      </c>
      <c r="H202"/>
      <c r="I202" t="s">
        <v>1352</v>
      </c>
      <c r="J202"/>
      <c r="K202"/>
      <c r="L202">
        <v>0</v>
      </c>
      <c r="M202">
        <v>0</v>
      </c>
      <c r="N202">
        <v>2.9829999999999999E-2</v>
      </c>
      <c r="O202">
        <v>1.729E-2</v>
      </c>
      <c r="P202"/>
      <c r="Q202"/>
      <c r="R202">
        <v>4.7120000000000002E-2</v>
      </c>
      <c r="S202"/>
      <c r="T202"/>
      <c r="U202"/>
      <c r="V202"/>
      <c r="W202"/>
      <c r="X202"/>
      <c r="Y202"/>
      <c r="Z202"/>
      <c r="AA202"/>
      <c r="AB202"/>
      <c r="AC202"/>
      <c r="AD202"/>
      <c r="AE202">
        <v>1.729E-2</v>
      </c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 t="s">
        <v>1353</v>
      </c>
      <c r="AT202" s="108" t="str">
        <f t="shared" si="3"/>
        <v>CL4_2025-05-25_N</v>
      </c>
    </row>
    <row r="203" spans="1:46" x14ac:dyDescent="0.35">
      <c r="A203" t="s">
        <v>1406</v>
      </c>
      <c r="B203" t="s">
        <v>1349</v>
      </c>
      <c r="C203" t="s">
        <v>1361</v>
      </c>
      <c r="D203" t="s">
        <v>1349</v>
      </c>
      <c r="E203">
        <v>906.73209999999995</v>
      </c>
      <c r="F203" t="s">
        <v>1351</v>
      </c>
      <c r="G203" s="6">
        <v>45802.63616898148</v>
      </c>
      <c r="H203"/>
      <c r="I203" t="s">
        <v>1352</v>
      </c>
      <c r="J203"/>
      <c r="K203" t="s">
        <v>1360</v>
      </c>
      <c r="L203">
        <v>4</v>
      </c>
      <c r="M203">
        <v>0</v>
      </c>
      <c r="N203">
        <v>0.18764</v>
      </c>
      <c r="O203">
        <v>4.4000000000000002E-4</v>
      </c>
      <c r="P203"/>
      <c r="Q203"/>
      <c r="R203">
        <v>0.18809000000000001</v>
      </c>
      <c r="S203"/>
      <c r="T203"/>
      <c r="U203"/>
      <c r="V203"/>
      <c r="W203"/>
      <c r="X203"/>
      <c r="Y203"/>
      <c r="Z203"/>
      <c r="AA203"/>
      <c r="AB203"/>
      <c r="AC203"/>
      <c r="AD203"/>
      <c r="AE203">
        <v>4.4000000000000002E-4</v>
      </c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 t="s">
        <v>1353</v>
      </c>
      <c r="AT203" s="108" t="str">
        <f t="shared" si="3"/>
        <v>BD1a_2025-05-25_T</v>
      </c>
    </row>
    <row r="204" spans="1:46" x14ac:dyDescent="0.35">
      <c r="A204" t="s">
        <v>1411</v>
      </c>
      <c r="B204" t="s">
        <v>1349</v>
      </c>
      <c r="C204" t="s">
        <v>1356</v>
      </c>
      <c r="D204" t="s">
        <v>1349</v>
      </c>
      <c r="E204">
        <v>5.9799999999999999E-2</v>
      </c>
      <c r="F204" t="s">
        <v>1357</v>
      </c>
      <c r="G204" s="6">
        <v>45802.637407407405</v>
      </c>
      <c r="H204"/>
      <c r="I204" t="s">
        <v>1352</v>
      </c>
      <c r="J204"/>
      <c r="K204"/>
      <c r="L204">
        <v>0</v>
      </c>
      <c r="M204">
        <v>0</v>
      </c>
      <c r="N204">
        <v>3.8300000000000001E-2</v>
      </c>
      <c r="O204">
        <v>3.49E-3</v>
      </c>
      <c r="P204"/>
      <c r="Q204"/>
      <c r="R204">
        <v>4.1790000000000001E-2</v>
      </c>
      <c r="S204"/>
      <c r="T204"/>
      <c r="U204"/>
      <c r="V204"/>
      <c r="W204"/>
      <c r="X204"/>
      <c r="Y204"/>
      <c r="Z204"/>
      <c r="AA204"/>
      <c r="AB204"/>
      <c r="AC204"/>
      <c r="AD204"/>
      <c r="AE204">
        <v>3.49E-3</v>
      </c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 t="s">
        <v>1353</v>
      </c>
      <c r="AT204" s="108" t="str">
        <f t="shared" si="3"/>
        <v>CL2_2025-05-25_P</v>
      </c>
    </row>
    <row r="205" spans="1:46" x14ac:dyDescent="0.35">
      <c r="A205" t="s">
        <v>1413</v>
      </c>
      <c r="B205" t="s">
        <v>1349</v>
      </c>
      <c r="C205" t="s">
        <v>1350</v>
      </c>
      <c r="D205" t="s">
        <v>1349</v>
      </c>
      <c r="E205">
        <v>11.932370000000001</v>
      </c>
      <c r="F205" t="s">
        <v>1351</v>
      </c>
      <c r="G205" s="6">
        <v>45802.638032407405</v>
      </c>
      <c r="H205"/>
      <c r="I205" t="s">
        <v>1352</v>
      </c>
      <c r="J205"/>
      <c r="K205"/>
      <c r="L205">
        <v>0</v>
      </c>
      <c r="M205">
        <v>0</v>
      </c>
      <c r="N205">
        <v>4.1910000000000003E-2</v>
      </c>
      <c r="O205">
        <v>1.77E-2</v>
      </c>
      <c r="P205"/>
      <c r="Q205"/>
      <c r="R205">
        <v>5.96E-2</v>
      </c>
      <c r="S205"/>
      <c r="T205"/>
      <c r="U205"/>
      <c r="V205"/>
      <c r="W205"/>
      <c r="X205"/>
      <c r="Y205"/>
      <c r="Z205"/>
      <c r="AA205"/>
      <c r="AB205"/>
      <c r="AC205"/>
      <c r="AD205"/>
      <c r="AE205">
        <v>1.77E-2</v>
      </c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 t="s">
        <v>1353</v>
      </c>
      <c r="AT205" s="108" t="str">
        <f t="shared" si="3"/>
        <v>CL5_2025-05-25_N</v>
      </c>
    </row>
    <row r="206" spans="1:46" x14ac:dyDescent="0.35">
      <c r="A206" t="s">
        <v>1408</v>
      </c>
      <c r="B206" t="s">
        <v>1349</v>
      </c>
      <c r="C206" t="s">
        <v>1359</v>
      </c>
      <c r="D206" t="s">
        <v>1349</v>
      </c>
      <c r="E206">
        <v>510.0788</v>
      </c>
      <c r="F206" t="s">
        <v>1357</v>
      </c>
      <c r="G206" s="6">
        <v>45802.638761574075</v>
      </c>
      <c r="H206"/>
      <c r="I206" t="s">
        <v>1352</v>
      </c>
      <c r="J206"/>
      <c r="K206" t="s">
        <v>1360</v>
      </c>
      <c r="L206">
        <v>20</v>
      </c>
      <c r="M206">
        <v>0</v>
      </c>
      <c r="N206">
        <v>8.0829999999999999E-2</v>
      </c>
      <c r="O206">
        <v>0.13164999999999999</v>
      </c>
      <c r="P206"/>
      <c r="Q206"/>
      <c r="R206">
        <v>0.21248</v>
      </c>
      <c r="S206"/>
      <c r="T206"/>
      <c r="U206"/>
      <c r="V206"/>
      <c r="W206"/>
      <c r="X206"/>
      <c r="Y206"/>
      <c r="Z206"/>
      <c r="AA206"/>
      <c r="AB206"/>
      <c r="AC206"/>
      <c r="AD206"/>
      <c r="AE206">
        <v>0.13164999999999999</v>
      </c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 t="s">
        <v>1353</v>
      </c>
      <c r="AT206" s="108" t="str">
        <f t="shared" si="3"/>
        <v>BRL1_2025-05-25_C</v>
      </c>
    </row>
    <row r="207" spans="1:46" x14ac:dyDescent="0.35">
      <c r="A207" t="s">
        <v>1411</v>
      </c>
      <c r="B207" t="s">
        <v>1349</v>
      </c>
      <c r="C207" t="s">
        <v>1361</v>
      </c>
      <c r="D207" t="s">
        <v>1349</v>
      </c>
      <c r="E207">
        <v>436.7638</v>
      </c>
      <c r="F207" t="s">
        <v>1351</v>
      </c>
      <c r="G207" s="6">
        <v>45802.638773148145</v>
      </c>
      <c r="H207"/>
      <c r="I207" t="s">
        <v>1352</v>
      </c>
      <c r="J207"/>
      <c r="K207"/>
      <c r="L207">
        <v>0</v>
      </c>
      <c r="M207">
        <v>0</v>
      </c>
      <c r="N207">
        <v>0.44750000000000001</v>
      </c>
      <c r="O207">
        <v>7.1000000000000004E-3</v>
      </c>
      <c r="P207"/>
      <c r="Q207"/>
      <c r="R207">
        <v>0.4546</v>
      </c>
      <c r="S207"/>
      <c r="T207"/>
      <c r="U207"/>
      <c r="V207"/>
      <c r="W207"/>
      <c r="X207"/>
      <c r="Y207"/>
      <c r="Z207"/>
      <c r="AA207"/>
      <c r="AB207"/>
      <c r="AC207"/>
      <c r="AD207"/>
      <c r="AE207">
        <v>7.1000000000000004E-3</v>
      </c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 t="s">
        <v>1353</v>
      </c>
      <c r="AT207" s="108" t="str">
        <f t="shared" si="3"/>
        <v>CL2_2025-05-25_T</v>
      </c>
    </row>
    <row r="208" spans="1:46" x14ac:dyDescent="0.35">
      <c r="A208" t="s">
        <v>1412</v>
      </c>
      <c r="B208" t="s">
        <v>1349</v>
      </c>
      <c r="C208" t="s">
        <v>1356</v>
      </c>
      <c r="D208" t="s">
        <v>1349</v>
      </c>
      <c r="E208">
        <v>0.11191</v>
      </c>
      <c r="F208" t="s">
        <v>1357</v>
      </c>
      <c r="G208" s="6">
        <v>45802.639490740738</v>
      </c>
      <c r="H208"/>
      <c r="I208" t="s">
        <v>1352</v>
      </c>
      <c r="J208"/>
      <c r="K208"/>
      <c r="L208">
        <v>0</v>
      </c>
      <c r="M208">
        <v>0</v>
      </c>
      <c r="N208">
        <v>6.6210000000000005E-2</v>
      </c>
      <c r="O208">
        <v>5.6600000000000001E-3</v>
      </c>
      <c r="P208"/>
      <c r="Q208"/>
      <c r="R208">
        <v>7.1870000000000003E-2</v>
      </c>
      <c r="S208"/>
      <c r="T208"/>
      <c r="U208"/>
      <c r="V208"/>
      <c r="W208"/>
      <c r="X208"/>
      <c r="Y208"/>
      <c r="Z208"/>
      <c r="AA208"/>
      <c r="AB208"/>
      <c r="AC208"/>
      <c r="AD208"/>
      <c r="AE208">
        <v>5.6600000000000001E-3</v>
      </c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 t="s">
        <v>1353</v>
      </c>
      <c r="AT208" s="108" t="str">
        <f t="shared" si="3"/>
        <v>CL4_2025-05-25_P</v>
      </c>
    </row>
    <row r="209" spans="1:46" x14ac:dyDescent="0.35">
      <c r="A209" t="s">
        <v>1414</v>
      </c>
      <c r="B209" t="s">
        <v>1349</v>
      </c>
      <c r="C209" t="s">
        <v>1350</v>
      </c>
      <c r="D209" t="s">
        <v>1349</v>
      </c>
      <c r="E209">
        <v>15.11838</v>
      </c>
      <c r="F209" t="s">
        <v>1351</v>
      </c>
      <c r="G209" s="6">
        <v>45802.639803240738</v>
      </c>
      <c r="H209"/>
      <c r="I209" t="s">
        <v>1352</v>
      </c>
      <c r="J209"/>
      <c r="K209"/>
      <c r="L209">
        <v>0</v>
      </c>
      <c r="M209">
        <v>0</v>
      </c>
      <c r="N209">
        <v>5.1060000000000001E-2</v>
      </c>
      <c r="O209">
        <v>4.9399999999999999E-3</v>
      </c>
      <c r="P209"/>
      <c r="Q209"/>
      <c r="R209">
        <v>5.6000000000000001E-2</v>
      </c>
      <c r="S209"/>
      <c r="T209"/>
      <c r="U209"/>
      <c r="V209"/>
      <c r="W209"/>
      <c r="X209"/>
      <c r="Y209"/>
      <c r="Z209"/>
      <c r="AA209"/>
      <c r="AB209"/>
      <c r="AC209"/>
      <c r="AD209"/>
      <c r="AE209">
        <v>4.9399999999999999E-3</v>
      </c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 t="s">
        <v>1353</v>
      </c>
      <c r="AT209" s="108" t="str">
        <f t="shared" si="3"/>
        <v>CTL1_2025-05-25_N</v>
      </c>
    </row>
    <row r="210" spans="1:46" x14ac:dyDescent="0.35">
      <c r="A210" t="s">
        <v>1411</v>
      </c>
      <c r="B210" t="s">
        <v>1349</v>
      </c>
      <c r="C210" t="s">
        <v>1359</v>
      </c>
      <c r="D210" t="s">
        <v>1349</v>
      </c>
      <c r="E210">
        <v>323.23149999999998</v>
      </c>
      <c r="F210" t="s">
        <v>1357</v>
      </c>
      <c r="G210" s="6">
        <v>45802.640219907407</v>
      </c>
      <c r="H210"/>
      <c r="I210" t="s">
        <v>1352</v>
      </c>
      <c r="J210"/>
      <c r="K210" t="s">
        <v>1360</v>
      </c>
      <c r="L210">
        <v>4</v>
      </c>
      <c r="M210">
        <v>0</v>
      </c>
      <c r="N210">
        <v>0.19807</v>
      </c>
      <c r="O210">
        <v>0.13261000000000001</v>
      </c>
      <c r="P210"/>
      <c r="Q210"/>
      <c r="R210">
        <v>0.33067999999999997</v>
      </c>
      <c r="S210"/>
      <c r="T210"/>
      <c r="U210"/>
      <c r="V210"/>
      <c r="W210"/>
      <c r="X210"/>
      <c r="Y210"/>
      <c r="Z210"/>
      <c r="AA210"/>
      <c r="AB210"/>
      <c r="AC210"/>
      <c r="AD210"/>
      <c r="AE210">
        <v>0.13261000000000001</v>
      </c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 t="s">
        <v>1353</v>
      </c>
      <c r="AT210" s="108" t="str">
        <f t="shared" si="3"/>
        <v>CL2_2025-05-25_C</v>
      </c>
    </row>
    <row r="211" spans="1:46" x14ac:dyDescent="0.35">
      <c r="A211" t="s">
        <v>1412</v>
      </c>
      <c r="B211" t="s">
        <v>1349</v>
      </c>
      <c r="C211" t="s">
        <v>1359</v>
      </c>
      <c r="D211" t="s">
        <v>1349</v>
      </c>
      <c r="E211">
        <v>352.26190000000003</v>
      </c>
      <c r="F211" t="s">
        <v>1357</v>
      </c>
      <c r="G211" s="6">
        <v>45802.640648148146</v>
      </c>
      <c r="H211"/>
      <c r="I211" t="s">
        <v>1352</v>
      </c>
      <c r="J211"/>
      <c r="K211" t="s">
        <v>1360</v>
      </c>
      <c r="L211">
        <v>4</v>
      </c>
      <c r="M211">
        <v>0</v>
      </c>
      <c r="N211">
        <v>0.21410000000000001</v>
      </c>
      <c r="O211">
        <v>0.13149</v>
      </c>
      <c r="P211"/>
      <c r="Q211"/>
      <c r="R211">
        <v>0.34559000000000001</v>
      </c>
      <c r="S211"/>
      <c r="T211"/>
      <c r="U211"/>
      <c r="V211"/>
      <c r="W211"/>
      <c r="X211"/>
      <c r="Y211"/>
      <c r="Z211"/>
      <c r="AA211"/>
      <c r="AB211"/>
      <c r="AC211"/>
      <c r="AD211"/>
      <c r="AE211">
        <v>0.13149</v>
      </c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 t="s">
        <v>1353</v>
      </c>
      <c r="AT211" s="108" t="str">
        <f t="shared" si="3"/>
        <v>CL4_2025-05-25_C</v>
      </c>
    </row>
    <row r="212" spans="1:46" x14ac:dyDescent="0.35">
      <c r="A212" t="s">
        <v>1413</v>
      </c>
      <c r="B212" t="s">
        <v>1349</v>
      </c>
      <c r="C212" t="s">
        <v>1356</v>
      </c>
      <c r="D212" t="s">
        <v>1349</v>
      </c>
      <c r="E212">
        <v>6.3189999999999996E-2</v>
      </c>
      <c r="F212" t="s">
        <v>1357</v>
      </c>
      <c r="G212" s="6">
        <v>45802.640740740739</v>
      </c>
      <c r="H212"/>
      <c r="I212" t="s">
        <v>1352</v>
      </c>
      <c r="J212"/>
      <c r="K212"/>
      <c r="L212">
        <v>0</v>
      </c>
      <c r="M212">
        <v>0</v>
      </c>
      <c r="N212">
        <v>4.011E-2</v>
      </c>
      <c r="O212">
        <v>6.8399999999999997E-3</v>
      </c>
      <c r="P212"/>
      <c r="Q212"/>
      <c r="R212">
        <v>4.6960000000000002E-2</v>
      </c>
      <c r="S212"/>
      <c r="T212"/>
      <c r="U212"/>
      <c r="V212"/>
      <c r="W212"/>
      <c r="X212"/>
      <c r="Y212"/>
      <c r="Z212"/>
      <c r="AA212"/>
      <c r="AB212"/>
      <c r="AC212"/>
      <c r="AD212"/>
      <c r="AE212">
        <v>6.8399999999999997E-3</v>
      </c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 t="s">
        <v>1353</v>
      </c>
      <c r="AT212" s="108" t="str">
        <f t="shared" si="3"/>
        <v>CL5_2025-05-25_P</v>
      </c>
    </row>
    <row r="213" spans="1:46" x14ac:dyDescent="0.35">
      <c r="A213" t="s">
        <v>1409</v>
      </c>
      <c r="B213" t="s">
        <v>1349</v>
      </c>
      <c r="C213" t="s">
        <v>1359</v>
      </c>
      <c r="D213" t="s">
        <v>1349</v>
      </c>
      <c r="E213">
        <v>482.18009999999998</v>
      </c>
      <c r="F213" t="s">
        <v>1357</v>
      </c>
      <c r="G213" s="6">
        <v>45802.642824074072</v>
      </c>
      <c r="H213"/>
      <c r="I213" t="s">
        <v>1352</v>
      </c>
      <c r="J213"/>
      <c r="K213" t="s">
        <v>1360</v>
      </c>
      <c r="L213">
        <v>20</v>
      </c>
      <c r="M213">
        <v>0</v>
      </c>
      <c r="N213">
        <v>7.6789999999999997E-2</v>
      </c>
      <c r="O213">
        <v>0.13342999999999999</v>
      </c>
      <c r="P213"/>
      <c r="Q213"/>
      <c r="R213">
        <v>0.21021999999999999</v>
      </c>
      <c r="S213"/>
      <c r="T213"/>
      <c r="U213"/>
      <c r="V213"/>
      <c r="W213"/>
      <c r="X213"/>
      <c r="Y213"/>
      <c r="Z213"/>
      <c r="AA213"/>
      <c r="AB213"/>
      <c r="AC213"/>
      <c r="AD213"/>
      <c r="AE213">
        <v>0.13342999999999999</v>
      </c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 t="s">
        <v>1353</v>
      </c>
      <c r="AT213" s="108" t="str">
        <f t="shared" si="3"/>
        <v>CB2_2025-05-25_C</v>
      </c>
    </row>
    <row r="214" spans="1:46" x14ac:dyDescent="0.35">
      <c r="A214" t="s">
        <v>1415</v>
      </c>
      <c r="B214" t="s">
        <v>1349</v>
      </c>
      <c r="C214" t="s">
        <v>1350</v>
      </c>
      <c r="D214" t="s">
        <v>1349</v>
      </c>
      <c r="E214">
        <v>13.66197</v>
      </c>
      <c r="F214" t="s">
        <v>1351</v>
      </c>
      <c r="G214" s="6">
        <v>45802.643240740741</v>
      </c>
      <c r="H214"/>
      <c r="I214" t="s">
        <v>1352</v>
      </c>
      <c r="J214"/>
      <c r="K214"/>
      <c r="L214">
        <v>0</v>
      </c>
      <c r="M214">
        <v>0</v>
      </c>
      <c r="N214">
        <v>4.6879999999999998E-2</v>
      </c>
      <c r="O214">
        <v>1.585E-2</v>
      </c>
      <c r="P214"/>
      <c r="Q214"/>
      <c r="R214">
        <v>6.2729999999999994E-2</v>
      </c>
      <c r="S214"/>
      <c r="T214"/>
      <c r="U214"/>
      <c r="V214"/>
      <c r="W214"/>
      <c r="X214"/>
      <c r="Y214"/>
      <c r="Z214"/>
      <c r="AA214"/>
      <c r="AB214"/>
      <c r="AC214"/>
      <c r="AD214"/>
      <c r="AE214">
        <v>1.585E-2</v>
      </c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 t="s">
        <v>1353</v>
      </c>
      <c r="AT214" s="108" t="str">
        <f t="shared" si="3"/>
        <v>CVL1_2025-05-25_N</v>
      </c>
    </row>
    <row r="215" spans="1:46" x14ac:dyDescent="0.35">
      <c r="A215" t="s">
        <v>1415</v>
      </c>
      <c r="B215" t="s">
        <v>1349</v>
      </c>
      <c r="C215" t="s">
        <v>1356</v>
      </c>
      <c r="D215" t="s">
        <v>1349</v>
      </c>
      <c r="E215">
        <v>1.1520000000000001E-2</v>
      </c>
      <c r="F215" t="s">
        <v>1357</v>
      </c>
      <c r="G215" s="6">
        <v>45802.644594907404</v>
      </c>
      <c r="H215"/>
      <c r="I215" t="s">
        <v>1352</v>
      </c>
      <c r="J215"/>
      <c r="K215"/>
      <c r="L215">
        <v>0</v>
      </c>
      <c r="M215">
        <v>0</v>
      </c>
      <c r="N215">
        <v>1.243E-2</v>
      </c>
      <c r="O215">
        <v>7.9000000000000008E-3</v>
      </c>
      <c r="P215"/>
      <c r="Q215"/>
      <c r="R215">
        <v>2.034E-2</v>
      </c>
      <c r="S215"/>
      <c r="T215"/>
      <c r="U215"/>
      <c r="V215"/>
      <c r="W215"/>
      <c r="X215"/>
      <c r="Y215"/>
      <c r="Z215"/>
      <c r="AA215"/>
      <c r="AB215"/>
      <c r="AC215"/>
      <c r="AD215"/>
      <c r="AE215">
        <v>7.9000000000000008E-3</v>
      </c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 t="s">
        <v>1353</v>
      </c>
      <c r="AT215" s="108" t="str">
        <f t="shared" si="3"/>
        <v>CVL1_2025-05-25_P</v>
      </c>
    </row>
    <row r="216" spans="1:46" x14ac:dyDescent="0.35">
      <c r="A216" t="s">
        <v>1410</v>
      </c>
      <c r="B216" t="s">
        <v>1349</v>
      </c>
      <c r="C216" t="s">
        <v>1359</v>
      </c>
      <c r="D216" t="s">
        <v>1349</v>
      </c>
      <c r="E216">
        <v>554.61580000000004</v>
      </c>
      <c r="F216" t="s">
        <v>1357</v>
      </c>
      <c r="G216" s="6">
        <v>45802.644907407404</v>
      </c>
      <c r="H216"/>
      <c r="I216" t="s">
        <v>1352</v>
      </c>
      <c r="J216"/>
      <c r="K216" t="s">
        <v>1360</v>
      </c>
      <c r="L216">
        <v>22</v>
      </c>
      <c r="M216">
        <v>0</v>
      </c>
      <c r="N216">
        <v>8.029E-2</v>
      </c>
      <c r="O216">
        <v>0.13139000000000001</v>
      </c>
      <c r="P216"/>
      <c r="Q216"/>
      <c r="R216">
        <v>0.21168000000000001</v>
      </c>
      <c r="S216"/>
      <c r="T216"/>
      <c r="U216"/>
      <c r="V216"/>
      <c r="W216"/>
      <c r="X216"/>
      <c r="Y216"/>
      <c r="Z216"/>
      <c r="AA216"/>
      <c r="AB216"/>
      <c r="AC216"/>
      <c r="AD216"/>
      <c r="AE216">
        <v>0.13139000000000001</v>
      </c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 t="s">
        <v>1353</v>
      </c>
      <c r="AT216" s="108" t="str">
        <f t="shared" si="3"/>
        <v>CB3_2025-05-25_C</v>
      </c>
    </row>
    <row r="217" spans="1:46" x14ac:dyDescent="0.35">
      <c r="A217" t="s">
        <v>1416</v>
      </c>
      <c r="B217" t="s">
        <v>1349</v>
      </c>
      <c r="C217" t="s">
        <v>1350</v>
      </c>
      <c r="D217" t="s">
        <v>1349</v>
      </c>
      <c r="E217">
        <v>0.83121</v>
      </c>
      <c r="F217" t="s">
        <v>1351</v>
      </c>
      <c r="G217" s="6">
        <v>45802.646157407406</v>
      </c>
      <c r="H217"/>
      <c r="I217" t="s">
        <v>1352</v>
      </c>
      <c r="J217"/>
      <c r="K217"/>
      <c r="L217">
        <v>0</v>
      </c>
      <c r="M217">
        <v>0</v>
      </c>
      <c r="N217">
        <v>0.01</v>
      </c>
      <c r="O217">
        <v>4.0699999999999998E-3</v>
      </c>
      <c r="P217"/>
      <c r="Q217"/>
      <c r="R217">
        <v>1.4069999999999999E-2</v>
      </c>
      <c r="S217"/>
      <c r="T217"/>
      <c r="U217"/>
      <c r="V217"/>
      <c r="W217"/>
      <c r="X217"/>
      <c r="Y217"/>
      <c r="Z217"/>
      <c r="AA217"/>
      <c r="AB217"/>
      <c r="AC217"/>
      <c r="AD217"/>
      <c r="AE217">
        <v>4.0699999999999998E-3</v>
      </c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 t="s">
        <v>1353</v>
      </c>
      <c r="AT217" s="108" t="str">
        <f t="shared" si="3"/>
        <v>DE1_2025-05-25_N</v>
      </c>
    </row>
    <row r="218" spans="1:46" x14ac:dyDescent="0.35">
      <c r="A218" t="s">
        <v>1410</v>
      </c>
      <c r="B218" t="s">
        <v>1349</v>
      </c>
      <c r="C218" t="s">
        <v>1361</v>
      </c>
      <c r="D218" t="s">
        <v>1349</v>
      </c>
      <c r="E218">
        <v>898.17510000000004</v>
      </c>
      <c r="F218" t="s">
        <v>1351</v>
      </c>
      <c r="G218" s="6">
        <v>45802.650219907409</v>
      </c>
      <c r="H218"/>
      <c r="I218" t="s">
        <v>1352</v>
      </c>
      <c r="J218"/>
      <c r="K218" t="s">
        <v>1360</v>
      </c>
      <c r="L218">
        <v>4</v>
      </c>
      <c r="M218">
        <v>0</v>
      </c>
      <c r="N218">
        <v>0.18590000000000001</v>
      </c>
      <c r="O218">
        <v>1.0499999999999999E-3</v>
      </c>
      <c r="P218"/>
      <c r="Q218"/>
      <c r="R218">
        <v>0.18695999999999999</v>
      </c>
      <c r="S218"/>
      <c r="T218"/>
      <c r="U218"/>
      <c r="V218"/>
      <c r="W218"/>
      <c r="X218"/>
      <c r="Y218"/>
      <c r="Z218"/>
      <c r="AA218"/>
      <c r="AB218"/>
      <c r="AC218"/>
      <c r="AD218"/>
      <c r="AE218">
        <v>1.0499999999999999E-3</v>
      </c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 t="s">
        <v>1353</v>
      </c>
      <c r="AT218" s="108" t="str">
        <f t="shared" si="3"/>
        <v>CB3_2025-05-25_T</v>
      </c>
    </row>
    <row r="219" spans="1:46" x14ac:dyDescent="0.35">
      <c r="A219" t="s">
        <v>1415</v>
      </c>
      <c r="B219" t="s">
        <v>1349</v>
      </c>
      <c r="C219" t="s">
        <v>1361</v>
      </c>
      <c r="D219" t="s">
        <v>1349</v>
      </c>
      <c r="E219">
        <v>281.88529999999997</v>
      </c>
      <c r="F219" t="s">
        <v>1351</v>
      </c>
      <c r="G219" s="6">
        <v>45802.652094907404</v>
      </c>
      <c r="H219"/>
      <c r="I219" t="s">
        <v>1352</v>
      </c>
      <c r="J219"/>
      <c r="K219"/>
      <c r="L219">
        <v>0</v>
      </c>
      <c r="M219">
        <v>0</v>
      </c>
      <c r="N219">
        <v>0.28988999999999998</v>
      </c>
      <c r="O219">
        <v>8.4700000000000001E-3</v>
      </c>
      <c r="P219"/>
      <c r="Q219"/>
      <c r="R219">
        <v>0.29836000000000001</v>
      </c>
      <c r="S219"/>
      <c r="T219"/>
      <c r="U219"/>
      <c r="V219"/>
      <c r="W219"/>
      <c r="X219"/>
      <c r="Y219"/>
      <c r="Z219"/>
      <c r="AA219"/>
      <c r="AB219"/>
      <c r="AC219"/>
      <c r="AD219"/>
      <c r="AE219">
        <v>8.4700000000000001E-3</v>
      </c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 t="s">
        <v>1353</v>
      </c>
      <c r="AT219" s="108" t="str">
        <f t="shared" si="3"/>
        <v>CVL1_2025-05-25_T</v>
      </c>
    </row>
    <row r="220" spans="1:46" x14ac:dyDescent="0.35">
      <c r="A220" t="s">
        <v>1413</v>
      </c>
      <c r="B220" t="s">
        <v>1349</v>
      </c>
      <c r="C220" t="s">
        <v>1359</v>
      </c>
      <c r="D220" t="s">
        <v>1349</v>
      </c>
      <c r="E220">
        <v>513.86900000000003</v>
      </c>
      <c r="F220" t="s">
        <v>1357</v>
      </c>
      <c r="G220" s="6">
        <v>45802.652615740742</v>
      </c>
      <c r="H220"/>
      <c r="I220" t="s">
        <v>1352</v>
      </c>
      <c r="J220"/>
      <c r="K220" t="s">
        <v>1360</v>
      </c>
      <c r="L220">
        <v>20</v>
      </c>
      <c r="M220">
        <v>0</v>
      </c>
      <c r="N220">
        <v>8.1369999999999998E-2</v>
      </c>
      <c r="O220">
        <v>0.13164000000000001</v>
      </c>
      <c r="P220"/>
      <c r="Q220"/>
      <c r="R220">
        <v>0.21301999999999999</v>
      </c>
      <c r="S220"/>
      <c r="T220"/>
      <c r="U220"/>
      <c r="V220"/>
      <c r="W220"/>
      <c r="X220"/>
      <c r="Y220"/>
      <c r="Z220"/>
      <c r="AA220"/>
      <c r="AB220"/>
      <c r="AC220"/>
      <c r="AD220"/>
      <c r="AE220">
        <v>0.13164000000000001</v>
      </c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 t="s">
        <v>1353</v>
      </c>
      <c r="AT220" s="108" t="str">
        <f t="shared" si="3"/>
        <v>CL5_2025-05-25_C</v>
      </c>
    </row>
    <row r="221" spans="1:46" x14ac:dyDescent="0.35">
      <c r="A221" t="s">
        <v>1414</v>
      </c>
      <c r="B221" t="s">
        <v>1349</v>
      </c>
      <c r="C221" t="s">
        <v>1359</v>
      </c>
      <c r="D221" t="s">
        <v>1349</v>
      </c>
      <c r="E221">
        <v>872.59900000000005</v>
      </c>
      <c r="F221" t="s">
        <v>1357</v>
      </c>
      <c r="G221" s="6">
        <v>45802.652928240743</v>
      </c>
      <c r="H221"/>
      <c r="I221" t="s">
        <v>1352</v>
      </c>
      <c r="J221"/>
      <c r="K221" t="s">
        <v>1360</v>
      </c>
      <c r="L221">
        <v>33</v>
      </c>
      <c r="M221">
        <v>0</v>
      </c>
      <c r="N221">
        <v>8.4989999999999996E-2</v>
      </c>
      <c r="O221">
        <v>0.13386999999999999</v>
      </c>
      <c r="P221"/>
      <c r="Q221"/>
      <c r="R221">
        <v>0.21886</v>
      </c>
      <c r="S221"/>
      <c r="T221"/>
      <c r="U221"/>
      <c r="V221"/>
      <c r="W221"/>
      <c r="X221"/>
      <c r="Y221"/>
      <c r="Z221"/>
      <c r="AA221"/>
      <c r="AB221"/>
      <c r="AC221"/>
      <c r="AD221"/>
      <c r="AE221">
        <v>0.13386999999999999</v>
      </c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 t="s">
        <v>1353</v>
      </c>
      <c r="AT221" s="108" t="str">
        <f t="shared" si="3"/>
        <v>CTL1_2025-05-25_C</v>
      </c>
    </row>
    <row r="222" spans="1:46" x14ac:dyDescent="0.35">
      <c r="A222" t="s">
        <v>1416</v>
      </c>
      <c r="B222" t="s">
        <v>1349</v>
      </c>
      <c r="C222" t="s">
        <v>1356</v>
      </c>
      <c r="D222" t="s">
        <v>1349</v>
      </c>
      <c r="E222">
        <v>2.1440000000000001E-2</v>
      </c>
      <c r="F222" t="s">
        <v>1357</v>
      </c>
      <c r="G222" s="6">
        <v>45802.653344907405</v>
      </c>
      <c r="H222"/>
      <c r="I222" t="s">
        <v>1352</v>
      </c>
      <c r="J222"/>
      <c r="K222"/>
      <c r="L222">
        <v>0</v>
      </c>
      <c r="M222">
        <v>0</v>
      </c>
      <c r="N222">
        <v>1.7749999999999998E-2</v>
      </c>
      <c r="O222">
        <v>1.4E-3</v>
      </c>
      <c r="P222"/>
      <c r="Q222"/>
      <c r="R222">
        <v>1.915E-2</v>
      </c>
      <c r="S222"/>
      <c r="T222"/>
      <c r="U222"/>
      <c r="V222"/>
      <c r="W222"/>
      <c r="X222"/>
      <c r="Y222"/>
      <c r="Z222"/>
      <c r="AA222"/>
      <c r="AB222"/>
      <c r="AC222"/>
      <c r="AD222"/>
      <c r="AE222">
        <v>1.4E-3</v>
      </c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 t="s">
        <v>1353</v>
      </c>
      <c r="AT222" s="108" t="str">
        <f t="shared" si="3"/>
        <v>DE1_2025-05-25_P</v>
      </c>
    </row>
    <row r="223" spans="1:46" x14ac:dyDescent="0.35">
      <c r="A223" t="s">
        <v>1412</v>
      </c>
      <c r="B223" t="s">
        <v>1349</v>
      </c>
      <c r="C223" t="s">
        <v>1361</v>
      </c>
      <c r="D223" t="s">
        <v>1349</v>
      </c>
      <c r="E223">
        <v>593.31560000000002</v>
      </c>
      <c r="F223" t="s">
        <v>1351</v>
      </c>
      <c r="G223" s="6">
        <v>45802.656261574077</v>
      </c>
      <c r="H223"/>
      <c r="I223" t="s">
        <v>1352</v>
      </c>
      <c r="J223"/>
      <c r="K223" t="s">
        <v>1360</v>
      </c>
      <c r="L223">
        <v>4</v>
      </c>
      <c r="M223">
        <v>0</v>
      </c>
      <c r="N223">
        <v>0.12393</v>
      </c>
      <c r="O223">
        <v>1.8699999999999999E-3</v>
      </c>
      <c r="P223"/>
      <c r="Q223"/>
      <c r="R223">
        <v>0.1258</v>
      </c>
      <c r="S223"/>
      <c r="T223"/>
      <c r="U223"/>
      <c r="V223"/>
      <c r="W223"/>
      <c r="X223"/>
      <c r="Y223"/>
      <c r="Z223"/>
      <c r="AA223"/>
      <c r="AB223"/>
      <c r="AC223"/>
      <c r="AD223"/>
      <c r="AE223">
        <v>1.8699999999999999E-3</v>
      </c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 t="s">
        <v>1353</v>
      </c>
      <c r="AT223" s="108" t="str">
        <f t="shared" si="3"/>
        <v>CL4_2025-05-25_T</v>
      </c>
    </row>
    <row r="224" spans="1:46" x14ac:dyDescent="0.35">
      <c r="A224" t="s">
        <v>1417</v>
      </c>
      <c r="B224" t="s">
        <v>1349</v>
      </c>
      <c r="C224" t="s">
        <v>1350</v>
      </c>
      <c r="D224" t="s">
        <v>1349</v>
      </c>
      <c r="E224">
        <v>-0.56820000000000004</v>
      </c>
      <c r="F224" t="s">
        <v>1351</v>
      </c>
      <c r="G224" s="6">
        <v>45802.656365740739</v>
      </c>
      <c r="H224"/>
      <c r="I224" t="s">
        <v>1352</v>
      </c>
      <c r="J224"/>
      <c r="K224"/>
      <c r="L224">
        <v>0</v>
      </c>
      <c r="M224">
        <v>0</v>
      </c>
      <c r="N224">
        <v>5.9800000000000001E-3</v>
      </c>
      <c r="O224">
        <v>1.686E-2</v>
      </c>
      <c r="P224"/>
      <c r="Q224"/>
      <c r="R224">
        <v>2.283E-2</v>
      </c>
      <c r="S224"/>
      <c r="T224"/>
      <c r="U224"/>
      <c r="V224"/>
      <c r="W224"/>
      <c r="X224"/>
      <c r="Y224"/>
      <c r="Z224"/>
      <c r="AA224"/>
      <c r="AB224"/>
      <c r="AC224"/>
      <c r="AD224"/>
      <c r="AE224">
        <v>1.686E-2</v>
      </c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 t="s">
        <v>1353</v>
      </c>
      <c r="AT224" s="108" t="str">
        <f t="shared" si="3"/>
        <v>DB1_2025-05-25_N</v>
      </c>
    </row>
    <row r="225" spans="1:46" x14ac:dyDescent="0.35">
      <c r="A225" t="s">
        <v>1416</v>
      </c>
      <c r="B225" t="s">
        <v>1349</v>
      </c>
      <c r="C225" t="s">
        <v>1359</v>
      </c>
      <c r="D225" t="s">
        <v>1349</v>
      </c>
      <c r="E225">
        <v>216.5898</v>
      </c>
      <c r="F225" t="s">
        <v>1357</v>
      </c>
      <c r="G225" s="6">
        <v>45802.656574074077</v>
      </c>
      <c r="H225"/>
      <c r="I225" t="s">
        <v>1352</v>
      </c>
      <c r="J225"/>
      <c r="K225" t="s">
        <v>1360</v>
      </c>
      <c r="L225">
        <v>4</v>
      </c>
      <c r="M225">
        <v>0</v>
      </c>
      <c r="N225">
        <v>0.13738</v>
      </c>
      <c r="O225">
        <v>0.13170999999999999</v>
      </c>
      <c r="P225"/>
      <c r="Q225"/>
      <c r="R225">
        <v>0.26909</v>
      </c>
      <c r="S225"/>
      <c r="T225"/>
      <c r="U225"/>
      <c r="V225"/>
      <c r="W225"/>
      <c r="X225"/>
      <c r="Y225"/>
      <c r="Z225"/>
      <c r="AA225"/>
      <c r="AB225"/>
      <c r="AC225"/>
      <c r="AD225"/>
      <c r="AE225">
        <v>0.13170999999999999</v>
      </c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 t="s">
        <v>1353</v>
      </c>
      <c r="AT225" s="108" t="str">
        <f t="shared" si="3"/>
        <v>DE1_2025-05-25_C</v>
      </c>
    </row>
    <row r="226" spans="1:46" x14ac:dyDescent="0.35">
      <c r="A226" t="s">
        <v>1415</v>
      </c>
      <c r="B226" t="s">
        <v>1349</v>
      </c>
      <c r="C226" t="s">
        <v>1359</v>
      </c>
      <c r="D226" t="s">
        <v>1349</v>
      </c>
      <c r="E226">
        <v>505.98289999999997</v>
      </c>
      <c r="F226" t="s">
        <v>1357</v>
      </c>
      <c r="G226" s="6">
        <v>45802.657106481478</v>
      </c>
      <c r="H226"/>
      <c r="I226" t="s">
        <v>1352</v>
      </c>
      <c r="J226"/>
      <c r="K226" t="s">
        <v>1360</v>
      </c>
      <c r="L226">
        <v>21</v>
      </c>
      <c r="M226">
        <v>0</v>
      </c>
      <c r="N226">
        <v>7.6910000000000006E-2</v>
      </c>
      <c r="O226">
        <v>0.13431999999999999</v>
      </c>
      <c r="P226"/>
      <c r="Q226"/>
      <c r="R226">
        <v>0.21123</v>
      </c>
      <c r="S226"/>
      <c r="T226"/>
      <c r="U226"/>
      <c r="V226"/>
      <c r="W226"/>
      <c r="X226"/>
      <c r="Y226"/>
      <c r="Z226"/>
      <c r="AA226"/>
      <c r="AB226"/>
      <c r="AC226"/>
      <c r="AD226"/>
      <c r="AE226">
        <v>0.13431999999999999</v>
      </c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 t="s">
        <v>1353</v>
      </c>
      <c r="AT226" s="108" t="str">
        <f t="shared" si="3"/>
        <v>CVL1_2025-05-25_C</v>
      </c>
    </row>
    <row r="227" spans="1:46" x14ac:dyDescent="0.35">
      <c r="A227" t="s">
        <v>1418</v>
      </c>
      <c r="B227" t="s">
        <v>1349</v>
      </c>
      <c r="C227" t="s">
        <v>1350</v>
      </c>
      <c r="D227" t="s">
        <v>1349</v>
      </c>
      <c r="E227">
        <v>7.1781300000000003</v>
      </c>
      <c r="F227" t="s">
        <v>1351</v>
      </c>
      <c r="G227" s="6">
        <v>45802.658136574071</v>
      </c>
      <c r="H227"/>
      <c r="I227" t="s">
        <v>1352</v>
      </c>
      <c r="J227"/>
      <c r="K227"/>
      <c r="L227">
        <v>0</v>
      </c>
      <c r="M227">
        <v>0</v>
      </c>
      <c r="N227">
        <v>2.8240000000000001E-2</v>
      </c>
      <c r="O227">
        <v>1.3809999999999999E-2</v>
      </c>
      <c r="P227"/>
      <c r="Q227"/>
      <c r="R227">
        <v>4.2049999999999997E-2</v>
      </c>
      <c r="S227"/>
      <c r="T227"/>
      <c r="U227"/>
      <c r="V227"/>
      <c r="W227"/>
      <c r="X227"/>
      <c r="Y227"/>
      <c r="Z227"/>
      <c r="AA227"/>
      <c r="AB227"/>
      <c r="AC227"/>
      <c r="AD227"/>
      <c r="AE227">
        <v>1.3809999999999999E-2</v>
      </c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 t="s">
        <v>1353</v>
      </c>
      <c r="AT227" s="108" t="str">
        <f t="shared" si="3"/>
        <v>ETL1_2025-05-25_N</v>
      </c>
    </row>
    <row r="228" spans="1:46" x14ac:dyDescent="0.35">
      <c r="A228" t="s">
        <v>1414</v>
      </c>
      <c r="B228" t="s">
        <v>1349</v>
      </c>
      <c r="C228" t="s">
        <v>1356</v>
      </c>
      <c r="D228" t="s">
        <v>1349</v>
      </c>
      <c r="E228">
        <v>0.17041999999999999</v>
      </c>
      <c r="F228" t="s">
        <v>1357</v>
      </c>
      <c r="G228" s="6">
        <v>45802.658553240741</v>
      </c>
      <c r="H228"/>
      <c r="I228" t="s">
        <v>1352</v>
      </c>
      <c r="J228"/>
      <c r="K228" t="s">
        <v>1360</v>
      </c>
      <c r="L228">
        <v>4</v>
      </c>
      <c r="M228">
        <v>0</v>
      </c>
      <c r="N228">
        <v>2.452E-2</v>
      </c>
      <c r="O228">
        <v>-1.1E-4</v>
      </c>
      <c r="P228"/>
      <c r="Q228"/>
      <c r="R228">
        <v>2.4410000000000001E-2</v>
      </c>
      <c r="S228"/>
      <c r="T228"/>
      <c r="U228"/>
      <c r="V228"/>
      <c r="W228"/>
      <c r="X228"/>
      <c r="Y228"/>
      <c r="Z228"/>
      <c r="AA228"/>
      <c r="AB228"/>
      <c r="AC228"/>
      <c r="AD228"/>
      <c r="AE228">
        <v>-1.1E-4</v>
      </c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 t="s">
        <v>1353</v>
      </c>
      <c r="AT228" s="108" t="str">
        <f t="shared" si="3"/>
        <v>CTL1_2025-05-25_P</v>
      </c>
    </row>
    <row r="229" spans="1:46" x14ac:dyDescent="0.35">
      <c r="A229" t="s">
        <v>1417</v>
      </c>
      <c r="B229" t="s">
        <v>1349</v>
      </c>
      <c r="C229" t="s">
        <v>1356</v>
      </c>
      <c r="D229" t="s">
        <v>1349</v>
      </c>
      <c r="E229">
        <v>3.2349999999999997E-2</v>
      </c>
      <c r="F229" t="s">
        <v>1357</v>
      </c>
      <c r="G229" s="6">
        <v>45802.659814814811</v>
      </c>
      <c r="H229"/>
      <c r="I229" t="s">
        <v>1352</v>
      </c>
      <c r="J229"/>
      <c r="K229"/>
      <c r="L229">
        <v>0</v>
      </c>
      <c r="M229">
        <v>0</v>
      </c>
      <c r="N229">
        <v>2.359E-2</v>
      </c>
      <c r="O229">
        <v>2.0200000000000001E-3</v>
      </c>
      <c r="P229"/>
      <c r="Q229"/>
      <c r="R229">
        <v>2.5610000000000001E-2</v>
      </c>
      <c r="S229"/>
      <c r="T229"/>
      <c r="U229"/>
      <c r="V229"/>
      <c r="W229"/>
      <c r="X229"/>
      <c r="Y229"/>
      <c r="Z229"/>
      <c r="AA229"/>
      <c r="AB229"/>
      <c r="AC229"/>
      <c r="AD229"/>
      <c r="AE229">
        <v>2.0200000000000001E-3</v>
      </c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 t="s">
        <v>1353</v>
      </c>
      <c r="AT229" s="108" t="str">
        <f t="shared" si="3"/>
        <v>DB1_2025-05-25_P</v>
      </c>
    </row>
    <row r="230" spans="1:46" x14ac:dyDescent="0.35">
      <c r="A230" t="s">
        <v>1413</v>
      </c>
      <c r="B230" t="s">
        <v>1349</v>
      </c>
      <c r="C230" t="s">
        <v>1361</v>
      </c>
      <c r="D230" t="s">
        <v>1349</v>
      </c>
      <c r="E230">
        <v>654.87660000000005</v>
      </c>
      <c r="F230" t="s">
        <v>1351</v>
      </c>
      <c r="G230" s="6">
        <v>45802.660752314812</v>
      </c>
      <c r="H230"/>
      <c r="I230" t="s">
        <v>1352</v>
      </c>
      <c r="J230"/>
      <c r="K230" t="s">
        <v>1360</v>
      </c>
      <c r="L230">
        <v>4</v>
      </c>
      <c r="M230">
        <v>0</v>
      </c>
      <c r="N230">
        <v>0.13644000000000001</v>
      </c>
      <c r="O230">
        <v>1.2700000000000001E-3</v>
      </c>
      <c r="P230"/>
      <c r="Q230"/>
      <c r="R230">
        <v>0.13771</v>
      </c>
      <c r="S230"/>
      <c r="T230"/>
      <c r="U230"/>
      <c r="V230"/>
      <c r="W230"/>
      <c r="X230"/>
      <c r="Y230"/>
      <c r="Z230"/>
      <c r="AA230"/>
      <c r="AB230"/>
      <c r="AC230"/>
      <c r="AD230"/>
      <c r="AE230">
        <v>1.2700000000000001E-3</v>
      </c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 t="s">
        <v>1353</v>
      </c>
      <c r="AT230" s="108" t="str">
        <f t="shared" si="3"/>
        <v>CL5_2025-05-25_T</v>
      </c>
    </row>
    <row r="231" spans="1:46" x14ac:dyDescent="0.35">
      <c r="A231" t="s">
        <v>1414</v>
      </c>
      <c r="B231" t="s">
        <v>1349</v>
      </c>
      <c r="C231" t="s">
        <v>1361</v>
      </c>
      <c r="D231" t="s">
        <v>1349</v>
      </c>
      <c r="E231">
        <v>816.45060000000001</v>
      </c>
      <c r="F231" t="s">
        <v>1351</v>
      </c>
      <c r="G231" s="6">
        <v>45802.661064814813</v>
      </c>
      <c r="H231"/>
      <c r="I231" t="s">
        <v>1352</v>
      </c>
      <c r="J231"/>
      <c r="K231" t="s">
        <v>1360</v>
      </c>
      <c r="L231">
        <v>4</v>
      </c>
      <c r="M231">
        <v>0</v>
      </c>
      <c r="N231">
        <v>0.16929</v>
      </c>
      <c r="O231">
        <v>1.6000000000000001E-4</v>
      </c>
      <c r="P231"/>
      <c r="Q231"/>
      <c r="R231">
        <v>0.16944999999999999</v>
      </c>
      <c r="S231"/>
      <c r="T231"/>
      <c r="U231"/>
      <c r="V231"/>
      <c r="W231"/>
      <c r="X231"/>
      <c r="Y231"/>
      <c r="Z231"/>
      <c r="AA231"/>
      <c r="AB231"/>
      <c r="AC231"/>
      <c r="AD231"/>
      <c r="AE231">
        <v>1.6000000000000001E-4</v>
      </c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 t="s">
        <v>1353</v>
      </c>
      <c r="AT231" s="108" t="str">
        <f t="shared" si="3"/>
        <v>CTL1_2025-05-25_T</v>
      </c>
    </row>
    <row r="232" spans="1:46" x14ac:dyDescent="0.35">
      <c r="A232" t="s">
        <v>1419</v>
      </c>
      <c r="B232" t="s">
        <v>1349</v>
      </c>
      <c r="C232" t="s">
        <v>1350</v>
      </c>
      <c r="D232" t="s">
        <v>1349</v>
      </c>
      <c r="E232">
        <v>18.004529999999999</v>
      </c>
      <c r="F232" t="s">
        <v>1351</v>
      </c>
      <c r="G232" s="6">
        <v>45802.661678240744</v>
      </c>
      <c r="H232"/>
      <c r="I232" t="s">
        <v>1352</v>
      </c>
      <c r="J232"/>
      <c r="K232"/>
      <c r="L232">
        <v>0</v>
      </c>
      <c r="M232">
        <v>0</v>
      </c>
      <c r="N232">
        <v>5.9360000000000003E-2</v>
      </c>
      <c r="O232">
        <v>1.601E-2</v>
      </c>
      <c r="P232"/>
      <c r="Q232"/>
      <c r="R232">
        <v>7.5370000000000006E-2</v>
      </c>
      <c r="S232"/>
      <c r="T232"/>
      <c r="U232"/>
      <c r="V232"/>
      <c r="W232"/>
      <c r="X232"/>
      <c r="Y232"/>
      <c r="Z232"/>
      <c r="AA232"/>
      <c r="AB232"/>
      <c r="AC232"/>
      <c r="AD232"/>
      <c r="AE232">
        <v>1.601E-2</v>
      </c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 t="s">
        <v>1353</v>
      </c>
      <c r="AT232" s="108" t="str">
        <f t="shared" si="3"/>
        <v>GMP1_2025-05-25_N</v>
      </c>
    </row>
    <row r="233" spans="1:46" x14ac:dyDescent="0.35">
      <c r="A233" t="s">
        <v>1417</v>
      </c>
      <c r="B233" t="s">
        <v>1349</v>
      </c>
      <c r="C233" t="s">
        <v>1361</v>
      </c>
      <c r="D233" t="s">
        <v>1349</v>
      </c>
      <c r="E233">
        <v>234.6422</v>
      </c>
      <c r="F233" t="s">
        <v>1351</v>
      </c>
      <c r="G233" s="6">
        <v>45802.662407407406</v>
      </c>
      <c r="H233"/>
      <c r="I233" t="s">
        <v>1352</v>
      </c>
      <c r="J233"/>
      <c r="K233"/>
      <c r="L233">
        <v>0</v>
      </c>
      <c r="M233">
        <v>0</v>
      </c>
      <c r="N233">
        <v>0.24184</v>
      </c>
      <c r="O233">
        <v>9.7400000000000004E-3</v>
      </c>
      <c r="P233"/>
      <c r="Q233"/>
      <c r="R233">
        <v>0.25157000000000002</v>
      </c>
      <c r="S233"/>
      <c r="T233"/>
      <c r="U233"/>
      <c r="V233"/>
      <c r="W233"/>
      <c r="X233"/>
      <c r="Y233"/>
      <c r="Z233"/>
      <c r="AA233"/>
      <c r="AB233"/>
      <c r="AC233"/>
      <c r="AD233"/>
      <c r="AE233">
        <v>9.7400000000000004E-3</v>
      </c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 t="s">
        <v>1353</v>
      </c>
      <c r="AT233" s="108" t="str">
        <f t="shared" si="3"/>
        <v>DB1_2025-05-25_T</v>
      </c>
    </row>
    <row r="234" spans="1:46" x14ac:dyDescent="0.35">
      <c r="A234" t="s">
        <v>1418</v>
      </c>
      <c r="B234" t="s">
        <v>1349</v>
      </c>
      <c r="C234" t="s">
        <v>1356</v>
      </c>
      <c r="D234" t="s">
        <v>1349</v>
      </c>
      <c r="E234">
        <v>5.8990000000000001E-2</v>
      </c>
      <c r="F234" t="s">
        <v>1357</v>
      </c>
      <c r="G234" s="6">
        <v>45802.662615740737</v>
      </c>
      <c r="H234"/>
      <c r="I234" t="s">
        <v>1352</v>
      </c>
      <c r="J234"/>
      <c r="K234"/>
      <c r="L234">
        <v>0</v>
      </c>
      <c r="M234">
        <v>0</v>
      </c>
      <c r="N234">
        <v>3.7859999999999998E-2</v>
      </c>
      <c r="O234">
        <v>2.1099999999999999E-3</v>
      </c>
      <c r="P234"/>
      <c r="Q234"/>
      <c r="R234">
        <v>3.9969999999999999E-2</v>
      </c>
      <c r="S234"/>
      <c r="T234"/>
      <c r="U234"/>
      <c r="V234"/>
      <c r="W234"/>
      <c r="X234"/>
      <c r="Y234"/>
      <c r="Z234"/>
      <c r="AA234"/>
      <c r="AB234"/>
      <c r="AC234"/>
      <c r="AD234"/>
      <c r="AE234">
        <v>2.1099999999999999E-3</v>
      </c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 t="s">
        <v>1353</v>
      </c>
      <c r="AT234" s="108" t="str">
        <f t="shared" si="3"/>
        <v>ETL1_2025-05-25_P</v>
      </c>
    </row>
    <row r="235" spans="1:46" x14ac:dyDescent="0.35">
      <c r="A235" t="s">
        <v>1417</v>
      </c>
      <c r="B235" t="s">
        <v>1349</v>
      </c>
      <c r="C235" t="s">
        <v>1359</v>
      </c>
      <c r="D235" t="s">
        <v>1349</v>
      </c>
      <c r="E235">
        <v>368.65960000000001</v>
      </c>
      <c r="F235" t="s">
        <v>1357</v>
      </c>
      <c r="G235" s="6">
        <v>45802.663773148146</v>
      </c>
      <c r="H235"/>
      <c r="I235" t="s">
        <v>1352</v>
      </c>
      <c r="J235"/>
      <c r="K235" t="s">
        <v>1360</v>
      </c>
      <c r="L235">
        <v>4</v>
      </c>
      <c r="M235">
        <v>0</v>
      </c>
      <c r="N235">
        <v>0.22306000000000001</v>
      </c>
      <c r="O235">
        <v>0.13206000000000001</v>
      </c>
      <c r="P235"/>
      <c r="Q235"/>
      <c r="R235">
        <v>0.35511999999999999</v>
      </c>
      <c r="S235"/>
      <c r="T235"/>
      <c r="U235"/>
      <c r="V235"/>
      <c r="W235"/>
      <c r="X235"/>
      <c r="Y235"/>
      <c r="Z235"/>
      <c r="AA235"/>
      <c r="AB235"/>
      <c r="AC235"/>
      <c r="AD235"/>
      <c r="AE235">
        <v>0.13206000000000001</v>
      </c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 t="s">
        <v>1353</v>
      </c>
      <c r="AT235" s="108" t="str">
        <f t="shared" si="3"/>
        <v>DB1_2025-05-25_C</v>
      </c>
    </row>
    <row r="236" spans="1:46" x14ac:dyDescent="0.35">
      <c r="A236" t="s">
        <v>1420</v>
      </c>
      <c r="B236" t="s">
        <v>1349</v>
      </c>
      <c r="C236" t="s">
        <v>1350</v>
      </c>
      <c r="D236" t="s">
        <v>1349</v>
      </c>
      <c r="E236">
        <v>3.5956199999999998</v>
      </c>
      <c r="F236" t="s">
        <v>1351</v>
      </c>
      <c r="G236" s="6">
        <v>45802.663969907408</v>
      </c>
      <c r="H236"/>
      <c r="I236" t="s">
        <v>1352</v>
      </c>
      <c r="J236"/>
      <c r="K236"/>
      <c r="L236">
        <v>0</v>
      </c>
      <c r="M236">
        <v>0</v>
      </c>
      <c r="N236">
        <v>1.7950000000000001E-2</v>
      </c>
      <c r="O236">
        <v>1.1310000000000001E-2</v>
      </c>
      <c r="P236"/>
      <c r="Q236"/>
      <c r="R236">
        <v>2.9260000000000001E-2</v>
      </c>
      <c r="S236"/>
      <c r="T236"/>
      <c r="U236"/>
      <c r="V236"/>
      <c r="W236"/>
      <c r="X236"/>
      <c r="Y236"/>
      <c r="Z236"/>
      <c r="AA236"/>
      <c r="AB236"/>
      <c r="AC236"/>
      <c r="AD236"/>
      <c r="AE236">
        <v>1.1310000000000001E-2</v>
      </c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 t="s">
        <v>1353</v>
      </c>
      <c r="AT236" s="108" t="str">
        <f t="shared" si="3"/>
        <v>GRPL1_2025-05-25_N</v>
      </c>
    </row>
    <row r="237" spans="1:46" x14ac:dyDescent="0.35">
      <c r="A237" t="s">
        <v>1418</v>
      </c>
      <c r="B237" t="s">
        <v>1349</v>
      </c>
      <c r="C237" t="s">
        <v>1359</v>
      </c>
      <c r="D237" t="s">
        <v>1349</v>
      </c>
      <c r="E237">
        <v>411.93680000000001</v>
      </c>
      <c r="F237" t="s">
        <v>1357</v>
      </c>
      <c r="G237" s="6">
        <v>45802.664085648146</v>
      </c>
      <c r="H237"/>
      <c r="I237" t="s">
        <v>1352</v>
      </c>
      <c r="J237"/>
      <c r="K237" t="s">
        <v>1360</v>
      </c>
      <c r="L237">
        <v>4</v>
      </c>
      <c r="M237">
        <v>0</v>
      </c>
      <c r="N237">
        <v>0.24639</v>
      </c>
      <c r="O237">
        <v>0.13117000000000001</v>
      </c>
      <c r="P237"/>
      <c r="Q237"/>
      <c r="R237">
        <v>0.37756000000000001</v>
      </c>
      <c r="S237"/>
      <c r="T237"/>
      <c r="U237"/>
      <c r="V237"/>
      <c r="W237"/>
      <c r="X237"/>
      <c r="Y237"/>
      <c r="Z237"/>
      <c r="AA237"/>
      <c r="AB237"/>
      <c r="AC237"/>
      <c r="AD237"/>
      <c r="AE237">
        <v>0.13117000000000001</v>
      </c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 t="s">
        <v>1353</v>
      </c>
      <c r="AT237" s="108" t="str">
        <f t="shared" si="3"/>
        <v>ETL1_2025-05-25_C</v>
      </c>
    </row>
    <row r="238" spans="1:46" x14ac:dyDescent="0.35">
      <c r="A238" t="s">
        <v>1416</v>
      </c>
      <c r="B238" t="s">
        <v>1349</v>
      </c>
      <c r="C238" t="s">
        <v>1361</v>
      </c>
      <c r="D238" t="s">
        <v>1349</v>
      </c>
      <c r="E238">
        <v>591.69759999999997</v>
      </c>
      <c r="F238" t="s">
        <v>1351</v>
      </c>
      <c r="G238" s="6">
        <v>45802.664386574077</v>
      </c>
      <c r="H238"/>
      <c r="I238" t="s">
        <v>1352</v>
      </c>
      <c r="J238"/>
      <c r="K238" t="s">
        <v>1360</v>
      </c>
      <c r="L238">
        <v>4</v>
      </c>
      <c r="M238">
        <v>0</v>
      </c>
      <c r="N238">
        <v>0.1236</v>
      </c>
      <c r="O238">
        <v>-3.0000000000000001E-5</v>
      </c>
      <c r="P238"/>
      <c r="Q238"/>
      <c r="R238">
        <v>0.12357</v>
      </c>
      <c r="S238"/>
      <c r="T238"/>
      <c r="U238"/>
      <c r="V238"/>
      <c r="W238"/>
      <c r="X238"/>
      <c r="Y238"/>
      <c r="Z238"/>
      <c r="AA238"/>
      <c r="AB238"/>
      <c r="AC238"/>
      <c r="AD238"/>
      <c r="AE238">
        <v>-3.0000000000000001E-5</v>
      </c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 t="s">
        <v>1353</v>
      </c>
      <c r="AT238" s="108" t="str">
        <f t="shared" si="3"/>
        <v>DE1_2025-05-25_T</v>
      </c>
    </row>
    <row r="239" spans="1:46" x14ac:dyDescent="0.35">
      <c r="A239" t="s">
        <v>1419</v>
      </c>
      <c r="B239" t="s">
        <v>1349</v>
      </c>
      <c r="C239" t="s">
        <v>1356</v>
      </c>
      <c r="D239" t="s">
        <v>1349</v>
      </c>
      <c r="E239">
        <v>4.5229999999999999E-2</v>
      </c>
      <c r="F239" t="s">
        <v>1357</v>
      </c>
      <c r="G239" s="6">
        <v>45802.664398148147</v>
      </c>
      <c r="H239"/>
      <c r="I239" t="s">
        <v>1352</v>
      </c>
      <c r="J239"/>
      <c r="K239"/>
      <c r="L239">
        <v>0</v>
      </c>
      <c r="M239">
        <v>0</v>
      </c>
      <c r="N239">
        <v>3.049E-2</v>
      </c>
      <c r="O239">
        <v>4.1000000000000003E-3</v>
      </c>
      <c r="P239"/>
      <c r="Q239"/>
      <c r="R239">
        <v>3.4590000000000003E-2</v>
      </c>
      <c r="S239"/>
      <c r="T239"/>
      <c r="U239"/>
      <c r="V239"/>
      <c r="W239"/>
      <c r="X239"/>
      <c r="Y239"/>
      <c r="Z239"/>
      <c r="AA239"/>
      <c r="AB239"/>
      <c r="AC239"/>
      <c r="AD239"/>
      <c r="AE239">
        <v>4.1000000000000003E-3</v>
      </c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 t="s">
        <v>1353</v>
      </c>
      <c r="AT239" s="108" t="str">
        <f t="shared" si="3"/>
        <v>GMP1_2025-05-25_P</v>
      </c>
    </row>
    <row r="240" spans="1:46" x14ac:dyDescent="0.35">
      <c r="A240" t="s">
        <v>1421</v>
      </c>
      <c r="B240" t="s">
        <v>1349</v>
      </c>
      <c r="C240" t="s">
        <v>1350</v>
      </c>
      <c r="D240" t="s">
        <v>1349</v>
      </c>
      <c r="E240">
        <v>0.77692000000000005</v>
      </c>
      <c r="F240" t="s">
        <v>1351</v>
      </c>
      <c r="G240" s="6">
        <v>45802.66542824074</v>
      </c>
      <c r="H240"/>
      <c r="I240" t="s">
        <v>1352</v>
      </c>
      <c r="J240"/>
      <c r="K240"/>
      <c r="L240">
        <v>0</v>
      </c>
      <c r="M240">
        <v>0</v>
      </c>
      <c r="N240">
        <v>9.8399999999999998E-3</v>
      </c>
      <c r="O240">
        <v>1.74E-3</v>
      </c>
      <c r="P240"/>
      <c r="Q240"/>
      <c r="R240">
        <v>1.159E-2</v>
      </c>
      <c r="S240"/>
      <c r="T240"/>
      <c r="U240"/>
      <c r="V240"/>
      <c r="W240"/>
      <c r="X240"/>
      <c r="Y240"/>
      <c r="Z240"/>
      <c r="AA240"/>
      <c r="AB240"/>
      <c r="AC240"/>
      <c r="AD240"/>
      <c r="AE240">
        <v>1.74E-3</v>
      </c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 t="s">
        <v>1353</v>
      </c>
      <c r="AT240" s="108" t="str">
        <f t="shared" si="3"/>
        <v>HA1_2025-05-25_N</v>
      </c>
    </row>
    <row r="241" spans="1:46" x14ac:dyDescent="0.35">
      <c r="A241" t="s">
        <v>1420</v>
      </c>
      <c r="B241" t="s">
        <v>1349</v>
      </c>
      <c r="C241" t="s">
        <v>1356</v>
      </c>
      <c r="D241" t="s">
        <v>1349</v>
      </c>
      <c r="E241">
        <v>4.666E-2</v>
      </c>
      <c r="F241" t="s">
        <v>1357</v>
      </c>
      <c r="G241" s="6">
        <v>45802.66679398148</v>
      </c>
      <c r="H241"/>
      <c r="I241" t="s">
        <v>1352</v>
      </c>
      <c r="J241"/>
      <c r="K241"/>
      <c r="L241">
        <v>0</v>
      </c>
      <c r="M241">
        <v>0</v>
      </c>
      <c r="N241">
        <v>3.1260000000000003E-2</v>
      </c>
      <c r="O241">
        <v>1.9400000000000001E-3</v>
      </c>
      <c r="P241"/>
      <c r="Q241"/>
      <c r="R241">
        <v>3.3189999999999997E-2</v>
      </c>
      <c r="S241"/>
      <c r="T241"/>
      <c r="U241"/>
      <c r="V241"/>
      <c r="W241"/>
      <c r="X241"/>
      <c r="Y241"/>
      <c r="Z241"/>
      <c r="AA241"/>
      <c r="AB241"/>
      <c r="AC241"/>
      <c r="AD241"/>
      <c r="AE241">
        <v>1.9400000000000001E-3</v>
      </c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 t="s">
        <v>1353</v>
      </c>
      <c r="AT241" s="108" t="str">
        <f t="shared" si="3"/>
        <v>GRPL1_2025-05-25_P</v>
      </c>
    </row>
    <row r="242" spans="1:46" x14ac:dyDescent="0.35">
      <c r="A242" t="s">
        <v>1422</v>
      </c>
      <c r="B242" t="s">
        <v>1349</v>
      </c>
      <c r="C242" t="s">
        <v>1350</v>
      </c>
      <c r="D242" t="s">
        <v>1349</v>
      </c>
      <c r="E242">
        <v>6.9653200000000002</v>
      </c>
      <c r="F242" t="s">
        <v>1351</v>
      </c>
      <c r="G242" s="6">
        <v>45802.667407407411</v>
      </c>
      <c r="H242"/>
      <c r="I242" t="s">
        <v>1352</v>
      </c>
      <c r="J242"/>
      <c r="K242"/>
      <c r="L242">
        <v>0</v>
      </c>
      <c r="M242">
        <v>0</v>
      </c>
      <c r="N242">
        <v>2.7629999999999998E-2</v>
      </c>
      <c r="O242">
        <v>5.45E-3</v>
      </c>
      <c r="P242"/>
      <c r="Q242"/>
      <c r="R242">
        <v>3.3079999999999998E-2</v>
      </c>
      <c r="S242"/>
      <c r="T242"/>
      <c r="U242"/>
      <c r="V242"/>
      <c r="W242"/>
      <c r="X242"/>
      <c r="Y242"/>
      <c r="Z242"/>
      <c r="AA242"/>
      <c r="AB242"/>
      <c r="AC242"/>
      <c r="AD242"/>
      <c r="AE242">
        <v>5.45E-3</v>
      </c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 t="s">
        <v>1353</v>
      </c>
      <c r="AT242" s="108" t="str">
        <f t="shared" si="3"/>
        <v>HB3_2025-05-25_N</v>
      </c>
    </row>
    <row r="243" spans="1:46" x14ac:dyDescent="0.35">
      <c r="A243" t="s">
        <v>1421</v>
      </c>
      <c r="B243" t="s">
        <v>1349</v>
      </c>
      <c r="C243" t="s">
        <v>1356</v>
      </c>
      <c r="D243" t="s">
        <v>1349</v>
      </c>
      <c r="E243">
        <v>5.0909999999999997E-2</v>
      </c>
      <c r="F243" t="s">
        <v>1357</v>
      </c>
      <c r="G243" s="6">
        <v>45802.668877314813</v>
      </c>
      <c r="H243"/>
      <c r="I243" t="s">
        <v>1352</v>
      </c>
      <c r="J243"/>
      <c r="K243"/>
      <c r="L243">
        <v>0</v>
      </c>
      <c r="M243">
        <v>0</v>
      </c>
      <c r="N243">
        <v>3.354E-2</v>
      </c>
      <c r="O243">
        <v>1.9000000000000001E-4</v>
      </c>
      <c r="P243"/>
      <c r="Q243"/>
      <c r="R243">
        <v>3.3730000000000003E-2</v>
      </c>
      <c r="S243"/>
      <c r="T243"/>
      <c r="U243"/>
      <c r="V243"/>
      <c r="W243"/>
      <c r="X243"/>
      <c r="Y243"/>
      <c r="Z243"/>
      <c r="AA243"/>
      <c r="AB243"/>
      <c r="AC243"/>
      <c r="AD243"/>
      <c r="AE243">
        <v>1.9000000000000001E-4</v>
      </c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 t="s">
        <v>1353</v>
      </c>
      <c r="AT243" s="108" t="str">
        <f t="shared" si="3"/>
        <v>HA1_2025-05-25_P</v>
      </c>
    </row>
    <row r="244" spans="1:46" x14ac:dyDescent="0.35">
      <c r="A244" t="s">
        <v>1419</v>
      </c>
      <c r="B244" t="s">
        <v>1349</v>
      </c>
      <c r="C244" t="s">
        <v>1359</v>
      </c>
      <c r="D244" t="s">
        <v>1349</v>
      </c>
      <c r="E244">
        <v>357.96940000000001</v>
      </c>
      <c r="F244" t="s">
        <v>1357</v>
      </c>
      <c r="G244" s="6">
        <v>45802.669178240743</v>
      </c>
      <c r="H244"/>
      <c r="I244" t="s">
        <v>1352</v>
      </c>
      <c r="J244"/>
      <c r="K244" t="s">
        <v>1360</v>
      </c>
      <c r="L244">
        <v>4</v>
      </c>
      <c r="M244">
        <v>0</v>
      </c>
      <c r="N244">
        <v>0.21723000000000001</v>
      </c>
      <c r="O244">
        <v>0.13184999999999999</v>
      </c>
      <c r="P244"/>
      <c r="Q244"/>
      <c r="R244">
        <v>0.34908</v>
      </c>
      <c r="S244"/>
      <c r="T244"/>
      <c r="U244"/>
      <c r="V244"/>
      <c r="W244"/>
      <c r="X244"/>
      <c r="Y244"/>
      <c r="Z244"/>
      <c r="AA244"/>
      <c r="AB244"/>
      <c r="AC244"/>
      <c r="AD244"/>
      <c r="AE244">
        <v>0.13184999999999999</v>
      </c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 t="s">
        <v>1353</v>
      </c>
      <c r="AT244" s="108" t="str">
        <f t="shared" si="3"/>
        <v>GMP1_2025-05-25_C</v>
      </c>
    </row>
    <row r="245" spans="1:46" x14ac:dyDescent="0.35">
      <c r="A245" t="s">
        <v>1420</v>
      </c>
      <c r="B245" t="s">
        <v>1349</v>
      </c>
      <c r="C245" t="s">
        <v>1361</v>
      </c>
      <c r="D245" t="s">
        <v>1349</v>
      </c>
      <c r="E245">
        <v>288.79050000000001</v>
      </c>
      <c r="F245" t="s">
        <v>1351</v>
      </c>
      <c r="G245" s="6">
        <v>45802.670115740744</v>
      </c>
      <c r="H245"/>
      <c r="I245" t="s">
        <v>1352</v>
      </c>
      <c r="J245"/>
      <c r="K245"/>
      <c r="L245">
        <v>0</v>
      </c>
      <c r="M245">
        <v>0</v>
      </c>
      <c r="N245">
        <v>0.29691000000000001</v>
      </c>
      <c r="O245">
        <v>6.3200000000000001E-3</v>
      </c>
      <c r="P245"/>
      <c r="Q245"/>
      <c r="R245">
        <v>0.30323</v>
      </c>
      <c r="S245"/>
      <c r="T245"/>
      <c r="U245"/>
      <c r="V245"/>
      <c r="W245"/>
      <c r="X245"/>
      <c r="Y245"/>
      <c r="Z245"/>
      <c r="AA245"/>
      <c r="AB245"/>
      <c r="AC245"/>
      <c r="AD245"/>
      <c r="AE245">
        <v>6.3200000000000001E-3</v>
      </c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 t="s">
        <v>1353</v>
      </c>
      <c r="AT245" s="108" t="str">
        <f t="shared" si="3"/>
        <v>GRPL1_2025-05-25_T</v>
      </c>
    </row>
    <row r="246" spans="1:46" x14ac:dyDescent="0.35">
      <c r="A246" t="s">
        <v>1423</v>
      </c>
      <c r="B246" t="s">
        <v>1349</v>
      </c>
      <c r="C246" t="s">
        <v>1350</v>
      </c>
      <c r="D246" t="s">
        <v>1349</v>
      </c>
      <c r="E246">
        <v>24.605399999999999</v>
      </c>
      <c r="F246" t="s">
        <v>1351</v>
      </c>
      <c r="G246" s="6">
        <v>45802.670428240737</v>
      </c>
      <c r="H246"/>
      <c r="I246" t="s">
        <v>1352</v>
      </c>
      <c r="J246"/>
      <c r="K246"/>
      <c r="L246">
        <v>0</v>
      </c>
      <c r="M246">
        <v>0</v>
      </c>
      <c r="N246">
        <v>7.8329999999999997E-2</v>
      </c>
      <c r="O246">
        <v>1.5509999999999999E-2</v>
      </c>
      <c r="P246"/>
      <c r="Q246"/>
      <c r="R246">
        <v>9.3840000000000007E-2</v>
      </c>
      <c r="S246"/>
      <c r="T246"/>
      <c r="U246"/>
      <c r="V246"/>
      <c r="W246"/>
      <c r="X246"/>
      <c r="Y246"/>
      <c r="Z246"/>
      <c r="AA246"/>
      <c r="AB246"/>
      <c r="AC246"/>
      <c r="AD246"/>
      <c r="AE246">
        <v>1.5509999999999999E-2</v>
      </c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 t="s">
        <v>1353</v>
      </c>
      <c r="AT246" s="108" t="str">
        <f t="shared" si="3"/>
        <v>HL2_2025-05-25_N</v>
      </c>
    </row>
    <row r="247" spans="1:46" x14ac:dyDescent="0.35">
      <c r="A247" t="s">
        <v>1422</v>
      </c>
      <c r="B247" t="s">
        <v>1349</v>
      </c>
      <c r="C247" t="s">
        <v>1356</v>
      </c>
      <c r="D247" t="s">
        <v>1349</v>
      </c>
      <c r="E247">
        <v>6.6049999999999998E-2</v>
      </c>
      <c r="F247" t="s">
        <v>1357</v>
      </c>
      <c r="G247" s="6">
        <v>45802.670439814814</v>
      </c>
      <c r="H247"/>
      <c r="I247" t="s">
        <v>1352</v>
      </c>
      <c r="J247"/>
      <c r="K247"/>
      <c r="L247">
        <v>0</v>
      </c>
      <c r="M247">
        <v>0</v>
      </c>
      <c r="N247">
        <v>4.165E-2</v>
      </c>
      <c r="O247">
        <v>5.0000000000000001E-4</v>
      </c>
      <c r="P247"/>
      <c r="Q247"/>
      <c r="R247">
        <v>4.215E-2</v>
      </c>
      <c r="S247"/>
      <c r="T247"/>
      <c r="U247"/>
      <c r="V247"/>
      <c r="W247"/>
      <c r="X247"/>
      <c r="Y247"/>
      <c r="Z247"/>
      <c r="AA247"/>
      <c r="AB247"/>
      <c r="AC247"/>
      <c r="AD247"/>
      <c r="AE247">
        <v>5.0000000000000001E-4</v>
      </c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 t="s">
        <v>1353</v>
      </c>
      <c r="AT247" s="108" t="str">
        <f t="shared" si="3"/>
        <v>HB3_2025-05-25_P</v>
      </c>
    </row>
    <row r="248" spans="1:46" x14ac:dyDescent="0.35">
      <c r="A248" t="s">
        <v>1424</v>
      </c>
      <c r="B248" t="s">
        <v>1349</v>
      </c>
      <c r="C248" t="s">
        <v>1350</v>
      </c>
      <c r="D248" t="s">
        <v>1349</v>
      </c>
      <c r="E248">
        <v>14.10929</v>
      </c>
      <c r="F248" t="s">
        <v>1351</v>
      </c>
      <c r="G248" s="6">
        <v>45802.671157407407</v>
      </c>
      <c r="H248"/>
      <c r="I248" t="s">
        <v>1352</v>
      </c>
      <c r="J248"/>
      <c r="K248"/>
      <c r="L248">
        <v>0</v>
      </c>
      <c r="M248">
        <v>0</v>
      </c>
      <c r="N248">
        <v>4.8160000000000001E-2</v>
      </c>
      <c r="O248">
        <v>1.243E-2</v>
      </c>
      <c r="P248"/>
      <c r="Q248"/>
      <c r="R248">
        <v>6.0600000000000001E-2</v>
      </c>
      <c r="S248"/>
      <c r="T248"/>
      <c r="U248"/>
      <c r="V248"/>
      <c r="W248"/>
      <c r="X248"/>
      <c r="Y248"/>
      <c r="Z248"/>
      <c r="AA248"/>
      <c r="AB248"/>
      <c r="AC248"/>
      <c r="AD248"/>
      <c r="AE248">
        <v>1.243E-2</v>
      </c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 t="s">
        <v>1353</v>
      </c>
      <c r="AT248" s="108" t="str">
        <f t="shared" si="3"/>
        <v>HO1_2025-05-25_N</v>
      </c>
    </row>
    <row r="249" spans="1:46" x14ac:dyDescent="0.35">
      <c r="A249" t="s">
        <v>1423</v>
      </c>
      <c r="B249" t="s">
        <v>1349</v>
      </c>
      <c r="C249" t="s">
        <v>1356</v>
      </c>
      <c r="D249" t="s">
        <v>1349</v>
      </c>
      <c r="E249">
        <v>9.2050000000000007E-2</v>
      </c>
      <c r="F249" t="s">
        <v>1357</v>
      </c>
      <c r="G249" s="6">
        <v>45802.672303240739</v>
      </c>
      <c r="H249"/>
      <c r="I249" t="s">
        <v>1352</v>
      </c>
      <c r="J249"/>
      <c r="K249"/>
      <c r="L249">
        <v>0</v>
      </c>
      <c r="M249">
        <v>0</v>
      </c>
      <c r="N249">
        <v>5.5579999999999997E-2</v>
      </c>
      <c r="O249">
        <v>5.8999999999999999E-3</v>
      </c>
      <c r="P249"/>
      <c r="Q249"/>
      <c r="R249">
        <v>6.148E-2</v>
      </c>
      <c r="S249"/>
      <c r="T249"/>
      <c r="U249"/>
      <c r="V249"/>
      <c r="W249"/>
      <c r="X249"/>
      <c r="Y249"/>
      <c r="Z249"/>
      <c r="AA249"/>
      <c r="AB249"/>
      <c r="AC249"/>
      <c r="AD249"/>
      <c r="AE249">
        <v>5.8999999999999999E-3</v>
      </c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 t="s">
        <v>1353</v>
      </c>
      <c r="AT249" s="108" t="str">
        <f t="shared" si="3"/>
        <v>HL2_2025-05-25_P</v>
      </c>
    </row>
    <row r="250" spans="1:46" x14ac:dyDescent="0.35">
      <c r="A250" t="s">
        <v>1422</v>
      </c>
      <c r="B250" t="s">
        <v>1349</v>
      </c>
      <c r="C250" t="s">
        <v>1361</v>
      </c>
      <c r="D250" t="s">
        <v>1349</v>
      </c>
      <c r="E250">
        <v>466.32530000000003</v>
      </c>
      <c r="F250" t="s">
        <v>1351</v>
      </c>
      <c r="G250" s="6">
        <v>45802.673344907409</v>
      </c>
      <c r="H250"/>
      <c r="I250" t="s">
        <v>1352</v>
      </c>
      <c r="J250"/>
      <c r="K250"/>
      <c r="L250">
        <v>0</v>
      </c>
      <c r="M250">
        <v>0</v>
      </c>
      <c r="N250">
        <v>0.47760000000000002</v>
      </c>
      <c r="O250">
        <v>3.4099999999999998E-3</v>
      </c>
      <c r="P250"/>
      <c r="Q250"/>
      <c r="R250">
        <v>0.48100999999999999</v>
      </c>
      <c r="S250"/>
      <c r="T250"/>
      <c r="U250"/>
      <c r="V250"/>
      <c r="W250"/>
      <c r="X250"/>
      <c r="Y250"/>
      <c r="Z250"/>
      <c r="AA250"/>
      <c r="AB250"/>
      <c r="AC250"/>
      <c r="AD250"/>
      <c r="AE250">
        <v>3.4099999999999998E-3</v>
      </c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 t="s">
        <v>1353</v>
      </c>
      <c r="AT250" s="108" t="str">
        <f t="shared" si="3"/>
        <v>HB3_2025-05-25_T</v>
      </c>
    </row>
    <row r="251" spans="1:46" x14ac:dyDescent="0.35">
      <c r="A251" t="s">
        <v>1422</v>
      </c>
      <c r="B251" t="s">
        <v>1349</v>
      </c>
      <c r="C251" t="s">
        <v>1359</v>
      </c>
      <c r="D251" t="s">
        <v>1349</v>
      </c>
      <c r="E251">
        <v>323.36149999999998</v>
      </c>
      <c r="F251" t="s">
        <v>1357</v>
      </c>
      <c r="G251" s="6">
        <v>45802.67459490741</v>
      </c>
      <c r="H251"/>
      <c r="I251" t="s">
        <v>1352</v>
      </c>
      <c r="J251"/>
      <c r="K251" t="s">
        <v>1360</v>
      </c>
      <c r="L251">
        <v>4</v>
      </c>
      <c r="M251">
        <v>0</v>
      </c>
      <c r="N251">
        <v>0.19814000000000001</v>
      </c>
      <c r="O251">
        <v>0.13211999999999999</v>
      </c>
      <c r="P251"/>
      <c r="Q251"/>
      <c r="R251">
        <v>0.33027000000000001</v>
      </c>
      <c r="S251"/>
      <c r="T251"/>
      <c r="U251"/>
      <c r="V251"/>
      <c r="W251"/>
      <c r="X251"/>
      <c r="Y251"/>
      <c r="Z251"/>
      <c r="AA251"/>
      <c r="AB251"/>
      <c r="AC251"/>
      <c r="AD251"/>
      <c r="AE251">
        <v>0.13211999999999999</v>
      </c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 t="s">
        <v>1353</v>
      </c>
      <c r="AT251" s="108" t="str">
        <f t="shared" si="3"/>
        <v>HB3_2025-05-25_C</v>
      </c>
    </row>
    <row r="252" spans="1:46" x14ac:dyDescent="0.35">
      <c r="A252" t="s">
        <v>1423</v>
      </c>
      <c r="B252" t="s">
        <v>1349</v>
      </c>
      <c r="C252" t="s">
        <v>1361</v>
      </c>
      <c r="D252" t="s">
        <v>1349</v>
      </c>
      <c r="E252">
        <v>228.47900000000001</v>
      </c>
      <c r="F252" t="s">
        <v>1351</v>
      </c>
      <c r="G252" s="6">
        <v>45802.676793981482</v>
      </c>
      <c r="H252"/>
      <c r="I252" t="s">
        <v>1352</v>
      </c>
      <c r="J252"/>
      <c r="K252"/>
      <c r="L252">
        <v>0</v>
      </c>
      <c r="M252">
        <v>0</v>
      </c>
      <c r="N252">
        <v>0.23557</v>
      </c>
      <c r="O252">
        <v>8.94E-3</v>
      </c>
      <c r="P252"/>
      <c r="Q252"/>
      <c r="R252">
        <v>0.24451000000000001</v>
      </c>
      <c r="S252"/>
      <c r="T252"/>
      <c r="U252"/>
      <c r="V252"/>
      <c r="W252"/>
      <c r="X252"/>
      <c r="Y252"/>
      <c r="Z252"/>
      <c r="AA252"/>
      <c r="AB252"/>
      <c r="AC252"/>
      <c r="AD252"/>
      <c r="AE252">
        <v>8.94E-3</v>
      </c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 t="s">
        <v>1353</v>
      </c>
      <c r="AT252" s="108" t="str">
        <f t="shared" si="3"/>
        <v>HL2_2025-05-25_T</v>
      </c>
    </row>
    <row r="253" spans="1:46" x14ac:dyDescent="0.35">
      <c r="A253" t="s">
        <v>1424</v>
      </c>
      <c r="B253" t="s">
        <v>1349</v>
      </c>
      <c r="C253" t="s">
        <v>1356</v>
      </c>
      <c r="D253" t="s">
        <v>1349</v>
      </c>
      <c r="E253">
        <v>0.12712999999999999</v>
      </c>
      <c r="F253" t="s">
        <v>1357</v>
      </c>
      <c r="G253" s="6">
        <v>45802.677719907406</v>
      </c>
      <c r="H253"/>
      <c r="I253" t="s">
        <v>1352</v>
      </c>
      <c r="J253"/>
      <c r="K253"/>
      <c r="L253">
        <v>0</v>
      </c>
      <c r="M253">
        <v>0</v>
      </c>
      <c r="N253">
        <v>7.4370000000000006E-2</v>
      </c>
      <c r="O253">
        <v>2.6800000000000001E-3</v>
      </c>
      <c r="P253"/>
      <c r="Q253"/>
      <c r="R253">
        <v>7.7039999999999997E-2</v>
      </c>
      <c r="S253"/>
      <c r="T253"/>
      <c r="U253"/>
      <c r="V253"/>
      <c r="W253"/>
      <c r="X253"/>
      <c r="Y253"/>
      <c r="Z253"/>
      <c r="AA253"/>
      <c r="AB253"/>
      <c r="AC253"/>
      <c r="AD253"/>
      <c r="AE253">
        <v>2.6800000000000001E-3</v>
      </c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 t="s">
        <v>1353</v>
      </c>
      <c r="AT253" s="108" t="str">
        <f t="shared" si="3"/>
        <v>HO1_2025-05-25_P</v>
      </c>
    </row>
    <row r="254" spans="1:46" x14ac:dyDescent="0.35">
      <c r="A254" t="s">
        <v>1423</v>
      </c>
      <c r="B254" t="s">
        <v>1349</v>
      </c>
      <c r="C254" t="s">
        <v>1359</v>
      </c>
      <c r="D254" t="s">
        <v>1349</v>
      </c>
      <c r="E254">
        <v>217.5829</v>
      </c>
      <c r="F254" t="s">
        <v>1357</v>
      </c>
      <c r="G254" s="6">
        <v>45802.678136574075</v>
      </c>
      <c r="H254"/>
      <c r="I254" t="s">
        <v>1352</v>
      </c>
      <c r="J254"/>
      <c r="K254" t="s">
        <v>1360</v>
      </c>
      <c r="L254">
        <v>4</v>
      </c>
      <c r="M254">
        <v>0</v>
      </c>
      <c r="N254">
        <v>0.13796</v>
      </c>
      <c r="O254">
        <v>0.13344</v>
      </c>
      <c r="P254"/>
      <c r="Q254"/>
      <c r="R254">
        <v>0.27139999999999997</v>
      </c>
      <c r="S254"/>
      <c r="T254"/>
      <c r="U254"/>
      <c r="V254"/>
      <c r="W254"/>
      <c r="X254"/>
      <c r="Y254"/>
      <c r="Z254"/>
      <c r="AA254"/>
      <c r="AB254"/>
      <c r="AC254"/>
      <c r="AD254"/>
      <c r="AE254">
        <v>0.13344</v>
      </c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 t="s">
        <v>1353</v>
      </c>
      <c r="AT254" s="108" t="str">
        <f t="shared" si="3"/>
        <v>HL2_2025-05-25_C</v>
      </c>
    </row>
    <row r="255" spans="1:46" x14ac:dyDescent="0.35">
      <c r="A255" t="s">
        <v>1418</v>
      </c>
      <c r="B255" t="s">
        <v>1349</v>
      </c>
      <c r="C255" t="s">
        <v>1361</v>
      </c>
      <c r="D255" t="s">
        <v>1349</v>
      </c>
      <c r="E255">
        <v>599.70280000000002</v>
      </c>
      <c r="F255" t="s">
        <v>1351</v>
      </c>
      <c r="G255" s="6">
        <v>45802.678553240738</v>
      </c>
      <c r="H255"/>
      <c r="I255" t="s">
        <v>1352</v>
      </c>
      <c r="J255"/>
      <c r="K255" t="s">
        <v>1360</v>
      </c>
      <c r="L255">
        <v>4</v>
      </c>
      <c r="M255">
        <v>0</v>
      </c>
      <c r="N255">
        <v>0.12523000000000001</v>
      </c>
      <c r="O255">
        <v>5.1999999999999995E-4</v>
      </c>
      <c r="P255"/>
      <c r="Q255"/>
      <c r="R255">
        <v>0.12575</v>
      </c>
      <c r="S255"/>
      <c r="T255"/>
      <c r="U255"/>
      <c r="V255"/>
      <c r="W255"/>
      <c r="X255"/>
      <c r="Y255"/>
      <c r="Z255"/>
      <c r="AA255"/>
      <c r="AB255"/>
      <c r="AC255"/>
      <c r="AD255"/>
      <c r="AE255">
        <v>5.1999999999999995E-4</v>
      </c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 t="s">
        <v>1353</v>
      </c>
      <c r="AT255" s="108" t="str">
        <f t="shared" si="3"/>
        <v>ETL1_2025-05-25_T</v>
      </c>
    </row>
    <row r="256" spans="1:46" x14ac:dyDescent="0.35">
      <c r="A256" t="s">
        <v>1424</v>
      </c>
      <c r="B256" t="s">
        <v>1349</v>
      </c>
      <c r="C256" t="s">
        <v>1359</v>
      </c>
      <c r="D256" t="s">
        <v>1349</v>
      </c>
      <c r="E256">
        <v>266.59339999999997</v>
      </c>
      <c r="F256" t="s">
        <v>1357</v>
      </c>
      <c r="G256" s="6">
        <v>45802.678773148145</v>
      </c>
      <c r="H256"/>
      <c r="I256" t="s">
        <v>1352</v>
      </c>
      <c r="J256"/>
      <c r="K256" t="s">
        <v>1360</v>
      </c>
      <c r="L256">
        <v>4</v>
      </c>
      <c r="M256">
        <v>0</v>
      </c>
      <c r="N256">
        <v>0.16619</v>
      </c>
      <c r="O256">
        <v>0.13178999999999999</v>
      </c>
      <c r="P256"/>
      <c r="Q256"/>
      <c r="R256">
        <v>0.29798000000000002</v>
      </c>
      <c r="S256"/>
      <c r="T256"/>
      <c r="U256"/>
      <c r="V256"/>
      <c r="W256"/>
      <c r="X256"/>
      <c r="Y256"/>
      <c r="Z256"/>
      <c r="AA256"/>
      <c r="AB256"/>
      <c r="AC256"/>
      <c r="AD256"/>
      <c r="AE256">
        <v>0.13178999999999999</v>
      </c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 t="s">
        <v>1353</v>
      </c>
      <c r="AT256" s="108" t="str">
        <f t="shared" si="3"/>
        <v>HO1_2025-05-25_C</v>
      </c>
    </row>
    <row r="257" spans="1:46" x14ac:dyDescent="0.35">
      <c r="A257" t="s">
        <v>1425</v>
      </c>
      <c r="B257" t="s">
        <v>1349</v>
      </c>
      <c r="C257" t="s">
        <v>1350</v>
      </c>
      <c r="D257" t="s">
        <v>1349</v>
      </c>
      <c r="E257">
        <v>-1.7119200000000001</v>
      </c>
      <c r="F257" t="s">
        <v>1351</v>
      </c>
      <c r="G257" s="6">
        <v>45802.678865740738</v>
      </c>
      <c r="H257"/>
      <c r="I257" t="s">
        <v>1352</v>
      </c>
      <c r="J257"/>
      <c r="K257"/>
      <c r="L257">
        <v>0</v>
      </c>
      <c r="M257">
        <v>0</v>
      </c>
      <c r="N257">
        <v>2.6900000000000001E-3</v>
      </c>
      <c r="O257">
        <v>1.2099999999999999E-3</v>
      </c>
      <c r="P257"/>
      <c r="Q257"/>
      <c r="R257">
        <v>3.8999999999999998E-3</v>
      </c>
      <c r="S257"/>
      <c r="T257"/>
      <c r="U257"/>
      <c r="V257"/>
      <c r="W257"/>
      <c r="X257"/>
      <c r="Y257"/>
      <c r="Z257"/>
      <c r="AA257"/>
      <c r="AB257"/>
      <c r="AC257"/>
      <c r="AD257"/>
      <c r="AE257">
        <v>1.2099999999999999E-3</v>
      </c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 t="s">
        <v>1353</v>
      </c>
      <c r="AT257" s="108" t="str">
        <f t="shared" si="3"/>
        <v>MB3_2025-05-25_N</v>
      </c>
    </row>
    <row r="258" spans="1:46" x14ac:dyDescent="0.35">
      <c r="A258" t="s">
        <v>1419</v>
      </c>
      <c r="B258" t="s">
        <v>1349</v>
      </c>
      <c r="C258" t="s">
        <v>1361</v>
      </c>
      <c r="D258" t="s">
        <v>1349</v>
      </c>
      <c r="E258">
        <v>664.92499999999995</v>
      </c>
      <c r="F258" t="s">
        <v>1351</v>
      </c>
      <c r="G258" s="6">
        <v>45802.680011574077</v>
      </c>
      <c r="H258"/>
      <c r="I258" t="s">
        <v>1352</v>
      </c>
      <c r="J258"/>
      <c r="K258" t="s">
        <v>1360</v>
      </c>
      <c r="L258">
        <v>4</v>
      </c>
      <c r="M258">
        <v>0</v>
      </c>
      <c r="N258">
        <v>0.13849</v>
      </c>
      <c r="O258">
        <v>1.16E-3</v>
      </c>
      <c r="P258"/>
      <c r="Q258"/>
      <c r="R258">
        <v>0.13965</v>
      </c>
      <c r="S258"/>
      <c r="T258"/>
      <c r="U258"/>
      <c r="V258"/>
      <c r="W258"/>
      <c r="X258"/>
      <c r="Y258"/>
      <c r="Z258"/>
      <c r="AA258"/>
      <c r="AB258"/>
      <c r="AC258"/>
      <c r="AD258"/>
      <c r="AE258">
        <v>1.16E-3</v>
      </c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 t="s">
        <v>1353</v>
      </c>
      <c r="AT258" s="108" t="str">
        <f t="shared" ref="AT258:AT321" si="4">A258&amp;"_"&amp;LEFT(C258,1)</f>
        <v>GMP1_2025-05-25_T</v>
      </c>
    </row>
    <row r="259" spans="1:46" x14ac:dyDescent="0.35">
      <c r="A259" t="s">
        <v>1426</v>
      </c>
      <c r="B259" t="s">
        <v>1349</v>
      </c>
      <c r="C259" t="s">
        <v>1350</v>
      </c>
      <c r="D259" t="s">
        <v>1349</v>
      </c>
      <c r="E259">
        <v>19.473690000000001</v>
      </c>
      <c r="F259" t="s">
        <v>1351</v>
      </c>
      <c r="G259" s="6">
        <v>45802.680532407408</v>
      </c>
      <c r="H259"/>
      <c r="I259" t="s">
        <v>1352</v>
      </c>
      <c r="J259"/>
      <c r="K259"/>
      <c r="L259">
        <v>0</v>
      </c>
      <c r="M259">
        <v>0</v>
      </c>
      <c r="N259">
        <v>6.3579999999999998E-2</v>
      </c>
      <c r="O259">
        <v>6.5100000000000002E-3</v>
      </c>
      <c r="P259"/>
      <c r="Q259"/>
      <c r="R259">
        <v>7.009E-2</v>
      </c>
      <c r="S259"/>
      <c r="T259"/>
      <c r="U259"/>
      <c r="V259"/>
      <c r="W259"/>
      <c r="X259"/>
      <c r="Y259"/>
      <c r="Z259"/>
      <c r="AA259"/>
      <c r="AB259"/>
      <c r="AC259"/>
      <c r="AD259"/>
      <c r="AE259">
        <v>6.5100000000000002E-3</v>
      </c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 t="s">
        <v>1353</v>
      </c>
      <c r="AT259" s="108" t="str">
        <f t="shared" si="4"/>
        <v>MDWL1_2025-05-25_N</v>
      </c>
    </row>
    <row r="260" spans="1:46" x14ac:dyDescent="0.35">
      <c r="A260" t="s">
        <v>1424</v>
      </c>
      <c r="B260" t="s">
        <v>1349</v>
      </c>
      <c r="C260" t="s">
        <v>1361</v>
      </c>
      <c r="D260" t="s">
        <v>1349</v>
      </c>
      <c r="E260">
        <v>488.11680000000001</v>
      </c>
      <c r="F260" t="s">
        <v>1351</v>
      </c>
      <c r="G260" s="6">
        <v>45802.680543981478</v>
      </c>
      <c r="H260"/>
      <c r="I260" t="s">
        <v>1352</v>
      </c>
      <c r="J260"/>
      <c r="K260"/>
      <c r="L260">
        <v>0</v>
      </c>
      <c r="M260">
        <v>0</v>
      </c>
      <c r="N260">
        <v>0.49980000000000002</v>
      </c>
      <c r="O260">
        <v>8.9599999999999992E-3</v>
      </c>
      <c r="P260"/>
      <c r="Q260"/>
      <c r="R260">
        <v>0.50875999999999999</v>
      </c>
      <c r="S260"/>
      <c r="T260"/>
      <c r="U260"/>
      <c r="V260"/>
      <c r="W260"/>
      <c r="X260"/>
      <c r="Y260"/>
      <c r="Z260"/>
      <c r="AA260"/>
      <c r="AB260"/>
      <c r="AC260"/>
      <c r="AD260"/>
      <c r="AE260">
        <v>8.9599999999999992E-3</v>
      </c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 t="s">
        <v>1353</v>
      </c>
      <c r="AT260" s="108" t="str">
        <f t="shared" si="4"/>
        <v>HO1_2025-05-25_T</v>
      </c>
    </row>
    <row r="261" spans="1:46" x14ac:dyDescent="0.35">
      <c r="A261" t="s">
        <v>1420</v>
      </c>
      <c r="B261" t="s">
        <v>1349</v>
      </c>
      <c r="C261" t="s">
        <v>1359</v>
      </c>
      <c r="D261" t="s">
        <v>1349</v>
      </c>
      <c r="E261">
        <v>934.64970000000005</v>
      </c>
      <c r="F261" t="s">
        <v>1357</v>
      </c>
      <c r="G261" s="6">
        <v>45802.680844907409</v>
      </c>
      <c r="H261"/>
      <c r="I261" t="s">
        <v>1352</v>
      </c>
      <c r="J261"/>
      <c r="K261" t="s">
        <v>1360</v>
      </c>
      <c r="L261">
        <v>36</v>
      </c>
      <c r="M261">
        <v>0</v>
      </c>
      <c r="N261">
        <v>8.3769999999999997E-2</v>
      </c>
      <c r="O261">
        <v>0.13281000000000001</v>
      </c>
      <c r="P261"/>
      <c r="Q261"/>
      <c r="R261">
        <v>0.21657000000000001</v>
      </c>
      <c r="S261"/>
      <c r="T261"/>
      <c r="U261"/>
      <c r="V261"/>
      <c r="W261"/>
      <c r="X261"/>
      <c r="Y261"/>
      <c r="Z261"/>
      <c r="AA261"/>
      <c r="AB261"/>
      <c r="AC261"/>
      <c r="AD261"/>
      <c r="AE261">
        <v>0.13281000000000001</v>
      </c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 t="s">
        <v>1353</v>
      </c>
      <c r="AT261" s="108" t="str">
        <f t="shared" si="4"/>
        <v>GRPL1_2025-05-25_C</v>
      </c>
    </row>
    <row r="262" spans="1:46" x14ac:dyDescent="0.35">
      <c r="A262" t="s">
        <v>1421</v>
      </c>
      <c r="B262" t="s">
        <v>1349</v>
      </c>
      <c r="C262" t="s">
        <v>1359</v>
      </c>
      <c r="D262" t="s">
        <v>1349</v>
      </c>
      <c r="E262">
        <v>1398.819</v>
      </c>
      <c r="F262" t="s">
        <v>1357</v>
      </c>
      <c r="G262" s="6">
        <v>45802.68136574074</v>
      </c>
      <c r="H262"/>
      <c r="I262" t="s">
        <v>1352</v>
      </c>
      <c r="J262"/>
      <c r="K262" t="s">
        <v>1360</v>
      </c>
      <c r="L262">
        <v>48</v>
      </c>
      <c r="M262">
        <v>0</v>
      </c>
      <c r="N262">
        <v>9.3679999999999999E-2</v>
      </c>
      <c r="O262">
        <v>0.13341</v>
      </c>
      <c r="P262"/>
      <c r="Q262"/>
      <c r="R262">
        <v>0.22708999999999999</v>
      </c>
      <c r="S262"/>
      <c r="T262"/>
      <c r="U262"/>
      <c r="V262"/>
      <c r="W262"/>
      <c r="X262"/>
      <c r="Y262"/>
      <c r="Z262"/>
      <c r="AA262"/>
      <c r="AB262"/>
      <c r="AC262"/>
      <c r="AD262"/>
      <c r="AE262">
        <v>0.13341</v>
      </c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 t="s">
        <v>1353</v>
      </c>
      <c r="AT262" s="108" t="str">
        <f t="shared" si="4"/>
        <v>HA1_2025-05-25_C</v>
      </c>
    </row>
    <row r="263" spans="1:46" x14ac:dyDescent="0.35">
      <c r="A263" t="s">
        <v>1425</v>
      </c>
      <c r="B263" t="s">
        <v>1349</v>
      </c>
      <c r="C263" t="s">
        <v>1356</v>
      </c>
      <c r="D263" t="s">
        <v>1349</v>
      </c>
      <c r="E263">
        <v>2.8129999999999999E-2</v>
      </c>
      <c r="F263" t="s">
        <v>1357</v>
      </c>
      <c r="G263" s="6">
        <v>45802.681886574072</v>
      </c>
      <c r="H263"/>
      <c r="I263" t="s">
        <v>1352</v>
      </c>
      <c r="J263"/>
      <c r="K263"/>
      <c r="L263">
        <v>0</v>
      </c>
      <c r="M263">
        <v>0</v>
      </c>
      <c r="N263">
        <v>2.1329999999999998E-2</v>
      </c>
      <c r="O263">
        <v>2.9999999999999997E-4</v>
      </c>
      <c r="P263"/>
      <c r="Q263"/>
      <c r="R263">
        <v>2.164E-2</v>
      </c>
      <c r="S263"/>
      <c r="T263"/>
      <c r="U263"/>
      <c r="V263"/>
      <c r="W263"/>
      <c r="X263"/>
      <c r="Y263"/>
      <c r="Z263"/>
      <c r="AA263"/>
      <c r="AB263"/>
      <c r="AC263"/>
      <c r="AD263"/>
      <c r="AE263">
        <v>2.9999999999999997E-4</v>
      </c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 t="s">
        <v>1353</v>
      </c>
      <c r="AT263" s="108" t="str">
        <f t="shared" si="4"/>
        <v>MB3_2025-05-25_P</v>
      </c>
    </row>
    <row r="264" spans="1:46" x14ac:dyDescent="0.35">
      <c r="A264" t="s">
        <v>1427</v>
      </c>
      <c r="B264" t="s">
        <v>1349</v>
      </c>
      <c r="C264" t="s">
        <v>1350</v>
      </c>
      <c r="D264" t="s">
        <v>1349</v>
      </c>
      <c r="E264">
        <v>17.101369999999999</v>
      </c>
      <c r="F264" t="s">
        <v>1351</v>
      </c>
      <c r="G264" s="6">
        <v>45802.684074074074</v>
      </c>
      <c r="H264"/>
      <c r="I264" t="s">
        <v>1352</v>
      </c>
      <c r="J264"/>
      <c r="K264"/>
      <c r="L264">
        <v>0</v>
      </c>
      <c r="M264">
        <v>0</v>
      </c>
      <c r="N264">
        <v>5.6759999999999998E-2</v>
      </c>
      <c r="O264">
        <v>8.5900000000000004E-3</v>
      </c>
      <c r="P264"/>
      <c r="Q264"/>
      <c r="R264">
        <v>6.5350000000000005E-2</v>
      </c>
      <c r="S264"/>
      <c r="T264"/>
      <c r="U264"/>
      <c r="V264"/>
      <c r="W264"/>
      <c r="X264"/>
      <c r="Y264"/>
      <c r="Z264"/>
      <c r="AA264"/>
      <c r="AB264"/>
      <c r="AC264"/>
      <c r="AD264"/>
      <c r="AE264">
        <v>8.5900000000000004E-3</v>
      </c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 t="s">
        <v>1353</v>
      </c>
      <c r="AT264" s="108" t="str">
        <f t="shared" si="4"/>
        <v>MR3_2025-05-25_N</v>
      </c>
    </row>
    <row r="265" spans="1:46" x14ac:dyDescent="0.35">
      <c r="A265" t="s">
        <v>1421</v>
      </c>
      <c r="B265" t="s">
        <v>1349</v>
      </c>
      <c r="C265" t="s">
        <v>1361</v>
      </c>
      <c r="D265" t="s">
        <v>1349</v>
      </c>
      <c r="E265">
        <v>1201.5740000000001</v>
      </c>
      <c r="F265" t="s">
        <v>1351</v>
      </c>
      <c r="G265" s="6">
        <v>45802.684189814812</v>
      </c>
      <c r="H265"/>
      <c r="I265" t="s">
        <v>1352</v>
      </c>
      <c r="J265"/>
      <c r="K265" t="s">
        <v>1360</v>
      </c>
      <c r="L265">
        <v>4</v>
      </c>
      <c r="M265">
        <v>0</v>
      </c>
      <c r="N265">
        <v>0.24759999999999999</v>
      </c>
      <c r="O265">
        <v>-2.7999999999999998E-4</v>
      </c>
      <c r="P265"/>
      <c r="Q265"/>
      <c r="R265">
        <v>0.24732000000000001</v>
      </c>
      <c r="S265"/>
      <c r="T265"/>
      <c r="U265"/>
      <c r="V265"/>
      <c r="W265"/>
      <c r="X265"/>
      <c r="Y265"/>
      <c r="Z265"/>
      <c r="AA265"/>
      <c r="AB265"/>
      <c r="AC265"/>
      <c r="AD265"/>
      <c r="AE265">
        <v>-2.7999999999999998E-4</v>
      </c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 t="s">
        <v>1353</v>
      </c>
      <c r="AT265" s="108" t="str">
        <f t="shared" si="4"/>
        <v>HA1_2025-05-25_T</v>
      </c>
    </row>
    <row r="266" spans="1:46" x14ac:dyDescent="0.35">
      <c r="A266" t="s">
        <v>1425</v>
      </c>
      <c r="B266" t="s">
        <v>1349</v>
      </c>
      <c r="C266" t="s">
        <v>1361</v>
      </c>
      <c r="D266" t="s">
        <v>1349</v>
      </c>
      <c r="E266">
        <v>196.24529999999999</v>
      </c>
      <c r="F266" t="s">
        <v>1351</v>
      </c>
      <c r="G266" s="6">
        <v>45802.684803240743</v>
      </c>
      <c r="H266"/>
      <c r="I266" t="s">
        <v>1352</v>
      </c>
      <c r="J266"/>
      <c r="K266"/>
      <c r="L266">
        <v>0</v>
      </c>
      <c r="M266">
        <v>0</v>
      </c>
      <c r="N266">
        <v>0.20279</v>
      </c>
      <c r="O266">
        <v>1.2700000000000001E-3</v>
      </c>
      <c r="P266"/>
      <c r="Q266"/>
      <c r="R266">
        <v>0.20407</v>
      </c>
      <c r="S266"/>
      <c r="T266"/>
      <c r="U266"/>
      <c r="V266"/>
      <c r="W266"/>
      <c r="X266"/>
      <c r="Y266"/>
      <c r="Z266"/>
      <c r="AA266"/>
      <c r="AB266"/>
      <c r="AC266"/>
      <c r="AD266"/>
      <c r="AE266">
        <v>1.2700000000000001E-3</v>
      </c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 t="s">
        <v>1353</v>
      </c>
      <c r="AT266" s="108" t="str">
        <f t="shared" si="4"/>
        <v>MB3_2025-05-25_T</v>
      </c>
    </row>
    <row r="267" spans="1:46" x14ac:dyDescent="0.35">
      <c r="A267" t="s">
        <v>1426</v>
      </c>
      <c r="B267" t="s">
        <v>1349</v>
      </c>
      <c r="C267" t="s">
        <v>1356</v>
      </c>
      <c r="D267" t="s">
        <v>1349</v>
      </c>
      <c r="E267">
        <v>9.7320000000000004E-2</v>
      </c>
      <c r="F267" t="s">
        <v>1357</v>
      </c>
      <c r="G267" s="6">
        <v>45802.685428240744</v>
      </c>
      <c r="H267"/>
      <c r="I267" t="s">
        <v>1352</v>
      </c>
      <c r="J267"/>
      <c r="K267"/>
      <c r="L267">
        <v>0</v>
      </c>
      <c r="M267">
        <v>0</v>
      </c>
      <c r="N267">
        <v>5.8400000000000001E-2</v>
      </c>
      <c r="O267">
        <v>1.4400000000000001E-3</v>
      </c>
      <c r="P267"/>
      <c r="Q267"/>
      <c r="R267">
        <v>5.9830000000000001E-2</v>
      </c>
      <c r="S267"/>
      <c r="T267"/>
      <c r="U267"/>
      <c r="V267"/>
      <c r="W267"/>
      <c r="X267"/>
      <c r="Y267"/>
      <c r="Z267"/>
      <c r="AA267"/>
      <c r="AB267"/>
      <c r="AC267"/>
      <c r="AD267"/>
      <c r="AE267">
        <v>1.4400000000000001E-3</v>
      </c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 t="s">
        <v>1353</v>
      </c>
      <c r="AT267" s="108" t="str">
        <f t="shared" si="4"/>
        <v>MDWL1_2025-05-25_P</v>
      </c>
    </row>
    <row r="268" spans="1:46" x14ac:dyDescent="0.35">
      <c r="A268" t="s">
        <v>1426</v>
      </c>
      <c r="B268" t="s">
        <v>1349</v>
      </c>
      <c r="C268" t="s">
        <v>1428</v>
      </c>
      <c r="D268" t="s">
        <v>1349</v>
      </c>
      <c r="E268">
        <v>2.5544600000000002</v>
      </c>
      <c r="F268" t="s">
        <v>1357</v>
      </c>
      <c r="G268" s="6">
        <v>45802.685740740744</v>
      </c>
      <c r="H268"/>
      <c r="I268" t="s">
        <v>1352</v>
      </c>
      <c r="J268"/>
      <c r="K268"/>
      <c r="L268">
        <v>0</v>
      </c>
      <c r="M268">
        <v>0</v>
      </c>
      <c r="N268">
        <v>0.21013999999999999</v>
      </c>
      <c r="O268">
        <v>-6.9999999999999994E-5</v>
      </c>
      <c r="P268"/>
      <c r="Q268"/>
      <c r="R268">
        <v>0.21007000000000001</v>
      </c>
      <c r="S268"/>
      <c r="T268"/>
      <c r="U268"/>
      <c r="V268"/>
      <c r="W268"/>
      <c r="X268"/>
      <c r="Y268"/>
      <c r="Z268"/>
      <c r="AA268"/>
      <c r="AB268"/>
      <c r="AC268"/>
      <c r="AD268"/>
      <c r="AE268">
        <v>-6.9999999999999994E-5</v>
      </c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 t="s">
        <v>1353</v>
      </c>
      <c r="AT268" s="108" t="str">
        <f t="shared" si="4"/>
        <v>MDWL1_2025-05-25_T</v>
      </c>
    </row>
    <row r="269" spans="1:46" x14ac:dyDescent="0.35">
      <c r="A269" t="s">
        <v>1429</v>
      </c>
      <c r="B269" t="s">
        <v>1349</v>
      </c>
      <c r="C269" t="s">
        <v>1350</v>
      </c>
      <c r="D269" t="s">
        <v>1349</v>
      </c>
      <c r="E269">
        <v>16.040230000000001</v>
      </c>
      <c r="F269" t="s">
        <v>1351</v>
      </c>
      <c r="G269" s="6">
        <v>45802.685960648145</v>
      </c>
      <c r="H269"/>
      <c r="I269" t="s">
        <v>1352</v>
      </c>
      <c r="J269"/>
      <c r="K269"/>
      <c r="L269">
        <v>0</v>
      </c>
      <c r="M269">
        <v>0</v>
      </c>
      <c r="N269">
        <v>5.3710000000000001E-2</v>
      </c>
      <c r="O269">
        <v>1.1180000000000001E-2</v>
      </c>
      <c r="P269"/>
      <c r="Q269"/>
      <c r="R269">
        <v>6.4890000000000003E-2</v>
      </c>
      <c r="S269"/>
      <c r="T269"/>
      <c r="U269"/>
      <c r="V269"/>
      <c r="W269"/>
      <c r="X269"/>
      <c r="Y269"/>
      <c r="Z269"/>
      <c r="AA269"/>
      <c r="AB269"/>
      <c r="AC269"/>
      <c r="AD269"/>
      <c r="AE269">
        <v>1.1180000000000001E-2</v>
      </c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 t="s">
        <v>1353</v>
      </c>
      <c r="AT269" s="108" t="str">
        <f t="shared" si="4"/>
        <v>MR4_2025-05-25_N</v>
      </c>
    </row>
    <row r="270" spans="1:46" x14ac:dyDescent="0.35">
      <c r="A270" t="s">
        <v>1430</v>
      </c>
      <c r="B270" t="s">
        <v>1349</v>
      </c>
      <c r="C270" t="s">
        <v>1350</v>
      </c>
      <c r="D270" t="s">
        <v>1349</v>
      </c>
      <c r="E270">
        <v>10.10873</v>
      </c>
      <c r="F270" t="s">
        <v>1351</v>
      </c>
      <c r="G270" s="6">
        <v>45802.688657407409</v>
      </c>
      <c r="H270"/>
      <c r="I270" t="s">
        <v>1352</v>
      </c>
      <c r="J270"/>
      <c r="K270"/>
      <c r="L270">
        <v>0</v>
      </c>
      <c r="M270">
        <v>0</v>
      </c>
      <c r="N270">
        <v>3.6670000000000001E-2</v>
      </c>
      <c r="O270">
        <v>7.4099999999999999E-3</v>
      </c>
      <c r="P270"/>
      <c r="Q270"/>
      <c r="R270">
        <v>4.4080000000000001E-2</v>
      </c>
      <c r="S270"/>
      <c r="T270"/>
      <c r="U270"/>
      <c r="V270"/>
      <c r="W270"/>
      <c r="X270"/>
      <c r="Y270"/>
      <c r="Z270"/>
      <c r="AA270"/>
      <c r="AB270"/>
      <c r="AC270"/>
      <c r="AD270"/>
      <c r="AE270">
        <v>7.4099999999999999E-3</v>
      </c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 t="s">
        <v>1353</v>
      </c>
      <c r="AT270" s="108" t="str">
        <f t="shared" si="4"/>
        <v>MRCL1_2025-05-25_N</v>
      </c>
    </row>
    <row r="271" spans="1:46" x14ac:dyDescent="0.35">
      <c r="A271" t="s">
        <v>1429</v>
      </c>
      <c r="B271" t="s">
        <v>1349</v>
      </c>
      <c r="C271" t="s">
        <v>1356</v>
      </c>
      <c r="D271" t="s">
        <v>1349</v>
      </c>
      <c r="E271">
        <v>0.19472999999999999</v>
      </c>
      <c r="F271" t="s">
        <v>1357</v>
      </c>
      <c r="G271" s="6">
        <v>45802.69021990741</v>
      </c>
      <c r="H271"/>
      <c r="I271" t="s">
        <v>1352</v>
      </c>
      <c r="J271"/>
      <c r="K271"/>
      <c r="L271">
        <v>0</v>
      </c>
      <c r="M271">
        <v>0</v>
      </c>
      <c r="N271">
        <v>0.11058</v>
      </c>
      <c r="O271">
        <v>2.5000000000000001E-3</v>
      </c>
      <c r="P271"/>
      <c r="Q271"/>
      <c r="R271">
        <v>0.11308</v>
      </c>
      <c r="S271"/>
      <c r="T271"/>
      <c r="U271"/>
      <c r="V271"/>
      <c r="W271"/>
      <c r="X271"/>
      <c r="Y271"/>
      <c r="Z271"/>
      <c r="AA271"/>
      <c r="AB271"/>
      <c r="AC271"/>
      <c r="AD271"/>
      <c r="AE271">
        <v>2.5000000000000001E-3</v>
      </c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 t="s">
        <v>1353</v>
      </c>
      <c r="AT271" s="108" t="str">
        <f t="shared" si="4"/>
        <v>MR4_2025-05-25_P</v>
      </c>
    </row>
    <row r="272" spans="1:46" x14ac:dyDescent="0.35">
      <c r="A272" t="s">
        <v>1431</v>
      </c>
      <c r="B272" t="s">
        <v>1349</v>
      </c>
      <c r="C272" t="s">
        <v>1350</v>
      </c>
      <c r="D272" t="s">
        <v>1349</v>
      </c>
      <c r="E272">
        <v>13.12303</v>
      </c>
      <c r="F272" t="s">
        <v>1351</v>
      </c>
      <c r="G272" s="6">
        <v>45802.690439814818</v>
      </c>
      <c r="H272"/>
      <c r="I272" t="s">
        <v>1352</v>
      </c>
      <c r="J272"/>
      <c r="K272"/>
      <c r="L272">
        <v>0</v>
      </c>
      <c r="M272">
        <v>0</v>
      </c>
      <c r="N272">
        <v>4.5330000000000002E-2</v>
      </c>
      <c r="O272">
        <v>1.004E-2</v>
      </c>
      <c r="P272"/>
      <c r="Q272"/>
      <c r="R272">
        <v>5.5370000000000003E-2</v>
      </c>
      <c r="S272"/>
      <c r="T272"/>
      <c r="U272"/>
      <c r="V272"/>
      <c r="W272"/>
      <c r="X272"/>
      <c r="Y272"/>
      <c r="Z272"/>
      <c r="AA272"/>
      <c r="AB272"/>
      <c r="AC272"/>
      <c r="AD272"/>
      <c r="AE272">
        <v>1.004E-2</v>
      </c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 t="s">
        <v>1353</v>
      </c>
      <c r="AT272" s="108" t="str">
        <f t="shared" si="4"/>
        <v>PL1_2025-05-25_N</v>
      </c>
    </row>
    <row r="273" spans="1:46" x14ac:dyDescent="0.35">
      <c r="A273" t="s">
        <v>1427</v>
      </c>
      <c r="B273" t="s">
        <v>1349</v>
      </c>
      <c r="C273" t="s">
        <v>1359</v>
      </c>
      <c r="D273" t="s">
        <v>1349</v>
      </c>
      <c r="E273">
        <v>474.459</v>
      </c>
      <c r="F273" t="s">
        <v>1357</v>
      </c>
      <c r="G273" s="6">
        <v>45802.690740740742</v>
      </c>
      <c r="H273"/>
      <c r="I273" t="s">
        <v>1352</v>
      </c>
      <c r="J273"/>
      <c r="K273" t="s">
        <v>1360</v>
      </c>
      <c r="L273">
        <v>4</v>
      </c>
      <c r="M273">
        <v>0</v>
      </c>
      <c r="N273">
        <v>0.27926000000000001</v>
      </c>
      <c r="O273">
        <v>0.13583000000000001</v>
      </c>
      <c r="P273"/>
      <c r="Q273"/>
      <c r="R273">
        <v>0.41509000000000001</v>
      </c>
      <c r="S273"/>
      <c r="T273"/>
      <c r="U273"/>
      <c r="V273"/>
      <c r="W273"/>
      <c r="X273"/>
      <c r="Y273"/>
      <c r="Z273"/>
      <c r="AA273"/>
      <c r="AB273"/>
      <c r="AC273"/>
      <c r="AD273"/>
      <c r="AE273">
        <v>0.13583000000000001</v>
      </c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 t="s">
        <v>1353</v>
      </c>
      <c r="AT273" s="108" t="str">
        <f t="shared" si="4"/>
        <v>MR3_2025-05-25_C</v>
      </c>
    </row>
    <row r="274" spans="1:46" x14ac:dyDescent="0.35">
      <c r="A274" t="s">
        <v>1430</v>
      </c>
      <c r="B274" t="s">
        <v>1349</v>
      </c>
      <c r="C274" t="s">
        <v>1356</v>
      </c>
      <c r="D274" t="s">
        <v>1349</v>
      </c>
      <c r="E274">
        <v>4.233E-2</v>
      </c>
      <c r="F274" t="s">
        <v>1357</v>
      </c>
      <c r="G274" s="6">
        <v>45802.691064814811</v>
      </c>
      <c r="H274"/>
      <c r="I274" t="s">
        <v>1352</v>
      </c>
      <c r="J274"/>
      <c r="K274"/>
      <c r="L274">
        <v>0</v>
      </c>
      <c r="M274">
        <v>0</v>
      </c>
      <c r="N274">
        <v>2.894E-2</v>
      </c>
      <c r="O274">
        <v>8.4000000000000003E-4</v>
      </c>
      <c r="P274"/>
      <c r="Q274"/>
      <c r="R274">
        <v>2.9780000000000001E-2</v>
      </c>
      <c r="S274"/>
      <c r="T274"/>
      <c r="U274"/>
      <c r="V274"/>
      <c r="W274"/>
      <c r="X274"/>
      <c r="Y274"/>
      <c r="Z274"/>
      <c r="AA274"/>
      <c r="AB274"/>
      <c r="AC274"/>
      <c r="AD274"/>
      <c r="AE274">
        <v>8.4000000000000003E-4</v>
      </c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 t="s">
        <v>1353</v>
      </c>
      <c r="AT274" s="108" t="str">
        <f t="shared" si="4"/>
        <v>MRCL1_2025-05-25_P</v>
      </c>
    </row>
    <row r="275" spans="1:46" x14ac:dyDescent="0.35">
      <c r="A275" t="s">
        <v>1431</v>
      </c>
      <c r="B275" t="s">
        <v>1349</v>
      </c>
      <c r="C275" t="s">
        <v>1356</v>
      </c>
      <c r="D275" t="s">
        <v>1349</v>
      </c>
      <c r="E275">
        <v>3.5740000000000001E-2</v>
      </c>
      <c r="F275" t="s">
        <v>1357</v>
      </c>
      <c r="G275" s="6">
        <v>45802.692719907405</v>
      </c>
      <c r="H275"/>
      <c r="I275" t="s">
        <v>1352</v>
      </c>
      <c r="J275"/>
      <c r="K275"/>
      <c r="L275">
        <v>0</v>
      </c>
      <c r="M275">
        <v>0</v>
      </c>
      <c r="N275">
        <v>2.5409999999999999E-2</v>
      </c>
      <c r="O275">
        <v>1.66E-3</v>
      </c>
      <c r="P275"/>
      <c r="Q275"/>
      <c r="R275">
        <v>2.707E-2</v>
      </c>
      <c r="S275"/>
      <c r="T275"/>
      <c r="U275"/>
      <c r="V275"/>
      <c r="W275"/>
      <c r="X275"/>
      <c r="Y275"/>
      <c r="Z275"/>
      <c r="AA275"/>
      <c r="AB275"/>
      <c r="AC275"/>
      <c r="AD275"/>
      <c r="AE275">
        <v>1.66E-3</v>
      </c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 t="s">
        <v>1353</v>
      </c>
      <c r="AT275" s="108" t="str">
        <f t="shared" si="4"/>
        <v>PL1_2025-05-25_P</v>
      </c>
    </row>
    <row r="276" spans="1:46" x14ac:dyDescent="0.35">
      <c r="A276" t="s">
        <v>1425</v>
      </c>
      <c r="B276" t="s">
        <v>1349</v>
      </c>
      <c r="C276" t="s">
        <v>1359</v>
      </c>
      <c r="D276" t="s">
        <v>1349</v>
      </c>
      <c r="E276">
        <v>793.93190000000004</v>
      </c>
      <c r="F276" t="s">
        <v>1357</v>
      </c>
      <c r="G276" s="6">
        <v>45802.693043981482</v>
      </c>
      <c r="H276"/>
      <c r="I276" t="s">
        <v>1352</v>
      </c>
      <c r="J276"/>
      <c r="K276" t="s">
        <v>1360</v>
      </c>
      <c r="L276">
        <v>32</v>
      </c>
      <c r="M276">
        <v>0</v>
      </c>
      <c r="N276">
        <v>8.0130000000000007E-2</v>
      </c>
      <c r="O276">
        <v>0.13522000000000001</v>
      </c>
      <c r="P276"/>
      <c r="Q276"/>
      <c r="R276">
        <v>0.21535000000000001</v>
      </c>
      <c r="S276"/>
      <c r="T276"/>
      <c r="U276"/>
      <c r="V276"/>
      <c r="W276"/>
      <c r="X276"/>
      <c r="Y276"/>
      <c r="Z276"/>
      <c r="AA276"/>
      <c r="AB276"/>
      <c r="AC276"/>
      <c r="AD276"/>
      <c r="AE276">
        <v>0.13522000000000001</v>
      </c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 t="s">
        <v>1353</v>
      </c>
      <c r="AT276" s="108" t="str">
        <f t="shared" si="4"/>
        <v>MB3_2025-05-25_C</v>
      </c>
    </row>
    <row r="277" spans="1:46" x14ac:dyDescent="0.35">
      <c r="A277" t="s">
        <v>1426</v>
      </c>
      <c r="B277" t="s">
        <v>1349</v>
      </c>
      <c r="C277" t="s">
        <v>1359</v>
      </c>
      <c r="D277" t="s">
        <v>1349</v>
      </c>
      <c r="E277">
        <v>602.97760000000005</v>
      </c>
      <c r="F277" t="s">
        <v>1357</v>
      </c>
      <c r="G277" s="6">
        <v>45802.693356481483</v>
      </c>
      <c r="H277"/>
      <c r="I277" t="s">
        <v>1352</v>
      </c>
      <c r="J277"/>
      <c r="K277" t="s">
        <v>1360</v>
      </c>
      <c r="L277">
        <v>24</v>
      </c>
      <c r="M277">
        <v>0</v>
      </c>
      <c r="N277">
        <v>8.0310000000000006E-2</v>
      </c>
      <c r="O277">
        <v>0.13303000000000001</v>
      </c>
      <c r="P277"/>
      <c r="Q277"/>
      <c r="R277">
        <v>0.21334</v>
      </c>
      <c r="S277"/>
      <c r="T277"/>
      <c r="U277"/>
      <c r="V277"/>
      <c r="W277"/>
      <c r="X277"/>
      <c r="Y277"/>
      <c r="Z277"/>
      <c r="AA277"/>
      <c r="AB277"/>
      <c r="AC277"/>
      <c r="AD277"/>
      <c r="AE277">
        <v>0.13303000000000001</v>
      </c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 t="s">
        <v>1353</v>
      </c>
      <c r="AT277" s="108" t="str">
        <f t="shared" si="4"/>
        <v>MDWL1_2025-05-25_C</v>
      </c>
    </row>
    <row r="278" spans="1:46" x14ac:dyDescent="0.35">
      <c r="A278" t="s">
        <v>1432</v>
      </c>
      <c r="B278" t="s">
        <v>1349</v>
      </c>
      <c r="C278" t="s">
        <v>1350</v>
      </c>
      <c r="D278" t="s">
        <v>1349</v>
      </c>
      <c r="E278">
        <v>9.5157699999999998</v>
      </c>
      <c r="F278" t="s">
        <v>1351</v>
      </c>
      <c r="G278" s="6">
        <v>45802.694282407407</v>
      </c>
      <c r="H278"/>
      <c r="I278" t="s">
        <v>1352</v>
      </c>
      <c r="J278"/>
      <c r="K278"/>
      <c r="L278">
        <v>0</v>
      </c>
      <c r="M278">
        <v>0</v>
      </c>
      <c r="N278">
        <v>3.4959999999999998E-2</v>
      </c>
      <c r="O278">
        <v>8.9499999999999996E-3</v>
      </c>
      <c r="P278"/>
      <c r="Q278"/>
      <c r="R278">
        <v>4.3909999999999998E-2</v>
      </c>
      <c r="S278"/>
      <c r="T278"/>
      <c r="U278"/>
      <c r="V278"/>
      <c r="W278"/>
      <c r="X278"/>
      <c r="Y278"/>
      <c r="Z278"/>
      <c r="AA278"/>
      <c r="AB278"/>
      <c r="AC278"/>
      <c r="AD278"/>
      <c r="AE278">
        <v>8.9499999999999996E-3</v>
      </c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 t="s">
        <v>1353</v>
      </c>
      <c r="AT278" s="108" t="str">
        <f t="shared" si="4"/>
        <v>PP1_2025-05-25_N</v>
      </c>
    </row>
    <row r="279" spans="1:46" x14ac:dyDescent="0.35">
      <c r="A279" t="s">
        <v>1430</v>
      </c>
      <c r="B279" t="s">
        <v>1349</v>
      </c>
      <c r="C279" t="s">
        <v>1361</v>
      </c>
      <c r="D279" t="s">
        <v>1349</v>
      </c>
      <c r="E279">
        <v>490.72590000000002</v>
      </c>
      <c r="F279" t="s">
        <v>1351</v>
      </c>
      <c r="G279" s="6">
        <v>45802.695011574076</v>
      </c>
      <c r="H279"/>
      <c r="I279" t="s">
        <v>1352</v>
      </c>
      <c r="J279"/>
      <c r="K279"/>
      <c r="L279">
        <v>0</v>
      </c>
      <c r="M279">
        <v>0</v>
      </c>
      <c r="N279">
        <v>0.50244999999999995</v>
      </c>
      <c r="O279">
        <v>4.5399999999999998E-3</v>
      </c>
      <c r="P279"/>
      <c r="Q279"/>
      <c r="R279">
        <v>0.50700000000000001</v>
      </c>
      <c r="S279"/>
      <c r="T279"/>
      <c r="U279"/>
      <c r="V279"/>
      <c r="W279"/>
      <c r="X279"/>
      <c r="Y279"/>
      <c r="Z279"/>
      <c r="AA279"/>
      <c r="AB279"/>
      <c r="AC279"/>
      <c r="AD279"/>
      <c r="AE279">
        <v>4.5399999999999998E-3</v>
      </c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 t="s">
        <v>1353</v>
      </c>
      <c r="AT279" s="108" t="str">
        <f t="shared" si="4"/>
        <v>MRCL1_2025-05-25_T</v>
      </c>
    </row>
    <row r="280" spans="1:46" x14ac:dyDescent="0.35">
      <c r="A280" t="s">
        <v>1430</v>
      </c>
      <c r="B280" t="s">
        <v>1349</v>
      </c>
      <c r="C280" t="s">
        <v>1359</v>
      </c>
      <c r="D280" t="s">
        <v>1349</v>
      </c>
      <c r="E280">
        <v>360.61399999999998</v>
      </c>
      <c r="F280" t="s">
        <v>1357</v>
      </c>
      <c r="G280" s="6">
        <v>45802.695023148146</v>
      </c>
      <c r="H280"/>
      <c r="I280" t="s">
        <v>1352</v>
      </c>
      <c r="J280"/>
      <c r="K280" t="s">
        <v>1360</v>
      </c>
      <c r="L280">
        <v>4</v>
      </c>
      <c r="M280">
        <v>0</v>
      </c>
      <c r="N280">
        <v>0.21867</v>
      </c>
      <c r="O280">
        <v>0.13525999999999999</v>
      </c>
      <c r="P280"/>
      <c r="Q280"/>
      <c r="R280">
        <v>0.35393999999999998</v>
      </c>
      <c r="S280"/>
      <c r="T280"/>
      <c r="U280"/>
      <c r="V280"/>
      <c r="W280"/>
      <c r="X280"/>
      <c r="Y280"/>
      <c r="Z280"/>
      <c r="AA280"/>
      <c r="AB280"/>
      <c r="AC280"/>
      <c r="AD280"/>
      <c r="AE280">
        <v>0.13525999999999999</v>
      </c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 t="s">
        <v>1353</v>
      </c>
      <c r="AT280" s="108" t="str">
        <f t="shared" si="4"/>
        <v>MRCL1_2025-05-25_C</v>
      </c>
    </row>
    <row r="281" spans="1:46" x14ac:dyDescent="0.35">
      <c r="A281" t="s">
        <v>1427</v>
      </c>
      <c r="B281" t="s">
        <v>1349</v>
      </c>
      <c r="C281" t="s">
        <v>1356</v>
      </c>
      <c r="D281" t="s">
        <v>1349</v>
      </c>
      <c r="E281">
        <v>0.15462999999999999</v>
      </c>
      <c r="F281" t="s">
        <v>1357</v>
      </c>
      <c r="G281" s="6">
        <v>45802.696793981479</v>
      </c>
      <c r="H281"/>
      <c r="I281" t="s">
        <v>1352</v>
      </c>
      <c r="J281"/>
      <c r="K281" t="s">
        <v>1360</v>
      </c>
      <c r="L281">
        <v>4</v>
      </c>
      <c r="M281">
        <v>0</v>
      </c>
      <c r="N281">
        <v>2.283E-2</v>
      </c>
      <c r="O281">
        <v>-3.0000000000000001E-5</v>
      </c>
      <c r="P281"/>
      <c r="Q281"/>
      <c r="R281">
        <v>2.2800000000000001E-2</v>
      </c>
      <c r="S281"/>
      <c r="T281"/>
      <c r="U281"/>
      <c r="V281"/>
      <c r="W281"/>
      <c r="X281"/>
      <c r="Y281"/>
      <c r="Z281"/>
      <c r="AA281"/>
      <c r="AB281"/>
      <c r="AC281"/>
      <c r="AD281"/>
      <c r="AE281">
        <v>-3.0000000000000001E-5</v>
      </c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 t="s">
        <v>1353</v>
      </c>
      <c r="AT281" s="108" t="str">
        <f t="shared" si="4"/>
        <v>MR3_2025-05-25_P</v>
      </c>
    </row>
    <row r="282" spans="1:46" x14ac:dyDescent="0.35">
      <c r="A282" t="s">
        <v>1433</v>
      </c>
      <c r="B282" t="s">
        <v>1349</v>
      </c>
      <c r="C282" t="s">
        <v>1350</v>
      </c>
      <c r="D282" t="s">
        <v>1349</v>
      </c>
      <c r="E282">
        <v>-1.9142999999999999</v>
      </c>
      <c r="F282" t="s">
        <v>1351</v>
      </c>
      <c r="G282" s="6">
        <v>45802.697731481479</v>
      </c>
      <c r="H282"/>
      <c r="I282" t="s">
        <v>1352</v>
      </c>
      <c r="J282"/>
      <c r="K282"/>
      <c r="L282">
        <v>0</v>
      </c>
      <c r="M282">
        <v>0</v>
      </c>
      <c r="N282">
        <v>2.1099999999999999E-3</v>
      </c>
      <c r="O282">
        <v>9.7800000000000005E-3</v>
      </c>
      <c r="P282"/>
      <c r="Q282"/>
      <c r="R282">
        <v>1.189E-2</v>
      </c>
      <c r="S282"/>
      <c r="T282"/>
      <c r="U282"/>
      <c r="V282"/>
      <c r="W282"/>
      <c r="X282"/>
      <c r="Y282"/>
      <c r="Z282"/>
      <c r="AA282"/>
      <c r="AB282"/>
      <c r="AC282"/>
      <c r="AD282"/>
      <c r="AE282">
        <v>9.7800000000000005E-3</v>
      </c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 t="s">
        <v>1353</v>
      </c>
      <c r="AT282" s="108" t="str">
        <f t="shared" si="4"/>
        <v>PRP1_2025-05-25_N</v>
      </c>
    </row>
    <row r="283" spans="1:46" x14ac:dyDescent="0.35">
      <c r="A283" t="s">
        <v>1432</v>
      </c>
      <c r="B283" t="s">
        <v>1349</v>
      </c>
      <c r="C283" t="s">
        <v>1356</v>
      </c>
      <c r="D283" t="s">
        <v>1349</v>
      </c>
      <c r="E283">
        <v>8.3460000000000006E-2</v>
      </c>
      <c r="F283" t="s">
        <v>1357</v>
      </c>
      <c r="G283" s="6">
        <v>45802.697928240741</v>
      </c>
      <c r="H283"/>
      <c r="I283" t="s">
        <v>1352</v>
      </c>
      <c r="J283"/>
      <c r="K283"/>
      <c r="L283">
        <v>0</v>
      </c>
      <c r="M283">
        <v>0</v>
      </c>
      <c r="N283">
        <v>5.0970000000000001E-2</v>
      </c>
      <c r="O283">
        <v>2.33E-3</v>
      </c>
      <c r="P283"/>
      <c r="Q283"/>
      <c r="R283">
        <v>5.33E-2</v>
      </c>
      <c r="S283"/>
      <c r="T283"/>
      <c r="U283"/>
      <c r="V283"/>
      <c r="W283"/>
      <c r="X283"/>
      <c r="Y283"/>
      <c r="Z283"/>
      <c r="AA283"/>
      <c r="AB283"/>
      <c r="AC283"/>
      <c r="AD283"/>
      <c r="AE283">
        <v>2.33E-3</v>
      </c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 t="s">
        <v>1353</v>
      </c>
      <c r="AT283" s="108" t="str">
        <f t="shared" si="4"/>
        <v>PP1_2025-05-25_P</v>
      </c>
    </row>
    <row r="284" spans="1:46" x14ac:dyDescent="0.35">
      <c r="A284" t="s">
        <v>1432</v>
      </c>
      <c r="B284" t="s">
        <v>1349</v>
      </c>
      <c r="C284" t="s">
        <v>1361</v>
      </c>
      <c r="D284" t="s">
        <v>1349</v>
      </c>
      <c r="E284">
        <v>406.82139999999998</v>
      </c>
      <c r="F284" t="s">
        <v>1351</v>
      </c>
      <c r="G284" s="6">
        <v>45802.700219907405</v>
      </c>
      <c r="H284"/>
      <c r="I284" t="s">
        <v>1352</v>
      </c>
      <c r="J284"/>
      <c r="K284"/>
      <c r="L284">
        <v>0</v>
      </c>
      <c r="M284">
        <v>0</v>
      </c>
      <c r="N284">
        <v>0.41702</v>
      </c>
      <c r="O284">
        <v>4.28E-3</v>
      </c>
      <c r="P284"/>
      <c r="Q284"/>
      <c r="R284">
        <v>0.42131000000000002</v>
      </c>
      <c r="S284"/>
      <c r="T284"/>
      <c r="U284"/>
      <c r="V284"/>
      <c r="W284"/>
      <c r="X284"/>
      <c r="Y284"/>
      <c r="Z284"/>
      <c r="AA284"/>
      <c r="AB284"/>
      <c r="AC284"/>
      <c r="AD284"/>
      <c r="AE284">
        <v>4.28E-3</v>
      </c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 t="s">
        <v>1353</v>
      </c>
      <c r="AT284" s="108" t="str">
        <f t="shared" si="4"/>
        <v>PP1_2025-05-25_T</v>
      </c>
    </row>
    <row r="285" spans="1:46" x14ac:dyDescent="0.35">
      <c r="A285" t="s">
        <v>1433</v>
      </c>
      <c r="B285" t="s">
        <v>1349</v>
      </c>
      <c r="C285" t="s">
        <v>1356</v>
      </c>
      <c r="D285" t="s">
        <v>1349</v>
      </c>
      <c r="E285">
        <v>3.81E-3</v>
      </c>
      <c r="F285" t="s">
        <v>1357</v>
      </c>
      <c r="G285" s="6">
        <v>45802.702199074076</v>
      </c>
      <c r="H285"/>
      <c r="I285" t="s">
        <v>1352</v>
      </c>
      <c r="J285"/>
      <c r="K285"/>
      <c r="L285">
        <v>0</v>
      </c>
      <c r="M285">
        <v>0</v>
      </c>
      <c r="N285">
        <v>8.3000000000000001E-3</v>
      </c>
      <c r="O285">
        <v>1.5399999999999999E-3</v>
      </c>
      <c r="P285"/>
      <c r="Q285"/>
      <c r="R285">
        <v>9.8499999999999994E-3</v>
      </c>
      <c r="S285"/>
      <c r="T285"/>
      <c r="U285"/>
      <c r="V285"/>
      <c r="W285"/>
      <c r="X285"/>
      <c r="Y285"/>
      <c r="Z285"/>
      <c r="AA285"/>
      <c r="AB285"/>
      <c r="AC285"/>
      <c r="AD285"/>
      <c r="AE285">
        <v>1.5399999999999999E-3</v>
      </c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 t="s">
        <v>1353</v>
      </c>
      <c r="AT285" s="108" t="str">
        <f t="shared" si="4"/>
        <v>PRP1_2025-05-25_P</v>
      </c>
    </row>
    <row r="286" spans="1:46" x14ac:dyDescent="0.35">
      <c r="A286" t="s">
        <v>1429</v>
      </c>
      <c r="B286" t="s">
        <v>1349</v>
      </c>
      <c r="C286" t="s">
        <v>1359</v>
      </c>
      <c r="D286" t="s">
        <v>1349</v>
      </c>
      <c r="E286">
        <v>538.89390000000003</v>
      </c>
      <c r="F286" t="s">
        <v>1357</v>
      </c>
      <c r="G286" s="6">
        <v>45802.703657407408</v>
      </c>
      <c r="H286"/>
      <c r="I286" t="s">
        <v>1352</v>
      </c>
      <c r="J286"/>
      <c r="K286" t="s">
        <v>1360</v>
      </c>
      <c r="L286">
        <v>21</v>
      </c>
      <c r="M286">
        <v>0</v>
      </c>
      <c r="N286">
        <v>8.1449999999999995E-2</v>
      </c>
      <c r="O286">
        <v>0.13175000000000001</v>
      </c>
      <c r="P286"/>
      <c r="Q286"/>
      <c r="R286">
        <v>0.2132</v>
      </c>
      <c r="S286"/>
      <c r="T286"/>
      <c r="U286"/>
      <c r="V286"/>
      <c r="W286"/>
      <c r="X286"/>
      <c r="Y286"/>
      <c r="Z286"/>
      <c r="AA286"/>
      <c r="AB286"/>
      <c r="AC286"/>
      <c r="AD286"/>
      <c r="AE286">
        <v>0.13175000000000001</v>
      </c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 t="s">
        <v>1353</v>
      </c>
      <c r="AT286" s="108" t="str">
        <f t="shared" si="4"/>
        <v>MR4_2025-05-25_C</v>
      </c>
    </row>
    <row r="287" spans="1:46" x14ac:dyDescent="0.35">
      <c r="A287" t="s">
        <v>1431</v>
      </c>
      <c r="B287" t="s">
        <v>1349</v>
      </c>
      <c r="C287" t="s">
        <v>1359</v>
      </c>
      <c r="D287" t="s">
        <v>1349</v>
      </c>
      <c r="E287">
        <v>839.11800000000005</v>
      </c>
      <c r="F287" t="s">
        <v>1357</v>
      </c>
      <c r="G287" s="6">
        <v>45802.704293981478</v>
      </c>
      <c r="H287"/>
      <c r="I287" t="s">
        <v>1352</v>
      </c>
      <c r="J287"/>
      <c r="K287" t="s">
        <v>1360</v>
      </c>
      <c r="L287">
        <v>32</v>
      </c>
      <c r="M287">
        <v>0</v>
      </c>
      <c r="N287">
        <v>8.4269999999999998E-2</v>
      </c>
      <c r="O287">
        <v>0.13297</v>
      </c>
      <c r="P287"/>
      <c r="Q287"/>
      <c r="R287">
        <v>0.21725</v>
      </c>
      <c r="S287"/>
      <c r="T287"/>
      <c r="U287"/>
      <c r="V287"/>
      <c r="W287"/>
      <c r="X287"/>
      <c r="Y287"/>
      <c r="Z287"/>
      <c r="AA287"/>
      <c r="AB287"/>
      <c r="AC287"/>
      <c r="AD287"/>
      <c r="AE287">
        <v>0.13297</v>
      </c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 t="s">
        <v>1353</v>
      </c>
      <c r="AT287" s="108" t="str">
        <f t="shared" si="4"/>
        <v>PL1_2025-05-25_C</v>
      </c>
    </row>
    <row r="288" spans="1:46" x14ac:dyDescent="0.35">
      <c r="A288" t="s">
        <v>1433</v>
      </c>
      <c r="B288" t="s">
        <v>1349</v>
      </c>
      <c r="C288" t="s">
        <v>1359</v>
      </c>
      <c r="D288" t="s">
        <v>1349</v>
      </c>
      <c r="E288">
        <v>289.28660000000002</v>
      </c>
      <c r="F288" t="s">
        <v>1357</v>
      </c>
      <c r="G288" s="6">
        <v>45802.70480324074</v>
      </c>
      <c r="H288"/>
      <c r="I288" t="s">
        <v>1352</v>
      </c>
      <c r="J288"/>
      <c r="K288" t="s">
        <v>1360</v>
      </c>
      <c r="L288">
        <v>4</v>
      </c>
      <c r="M288">
        <v>0</v>
      </c>
      <c r="N288">
        <v>0.17906</v>
      </c>
      <c r="O288">
        <v>0.12983</v>
      </c>
      <c r="P288"/>
      <c r="Q288"/>
      <c r="R288">
        <v>0.30889</v>
      </c>
      <c r="S288"/>
      <c r="T288"/>
      <c r="U288"/>
      <c r="V288"/>
      <c r="W288"/>
      <c r="X288"/>
      <c r="Y288"/>
      <c r="Z288"/>
      <c r="AA288"/>
      <c r="AB288"/>
      <c r="AC288"/>
      <c r="AD288"/>
      <c r="AE288">
        <v>0.12983</v>
      </c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 t="s">
        <v>1353</v>
      </c>
      <c r="AT288" s="108" t="str">
        <f t="shared" si="4"/>
        <v>PRP1_2025-05-25_C</v>
      </c>
    </row>
    <row r="289" spans="1:46" x14ac:dyDescent="0.35">
      <c r="A289" t="s">
        <v>1434</v>
      </c>
      <c r="B289" t="s">
        <v>1349</v>
      </c>
      <c r="C289" t="s">
        <v>1350</v>
      </c>
      <c r="D289" t="s">
        <v>1349</v>
      </c>
      <c r="E289">
        <v>-1.8504799999999999</v>
      </c>
      <c r="F289" t="s">
        <v>1351</v>
      </c>
      <c r="G289" s="6">
        <v>45802.70521990741</v>
      </c>
      <c r="H289"/>
      <c r="I289" t="s">
        <v>1352</v>
      </c>
      <c r="J289"/>
      <c r="K289"/>
      <c r="L289">
        <v>0</v>
      </c>
      <c r="M289">
        <v>0</v>
      </c>
      <c r="N289">
        <v>2.2899999999999999E-3</v>
      </c>
      <c r="O289">
        <v>6.13E-3</v>
      </c>
      <c r="P289"/>
      <c r="Q289"/>
      <c r="R289">
        <v>8.4200000000000004E-3</v>
      </c>
      <c r="S289"/>
      <c r="T289"/>
      <c r="U289"/>
      <c r="V289"/>
      <c r="W289"/>
      <c r="X289"/>
      <c r="Y289"/>
      <c r="Z289"/>
      <c r="AA289"/>
      <c r="AB289"/>
      <c r="AC289"/>
      <c r="AD289"/>
      <c r="AE289">
        <v>6.13E-3</v>
      </c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 t="s">
        <v>1353</v>
      </c>
      <c r="AT289" s="108" t="str">
        <f t="shared" si="4"/>
        <v>PMRL1_2025-05-25_N</v>
      </c>
    </row>
    <row r="290" spans="1:46" x14ac:dyDescent="0.35">
      <c r="A290" t="s">
        <v>1435</v>
      </c>
      <c r="B290" t="s">
        <v>1349</v>
      </c>
      <c r="C290" t="s">
        <v>1350</v>
      </c>
      <c r="D290" t="s">
        <v>1349</v>
      </c>
      <c r="E290">
        <v>12.566470000000001</v>
      </c>
      <c r="F290" t="s">
        <v>1351</v>
      </c>
      <c r="G290" s="6">
        <v>45802.709386574075</v>
      </c>
      <c r="H290"/>
      <c r="I290" t="s">
        <v>1352</v>
      </c>
      <c r="J290"/>
      <c r="K290"/>
      <c r="L290">
        <v>0</v>
      </c>
      <c r="M290">
        <v>0</v>
      </c>
      <c r="N290">
        <v>4.3729999999999998E-2</v>
      </c>
      <c r="O290">
        <v>6.6100000000000004E-3</v>
      </c>
      <c r="P290"/>
      <c r="Q290"/>
      <c r="R290">
        <v>5.0340000000000003E-2</v>
      </c>
      <c r="S290"/>
      <c r="T290"/>
      <c r="U290"/>
      <c r="V290"/>
      <c r="W290"/>
      <c r="X290"/>
      <c r="Y290"/>
      <c r="Z290"/>
      <c r="AA290"/>
      <c r="AB290"/>
      <c r="AC290"/>
      <c r="AD290"/>
      <c r="AE290">
        <v>6.6100000000000004E-3</v>
      </c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 t="s">
        <v>1353</v>
      </c>
      <c r="AT290" s="108" t="str">
        <f t="shared" si="4"/>
        <v>PNVL1_2025-05-25_N</v>
      </c>
    </row>
    <row r="291" spans="1:46" x14ac:dyDescent="0.35">
      <c r="A291" t="s">
        <v>1434</v>
      </c>
      <c r="B291" t="s">
        <v>1349</v>
      </c>
      <c r="C291" t="s">
        <v>1356</v>
      </c>
      <c r="D291" t="s">
        <v>1349</v>
      </c>
      <c r="E291">
        <v>2.383E-2</v>
      </c>
      <c r="F291" t="s">
        <v>1357</v>
      </c>
      <c r="G291" s="6">
        <v>45802.709594907406</v>
      </c>
      <c r="H291"/>
      <c r="I291" t="s">
        <v>1352</v>
      </c>
      <c r="J291"/>
      <c r="K291"/>
      <c r="L291">
        <v>0</v>
      </c>
      <c r="M291">
        <v>0</v>
      </c>
      <c r="N291">
        <v>1.9029999999999998E-2</v>
      </c>
      <c r="O291">
        <v>1.15E-3</v>
      </c>
      <c r="P291"/>
      <c r="Q291"/>
      <c r="R291">
        <v>2.017E-2</v>
      </c>
      <c r="S291"/>
      <c r="T291"/>
      <c r="U291"/>
      <c r="V291"/>
      <c r="W291"/>
      <c r="X291"/>
      <c r="Y291"/>
      <c r="Z291"/>
      <c r="AA291"/>
      <c r="AB291"/>
      <c r="AC291"/>
      <c r="AD291"/>
      <c r="AE291">
        <v>1.15E-3</v>
      </c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 t="s">
        <v>1353</v>
      </c>
      <c r="AT291" s="108" t="str">
        <f t="shared" si="4"/>
        <v>PMRL1_2025-05-25_P</v>
      </c>
    </row>
    <row r="292" spans="1:46" x14ac:dyDescent="0.35">
      <c r="A292" t="s">
        <v>1434</v>
      </c>
      <c r="B292" t="s">
        <v>1349</v>
      </c>
      <c r="C292" t="s">
        <v>1359</v>
      </c>
      <c r="D292" t="s">
        <v>1349</v>
      </c>
      <c r="E292">
        <v>497.28980000000001</v>
      </c>
      <c r="F292" t="s">
        <v>1357</v>
      </c>
      <c r="G292" s="6">
        <v>45802.711157407408</v>
      </c>
      <c r="H292"/>
      <c r="I292" t="s">
        <v>1352</v>
      </c>
      <c r="J292"/>
      <c r="K292" t="s">
        <v>1360</v>
      </c>
      <c r="L292">
        <v>4</v>
      </c>
      <c r="M292">
        <v>0</v>
      </c>
      <c r="N292">
        <v>0.29102</v>
      </c>
      <c r="O292">
        <v>0.13517999999999999</v>
      </c>
      <c r="P292"/>
      <c r="Q292"/>
      <c r="R292">
        <v>0.42620000000000002</v>
      </c>
      <c r="S292"/>
      <c r="T292"/>
      <c r="U292"/>
      <c r="V292"/>
      <c r="W292"/>
      <c r="X292"/>
      <c r="Y292"/>
      <c r="Z292"/>
      <c r="AA292"/>
      <c r="AB292"/>
      <c r="AC292"/>
      <c r="AD292"/>
      <c r="AE292">
        <v>0.13517999999999999</v>
      </c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 t="s">
        <v>1353</v>
      </c>
      <c r="AT292" s="108" t="str">
        <f t="shared" si="4"/>
        <v>PMRL1_2025-05-25_C</v>
      </c>
    </row>
    <row r="293" spans="1:46" x14ac:dyDescent="0.35">
      <c r="A293" t="s">
        <v>1433</v>
      </c>
      <c r="B293" t="s">
        <v>1349</v>
      </c>
      <c r="C293" t="s">
        <v>1361</v>
      </c>
      <c r="D293" t="s">
        <v>1349</v>
      </c>
      <c r="E293">
        <v>145.29939999999999</v>
      </c>
      <c r="F293" t="s">
        <v>1351</v>
      </c>
      <c r="G293" s="6">
        <v>45802.712106481478</v>
      </c>
      <c r="H293"/>
      <c r="I293" t="s">
        <v>1352</v>
      </c>
      <c r="J293"/>
      <c r="K293"/>
      <c r="L293">
        <v>0</v>
      </c>
      <c r="M293">
        <v>0</v>
      </c>
      <c r="N293">
        <v>0.151</v>
      </c>
      <c r="O293">
        <v>5.8300000000000001E-3</v>
      </c>
      <c r="P293"/>
      <c r="Q293"/>
      <c r="R293">
        <v>0.15683</v>
      </c>
      <c r="S293"/>
      <c r="T293"/>
      <c r="U293"/>
      <c r="V293"/>
      <c r="W293"/>
      <c r="X293"/>
      <c r="Y293"/>
      <c r="Z293"/>
      <c r="AA293"/>
      <c r="AB293"/>
      <c r="AC293"/>
      <c r="AD293"/>
      <c r="AE293">
        <v>5.8300000000000001E-3</v>
      </c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 t="s">
        <v>1353</v>
      </c>
      <c r="AT293" s="108" t="str">
        <f t="shared" si="4"/>
        <v>PRP1_2025-05-25_T</v>
      </c>
    </row>
    <row r="294" spans="1:46" x14ac:dyDescent="0.35">
      <c r="A294" t="s">
        <v>1429</v>
      </c>
      <c r="B294" t="s">
        <v>1349</v>
      </c>
      <c r="C294" t="s">
        <v>1361</v>
      </c>
      <c r="D294" t="s">
        <v>1349</v>
      </c>
      <c r="E294">
        <v>1256.2619999999999</v>
      </c>
      <c r="F294" t="s">
        <v>1351</v>
      </c>
      <c r="G294" s="6">
        <v>45802.712523148148</v>
      </c>
      <c r="H294"/>
      <c r="I294" t="s">
        <v>1352</v>
      </c>
      <c r="J294"/>
      <c r="K294" t="s">
        <v>1360</v>
      </c>
      <c r="L294">
        <v>4</v>
      </c>
      <c r="M294">
        <v>0</v>
      </c>
      <c r="N294">
        <v>0.25873000000000002</v>
      </c>
      <c r="O294">
        <v>6.8000000000000005E-4</v>
      </c>
      <c r="P294"/>
      <c r="Q294"/>
      <c r="R294">
        <v>0.25940999999999997</v>
      </c>
      <c r="S294"/>
      <c r="T294"/>
      <c r="U294"/>
      <c r="V294"/>
      <c r="W294"/>
      <c r="X294"/>
      <c r="Y294"/>
      <c r="Z294"/>
      <c r="AA294"/>
      <c r="AB294"/>
      <c r="AC294"/>
      <c r="AD294"/>
      <c r="AE294">
        <v>6.8000000000000005E-4</v>
      </c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 t="s">
        <v>1353</v>
      </c>
      <c r="AT294" s="108" t="str">
        <f t="shared" si="4"/>
        <v>MR4_2025-05-25_T</v>
      </c>
    </row>
    <row r="295" spans="1:46" x14ac:dyDescent="0.35">
      <c r="A295" t="s">
        <v>1432</v>
      </c>
      <c r="B295" t="s">
        <v>1349</v>
      </c>
      <c r="C295" t="s">
        <v>1359</v>
      </c>
      <c r="D295" t="s">
        <v>1349</v>
      </c>
      <c r="E295">
        <v>565.25250000000005</v>
      </c>
      <c r="F295" t="s">
        <v>1357</v>
      </c>
      <c r="G295" s="6">
        <v>45802.715011574073</v>
      </c>
      <c r="H295"/>
      <c r="I295" t="s">
        <v>1352</v>
      </c>
      <c r="J295"/>
      <c r="K295" t="s">
        <v>1360</v>
      </c>
      <c r="L295">
        <v>24</v>
      </c>
      <c r="M295">
        <v>0</v>
      </c>
      <c r="N295">
        <v>7.5730000000000006E-2</v>
      </c>
      <c r="O295">
        <v>0.1333</v>
      </c>
      <c r="P295"/>
      <c r="Q295"/>
      <c r="R295">
        <v>0.20902999999999999</v>
      </c>
      <c r="S295"/>
      <c r="T295"/>
      <c r="U295"/>
      <c r="V295"/>
      <c r="W295"/>
      <c r="X295"/>
      <c r="Y295"/>
      <c r="Z295"/>
      <c r="AA295"/>
      <c r="AB295"/>
      <c r="AC295"/>
      <c r="AD295"/>
      <c r="AE295">
        <v>0.1333</v>
      </c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 t="s">
        <v>1353</v>
      </c>
      <c r="AT295" s="108" t="str">
        <f t="shared" si="4"/>
        <v>PP1_2025-05-25_C</v>
      </c>
    </row>
    <row r="296" spans="1:46" x14ac:dyDescent="0.35">
      <c r="A296" t="s">
        <v>1436</v>
      </c>
      <c r="B296" t="s">
        <v>1349</v>
      </c>
      <c r="C296" t="s">
        <v>1350</v>
      </c>
      <c r="D296" t="s">
        <v>1349</v>
      </c>
      <c r="E296">
        <v>15.459820000000001</v>
      </c>
      <c r="F296" t="s">
        <v>1351</v>
      </c>
      <c r="G296" s="6">
        <v>45802.718877314815</v>
      </c>
      <c r="H296"/>
      <c r="I296" t="s">
        <v>1352</v>
      </c>
      <c r="J296"/>
      <c r="K296"/>
      <c r="L296">
        <v>0</v>
      </c>
      <c r="M296">
        <v>0</v>
      </c>
      <c r="N296">
        <v>5.2049999999999999E-2</v>
      </c>
      <c r="O296">
        <v>8.8999999999999999E-3</v>
      </c>
      <c r="P296"/>
      <c r="Q296"/>
      <c r="R296">
        <v>6.0940000000000001E-2</v>
      </c>
      <c r="S296"/>
      <c r="T296"/>
      <c r="U296"/>
      <c r="V296"/>
      <c r="W296"/>
      <c r="X296"/>
      <c r="Y296"/>
      <c r="Z296"/>
      <c r="AA296"/>
      <c r="AB296"/>
      <c r="AC296"/>
      <c r="AD296"/>
      <c r="AE296">
        <v>8.8999999999999999E-3</v>
      </c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 t="s">
        <v>1353</v>
      </c>
      <c r="AT296" s="108" t="str">
        <f t="shared" si="4"/>
        <v>RBA_2025-05-25_N</v>
      </c>
    </row>
    <row r="297" spans="1:46" x14ac:dyDescent="0.35">
      <c r="A297" t="s">
        <v>1437</v>
      </c>
      <c r="B297" t="s">
        <v>1349</v>
      </c>
      <c r="C297" t="s">
        <v>1350</v>
      </c>
      <c r="D297" t="s">
        <v>1349</v>
      </c>
      <c r="E297">
        <v>-0.14393</v>
      </c>
      <c r="F297" t="s">
        <v>1351</v>
      </c>
      <c r="G297" s="6">
        <v>45802.71980324074</v>
      </c>
      <c r="H297"/>
      <c r="I297" t="s">
        <v>1352</v>
      </c>
      <c r="J297"/>
      <c r="K297"/>
      <c r="L297">
        <v>0</v>
      </c>
      <c r="M297">
        <v>0</v>
      </c>
      <c r="N297">
        <v>7.1999999999999998E-3</v>
      </c>
      <c r="O297">
        <v>2.2000000000000001E-3</v>
      </c>
      <c r="P297"/>
      <c r="Q297"/>
      <c r="R297">
        <v>9.4000000000000004E-3</v>
      </c>
      <c r="S297"/>
      <c r="T297"/>
      <c r="U297"/>
      <c r="V297"/>
      <c r="W297"/>
      <c r="X297"/>
      <c r="Y297"/>
      <c r="Z297"/>
      <c r="AA297"/>
      <c r="AB297"/>
      <c r="AC297"/>
      <c r="AD297"/>
      <c r="AE297">
        <v>2.2000000000000001E-3</v>
      </c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 t="s">
        <v>1353</v>
      </c>
      <c r="AT297" s="108" t="str">
        <f t="shared" si="4"/>
        <v>RK1_2025-05-25_N</v>
      </c>
    </row>
    <row r="298" spans="1:46" x14ac:dyDescent="0.35">
      <c r="A298" t="s">
        <v>1427</v>
      </c>
      <c r="B298" t="s">
        <v>1349</v>
      </c>
      <c r="C298" t="s">
        <v>1361</v>
      </c>
      <c r="D298" t="s">
        <v>1349</v>
      </c>
      <c r="E298">
        <v>1310.095</v>
      </c>
      <c r="F298" t="s">
        <v>1351</v>
      </c>
      <c r="G298" s="6">
        <v>45802.72011574074</v>
      </c>
      <c r="H298"/>
      <c r="I298" t="s">
        <v>1352</v>
      </c>
      <c r="J298"/>
      <c r="K298" t="s">
        <v>1360</v>
      </c>
      <c r="L298">
        <v>4</v>
      </c>
      <c r="M298">
        <v>0</v>
      </c>
      <c r="N298">
        <v>0.26967999999999998</v>
      </c>
      <c r="O298">
        <v>4.8999999999999998E-4</v>
      </c>
      <c r="P298"/>
      <c r="Q298"/>
      <c r="R298">
        <v>0.27016000000000001</v>
      </c>
      <c r="S298"/>
      <c r="T298"/>
      <c r="U298"/>
      <c r="V298"/>
      <c r="W298"/>
      <c r="X298"/>
      <c r="Y298"/>
      <c r="Z298"/>
      <c r="AA298"/>
      <c r="AB298"/>
      <c r="AC298"/>
      <c r="AD298"/>
      <c r="AE298">
        <v>4.8999999999999998E-4</v>
      </c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 t="s">
        <v>1353</v>
      </c>
      <c r="AT298" s="108" t="str">
        <f t="shared" si="4"/>
        <v>MR3_2025-05-25_T</v>
      </c>
    </row>
    <row r="299" spans="1:46" x14ac:dyDescent="0.35">
      <c r="A299" t="s">
        <v>1435</v>
      </c>
      <c r="B299" t="s">
        <v>1349</v>
      </c>
      <c r="C299" t="s">
        <v>1356</v>
      </c>
      <c r="D299" t="s">
        <v>1349</v>
      </c>
      <c r="E299">
        <v>9.2599999999999991E-3</v>
      </c>
      <c r="F299" t="s">
        <v>1357</v>
      </c>
      <c r="G299" s="6">
        <v>45802.720219907409</v>
      </c>
      <c r="H299"/>
      <c r="I299" t="s">
        <v>1352</v>
      </c>
      <c r="J299"/>
      <c r="K299"/>
      <c r="L299">
        <v>0</v>
      </c>
      <c r="M299">
        <v>0</v>
      </c>
      <c r="N299">
        <v>1.1220000000000001E-2</v>
      </c>
      <c r="O299">
        <v>9.1E-4</v>
      </c>
      <c r="P299"/>
      <c r="Q299"/>
      <c r="R299">
        <v>1.213E-2</v>
      </c>
      <c r="S299"/>
      <c r="T299"/>
      <c r="U299"/>
      <c r="V299"/>
      <c r="W299"/>
      <c r="X299"/>
      <c r="Y299"/>
      <c r="Z299"/>
      <c r="AA299"/>
      <c r="AB299"/>
      <c r="AC299"/>
      <c r="AD299"/>
      <c r="AE299">
        <v>9.1E-4</v>
      </c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 t="s">
        <v>1353</v>
      </c>
      <c r="AT299" s="108" t="str">
        <f t="shared" si="4"/>
        <v>PNVL1_2025-05-25_P</v>
      </c>
    </row>
    <row r="300" spans="1:46" x14ac:dyDescent="0.35">
      <c r="A300" t="s">
        <v>1431</v>
      </c>
      <c r="B300" t="s">
        <v>1349</v>
      </c>
      <c r="C300" t="s">
        <v>1361</v>
      </c>
      <c r="D300" t="s">
        <v>1349</v>
      </c>
      <c r="E300">
        <v>894.17049999999995</v>
      </c>
      <c r="F300" t="s">
        <v>1351</v>
      </c>
      <c r="G300" s="6">
        <v>45802.720532407409</v>
      </c>
      <c r="H300"/>
      <c r="I300" t="s">
        <v>1352</v>
      </c>
      <c r="J300"/>
      <c r="K300" t="s">
        <v>1360</v>
      </c>
      <c r="L300">
        <v>4</v>
      </c>
      <c r="M300">
        <v>0</v>
      </c>
      <c r="N300">
        <v>0.18509</v>
      </c>
      <c r="O300">
        <v>7.6000000000000004E-4</v>
      </c>
      <c r="P300"/>
      <c r="Q300"/>
      <c r="R300">
        <v>0.18584999999999999</v>
      </c>
      <c r="S300"/>
      <c r="T300"/>
      <c r="U300"/>
      <c r="V300"/>
      <c r="W300"/>
      <c r="X300"/>
      <c r="Y300"/>
      <c r="Z300"/>
      <c r="AA300"/>
      <c r="AB300"/>
      <c r="AC300"/>
      <c r="AD300"/>
      <c r="AE300">
        <v>7.6000000000000004E-4</v>
      </c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 t="s">
        <v>1353</v>
      </c>
      <c r="AT300" s="108" t="str">
        <f t="shared" si="4"/>
        <v>PL1_2025-05-25_T</v>
      </c>
    </row>
    <row r="301" spans="1:46" x14ac:dyDescent="0.35">
      <c r="A301" t="s">
        <v>1436</v>
      </c>
      <c r="B301" t="s">
        <v>1349</v>
      </c>
      <c r="C301" t="s">
        <v>1356</v>
      </c>
      <c r="D301" t="s">
        <v>1349</v>
      </c>
      <c r="E301">
        <v>5.6180000000000001E-2</v>
      </c>
      <c r="F301" t="s">
        <v>1357</v>
      </c>
      <c r="G301" s="6">
        <v>45802.721990740742</v>
      </c>
      <c r="H301"/>
      <c r="I301" t="s">
        <v>1352</v>
      </c>
      <c r="J301"/>
      <c r="K301"/>
      <c r="L301">
        <v>0</v>
      </c>
      <c r="M301">
        <v>0</v>
      </c>
      <c r="N301">
        <v>3.6360000000000003E-2</v>
      </c>
      <c r="O301">
        <v>1.0399999999999999E-3</v>
      </c>
      <c r="P301"/>
      <c r="Q301"/>
      <c r="R301">
        <v>3.7400000000000003E-2</v>
      </c>
      <c r="S301"/>
      <c r="T301"/>
      <c r="U301"/>
      <c r="V301"/>
      <c r="W301"/>
      <c r="X301"/>
      <c r="Y301"/>
      <c r="Z301"/>
      <c r="AA301"/>
      <c r="AB301"/>
      <c r="AC301"/>
      <c r="AD301"/>
      <c r="AE301">
        <v>1.0399999999999999E-3</v>
      </c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 t="s">
        <v>1353</v>
      </c>
      <c r="AT301" s="108" t="str">
        <f t="shared" si="4"/>
        <v>RBA_2025-05-25_P</v>
      </c>
    </row>
    <row r="302" spans="1:46" x14ac:dyDescent="0.35">
      <c r="A302" t="s">
        <v>1434</v>
      </c>
      <c r="B302" t="s">
        <v>1349</v>
      </c>
      <c r="C302" t="s">
        <v>1361</v>
      </c>
      <c r="D302" t="s">
        <v>1349</v>
      </c>
      <c r="E302">
        <v>136.81569999999999</v>
      </c>
      <c r="F302" t="s">
        <v>1351</v>
      </c>
      <c r="G302" s="6">
        <v>45802.723252314812</v>
      </c>
      <c r="H302"/>
      <c r="I302" t="s">
        <v>1352</v>
      </c>
      <c r="J302"/>
      <c r="K302"/>
      <c r="L302">
        <v>0</v>
      </c>
      <c r="M302">
        <v>0</v>
      </c>
      <c r="N302">
        <v>0.14238000000000001</v>
      </c>
      <c r="O302">
        <v>4.2399999999999998E-3</v>
      </c>
      <c r="P302"/>
      <c r="Q302"/>
      <c r="R302">
        <v>0.14662</v>
      </c>
      <c r="S302"/>
      <c r="T302"/>
      <c r="U302"/>
      <c r="V302"/>
      <c r="W302"/>
      <c r="X302"/>
      <c r="Y302"/>
      <c r="Z302"/>
      <c r="AA302"/>
      <c r="AB302"/>
      <c r="AC302"/>
      <c r="AD302"/>
      <c r="AE302">
        <v>4.2399999999999998E-3</v>
      </c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 t="s">
        <v>1353</v>
      </c>
      <c r="AT302" s="108" t="str">
        <f t="shared" si="4"/>
        <v>PMRL1_2025-05-25_T</v>
      </c>
    </row>
    <row r="303" spans="1:46" x14ac:dyDescent="0.35">
      <c r="A303" t="s">
        <v>1438</v>
      </c>
      <c r="B303" t="s">
        <v>1349</v>
      </c>
      <c r="C303" t="s">
        <v>1350</v>
      </c>
      <c r="D303" t="s">
        <v>1349</v>
      </c>
      <c r="E303">
        <v>-2.3955700000000002</v>
      </c>
      <c r="F303" t="s">
        <v>1351</v>
      </c>
      <c r="G303" s="6">
        <v>45802.723553240743</v>
      </c>
      <c r="H303"/>
      <c r="I303" t="s">
        <v>1352</v>
      </c>
      <c r="J303"/>
      <c r="K303"/>
      <c r="L303">
        <v>0</v>
      </c>
      <c r="M303">
        <v>0</v>
      </c>
      <c r="N303">
        <v>7.2999999999999996E-4</v>
      </c>
      <c r="O303">
        <v>1.644E-2</v>
      </c>
      <c r="P303"/>
      <c r="Q303"/>
      <c r="R303">
        <v>1.7170000000000001E-2</v>
      </c>
      <c r="S303"/>
      <c r="T303"/>
      <c r="U303"/>
      <c r="V303"/>
      <c r="W303"/>
      <c r="X303"/>
      <c r="Y303"/>
      <c r="Z303"/>
      <c r="AA303"/>
      <c r="AB303"/>
      <c r="AC303"/>
      <c r="AD303"/>
      <c r="AE303">
        <v>1.644E-2</v>
      </c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 t="s">
        <v>1353</v>
      </c>
      <c r="AT303" s="108" t="str">
        <f t="shared" si="4"/>
        <v>ROL1_2025-05-25_N</v>
      </c>
    </row>
    <row r="304" spans="1:46" x14ac:dyDescent="0.35">
      <c r="A304" t="s">
        <v>1437</v>
      </c>
      <c r="B304" t="s">
        <v>1349</v>
      </c>
      <c r="C304" t="s">
        <v>1356</v>
      </c>
      <c r="D304" t="s">
        <v>1349</v>
      </c>
      <c r="E304">
        <v>5.0250000000000003E-2</v>
      </c>
      <c r="F304" t="s">
        <v>1357</v>
      </c>
      <c r="G304" s="6">
        <v>45802.724189814813</v>
      </c>
      <c r="H304"/>
      <c r="I304" t="s">
        <v>1352</v>
      </c>
      <c r="J304"/>
      <c r="K304"/>
      <c r="L304">
        <v>0</v>
      </c>
      <c r="M304">
        <v>0</v>
      </c>
      <c r="N304">
        <v>3.3180000000000001E-2</v>
      </c>
      <c r="O304">
        <v>4.8999999999999998E-4</v>
      </c>
      <c r="P304"/>
      <c r="Q304"/>
      <c r="R304">
        <v>3.3669999999999999E-2</v>
      </c>
      <c r="S304"/>
      <c r="T304"/>
      <c r="U304"/>
      <c r="V304"/>
      <c r="W304"/>
      <c r="X304"/>
      <c r="Y304"/>
      <c r="Z304"/>
      <c r="AA304"/>
      <c r="AB304"/>
      <c r="AC304"/>
      <c r="AD304"/>
      <c r="AE304">
        <v>4.8999999999999998E-4</v>
      </c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 t="s">
        <v>1353</v>
      </c>
      <c r="AT304" s="108" t="str">
        <f t="shared" si="4"/>
        <v>RK1_2025-05-25_P</v>
      </c>
    </row>
    <row r="305" spans="1:46" x14ac:dyDescent="0.35">
      <c r="A305" t="s">
        <v>1435</v>
      </c>
      <c r="B305" t="s">
        <v>1349</v>
      </c>
      <c r="C305" t="s">
        <v>1359</v>
      </c>
      <c r="D305" t="s">
        <v>1349</v>
      </c>
      <c r="E305">
        <v>492.89620000000002</v>
      </c>
      <c r="F305" t="s">
        <v>1357</v>
      </c>
      <c r="G305" s="6">
        <v>45802.724907407406</v>
      </c>
      <c r="H305"/>
      <c r="I305" t="s">
        <v>1352</v>
      </c>
      <c r="J305"/>
      <c r="K305" t="s">
        <v>1360</v>
      </c>
      <c r="L305">
        <v>4</v>
      </c>
      <c r="M305">
        <v>0</v>
      </c>
      <c r="N305">
        <v>0.28877000000000003</v>
      </c>
      <c r="O305">
        <v>0.13259000000000001</v>
      </c>
      <c r="P305"/>
      <c r="Q305"/>
      <c r="R305">
        <v>0.42136000000000001</v>
      </c>
      <c r="S305"/>
      <c r="T305"/>
      <c r="U305"/>
      <c r="V305"/>
      <c r="W305"/>
      <c r="X305"/>
      <c r="Y305"/>
      <c r="Z305"/>
      <c r="AA305"/>
      <c r="AB305"/>
      <c r="AC305"/>
      <c r="AD305"/>
      <c r="AE305">
        <v>0.13259000000000001</v>
      </c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 t="s">
        <v>1353</v>
      </c>
      <c r="AT305" s="108" t="str">
        <f t="shared" si="4"/>
        <v>PNVL1_2025-05-25_C</v>
      </c>
    </row>
    <row r="306" spans="1:46" x14ac:dyDescent="0.35">
      <c r="A306" t="s">
        <v>1438</v>
      </c>
      <c r="B306" t="s">
        <v>1349</v>
      </c>
      <c r="C306" t="s">
        <v>1356</v>
      </c>
      <c r="D306" t="s">
        <v>1349</v>
      </c>
      <c r="E306">
        <v>2.0330000000000001E-2</v>
      </c>
      <c r="F306" t="s">
        <v>1357</v>
      </c>
      <c r="G306" s="6">
        <v>45802.726261574076</v>
      </c>
      <c r="H306"/>
      <c r="I306" t="s">
        <v>1352</v>
      </c>
      <c r="J306"/>
      <c r="K306"/>
      <c r="L306">
        <v>0</v>
      </c>
      <c r="M306">
        <v>0</v>
      </c>
      <c r="N306">
        <v>1.7149999999999999E-2</v>
      </c>
      <c r="O306">
        <v>4.9399999999999999E-3</v>
      </c>
      <c r="P306"/>
      <c r="Q306"/>
      <c r="R306">
        <v>2.2100000000000002E-2</v>
      </c>
      <c r="S306"/>
      <c r="T306"/>
      <c r="U306"/>
      <c r="V306"/>
      <c r="W306"/>
      <c r="X306"/>
      <c r="Y306"/>
      <c r="Z306"/>
      <c r="AA306"/>
      <c r="AB306"/>
      <c r="AC306"/>
      <c r="AD306"/>
      <c r="AE306">
        <v>4.9399999999999999E-3</v>
      </c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 t="s">
        <v>1353</v>
      </c>
      <c r="AT306" s="108" t="str">
        <f t="shared" si="4"/>
        <v>ROL1_2025-05-25_P</v>
      </c>
    </row>
    <row r="307" spans="1:46" x14ac:dyDescent="0.35">
      <c r="A307" t="s">
        <v>1437</v>
      </c>
      <c r="B307" t="s">
        <v>1349</v>
      </c>
      <c r="C307" t="s">
        <v>1359</v>
      </c>
      <c r="D307" t="s">
        <v>1349</v>
      </c>
      <c r="E307">
        <v>133.2843</v>
      </c>
      <c r="F307" t="s">
        <v>1357</v>
      </c>
      <c r="G307" s="6">
        <v>45802.726365740738</v>
      </c>
      <c r="H307"/>
      <c r="I307" t="s">
        <v>1352</v>
      </c>
      <c r="J307"/>
      <c r="K307" t="s">
        <v>1360</v>
      </c>
      <c r="L307">
        <v>4</v>
      </c>
      <c r="M307">
        <v>0</v>
      </c>
      <c r="N307">
        <v>8.7989999999999999E-2</v>
      </c>
      <c r="O307">
        <v>0.13524</v>
      </c>
      <c r="P307"/>
      <c r="Q307"/>
      <c r="R307">
        <v>0.22322</v>
      </c>
      <c r="S307"/>
      <c r="T307"/>
      <c r="U307"/>
      <c r="V307"/>
      <c r="W307"/>
      <c r="X307"/>
      <c r="Y307"/>
      <c r="Z307"/>
      <c r="AA307"/>
      <c r="AB307"/>
      <c r="AC307"/>
      <c r="AD307"/>
      <c r="AE307">
        <v>0.13524</v>
      </c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 t="s">
        <v>1353</v>
      </c>
      <c r="AT307" s="108" t="str">
        <f t="shared" si="4"/>
        <v>RK1_2025-05-25_C</v>
      </c>
    </row>
    <row r="308" spans="1:46" x14ac:dyDescent="0.35">
      <c r="A308" t="s">
        <v>1438</v>
      </c>
      <c r="B308" t="s">
        <v>1349</v>
      </c>
      <c r="C308" t="s">
        <v>1359</v>
      </c>
      <c r="D308" t="s">
        <v>1349</v>
      </c>
      <c r="E308">
        <v>280.86759999999998</v>
      </c>
      <c r="F308" t="s">
        <v>1357</v>
      </c>
      <c r="G308" s="6">
        <v>45802.729814814818</v>
      </c>
      <c r="H308"/>
      <c r="I308" t="s">
        <v>1352</v>
      </c>
      <c r="J308"/>
      <c r="K308" t="s">
        <v>1360</v>
      </c>
      <c r="L308">
        <v>4</v>
      </c>
      <c r="M308">
        <v>0</v>
      </c>
      <c r="N308">
        <v>0.17430000000000001</v>
      </c>
      <c r="O308">
        <v>0.13317000000000001</v>
      </c>
      <c r="P308"/>
      <c r="Q308"/>
      <c r="R308">
        <v>0.30747000000000002</v>
      </c>
      <c r="S308"/>
      <c r="T308"/>
      <c r="U308"/>
      <c r="V308"/>
      <c r="W308"/>
      <c r="X308"/>
      <c r="Y308"/>
      <c r="Z308"/>
      <c r="AA308"/>
      <c r="AB308"/>
      <c r="AC308"/>
      <c r="AD308"/>
      <c r="AE308">
        <v>0.13317000000000001</v>
      </c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 t="s">
        <v>1353</v>
      </c>
      <c r="AT308" s="108" t="str">
        <f t="shared" si="4"/>
        <v>ROL1_2025-05-25_C</v>
      </c>
    </row>
    <row r="309" spans="1:46" x14ac:dyDescent="0.35">
      <c r="A309" t="s">
        <v>1439</v>
      </c>
      <c r="B309" t="s">
        <v>1349</v>
      </c>
      <c r="C309" t="s">
        <v>1350</v>
      </c>
      <c r="D309" t="s">
        <v>1349</v>
      </c>
      <c r="E309">
        <v>4.6334799999999996</v>
      </c>
      <c r="F309" t="s">
        <v>1351</v>
      </c>
      <c r="G309" s="6">
        <v>45802.729814814818</v>
      </c>
      <c r="H309"/>
      <c r="I309" t="s">
        <v>1352</v>
      </c>
      <c r="J309"/>
      <c r="K309"/>
      <c r="L309">
        <v>0</v>
      </c>
      <c r="M309">
        <v>0</v>
      </c>
      <c r="N309">
        <v>2.0930000000000001E-2</v>
      </c>
      <c r="O309">
        <v>1.035E-2</v>
      </c>
      <c r="P309"/>
      <c r="Q309"/>
      <c r="R309">
        <v>3.1280000000000002E-2</v>
      </c>
      <c r="S309"/>
      <c r="T309"/>
      <c r="U309"/>
      <c r="V309"/>
      <c r="W309"/>
      <c r="X309"/>
      <c r="Y309"/>
      <c r="Z309"/>
      <c r="AA309"/>
      <c r="AB309"/>
      <c r="AC309"/>
      <c r="AD309"/>
      <c r="AE309">
        <v>1.035E-2</v>
      </c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 t="s">
        <v>1353</v>
      </c>
      <c r="AT309" s="108" t="str">
        <f t="shared" si="4"/>
        <v>SB9_2025-05-25_N</v>
      </c>
    </row>
    <row r="310" spans="1:46" x14ac:dyDescent="0.35">
      <c r="A310" t="s">
        <v>1436</v>
      </c>
      <c r="B310" t="s">
        <v>1349</v>
      </c>
      <c r="C310" t="s">
        <v>1359</v>
      </c>
      <c r="D310" t="s">
        <v>1349</v>
      </c>
      <c r="E310">
        <v>934.85159999999996</v>
      </c>
      <c r="F310" t="s">
        <v>1357</v>
      </c>
      <c r="G310" s="6">
        <v>45802.732199074075</v>
      </c>
      <c r="H310"/>
      <c r="I310" t="s">
        <v>1352</v>
      </c>
      <c r="J310"/>
      <c r="K310" t="s">
        <v>1360</v>
      </c>
      <c r="L310">
        <v>34</v>
      </c>
      <c r="M310">
        <v>0</v>
      </c>
      <c r="N310">
        <v>8.8150000000000006E-2</v>
      </c>
      <c r="O310">
        <v>0.13217000000000001</v>
      </c>
      <c r="P310"/>
      <c r="Q310"/>
      <c r="R310">
        <v>0.22031999999999999</v>
      </c>
      <c r="S310"/>
      <c r="T310"/>
      <c r="U310"/>
      <c r="V310"/>
      <c r="W310"/>
      <c r="X310"/>
      <c r="Y310"/>
      <c r="Z310"/>
      <c r="AA310"/>
      <c r="AB310"/>
      <c r="AC310"/>
      <c r="AD310"/>
      <c r="AE310">
        <v>0.13217000000000001</v>
      </c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 t="s">
        <v>1353</v>
      </c>
      <c r="AT310" s="108" t="str">
        <f t="shared" si="4"/>
        <v>RBA_2025-05-25_C</v>
      </c>
    </row>
    <row r="311" spans="1:46" x14ac:dyDescent="0.35">
      <c r="A311" t="s">
        <v>1439</v>
      </c>
      <c r="B311" t="s">
        <v>1349</v>
      </c>
      <c r="C311" t="s">
        <v>1359</v>
      </c>
      <c r="D311" t="s">
        <v>1349</v>
      </c>
      <c r="E311">
        <v>386.11559999999997</v>
      </c>
      <c r="F311" t="s">
        <v>1357</v>
      </c>
      <c r="G311" s="6">
        <v>45802.732407407406</v>
      </c>
      <c r="H311"/>
      <c r="I311" t="s">
        <v>1352</v>
      </c>
      <c r="J311"/>
      <c r="K311" t="s">
        <v>1360</v>
      </c>
      <c r="L311">
        <v>4</v>
      </c>
      <c r="M311">
        <v>0</v>
      </c>
      <c r="N311">
        <v>0.23252999999999999</v>
      </c>
      <c r="O311">
        <v>0.13516</v>
      </c>
      <c r="P311"/>
      <c r="Q311"/>
      <c r="R311">
        <v>0.36769000000000002</v>
      </c>
      <c r="S311"/>
      <c r="T311"/>
      <c r="U311"/>
      <c r="V311"/>
      <c r="W311"/>
      <c r="X311"/>
      <c r="Y311"/>
      <c r="Z311"/>
      <c r="AA311"/>
      <c r="AB311"/>
      <c r="AC311"/>
      <c r="AD311"/>
      <c r="AE311">
        <v>0.13516</v>
      </c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 t="s">
        <v>1353</v>
      </c>
      <c r="AT311" s="108" t="str">
        <f t="shared" si="4"/>
        <v>SB9_2025-05-25_C</v>
      </c>
    </row>
    <row r="312" spans="1:46" x14ac:dyDescent="0.35">
      <c r="A312" t="s">
        <v>1437</v>
      </c>
      <c r="B312" t="s">
        <v>1349</v>
      </c>
      <c r="C312" t="s">
        <v>1361</v>
      </c>
      <c r="D312" t="s">
        <v>1349</v>
      </c>
      <c r="E312">
        <v>274.94869999999997</v>
      </c>
      <c r="F312" t="s">
        <v>1351</v>
      </c>
      <c r="G312" s="6">
        <v>45802.739606481482</v>
      </c>
      <c r="H312"/>
      <c r="I312" t="s">
        <v>1352</v>
      </c>
      <c r="J312"/>
      <c r="K312"/>
      <c r="L312">
        <v>0</v>
      </c>
      <c r="M312">
        <v>0</v>
      </c>
      <c r="N312">
        <v>0.28283000000000003</v>
      </c>
      <c r="O312">
        <v>1.6299999999999999E-3</v>
      </c>
      <c r="P312"/>
      <c r="Q312"/>
      <c r="R312">
        <v>0.28445999999999999</v>
      </c>
      <c r="S312"/>
      <c r="T312"/>
      <c r="U312"/>
      <c r="V312"/>
      <c r="W312"/>
      <c r="X312"/>
      <c r="Y312"/>
      <c r="Z312"/>
      <c r="AA312"/>
      <c r="AB312"/>
      <c r="AC312"/>
      <c r="AD312"/>
      <c r="AE312">
        <v>1.6299999999999999E-3</v>
      </c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 t="s">
        <v>1353</v>
      </c>
      <c r="AT312" s="108" t="str">
        <f t="shared" si="4"/>
        <v>RK1_2025-05-25_T</v>
      </c>
    </row>
    <row r="313" spans="1:46" x14ac:dyDescent="0.35">
      <c r="A313" t="s">
        <v>1439</v>
      </c>
      <c r="B313" t="s">
        <v>1349</v>
      </c>
      <c r="C313" t="s">
        <v>1361</v>
      </c>
      <c r="D313" t="s">
        <v>1349</v>
      </c>
      <c r="E313">
        <v>441.88369999999998</v>
      </c>
      <c r="F313" t="s">
        <v>1351</v>
      </c>
      <c r="G313" s="6">
        <v>45802.740428240744</v>
      </c>
      <c r="H313"/>
      <c r="I313" t="s">
        <v>1352</v>
      </c>
      <c r="J313"/>
      <c r="K313"/>
      <c r="L313">
        <v>0</v>
      </c>
      <c r="M313">
        <v>0</v>
      </c>
      <c r="N313">
        <v>0.45272000000000001</v>
      </c>
      <c r="O313">
        <v>6.45E-3</v>
      </c>
      <c r="P313"/>
      <c r="Q313"/>
      <c r="R313">
        <v>0.45917000000000002</v>
      </c>
      <c r="S313"/>
      <c r="T313"/>
      <c r="U313"/>
      <c r="V313"/>
      <c r="W313"/>
      <c r="X313"/>
      <c r="Y313"/>
      <c r="Z313"/>
      <c r="AA313"/>
      <c r="AB313"/>
      <c r="AC313"/>
      <c r="AD313"/>
      <c r="AE313">
        <v>6.45E-3</v>
      </c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 t="s">
        <v>1353</v>
      </c>
      <c r="AT313" s="108" t="str">
        <f t="shared" si="4"/>
        <v>SB9_2025-05-25_T</v>
      </c>
    </row>
    <row r="314" spans="1:46" x14ac:dyDescent="0.35">
      <c r="A314" t="s">
        <v>1439</v>
      </c>
      <c r="B314" t="s">
        <v>1349</v>
      </c>
      <c r="C314" t="s">
        <v>1356</v>
      </c>
      <c r="D314" t="s">
        <v>1349</v>
      </c>
      <c r="E314">
        <v>6.2899999999999998E-2</v>
      </c>
      <c r="F314" t="s">
        <v>1357</v>
      </c>
      <c r="G314" s="6">
        <v>45802.741377314815</v>
      </c>
      <c r="H314"/>
      <c r="I314" t="s">
        <v>1352</v>
      </c>
      <c r="J314"/>
      <c r="K314"/>
      <c r="L314">
        <v>0</v>
      </c>
      <c r="M314">
        <v>0</v>
      </c>
      <c r="N314">
        <v>3.9960000000000002E-2</v>
      </c>
      <c r="O314">
        <v>7.2500000000000004E-3</v>
      </c>
      <c r="P314"/>
      <c r="Q314"/>
      <c r="R314">
        <v>4.7210000000000002E-2</v>
      </c>
      <c r="S314"/>
      <c r="T314"/>
      <c r="U314"/>
      <c r="V314"/>
      <c r="W314"/>
      <c r="X314"/>
      <c r="Y314"/>
      <c r="Z314"/>
      <c r="AA314"/>
      <c r="AB314"/>
      <c r="AC314"/>
      <c r="AD314"/>
      <c r="AE314">
        <v>7.2500000000000004E-3</v>
      </c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 t="s">
        <v>1353</v>
      </c>
      <c r="AT314" s="108" t="str">
        <f t="shared" si="4"/>
        <v>SB9_2025-05-25_P</v>
      </c>
    </row>
    <row r="315" spans="1:46" x14ac:dyDescent="0.35">
      <c r="A315" t="s">
        <v>1438</v>
      </c>
      <c r="B315" t="s">
        <v>1349</v>
      </c>
      <c r="C315" t="s">
        <v>1361</v>
      </c>
      <c r="D315" t="s">
        <v>1349</v>
      </c>
      <c r="E315">
        <v>39.334780000000002</v>
      </c>
      <c r="F315" t="s">
        <v>1351</v>
      </c>
      <c r="G315" s="6">
        <v>45802.746574074074</v>
      </c>
      <c r="H315"/>
      <c r="I315" t="s">
        <v>1352</v>
      </c>
      <c r="J315"/>
      <c r="K315"/>
      <c r="L315">
        <v>0</v>
      </c>
      <c r="M315">
        <v>0</v>
      </c>
      <c r="N315">
        <v>4.333E-2</v>
      </c>
      <c r="O315">
        <v>8.9899999999999997E-3</v>
      </c>
      <c r="P315"/>
      <c r="Q315"/>
      <c r="R315">
        <v>5.2319999999999998E-2</v>
      </c>
      <c r="S315"/>
      <c r="T315"/>
      <c r="U315"/>
      <c r="V315"/>
      <c r="W315"/>
      <c r="X315"/>
      <c r="Y315"/>
      <c r="Z315"/>
      <c r="AA315"/>
      <c r="AB315"/>
      <c r="AC315"/>
      <c r="AD315"/>
      <c r="AE315">
        <v>8.9899999999999997E-3</v>
      </c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 t="s">
        <v>1353</v>
      </c>
      <c r="AT315" s="108" t="str">
        <f t="shared" si="4"/>
        <v>ROL1_2025-05-25_T</v>
      </c>
    </row>
    <row r="316" spans="1:46" x14ac:dyDescent="0.35">
      <c r="A316" t="s">
        <v>1436</v>
      </c>
      <c r="B316" t="s">
        <v>1349</v>
      </c>
      <c r="C316" t="s">
        <v>1361</v>
      </c>
      <c r="D316" t="s">
        <v>1349</v>
      </c>
      <c r="E316">
        <v>911.14649999999995</v>
      </c>
      <c r="F316" t="s">
        <v>1351</v>
      </c>
      <c r="G316" s="6">
        <v>45802.750844907408</v>
      </c>
      <c r="H316"/>
      <c r="I316" t="s">
        <v>1352</v>
      </c>
      <c r="J316"/>
      <c r="K316" t="s">
        <v>1360</v>
      </c>
      <c r="L316">
        <v>4</v>
      </c>
      <c r="M316">
        <v>0</v>
      </c>
      <c r="N316">
        <v>0.18854000000000001</v>
      </c>
      <c r="O316">
        <v>2.9E-4</v>
      </c>
      <c r="P316"/>
      <c r="Q316"/>
      <c r="R316">
        <v>0.18883</v>
      </c>
      <c r="S316"/>
      <c r="T316"/>
      <c r="U316"/>
      <c r="V316"/>
      <c r="W316"/>
      <c r="X316"/>
      <c r="Y316"/>
      <c r="Z316"/>
      <c r="AA316"/>
      <c r="AB316"/>
      <c r="AC316"/>
      <c r="AD316"/>
      <c r="AE316">
        <v>2.9E-4</v>
      </c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 t="s">
        <v>1353</v>
      </c>
      <c r="AT316" s="108" t="str">
        <f t="shared" si="4"/>
        <v>RBA_2025-05-25_T</v>
      </c>
    </row>
    <row r="317" spans="1:46" x14ac:dyDescent="0.35">
      <c r="A317" t="s">
        <v>1435</v>
      </c>
      <c r="B317" t="s">
        <v>1349</v>
      </c>
      <c r="C317" t="s">
        <v>1361</v>
      </c>
      <c r="D317" t="s">
        <v>1349</v>
      </c>
      <c r="E317">
        <v>958.67679999999996</v>
      </c>
      <c r="F317" t="s">
        <v>1351</v>
      </c>
      <c r="G317" s="6">
        <v>45802.755532407406</v>
      </c>
      <c r="H317"/>
      <c r="I317" t="s">
        <v>1352</v>
      </c>
      <c r="J317"/>
      <c r="K317" t="s">
        <v>1360</v>
      </c>
      <c r="L317">
        <v>4</v>
      </c>
      <c r="M317">
        <v>0</v>
      </c>
      <c r="N317">
        <v>0.19821</v>
      </c>
      <c r="O317">
        <v>4.8999999999999998E-4</v>
      </c>
      <c r="P317"/>
      <c r="Q317"/>
      <c r="R317">
        <v>0.19869999999999999</v>
      </c>
      <c r="S317"/>
      <c r="T317"/>
      <c r="U317"/>
      <c r="V317"/>
      <c r="W317"/>
      <c r="X317"/>
      <c r="Y317"/>
      <c r="Z317"/>
      <c r="AA317"/>
      <c r="AB317"/>
      <c r="AC317"/>
      <c r="AD317"/>
      <c r="AE317">
        <v>4.8999999999999998E-4</v>
      </c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 t="s">
        <v>1353</v>
      </c>
      <c r="AT317" s="108" t="str">
        <f t="shared" si="4"/>
        <v>PNVL1_2025-05-25_T</v>
      </c>
    </row>
    <row r="318" spans="1:46" x14ac:dyDescent="0.35">
      <c r="A318" t="s">
        <v>1440</v>
      </c>
      <c r="B318" t="s">
        <v>1349</v>
      </c>
      <c r="C318" t="s">
        <v>1350</v>
      </c>
      <c r="D318" t="s">
        <v>1349</v>
      </c>
      <c r="E318">
        <v>9.0738500000000002</v>
      </c>
      <c r="F318" t="s">
        <v>1351</v>
      </c>
      <c r="G318" s="6">
        <v>45802.763136574074</v>
      </c>
      <c r="H318"/>
      <c r="I318" t="s">
        <v>1352</v>
      </c>
      <c r="J318"/>
      <c r="K318"/>
      <c r="L318">
        <v>0</v>
      </c>
      <c r="M318">
        <v>0</v>
      </c>
      <c r="N318">
        <v>3.3689999999999998E-2</v>
      </c>
      <c r="O318">
        <v>6.77E-3</v>
      </c>
      <c r="P318"/>
      <c r="Q318"/>
      <c r="R318">
        <v>4.0460000000000003E-2</v>
      </c>
      <c r="S318"/>
      <c r="T318"/>
      <c r="U318"/>
      <c r="V318"/>
      <c r="W318"/>
      <c r="X318"/>
      <c r="Y318"/>
      <c r="Z318"/>
      <c r="AA318"/>
      <c r="AB318"/>
      <c r="AC318"/>
      <c r="AD318"/>
      <c r="AE318">
        <v>6.77E-3</v>
      </c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 t="s">
        <v>1353</v>
      </c>
      <c r="AT318" s="108" t="str">
        <f t="shared" si="4"/>
        <v>SYL1_2025-05-25_N</v>
      </c>
    </row>
    <row r="319" spans="1:46" x14ac:dyDescent="0.35">
      <c r="A319" t="s">
        <v>1441</v>
      </c>
      <c r="B319" t="s">
        <v>1349</v>
      </c>
      <c r="C319" t="s">
        <v>1350</v>
      </c>
      <c r="D319" t="s">
        <v>1349</v>
      </c>
      <c r="E319">
        <v>-0.55081000000000002</v>
      </c>
      <c r="F319" t="s">
        <v>1351</v>
      </c>
      <c r="G319" s="6">
        <v>45802.764502314814</v>
      </c>
      <c r="H319"/>
      <c r="I319" t="s">
        <v>1352</v>
      </c>
      <c r="J319"/>
      <c r="K319"/>
      <c r="L319">
        <v>0</v>
      </c>
      <c r="M319">
        <v>0</v>
      </c>
      <c r="N319">
        <v>6.0299999999999998E-3</v>
      </c>
      <c r="O319">
        <v>3.5400000000000002E-3</v>
      </c>
      <c r="P319"/>
      <c r="Q319"/>
      <c r="R319">
        <v>9.5700000000000004E-3</v>
      </c>
      <c r="S319"/>
      <c r="T319"/>
      <c r="U319"/>
      <c r="V319"/>
      <c r="W319"/>
      <c r="X319"/>
      <c r="Y319"/>
      <c r="Z319"/>
      <c r="AA319"/>
      <c r="AB319"/>
      <c r="AC319"/>
      <c r="AD319"/>
      <c r="AE319">
        <v>3.5400000000000002E-3</v>
      </c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 t="s">
        <v>1353</v>
      </c>
      <c r="AT319" s="108" t="str">
        <f t="shared" si="4"/>
        <v>SYNL1_2025-05-25_N</v>
      </c>
    </row>
    <row r="320" spans="1:46" x14ac:dyDescent="0.35">
      <c r="A320" t="s">
        <v>1442</v>
      </c>
      <c r="B320" t="s">
        <v>1349</v>
      </c>
      <c r="C320" t="s">
        <v>1350</v>
      </c>
      <c r="D320" t="s">
        <v>1349</v>
      </c>
      <c r="E320">
        <v>16.54946</v>
      </c>
      <c r="F320" t="s">
        <v>1351</v>
      </c>
      <c r="G320" s="6">
        <v>45802.76730324074</v>
      </c>
      <c r="H320"/>
      <c r="I320" t="s">
        <v>1352</v>
      </c>
      <c r="J320"/>
      <c r="K320"/>
      <c r="L320">
        <v>0</v>
      </c>
      <c r="M320">
        <v>0</v>
      </c>
      <c r="N320">
        <v>5.518E-2</v>
      </c>
      <c r="O320">
        <v>1.005E-2</v>
      </c>
      <c r="P320"/>
      <c r="Q320"/>
      <c r="R320">
        <v>6.5229999999999996E-2</v>
      </c>
      <c r="S320"/>
      <c r="T320"/>
      <c r="U320"/>
      <c r="V320"/>
      <c r="W320"/>
      <c r="X320"/>
      <c r="Y320"/>
      <c r="Z320"/>
      <c r="AA320"/>
      <c r="AB320"/>
      <c r="AC320"/>
      <c r="AD320"/>
      <c r="AE320">
        <v>1.005E-2</v>
      </c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 t="s">
        <v>1353</v>
      </c>
      <c r="AT320" s="108" t="str">
        <f t="shared" si="4"/>
        <v>COL1_2025-05-25_N</v>
      </c>
    </row>
    <row r="321" spans="1:46" x14ac:dyDescent="0.35">
      <c r="A321" t="s">
        <v>1440</v>
      </c>
      <c r="B321" t="s">
        <v>1349</v>
      </c>
      <c r="C321" t="s">
        <v>1356</v>
      </c>
      <c r="D321" t="s">
        <v>1349</v>
      </c>
      <c r="E321">
        <v>1.4919999999999999E-2</v>
      </c>
      <c r="F321" t="s">
        <v>1357</v>
      </c>
      <c r="G321" s="6">
        <v>45802.76771990741</v>
      </c>
      <c r="H321"/>
      <c r="I321" t="s">
        <v>1352</v>
      </c>
      <c r="J321"/>
      <c r="K321"/>
      <c r="L321">
        <v>0</v>
      </c>
      <c r="M321">
        <v>0</v>
      </c>
      <c r="N321">
        <v>1.4250000000000001E-2</v>
      </c>
      <c r="O321">
        <v>8.9999999999999998E-4</v>
      </c>
      <c r="P321"/>
      <c r="Q321"/>
      <c r="R321">
        <v>1.515E-2</v>
      </c>
      <c r="S321"/>
      <c r="T321"/>
      <c r="U321"/>
      <c r="V321"/>
      <c r="W321"/>
      <c r="X321"/>
      <c r="Y321"/>
      <c r="Z321"/>
      <c r="AA321"/>
      <c r="AB321"/>
      <c r="AC321"/>
      <c r="AD321"/>
      <c r="AE321">
        <v>8.9999999999999998E-4</v>
      </c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 t="s">
        <v>1353</v>
      </c>
      <c r="AT321" s="108" t="str">
        <f t="shared" si="4"/>
        <v>SYL1_2025-05-25_P</v>
      </c>
    </row>
    <row r="322" spans="1:46" x14ac:dyDescent="0.35">
      <c r="A322" t="s">
        <v>1443</v>
      </c>
      <c r="B322" t="s">
        <v>1349</v>
      </c>
      <c r="C322" t="s">
        <v>1350</v>
      </c>
      <c r="D322" t="s">
        <v>1349</v>
      </c>
      <c r="E322">
        <v>7.3312900000000001</v>
      </c>
      <c r="F322" t="s">
        <v>1351</v>
      </c>
      <c r="G322" s="6">
        <v>45802.768761574072</v>
      </c>
      <c r="H322"/>
      <c r="I322" t="s">
        <v>1352</v>
      </c>
      <c r="J322"/>
      <c r="K322"/>
      <c r="L322">
        <v>0</v>
      </c>
      <c r="M322">
        <v>0</v>
      </c>
      <c r="N322">
        <v>2.8680000000000001E-2</v>
      </c>
      <c r="O322">
        <v>9.2499999999999995E-3</v>
      </c>
      <c r="P322"/>
      <c r="Q322"/>
      <c r="R322">
        <v>3.7929999999999998E-2</v>
      </c>
      <c r="S322"/>
      <c r="T322"/>
      <c r="U322"/>
      <c r="V322"/>
      <c r="W322"/>
      <c r="X322"/>
      <c r="Y322"/>
      <c r="Z322"/>
      <c r="AA322"/>
      <c r="AB322"/>
      <c r="AC322"/>
      <c r="AD322"/>
      <c r="AE322">
        <v>9.2499999999999995E-3</v>
      </c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 t="s">
        <v>1353</v>
      </c>
      <c r="AT322" s="108" t="str">
        <f t="shared" ref="AT322:AT385" si="5">A322&amp;"_"&amp;LEFT(C322,1)</f>
        <v>ABM4_2025-05-25_N</v>
      </c>
    </row>
    <row r="323" spans="1:46" x14ac:dyDescent="0.35">
      <c r="A323" t="s">
        <v>1441</v>
      </c>
      <c r="B323" t="s">
        <v>1349</v>
      </c>
      <c r="C323" t="s">
        <v>1356</v>
      </c>
      <c r="D323" t="s">
        <v>1349</v>
      </c>
      <c r="E323">
        <v>2.8680000000000001E-2</v>
      </c>
      <c r="F323" t="s">
        <v>1357</v>
      </c>
      <c r="G323" s="6">
        <v>45802.769282407404</v>
      </c>
      <c r="H323"/>
      <c r="I323" t="s">
        <v>1352</v>
      </c>
      <c r="J323"/>
      <c r="K323"/>
      <c r="L323">
        <v>0</v>
      </c>
      <c r="M323">
        <v>0</v>
      </c>
      <c r="N323">
        <v>2.162E-2</v>
      </c>
      <c r="O323">
        <v>7.3999999999999999E-4</v>
      </c>
      <c r="P323"/>
      <c r="Q323"/>
      <c r="R323">
        <v>2.2370000000000001E-2</v>
      </c>
      <c r="S323"/>
      <c r="T323"/>
      <c r="U323"/>
      <c r="V323"/>
      <c r="W323"/>
      <c r="X323"/>
      <c r="Y323"/>
      <c r="Z323"/>
      <c r="AA323"/>
      <c r="AB323"/>
      <c r="AC323"/>
      <c r="AD323"/>
      <c r="AE323">
        <v>7.3999999999999999E-4</v>
      </c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 t="s">
        <v>1353</v>
      </c>
      <c r="AT323" s="108" t="str">
        <f t="shared" si="5"/>
        <v>SYNL1_2025-05-25_P</v>
      </c>
    </row>
    <row r="324" spans="1:46" x14ac:dyDescent="0.35">
      <c r="A324" t="s">
        <v>1441</v>
      </c>
      <c r="B324" t="s">
        <v>1349</v>
      </c>
      <c r="C324" t="s">
        <v>1359</v>
      </c>
      <c r="D324" t="s">
        <v>1349</v>
      </c>
      <c r="E324">
        <v>154.62950000000001</v>
      </c>
      <c r="F324" t="s">
        <v>1357</v>
      </c>
      <c r="G324" s="6">
        <v>45802.771886574075</v>
      </c>
      <c r="H324"/>
      <c r="I324" t="s">
        <v>1352</v>
      </c>
      <c r="J324"/>
      <c r="K324" t="s">
        <v>1360</v>
      </c>
      <c r="L324">
        <v>4</v>
      </c>
      <c r="M324">
        <v>0</v>
      </c>
      <c r="N324">
        <v>0.10081</v>
      </c>
      <c r="O324">
        <v>0.13524</v>
      </c>
      <c r="P324"/>
      <c r="Q324"/>
      <c r="R324">
        <v>0.23605000000000001</v>
      </c>
      <c r="S324"/>
      <c r="T324"/>
      <c r="U324"/>
      <c r="V324"/>
      <c r="W324"/>
      <c r="X324"/>
      <c r="Y324"/>
      <c r="Z324"/>
      <c r="AA324"/>
      <c r="AB324"/>
      <c r="AC324"/>
      <c r="AD324"/>
      <c r="AE324">
        <v>0.13524</v>
      </c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 t="s">
        <v>1353</v>
      </c>
      <c r="AT324" s="108" t="str">
        <f t="shared" si="5"/>
        <v>SYNL1_2025-05-25_C</v>
      </c>
    </row>
    <row r="325" spans="1:46" x14ac:dyDescent="0.35">
      <c r="A325" t="s">
        <v>1442</v>
      </c>
      <c r="B325" t="s">
        <v>1349</v>
      </c>
      <c r="C325" t="s">
        <v>1356</v>
      </c>
      <c r="D325" t="s">
        <v>1349</v>
      </c>
      <c r="E325">
        <v>2.8570000000000002E-2</v>
      </c>
      <c r="F325" t="s">
        <v>1357</v>
      </c>
      <c r="G325" s="6">
        <v>45802.775219907409</v>
      </c>
      <c r="H325"/>
      <c r="I325" t="s">
        <v>1352</v>
      </c>
      <c r="J325"/>
      <c r="K325"/>
      <c r="L325">
        <v>0</v>
      </c>
      <c r="M325">
        <v>0</v>
      </c>
      <c r="N325">
        <v>2.1569999999999999E-2</v>
      </c>
      <c r="O325">
        <v>3.0000000000000001E-3</v>
      </c>
      <c r="P325"/>
      <c r="Q325"/>
      <c r="R325">
        <v>2.4559999999999998E-2</v>
      </c>
      <c r="S325"/>
      <c r="T325"/>
      <c r="U325"/>
      <c r="V325"/>
      <c r="W325"/>
      <c r="X325"/>
      <c r="Y325"/>
      <c r="Z325"/>
      <c r="AA325"/>
      <c r="AB325"/>
      <c r="AC325"/>
      <c r="AD325"/>
      <c r="AE325">
        <v>3.0000000000000001E-3</v>
      </c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 t="s">
        <v>1353</v>
      </c>
      <c r="AT325" s="108" t="str">
        <f t="shared" si="5"/>
        <v>COL1_2025-05-25_P</v>
      </c>
    </row>
    <row r="326" spans="1:46" x14ac:dyDescent="0.35">
      <c r="A326" t="s">
        <v>1440</v>
      </c>
      <c r="B326" t="s">
        <v>1349</v>
      </c>
      <c r="C326" t="s">
        <v>1359</v>
      </c>
      <c r="D326" t="s">
        <v>1349</v>
      </c>
      <c r="E326">
        <v>745.0018</v>
      </c>
      <c r="F326" t="s">
        <v>1357</v>
      </c>
      <c r="G326" s="6">
        <v>45802.775960648149</v>
      </c>
      <c r="H326"/>
      <c r="I326" t="s">
        <v>1352</v>
      </c>
      <c r="J326"/>
      <c r="K326" t="s">
        <v>1360</v>
      </c>
      <c r="L326">
        <v>30</v>
      </c>
      <c r="M326">
        <v>0</v>
      </c>
      <c r="N326">
        <v>8.0049999999999996E-2</v>
      </c>
      <c r="O326">
        <v>0.13284000000000001</v>
      </c>
      <c r="P326"/>
      <c r="Q326"/>
      <c r="R326">
        <v>0.21288000000000001</v>
      </c>
      <c r="S326"/>
      <c r="T326"/>
      <c r="U326"/>
      <c r="V326"/>
      <c r="W326"/>
      <c r="X326"/>
      <c r="Y326"/>
      <c r="Z326"/>
      <c r="AA326"/>
      <c r="AB326"/>
      <c r="AC326"/>
      <c r="AD326"/>
      <c r="AE326">
        <v>0.13284000000000001</v>
      </c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 t="s">
        <v>1353</v>
      </c>
      <c r="AT326" s="108" t="str">
        <f t="shared" si="5"/>
        <v>SYL1_2025-05-25_C</v>
      </c>
    </row>
    <row r="327" spans="1:46" x14ac:dyDescent="0.35">
      <c r="A327" t="s">
        <v>1440</v>
      </c>
      <c r="B327" t="s">
        <v>1349</v>
      </c>
      <c r="C327" t="s">
        <v>1361</v>
      </c>
      <c r="D327" t="s">
        <v>1349</v>
      </c>
      <c r="E327">
        <v>205.42660000000001</v>
      </c>
      <c r="F327" t="s">
        <v>1351</v>
      </c>
      <c r="G327" s="6">
        <v>45802.777615740742</v>
      </c>
      <c r="H327"/>
      <c r="I327" t="s">
        <v>1352</v>
      </c>
      <c r="J327"/>
      <c r="K327"/>
      <c r="L327">
        <v>0</v>
      </c>
      <c r="M327">
        <v>0</v>
      </c>
      <c r="N327">
        <v>0.21213000000000001</v>
      </c>
      <c r="O327">
        <v>4.3299999999999996E-3</v>
      </c>
      <c r="P327"/>
      <c r="Q327"/>
      <c r="R327">
        <v>0.21646000000000001</v>
      </c>
      <c r="S327"/>
      <c r="T327"/>
      <c r="U327"/>
      <c r="V327"/>
      <c r="W327"/>
      <c r="X327"/>
      <c r="Y327"/>
      <c r="Z327"/>
      <c r="AA327"/>
      <c r="AB327"/>
      <c r="AC327"/>
      <c r="AD327"/>
      <c r="AE327">
        <v>4.3299999999999996E-3</v>
      </c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 t="s">
        <v>1353</v>
      </c>
      <c r="AT327" s="108" t="str">
        <f t="shared" si="5"/>
        <v>SYL1_2025-05-25_T</v>
      </c>
    </row>
    <row r="328" spans="1:46" x14ac:dyDescent="0.35">
      <c r="A328" t="s">
        <v>1442</v>
      </c>
      <c r="B328" t="s">
        <v>1349</v>
      </c>
      <c r="C328" t="s">
        <v>1361</v>
      </c>
      <c r="D328" t="s">
        <v>1349</v>
      </c>
      <c r="E328">
        <v>444.97280000000001</v>
      </c>
      <c r="F328" t="s">
        <v>1351</v>
      </c>
      <c r="G328" s="6">
        <v>45802.778969907406</v>
      </c>
      <c r="H328"/>
      <c r="I328" t="s">
        <v>1352</v>
      </c>
      <c r="J328"/>
      <c r="K328"/>
      <c r="L328">
        <v>0</v>
      </c>
      <c r="M328">
        <v>0</v>
      </c>
      <c r="N328">
        <v>0.45585999999999999</v>
      </c>
      <c r="O328">
        <v>6.1999999999999998E-3</v>
      </c>
      <c r="P328"/>
      <c r="Q328"/>
      <c r="R328">
        <v>0.46206000000000003</v>
      </c>
      <c r="S328"/>
      <c r="T328"/>
      <c r="U328"/>
      <c r="V328"/>
      <c r="W328"/>
      <c r="X328"/>
      <c r="Y328"/>
      <c r="Z328"/>
      <c r="AA328"/>
      <c r="AB328"/>
      <c r="AC328"/>
      <c r="AD328"/>
      <c r="AE328">
        <v>6.1999999999999998E-3</v>
      </c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 t="s">
        <v>1353</v>
      </c>
      <c r="AT328" s="108" t="str">
        <f t="shared" si="5"/>
        <v>COL1_2025-05-25_T</v>
      </c>
    </row>
    <row r="329" spans="1:46" x14ac:dyDescent="0.35">
      <c r="A329" t="s">
        <v>1443</v>
      </c>
      <c r="B329" t="s">
        <v>1349</v>
      </c>
      <c r="C329" t="s">
        <v>1361</v>
      </c>
      <c r="D329" t="s">
        <v>1349</v>
      </c>
      <c r="E329">
        <v>32.977910000000001</v>
      </c>
      <c r="F329" t="s">
        <v>1351</v>
      </c>
      <c r="G329" s="6">
        <v>45802.779699074075</v>
      </c>
      <c r="H329"/>
      <c r="I329" t="s">
        <v>1352</v>
      </c>
      <c r="J329"/>
      <c r="K329"/>
      <c r="L329">
        <v>0</v>
      </c>
      <c r="M329">
        <v>0</v>
      </c>
      <c r="N329">
        <v>3.687E-2</v>
      </c>
      <c r="O329">
        <v>5.13E-3</v>
      </c>
      <c r="P329"/>
      <c r="Q329"/>
      <c r="R329">
        <v>4.2000000000000003E-2</v>
      </c>
      <c r="S329"/>
      <c r="T329"/>
      <c r="U329"/>
      <c r="V329"/>
      <c r="W329"/>
      <c r="X329"/>
      <c r="Y329"/>
      <c r="Z329"/>
      <c r="AA329"/>
      <c r="AB329"/>
      <c r="AC329"/>
      <c r="AD329"/>
      <c r="AE329">
        <v>5.13E-3</v>
      </c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 t="s">
        <v>1353</v>
      </c>
      <c r="AT329" s="108" t="str">
        <f t="shared" si="5"/>
        <v>ABM4_2025-05-25_T</v>
      </c>
    </row>
    <row r="330" spans="1:46" x14ac:dyDescent="0.35">
      <c r="A330" t="s">
        <v>1441</v>
      </c>
      <c r="B330" t="s">
        <v>1349</v>
      </c>
      <c r="C330" t="s">
        <v>1361</v>
      </c>
      <c r="D330" t="s">
        <v>1349</v>
      </c>
      <c r="E330">
        <v>428.3485</v>
      </c>
      <c r="F330" t="s">
        <v>1351</v>
      </c>
      <c r="G330" s="6">
        <v>45802.780127314814</v>
      </c>
      <c r="H330"/>
      <c r="I330" t="s">
        <v>1352</v>
      </c>
      <c r="J330"/>
      <c r="K330"/>
      <c r="L330">
        <v>0</v>
      </c>
      <c r="M330">
        <v>0</v>
      </c>
      <c r="N330">
        <v>0.43894</v>
      </c>
      <c r="O330">
        <v>2.8E-3</v>
      </c>
      <c r="P330"/>
      <c r="Q330"/>
      <c r="R330">
        <v>0.44174000000000002</v>
      </c>
      <c r="S330"/>
      <c r="T330"/>
      <c r="U330"/>
      <c r="V330"/>
      <c r="W330"/>
      <c r="X330"/>
      <c r="Y330"/>
      <c r="Z330"/>
      <c r="AA330"/>
      <c r="AB330"/>
      <c r="AC330"/>
      <c r="AD330"/>
      <c r="AE330">
        <v>2.8E-3</v>
      </c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 t="s">
        <v>1353</v>
      </c>
      <c r="AT330" s="108" t="str">
        <f t="shared" si="5"/>
        <v>SYNL1_2025-05-25_T</v>
      </c>
    </row>
    <row r="331" spans="1:46" x14ac:dyDescent="0.35">
      <c r="A331" t="s">
        <v>1443</v>
      </c>
      <c r="B331" t="s">
        <v>1349</v>
      </c>
      <c r="C331" t="s">
        <v>1356</v>
      </c>
      <c r="D331" t="s">
        <v>1349</v>
      </c>
      <c r="E331">
        <v>0.18629999999999999</v>
      </c>
      <c r="F331" t="s">
        <v>1357</v>
      </c>
      <c r="G331" s="6">
        <v>45802.783032407409</v>
      </c>
      <c r="H331"/>
      <c r="I331" t="s">
        <v>1352</v>
      </c>
      <c r="J331"/>
      <c r="K331"/>
      <c r="L331">
        <v>0</v>
      </c>
      <c r="M331">
        <v>0</v>
      </c>
      <c r="N331">
        <v>0.10607</v>
      </c>
      <c r="O331">
        <v>8.26E-3</v>
      </c>
      <c r="P331"/>
      <c r="Q331"/>
      <c r="R331">
        <v>0.11433</v>
      </c>
      <c r="S331"/>
      <c r="T331"/>
      <c r="U331"/>
      <c r="V331"/>
      <c r="W331"/>
      <c r="X331"/>
      <c r="Y331"/>
      <c r="Z331"/>
      <c r="AA331"/>
      <c r="AB331"/>
      <c r="AC331"/>
      <c r="AD331"/>
      <c r="AE331">
        <v>8.26E-3</v>
      </c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 t="s">
        <v>1353</v>
      </c>
      <c r="AT331" s="108" t="str">
        <f t="shared" si="5"/>
        <v>ABM4_2025-05-25_P</v>
      </c>
    </row>
    <row r="332" spans="1:46" x14ac:dyDescent="0.35">
      <c r="A332" t="s">
        <v>1442</v>
      </c>
      <c r="B332" t="s">
        <v>1349</v>
      </c>
      <c r="C332" t="s">
        <v>1359</v>
      </c>
      <c r="D332" t="s">
        <v>1349</v>
      </c>
      <c r="E332">
        <v>845.65409999999997</v>
      </c>
      <c r="F332" t="s">
        <v>1357</v>
      </c>
      <c r="G332" s="6">
        <v>45802.783761574072</v>
      </c>
      <c r="H332"/>
      <c r="I332" t="s">
        <v>1352</v>
      </c>
      <c r="J332"/>
      <c r="K332" t="s">
        <v>1360</v>
      </c>
      <c r="L332">
        <v>32</v>
      </c>
      <c r="M332">
        <v>0</v>
      </c>
      <c r="N332">
        <v>8.4870000000000001E-2</v>
      </c>
      <c r="O332">
        <v>0.13366</v>
      </c>
      <c r="P332"/>
      <c r="Q332"/>
      <c r="R332">
        <v>0.21854000000000001</v>
      </c>
      <c r="S332"/>
      <c r="T332"/>
      <c r="U332"/>
      <c r="V332"/>
      <c r="W332"/>
      <c r="X332"/>
      <c r="Y332"/>
      <c r="Z332"/>
      <c r="AA332"/>
      <c r="AB332"/>
      <c r="AC332"/>
      <c r="AD332"/>
      <c r="AE332">
        <v>0.13366</v>
      </c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 t="s">
        <v>1353</v>
      </c>
      <c r="AT332" s="108" t="str">
        <f t="shared" si="5"/>
        <v>COL1_2025-05-25_C</v>
      </c>
    </row>
    <row r="333" spans="1:46" x14ac:dyDescent="0.35">
      <c r="A333" t="s">
        <v>1443</v>
      </c>
      <c r="B333" t="s">
        <v>1349</v>
      </c>
      <c r="C333" t="s">
        <v>1359</v>
      </c>
      <c r="D333" t="s">
        <v>1349</v>
      </c>
      <c r="E333">
        <v>666.0634</v>
      </c>
      <c r="F333" t="s">
        <v>1357</v>
      </c>
      <c r="G333" s="6">
        <v>45802.78396990741</v>
      </c>
      <c r="H333"/>
      <c r="I333" t="s">
        <v>1352</v>
      </c>
      <c r="J333"/>
      <c r="K333" t="s">
        <v>1360</v>
      </c>
      <c r="L333">
        <v>30</v>
      </c>
      <c r="M333">
        <v>0</v>
      </c>
      <c r="N333">
        <v>7.2300000000000003E-2</v>
      </c>
      <c r="O333">
        <v>0.13578999999999999</v>
      </c>
      <c r="P333"/>
      <c r="Q333"/>
      <c r="R333">
        <v>0.20809</v>
      </c>
      <c r="S333"/>
      <c r="T333"/>
      <c r="U333"/>
      <c r="V333"/>
      <c r="W333"/>
      <c r="X333"/>
      <c r="Y333"/>
      <c r="Z333"/>
      <c r="AA333"/>
      <c r="AB333"/>
      <c r="AC333"/>
      <c r="AD333"/>
      <c r="AE333">
        <v>0.13578999999999999</v>
      </c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 t="s">
        <v>1353</v>
      </c>
      <c r="AT333" s="108" t="str">
        <f t="shared" si="5"/>
        <v>ABM4_2025-05-25_C</v>
      </c>
    </row>
    <row r="334" spans="1:46" x14ac:dyDescent="0.35">
      <c r="A334" t="s">
        <v>1444</v>
      </c>
      <c r="B334" t="s">
        <v>1349</v>
      </c>
      <c r="C334" t="s">
        <v>1350</v>
      </c>
      <c r="D334" t="s">
        <v>1349</v>
      </c>
      <c r="E334">
        <v>3.7744900000000001</v>
      </c>
      <c r="F334" t="s">
        <v>1351</v>
      </c>
      <c r="G334" s="6">
        <v>45809.596643518518</v>
      </c>
      <c r="H334"/>
      <c r="I334" t="s">
        <v>1352</v>
      </c>
      <c r="J334"/>
      <c r="K334"/>
      <c r="L334">
        <v>0</v>
      </c>
      <c r="M334">
        <v>0</v>
      </c>
      <c r="N334">
        <v>1.9890000000000001E-2</v>
      </c>
      <c r="O334">
        <v>1.7080000000000001E-2</v>
      </c>
      <c r="P334"/>
      <c r="Q334"/>
      <c r="R334">
        <v>3.6979999999999999E-2</v>
      </c>
      <c r="S334"/>
      <c r="T334"/>
      <c r="U334"/>
      <c r="V334"/>
      <c r="W334"/>
      <c r="X334"/>
      <c r="Y334"/>
      <c r="Z334"/>
      <c r="AA334"/>
      <c r="AB334"/>
      <c r="AC334"/>
      <c r="AD334"/>
      <c r="AE334">
        <v>1.7080000000000001E-2</v>
      </c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 t="s">
        <v>1353</v>
      </c>
      <c r="AT334" s="108" t="str">
        <f t="shared" si="5"/>
        <v>ABM4_2025-06-01_N</v>
      </c>
    </row>
    <row r="335" spans="1:46" x14ac:dyDescent="0.35">
      <c r="A335" t="s">
        <v>1445</v>
      </c>
      <c r="B335" t="s">
        <v>1349</v>
      </c>
      <c r="C335" t="s">
        <v>1350</v>
      </c>
      <c r="D335" t="s">
        <v>1349</v>
      </c>
      <c r="E335">
        <v>1.9720800000000001</v>
      </c>
      <c r="F335" t="s">
        <v>1351</v>
      </c>
      <c r="G335" s="6">
        <v>45809.597986111112</v>
      </c>
      <c r="H335"/>
      <c r="I335" t="s">
        <v>1352</v>
      </c>
      <c r="J335"/>
      <c r="K335"/>
      <c r="L335">
        <v>0</v>
      </c>
      <c r="M335">
        <v>0</v>
      </c>
      <c r="N335">
        <v>1.46E-2</v>
      </c>
      <c r="O335">
        <v>1.515E-2</v>
      </c>
      <c r="P335"/>
      <c r="Q335"/>
      <c r="R335">
        <v>2.9749999999999999E-2</v>
      </c>
      <c r="S335"/>
      <c r="T335"/>
      <c r="U335"/>
      <c r="V335"/>
      <c r="W335"/>
      <c r="X335"/>
      <c r="Y335"/>
      <c r="Z335"/>
      <c r="AA335"/>
      <c r="AB335"/>
      <c r="AC335"/>
      <c r="AD335"/>
      <c r="AE335">
        <v>1.515E-2</v>
      </c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 t="s">
        <v>1353</v>
      </c>
      <c r="AT335" s="108" t="str">
        <f t="shared" si="5"/>
        <v>AC4_2025-06-01_N</v>
      </c>
    </row>
    <row r="336" spans="1:46" x14ac:dyDescent="0.35">
      <c r="A336" t="s">
        <v>1446</v>
      </c>
      <c r="B336" t="s">
        <v>1349</v>
      </c>
      <c r="C336" t="s">
        <v>1350</v>
      </c>
      <c r="D336" t="s">
        <v>1349</v>
      </c>
      <c r="E336">
        <v>-3.8942399999999999</v>
      </c>
      <c r="F336" t="s">
        <v>1351</v>
      </c>
      <c r="G336" s="6">
        <v>45809.600914351853</v>
      </c>
      <c r="H336"/>
      <c r="I336" t="s">
        <v>1352</v>
      </c>
      <c r="J336"/>
      <c r="K336"/>
      <c r="L336">
        <v>0</v>
      </c>
      <c r="M336">
        <v>0</v>
      </c>
      <c r="N336">
        <v>-2.64E-3</v>
      </c>
      <c r="O336">
        <v>6.7200000000000003E-3</v>
      </c>
      <c r="P336"/>
      <c r="Q336"/>
      <c r="R336">
        <v>4.0800000000000003E-3</v>
      </c>
      <c r="S336"/>
      <c r="T336"/>
      <c r="U336"/>
      <c r="V336"/>
      <c r="W336"/>
      <c r="X336"/>
      <c r="Y336"/>
      <c r="Z336"/>
      <c r="AA336"/>
      <c r="AB336"/>
      <c r="AC336"/>
      <c r="AD336"/>
      <c r="AE336">
        <v>6.7200000000000003E-3</v>
      </c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 t="s">
        <v>1353</v>
      </c>
      <c r="AT336" s="108" t="str">
        <f t="shared" si="5"/>
        <v>APL1_2025-06-01_N</v>
      </c>
    </row>
    <row r="337" spans="1:46" x14ac:dyDescent="0.35">
      <c r="A337" t="s">
        <v>1444</v>
      </c>
      <c r="B337" t="s">
        <v>1349</v>
      </c>
      <c r="C337" t="s">
        <v>1356</v>
      </c>
      <c r="D337" t="s">
        <v>1349</v>
      </c>
      <c r="E337">
        <v>3.2379999999999999E-2</v>
      </c>
      <c r="F337" t="s">
        <v>1357</v>
      </c>
      <c r="G337" s="6">
        <v>45809.601226851853</v>
      </c>
      <c r="H337"/>
      <c r="I337" t="s">
        <v>1352</v>
      </c>
      <c r="J337"/>
      <c r="K337"/>
      <c r="L337">
        <v>0</v>
      </c>
      <c r="M337">
        <v>0</v>
      </c>
      <c r="N337">
        <v>1.5339999999999999E-2</v>
      </c>
      <c r="O337">
        <v>8.5599999999999999E-3</v>
      </c>
      <c r="P337"/>
      <c r="Q337"/>
      <c r="R337">
        <v>2.3890000000000002E-2</v>
      </c>
      <c r="S337"/>
      <c r="T337"/>
      <c r="U337"/>
      <c r="V337"/>
      <c r="W337"/>
      <c r="X337"/>
      <c r="Y337"/>
      <c r="Z337"/>
      <c r="AA337"/>
      <c r="AB337"/>
      <c r="AC337"/>
      <c r="AD337"/>
      <c r="AE337">
        <v>8.5599999999999999E-3</v>
      </c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 t="s">
        <v>1353</v>
      </c>
      <c r="AT337" s="108" t="str">
        <f t="shared" si="5"/>
        <v>ABM4_2025-06-01_P</v>
      </c>
    </row>
    <row r="338" spans="1:46" x14ac:dyDescent="0.35">
      <c r="A338" t="s">
        <v>1447</v>
      </c>
      <c r="B338" t="s">
        <v>1349</v>
      </c>
      <c r="C338" t="s">
        <v>1350</v>
      </c>
      <c r="D338" t="s">
        <v>1349</v>
      </c>
      <c r="E338">
        <v>-4.8857900000000001</v>
      </c>
      <c r="F338" t="s">
        <v>1351</v>
      </c>
      <c r="G338" s="6">
        <v>45809.602060185185</v>
      </c>
      <c r="H338"/>
      <c r="I338" t="s">
        <v>1352</v>
      </c>
      <c r="J338"/>
      <c r="K338"/>
      <c r="L338">
        <v>0</v>
      </c>
      <c r="M338">
        <v>0</v>
      </c>
      <c r="N338">
        <v>-5.5500000000000002E-3</v>
      </c>
      <c r="O338">
        <v>6.5909999999999996E-2</v>
      </c>
      <c r="P338"/>
      <c r="Q338"/>
      <c r="R338">
        <v>6.0359999999999997E-2</v>
      </c>
      <c r="S338"/>
      <c r="T338"/>
      <c r="U338"/>
      <c r="V338"/>
      <c r="W338"/>
      <c r="X338"/>
      <c r="Y338"/>
      <c r="Z338"/>
      <c r="AA338"/>
      <c r="AB338"/>
      <c r="AC338"/>
      <c r="AD338"/>
      <c r="AE338">
        <v>6.5909999999999996E-2</v>
      </c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 t="s">
        <v>1353</v>
      </c>
      <c r="AT338" s="108" t="str">
        <f t="shared" si="5"/>
        <v>AWL1_2025-06-01_N</v>
      </c>
    </row>
    <row r="339" spans="1:46" x14ac:dyDescent="0.35">
      <c r="A339" t="s">
        <v>1445</v>
      </c>
      <c r="B339" t="s">
        <v>1349</v>
      </c>
      <c r="C339" t="s">
        <v>1356</v>
      </c>
      <c r="D339" t="s">
        <v>1349</v>
      </c>
      <c r="E339">
        <v>4.2659999999999997E-2</v>
      </c>
      <c r="F339" t="s">
        <v>1357</v>
      </c>
      <c r="G339" s="6">
        <v>45809.602893518517</v>
      </c>
      <c r="H339"/>
      <c r="I339" t="s">
        <v>1352</v>
      </c>
      <c r="J339"/>
      <c r="K339"/>
      <c r="L339">
        <v>0</v>
      </c>
      <c r="M339">
        <v>0</v>
      </c>
      <c r="N339">
        <v>2.0959999999999999E-2</v>
      </c>
      <c r="O339">
        <v>3.2399999999999998E-3</v>
      </c>
      <c r="P339"/>
      <c r="Q339"/>
      <c r="R339">
        <v>2.4199999999999999E-2</v>
      </c>
      <c r="S339"/>
      <c r="T339"/>
      <c r="U339"/>
      <c r="V339"/>
      <c r="W339"/>
      <c r="X339"/>
      <c r="Y339"/>
      <c r="Z339"/>
      <c r="AA339"/>
      <c r="AB339"/>
      <c r="AC339"/>
      <c r="AD339"/>
      <c r="AE339">
        <v>3.2399999999999998E-3</v>
      </c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 t="s">
        <v>1353</v>
      </c>
      <c r="AT339" s="108" t="str">
        <f t="shared" si="5"/>
        <v>AC4_2025-06-01_P</v>
      </c>
    </row>
    <row r="340" spans="1:46" x14ac:dyDescent="0.35">
      <c r="A340" t="s">
        <v>1444</v>
      </c>
      <c r="B340" t="s">
        <v>1349</v>
      </c>
      <c r="C340" t="s">
        <v>1359</v>
      </c>
      <c r="D340" t="s">
        <v>1349</v>
      </c>
      <c r="E340">
        <v>198.4606</v>
      </c>
      <c r="F340" t="s">
        <v>1357</v>
      </c>
      <c r="G340" s="6">
        <v>45809.602997685186</v>
      </c>
      <c r="H340"/>
      <c r="I340" t="s">
        <v>1352</v>
      </c>
      <c r="J340"/>
      <c r="K340" t="s">
        <v>1360</v>
      </c>
      <c r="L340">
        <v>4</v>
      </c>
      <c r="M340">
        <v>0</v>
      </c>
      <c r="N340">
        <v>0.13044</v>
      </c>
      <c r="O340">
        <v>0.13145000000000001</v>
      </c>
      <c r="P340"/>
      <c r="Q340"/>
      <c r="R340">
        <v>0.26189000000000001</v>
      </c>
      <c r="S340"/>
      <c r="T340"/>
      <c r="U340"/>
      <c r="V340"/>
      <c r="W340"/>
      <c r="X340"/>
      <c r="Y340"/>
      <c r="Z340"/>
      <c r="AA340"/>
      <c r="AB340"/>
      <c r="AC340"/>
      <c r="AD340"/>
      <c r="AE340">
        <v>0.13145000000000001</v>
      </c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 t="s">
        <v>1353</v>
      </c>
      <c r="AT340" s="108" t="str">
        <f t="shared" si="5"/>
        <v>ABM4_2025-06-01_C</v>
      </c>
    </row>
    <row r="341" spans="1:46" x14ac:dyDescent="0.35">
      <c r="A341" t="s">
        <v>1444</v>
      </c>
      <c r="B341" t="s">
        <v>1349</v>
      </c>
      <c r="C341" t="s">
        <v>1361</v>
      </c>
      <c r="D341" t="s">
        <v>1349</v>
      </c>
      <c r="E341">
        <v>55.204070000000002</v>
      </c>
      <c r="F341" t="s">
        <v>1351</v>
      </c>
      <c r="G341" s="6">
        <v>45809.603206018517</v>
      </c>
      <c r="H341"/>
      <c r="I341" t="s">
        <v>1352</v>
      </c>
      <c r="J341"/>
      <c r="K341"/>
      <c r="L341">
        <v>0</v>
      </c>
      <c r="M341">
        <v>0</v>
      </c>
      <c r="N341">
        <v>6.2489999999999997E-2</v>
      </c>
      <c r="O341">
        <v>9.3900000000000008E-3</v>
      </c>
      <c r="P341"/>
      <c r="Q341"/>
      <c r="R341">
        <v>7.1870000000000003E-2</v>
      </c>
      <c r="S341"/>
      <c r="T341"/>
      <c r="U341"/>
      <c r="V341"/>
      <c r="W341"/>
      <c r="X341"/>
      <c r="Y341"/>
      <c r="Z341"/>
      <c r="AA341"/>
      <c r="AB341"/>
      <c r="AC341"/>
      <c r="AD341"/>
      <c r="AE341">
        <v>9.3900000000000008E-3</v>
      </c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 t="s">
        <v>1353</v>
      </c>
      <c r="AT341" s="108" t="str">
        <f t="shared" si="5"/>
        <v>ABM4_2025-06-01_T</v>
      </c>
    </row>
    <row r="342" spans="1:46" x14ac:dyDescent="0.35">
      <c r="A342" t="s">
        <v>1446</v>
      </c>
      <c r="B342" t="s">
        <v>1349</v>
      </c>
      <c r="C342" t="s">
        <v>1356</v>
      </c>
      <c r="D342" t="s">
        <v>1349</v>
      </c>
      <c r="E342">
        <v>4.3800000000000002E-3</v>
      </c>
      <c r="F342" t="s">
        <v>1357</v>
      </c>
      <c r="G342" s="6">
        <v>45809.603831018518</v>
      </c>
      <c r="H342"/>
      <c r="I342" t="s">
        <v>1352</v>
      </c>
      <c r="J342"/>
      <c r="K342"/>
      <c r="L342">
        <v>0</v>
      </c>
      <c r="M342">
        <v>0</v>
      </c>
      <c r="N342">
        <v>4.0000000000000003E-5</v>
      </c>
      <c r="O342">
        <v>2.7899999999999999E-3</v>
      </c>
      <c r="P342"/>
      <c r="Q342"/>
      <c r="R342">
        <v>2.8300000000000001E-3</v>
      </c>
      <c r="S342"/>
      <c r="T342"/>
      <c r="U342"/>
      <c r="V342"/>
      <c r="W342"/>
      <c r="X342"/>
      <c r="Y342"/>
      <c r="Z342"/>
      <c r="AA342"/>
      <c r="AB342"/>
      <c r="AC342"/>
      <c r="AD342"/>
      <c r="AE342">
        <v>2.7899999999999999E-3</v>
      </c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 t="s">
        <v>1353</v>
      </c>
      <c r="AT342" s="108" t="str">
        <f t="shared" si="5"/>
        <v>APL1_2025-06-01_P</v>
      </c>
    </row>
    <row r="343" spans="1:46" x14ac:dyDescent="0.35">
      <c r="A343" t="s">
        <v>1445</v>
      </c>
      <c r="B343" t="s">
        <v>1349</v>
      </c>
      <c r="C343" t="s">
        <v>1359</v>
      </c>
      <c r="D343" t="s">
        <v>1349</v>
      </c>
      <c r="E343">
        <v>411.54480000000001</v>
      </c>
      <c r="F343" t="s">
        <v>1357</v>
      </c>
      <c r="G343" s="6">
        <v>45809.604456018518</v>
      </c>
      <c r="H343"/>
      <c r="I343" t="s">
        <v>1352</v>
      </c>
      <c r="J343"/>
      <c r="K343" t="s">
        <v>1360</v>
      </c>
      <c r="L343">
        <v>4</v>
      </c>
      <c r="M343">
        <v>0</v>
      </c>
      <c r="N343">
        <v>0.25094</v>
      </c>
      <c r="O343">
        <v>0.13381000000000001</v>
      </c>
      <c r="P343"/>
      <c r="Q343"/>
      <c r="R343">
        <v>0.38475999999999999</v>
      </c>
      <c r="S343"/>
      <c r="T343"/>
      <c r="U343"/>
      <c r="V343"/>
      <c r="W343"/>
      <c r="X343"/>
      <c r="Y343"/>
      <c r="Z343"/>
      <c r="AA343"/>
      <c r="AB343"/>
      <c r="AC343"/>
      <c r="AD343"/>
      <c r="AE343">
        <v>0.13381000000000001</v>
      </c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 t="s">
        <v>1353</v>
      </c>
      <c r="AT343" s="108" t="str">
        <f t="shared" si="5"/>
        <v>AC4_2025-06-01_C</v>
      </c>
    </row>
    <row r="344" spans="1:46" x14ac:dyDescent="0.35">
      <c r="A344" t="s">
        <v>1448</v>
      </c>
      <c r="B344" t="s">
        <v>1349</v>
      </c>
      <c r="C344" t="s">
        <v>1350</v>
      </c>
      <c r="D344" t="s">
        <v>1349</v>
      </c>
      <c r="E344">
        <v>-1.9878</v>
      </c>
      <c r="F344" t="s">
        <v>1351</v>
      </c>
      <c r="G344" s="6">
        <v>45809.605185185188</v>
      </c>
      <c r="H344"/>
      <c r="I344" t="s">
        <v>1352</v>
      </c>
      <c r="J344"/>
      <c r="K344"/>
      <c r="L344">
        <v>0</v>
      </c>
      <c r="M344">
        <v>0</v>
      </c>
      <c r="N344">
        <v>2.96E-3</v>
      </c>
      <c r="O344">
        <v>5.94E-3</v>
      </c>
      <c r="P344"/>
      <c r="Q344"/>
      <c r="R344">
        <v>8.8999999999999999E-3</v>
      </c>
      <c r="S344"/>
      <c r="T344"/>
      <c r="U344"/>
      <c r="V344"/>
      <c r="W344"/>
      <c r="X344"/>
      <c r="Y344"/>
      <c r="Z344"/>
      <c r="AA344"/>
      <c r="AB344"/>
      <c r="AC344"/>
      <c r="AD344"/>
      <c r="AE344">
        <v>5.94E-3</v>
      </c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 t="s">
        <v>1353</v>
      </c>
      <c r="AT344" s="108" t="str">
        <f t="shared" si="5"/>
        <v>AX1_2025-06-01_N</v>
      </c>
    </row>
    <row r="345" spans="1:46" x14ac:dyDescent="0.35">
      <c r="A345" t="s">
        <v>1445</v>
      </c>
      <c r="B345" t="s">
        <v>1349</v>
      </c>
      <c r="C345" t="s">
        <v>1361</v>
      </c>
      <c r="D345" t="s">
        <v>1349</v>
      </c>
      <c r="E345">
        <v>259.46570000000003</v>
      </c>
      <c r="F345" t="s">
        <v>1351</v>
      </c>
      <c r="G345" s="6">
        <v>45809.605497685188</v>
      </c>
      <c r="H345"/>
      <c r="I345" t="s">
        <v>1352</v>
      </c>
      <c r="J345"/>
      <c r="K345"/>
      <c r="L345">
        <v>0</v>
      </c>
      <c r="M345">
        <v>0</v>
      </c>
      <c r="N345">
        <v>0.27404000000000001</v>
      </c>
      <c r="O345">
        <v>8.8299999999999993E-3</v>
      </c>
      <c r="P345"/>
      <c r="Q345"/>
      <c r="R345">
        <v>0.28287000000000001</v>
      </c>
      <c r="S345"/>
      <c r="T345"/>
      <c r="U345"/>
      <c r="V345"/>
      <c r="W345"/>
      <c r="X345"/>
      <c r="Y345"/>
      <c r="Z345"/>
      <c r="AA345"/>
      <c r="AB345"/>
      <c r="AC345"/>
      <c r="AD345"/>
      <c r="AE345">
        <v>8.8299999999999993E-3</v>
      </c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 t="s">
        <v>1353</v>
      </c>
      <c r="AT345" s="108" t="str">
        <f t="shared" si="5"/>
        <v>AC4_2025-06-01_T</v>
      </c>
    </row>
    <row r="346" spans="1:46" x14ac:dyDescent="0.35">
      <c r="A346" t="s">
        <v>1446</v>
      </c>
      <c r="B346" t="s">
        <v>1349</v>
      </c>
      <c r="C346" t="s">
        <v>1361</v>
      </c>
      <c r="D346" t="s">
        <v>1349</v>
      </c>
      <c r="E346">
        <v>135.79560000000001</v>
      </c>
      <c r="F346" t="s">
        <v>1351</v>
      </c>
      <c r="G346" s="6">
        <v>45809.607268518521</v>
      </c>
      <c r="H346"/>
      <c r="I346" t="s">
        <v>1352</v>
      </c>
      <c r="J346"/>
      <c r="K346"/>
      <c r="L346">
        <v>0</v>
      </c>
      <c r="M346">
        <v>0</v>
      </c>
      <c r="N346">
        <v>0.14527999999999999</v>
      </c>
      <c r="O346">
        <v>3.8800000000000002E-3</v>
      </c>
      <c r="P346"/>
      <c r="Q346"/>
      <c r="R346">
        <v>0.14915999999999999</v>
      </c>
      <c r="S346"/>
      <c r="T346"/>
      <c r="U346"/>
      <c r="V346"/>
      <c r="W346"/>
      <c r="X346"/>
      <c r="Y346"/>
      <c r="Z346"/>
      <c r="AA346"/>
      <c r="AB346"/>
      <c r="AC346"/>
      <c r="AD346"/>
      <c r="AE346">
        <v>3.8800000000000002E-3</v>
      </c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 t="s">
        <v>1353</v>
      </c>
      <c r="AT346" s="108" t="str">
        <f t="shared" si="5"/>
        <v>APL1_2025-06-01_T</v>
      </c>
    </row>
    <row r="347" spans="1:46" x14ac:dyDescent="0.35">
      <c r="A347" t="s">
        <v>1448</v>
      </c>
      <c r="B347" t="s">
        <v>1349</v>
      </c>
      <c r="C347" t="s">
        <v>1356</v>
      </c>
      <c r="D347" t="s">
        <v>1349</v>
      </c>
      <c r="E347">
        <v>9.6000000000000002E-2</v>
      </c>
      <c r="F347" t="s">
        <v>1357</v>
      </c>
      <c r="G347" s="6">
        <v>45809.607372685183</v>
      </c>
      <c r="H347"/>
      <c r="I347" t="s">
        <v>1352</v>
      </c>
      <c r="J347"/>
      <c r="K347"/>
      <c r="L347">
        <v>0</v>
      </c>
      <c r="M347">
        <v>0</v>
      </c>
      <c r="N347">
        <v>5.0110000000000002E-2</v>
      </c>
      <c r="O347">
        <v>1.9599999999999999E-3</v>
      </c>
      <c r="P347"/>
      <c r="Q347"/>
      <c r="R347">
        <v>5.2060000000000002E-2</v>
      </c>
      <c r="S347"/>
      <c r="T347"/>
      <c r="U347"/>
      <c r="V347"/>
      <c r="W347"/>
      <c r="X347"/>
      <c r="Y347"/>
      <c r="Z347"/>
      <c r="AA347"/>
      <c r="AB347"/>
      <c r="AC347"/>
      <c r="AD347"/>
      <c r="AE347">
        <v>1.9599999999999999E-3</v>
      </c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 t="s">
        <v>1353</v>
      </c>
      <c r="AT347" s="108" t="str">
        <f t="shared" si="5"/>
        <v>AX1_2025-06-01_P</v>
      </c>
    </row>
    <row r="348" spans="1:46" x14ac:dyDescent="0.35">
      <c r="A348" t="s">
        <v>1449</v>
      </c>
      <c r="B348" t="s">
        <v>1349</v>
      </c>
      <c r="C348" t="s">
        <v>1350</v>
      </c>
      <c r="D348" t="s">
        <v>1349</v>
      </c>
      <c r="E348">
        <v>-1.57544</v>
      </c>
      <c r="F348" t="s">
        <v>1351</v>
      </c>
      <c r="G348" s="6">
        <v>45809.607893518521</v>
      </c>
      <c r="H348"/>
      <c r="I348" t="s">
        <v>1352</v>
      </c>
      <c r="J348"/>
      <c r="K348"/>
      <c r="L348">
        <v>0</v>
      </c>
      <c r="M348">
        <v>0</v>
      </c>
      <c r="N348">
        <v>4.1700000000000001E-3</v>
      </c>
      <c r="O348">
        <v>8.8800000000000007E-3</v>
      </c>
      <c r="P348"/>
      <c r="Q348"/>
      <c r="R348">
        <v>1.306E-2</v>
      </c>
      <c r="S348"/>
      <c r="T348"/>
      <c r="U348"/>
      <c r="V348"/>
      <c r="W348"/>
      <c r="X348"/>
      <c r="Y348"/>
      <c r="Z348"/>
      <c r="AA348"/>
      <c r="AB348"/>
      <c r="AC348"/>
      <c r="AD348"/>
      <c r="AE348">
        <v>8.8800000000000007E-3</v>
      </c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 t="s">
        <v>1353</v>
      </c>
      <c r="AT348" s="108" t="str">
        <f t="shared" si="5"/>
        <v>AX2_2025-06-01_N</v>
      </c>
    </row>
    <row r="349" spans="1:46" x14ac:dyDescent="0.35">
      <c r="A349" t="s">
        <v>1446</v>
      </c>
      <c r="B349" t="s">
        <v>1349</v>
      </c>
      <c r="C349" t="s">
        <v>1359</v>
      </c>
      <c r="D349" t="s">
        <v>1349</v>
      </c>
      <c r="E349">
        <v>239.20760000000001</v>
      </c>
      <c r="F349" t="s">
        <v>1357</v>
      </c>
      <c r="G349" s="6">
        <v>45809.607997685183</v>
      </c>
      <c r="H349"/>
      <c r="I349" t="s">
        <v>1352</v>
      </c>
      <c r="J349"/>
      <c r="K349" t="s">
        <v>1360</v>
      </c>
      <c r="L349">
        <v>4</v>
      </c>
      <c r="M349">
        <v>0</v>
      </c>
      <c r="N349">
        <v>0.15468999999999999</v>
      </c>
      <c r="O349">
        <v>0.12952</v>
      </c>
      <c r="P349"/>
      <c r="Q349"/>
      <c r="R349">
        <v>0.28420000000000001</v>
      </c>
      <c r="S349"/>
      <c r="T349"/>
      <c r="U349"/>
      <c r="V349"/>
      <c r="W349"/>
      <c r="X349"/>
      <c r="Y349"/>
      <c r="Z349"/>
      <c r="AA349"/>
      <c r="AB349"/>
      <c r="AC349"/>
      <c r="AD349"/>
      <c r="AE349">
        <v>0.12952</v>
      </c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 t="s">
        <v>1353</v>
      </c>
      <c r="AT349" s="108" t="str">
        <f t="shared" si="5"/>
        <v>APL1_2025-06-01_C</v>
      </c>
    </row>
    <row r="350" spans="1:46" x14ac:dyDescent="0.35">
      <c r="A350" t="s">
        <v>1447</v>
      </c>
      <c r="B350" t="s">
        <v>1349</v>
      </c>
      <c r="C350" t="s">
        <v>1359</v>
      </c>
      <c r="D350" t="s">
        <v>1349</v>
      </c>
      <c r="E350">
        <v>167.8603</v>
      </c>
      <c r="F350" t="s">
        <v>1357</v>
      </c>
      <c r="G350" s="6">
        <v>45809.608206018522</v>
      </c>
      <c r="H350"/>
      <c r="I350" t="s">
        <v>1352</v>
      </c>
      <c r="J350"/>
      <c r="K350" t="s">
        <v>1360</v>
      </c>
      <c r="L350">
        <v>4</v>
      </c>
      <c r="M350">
        <v>0</v>
      </c>
      <c r="N350">
        <v>0.11186</v>
      </c>
      <c r="O350">
        <v>0.12944</v>
      </c>
      <c r="P350"/>
      <c r="Q350"/>
      <c r="R350">
        <v>0.24131</v>
      </c>
      <c r="S350"/>
      <c r="T350"/>
      <c r="U350"/>
      <c r="V350"/>
      <c r="W350"/>
      <c r="X350"/>
      <c r="Y350"/>
      <c r="Z350"/>
      <c r="AA350"/>
      <c r="AB350"/>
      <c r="AC350"/>
      <c r="AD350"/>
      <c r="AE350">
        <v>0.12944</v>
      </c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 t="s">
        <v>1353</v>
      </c>
      <c r="AT350" s="108" t="str">
        <f t="shared" si="5"/>
        <v>AWL1_2025-06-01_C</v>
      </c>
    </row>
    <row r="351" spans="1:46" x14ac:dyDescent="0.35">
      <c r="A351" t="s">
        <v>1447</v>
      </c>
      <c r="B351" t="s">
        <v>1349</v>
      </c>
      <c r="C351" t="s">
        <v>1361</v>
      </c>
      <c r="D351" t="s">
        <v>1349</v>
      </c>
      <c r="E351">
        <v>16.70523</v>
      </c>
      <c r="F351" t="s">
        <v>1351</v>
      </c>
      <c r="G351" s="6">
        <v>45809.609039351853</v>
      </c>
      <c r="H351"/>
      <c r="I351" t="s">
        <v>1352</v>
      </c>
      <c r="J351"/>
      <c r="K351"/>
      <c r="L351">
        <v>0</v>
      </c>
      <c r="M351">
        <v>0</v>
      </c>
      <c r="N351">
        <v>2.325E-2</v>
      </c>
      <c r="O351">
        <v>3.6970000000000003E-2</v>
      </c>
      <c r="P351"/>
      <c r="Q351"/>
      <c r="R351">
        <v>6.0220000000000003E-2</v>
      </c>
      <c r="S351"/>
      <c r="T351"/>
      <c r="U351"/>
      <c r="V351"/>
      <c r="W351"/>
      <c r="X351"/>
      <c r="Y351"/>
      <c r="Z351"/>
      <c r="AA351"/>
      <c r="AB351"/>
      <c r="AC351"/>
      <c r="AD351"/>
      <c r="AE351">
        <v>3.6970000000000003E-2</v>
      </c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 t="s">
        <v>1353</v>
      </c>
      <c r="AT351" s="108" t="str">
        <f t="shared" si="5"/>
        <v>AWL1_2025-06-01_T</v>
      </c>
    </row>
    <row r="352" spans="1:46" x14ac:dyDescent="0.35">
      <c r="A352" t="s">
        <v>1450</v>
      </c>
      <c r="B352" t="s">
        <v>1349</v>
      </c>
      <c r="C352" t="s">
        <v>1350</v>
      </c>
      <c r="D352" t="s">
        <v>1349</v>
      </c>
      <c r="E352">
        <v>15.753209999999999</v>
      </c>
      <c r="F352" t="s">
        <v>1351</v>
      </c>
      <c r="G352" s="6">
        <v>45809.611331018517</v>
      </c>
      <c r="H352"/>
      <c r="I352" t="s">
        <v>1352</v>
      </c>
      <c r="J352"/>
      <c r="K352"/>
      <c r="L352">
        <v>0</v>
      </c>
      <c r="M352">
        <v>0</v>
      </c>
      <c r="N352">
        <v>5.509E-2</v>
      </c>
      <c r="O352">
        <v>1.281E-2</v>
      </c>
      <c r="P352"/>
      <c r="Q352"/>
      <c r="R352">
        <v>6.7900000000000002E-2</v>
      </c>
      <c r="S352"/>
      <c r="T352"/>
      <c r="U352"/>
      <c r="V352"/>
      <c r="W352"/>
      <c r="X352"/>
      <c r="Y352"/>
      <c r="Z352"/>
      <c r="AA352"/>
      <c r="AB352"/>
      <c r="AC352"/>
      <c r="AD352"/>
      <c r="AE352">
        <v>1.281E-2</v>
      </c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 t="s">
        <v>1353</v>
      </c>
      <c r="AT352" s="108" t="str">
        <f t="shared" si="5"/>
        <v>BB1_2025-06-01_N</v>
      </c>
    </row>
    <row r="353" spans="1:46" x14ac:dyDescent="0.35">
      <c r="A353" t="s">
        <v>1448</v>
      </c>
      <c r="B353" t="s">
        <v>1349</v>
      </c>
      <c r="C353" t="s">
        <v>1359</v>
      </c>
      <c r="D353" t="s">
        <v>1349</v>
      </c>
      <c r="E353">
        <v>300.44720000000001</v>
      </c>
      <c r="F353" t="s">
        <v>1357</v>
      </c>
      <c r="G353" s="6">
        <v>45809.611956018518</v>
      </c>
      <c r="H353"/>
      <c r="I353" t="s">
        <v>1352</v>
      </c>
      <c r="J353"/>
      <c r="K353" t="s">
        <v>1360</v>
      </c>
      <c r="L353">
        <v>4</v>
      </c>
      <c r="M353">
        <v>0</v>
      </c>
      <c r="N353">
        <v>0.19005</v>
      </c>
      <c r="O353">
        <v>0.13150999999999999</v>
      </c>
      <c r="P353"/>
      <c r="Q353"/>
      <c r="R353">
        <v>0.32156000000000001</v>
      </c>
      <c r="S353"/>
      <c r="T353"/>
      <c r="U353"/>
      <c r="V353"/>
      <c r="W353"/>
      <c r="X353"/>
      <c r="Y353"/>
      <c r="Z353"/>
      <c r="AA353"/>
      <c r="AB353"/>
      <c r="AC353"/>
      <c r="AD353"/>
      <c r="AE353">
        <v>0.13150999999999999</v>
      </c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 t="s">
        <v>1353</v>
      </c>
      <c r="AT353" s="108" t="str">
        <f t="shared" si="5"/>
        <v>AX1_2025-06-01_C</v>
      </c>
    </row>
    <row r="354" spans="1:46" x14ac:dyDescent="0.35">
      <c r="A354" t="s">
        <v>1451</v>
      </c>
      <c r="B354" t="s">
        <v>1349</v>
      </c>
      <c r="C354" t="s">
        <v>1350</v>
      </c>
      <c r="D354" t="s">
        <v>1349</v>
      </c>
      <c r="E354">
        <v>8.1159999999999996E-2</v>
      </c>
      <c r="F354" t="s">
        <v>1351</v>
      </c>
      <c r="G354" s="6">
        <v>45809.612268518518</v>
      </c>
      <c r="H354"/>
      <c r="I354" t="s">
        <v>1352</v>
      </c>
      <c r="J354"/>
      <c r="K354"/>
      <c r="L354">
        <v>0</v>
      </c>
      <c r="M354">
        <v>0</v>
      </c>
      <c r="N354">
        <v>9.0399999999999994E-3</v>
      </c>
      <c r="O354">
        <v>1.18E-2</v>
      </c>
      <c r="P354"/>
      <c r="Q354"/>
      <c r="R354">
        <v>2.0840000000000001E-2</v>
      </c>
      <c r="S354"/>
      <c r="T354"/>
      <c r="U354"/>
      <c r="V354"/>
      <c r="W354"/>
      <c r="X354"/>
      <c r="Y354"/>
      <c r="Z354"/>
      <c r="AA354"/>
      <c r="AB354"/>
      <c r="AC354"/>
      <c r="AD354"/>
      <c r="AE354">
        <v>1.18E-2</v>
      </c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 t="s">
        <v>1353</v>
      </c>
      <c r="AT354" s="108" t="str">
        <f t="shared" si="5"/>
        <v>BD1a_2025-06-01_N</v>
      </c>
    </row>
    <row r="355" spans="1:46" x14ac:dyDescent="0.35">
      <c r="A355" t="s">
        <v>1449</v>
      </c>
      <c r="B355" t="s">
        <v>1349</v>
      </c>
      <c r="C355" t="s">
        <v>1356</v>
      </c>
      <c r="D355" t="s">
        <v>1349</v>
      </c>
      <c r="E355">
        <v>3.3779999999999998E-2</v>
      </c>
      <c r="F355" t="s">
        <v>1357</v>
      </c>
      <c r="G355" s="6">
        <v>45809.612372685187</v>
      </c>
      <c r="H355"/>
      <c r="I355" t="s">
        <v>1352</v>
      </c>
      <c r="J355"/>
      <c r="K355"/>
      <c r="L355">
        <v>0</v>
      </c>
      <c r="M355">
        <v>0</v>
      </c>
      <c r="N355">
        <v>1.61E-2</v>
      </c>
      <c r="O355">
        <v>2.0300000000000001E-3</v>
      </c>
      <c r="P355"/>
      <c r="Q355"/>
      <c r="R355">
        <v>1.814E-2</v>
      </c>
      <c r="S355"/>
      <c r="T355"/>
      <c r="U355"/>
      <c r="V355"/>
      <c r="W355"/>
      <c r="X355"/>
      <c r="Y355"/>
      <c r="Z355"/>
      <c r="AA355"/>
      <c r="AB355"/>
      <c r="AC355"/>
      <c r="AD355"/>
      <c r="AE355">
        <v>2.0300000000000001E-3</v>
      </c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 t="s">
        <v>1353</v>
      </c>
      <c r="AT355" s="108" t="str">
        <f t="shared" si="5"/>
        <v>AX2_2025-06-01_P</v>
      </c>
    </row>
    <row r="356" spans="1:46" x14ac:dyDescent="0.35">
      <c r="A356" t="s">
        <v>1450</v>
      </c>
      <c r="B356" t="s">
        <v>1349</v>
      </c>
      <c r="C356" t="s">
        <v>1356</v>
      </c>
      <c r="D356" t="s">
        <v>1349</v>
      </c>
      <c r="E356">
        <v>5.135E-2</v>
      </c>
      <c r="F356" t="s">
        <v>1357</v>
      </c>
      <c r="G356" s="6">
        <v>45809.612685185188</v>
      </c>
      <c r="H356"/>
      <c r="I356" t="s">
        <v>1352</v>
      </c>
      <c r="J356"/>
      <c r="K356"/>
      <c r="L356">
        <v>0</v>
      </c>
      <c r="M356">
        <v>0</v>
      </c>
      <c r="N356">
        <v>2.571E-2</v>
      </c>
      <c r="O356">
        <v>4.5799999999999999E-3</v>
      </c>
      <c r="P356"/>
      <c r="Q356"/>
      <c r="R356">
        <v>3.0290000000000001E-2</v>
      </c>
      <c r="S356"/>
      <c r="T356"/>
      <c r="U356"/>
      <c r="V356"/>
      <c r="W356"/>
      <c r="X356"/>
      <c r="Y356"/>
      <c r="Z356"/>
      <c r="AA356"/>
      <c r="AB356"/>
      <c r="AC356"/>
      <c r="AD356"/>
      <c r="AE356">
        <v>4.5799999999999999E-3</v>
      </c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 t="s">
        <v>1353</v>
      </c>
      <c r="AT356" s="108" t="str">
        <f t="shared" si="5"/>
        <v>BB1_2025-06-01_P</v>
      </c>
    </row>
    <row r="357" spans="1:46" x14ac:dyDescent="0.35">
      <c r="A357" t="s">
        <v>1449</v>
      </c>
      <c r="B357" t="s">
        <v>1349</v>
      </c>
      <c r="C357" t="s">
        <v>1359</v>
      </c>
      <c r="D357" t="s">
        <v>1349</v>
      </c>
      <c r="E357">
        <v>289.53719999999998</v>
      </c>
      <c r="F357" t="s">
        <v>1357</v>
      </c>
      <c r="G357" s="6">
        <v>45809.614664351851</v>
      </c>
      <c r="H357"/>
      <c r="I357" t="s">
        <v>1352</v>
      </c>
      <c r="J357"/>
      <c r="K357" t="s">
        <v>1360</v>
      </c>
      <c r="L357">
        <v>4</v>
      </c>
      <c r="M357">
        <v>0</v>
      </c>
      <c r="N357">
        <v>0.18385000000000001</v>
      </c>
      <c r="O357">
        <v>0.13385</v>
      </c>
      <c r="P357"/>
      <c r="Q357"/>
      <c r="R357">
        <v>0.31769999999999998</v>
      </c>
      <c r="S357"/>
      <c r="T357"/>
      <c r="U357"/>
      <c r="V357"/>
      <c r="W357"/>
      <c r="X357"/>
      <c r="Y357"/>
      <c r="Z357"/>
      <c r="AA357"/>
      <c r="AB357"/>
      <c r="AC357"/>
      <c r="AD357"/>
      <c r="AE357">
        <v>0.13385</v>
      </c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 t="s">
        <v>1353</v>
      </c>
      <c r="AT357" s="108" t="str">
        <f t="shared" si="5"/>
        <v>AX2_2025-06-01_C</v>
      </c>
    </row>
    <row r="358" spans="1:46" x14ac:dyDescent="0.35">
      <c r="A358" t="s">
        <v>1451</v>
      </c>
      <c r="B358" t="s">
        <v>1349</v>
      </c>
      <c r="C358" t="s">
        <v>1356</v>
      </c>
      <c r="D358" t="s">
        <v>1349</v>
      </c>
      <c r="E358">
        <v>0.10324999999999999</v>
      </c>
      <c r="F358" t="s">
        <v>1357</v>
      </c>
      <c r="G358" s="6">
        <v>45809.615914351853</v>
      </c>
      <c r="H358"/>
      <c r="I358" t="s">
        <v>1352</v>
      </c>
      <c r="J358"/>
      <c r="K358"/>
      <c r="L358">
        <v>0</v>
      </c>
      <c r="M358">
        <v>0</v>
      </c>
      <c r="N358">
        <v>5.407E-2</v>
      </c>
      <c r="O358">
        <v>3.3999999999999998E-3</v>
      </c>
      <c r="P358"/>
      <c r="Q358"/>
      <c r="R358">
        <v>5.7459999999999997E-2</v>
      </c>
      <c r="S358"/>
      <c r="T358"/>
      <c r="U358"/>
      <c r="V358"/>
      <c r="W358"/>
      <c r="X358"/>
      <c r="Y358"/>
      <c r="Z358"/>
      <c r="AA358"/>
      <c r="AB358"/>
      <c r="AC358"/>
      <c r="AD358"/>
      <c r="AE358">
        <v>3.3999999999999998E-3</v>
      </c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 t="s">
        <v>1353</v>
      </c>
      <c r="AT358" s="108" t="str">
        <f t="shared" si="5"/>
        <v>BD1a_2025-06-01_P</v>
      </c>
    </row>
    <row r="359" spans="1:46" x14ac:dyDescent="0.35">
      <c r="A359" t="s">
        <v>1450</v>
      </c>
      <c r="B359" t="s">
        <v>1349</v>
      </c>
      <c r="C359" t="s">
        <v>1359</v>
      </c>
      <c r="D359" t="s">
        <v>1349</v>
      </c>
      <c r="E359">
        <v>390.63720000000001</v>
      </c>
      <c r="F359" t="s">
        <v>1357</v>
      </c>
      <c r="G359" s="6">
        <v>45809.618206018517</v>
      </c>
      <c r="H359"/>
      <c r="I359" t="s">
        <v>1352</v>
      </c>
      <c r="J359"/>
      <c r="K359" t="s">
        <v>1360</v>
      </c>
      <c r="L359">
        <v>4</v>
      </c>
      <c r="M359">
        <v>0</v>
      </c>
      <c r="N359">
        <v>0.23981</v>
      </c>
      <c r="O359">
        <v>0.13231999999999999</v>
      </c>
      <c r="P359"/>
      <c r="Q359"/>
      <c r="R359">
        <v>0.37213000000000002</v>
      </c>
      <c r="S359"/>
      <c r="T359"/>
      <c r="U359"/>
      <c r="V359"/>
      <c r="W359"/>
      <c r="X359"/>
      <c r="Y359"/>
      <c r="Z359"/>
      <c r="AA359"/>
      <c r="AB359"/>
      <c r="AC359"/>
      <c r="AD359"/>
      <c r="AE359">
        <v>0.13231999999999999</v>
      </c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 t="s">
        <v>1353</v>
      </c>
      <c r="AT359" s="108" t="str">
        <f t="shared" si="5"/>
        <v>BB1_2025-06-01_C</v>
      </c>
    </row>
    <row r="360" spans="1:46" x14ac:dyDescent="0.35">
      <c r="A360" t="s">
        <v>1451</v>
      </c>
      <c r="B360" t="s">
        <v>1349</v>
      </c>
      <c r="C360" t="s">
        <v>1359</v>
      </c>
      <c r="D360" t="s">
        <v>1349</v>
      </c>
      <c r="E360">
        <v>262.07</v>
      </c>
      <c r="F360" t="s">
        <v>1357</v>
      </c>
      <c r="G360" s="6">
        <v>45809.619560185187</v>
      </c>
      <c r="H360"/>
      <c r="I360" t="s">
        <v>1352</v>
      </c>
      <c r="J360"/>
      <c r="K360" t="s">
        <v>1360</v>
      </c>
      <c r="L360">
        <v>4</v>
      </c>
      <c r="M360">
        <v>0</v>
      </c>
      <c r="N360">
        <v>0.16803999999999999</v>
      </c>
      <c r="O360">
        <v>0.13261999999999999</v>
      </c>
      <c r="P360"/>
      <c r="Q360"/>
      <c r="R360">
        <v>0.30065999999999998</v>
      </c>
      <c r="S360"/>
      <c r="T360"/>
      <c r="U360"/>
      <c r="V360"/>
      <c r="W360"/>
      <c r="X360"/>
      <c r="Y360"/>
      <c r="Z360"/>
      <c r="AA360"/>
      <c r="AB360"/>
      <c r="AC360"/>
      <c r="AD360"/>
      <c r="AE360">
        <v>0.13261999999999999</v>
      </c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 t="s">
        <v>1353</v>
      </c>
      <c r="AT360" s="108" t="str">
        <f t="shared" si="5"/>
        <v>BD1a_2025-06-01_C</v>
      </c>
    </row>
    <row r="361" spans="1:46" x14ac:dyDescent="0.35">
      <c r="A361" t="s">
        <v>1452</v>
      </c>
      <c r="B361" t="s">
        <v>1349</v>
      </c>
      <c r="C361" t="s">
        <v>1350</v>
      </c>
      <c r="D361" t="s">
        <v>1349</v>
      </c>
      <c r="E361">
        <v>13.82954</v>
      </c>
      <c r="F361" t="s">
        <v>1351</v>
      </c>
      <c r="G361" s="6">
        <v>45809.619872685187</v>
      </c>
      <c r="H361"/>
      <c r="I361" t="s">
        <v>1352</v>
      </c>
      <c r="J361"/>
      <c r="K361"/>
      <c r="L361">
        <v>0</v>
      </c>
      <c r="M361">
        <v>0</v>
      </c>
      <c r="N361">
        <v>4.9439999999999998E-2</v>
      </c>
      <c r="O361">
        <v>3.4779999999999998E-2</v>
      </c>
      <c r="P361"/>
      <c r="Q361"/>
      <c r="R361">
        <v>8.4220000000000003E-2</v>
      </c>
      <c r="S361"/>
      <c r="T361"/>
      <c r="U361"/>
      <c r="V361"/>
      <c r="W361"/>
      <c r="X361"/>
      <c r="Y361"/>
      <c r="Z361"/>
      <c r="AA361"/>
      <c r="AB361"/>
      <c r="AC361"/>
      <c r="AD361"/>
      <c r="AE361">
        <v>3.4779999999999998E-2</v>
      </c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 t="s">
        <v>1353</v>
      </c>
      <c r="AT361" s="108" t="str">
        <f t="shared" si="5"/>
        <v>BLDL1_2025-06-01_N</v>
      </c>
    </row>
    <row r="362" spans="1:46" x14ac:dyDescent="0.35">
      <c r="A362" t="s">
        <v>1453</v>
      </c>
      <c r="B362" t="s">
        <v>1349</v>
      </c>
      <c r="C362" t="s">
        <v>1350</v>
      </c>
      <c r="D362" t="s">
        <v>1349</v>
      </c>
      <c r="E362">
        <v>4.5398100000000001</v>
      </c>
      <c r="F362" t="s">
        <v>1351</v>
      </c>
      <c r="G362" s="6">
        <v>45809.62091435185</v>
      </c>
      <c r="H362"/>
      <c r="I362" t="s">
        <v>1352</v>
      </c>
      <c r="J362"/>
      <c r="K362"/>
      <c r="L362">
        <v>0</v>
      </c>
      <c r="M362">
        <v>0</v>
      </c>
      <c r="N362">
        <v>2.214E-2</v>
      </c>
      <c r="O362">
        <v>9.5600000000000008E-3</v>
      </c>
      <c r="P362"/>
      <c r="Q362"/>
      <c r="R362">
        <v>3.1699999999999999E-2</v>
      </c>
      <c r="S362"/>
      <c r="T362"/>
      <c r="U362"/>
      <c r="V362"/>
      <c r="W362"/>
      <c r="X362"/>
      <c r="Y362"/>
      <c r="Z362"/>
      <c r="AA362"/>
      <c r="AB362"/>
      <c r="AC362"/>
      <c r="AD362"/>
      <c r="AE362">
        <v>9.5600000000000008E-3</v>
      </c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 t="s">
        <v>1353</v>
      </c>
      <c r="AT362" s="108" t="str">
        <f t="shared" si="5"/>
        <v>BRL1_2025-06-01_N</v>
      </c>
    </row>
    <row r="363" spans="1:46" x14ac:dyDescent="0.35">
      <c r="A363" t="s">
        <v>1452</v>
      </c>
      <c r="B363" t="s">
        <v>1349</v>
      </c>
      <c r="C363" t="s">
        <v>1356</v>
      </c>
      <c r="D363" t="s">
        <v>1349</v>
      </c>
      <c r="E363">
        <v>0.14380999999999999</v>
      </c>
      <c r="F363" t="s">
        <v>1357</v>
      </c>
      <c r="G363" s="6">
        <v>45809.621122685188</v>
      </c>
      <c r="H363"/>
      <c r="I363" t="s">
        <v>1352</v>
      </c>
      <c r="J363"/>
      <c r="K363"/>
      <c r="L363">
        <v>0</v>
      </c>
      <c r="M363">
        <v>0</v>
      </c>
      <c r="N363">
        <v>7.6230000000000006E-2</v>
      </c>
      <c r="O363">
        <v>1.298E-2</v>
      </c>
      <c r="P363"/>
      <c r="Q363"/>
      <c r="R363">
        <v>8.9209999999999998E-2</v>
      </c>
      <c r="S363"/>
      <c r="T363"/>
      <c r="U363"/>
      <c r="V363"/>
      <c r="W363"/>
      <c r="X363"/>
      <c r="Y363"/>
      <c r="Z363"/>
      <c r="AA363"/>
      <c r="AB363"/>
      <c r="AC363"/>
      <c r="AD363"/>
      <c r="AE363">
        <v>1.298E-2</v>
      </c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 t="s">
        <v>1353</v>
      </c>
      <c r="AT363" s="108" t="str">
        <f t="shared" si="5"/>
        <v>BLDL1_2025-06-01_P</v>
      </c>
    </row>
    <row r="364" spans="1:46" x14ac:dyDescent="0.35">
      <c r="A364" t="s">
        <v>1452</v>
      </c>
      <c r="B364" t="s">
        <v>1349</v>
      </c>
      <c r="C364" t="s">
        <v>1359</v>
      </c>
      <c r="D364" t="s">
        <v>1349</v>
      </c>
      <c r="E364">
        <v>299.358</v>
      </c>
      <c r="F364" t="s">
        <v>1357</v>
      </c>
      <c r="G364" s="6">
        <v>45809.630706018521</v>
      </c>
      <c r="H364"/>
      <c r="I364" t="s">
        <v>1352</v>
      </c>
      <c r="J364"/>
      <c r="K364" t="s">
        <v>1360</v>
      </c>
      <c r="L364">
        <v>4</v>
      </c>
      <c r="M364">
        <v>0</v>
      </c>
      <c r="N364">
        <v>0.18944</v>
      </c>
      <c r="O364">
        <v>0.13106999999999999</v>
      </c>
      <c r="P364"/>
      <c r="Q364"/>
      <c r="R364">
        <v>0.32050000000000001</v>
      </c>
      <c r="S364"/>
      <c r="T364"/>
      <c r="U364"/>
      <c r="V364"/>
      <c r="W364"/>
      <c r="X364"/>
      <c r="Y364"/>
      <c r="Z364"/>
      <c r="AA364"/>
      <c r="AB364"/>
      <c r="AC364"/>
      <c r="AD364"/>
      <c r="AE364">
        <v>0.13106999999999999</v>
      </c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 t="s">
        <v>1353</v>
      </c>
      <c r="AT364" s="108" t="str">
        <f t="shared" si="5"/>
        <v>BLDL1_2025-06-01_C</v>
      </c>
    </row>
    <row r="365" spans="1:46" x14ac:dyDescent="0.35">
      <c r="A365" t="s">
        <v>1454</v>
      </c>
      <c r="B365" t="s">
        <v>1349</v>
      </c>
      <c r="C365" t="s">
        <v>1350</v>
      </c>
      <c r="D365" t="s">
        <v>1349</v>
      </c>
      <c r="E365">
        <v>6.75298</v>
      </c>
      <c r="F365" t="s">
        <v>1351</v>
      </c>
      <c r="G365" s="6">
        <v>45809.630706018521</v>
      </c>
      <c r="H365"/>
      <c r="I365" t="s">
        <v>1352</v>
      </c>
      <c r="J365"/>
      <c r="K365"/>
      <c r="L365">
        <v>0</v>
      </c>
      <c r="M365">
        <v>0</v>
      </c>
      <c r="N365">
        <v>2.8649999999999998E-2</v>
      </c>
      <c r="O365">
        <v>9.5200000000000007E-3</v>
      </c>
      <c r="P365"/>
      <c r="Q365"/>
      <c r="R365">
        <v>3.8170000000000003E-2</v>
      </c>
      <c r="S365"/>
      <c r="T365"/>
      <c r="U365"/>
      <c r="V365"/>
      <c r="W365"/>
      <c r="X365"/>
      <c r="Y365"/>
      <c r="Z365"/>
      <c r="AA365"/>
      <c r="AB365"/>
      <c r="AC365"/>
      <c r="AD365"/>
      <c r="AE365">
        <v>9.5200000000000007E-3</v>
      </c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 t="s">
        <v>1353</v>
      </c>
      <c r="AT365" s="108" t="str">
        <f t="shared" si="5"/>
        <v>CB2_2025-06-01_N</v>
      </c>
    </row>
    <row r="366" spans="1:46" x14ac:dyDescent="0.35">
      <c r="A366" t="s">
        <v>1448</v>
      </c>
      <c r="B366" t="s">
        <v>1349</v>
      </c>
      <c r="C366" t="s">
        <v>1361</v>
      </c>
      <c r="D366" t="s">
        <v>1349</v>
      </c>
      <c r="E366">
        <v>993.52409999999998</v>
      </c>
      <c r="F366" t="s">
        <v>1351</v>
      </c>
      <c r="G366" s="6">
        <v>45809.634560185186</v>
      </c>
      <c r="H366"/>
      <c r="I366" t="s">
        <v>1352</v>
      </c>
      <c r="J366"/>
      <c r="K366" t="s">
        <v>1360</v>
      </c>
      <c r="L366">
        <v>4</v>
      </c>
      <c r="M366">
        <v>0</v>
      </c>
      <c r="N366">
        <v>0.21052000000000001</v>
      </c>
      <c r="O366">
        <v>4.0999999999999999E-4</v>
      </c>
      <c r="P366"/>
      <c r="Q366"/>
      <c r="R366">
        <v>0.21093000000000001</v>
      </c>
      <c r="S366"/>
      <c r="T366"/>
      <c r="U366"/>
      <c r="V366"/>
      <c r="W366"/>
      <c r="X366"/>
      <c r="Y366"/>
      <c r="Z366"/>
      <c r="AA366"/>
      <c r="AB366"/>
      <c r="AC366"/>
      <c r="AD366"/>
      <c r="AE366">
        <v>4.0999999999999999E-4</v>
      </c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 t="s">
        <v>1353</v>
      </c>
      <c r="AT366" s="108" t="str">
        <f t="shared" si="5"/>
        <v>AX1_2025-06-01_T</v>
      </c>
    </row>
    <row r="367" spans="1:46" x14ac:dyDescent="0.35">
      <c r="A367" t="s">
        <v>1449</v>
      </c>
      <c r="B367" t="s">
        <v>1349</v>
      </c>
      <c r="C367" t="s">
        <v>1361</v>
      </c>
      <c r="D367" t="s">
        <v>1349</v>
      </c>
      <c r="E367">
        <v>1357.501</v>
      </c>
      <c r="F367" t="s">
        <v>1351</v>
      </c>
      <c r="G367" s="6">
        <v>45809.634768518517</v>
      </c>
      <c r="H367"/>
      <c r="I367" t="s">
        <v>1352</v>
      </c>
      <c r="J367"/>
      <c r="K367" t="s">
        <v>1360</v>
      </c>
      <c r="L367">
        <v>4</v>
      </c>
      <c r="M367">
        <v>0</v>
      </c>
      <c r="N367">
        <v>0.28667999999999999</v>
      </c>
      <c r="O367">
        <v>8.7000000000000001E-4</v>
      </c>
      <c r="P367"/>
      <c r="Q367"/>
      <c r="R367">
        <v>0.28754999999999997</v>
      </c>
      <c r="S367"/>
      <c r="T367"/>
      <c r="U367"/>
      <c r="V367"/>
      <c r="W367"/>
      <c r="X367"/>
      <c r="Y367"/>
      <c r="Z367"/>
      <c r="AA367"/>
      <c r="AB367"/>
      <c r="AC367"/>
      <c r="AD367"/>
      <c r="AE367">
        <v>8.7000000000000001E-4</v>
      </c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 t="s">
        <v>1353</v>
      </c>
      <c r="AT367" s="108" t="str">
        <f t="shared" si="5"/>
        <v>AX2_2025-06-01_T</v>
      </c>
    </row>
    <row r="368" spans="1:46" x14ac:dyDescent="0.35">
      <c r="A368" t="s">
        <v>1451</v>
      </c>
      <c r="B368" t="s">
        <v>1349</v>
      </c>
      <c r="C368" t="s">
        <v>1361</v>
      </c>
      <c r="D368" t="s">
        <v>1349</v>
      </c>
      <c r="E368">
        <v>616.38059999999996</v>
      </c>
      <c r="F368" t="s">
        <v>1351</v>
      </c>
      <c r="G368" s="6">
        <v>45809.635706018518</v>
      </c>
      <c r="H368"/>
      <c r="I368" t="s">
        <v>1352</v>
      </c>
      <c r="J368"/>
      <c r="K368" t="s">
        <v>1360</v>
      </c>
      <c r="L368">
        <v>4</v>
      </c>
      <c r="M368">
        <v>0</v>
      </c>
      <c r="N368">
        <v>0.13236000000000001</v>
      </c>
      <c r="O368">
        <v>1.2199999999999999E-3</v>
      </c>
      <c r="P368"/>
      <c r="Q368"/>
      <c r="R368">
        <v>0.13358</v>
      </c>
      <c r="S368"/>
      <c r="T368"/>
      <c r="U368"/>
      <c r="V368"/>
      <c r="W368"/>
      <c r="X368"/>
      <c r="Y368"/>
      <c r="Z368"/>
      <c r="AA368"/>
      <c r="AB368"/>
      <c r="AC368"/>
      <c r="AD368"/>
      <c r="AE368">
        <v>1.2199999999999999E-3</v>
      </c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 t="s">
        <v>1353</v>
      </c>
      <c r="AT368" s="108" t="str">
        <f t="shared" si="5"/>
        <v>BD1a_2025-06-01_T</v>
      </c>
    </row>
    <row r="369" spans="1:46" x14ac:dyDescent="0.35">
      <c r="A369" t="s">
        <v>1455</v>
      </c>
      <c r="B369" t="s">
        <v>1349</v>
      </c>
      <c r="C369" t="s">
        <v>1350</v>
      </c>
      <c r="D369" t="s">
        <v>1349</v>
      </c>
      <c r="E369">
        <v>3.0173000000000001</v>
      </c>
      <c r="F369" t="s">
        <v>1351</v>
      </c>
      <c r="G369" s="6">
        <v>45809.636018518519</v>
      </c>
      <c r="H369"/>
      <c r="I369" t="s">
        <v>1352</v>
      </c>
      <c r="J369"/>
      <c r="K369"/>
      <c r="L369">
        <v>0</v>
      </c>
      <c r="M369">
        <v>0</v>
      </c>
      <c r="N369">
        <v>1.7670000000000002E-2</v>
      </c>
      <c r="O369">
        <v>1.273E-2</v>
      </c>
      <c r="P369"/>
      <c r="Q369"/>
      <c r="R369">
        <v>3.04E-2</v>
      </c>
      <c r="S369"/>
      <c r="T369"/>
      <c r="U369"/>
      <c r="V369"/>
      <c r="W369"/>
      <c r="X369"/>
      <c r="Y369"/>
      <c r="Z369"/>
      <c r="AA369"/>
      <c r="AB369"/>
      <c r="AC369"/>
      <c r="AD369"/>
      <c r="AE369">
        <v>1.273E-2</v>
      </c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 t="s">
        <v>1353</v>
      </c>
      <c r="AT369" s="108" t="str">
        <f t="shared" si="5"/>
        <v>DE1_2025-06-01_N</v>
      </c>
    </row>
    <row r="370" spans="1:46" x14ac:dyDescent="0.35">
      <c r="A370" t="s">
        <v>1456</v>
      </c>
      <c r="B370" t="s">
        <v>1349</v>
      </c>
      <c r="C370" t="s">
        <v>1350</v>
      </c>
      <c r="D370" t="s">
        <v>1349</v>
      </c>
      <c r="E370">
        <v>7.0157800000000003</v>
      </c>
      <c r="F370" t="s">
        <v>1351</v>
      </c>
      <c r="G370" s="6">
        <v>45809.638831018521</v>
      </c>
      <c r="H370"/>
      <c r="I370" t="s">
        <v>1352</v>
      </c>
      <c r="J370"/>
      <c r="K370"/>
      <c r="L370">
        <v>0</v>
      </c>
      <c r="M370">
        <v>0</v>
      </c>
      <c r="N370">
        <v>2.9420000000000002E-2</v>
      </c>
      <c r="O370">
        <v>1.188E-2</v>
      </c>
      <c r="P370"/>
      <c r="Q370"/>
      <c r="R370">
        <v>4.129E-2</v>
      </c>
      <c r="S370"/>
      <c r="T370"/>
      <c r="U370"/>
      <c r="V370"/>
      <c r="W370"/>
      <c r="X370"/>
      <c r="Y370"/>
      <c r="Z370"/>
      <c r="AA370"/>
      <c r="AB370"/>
      <c r="AC370"/>
      <c r="AD370"/>
      <c r="AE370">
        <v>1.188E-2</v>
      </c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 t="s">
        <v>1353</v>
      </c>
      <c r="AT370" s="108" t="str">
        <f t="shared" si="5"/>
        <v>ETL1_2025-06-01_N</v>
      </c>
    </row>
    <row r="371" spans="1:46" x14ac:dyDescent="0.35">
      <c r="A371" t="s">
        <v>1452</v>
      </c>
      <c r="B371" t="s">
        <v>1349</v>
      </c>
      <c r="C371" t="s">
        <v>1361</v>
      </c>
      <c r="D371" t="s">
        <v>1349</v>
      </c>
      <c r="E371">
        <v>174.649</v>
      </c>
      <c r="F371" t="s">
        <v>1351</v>
      </c>
      <c r="G371" s="6">
        <v>45809.639560185184</v>
      </c>
      <c r="H371"/>
      <c r="I371" t="s">
        <v>1352</v>
      </c>
      <c r="J371"/>
      <c r="K371"/>
      <c r="L371">
        <v>0</v>
      </c>
      <c r="M371">
        <v>0</v>
      </c>
      <c r="N371">
        <v>0.18551000000000001</v>
      </c>
      <c r="O371">
        <v>1.746E-2</v>
      </c>
      <c r="P371"/>
      <c r="Q371"/>
      <c r="R371">
        <v>0.20297000000000001</v>
      </c>
      <c r="S371"/>
      <c r="T371"/>
      <c r="U371"/>
      <c r="V371"/>
      <c r="W371"/>
      <c r="X371"/>
      <c r="Y371"/>
      <c r="Z371"/>
      <c r="AA371"/>
      <c r="AB371"/>
      <c r="AC371"/>
      <c r="AD371"/>
      <c r="AE371">
        <v>1.746E-2</v>
      </c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 t="s">
        <v>1353</v>
      </c>
      <c r="AT371" s="108" t="str">
        <f t="shared" si="5"/>
        <v>BLDL1_2025-06-01_T</v>
      </c>
    </row>
    <row r="372" spans="1:46" x14ac:dyDescent="0.35">
      <c r="A372" t="s">
        <v>1455</v>
      </c>
      <c r="B372" t="s">
        <v>1349</v>
      </c>
      <c r="C372" t="s">
        <v>1356</v>
      </c>
      <c r="D372" t="s">
        <v>1349</v>
      </c>
      <c r="E372">
        <v>5.5160000000000001E-2</v>
      </c>
      <c r="F372" t="s">
        <v>1357</v>
      </c>
      <c r="G372" s="6">
        <v>45809.640393518515</v>
      </c>
      <c r="H372"/>
      <c r="I372" t="s">
        <v>1352</v>
      </c>
      <c r="J372"/>
      <c r="K372"/>
      <c r="L372">
        <v>0</v>
      </c>
      <c r="M372">
        <v>0</v>
      </c>
      <c r="N372">
        <v>2.7789999999999999E-2</v>
      </c>
      <c r="O372">
        <v>4.9800000000000001E-3</v>
      </c>
      <c r="P372"/>
      <c r="Q372"/>
      <c r="R372">
        <v>3.2770000000000001E-2</v>
      </c>
      <c r="S372"/>
      <c r="T372"/>
      <c r="U372"/>
      <c r="V372"/>
      <c r="W372"/>
      <c r="X372"/>
      <c r="Y372"/>
      <c r="Z372"/>
      <c r="AA372"/>
      <c r="AB372"/>
      <c r="AC372"/>
      <c r="AD372"/>
      <c r="AE372">
        <v>4.9800000000000001E-3</v>
      </c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 t="s">
        <v>1353</v>
      </c>
      <c r="AT372" s="108" t="str">
        <f t="shared" si="5"/>
        <v>DE1_2025-06-01_P</v>
      </c>
    </row>
    <row r="373" spans="1:46" x14ac:dyDescent="0.35">
      <c r="A373" t="s">
        <v>1457</v>
      </c>
      <c r="B373" t="s">
        <v>1349</v>
      </c>
      <c r="C373" t="s">
        <v>1350</v>
      </c>
      <c r="D373" t="s">
        <v>1349</v>
      </c>
      <c r="E373">
        <v>12.79485</v>
      </c>
      <c r="F373" t="s">
        <v>1351</v>
      </c>
      <c r="G373" s="6">
        <v>45809.640497685185</v>
      </c>
      <c r="H373"/>
      <c r="I373" t="s">
        <v>1352</v>
      </c>
      <c r="J373"/>
      <c r="K373"/>
      <c r="L373">
        <v>0</v>
      </c>
      <c r="M373">
        <v>0</v>
      </c>
      <c r="N373">
        <v>4.6399999999999997E-2</v>
      </c>
      <c r="O373">
        <v>1.6160000000000001E-2</v>
      </c>
      <c r="P373"/>
      <c r="Q373"/>
      <c r="R373">
        <v>6.2549999999999994E-2</v>
      </c>
      <c r="S373"/>
      <c r="T373"/>
      <c r="U373"/>
      <c r="V373"/>
      <c r="W373"/>
      <c r="X373"/>
      <c r="Y373"/>
      <c r="Z373"/>
      <c r="AA373"/>
      <c r="AB373"/>
      <c r="AC373"/>
      <c r="AD373"/>
      <c r="AE373">
        <v>1.6160000000000001E-2</v>
      </c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 t="s">
        <v>1353</v>
      </c>
      <c r="AT373" s="108" t="str">
        <f t="shared" si="5"/>
        <v>GMP1_2025-06-01_N</v>
      </c>
    </row>
    <row r="374" spans="1:46" x14ac:dyDescent="0.35">
      <c r="A374" t="s">
        <v>1456</v>
      </c>
      <c r="B374" t="s">
        <v>1349</v>
      </c>
      <c r="C374" t="s">
        <v>1356</v>
      </c>
      <c r="D374" t="s">
        <v>1349</v>
      </c>
      <c r="E374">
        <v>3.5630000000000002E-2</v>
      </c>
      <c r="F374" t="s">
        <v>1357</v>
      </c>
      <c r="G374" s="6">
        <v>45809.642164351855</v>
      </c>
      <c r="H374"/>
      <c r="I374" t="s">
        <v>1352</v>
      </c>
      <c r="J374"/>
      <c r="K374"/>
      <c r="L374">
        <v>0</v>
      </c>
      <c r="M374">
        <v>0</v>
      </c>
      <c r="N374">
        <v>1.712E-2</v>
      </c>
      <c r="O374">
        <v>2.2100000000000002E-3</v>
      </c>
      <c r="P374"/>
      <c r="Q374"/>
      <c r="R374">
        <v>1.933E-2</v>
      </c>
      <c r="S374"/>
      <c r="T374"/>
      <c r="U374"/>
      <c r="V374"/>
      <c r="W374"/>
      <c r="X374"/>
      <c r="Y374"/>
      <c r="Z374"/>
      <c r="AA374"/>
      <c r="AB374"/>
      <c r="AC374"/>
      <c r="AD374"/>
      <c r="AE374">
        <v>2.2100000000000002E-3</v>
      </c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 t="s">
        <v>1353</v>
      </c>
      <c r="AT374" s="108" t="str">
        <f t="shared" si="5"/>
        <v>ETL1_2025-06-01_P</v>
      </c>
    </row>
    <row r="375" spans="1:46" x14ac:dyDescent="0.35">
      <c r="A375" t="s">
        <v>1455</v>
      </c>
      <c r="B375" t="s">
        <v>1349</v>
      </c>
      <c r="C375" t="s">
        <v>1359</v>
      </c>
      <c r="D375" t="s">
        <v>1349</v>
      </c>
      <c r="E375">
        <v>195.2662</v>
      </c>
      <c r="F375" t="s">
        <v>1357</v>
      </c>
      <c r="G375" s="6">
        <v>45809.642476851855</v>
      </c>
      <c r="H375"/>
      <c r="I375" t="s">
        <v>1352</v>
      </c>
      <c r="J375"/>
      <c r="K375" t="s">
        <v>1360</v>
      </c>
      <c r="L375">
        <v>4</v>
      </c>
      <c r="M375">
        <v>0</v>
      </c>
      <c r="N375">
        <v>0.12852</v>
      </c>
      <c r="O375">
        <v>0.13181000000000001</v>
      </c>
      <c r="P375"/>
      <c r="Q375"/>
      <c r="R375">
        <v>0.26033000000000001</v>
      </c>
      <c r="S375"/>
      <c r="T375"/>
      <c r="U375"/>
      <c r="V375"/>
      <c r="W375"/>
      <c r="X375"/>
      <c r="Y375"/>
      <c r="Z375"/>
      <c r="AA375"/>
      <c r="AB375"/>
      <c r="AC375"/>
      <c r="AD375"/>
      <c r="AE375">
        <v>0.13181000000000001</v>
      </c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 t="s">
        <v>1353</v>
      </c>
      <c r="AT375" s="108" t="str">
        <f t="shared" si="5"/>
        <v>DE1_2025-06-01_C</v>
      </c>
    </row>
    <row r="376" spans="1:46" x14ac:dyDescent="0.35">
      <c r="A376" t="s">
        <v>1458</v>
      </c>
      <c r="B376" t="s">
        <v>1349</v>
      </c>
      <c r="C376" t="s">
        <v>1350</v>
      </c>
      <c r="D376" t="s">
        <v>1349</v>
      </c>
      <c r="E376">
        <v>0.75319999999999998</v>
      </c>
      <c r="F376" t="s">
        <v>1351</v>
      </c>
      <c r="G376" s="6">
        <v>45809.643310185187</v>
      </c>
      <c r="H376"/>
      <c r="I376" t="s">
        <v>1352</v>
      </c>
      <c r="J376"/>
      <c r="K376"/>
      <c r="L376">
        <v>0</v>
      </c>
      <c r="M376">
        <v>0</v>
      </c>
      <c r="N376">
        <v>1.102E-2</v>
      </c>
      <c r="O376">
        <v>3.3689999999999998E-2</v>
      </c>
      <c r="P376"/>
      <c r="Q376"/>
      <c r="R376">
        <v>4.471E-2</v>
      </c>
      <c r="S376"/>
      <c r="T376"/>
      <c r="U376"/>
      <c r="V376"/>
      <c r="W376"/>
      <c r="X376"/>
      <c r="Y376"/>
      <c r="Z376"/>
      <c r="AA376"/>
      <c r="AB376"/>
      <c r="AC376"/>
      <c r="AD376"/>
      <c r="AE376">
        <v>3.3689999999999998E-2</v>
      </c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 t="s">
        <v>1353</v>
      </c>
      <c r="AT376" s="108" t="str">
        <f t="shared" si="5"/>
        <v>GRPL1_2025-06-01_N</v>
      </c>
    </row>
    <row r="377" spans="1:46" x14ac:dyDescent="0.35">
      <c r="A377" t="s">
        <v>1459</v>
      </c>
      <c r="B377" t="s">
        <v>1349</v>
      </c>
      <c r="C377" t="s">
        <v>1350</v>
      </c>
      <c r="D377" t="s">
        <v>1349</v>
      </c>
      <c r="E377">
        <v>-0.60202999999999995</v>
      </c>
      <c r="F377" t="s">
        <v>1351</v>
      </c>
      <c r="G377" s="6">
        <v>45809.643518518518</v>
      </c>
      <c r="H377"/>
      <c r="I377" t="s">
        <v>1352</v>
      </c>
      <c r="J377"/>
      <c r="K377"/>
      <c r="L377">
        <v>0</v>
      </c>
      <c r="M377">
        <v>0</v>
      </c>
      <c r="N377">
        <v>7.0400000000000003E-3</v>
      </c>
      <c r="O377">
        <v>4.6600000000000001E-3</v>
      </c>
      <c r="P377"/>
      <c r="Q377"/>
      <c r="R377">
        <v>1.17E-2</v>
      </c>
      <c r="S377"/>
      <c r="T377"/>
      <c r="U377"/>
      <c r="V377"/>
      <c r="W377"/>
      <c r="X377"/>
      <c r="Y377"/>
      <c r="Z377"/>
      <c r="AA377"/>
      <c r="AB377"/>
      <c r="AC377"/>
      <c r="AD377"/>
      <c r="AE377">
        <v>4.6600000000000001E-3</v>
      </c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 t="s">
        <v>1353</v>
      </c>
      <c r="AT377" s="108" t="str">
        <f t="shared" si="5"/>
        <v>HA1_2025-06-01_N</v>
      </c>
    </row>
    <row r="378" spans="1:46" x14ac:dyDescent="0.35">
      <c r="A378" t="s">
        <v>1457</v>
      </c>
      <c r="B378" t="s">
        <v>1349</v>
      </c>
      <c r="C378" t="s">
        <v>1356</v>
      </c>
      <c r="D378" t="s">
        <v>1349</v>
      </c>
      <c r="E378">
        <v>3.3459999999999997E-2</v>
      </c>
      <c r="F378" t="s">
        <v>1357</v>
      </c>
      <c r="G378" s="6">
        <v>45809.643726851849</v>
      </c>
      <c r="H378"/>
      <c r="I378" t="s">
        <v>1352</v>
      </c>
      <c r="J378"/>
      <c r="K378"/>
      <c r="L378">
        <v>0</v>
      </c>
      <c r="M378">
        <v>0</v>
      </c>
      <c r="N378">
        <v>1.593E-2</v>
      </c>
      <c r="O378">
        <v>6.3499999999999997E-3</v>
      </c>
      <c r="P378"/>
      <c r="Q378"/>
      <c r="R378">
        <v>2.2280000000000001E-2</v>
      </c>
      <c r="S378"/>
      <c r="T378"/>
      <c r="U378"/>
      <c r="V378"/>
      <c r="W378"/>
      <c r="X378"/>
      <c r="Y378"/>
      <c r="Z378"/>
      <c r="AA378"/>
      <c r="AB378"/>
      <c r="AC378"/>
      <c r="AD378"/>
      <c r="AE378">
        <v>6.3499999999999997E-3</v>
      </c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 t="s">
        <v>1353</v>
      </c>
      <c r="AT378" s="108" t="str">
        <f t="shared" si="5"/>
        <v>GMP1_2025-06-01_P</v>
      </c>
    </row>
    <row r="379" spans="1:46" x14ac:dyDescent="0.35">
      <c r="A379" t="s">
        <v>1456</v>
      </c>
      <c r="B379" t="s">
        <v>1349</v>
      </c>
      <c r="C379" t="s">
        <v>1359</v>
      </c>
      <c r="D379" t="s">
        <v>1349</v>
      </c>
      <c r="E379">
        <v>419.75400000000002</v>
      </c>
      <c r="F379" t="s">
        <v>1357</v>
      </c>
      <c r="G379" s="6">
        <v>45809.645185185182</v>
      </c>
      <c r="H379"/>
      <c r="I379" t="s">
        <v>1352</v>
      </c>
      <c r="J379"/>
      <c r="K379" t="s">
        <v>1360</v>
      </c>
      <c r="L379">
        <v>4</v>
      </c>
      <c r="M379">
        <v>0</v>
      </c>
      <c r="N379">
        <v>0.25527</v>
      </c>
      <c r="O379">
        <v>0.13119</v>
      </c>
      <c r="P379"/>
      <c r="Q379"/>
      <c r="R379">
        <v>0.38646000000000003</v>
      </c>
      <c r="S379"/>
      <c r="T379"/>
      <c r="U379"/>
      <c r="V379"/>
      <c r="W379"/>
      <c r="X379"/>
      <c r="Y379"/>
      <c r="Z379"/>
      <c r="AA379"/>
      <c r="AB379"/>
      <c r="AC379"/>
      <c r="AD379"/>
      <c r="AE379">
        <v>0.13119</v>
      </c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 t="s">
        <v>1353</v>
      </c>
      <c r="AT379" s="108" t="str">
        <f t="shared" si="5"/>
        <v>ETL1_2025-06-01_C</v>
      </c>
    </row>
    <row r="380" spans="1:46" x14ac:dyDescent="0.35">
      <c r="A380" t="s">
        <v>1458</v>
      </c>
      <c r="B380" t="s">
        <v>1349</v>
      </c>
      <c r="C380" t="s">
        <v>1356</v>
      </c>
      <c r="D380" t="s">
        <v>1349</v>
      </c>
      <c r="E380">
        <v>6.7449999999999996E-2</v>
      </c>
      <c r="F380" t="s">
        <v>1357</v>
      </c>
      <c r="G380" s="6">
        <v>45809.645289351851</v>
      </c>
      <c r="H380"/>
      <c r="I380" t="s">
        <v>1352</v>
      </c>
      <c r="J380"/>
      <c r="K380"/>
      <c r="L380">
        <v>0</v>
      </c>
      <c r="M380">
        <v>0</v>
      </c>
      <c r="N380">
        <v>3.4500000000000003E-2</v>
      </c>
      <c r="O380">
        <v>1.363E-2</v>
      </c>
      <c r="P380"/>
      <c r="Q380"/>
      <c r="R380">
        <v>4.8140000000000002E-2</v>
      </c>
      <c r="S380"/>
      <c r="T380"/>
      <c r="U380"/>
      <c r="V380"/>
      <c r="W380"/>
      <c r="X380"/>
      <c r="Y380"/>
      <c r="Z380"/>
      <c r="AA380"/>
      <c r="AB380"/>
      <c r="AC380"/>
      <c r="AD380"/>
      <c r="AE380">
        <v>1.363E-2</v>
      </c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 t="s">
        <v>1353</v>
      </c>
      <c r="AT380" s="108" t="str">
        <f t="shared" si="5"/>
        <v>GRPL1_2025-06-01_P</v>
      </c>
    </row>
    <row r="381" spans="1:46" x14ac:dyDescent="0.35">
      <c r="A381" t="s">
        <v>1457</v>
      </c>
      <c r="B381" t="s">
        <v>1349</v>
      </c>
      <c r="C381" t="s">
        <v>1359</v>
      </c>
      <c r="D381" t="s">
        <v>1349</v>
      </c>
      <c r="E381">
        <v>360.55059999999997</v>
      </c>
      <c r="F381" t="s">
        <v>1357</v>
      </c>
      <c r="G381" s="6">
        <v>45809.647581018522</v>
      </c>
      <c r="H381"/>
      <c r="I381" t="s">
        <v>1352</v>
      </c>
      <c r="J381"/>
      <c r="K381" t="s">
        <v>1360</v>
      </c>
      <c r="L381">
        <v>4</v>
      </c>
      <c r="M381">
        <v>0</v>
      </c>
      <c r="N381">
        <v>0.22352</v>
      </c>
      <c r="O381">
        <v>0.13161</v>
      </c>
      <c r="P381"/>
      <c r="Q381"/>
      <c r="R381">
        <v>0.35511999999999999</v>
      </c>
      <c r="S381"/>
      <c r="T381"/>
      <c r="U381"/>
      <c r="V381"/>
      <c r="W381"/>
      <c r="X381"/>
      <c r="Y381"/>
      <c r="Z381"/>
      <c r="AA381"/>
      <c r="AB381"/>
      <c r="AC381"/>
      <c r="AD381"/>
      <c r="AE381">
        <v>0.13161</v>
      </c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 t="s">
        <v>1353</v>
      </c>
      <c r="AT381" s="108" t="str">
        <f t="shared" si="5"/>
        <v>GMP1_2025-06-01_C</v>
      </c>
    </row>
    <row r="382" spans="1:46" x14ac:dyDescent="0.35">
      <c r="A382" t="s">
        <v>1460</v>
      </c>
      <c r="B382" t="s">
        <v>1349</v>
      </c>
      <c r="C382" t="s">
        <v>1350</v>
      </c>
      <c r="D382" t="s">
        <v>1349</v>
      </c>
      <c r="E382">
        <v>1.4169</v>
      </c>
      <c r="F382" t="s">
        <v>1351</v>
      </c>
      <c r="G382" s="6">
        <v>45809.648414351854</v>
      </c>
      <c r="H382"/>
      <c r="I382" t="s">
        <v>1352</v>
      </c>
      <c r="J382"/>
      <c r="K382"/>
      <c r="L382">
        <v>0</v>
      </c>
      <c r="M382">
        <v>0</v>
      </c>
      <c r="N382">
        <v>1.2970000000000001E-2</v>
      </c>
      <c r="O382">
        <v>2.2870000000000001E-2</v>
      </c>
      <c r="P382"/>
      <c r="Q382"/>
      <c r="R382">
        <v>3.5830000000000001E-2</v>
      </c>
      <c r="S382"/>
      <c r="T382"/>
      <c r="U382"/>
      <c r="V382"/>
      <c r="W382"/>
      <c r="X382"/>
      <c r="Y382"/>
      <c r="Z382"/>
      <c r="AA382"/>
      <c r="AB382"/>
      <c r="AC382"/>
      <c r="AD382"/>
      <c r="AE382">
        <v>2.2870000000000001E-2</v>
      </c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 t="s">
        <v>1353</v>
      </c>
      <c r="AT382" s="108" t="str">
        <f t="shared" si="5"/>
        <v>HB3_2025-06-01_N</v>
      </c>
    </row>
    <row r="383" spans="1:46" x14ac:dyDescent="0.35">
      <c r="A383" t="s">
        <v>1458</v>
      </c>
      <c r="B383" t="s">
        <v>1349</v>
      </c>
      <c r="C383" t="s">
        <v>1361</v>
      </c>
      <c r="D383" t="s">
        <v>1349</v>
      </c>
      <c r="E383">
        <v>210.2139</v>
      </c>
      <c r="F383" t="s">
        <v>1351</v>
      </c>
      <c r="G383" s="6">
        <v>45809.649143518516</v>
      </c>
      <c r="H383"/>
      <c r="I383" t="s">
        <v>1352</v>
      </c>
      <c r="J383"/>
      <c r="K383"/>
      <c r="L383">
        <v>0</v>
      </c>
      <c r="M383">
        <v>0</v>
      </c>
      <c r="N383">
        <v>0.22251000000000001</v>
      </c>
      <c r="O383">
        <v>1.958E-2</v>
      </c>
      <c r="P383"/>
      <c r="Q383"/>
      <c r="R383">
        <v>0.24209</v>
      </c>
      <c r="S383"/>
      <c r="T383"/>
      <c r="U383"/>
      <c r="V383"/>
      <c r="W383"/>
      <c r="X383"/>
      <c r="Y383"/>
      <c r="Z383"/>
      <c r="AA383"/>
      <c r="AB383"/>
      <c r="AC383"/>
      <c r="AD383"/>
      <c r="AE383">
        <v>1.958E-2</v>
      </c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 t="s">
        <v>1353</v>
      </c>
      <c r="AT383" s="108" t="str">
        <f t="shared" si="5"/>
        <v>GRPL1_2025-06-01_T</v>
      </c>
    </row>
    <row r="384" spans="1:46" x14ac:dyDescent="0.35">
      <c r="A384" t="s">
        <v>1459</v>
      </c>
      <c r="B384" t="s">
        <v>1349</v>
      </c>
      <c r="C384" t="s">
        <v>1356</v>
      </c>
      <c r="D384" t="s">
        <v>1349</v>
      </c>
      <c r="E384">
        <v>5.5629999999999999E-2</v>
      </c>
      <c r="F384" t="s">
        <v>1357</v>
      </c>
      <c r="G384" s="6">
        <v>45809.649872685186</v>
      </c>
      <c r="H384"/>
      <c r="I384" t="s">
        <v>1352</v>
      </c>
      <c r="J384"/>
      <c r="K384"/>
      <c r="L384">
        <v>0</v>
      </c>
      <c r="M384">
        <v>0</v>
      </c>
      <c r="N384">
        <v>2.8049999999999999E-2</v>
      </c>
      <c r="O384">
        <v>9.3000000000000005E-4</v>
      </c>
      <c r="P384"/>
      <c r="Q384"/>
      <c r="R384">
        <v>2.8979999999999999E-2</v>
      </c>
      <c r="S384"/>
      <c r="T384"/>
      <c r="U384"/>
      <c r="V384"/>
      <c r="W384"/>
      <c r="X384"/>
      <c r="Y384"/>
      <c r="Z384"/>
      <c r="AA384"/>
      <c r="AB384"/>
      <c r="AC384"/>
      <c r="AD384"/>
      <c r="AE384">
        <v>9.3000000000000005E-4</v>
      </c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 t="s">
        <v>1353</v>
      </c>
      <c r="AT384" s="108" t="str">
        <f t="shared" si="5"/>
        <v>HA1_2025-06-01_P</v>
      </c>
    </row>
    <row r="385" spans="1:48" x14ac:dyDescent="0.35">
      <c r="A385" t="s">
        <v>1461</v>
      </c>
      <c r="B385" t="s">
        <v>1349</v>
      </c>
      <c r="C385" t="s">
        <v>1350</v>
      </c>
      <c r="D385" t="s">
        <v>1349</v>
      </c>
      <c r="E385">
        <v>12.137180000000001</v>
      </c>
      <c r="F385" t="s">
        <v>1351</v>
      </c>
      <c r="G385" s="6">
        <v>45809.65216435185</v>
      </c>
      <c r="H385"/>
      <c r="I385" t="s">
        <v>1352</v>
      </c>
      <c r="J385"/>
      <c r="K385"/>
      <c r="L385">
        <v>0</v>
      </c>
      <c r="M385">
        <v>0</v>
      </c>
      <c r="N385">
        <v>4.4470000000000003E-2</v>
      </c>
      <c r="O385">
        <v>2.4660000000000001E-2</v>
      </c>
      <c r="P385"/>
      <c r="Q385"/>
      <c r="R385">
        <v>6.9129999999999997E-2</v>
      </c>
      <c r="S385"/>
      <c r="T385"/>
      <c r="U385"/>
      <c r="V385"/>
      <c r="W385"/>
      <c r="X385"/>
      <c r="Y385"/>
      <c r="Z385"/>
      <c r="AA385"/>
      <c r="AB385"/>
      <c r="AC385"/>
      <c r="AD385"/>
      <c r="AE385">
        <v>2.4660000000000001E-2</v>
      </c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 t="s">
        <v>1353</v>
      </c>
      <c r="AT385" s="108" t="str">
        <f t="shared" si="5"/>
        <v>HL2_2025-06-01_N</v>
      </c>
    </row>
    <row r="386" spans="1:48" x14ac:dyDescent="0.35">
      <c r="A386" t="s">
        <v>1460</v>
      </c>
      <c r="B386" t="s">
        <v>1349</v>
      </c>
      <c r="C386" t="s">
        <v>1356</v>
      </c>
      <c r="D386" t="s">
        <v>1349</v>
      </c>
      <c r="E386">
        <v>0.1067</v>
      </c>
      <c r="F386" t="s">
        <v>1357</v>
      </c>
      <c r="G386" s="6">
        <v>45809.65247685185</v>
      </c>
      <c r="H386"/>
      <c r="I386" t="s">
        <v>1352</v>
      </c>
      <c r="J386"/>
      <c r="K386"/>
      <c r="L386">
        <v>0</v>
      </c>
      <c r="M386">
        <v>0</v>
      </c>
      <c r="N386">
        <v>5.595E-2</v>
      </c>
      <c r="O386">
        <v>7.9600000000000001E-3</v>
      </c>
      <c r="P386"/>
      <c r="Q386"/>
      <c r="R386">
        <v>6.3909999999999995E-2</v>
      </c>
      <c r="S386"/>
      <c r="T386"/>
      <c r="U386"/>
      <c r="V386"/>
      <c r="W386"/>
      <c r="X386"/>
      <c r="Y386"/>
      <c r="Z386"/>
      <c r="AA386"/>
      <c r="AB386"/>
      <c r="AC386"/>
      <c r="AD386"/>
      <c r="AE386">
        <v>7.9600000000000001E-3</v>
      </c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 t="s">
        <v>1353</v>
      </c>
      <c r="AT386" s="108" t="str">
        <f t="shared" ref="AT386:AT449" si="6">A386&amp;"_"&amp;LEFT(C386,1)</f>
        <v>HB3_2025-06-01_P</v>
      </c>
    </row>
    <row r="387" spans="1:48" x14ac:dyDescent="0.35">
      <c r="A387" t="s">
        <v>1455</v>
      </c>
      <c r="B387" t="s">
        <v>1349</v>
      </c>
      <c r="C387" t="s">
        <v>1361</v>
      </c>
      <c r="D387" t="s">
        <v>1349</v>
      </c>
      <c r="E387">
        <v>1071.8920000000001</v>
      </c>
      <c r="F387" t="s">
        <v>1351</v>
      </c>
      <c r="G387" s="6">
        <v>45809.653622685182</v>
      </c>
      <c r="H387"/>
      <c r="I387" t="s">
        <v>1352</v>
      </c>
      <c r="J387"/>
      <c r="K387" t="s">
        <v>1360</v>
      </c>
      <c r="L387">
        <v>4</v>
      </c>
      <c r="M387">
        <v>0</v>
      </c>
      <c r="N387">
        <v>0.22686000000000001</v>
      </c>
      <c r="O387">
        <v>1.1900000000000001E-3</v>
      </c>
      <c r="P387"/>
      <c r="Q387"/>
      <c r="R387">
        <v>0.22805</v>
      </c>
      <c r="S387"/>
      <c r="T387"/>
      <c r="U387"/>
      <c r="V387"/>
      <c r="W387"/>
      <c r="X387"/>
      <c r="Y387"/>
      <c r="Z387"/>
      <c r="AA387"/>
      <c r="AB387"/>
      <c r="AC387"/>
      <c r="AD387"/>
      <c r="AE387">
        <v>1.1900000000000001E-3</v>
      </c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 t="s">
        <v>1353</v>
      </c>
      <c r="AT387" s="108" t="str">
        <f t="shared" si="6"/>
        <v>DE1_2025-06-01_T</v>
      </c>
    </row>
    <row r="388" spans="1:48" x14ac:dyDescent="0.35">
      <c r="A388" t="s">
        <v>1462</v>
      </c>
      <c r="B388" t="s">
        <v>1349</v>
      </c>
      <c r="C388" t="s">
        <v>1350</v>
      </c>
      <c r="D388" t="s">
        <v>1349</v>
      </c>
      <c r="E388">
        <v>6.7069400000000003</v>
      </c>
      <c r="F388" t="s">
        <v>1351</v>
      </c>
      <c r="G388" s="6">
        <v>45809.654039351852</v>
      </c>
      <c r="H388"/>
      <c r="I388" t="s">
        <v>1352</v>
      </c>
      <c r="J388"/>
      <c r="K388"/>
      <c r="L388">
        <v>0</v>
      </c>
      <c r="M388">
        <v>0</v>
      </c>
      <c r="N388">
        <v>2.8510000000000001E-2</v>
      </c>
      <c r="O388">
        <v>1.805E-2</v>
      </c>
      <c r="P388"/>
      <c r="Q388"/>
      <c r="R388">
        <v>4.6559999999999997E-2</v>
      </c>
      <c r="S388"/>
      <c r="T388"/>
      <c r="U388"/>
      <c r="V388"/>
      <c r="W388"/>
      <c r="X388"/>
      <c r="Y388"/>
      <c r="Z388"/>
      <c r="AA388"/>
      <c r="AB388"/>
      <c r="AC388"/>
      <c r="AD388"/>
      <c r="AE388">
        <v>1.805E-2</v>
      </c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 t="s">
        <v>1353</v>
      </c>
      <c r="AT388" s="108" t="str">
        <f t="shared" si="6"/>
        <v>HO1_2025-06-01_N</v>
      </c>
    </row>
    <row r="389" spans="1:48" x14ac:dyDescent="0.35">
      <c r="A389" t="s">
        <v>1461</v>
      </c>
      <c r="B389" t="s">
        <v>1349</v>
      </c>
      <c r="C389" t="s">
        <v>1356</v>
      </c>
      <c r="D389" t="s">
        <v>1349</v>
      </c>
      <c r="E389">
        <v>3.8080000000000003E-2</v>
      </c>
      <c r="F389" t="s">
        <v>1357</v>
      </c>
      <c r="G389" s="6">
        <v>45809.654976851853</v>
      </c>
      <c r="H389"/>
      <c r="I389" t="s">
        <v>1352</v>
      </c>
      <c r="J389"/>
      <c r="K389"/>
      <c r="L389">
        <v>0</v>
      </c>
      <c r="M389">
        <v>0</v>
      </c>
      <c r="N389">
        <v>1.8460000000000001E-2</v>
      </c>
      <c r="O389">
        <v>1.4189999999999999E-2</v>
      </c>
      <c r="P389"/>
      <c r="Q389"/>
      <c r="R389">
        <v>3.2640000000000002E-2</v>
      </c>
      <c r="S389"/>
      <c r="T389"/>
      <c r="U389"/>
      <c r="V389"/>
      <c r="W389"/>
      <c r="X389"/>
      <c r="Y389"/>
      <c r="Z389"/>
      <c r="AA389"/>
      <c r="AB389"/>
      <c r="AC389"/>
      <c r="AD389"/>
      <c r="AE389">
        <v>1.4189999999999999E-2</v>
      </c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 t="s">
        <v>1353</v>
      </c>
      <c r="AT389" s="108" t="str">
        <f t="shared" si="6"/>
        <v>HL2_2025-06-01_P</v>
      </c>
    </row>
    <row r="390" spans="1:48" x14ac:dyDescent="0.35">
      <c r="A390" t="s">
        <v>1458</v>
      </c>
      <c r="B390" t="s">
        <v>1349</v>
      </c>
      <c r="C390" t="s">
        <v>1359</v>
      </c>
      <c r="D390" t="s">
        <v>1349</v>
      </c>
      <c r="E390">
        <v>720.37149999999997</v>
      </c>
      <c r="F390" t="s">
        <v>1357</v>
      </c>
      <c r="G390" s="6">
        <v>45809.655289351853</v>
      </c>
      <c r="H390"/>
      <c r="I390" t="s">
        <v>1352</v>
      </c>
      <c r="J390"/>
      <c r="K390" t="s">
        <v>1360</v>
      </c>
      <c r="L390">
        <v>30</v>
      </c>
      <c r="M390">
        <v>0</v>
      </c>
      <c r="N390">
        <v>7.9769999999999994E-2</v>
      </c>
      <c r="O390">
        <v>0.1341</v>
      </c>
      <c r="P390"/>
      <c r="Q390"/>
      <c r="R390">
        <v>0.21385999999999999</v>
      </c>
      <c r="S390"/>
      <c r="T390"/>
      <c r="U390"/>
      <c r="V390"/>
      <c r="W390"/>
      <c r="X390"/>
      <c r="Y390"/>
      <c r="Z390"/>
      <c r="AA390"/>
      <c r="AB390"/>
      <c r="AC390"/>
      <c r="AD390"/>
      <c r="AE390">
        <v>0.1341</v>
      </c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 t="s">
        <v>1353</v>
      </c>
      <c r="AT390" s="108" t="str">
        <f t="shared" si="6"/>
        <v>GRPL1_2025-06-01_C</v>
      </c>
    </row>
    <row r="391" spans="1:48" x14ac:dyDescent="0.35">
      <c r="A391" t="s">
        <v>1460</v>
      </c>
      <c r="B391" t="s">
        <v>1349</v>
      </c>
      <c r="C391" t="s">
        <v>1359</v>
      </c>
      <c r="D391" t="s">
        <v>1349</v>
      </c>
      <c r="E391">
        <v>302.53879999999998</v>
      </c>
      <c r="F391" t="s">
        <v>1357</v>
      </c>
      <c r="G391" s="6">
        <v>45809.655914351853</v>
      </c>
      <c r="H391"/>
      <c r="I391" t="s">
        <v>1352</v>
      </c>
      <c r="J391"/>
      <c r="K391" t="s">
        <v>1360</v>
      </c>
      <c r="L391">
        <v>4</v>
      </c>
      <c r="M391">
        <v>0</v>
      </c>
      <c r="N391">
        <v>0.19123999999999999</v>
      </c>
      <c r="O391">
        <v>0.13163</v>
      </c>
      <c r="P391"/>
      <c r="Q391"/>
      <c r="R391">
        <v>0.32286999999999999</v>
      </c>
      <c r="S391"/>
      <c r="T391"/>
      <c r="U391"/>
      <c r="V391"/>
      <c r="W391"/>
      <c r="X391"/>
      <c r="Y391"/>
      <c r="Z391"/>
      <c r="AA391"/>
      <c r="AB391"/>
      <c r="AC391"/>
      <c r="AD391"/>
      <c r="AE391">
        <v>0.13163</v>
      </c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 t="s">
        <v>1353</v>
      </c>
      <c r="AT391" s="108" t="str">
        <f t="shared" si="6"/>
        <v>HB3_2025-06-01_C</v>
      </c>
    </row>
    <row r="392" spans="1:48" x14ac:dyDescent="0.35">
      <c r="A392" t="s">
        <v>1461</v>
      </c>
      <c r="B392" t="s">
        <v>1349</v>
      </c>
      <c r="C392" t="s">
        <v>1359</v>
      </c>
      <c r="D392" t="s">
        <v>1349</v>
      </c>
      <c r="E392">
        <v>182.74639999999999</v>
      </c>
      <c r="F392" t="s">
        <v>1357</v>
      </c>
      <c r="G392" s="6">
        <v>45809.656226851854</v>
      </c>
      <c r="H392"/>
      <c r="I392" t="s">
        <v>1352</v>
      </c>
      <c r="J392"/>
      <c r="K392" t="s">
        <v>1360</v>
      </c>
      <c r="L392">
        <v>4</v>
      </c>
      <c r="M392">
        <v>0</v>
      </c>
      <c r="N392">
        <v>0.12094000000000001</v>
      </c>
      <c r="O392">
        <v>0.13192999999999999</v>
      </c>
      <c r="P392"/>
      <c r="Q392"/>
      <c r="R392">
        <v>0.25286999999999998</v>
      </c>
      <c r="S392"/>
      <c r="T392"/>
      <c r="U392"/>
      <c r="V392"/>
      <c r="W392"/>
      <c r="X392"/>
      <c r="Y392"/>
      <c r="Z392"/>
      <c r="AA392"/>
      <c r="AB392"/>
      <c r="AC392"/>
      <c r="AD392"/>
      <c r="AE392">
        <v>0.13192999999999999</v>
      </c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 t="s">
        <v>1353</v>
      </c>
      <c r="AT392" s="108" t="str">
        <f t="shared" si="6"/>
        <v>HL2_2025-06-01_C</v>
      </c>
    </row>
    <row r="393" spans="1:48" x14ac:dyDescent="0.35">
      <c r="A393" t="s">
        <v>1461</v>
      </c>
      <c r="B393" t="s">
        <v>1349</v>
      </c>
      <c r="C393" t="s">
        <v>1361</v>
      </c>
      <c r="D393" t="s">
        <v>1349</v>
      </c>
      <c r="E393">
        <v>196.97210000000001</v>
      </c>
      <c r="F393" t="s">
        <v>1351</v>
      </c>
      <c r="G393" s="6">
        <v>45809.656539351854</v>
      </c>
      <c r="H393"/>
      <c r="I393" t="s">
        <v>1352</v>
      </c>
      <c r="J393"/>
      <c r="K393"/>
      <c r="L393">
        <v>0</v>
      </c>
      <c r="M393">
        <v>0</v>
      </c>
      <c r="N393">
        <v>0.20871000000000001</v>
      </c>
      <c r="O393">
        <v>1.4760000000000001E-2</v>
      </c>
      <c r="P393"/>
      <c r="Q393"/>
      <c r="R393">
        <v>0.22348000000000001</v>
      </c>
      <c r="S393"/>
      <c r="T393"/>
      <c r="U393"/>
      <c r="V393"/>
      <c r="W393"/>
      <c r="X393"/>
      <c r="Y393"/>
      <c r="Z393"/>
      <c r="AA393"/>
      <c r="AB393"/>
      <c r="AC393"/>
      <c r="AD393"/>
      <c r="AE393">
        <v>1.4760000000000001E-2</v>
      </c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 t="s">
        <v>1353</v>
      </c>
      <c r="AT393" s="108" t="str">
        <f t="shared" si="6"/>
        <v>HL2_2025-06-01_T</v>
      </c>
    </row>
    <row r="394" spans="1:48" x14ac:dyDescent="0.35">
      <c r="A394" t="s">
        <v>1462</v>
      </c>
      <c r="B394" t="s">
        <v>1349</v>
      </c>
      <c r="C394" t="s">
        <v>1356</v>
      </c>
      <c r="D394" t="s">
        <v>1349</v>
      </c>
      <c r="E394">
        <v>6.2309999999999997E-2</v>
      </c>
      <c r="F394" t="s">
        <v>1357</v>
      </c>
      <c r="G394" s="6">
        <v>45809.656747685185</v>
      </c>
      <c r="H394"/>
      <c r="I394" t="s">
        <v>1352</v>
      </c>
      <c r="J394"/>
      <c r="K394"/>
      <c r="L394">
        <v>0</v>
      </c>
      <c r="M394">
        <v>0</v>
      </c>
      <c r="N394">
        <v>3.1690000000000003E-2</v>
      </c>
      <c r="O394">
        <v>6.8500000000000002E-3</v>
      </c>
      <c r="P394"/>
      <c r="Q394"/>
      <c r="R394">
        <v>3.8550000000000001E-2</v>
      </c>
      <c r="S394"/>
      <c r="T394"/>
      <c r="U394"/>
      <c r="V394"/>
      <c r="W394"/>
      <c r="X394"/>
      <c r="Y394"/>
      <c r="Z394"/>
      <c r="AA394"/>
      <c r="AB394"/>
      <c r="AC394"/>
      <c r="AD394"/>
      <c r="AE394">
        <v>6.8500000000000002E-3</v>
      </c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 t="s">
        <v>1353</v>
      </c>
      <c r="AT394" s="108" t="str">
        <f t="shared" si="6"/>
        <v>HO1_2025-06-01_P</v>
      </c>
    </row>
    <row r="395" spans="1:48" x14ac:dyDescent="0.35">
      <c r="A395" t="s">
        <v>1459</v>
      </c>
      <c r="B395" t="s">
        <v>1349</v>
      </c>
      <c r="C395" t="s">
        <v>1359</v>
      </c>
      <c r="D395" t="s">
        <v>1349</v>
      </c>
      <c r="E395">
        <v>1038.9549999999999</v>
      </c>
      <c r="F395" t="s">
        <v>1357</v>
      </c>
      <c r="G395" s="6">
        <v>45809.657164351855</v>
      </c>
      <c r="H395"/>
      <c r="I395" t="s">
        <v>1352</v>
      </c>
      <c r="J395"/>
      <c r="K395" t="s">
        <v>1360</v>
      </c>
      <c r="L395">
        <v>39</v>
      </c>
      <c r="M395">
        <v>0</v>
      </c>
      <c r="N395">
        <v>8.8349999999999998E-2</v>
      </c>
      <c r="O395">
        <v>0.13200999999999999</v>
      </c>
      <c r="P395"/>
      <c r="Q395"/>
      <c r="R395">
        <v>0.22036</v>
      </c>
      <c r="S395"/>
      <c r="T395"/>
      <c r="U395"/>
      <c r="V395"/>
      <c r="W395"/>
      <c r="X395"/>
      <c r="Y395"/>
      <c r="Z395"/>
      <c r="AA395"/>
      <c r="AB395"/>
      <c r="AC395"/>
      <c r="AD395"/>
      <c r="AE395">
        <v>0.13200999999999999</v>
      </c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 t="s">
        <v>1353</v>
      </c>
      <c r="AT395" s="108" t="str">
        <f t="shared" si="6"/>
        <v>HA1_2025-06-01_C</v>
      </c>
    </row>
    <row r="396" spans="1:48" x14ac:dyDescent="0.35">
      <c r="A396" t="s">
        <v>1456</v>
      </c>
      <c r="B396" t="s">
        <v>1349</v>
      </c>
      <c r="C396" t="s">
        <v>1361</v>
      </c>
      <c r="D396" t="s">
        <v>1349</v>
      </c>
      <c r="E396">
        <v>443.85379999999998</v>
      </c>
      <c r="F396" t="s">
        <v>1351</v>
      </c>
      <c r="G396" s="6">
        <v>45809.657789351855</v>
      </c>
      <c r="H396"/>
      <c r="I396" t="s">
        <v>1352</v>
      </c>
      <c r="J396"/>
      <c r="K396" t="s">
        <v>1360</v>
      </c>
      <c r="L396">
        <v>4</v>
      </c>
      <c r="M396">
        <v>0</v>
      </c>
      <c r="N396">
        <v>9.6860000000000002E-2</v>
      </c>
      <c r="O396">
        <v>5.9999999999999995E-4</v>
      </c>
      <c r="P396"/>
      <c r="Q396"/>
      <c r="R396">
        <v>9.7460000000000005E-2</v>
      </c>
      <c r="S396"/>
      <c r="T396"/>
      <c r="U396"/>
      <c r="V396"/>
      <c r="W396"/>
      <c r="X396"/>
      <c r="Y396"/>
      <c r="Z396"/>
      <c r="AA396"/>
      <c r="AB396"/>
      <c r="AC396"/>
      <c r="AD396"/>
      <c r="AE396">
        <v>5.9999999999999995E-4</v>
      </c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 t="s">
        <v>1353</v>
      </c>
      <c r="AT396" s="108" t="str">
        <f t="shared" si="6"/>
        <v>ETL1_2025-06-01_T</v>
      </c>
    </row>
    <row r="397" spans="1:48" x14ac:dyDescent="0.35">
      <c r="A397" t="s">
        <v>1457</v>
      </c>
      <c r="B397" t="s">
        <v>1349</v>
      </c>
      <c r="C397" t="s">
        <v>1361</v>
      </c>
      <c r="D397" t="s">
        <v>1349</v>
      </c>
      <c r="E397">
        <v>753.45719999999994</v>
      </c>
      <c r="F397" t="s">
        <v>1351</v>
      </c>
      <c r="G397" s="6">
        <v>45809.658414351848</v>
      </c>
      <c r="H397"/>
      <c r="I397" t="s">
        <v>1352</v>
      </c>
      <c r="J397"/>
      <c r="K397" t="s">
        <v>1360</v>
      </c>
      <c r="L397">
        <v>4</v>
      </c>
      <c r="M397">
        <v>0</v>
      </c>
      <c r="N397">
        <v>0.16067999999999999</v>
      </c>
      <c r="O397">
        <v>1.42E-3</v>
      </c>
      <c r="P397"/>
      <c r="Q397"/>
      <c r="R397">
        <v>0.16209999999999999</v>
      </c>
      <c r="S397"/>
      <c r="T397"/>
      <c r="U397"/>
      <c r="V397"/>
      <c r="W397"/>
      <c r="X397"/>
      <c r="Y397"/>
      <c r="Z397"/>
      <c r="AA397"/>
      <c r="AB397"/>
      <c r="AC397"/>
      <c r="AD397"/>
      <c r="AE397">
        <v>1.42E-3</v>
      </c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 t="s">
        <v>1353</v>
      </c>
      <c r="AT397" s="108" t="str">
        <f t="shared" si="6"/>
        <v>GMP1_2025-06-01_T</v>
      </c>
    </row>
    <row r="398" spans="1:48" x14ac:dyDescent="0.35">
      <c r="A398" t="s">
        <v>1463</v>
      </c>
      <c r="B398" t="s">
        <v>1349</v>
      </c>
      <c r="C398" t="s">
        <v>1350</v>
      </c>
      <c r="D398" t="s">
        <v>1349</v>
      </c>
      <c r="E398">
        <v>-2.11659</v>
      </c>
      <c r="F398" t="s">
        <v>1351</v>
      </c>
      <c r="G398" s="6">
        <v>45809.659456018519</v>
      </c>
      <c r="H398"/>
      <c r="I398" t="s">
        <v>1352</v>
      </c>
      <c r="J398"/>
      <c r="K398"/>
      <c r="L398">
        <v>0</v>
      </c>
      <c r="M398">
        <v>0</v>
      </c>
      <c r="N398">
        <v>2.5799999999999998E-3</v>
      </c>
      <c r="O398">
        <v>5.5999999999999999E-3</v>
      </c>
      <c r="P398"/>
      <c r="Q398"/>
      <c r="R398">
        <v>8.1799999999999998E-3</v>
      </c>
      <c r="S398"/>
      <c r="T398"/>
      <c r="U398"/>
      <c r="V398"/>
      <c r="W398"/>
      <c r="X398"/>
      <c r="Y398"/>
      <c r="Z398"/>
      <c r="AA398"/>
      <c r="AB398"/>
      <c r="AC398"/>
      <c r="AD398"/>
      <c r="AE398">
        <v>5.5999999999999999E-3</v>
      </c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 t="s">
        <v>1353</v>
      </c>
      <c r="AT398" s="108" t="str">
        <f t="shared" si="6"/>
        <v>MB3_2025-06-01_N</v>
      </c>
    </row>
    <row r="399" spans="1:48" x14ac:dyDescent="0.35">
      <c r="A399" t="s">
        <v>1462</v>
      </c>
      <c r="B399" t="s">
        <v>1349</v>
      </c>
      <c r="C399" t="s">
        <v>1361</v>
      </c>
      <c r="D399" t="s">
        <v>1349</v>
      </c>
      <c r="E399">
        <v>319.09210000000002</v>
      </c>
      <c r="F399" t="s">
        <v>1351</v>
      </c>
      <c r="G399" s="6">
        <v>45809.660185185188</v>
      </c>
      <c r="H399"/>
      <c r="I399" t="s">
        <v>1352</v>
      </c>
      <c r="J399"/>
      <c r="K399"/>
      <c r="L399">
        <v>0</v>
      </c>
      <c r="M399">
        <v>0</v>
      </c>
      <c r="N399">
        <v>0.33685999999999999</v>
      </c>
      <c r="O399">
        <v>1.1379999999999999E-2</v>
      </c>
      <c r="P399"/>
      <c r="Q399"/>
      <c r="R399">
        <v>0.34823999999999999</v>
      </c>
      <c r="S399"/>
      <c r="T399"/>
      <c r="U399"/>
      <c r="V399"/>
      <c r="W399"/>
      <c r="X399"/>
      <c r="Y399"/>
      <c r="Z399"/>
      <c r="AA399"/>
      <c r="AB399"/>
      <c r="AC399"/>
      <c r="AD399"/>
      <c r="AE399">
        <v>1.1379999999999999E-2</v>
      </c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 t="s">
        <v>1353</v>
      </c>
      <c r="AT399" s="108" t="str">
        <f t="shared" si="6"/>
        <v>HO1_2025-06-01_T</v>
      </c>
    </row>
    <row r="400" spans="1:48" x14ac:dyDescent="0.35">
      <c r="A400" t="s">
        <v>1462</v>
      </c>
      <c r="B400" t="s">
        <v>1349</v>
      </c>
      <c r="C400" t="s">
        <v>1359</v>
      </c>
      <c r="D400" t="s">
        <v>1349</v>
      </c>
      <c r="E400">
        <v>205.95359999999999</v>
      </c>
      <c r="F400" t="s">
        <v>1357</v>
      </c>
      <c r="G400" s="6">
        <v>45809.661643518521</v>
      </c>
      <c r="H400"/>
      <c r="I400" t="s">
        <v>1352</v>
      </c>
      <c r="J400"/>
      <c r="K400" t="s">
        <v>1360</v>
      </c>
      <c r="L400">
        <v>4</v>
      </c>
      <c r="M400">
        <v>0</v>
      </c>
      <c r="N400">
        <v>0.13494</v>
      </c>
      <c r="O400">
        <v>0.13206999999999999</v>
      </c>
      <c r="P400"/>
      <c r="Q400"/>
      <c r="R400">
        <v>0.26701999999999998</v>
      </c>
      <c r="S400"/>
      <c r="T400"/>
      <c r="U400"/>
      <c r="V400"/>
      <c r="W400"/>
      <c r="X400"/>
      <c r="Y400"/>
      <c r="Z400"/>
      <c r="AA400"/>
      <c r="AB400"/>
      <c r="AC400"/>
      <c r="AD400"/>
      <c r="AE400">
        <v>0.13206999999999999</v>
      </c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 t="s">
        <v>1353</v>
      </c>
      <c r="AT400" s="108" t="str">
        <f t="shared" si="6"/>
        <v>HO1_2025-06-01_C</v>
      </c>
      <c r="AU400" s="49"/>
      <c r="AV400" s="49"/>
    </row>
    <row r="401" spans="1:48" x14ac:dyDescent="0.35">
      <c r="A401" t="s">
        <v>1464</v>
      </c>
      <c r="B401" t="s">
        <v>1349</v>
      </c>
      <c r="C401" t="s">
        <v>1350</v>
      </c>
      <c r="D401" t="s">
        <v>1349</v>
      </c>
      <c r="E401">
        <v>14.47786</v>
      </c>
      <c r="F401" t="s">
        <v>1351</v>
      </c>
      <c r="G401" s="6">
        <v>45809.662372685183</v>
      </c>
      <c r="H401"/>
      <c r="I401" t="s">
        <v>1352</v>
      </c>
      <c r="J401"/>
      <c r="K401"/>
      <c r="L401">
        <v>0</v>
      </c>
      <c r="M401">
        <v>0</v>
      </c>
      <c r="N401">
        <v>5.1339999999999997E-2</v>
      </c>
      <c r="O401">
        <v>9.58E-3</v>
      </c>
      <c r="P401"/>
      <c r="Q401"/>
      <c r="R401">
        <v>6.0920000000000002E-2</v>
      </c>
      <c r="S401"/>
      <c r="T401"/>
      <c r="U401"/>
      <c r="V401"/>
      <c r="W401"/>
      <c r="X401"/>
      <c r="Y401"/>
      <c r="Z401"/>
      <c r="AA401"/>
      <c r="AB401"/>
      <c r="AC401"/>
      <c r="AD401"/>
      <c r="AE401">
        <v>9.58E-3</v>
      </c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 t="s">
        <v>1353</v>
      </c>
      <c r="AT401" s="108" t="str">
        <f t="shared" si="6"/>
        <v>MDWL1_2025-06-01_N</v>
      </c>
      <c r="AU401" s="49"/>
      <c r="AV401" s="49"/>
    </row>
    <row r="402" spans="1:48" x14ac:dyDescent="0.35">
      <c r="A402" t="s">
        <v>1463</v>
      </c>
      <c r="B402" t="s">
        <v>1349</v>
      </c>
      <c r="C402" t="s">
        <v>1356</v>
      </c>
      <c r="D402" t="s">
        <v>1349</v>
      </c>
      <c r="E402">
        <v>2.7050000000000001E-2</v>
      </c>
      <c r="F402" t="s">
        <v>1357</v>
      </c>
      <c r="G402" s="6">
        <v>45809.66238425926</v>
      </c>
      <c r="H402"/>
      <c r="I402" t="s">
        <v>1352</v>
      </c>
      <c r="J402"/>
      <c r="K402"/>
      <c r="L402">
        <v>0</v>
      </c>
      <c r="M402">
        <v>0</v>
      </c>
      <c r="N402">
        <v>1.243E-2</v>
      </c>
      <c r="O402">
        <v>1.5200000000000001E-3</v>
      </c>
      <c r="P402"/>
      <c r="Q402"/>
      <c r="R402">
        <v>1.3950000000000001E-2</v>
      </c>
      <c r="S402"/>
      <c r="T402"/>
      <c r="U402"/>
      <c r="V402"/>
      <c r="W402"/>
      <c r="X402"/>
      <c r="Y402"/>
      <c r="Z402"/>
      <c r="AA402"/>
      <c r="AB402"/>
      <c r="AC402"/>
      <c r="AD402"/>
      <c r="AE402">
        <v>1.5200000000000001E-3</v>
      </c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 t="s">
        <v>1353</v>
      </c>
      <c r="AT402" s="108" t="str">
        <f t="shared" si="6"/>
        <v>MB3_2025-06-01_P</v>
      </c>
      <c r="AU402" s="49"/>
      <c r="AV402" s="49"/>
    </row>
    <row r="403" spans="1:48" x14ac:dyDescent="0.35">
      <c r="A403" t="s">
        <v>1465</v>
      </c>
      <c r="B403" t="s">
        <v>1349</v>
      </c>
      <c r="C403" t="s">
        <v>1350</v>
      </c>
      <c r="D403" t="s">
        <v>1349</v>
      </c>
      <c r="E403">
        <v>9.6524699999999992</v>
      </c>
      <c r="F403" t="s">
        <v>1351</v>
      </c>
      <c r="G403" s="6">
        <v>45809.663206018522</v>
      </c>
      <c r="H403"/>
      <c r="I403" t="s">
        <v>1352</v>
      </c>
      <c r="J403"/>
      <c r="K403"/>
      <c r="L403">
        <v>0</v>
      </c>
      <c r="M403">
        <v>0</v>
      </c>
      <c r="N403">
        <v>3.7170000000000002E-2</v>
      </c>
      <c r="O403">
        <v>1.0500000000000001E-2</v>
      </c>
      <c r="P403"/>
      <c r="Q403"/>
      <c r="R403">
        <v>4.7669999999999997E-2</v>
      </c>
      <c r="S403"/>
      <c r="T403"/>
      <c r="U403"/>
      <c r="V403"/>
      <c r="W403"/>
      <c r="X403"/>
      <c r="Y403"/>
      <c r="Z403"/>
      <c r="AA403"/>
      <c r="AB403"/>
      <c r="AC403"/>
      <c r="AD403"/>
      <c r="AE403">
        <v>1.0500000000000001E-2</v>
      </c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 t="s">
        <v>1353</v>
      </c>
      <c r="AT403" s="108" t="str">
        <f t="shared" si="6"/>
        <v>MRCL1_2025-06-01_N</v>
      </c>
      <c r="AU403" s="49"/>
      <c r="AV403" s="49"/>
    </row>
    <row r="404" spans="1:48" x14ac:dyDescent="0.35">
      <c r="A404" t="s">
        <v>1459</v>
      </c>
      <c r="B404" t="s">
        <v>1349</v>
      </c>
      <c r="C404" t="s">
        <v>1361</v>
      </c>
      <c r="D404" t="s">
        <v>1349</v>
      </c>
      <c r="E404">
        <v>1015.408</v>
      </c>
      <c r="F404" t="s">
        <v>1351</v>
      </c>
      <c r="G404" s="6">
        <v>45809.664039351854</v>
      </c>
      <c r="H404"/>
      <c r="I404" t="s">
        <v>1352</v>
      </c>
      <c r="J404"/>
      <c r="K404" t="s">
        <v>1360</v>
      </c>
      <c r="L404">
        <v>4</v>
      </c>
      <c r="M404">
        <v>0</v>
      </c>
      <c r="N404">
        <v>0.21507999999999999</v>
      </c>
      <c r="O404">
        <v>3.6000000000000002E-4</v>
      </c>
      <c r="P404"/>
      <c r="Q404"/>
      <c r="R404">
        <v>0.21543999999999999</v>
      </c>
      <c r="S404"/>
      <c r="T404"/>
      <c r="U404"/>
      <c r="V404"/>
      <c r="W404"/>
      <c r="X404"/>
      <c r="Y404"/>
      <c r="Z404"/>
      <c r="AA404"/>
      <c r="AB404"/>
      <c r="AC404"/>
      <c r="AD404"/>
      <c r="AE404">
        <v>3.6000000000000002E-4</v>
      </c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 t="s">
        <v>1353</v>
      </c>
      <c r="AT404" s="108" t="str">
        <f t="shared" si="6"/>
        <v>HA1_2025-06-01_T</v>
      </c>
      <c r="AU404" s="49"/>
      <c r="AV404" s="49"/>
    </row>
    <row r="405" spans="1:48" x14ac:dyDescent="0.35">
      <c r="A405" t="s">
        <v>1464</v>
      </c>
      <c r="B405" t="s">
        <v>1349</v>
      </c>
      <c r="C405" t="s">
        <v>1356</v>
      </c>
      <c r="D405" t="s">
        <v>1349</v>
      </c>
      <c r="E405">
        <v>2.9069999999999999E-2</v>
      </c>
      <c r="F405" t="s">
        <v>1357</v>
      </c>
      <c r="G405" s="6">
        <v>45809.665601851855</v>
      </c>
      <c r="H405"/>
      <c r="I405" t="s">
        <v>1352</v>
      </c>
      <c r="J405"/>
      <c r="K405"/>
      <c r="L405">
        <v>0</v>
      </c>
      <c r="M405">
        <v>0</v>
      </c>
      <c r="N405">
        <v>1.353E-2</v>
      </c>
      <c r="O405">
        <v>2.14E-3</v>
      </c>
      <c r="P405"/>
      <c r="Q405"/>
      <c r="R405">
        <v>1.567E-2</v>
      </c>
      <c r="S405"/>
      <c r="T405"/>
      <c r="U405"/>
      <c r="V405"/>
      <c r="W405"/>
      <c r="X405"/>
      <c r="Y405"/>
      <c r="Z405"/>
      <c r="AA405"/>
      <c r="AB405"/>
      <c r="AC405"/>
      <c r="AD405"/>
      <c r="AE405">
        <v>2.14E-3</v>
      </c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 t="s">
        <v>1353</v>
      </c>
      <c r="AT405" s="108" t="str">
        <f t="shared" si="6"/>
        <v>MDWL1_2025-06-01_P</v>
      </c>
      <c r="AU405" s="49"/>
      <c r="AV405" s="49"/>
    </row>
    <row r="406" spans="1:48" x14ac:dyDescent="0.35">
      <c r="A406" t="s">
        <v>1466</v>
      </c>
      <c r="B406" t="s">
        <v>1349</v>
      </c>
      <c r="C406" t="s">
        <v>1350</v>
      </c>
      <c r="D406" t="s">
        <v>1349</v>
      </c>
      <c r="E406">
        <v>6.16073</v>
      </c>
      <c r="F406" t="s">
        <v>1351</v>
      </c>
      <c r="G406" s="6">
        <v>45809.666331018518</v>
      </c>
      <c r="H406"/>
      <c r="I406" t="s">
        <v>1352</v>
      </c>
      <c r="J406"/>
      <c r="K406"/>
      <c r="L406">
        <v>0</v>
      </c>
      <c r="M406">
        <v>0</v>
      </c>
      <c r="N406">
        <v>2.691E-2</v>
      </c>
      <c r="O406">
        <v>1.346E-2</v>
      </c>
      <c r="P406"/>
      <c r="Q406"/>
      <c r="R406">
        <v>4.0370000000000003E-2</v>
      </c>
      <c r="S406"/>
      <c r="T406"/>
      <c r="U406"/>
      <c r="V406"/>
      <c r="W406"/>
      <c r="X406"/>
      <c r="Y406"/>
      <c r="Z406"/>
      <c r="AA406"/>
      <c r="AB406"/>
      <c r="AC406"/>
      <c r="AD406"/>
      <c r="AE406">
        <v>1.346E-2</v>
      </c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 t="s">
        <v>1353</v>
      </c>
      <c r="AT406" s="108" t="str">
        <f t="shared" si="6"/>
        <v>MR3_2025-06-01_N</v>
      </c>
      <c r="AU406" s="49"/>
      <c r="AV406" s="49"/>
    </row>
    <row r="407" spans="1:48" x14ac:dyDescent="0.35">
      <c r="A407" t="s">
        <v>1463</v>
      </c>
      <c r="B407" t="s">
        <v>1349</v>
      </c>
      <c r="C407" t="s">
        <v>1361</v>
      </c>
      <c r="D407" t="s">
        <v>1349</v>
      </c>
      <c r="E407">
        <v>173.61799999999999</v>
      </c>
      <c r="F407" t="s">
        <v>1351</v>
      </c>
      <c r="G407" s="6">
        <v>45809.666747685187</v>
      </c>
      <c r="H407"/>
      <c r="I407" t="s">
        <v>1352</v>
      </c>
      <c r="J407"/>
      <c r="K407"/>
      <c r="L407">
        <v>0</v>
      </c>
      <c r="M407">
        <v>0</v>
      </c>
      <c r="N407">
        <v>0.18443999999999999</v>
      </c>
      <c r="O407">
        <v>4.1099999999999999E-3</v>
      </c>
      <c r="P407"/>
      <c r="Q407"/>
      <c r="R407">
        <v>0.18855</v>
      </c>
      <c r="S407"/>
      <c r="T407"/>
      <c r="U407"/>
      <c r="V407"/>
      <c r="W407"/>
      <c r="X407"/>
      <c r="Y407"/>
      <c r="Z407"/>
      <c r="AA407"/>
      <c r="AB407"/>
      <c r="AC407"/>
      <c r="AD407"/>
      <c r="AE407">
        <v>4.1099999999999999E-3</v>
      </c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 t="s">
        <v>1353</v>
      </c>
      <c r="AT407" s="108" t="str">
        <f t="shared" si="6"/>
        <v>MB3_2025-06-01_T</v>
      </c>
      <c r="AU407" s="49"/>
      <c r="AV407" s="49"/>
    </row>
    <row r="408" spans="1:48" x14ac:dyDescent="0.35">
      <c r="A408" t="s">
        <v>1460</v>
      </c>
      <c r="B408" t="s">
        <v>1349</v>
      </c>
      <c r="C408" t="s">
        <v>1361</v>
      </c>
      <c r="D408" t="s">
        <v>1349</v>
      </c>
      <c r="E408">
        <v>338.24869999999999</v>
      </c>
      <c r="F408" t="s">
        <v>1351</v>
      </c>
      <c r="G408" s="6">
        <v>45809.66778935185</v>
      </c>
      <c r="H408"/>
      <c r="I408" t="s">
        <v>1352</v>
      </c>
      <c r="J408"/>
      <c r="K408" t="s">
        <v>1360</v>
      </c>
      <c r="L408">
        <v>0</v>
      </c>
      <c r="M408">
        <v>0</v>
      </c>
      <c r="N408">
        <v>0.35714000000000001</v>
      </c>
      <c r="O408">
        <v>1.273E-2</v>
      </c>
      <c r="P408"/>
      <c r="Q408"/>
      <c r="R408">
        <v>0.36986999999999998</v>
      </c>
      <c r="S408"/>
      <c r="T408"/>
      <c r="U408"/>
      <c r="V408"/>
      <c r="W408"/>
      <c r="X408"/>
      <c r="Y408"/>
      <c r="Z408"/>
      <c r="AA408"/>
      <c r="AB408"/>
      <c r="AC408"/>
      <c r="AD408"/>
      <c r="AE408">
        <v>1.273E-2</v>
      </c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 t="s">
        <v>1353</v>
      </c>
      <c r="AT408" s="108" t="str">
        <f t="shared" si="6"/>
        <v>HB3_2025-06-01_T</v>
      </c>
      <c r="AU408" s="49"/>
      <c r="AV408" s="49"/>
    </row>
    <row r="409" spans="1:48" x14ac:dyDescent="0.35">
      <c r="A409" t="s">
        <v>1465</v>
      </c>
      <c r="B409" t="s">
        <v>1349</v>
      </c>
      <c r="C409" t="s">
        <v>1356</v>
      </c>
      <c r="D409" t="s">
        <v>1349</v>
      </c>
      <c r="E409">
        <v>2.478E-2</v>
      </c>
      <c r="F409" t="s">
        <v>1357</v>
      </c>
      <c r="G409" s="6">
        <v>45809.66810185185</v>
      </c>
      <c r="H409"/>
      <c r="I409" t="s">
        <v>1352</v>
      </c>
      <c r="J409"/>
      <c r="K409"/>
      <c r="L409">
        <v>0</v>
      </c>
      <c r="M409">
        <v>0</v>
      </c>
      <c r="N409">
        <v>1.119E-2</v>
      </c>
      <c r="O409">
        <v>2.5200000000000001E-3</v>
      </c>
      <c r="P409"/>
      <c r="Q409"/>
      <c r="R409">
        <v>1.371E-2</v>
      </c>
      <c r="S409"/>
      <c r="T409"/>
      <c r="U409"/>
      <c r="V409"/>
      <c r="W409"/>
      <c r="X409"/>
      <c r="Y409"/>
      <c r="Z409"/>
      <c r="AA409"/>
      <c r="AB409"/>
      <c r="AC409"/>
      <c r="AD409"/>
      <c r="AE409">
        <v>2.5200000000000001E-3</v>
      </c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 t="s">
        <v>1353</v>
      </c>
      <c r="AT409" s="108" t="str">
        <f t="shared" si="6"/>
        <v>MRCL1_2025-06-01_P</v>
      </c>
      <c r="AU409" s="49"/>
      <c r="AV409" s="49"/>
    </row>
    <row r="410" spans="1:48" x14ac:dyDescent="0.35">
      <c r="A410" t="s">
        <v>1467</v>
      </c>
      <c r="B410" t="s">
        <v>1349</v>
      </c>
      <c r="C410" t="s">
        <v>1350</v>
      </c>
      <c r="D410" t="s">
        <v>1349</v>
      </c>
      <c r="E410">
        <v>8.5986799999999999</v>
      </c>
      <c r="F410" t="s">
        <v>1351</v>
      </c>
      <c r="G410" s="6">
        <v>45809.670289351852</v>
      </c>
      <c r="H410"/>
      <c r="I410" t="s">
        <v>1352</v>
      </c>
      <c r="J410"/>
      <c r="K410"/>
      <c r="L410">
        <v>0</v>
      </c>
      <c r="M410">
        <v>0</v>
      </c>
      <c r="N410">
        <v>3.4070000000000003E-2</v>
      </c>
      <c r="O410">
        <v>1.056E-2</v>
      </c>
      <c r="P410"/>
      <c r="Q410"/>
      <c r="R410">
        <v>4.4630000000000003E-2</v>
      </c>
      <c r="S410"/>
      <c r="T410"/>
      <c r="U410"/>
      <c r="V410"/>
      <c r="W410"/>
      <c r="X410"/>
      <c r="Y410"/>
      <c r="Z410"/>
      <c r="AA410"/>
      <c r="AB410"/>
      <c r="AC410"/>
      <c r="AD410"/>
      <c r="AE410">
        <v>1.056E-2</v>
      </c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 t="s">
        <v>1353</v>
      </c>
      <c r="AT410" s="108" t="str">
        <f t="shared" si="6"/>
        <v>MR4_2025-06-01_N</v>
      </c>
      <c r="AU410" s="49"/>
      <c r="AV410" s="49"/>
    </row>
    <row r="411" spans="1:48" x14ac:dyDescent="0.35">
      <c r="A411" t="s">
        <v>1466</v>
      </c>
      <c r="B411" t="s">
        <v>1349</v>
      </c>
      <c r="C411" t="s">
        <v>1356</v>
      </c>
      <c r="D411" t="s">
        <v>1349</v>
      </c>
      <c r="E411">
        <v>0.10568</v>
      </c>
      <c r="F411" t="s">
        <v>1357</v>
      </c>
      <c r="G411" s="6">
        <v>45809.670497685183</v>
      </c>
      <c r="H411"/>
      <c r="I411" t="s">
        <v>1352</v>
      </c>
      <c r="J411"/>
      <c r="K411"/>
      <c r="L411">
        <v>0</v>
      </c>
      <c r="M411">
        <v>0</v>
      </c>
      <c r="N411">
        <v>5.5399999999999998E-2</v>
      </c>
      <c r="O411">
        <v>4.2399999999999998E-3</v>
      </c>
      <c r="P411"/>
      <c r="Q411"/>
      <c r="R411">
        <v>5.9639999999999999E-2</v>
      </c>
      <c r="S411"/>
      <c r="T411"/>
      <c r="U411"/>
      <c r="V411"/>
      <c r="W411"/>
      <c r="X411"/>
      <c r="Y411"/>
      <c r="Z411"/>
      <c r="AA411"/>
      <c r="AB411"/>
      <c r="AC411"/>
      <c r="AD411"/>
      <c r="AE411">
        <v>4.2399999999999998E-3</v>
      </c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 t="s">
        <v>1353</v>
      </c>
      <c r="AT411" s="108" t="str">
        <f t="shared" si="6"/>
        <v>MR3_2025-06-01_P</v>
      </c>
      <c r="AU411" s="49"/>
      <c r="AV411" s="49"/>
    </row>
    <row r="412" spans="1:48" x14ac:dyDescent="0.35">
      <c r="A412" t="s">
        <v>1465</v>
      </c>
      <c r="B412" t="s">
        <v>1349</v>
      </c>
      <c r="C412" t="s">
        <v>1359</v>
      </c>
      <c r="D412" t="s">
        <v>1349</v>
      </c>
      <c r="E412">
        <v>323.93770000000001</v>
      </c>
      <c r="F412" t="s">
        <v>1357</v>
      </c>
      <c r="G412" s="6">
        <v>45809.670706018522</v>
      </c>
      <c r="H412"/>
      <c r="I412" t="s">
        <v>1352</v>
      </c>
      <c r="J412"/>
      <c r="K412" t="s">
        <v>1360</v>
      </c>
      <c r="L412">
        <v>4</v>
      </c>
      <c r="M412">
        <v>0</v>
      </c>
      <c r="N412">
        <v>0.20327999999999999</v>
      </c>
      <c r="O412">
        <v>0.13549</v>
      </c>
      <c r="P412"/>
      <c r="Q412"/>
      <c r="R412">
        <v>0.33877000000000002</v>
      </c>
      <c r="S412"/>
      <c r="T412"/>
      <c r="U412"/>
      <c r="V412"/>
      <c r="W412"/>
      <c r="X412"/>
      <c r="Y412"/>
      <c r="Z412"/>
      <c r="AA412"/>
      <c r="AB412"/>
      <c r="AC412"/>
      <c r="AD412"/>
      <c r="AE412">
        <v>0.13549</v>
      </c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 t="s">
        <v>1353</v>
      </c>
      <c r="AT412" s="108" t="str">
        <f t="shared" si="6"/>
        <v>MRCL1_2025-06-01_C</v>
      </c>
      <c r="AU412" s="49"/>
      <c r="AV412" s="49"/>
    </row>
    <row r="413" spans="1:48" x14ac:dyDescent="0.35">
      <c r="A413" t="s">
        <v>1465</v>
      </c>
      <c r="B413" t="s">
        <v>1349</v>
      </c>
      <c r="C413" t="s">
        <v>1361</v>
      </c>
      <c r="D413" t="s">
        <v>1349</v>
      </c>
      <c r="E413">
        <v>463.73950000000002</v>
      </c>
      <c r="F413" t="s">
        <v>1351</v>
      </c>
      <c r="G413" s="6">
        <v>45809.670914351853</v>
      </c>
      <c r="H413"/>
      <c r="I413" t="s">
        <v>1352</v>
      </c>
      <c r="J413"/>
      <c r="K413"/>
      <c r="L413">
        <v>0</v>
      </c>
      <c r="M413">
        <v>0</v>
      </c>
      <c r="N413">
        <v>0.49125999999999997</v>
      </c>
      <c r="O413">
        <v>6.1199999999999996E-3</v>
      </c>
      <c r="P413"/>
      <c r="Q413"/>
      <c r="R413">
        <v>0.49737999999999999</v>
      </c>
      <c r="S413"/>
      <c r="T413"/>
      <c r="U413"/>
      <c r="V413"/>
      <c r="W413"/>
      <c r="X413"/>
      <c r="Y413"/>
      <c r="Z413"/>
      <c r="AA413"/>
      <c r="AB413"/>
      <c r="AC413"/>
      <c r="AD413"/>
      <c r="AE413">
        <v>6.1199999999999996E-3</v>
      </c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 t="s">
        <v>1353</v>
      </c>
      <c r="AT413" s="108" t="str">
        <f t="shared" si="6"/>
        <v>MRCL1_2025-06-01_T</v>
      </c>
      <c r="AU413" s="49"/>
      <c r="AV413" s="49"/>
    </row>
    <row r="414" spans="1:48" x14ac:dyDescent="0.35">
      <c r="A414" t="s">
        <v>1447</v>
      </c>
      <c r="B414" t="s">
        <v>1349</v>
      </c>
      <c r="C414" t="s">
        <v>1356</v>
      </c>
      <c r="D414" t="s">
        <v>1349</v>
      </c>
      <c r="E414">
        <v>0.13192000000000001</v>
      </c>
      <c r="F414" t="s">
        <v>1357</v>
      </c>
      <c r="G414" s="6">
        <v>45809.671122685184</v>
      </c>
      <c r="H414" t="s">
        <v>1468</v>
      </c>
      <c r="I414" t="s">
        <v>1352</v>
      </c>
      <c r="J414"/>
      <c r="K414" t="s">
        <v>1360</v>
      </c>
      <c r="L414">
        <v>0</v>
      </c>
      <c r="M414">
        <v>0</v>
      </c>
      <c r="N414">
        <v>6.973E-2</v>
      </c>
      <c r="O414">
        <v>2.3560000000000001E-2</v>
      </c>
      <c r="P414"/>
      <c r="Q414"/>
      <c r="R414">
        <v>9.3289999999999998E-2</v>
      </c>
      <c r="S414"/>
      <c r="T414"/>
      <c r="U414"/>
      <c r="V414"/>
      <c r="W414"/>
      <c r="X414"/>
      <c r="Y414"/>
      <c r="Z414"/>
      <c r="AA414"/>
      <c r="AB414"/>
      <c r="AC414"/>
      <c r="AD414"/>
      <c r="AE414">
        <v>2.3560000000000001E-2</v>
      </c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 t="s">
        <v>1353</v>
      </c>
      <c r="AT414" s="108" t="str">
        <f t="shared" si="6"/>
        <v>AWL1_2025-06-01_P</v>
      </c>
      <c r="AU414" s="49"/>
      <c r="AV414" s="49"/>
    </row>
    <row r="415" spans="1:48" x14ac:dyDescent="0.35">
      <c r="A415" t="s">
        <v>1463</v>
      </c>
      <c r="B415" t="s">
        <v>1349</v>
      </c>
      <c r="C415" t="s">
        <v>1359</v>
      </c>
      <c r="D415" t="s">
        <v>1349</v>
      </c>
      <c r="E415">
        <v>498.29129999999998</v>
      </c>
      <c r="F415" t="s">
        <v>1357</v>
      </c>
      <c r="G415" s="6">
        <v>45809.672164351854</v>
      </c>
      <c r="H415"/>
      <c r="I415" t="s">
        <v>1352</v>
      </c>
      <c r="J415"/>
      <c r="K415" t="s">
        <v>1360</v>
      </c>
      <c r="L415">
        <v>21</v>
      </c>
      <c r="M415">
        <v>0</v>
      </c>
      <c r="N415">
        <v>7.7909999999999993E-2</v>
      </c>
      <c r="O415">
        <v>0.13325000000000001</v>
      </c>
      <c r="P415"/>
      <c r="Q415"/>
      <c r="R415">
        <v>0.21115999999999999</v>
      </c>
      <c r="S415"/>
      <c r="T415"/>
      <c r="U415"/>
      <c r="V415"/>
      <c r="W415"/>
      <c r="X415"/>
      <c r="Y415"/>
      <c r="Z415"/>
      <c r="AA415"/>
      <c r="AB415"/>
      <c r="AC415"/>
      <c r="AD415"/>
      <c r="AE415">
        <v>0.13325000000000001</v>
      </c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 t="s">
        <v>1353</v>
      </c>
      <c r="AT415" s="108" t="str">
        <f t="shared" si="6"/>
        <v>MB3_2025-06-01_C</v>
      </c>
      <c r="AU415" s="49"/>
      <c r="AV415" s="49"/>
    </row>
    <row r="416" spans="1:48" x14ac:dyDescent="0.35">
      <c r="A416" t="s">
        <v>1466</v>
      </c>
      <c r="B416" t="s">
        <v>1349</v>
      </c>
      <c r="C416" t="s">
        <v>1359</v>
      </c>
      <c r="D416" t="s">
        <v>1349</v>
      </c>
      <c r="E416">
        <v>440.93889999999999</v>
      </c>
      <c r="F416" t="s">
        <v>1357</v>
      </c>
      <c r="G416" s="6">
        <v>45809.672893518517</v>
      </c>
      <c r="H416"/>
      <c r="I416" t="s">
        <v>1352</v>
      </c>
      <c r="J416"/>
      <c r="K416" t="s">
        <v>1360</v>
      </c>
      <c r="L416">
        <v>4</v>
      </c>
      <c r="M416">
        <v>0</v>
      </c>
      <c r="N416">
        <v>0.26634999999999998</v>
      </c>
      <c r="O416">
        <v>0.13197</v>
      </c>
      <c r="P416"/>
      <c r="Q416"/>
      <c r="R416">
        <v>0.39832000000000001</v>
      </c>
      <c r="S416"/>
      <c r="T416"/>
      <c r="U416"/>
      <c r="V416"/>
      <c r="W416"/>
      <c r="X416"/>
      <c r="Y416"/>
      <c r="Z416"/>
      <c r="AA416"/>
      <c r="AB416"/>
      <c r="AC416"/>
      <c r="AD416"/>
      <c r="AE416">
        <v>0.13197</v>
      </c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 t="s">
        <v>1353</v>
      </c>
      <c r="AT416" s="108" t="str">
        <f t="shared" si="6"/>
        <v>MR3_2025-06-01_C</v>
      </c>
      <c r="AU416" s="49"/>
      <c r="AV416" s="49"/>
    </row>
    <row r="417" spans="1:48" x14ac:dyDescent="0.35">
      <c r="A417" t="s">
        <v>1467</v>
      </c>
      <c r="B417" t="s">
        <v>1349</v>
      </c>
      <c r="C417" t="s">
        <v>1359</v>
      </c>
      <c r="D417" t="s">
        <v>1349</v>
      </c>
      <c r="E417">
        <v>404.03089999999997</v>
      </c>
      <c r="F417" t="s">
        <v>1357</v>
      </c>
      <c r="G417" s="6">
        <v>45809.673726851855</v>
      </c>
      <c r="H417"/>
      <c r="I417" t="s">
        <v>1352</v>
      </c>
      <c r="J417"/>
      <c r="K417" t="s">
        <v>1360</v>
      </c>
      <c r="L417">
        <v>4</v>
      </c>
      <c r="M417">
        <v>0</v>
      </c>
      <c r="N417">
        <v>0.24696000000000001</v>
      </c>
      <c r="O417">
        <v>0.13166</v>
      </c>
      <c r="P417"/>
      <c r="Q417"/>
      <c r="R417">
        <v>0.37862000000000001</v>
      </c>
      <c r="S417"/>
      <c r="T417"/>
      <c r="U417"/>
      <c r="V417"/>
      <c r="W417"/>
      <c r="X417"/>
      <c r="Y417"/>
      <c r="Z417"/>
      <c r="AA417"/>
      <c r="AB417"/>
      <c r="AC417"/>
      <c r="AD417"/>
      <c r="AE417">
        <v>0.13166</v>
      </c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 t="s">
        <v>1353</v>
      </c>
      <c r="AT417" s="108" t="str">
        <f t="shared" si="6"/>
        <v>MR4_2025-06-01_C</v>
      </c>
      <c r="AU417" s="49"/>
      <c r="AV417" s="49"/>
    </row>
    <row r="418" spans="1:48" x14ac:dyDescent="0.35">
      <c r="A418" t="s">
        <v>1467</v>
      </c>
      <c r="B418" t="s">
        <v>1349</v>
      </c>
      <c r="C418" t="s">
        <v>1356</v>
      </c>
      <c r="D418" t="s">
        <v>1349</v>
      </c>
      <c r="E418">
        <v>0.17188999999999999</v>
      </c>
      <c r="F418" t="s">
        <v>1357</v>
      </c>
      <c r="G418" s="6">
        <v>45809.674143518518</v>
      </c>
      <c r="H418"/>
      <c r="I418" t="s">
        <v>1352</v>
      </c>
      <c r="J418"/>
      <c r="K418"/>
      <c r="L418">
        <v>0</v>
      </c>
      <c r="M418">
        <v>0</v>
      </c>
      <c r="N418">
        <v>9.1569999999999999E-2</v>
      </c>
      <c r="O418">
        <v>3.3400000000000001E-3</v>
      </c>
      <c r="P418"/>
      <c r="Q418"/>
      <c r="R418">
        <v>9.4909999999999994E-2</v>
      </c>
      <c r="S418"/>
      <c r="T418"/>
      <c r="U418"/>
      <c r="V418"/>
      <c r="W418"/>
      <c r="X418"/>
      <c r="Y418"/>
      <c r="Z418"/>
      <c r="AA418"/>
      <c r="AB418"/>
      <c r="AC418"/>
      <c r="AD418"/>
      <c r="AE418">
        <v>3.3400000000000001E-3</v>
      </c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 t="s">
        <v>1353</v>
      </c>
      <c r="AT418" s="108" t="str">
        <f t="shared" si="6"/>
        <v>MR4_2025-06-01_P</v>
      </c>
      <c r="AU418" s="49"/>
      <c r="AV418" s="49"/>
    </row>
    <row r="419" spans="1:48" x14ac:dyDescent="0.35">
      <c r="A419" t="s">
        <v>1469</v>
      </c>
      <c r="B419" t="s">
        <v>1349</v>
      </c>
      <c r="C419" t="s">
        <v>1350</v>
      </c>
      <c r="D419" t="s">
        <v>1349</v>
      </c>
      <c r="E419">
        <v>-2.93282</v>
      </c>
      <c r="F419" t="s">
        <v>1351</v>
      </c>
      <c r="G419" s="6">
        <v>45809.674456018518</v>
      </c>
      <c r="H419"/>
      <c r="I419" t="s">
        <v>1352</v>
      </c>
      <c r="J419"/>
      <c r="K419"/>
      <c r="L419">
        <v>0</v>
      </c>
      <c r="M419">
        <v>0</v>
      </c>
      <c r="N419">
        <v>1.9000000000000001E-4</v>
      </c>
      <c r="O419">
        <v>1.7840000000000002E-2</v>
      </c>
      <c r="P419"/>
      <c r="Q419"/>
      <c r="R419">
        <v>1.8030000000000001E-2</v>
      </c>
      <c r="S419"/>
      <c r="T419"/>
      <c r="U419"/>
      <c r="V419"/>
      <c r="W419"/>
      <c r="X419"/>
      <c r="Y419"/>
      <c r="Z419"/>
      <c r="AA419"/>
      <c r="AB419"/>
      <c r="AC419"/>
      <c r="AD419"/>
      <c r="AE419">
        <v>1.7840000000000002E-2</v>
      </c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 t="s">
        <v>1353</v>
      </c>
      <c r="AT419" s="108" t="str">
        <f t="shared" si="6"/>
        <v>PMRL1_2025-06-01_N</v>
      </c>
      <c r="AU419" s="49"/>
      <c r="AV419" s="49"/>
    </row>
    <row r="420" spans="1:48" x14ac:dyDescent="0.35">
      <c r="A420" t="s">
        <v>1470</v>
      </c>
      <c r="B420" t="s">
        <v>1349</v>
      </c>
      <c r="C420" t="s">
        <v>1350</v>
      </c>
      <c r="D420" t="s">
        <v>1349</v>
      </c>
      <c r="E420">
        <v>3.0696500000000002</v>
      </c>
      <c r="F420" t="s">
        <v>1351</v>
      </c>
      <c r="G420" s="6">
        <v>45809.676018518519</v>
      </c>
      <c r="H420"/>
      <c r="I420" t="s">
        <v>1352</v>
      </c>
      <c r="J420"/>
      <c r="K420"/>
      <c r="L420">
        <v>0</v>
      </c>
      <c r="M420">
        <v>0</v>
      </c>
      <c r="N420">
        <v>1.7819999999999999E-2</v>
      </c>
      <c r="O420">
        <v>9.1999999999999998E-3</v>
      </c>
      <c r="P420"/>
      <c r="Q420"/>
      <c r="R420">
        <v>2.7019999999999999E-2</v>
      </c>
      <c r="S420"/>
      <c r="T420"/>
      <c r="U420"/>
      <c r="V420"/>
      <c r="W420"/>
      <c r="X420"/>
      <c r="Y420"/>
      <c r="Z420"/>
      <c r="AA420"/>
      <c r="AB420"/>
      <c r="AC420"/>
      <c r="AD420"/>
      <c r="AE420">
        <v>9.1999999999999998E-3</v>
      </c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 t="s">
        <v>1353</v>
      </c>
      <c r="AT420" s="108" t="str">
        <f t="shared" si="6"/>
        <v>PP1_2025-06-01_N</v>
      </c>
      <c r="AU420" s="49"/>
      <c r="AV420" s="49"/>
    </row>
    <row r="421" spans="1:48" x14ac:dyDescent="0.35">
      <c r="A421" t="s">
        <v>1469</v>
      </c>
      <c r="B421" t="s">
        <v>1349</v>
      </c>
      <c r="C421" t="s">
        <v>1356</v>
      </c>
      <c r="D421" t="s">
        <v>1349</v>
      </c>
      <c r="E421">
        <v>8.7540000000000007E-2</v>
      </c>
      <c r="F421" t="s">
        <v>1357</v>
      </c>
      <c r="G421" s="6">
        <v>45809.676851851851</v>
      </c>
      <c r="H421"/>
      <c r="I421" t="s">
        <v>1352</v>
      </c>
      <c r="J421"/>
      <c r="K421"/>
      <c r="L421">
        <v>0</v>
      </c>
      <c r="M421">
        <v>0</v>
      </c>
      <c r="N421">
        <v>4.548E-2</v>
      </c>
      <c r="O421">
        <v>5.7000000000000002E-3</v>
      </c>
      <c r="P421"/>
      <c r="Q421"/>
      <c r="R421">
        <v>5.1180000000000003E-2</v>
      </c>
      <c r="S421"/>
      <c r="T421"/>
      <c r="U421"/>
      <c r="V421"/>
      <c r="W421"/>
      <c r="X421"/>
      <c r="Y421"/>
      <c r="Z421"/>
      <c r="AA421"/>
      <c r="AB421"/>
      <c r="AC421"/>
      <c r="AD421"/>
      <c r="AE421">
        <v>5.7000000000000002E-3</v>
      </c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 t="s">
        <v>1353</v>
      </c>
      <c r="AT421" s="108" t="str">
        <f t="shared" si="6"/>
        <v>PMRL1_2025-06-01_P</v>
      </c>
      <c r="AU421" s="49"/>
      <c r="AV421" s="49"/>
    </row>
    <row r="422" spans="1:48" x14ac:dyDescent="0.35">
      <c r="A422" t="s">
        <v>1471</v>
      </c>
      <c r="B422" t="s">
        <v>1349</v>
      </c>
      <c r="C422" t="s">
        <v>1350</v>
      </c>
      <c r="D422" t="s">
        <v>1349</v>
      </c>
      <c r="E422">
        <v>8.6197599999999994</v>
      </c>
      <c r="F422" t="s">
        <v>1351</v>
      </c>
      <c r="G422" s="6">
        <v>45809.678414351853</v>
      </c>
      <c r="H422"/>
      <c r="I422" t="s">
        <v>1352</v>
      </c>
      <c r="J422"/>
      <c r="K422"/>
      <c r="L422">
        <v>0</v>
      </c>
      <c r="M422">
        <v>0</v>
      </c>
      <c r="N422">
        <v>3.4130000000000001E-2</v>
      </c>
      <c r="O422">
        <v>7.3299999999999997E-3</v>
      </c>
      <c r="P422"/>
      <c r="Q422"/>
      <c r="R422">
        <v>4.1459999999999997E-2</v>
      </c>
      <c r="S422"/>
      <c r="T422"/>
      <c r="U422"/>
      <c r="V422"/>
      <c r="W422"/>
      <c r="X422"/>
      <c r="Y422"/>
      <c r="Z422"/>
      <c r="AA422"/>
      <c r="AB422"/>
      <c r="AC422"/>
      <c r="AD422"/>
      <c r="AE422">
        <v>7.3299999999999997E-3</v>
      </c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 t="s">
        <v>1353</v>
      </c>
      <c r="AT422" s="108" t="str">
        <f t="shared" si="6"/>
        <v>PL1_2025-06-01_N</v>
      </c>
      <c r="AU422" s="49"/>
      <c r="AV422" s="49"/>
    </row>
    <row r="423" spans="1:48" x14ac:dyDescent="0.35">
      <c r="A423" t="s">
        <v>1470</v>
      </c>
      <c r="B423" t="s">
        <v>1349</v>
      </c>
      <c r="C423" t="s">
        <v>1356</v>
      </c>
      <c r="D423" t="s">
        <v>1349</v>
      </c>
      <c r="E423">
        <v>8.9179999999999995E-2</v>
      </c>
      <c r="F423" t="s">
        <v>1357</v>
      </c>
      <c r="G423" s="6">
        <v>45809.678622685184</v>
      </c>
      <c r="H423"/>
      <c r="I423" t="s">
        <v>1352</v>
      </c>
      <c r="J423"/>
      <c r="K423"/>
      <c r="L423">
        <v>0</v>
      </c>
      <c r="M423">
        <v>0</v>
      </c>
      <c r="N423">
        <v>4.6379999999999998E-2</v>
      </c>
      <c r="O423">
        <v>2.9099999999999998E-3</v>
      </c>
      <c r="P423"/>
      <c r="Q423"/>
      <c r="R423">
        <v>4.929E-2</v>
      </c>
      <c r="S423"/>
      <c r="T423"/>
      <c r="U423"/>
      <c r="V423"/>
      <c r="W423"/>
      <c r="X423"/>
      <c r="Y423"/>
      <c r="Z423"/>
      <c r="AA423"/>
      <c r="AB423"/>
      <c r="AC423"/>
      <c r="AD423"/>
      <c r="AE423">
        <v>2.9099999999999998E-3</v>
      </c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 t="s">
        <v>1353</v>
      </c>
      <c r="AT423" s="108" t="str">
        <f t="shared" si="6"/>
        <v>PP1_2025-06-01_P</v>
      </c>
      <c r="AU423" s="49"/>
      <c r="AV423" s="49"/>
    </row>
    <row r="424" spans="1:48" x14ac:dyDescent="0.35">
      <c r="A424" t="s">
        <v>1469</v>
      </c>
      <c r="B424" t="s">
        <v>1349</v>
      </c>
      <c r="C424" t="s">
        <v>1361</v>
      </c>
      <c r="D424" t="s">
        <v>1349</v>
      </c>
      <c r="E424">
        <v>70.035409999999999</v>
      </c>
      <c r="F424" t="s">
        <v>1351</v>
      </c>
      <c r="G424" s="6">
        <v>45809.679664351854</v>
      </c>
      <c r="H424"/>
      <c r="I424" t="s">
        <v>1352</v>
      </c>
      <c r="J424"/>
      <c r="K424"/>
      <c r="L424">
        <v>0</v>
      </c>
      <c r="M424">
        <v>0</v>
      </c>
      <c r="N424">
        <v>7.7660000000000007E-2</v>
      </c>
      <c r="O424">
        <v>1.1690000000000001E-2</v>
      </c>
      <c r="P424"/>
      <c r="Q424"/>
      <c r="R424">
        <v>8.9349999999999999E-2</v>
      </c>
      <c r="S424"/>
      <c r="T424"/>
      <c r="U424"/>
      <c r="V424"/>
      <c r="W424"/>
      <c r="X424"/>
      <c r="Y424"/>
      <c r="Z424"/>
      <c r="AA424"/>
      <c r="AB424"/>
      <c r="AC424"/>
      <c r="AD424"/>
      <c r="AE424">
        <v>1.1690000000000001E-2</v>
      </c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 t="s">
        <v>1353</v>
      </c>
      <c r="AT424" s="108" t="str">
        <f t="shared" si="6"/>
        <v>PMRL1_2025-06-01_T</v>
      </c>
      <c r="AU424" s="49"/>
      <c r="AV424" s="49"/>
    </row>
    <row r="425" spans="1:48" x14ac:dyDescent="0.35">
      <c r="A425" t="s">
        <v>1464</v>
      </c>
      <c r="B425" t="s">
        <v>1349</v>
      </c>
      <c r="C425" t="s">
        <v>1361</v>
      </c>
      <c r="D425" t="s">
        <v>1349</v>
      </c>
      <c r="E425">
        <v>1774.354</v>
      </c>
      <c r="F425" t="s">
        <v>1351</v>
      </c>
      <c r="G425" s="6">
        <v>45809.680601851855</v>
      </c>
      <c r="H425"/>
      <c r="I425" t="s">
        <v>1352</v>
      </c>
      <c r="J425"/>
      <c r="K425" t="s">
        <v>1360</v>
      </c>
      <c r="L425">
        <v>4</v>
      </c>
      <c r="M425">
        <v>0</v>
      </c>
      <c r="N425">
        <v>0.37479000000000001</v>
      </c>
      <c r="O425">
        <v>7.3999999999999999E-4</v>
      </c>
      <c r="P425"/>
      <c r="Q425"/>
      <c r="R425">
        <v>0.37552000000000002</v>
      </c>
      <c r="S425"/>
      <c r="T425"/>
      <c r="U425"/>
      <c r="V425"/>
      <c r="W425"/>
      <c r="X425"/>
      <c r="Y425"/>
      <c r="Z425"/>
      <c r="AA425"/>
      <c r="AB425"/>
      <c r="AC425"/>
      <c r="AD425"/>
      <c r="AE425">
        <v>7.3999999999999999E-4</v>
      </c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 t="s">
        <v>1353</v>
      </c>
      <c r="AT425" s="108" t="str">
        <f t="shared" si="6"/>
        <v>MDWL1_2025-06-01_T</v>
      </c>
      <c r="AU425" s="49"/>
      <c r="AV425" s="49"/>
    </row>
    <row r="426" spans="1:48" x14ac:dyDescent="0.35">
      <c r="A426" t="s">
        <v>1464</v>
      </c>
      <c r="B426" t="s">
        <v>1349</v>
      </c>
      <c r="C426" t="s">
        <v>1359</v>
      </c>
      <c r="D426" t="s">
        <v>1349</v>
      </c>
      <c r="E426">
        <v>524.68460000000005</v>
      </c>
      <c r="F426" t="s">
        <v>1357</v>
      </c>
      <c r="G426" s="6">
        <v>45809.681331018517</v>
      </c>
      <c r="H426"/>
      <c r="I426" t="s">
        <v>1352</v>
      </c>
      <c r="J426"/>
      <c r="K426" t="s">
        <v>1360</v>
      </c>
      <c r="L426">
        <v>21</v>
      </c>
      <c r="M426">
        <v>0</v>
      </c>
      <c r="N426">
        <v>8.1689999999999999E-2</v>
      </c>
      <c r="O426">
        <v>0.13222</v>
      </c>
      <c r="P426"/>
      <c r="Q426"/>
      <c r="R426">
        <v>0.21390999999999999</v>
      </c>
      <c r="S426"/>
      <c r="T426"/>
      <c r="U426"/>
      <c r="V426"/>
      <c r="W426"/>
      <c r="X426"/>
      <c r="Y426"/>
      <c r="Z426"/>
      <c r="AA426"/>
      <c r="AB426"/>
      <c r="AC426"/>
      <c r="AD426"/>
      <c r="AE426">
        <v>0.13222</v>
      </c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 t="s">
        <v>1353</v>
      </c>
      <c r="AT426" s="108" t="str">
        <f t="shared" si="6"/>
        <v>MDWL1_2025-06-01_C</v>
      </c>
      <c r="AU426" s="49"/>
      <c r="AV426" s="49"/>
    </row>
    <row r="427" spans="1:48" x14ac:dyDescent="0.35">
      <c r="A427" t="s">
        <v>1471</v>
      </c>
      <c r="B427" t="s">
        <v>1349</v>
      </c>
      <c r="C427" t="s">
        <v>1356</v>
      </c>
      <c r="D427" t="s">
        <v>1349</v>
      </c>
      <c r="E427">
        <v>7.3819999999999997E-2</v>
      </c>
      <c r="F427" t="s">
        <v>1357</v>
      </c>
      <c r="G427" s="6">
        <v>45809.681435185186</v>
      </c>
      <c r="H427"/>
      <c r="I427" t="s">
        <v>1352</v>
      </c>
      <c r="J427"/>
      <c r="K427"/>
      <c r="L427">
        <v>0</v>
      </c>
      <c r="M427">
        <v>0</v>
      </c>
      <c r="N427">
        <v>3.798E-2</v>
      </c>
      <c r="O427">
        <v>1.6199999999999999E-3</v>
      </c>
      <c r="P427"/>
      <c r="Q427"/>
      <c r="R427">
        <v>3.9600000000000003E-2</v>
      </c>
      <c r="S427"/>
      <c r="T427"/>
      <c r="U427"/>
      <c r="V427"/>
      <c r="W427"/>
      <c r="X427"/>
      <c r="Y427"/>
      <c r="Z427"/>
      <c r="AA427"/>
      <c r="AB427"/>
      <c r="AC427"/>
      <c r="AD427"/>
      <c r="AE427">
        <v>1.6199999999999999E-3</v>
      </c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 t="s">
        <v>1353</v>
      </c>
      <c r="AT427" s="108" t="str">
        <f t="shared" si="6"/>
        <v>PL1_2025-06-01_P</v>
      </c>
      <c r="AU427" s="49"/>
      <c r="AV427" s="49"/>
    </row>
    <row r="428" spans="1:48" x14ac:dyDescent="0.35">
      <c r="A428" t="s">
        <v>1469</v>
      </c>
      <c r="B428" t="s">
        <v>1349</v>
      </c>
      <c r="C428" t="s">
        <v>1359</v>
      </c>
      <c r="D428" t="s">
        <v>1349</v>
      </c>
      <c r="E428">
        <v>317.19779999999997</v>
      </c>
      <c r="F428" t="s">
        <v>1357</v>
      </c>
      <c r="G428" s="6">
        <v>45809.681539351855</v>
      </c>
      <c r="H428"/>
      <c r="I428" t="s">
        <v>1352</v>
      </c>
      <c r="J428"/>
      <c r="K428" t="s">
        <v>1360</v>
      </c>
      <c r="L428">
        <v>4</v>
      </c>
      <c r="M428">
        <v>0</v>
      </c>
      <c r="N428">
        <v>0.19950000000000001</v>
      </c>
      <c r="O428">
        <v>0.13208</v>
      </c>
      <c r="P428"/>
      <c r="Q428"/>
      <c r="R428">
        <v>0.33157999999999999</v>
      </c>
      <c r="S428"/>
      <c r="T428"/>
      <c r="U428"/>
      <c r="V428"/>
      <c r="W428"/>
      <c r="X428"/>
      <c r="Y428"/>
      <c r="Z428"/>
      <c r="AA428"/>
      <c r="AB428"/>
      <c r="AC428"/>
      <c r="AD428"/>
      <c r="AE428">
        <v>0.13208</v>
      </c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 t="s">
        <v>1353</v>
      </c>
      <c r="AT428" s="108" t="str">
        <f t="shared" si="6"/>
        <v>PMRL1_2025-06-01_C</v>
      </c>
      <c r="AU428" s="49"/>
      <c r="AV428" s="49"/>
    </row>
    <row r="429" spans="1:48" x14ac:dyDescent="0.35">
      <c r="A429" t="s">
        <v>1453</v>
      </c>
      <c r="B429" t="s">
        <v>1349</v>
      </c>
      <c r="C429" t="s">
        <v>1359</v>
      </c>
      <c r="D429" t="s">
        <v>1349</v>
      </c>
      <c r="E429">
        <v>496.8168</v>
      </c>
      <c r="F429" t="s">
        <v>1357</v>
      </c>
      <c r="G429" s="6">
        <v>45809.681956018518</v>
      </c>
      <c r="H429"/>
      <c r="I429" t="s">
        <v>1352</v>
      </c>
      <c r="J429"/>
      <c r="K429" t="s">
        <v>1360</v>
      </c>
      <c r="L429">
        <v>20</v>
      </c>
      <c r="M429">
        <v>0</v>
      </c>
      <c r="N429">
        <v>8.1089999999999995E-2</v>
      </c>
      <c r="O429">
        <v>0.13281999999999999</v>
      </c>
      <c r="P429"/>
      <c r="Q429"/>
      <c r="R429">
        <v>0.21390999999999999</v>
      </c>
      <c r="S429"/>
      <c r="T429"/>
      <c r="U429"/>
      <c r="V429"/>
      <c r="W429"/>
      <c r="X429"/>
      <c r="Y429"/>
      <c r="Z429"/>
      <c r="AA429"/>
      <c r="AB429"/>
      <c r="AC429"/>
      <c r="AD429"/>
      <c r="AE429">
        <v>0.13281999999999999</v>
      </c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 t="s">
        <v>1353</v>
      </c>
      <c r="AT429" s="108" t="str">
        <f t="shared" si="6"/>
        <v>BRL1_2025-06-01_C</v>
      </c>
      <c r="AU429" s="49"/>
      <c r="AV429" s="49"/>
    </row>
    <row r="430" spans="1:48" x14ac:dyDescent="0.35">
      <c r="A430" t="s">
        <v>1470</v>
      </c>
      <c r="B430" t="s">
        <v>1349</v>
      </c>
      <c r="C430" t="s">
        <v>1361</v>
      </c>
      <c r="D430" t="s">
        <v>1349</v>
      </c>
      <c r="E430">
        <v>190.047</v>
      </c>
      <c r="F430" t="s">
        <v>1351</v>
      </c>
      <c r="G430" s="6">
        <v>45809.682476851849</v>
      </c>
      <c r="H430"/>
      <c r="I430" t="s">
        <v>1352</v>
      </c>
      <c r="J430"/>
      <c r="K430"/>
      <c r="L430">
        <v>0</v>
      </c>
      <c r="M430">
        <v>0</v>
      </c>
      <c r="N430">
        <v>0.20150999999999999</v>
      </c>
      <c r="O430">
        <v>5.0099999999999997E-3</v>
      </c>
      <c r="P430"/>
      <c r="Q430"/>
      <c r="R430">
        <v>0.20652000000000001</v>
      </c>
      <c r="S430"/>
      <c r="T430"/>
      <c r="U430"/>
      <c r="V430"/>
      <c r="W430"/>
      <c r="X430"/>
      <c r="Y430"/>
      <c r="Z430"/>
      <c r="AA430"/>
      <c r="AB430"/>
      <c r="AC430"/>
      <c r="AD430"/>
      <c r="AE430">
        <v>5.0099999999999997E-3</v>
      </c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 t="s">
        <v>1353</v>
      </c>
      <c r="AT430" s="108" t="str">
        <f t="shared" si="6"/>
        <v>PP1_2025-06-01_T</v>
      </c>
      <c r="AU430" s="49"/>
      <c r="AV430" s="49"/>
    </row>
    <row r="431" spans="1:48" x14ac:dyDescent="0.35">
      <c r="A431" t="s">
        <v>1453</v>
      </c>
      <c r="B431" t="s">
        <v>1349</v>
      </c>
      <c r="C431" t="s">
        <v>1356</v>
      </c>
      <c r="D431" t="s">
        <v>1349</v>
      </c>
      <c r="E431">
        <v>1.6619999999999999E-2</v>
      </c>
      <c r="F431" t="s">
        <v>1357</v>
      </c>
      <c r="G431" s="6">
        <v>45809.682997685188</v>
      </c>
      <c r="H431"/>
      <c r="I431" t="s">
        <v>1352</v>
      </c>
      <c r="J431"/>
      <c r="K431"/>
      <c r="L431">
        <v>0</v>
      </c>
      <c r="M431">
        <v>0</v>
      </c>
      <c r="N431">
        <v>6.7299999999999999E-3</v>
      </c>
      <c r="O431">
        <v>2.65E-3</v>
      </c>
      <c r="P431"/>
      <c r="Q431"/>
      <c r="R431">
        <v>9.3799999999999994E-3</v>
      </c>
      <c r="S431"/>
      <c r="T431"/>
      <c r="U431"/>
      <c r="V431"/>
      <c r="W431"/>
      <c r="X431"/>
      <c r="Y431"/>
      <c r="Z431"/>
      <c r="AA431"/>
      <c r="AB431"/>
      <c r="AC431"/>
      <c r="AD431"/>
      <c r="AE431">
        <v>2.65E-3</v>
      </c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 t="s">
        <v>1353</v>
      </c>
      <c r="AT431" s="108" t="str">
        <f t="shared" si="6"/>
        <v>BRL1_2025-06-01_P</v>
      </c>
      <c r="AU431" s="49"/>
      <c r="AV431" s="49"/>
    </row>
    <row r="432" spans="1:48" x14ac:dyDescent="0.35">
      <c r="A432" t="s">
        <v>1472</v>
      </c>
      <c r="B432" t="s">
        <v>1349</v>
      </c>
      <c r="C432" t="s">
        <v>1350</v>
      </c>
      <c r="D432" t="s">
        <v>1349</v>
      </c>
      <c r="E432">
        <v>9.0879399999999997</v>
      </c>
      <c r="F432" t="s">
        <v>1351</v>
      </c>
      <c r="G432" s="6">
        <v>45809.683831018519</v>
      </c>
      <c r="H432"/>
      <c r="I432" t="s">
        <v>1352</v>
      </c>
      <c r="J432"/>
      <c r="K432"/>
      <c r="L432">
        <v>0</v>
      </c>
      <c r="M432">
        <v>0</v>
      </c>
      <c r="N432">
        <v>3.551E-2</v>
      </c>
      <c r="O432">
        <v>7.77E-3</v>
      </c>
      <c r="P432"/>
      <c r="Q432"/>
      <c r="R432">
        <v>4.3279999999999999E-2</v>
      </c>
      <c r="S432"/>
      <c r="T432"/>
      <c r="U432"/>
      <c r="V432"/>
      <c r="W432"/>
      <c r="X432"/>
      <c r="Y432"/>
      <c r="Z432"/>
      <c r="AA432"/>
      <c r="AB432"/>
      <c r="AC432"/>
      <c r="AD432"/>
      <c r="AE432">
        <v>7.77E-3</v>
      </c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 t="s">
        <v>1353</v>
      </c>
      <c r="AT432" s="108" t="str">
        <f t="shared" si="6"/>
        <v>CB3_2025-06-01_N</v>
      </c>
      <c r="AU432" s="49"/>
      <c r="AV432" s="49"/>
    </row>
    <row r="433" spans="1:48" x14ac:dyDescent="0.35">
      <c r="A433" t="s">
        <v>1466</v>
      </c>
      <c r="B433" t="s">
        <v>1349</v>
      </c>
      <c r="C433" t="s">
        <v>1361</v>
      </c>
      <c r="D433" t="s">
        <v>1349</v>
      </c>
      <c r="E433">
        <v>1181.48</v>
      </c>
      <c r="F433" t="s">
        <v>1351</v>
      </c>
      <c r="G433" s="6">
        <v>45809.684351851851</v>
      </c>
      <c r="H433"/>
      <c r="I433" t="s">
        <v>1352</v>
      </c>
      <c r="J433"/>
      <c r="K433" t="s">
        <v>1360</v>
      </c>
      <c r="L433">
        <v>4</v>
      </c>
      <c r="M433">
        <v>0</v>
      </c>
      <c r="N433">
        <v>0.24976000000000001</v>
      </c>
      <c r="O433">
        <v>1.58E-3</v>
      </c>
      <c r="P433"/>
      <c r="Q433"/>
      <c r="R433">
        <v>0.25134000000000001</v>
      </c>
      <c r="S433"/>
      <c r="T433"/>
      <c r="U433"/>
      <c r="V433"/>
      <c r="W433"/>
      <c r="X433"/>
      <c r="Y433"/>
      <c r="Z433"/>
      <c r="AA433"/>
      <c r="AB433"/>
      <c r="AC433"/>
      <c r="AD433"/>
      <c r="AE433">
        <v>1.58E-3</v>
      </c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 t="s">
        <v>1353</v>
      </c>
      <c r="AT433" s="108" t="str">
        <f t="shared" si="6"/>
        <v>MR3_2025-06-01_T</v>
      </c>
      <c r="AU433" s="49"/>
      <c r="AV433" s="49"/>
    </row>
    <row r="434" spans="1:48" x14ac:dyDescent="0.35">
      <c r="A434" t="s">
        <v>1453</v>
      </c>
      <c r="B434" t="s">
        <v>1349</v>
      </c>
      <c r="C434" t="s">
        <v>1361</v>
      </c>
      <c r="D434" t="s">
        <v>1349</v>
      </c>
      <c r="E434">
        <v>331.03710000000001</v>
      </c>
      <c r="F434" t="s">
        <v>1351</v>
      </c>
      <c r="G434" s="6">
        <v>45809.686018518521</v>
      </c>
      <c r="H434"/>
      <c r="I434" t="s">
        <v>1352</v>
      </c>
      <c r="J434"/>
      <c r="K434" t="s">
        <v>1360</v>
      </c>
      <c r="L434">
        <v>0</v>
      </c>
      <c r="M434">
        <v>0</v>
      </c>
      <c r="N434">
        <v>0.34949999999999998</v>
      </c>
      <c r="O434">
        <v>4.9899999999999996E-3</v>
      </c>
      <c r="P434"/>
      <c r="Q434"/>
      <c r="R434">
        <v>0.35449000000000003</v>
      </c>
      <c r="S434"/>
      <c r="T434"/>
      <c r="U434"/>
      <c r="V434"/>
      <c r="W434"/>
      <c r="X434"/>
      <c r="Y434"/>
      <c r="Z434"/>
      <c r="AA434"/>
      <c r="AB434"/>
      <c r="AC434"/>
      <c r="AD434"/>
      <c r="AE434">
        <v>4.9899999999999996E-3</v>
      </c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 t="s">
        <v>1353</v>
      </c>
      <c r="AT434" s="108" t="str">
        <f t="shared" si="6"/>
        <v>BRL1_2025-06-01_T</v>
      </c>
      <c r="AU434" s="49"/>
      <c r="AV434" s="49"/>
    </row>
    <row r="435" spans="1:48" x14ac:dyDescent="0.35">
      <c r="A435" t="s">
        <v>1454</v>
      </c>
      <c r="B435" t="s">
        <v>1349</v>
      </c>
      <c r="C435" t="s">
        <v>1356</v>
      </c>
      <c r="D435" t="s">
        <v>1349</v>
      </c>
      <c r="E435">
        <v>1.9640000000000001E-2</v>
      </c>
      <c r="F435" t="s">
        <v>1357</v>
      </c>
      <c r="G435" s="6">
        <v>45809.686435185184</v>
      </c>
      <c r="H435"/>
      <c r="I435" t="s">
        <v>1352</v>
      </c>
      <c r="J435"/>
      <c r="K435"/>
      <c r="L435">
        <v>0</v>
      </c>
      <c r="M435">
        <v>0</v>
      </c>
      <c r="N435">
        <v>8.3800000000000003E-3</v>
      </c>
      <c r="O435">
        <v>1.97E-3</v>
      </c>
      <c r="P435"/>
      <c r="Q435"/>
      <c r="R435">
        <v>1.035E-2</v>
      </c>
      <c r="S435"/>
      <c r="T435"/>
      <c r="U435"/>
      <c r="V435"/>
      <c r="W435"/>
      <c r="X435"/>
      <c r="Y435"/>
      <c r="Z435"/>
      <c r="AA435"/>
      <c r="AB435"/>
      <c r="AC435"/>
      <c r="AD435"/>
      <c r="AE435">
        <v>1.97E-3</v>
      </c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 t="s">
        <v>1353</v>
      </c>
      <c r="AT435" s="108" t="str">
        <f t="shared" si="6"/>
        <v>CB2_2025-06-01_P</v>
      </c>
      <c r="AU435" s="49"/>
      <c r="AV435" s="49"/>
    </row>
    <row r="436" spans="1:48" x14ac:dyDescent="0.35">
      <c r="A436" t="s">
        <v>1473</v>
      </c>
      <c r="B436" t="s">
        <v>1349</v>
      </c>
      <c r="C436" t="s">
        <v>1350</v>
      </c>
      <c r="D436" t="s">
        <v>1349</v>
      </c>
      <c r="E436">
        <v>2.9524300000000001</v>
      </c>
      <c r="F436" t="s">
        <v>1351</v>
      </c>
      <c r="G436" s="6">
        <v>45809.687685185185</v>
      </c>
      <c r="H436"/>
      <c r="I436" t="s">
        <v>1352</v>
      </c>
      <c r="J436"/>
      <c r="K436"/>
      <c r="L436">
        <v>0</v>
      </c>
      <c r="M436">
        <v>0</v>
      </c>
      <c r="N436">
        <v>1.7479999999999999E-2</v>
      </c>
      <c r="O436">
        <v>2.7490000000000001E-2</v>
      </c>
      <c r="P436"/>
      <c r="Q436"/>
      <c r="R436">
        <v>4.4970000000000003E-2</v>
      </c>
      <c r="S436"/>
      <c r="T436"/>
      <c r="U436"/>
      <c r="V436"/>
      <c r="W436"/>
      <c r="X436"/>
      <c r="Y436"/>
      <c r="Z436"/>
      <c r="AA436"/>
      <c r="AB436"/>
      <c r="AC436"/>
      <c r="AD436"/>
      <c r="AE436">
        <v>2.7490000000000001E-2</v>
      </c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 t="s">
        <v>1353</v>
      </c>
      <c r="AT436" s="108" t="str">
        <f t="shared" si="6"/>
        <v>CL4_2025-06-01_N</v>
      </c>
      <c r="AU436" s="49"/>
      <c r="AV436" s="49"/>
    </row>
    <row r="437" spans="1:48" x14ac:dyDescent="0.35">
      <c r="A437" t="s">
        <v>1472</v>
      </c>
      <c r="B437" t="s">
        <v>1349</v>
      </c>
      <c r="C437" t="s">
        <v>1356</v>
      </c>
      <c r="D437" t="s">
        <v>1349</v>
      </c>
      <c r="E437">
        <v>5.7799999999999997E-2</v>
      </c>
      <c r="F437" t="s">
        <v>1357</v>
      </c>
      <c r="G437" s="6">
        <v>45809.688935185186</v>
      </c>
      <c r="H437"/>
      <c r="I437" t="s">
        <v>1352</v>
      </c>
      <c r="J437"/>
      <c r="K437"/>
      <c r="L437">
        <v>0</v>
      </c>
      <c r="M437">
        <v>0</v>
      </c>
      <c r="N437">
        <v>2.9229999999999999E-2</v>
      </c>
      <c r="O437">
        <v>1.5100000000000001E-3</v>
      </c>
      <c r="P437"/>
      <c r="Q437"/>
      <c r="R437">
        <v>3.074E-2</v>
      </c>
      <c r="S437"/>
      <c r="T437"/>
      <c r="U437"/>
      <c r="V437"/>
      <c r="W437"/>
      <c r="X437"/>
      <c r="Y437"/>
      <c r="Z437"/>
      <c r="AA437"/>
      <c r="AB437"/>
      <c r="AC437"/>
      <c r="AD437"/>
      <c r="AE437">
        <v>1.5100000000000001E-3</v>
      </c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 t="s">
        <v>1353</v>
      </c>
      <c r="AT437" s="108" t="str">
        <f t="shared" si="6"/>
        <v>CB3_2025-06-01_P</v>
      </c>
      <c r="AU437" s="49"/>
      <c r="AV437" s="49"/>
    </row>
    <row r="438" spans="1:48" x14ac:dyDescent="0.35">
      <c r="A438" t="s">
        <v>1454</v>
      </c>
      <c r="B438" t="s">
        <v>1349</v>
      </c>
      <c r="C438" t="s">
        <v>1361</v>
      </c>
      <c r="D438" t="s">
        <v>1349</v>
      </c>
      <c r="E438">
        <v>393.93040000000002</v>
      </c>
      <c r="F438" t="s">
        <v>1351</v>
      </c>
      <c r="G438" s="6">
        <v>45809.689456018517</v>
      </c>
      <c r="H438"/>
      <c r="I438" t="s">
        <v>1352</v>
      </c>
      <c r="J438"/>
      <c r="K438"/>
      <c r="L438">
        <v>0</v>
      </c>
      <c r="M438">
        <v>0</v>
      </c>
      <c r="N438">
        <v>0.41638999999999998</v>
      </c>
      <c r="O438">
        <v>4.1900000000000001E-3</v>
      </c>
      <c r="P438"/>
      <c r="Q438"/>
      <c r="R438">
        <v>0.42058000000000001</v>
      </c>
      <c r="S438"/>
      <c r="T438"/>
      <c r="U438"/>
      <c r="V438"/>
      <c r="W438"/>
      <c r="X438"/>
      <c r="Y438"/>
      <c r="Z438"/>
      <c r="AA438"/>
      <c r="AB438"/>
      <c r="AC438"/>
      <c r="AD438"/>
      <c r="AE438">
        <v>4.1900000000000001E-3</v>
      </c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 t="s">
        <v>1353</v>
      </c>
      <c r="AT438" s="108" t="str">
        <f t="shared" si="6"/>
        <v>CB2_2025-06-01_T</v>
      </c>
      <c r="AU438" s="49"/>
      <c r="AV438" s="49"/>
    </row>
    <row r="439" spans="1:48" x14ac:dyDescent="0.35">
      <c r="A439" t="s">
        <v>1470</v>
      </c>
      <c r="B439" t="s">
        <v>1349</v>
      </c>
      <c r="C439" t="s">
        <v>1359</v>
      </c>
      <c r="D439" t="s">
        <v>1349</v>
      </c>
      <c r="E439">
        <v>555.30089999999996</v>
      </c>
      <c r="F439" t="s">
        <v>1357</v>
      </c>
      <c r="G439" s="6">
        <v>45809.689456018517</v>
      </c>
      <c r="H439"/>
      <c r="I439" t="s">
        <v>1352</v>
      </c>
      <c r="J439"/>
      <c r="K439" t="s">
        <v>1360</v>
      </c>
      <c r="L439">
        <v>23</v>
      </c>
      <c r="M439">
        <v>0</v>
      </c>
      <c r="N439">
        <v>7.9450000000000007E-2</v>
      </c>
      <c r="O439">
        <v>0.13408999999999999</v>
      </c>
      <c r="P439"/>
      <c r="Q439"/>
      <c r="R439">
        <v>0.21354000000000001</v>
      </c>
      <c r="S439"/>
      <c r="T439"/>
      <c r="U439"/>
      <c r="V439"/>
      <c r="W439"/>
      <c r="X439"/>
      <c r="Y439"/>
      <c r="Z439"/>
      <c r="AA439"/>
      <c r="AB439"/>
      <c r="AC439"/>
      <c r="AD439"/>
      <c r="AE439">
        <v>0.13408999999999999</v>
      </c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 t="s">
        <v>1353</v>
      </c>
      <c r="AT439" s="108" t="str">
        <f t="shared" si="6"/>
        <v>PP1_2025-06-01_C</v>
      </c>
      <c r="AU439" s="49"/>
      <c r="AV439" s="49"/>
    </row>
    <row r="440" spans="1:48" x14ac:dyDescent="0.35">
      <c r="A440" t="s">
        <v>1473</v>
      </c>
      <c r="B440" t="s">
        <v>1349</v>
      </c>
      <c r="C440" t="s">
        <v>1356</v>
      </c>
      <c r="D440" t="s">
        <v>1349</v>
      </c>
      <c r="E440">
        <v>6.8199999999999997E-2</v>
      </c>
      <c r="F440" t="s">
        <v>1357</v>
      </c>
      <c r="G440" s="6">
        <v>45809.690601851849</v>
      </c>
      <c r="H440"/>
      <c r="I440" t="s">
        <v>1352</v>
      </c>
      <c r="J440"/>
      <c r="K440"/>
      <c r="L440">
        <v>0</v>
      </c>
      <c r="M440">
        <v>0</v>
      </c>
      <c r="N440">
        <v>3.4909999999999997E-2</v>
      </c>
      <c r="O440">
        <v>9.1199999999999996E-3</v>
      </c>
      <c r="P440"/>
      <c r="Q440"/>
      <c r="R440">
        <v>4.403E-2</v>
      </c>
      <c r="S440"/>
      <c r="T440"/>
      <c r="U440"/>
      <c r="V440"/>
      <c r="W440"/>
      <c r="X440"/>
      <c r="Y440"/>
      <c r="Z440"/>
      <c r="AA440"/>
      <c r="AB440"/>
      <c r="AC440"/>
      <c r="AD440"/>
      <c r="AE440">
        <v>9.1199999999999996E-3</v>
      </c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 t="s">
        <v>1353</v>
      </c>
      <c r="AT440" s="108" t="str">
        <f t="shared" si="6"/>
        <v>CL4_2025-06-01_P</v>
      </c>
      <c r="AU440" s="49"/>
      <c r="AV440" s="49"/>
    </row>
    <row r="441" spans="1:48" x14ac:dyDescent="0.35">
      <c r="A441" t="s">
        <v>1474</v>
      </c>
      <c r="B441" t="s">
        <v>1349</v>
      </c>
      <c r="C441" t="s">
        <v>1350</v>
      </c>
      <c r="D441" t="s">
        <v>1349</v>
      </c>
      <c r="E441">
        <v>5.8029700000000002</v>
      </c>
      <c r="F441" t="s">
        <v>1351</v>
      </c>
      <c r="G441" s="6">
        <v>45809.691018518519</v>
      </c>
      <c r="H441"/>
      <c r="I441" t="s">
        <v>1352</v>
      </c>
      <c r="J441"/>
      <c r="K441"/>
      <c r="L441">
        <v>0</v>
      </c>
      <c r="M441">
        <v>0</v>
      </c>
      <c r="N441">
        <v>2.5850000000000001E-2</v>
      </c>
      <c r="O441">
        <v>1.5890000000000001E-2</v>
      </c>
      <c r="P441"/>
      <c r="Q441"/>
      <c r="R441">
        <v>4.1750000000000002E-2</v>
      </c>
      <c r="S441"/>
      <c r="T441"/>
      <c r="U441"/>
      <c r="V441"/>
      <c r="W441"/>
      <c r="X441"/>
      <c r="Y441"/>
      <c r="Z441"/>
      <c r="AA441"/>
      <c r="AB441"/>
      <c r="AC441"/>
      <c r="AD441"/>
      <c r="AE441">
        <v>1.5890000000000001E-2</v>
      </c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 t="s">
        <v>1353</v>
      </c>
      <c r="AT441" s="108" t="str">
        <f t="shared" si="6"/>
        <v>CL5_2025-06-01_N</v>
      </c>
      <c r="AU441" s="49"/>
      <c r="AV441" s="49"/>
    </row>
    <row r="442" spans="1:48" x14ac:dyDescent="0.35">
      <c r="A442" t="s">
        <v>1475</v>
      </c>
      <c r="B442" t="s">
        <v>1349</v>
      </c>
      <c r="C442" t="s">
        <v>1350</v>
      </c>
      <c r="D442" t="s">
        <v>1349</v>
      </c>
      <c r="E442">
        <v>6.2354099999999999</v>
      </c>
      <c r="F442" t="s">
        <v>1351</v>
      </c>
      <c r="G442" s="6">
        <v>45809.692789351851</v>
      </c>
      <c r="H442"/>
      <c r="I442" t="s">
        <v>1352</v>
      </c>
      <c r="J442"/>
      <c r="K442"/>
      <c r="L442">
        <v>0</v>
      </c>
      <c r="M442">
        <v>0</v>
      </c>
      <c r="N442">
        <v>2.7130000000000001E-2</v>
      </c>
      <c r="O442">
        <v>1.985E-2</v>
      </c>
      <c r="P442"/>
      <c r="Q442"/>
      <c r="R442">
        <v>4.6980000000000001E-2</v>
      </c>
      <c r="S442"/>
      <c r="T442"/>
      <c r="U442"/>
      <c r="V442"/>
      <c r="W442"/>
      <c r="X442"/>
      <c r="Y442"/>
      <c r="Z442"/>
      <c r="AA442"/>
      <c r="AB442"/>
      <c r="AC442"/>
      <c r="AD442"/>
      <c r="AE442">
        <v>1.985E-2</v>
      </c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 t="s">
        <v>1353</v>
      </c>
      <c r="AT442" s="108" t="str">
        <f t="shared" si="6"/>
        <v>CTL1_2025-06-01_N</v>
      </c>
      <c r="AU442" s="49"/>
      <c r="AV442" s="49"/>
    </row>
    <row r="443" spans="1:48" x14ac:dyDescent="0.35">
      <c r="A443" t="s">
        <v>1471</v>
      </c>
      <c r="B443" t="s">
        <v>1349</v>
      </c>
      <c r="C443" t="s">
        <v>1359</v>
      </c>
      <c r="D443" t="s">
        <v>1349</v>
      </c>
      <c r="E443">
        <v>912.10320000000002</v>
      </c>
      <c r="F443" t="s">
        <v>1357</v>
      </c>
      <c r="G443" s="6">
        <v>45809.692789351851</v>
      </c>
      <c r="H443"/>
      <c r="I443" t="s">
        <v>1352</v>
      </c>
      <c r="J443"/>
      <c r="K443" t="s">
        <v>1360</v>
      </c>
      <c r="L443">
        <v>35</v>
      </c>
      <c r="M443">
        <v>0</v>
      </c>
      <c r="N443">
        <v>8.6360000000000006E-2</v>
      </c>
      <c r="O443">
        <v>0.13422000000000001</v>
      </c>
      <c r="P443"/>
      <c r="Q443"/>
      <c r="R443">
        <v>0.22058</v>
      </c>
      <c r="S443"/>
      <c r="T443"/>
      <c r="U443"/>
      <c r="V443"/>
      <c r="W443"/>
      <c r="X443"/>
      <c r="Y443"/>
      <c r="Z443"/>
      <c r="AA443"/>
      <c r="AB443"/>
      <c r="AC443"/>
      <c r="AD443"/>
      <c r="AE443">
        <v>0.13422000000000001</v>
      </c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 t="s">
        <v>1353</v>
      </c>
      <c r="AT443" s="108" t="str">
        <f t="shared" si="6"/>
        <v>PL1_2025-06-01_C</v>
      </c>
      <c r="AU443" s="49"/>
      <c r="AV443" s="49"/>
    </row>
    <row r="444" spans="1:48" x14ac:dyDescent="0.35">
      <c r="A444" t="s">
        <v>1474</v>
      </c>
      <c r="B444" t="s">
        <v>1349</v>
      </c>
      <c r="C444" t="s">
        <v>1356</v>
      </c>
      <c r="D444" t="s">
        <v>1349</v>
      </c>
      <c r="E444">
        <v>6.0830000000000002E-2</v>
      </c>
      <c r="F444" t="s">
        <v>1357</v>
      </c>
      <c r="G444" s="6">
        <v>45809.694351851853</v>
      </c>
      <c r="H444"/>
      <c r="I444" t="s">
        <v>1352</v>
      </c>
      <c r="J444"/>
      <c r="K444"/>
      <c r="L444">
        <v>0</v>
      </c>
      <c r="M444">
        <v>0</v>
      </c>
      <c r="N444">
        <v>3.0880000000000001E-2</v>
      </c>
      <c r="O444">
        <v>5.1799999999999997E-3</v>
      </c>
      <c r="P444"/>
      <c r="Q444"/>
      <c r="R444">
        <v>3.6069999999999998E-2</v>
      </c>
      <c r="S444"/>
      <c r="T444"/>
      <c r="U444"/>
      <c r="V444"/>
      <c r="W444"/>
      <c r="X444"/>
      <c r="Y444"/>
      <c r="Z444"/>
      <c r="AA444"/>
      <c r="AB444"/>
      <c r="AC444"/>
      <c r="AD444"/>
      <c r="AE444">
        <v>5.1799999999999997E-3</v>
      </c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 t="s">
        <v>1353</v>
      </c>
      <c r="AT444" s="108" t="str">
        <f t="shared" si="6"/>
        <v>CL5_2025-06-01_P</v>
      </c>
      <c r="AU444" s="49"/>
      <c r="AV444" s="49"/>
    </row>
    <row r="445" spans="1:48" x14ac:dyDescent="0.35">
      <c r="A445" t="s">
        <v>1454</v>
      </c>
      <c r="B445" t="s">
        <v>1349</v>
      </c>
      <c r="C445" t="s">
        <v>1359</v>
      </c>
      <c r="D445" t="s">
        <v>1349</v>
      </c>
      <c r="E445">
        <v>518.65899999999999</v>
      </c>
      <c r="F445" t="s">
        <v>1357</v>
      </c>
      <c r="G445" s="6">
        <v>45809.706018518518</v>
      </c>
      <c r="H445"/>
      <c r="I445" t="s">
        <v>1352</v>
      </c>
      <c r="J445"/>
      <c r="K445" t="s">
        <v>1360</v>
      </c>
      <c r="L445">
        <v>22</v>
      </c>
      <c r="M445">
        <v>0</v>
      </c>
      <c r="N445">
        <v>7.7600000000000002E-2</v>
      </c>
      <c r="O445">
        <v>0.13147</v>
      </c>
      <c r="P445"/>
      <c r="Q445"/>
      <c r="R445">
        <v>0.20906</v>
      </c>
      <c r="S445"/>
      <c r="T445"/>
      <c r="U445"/>
      <c r="V445"/>
      <c r="W445"/>
      <c r="X445"/>
      <c r="Y445"/>
      <c r="Z445"/>
      <c r="AA445"/>
      <c r="AB445"/>
      <c r="AC445"/>
      <c r="AD445"/>
      <c r="AE445">
        <v>0.13147</v>
      </c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 t="s">
        <v>1353</v>
      </c>
      <c r="AT445" s="108" t="str">
        <f t="shared" si="6"/>
        <v>CB2_2025-06-01_C</v>
      </c>
      <c r="AU445" s="49"/>
      <c r="AV445" s="49"/>
    </row>
    <row r="446" spans="1:48" x14ac:dyDescent="0.35">
      <c r="A446" t="s">
        <v>1472</v>
      </c>
      <c r="B446" t="s">
        <v>1349</v>
      </c>
      <c r="C446" t="s">
        <v>1359</v>
      </c>
      <c r="D446" t="s">
        <v>1349</v>
      </c>
      <c r="E446">
        <v>559.0421</v>
      </c>
      <c r="F446" t="s">
        <v>1357</v>
      </c>
      <c r="G446" s="6">
        <v>45809.706435185188</v>
      </c>
      <c r="H446"/>
      <c r="I446" t="s">
        <v>1352</v>
      </c>
      <c r="J446"/>
      <c r="K446" t="s">
        <v>1360</v>
      </c>
      <c r="L446">
        <v>24</v>
      </c>
      <c r="M446">
        <v>0</v>
      </c>
      <c r="N446">
        <v>7.6999999999999999E-2</v>
      </c>
      <c r="O446">
        <v>0.13439999999999999</v>
      </c>
      <c r="P446"/>
      <c r="Q446"/>
      <c r="R446">
        <v>0.21140999999999999</v>
      </c>
      <c r="S446"/>
      <c r="T446"/>
      <c r="U446"/>
      <c r="V446"/>
      <c r="W446"/>
      <c r="X446"/>
      <c r="Y446"/>
      <c r="Z446"/>
      <c r="AA446"/>
      <c r="AB446"/>
      <c r="AC446"/>
      <c r="AD446"/>
      <c r="AE446">
        <v>0.13439999999999999</v>
      </c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 t="s">
        <v>1353</v>
      </c>
      <c r="AT446" s="108" t="str">
        <f t="shared" si="6"/>
        <v>CB3_2025-06-01_C</v>
      </c>
      <c r="AU446" s="49"/>
      <c r="AV446" s="49"/>
    </row>
    <row r="447" spans="1:48" x14ac:dyDescent="0.35">
      <c r="A447" t="s">
        <v>1473</v>
      </c>
      <c r="B447" t="s">
        <v>1349</v>
      </c>
      <c r="C447" t="s">
        <v>1359</v>
      </c>
      <c r="D447" t="s">
        <v>1349</v>
      </c>
      <c r="E447">
        <v>262.12740000000002</v>
      </c>
      <c r="F447" t="s">
        <v>1357</v>
      </c>
      <c r="G447" s="6">
        <v>45809.707060185188</v>
      </c>
      <c r="H447"/>
      <c r="I447" t="s">
        <v>1352</v>
      </c>
      <c r="J447"/>
      <c r="K447" t="s">
        <v>1360</v>
      </c>
      <c r="L447">
        <v>4</v>
      </c>
      <c r="M447">
        <v>0</v>
      </c>
      <c r="N447">
        <v>0.16807</v>
      </c>
      <c r="O447">
        <v>0.13217000000000001</v>
      </c>
      <c r="P447"/>
      <c r="Q447"/>
      <c r="R447">
        <v>0.30024000000000001</v>
      </c>
      <c r="S447"/>
      <c r="T447"/>
      <c r="U447"/>
      <c r="V447"/>
      <c r="W447"/>
      <c r="X447"/>
      <c r="Y447"/>
      <c r="Z447"/>
      <c r="AA447"/>
      <c r="AB447"/>
      <c r="AC447"/>
      <c r="AD447"/>
      <c r="AE447">
        <v>0.13217000000000001</v>
      </c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 t="s">
        <v>1353</v>
      </c>
      <c r="AT447" s="108" t="str">
        <f t="shared" si="6"/>
        <v>CL4_2025-06-01_C</v>
      </c>
      <c r="AU447" s="49"/>
      <c r="AV447" s="49"/>
    </row>
    <row r="448" spans="1:48" x14ac:dyDescent="0.35">
      <c r="A448" t="s">
        <v>1475</v>
      </c>
      <c r="B448" t="s">
        <v>1349</v>
      </c>
      <c r="C448" t="s">
        <v>1359</v>
      </c>
      <c r="D448" t="s">
        <v>1349</v>
      </c>
      <c r="E448">
        <v>344.32560000000001</v>
      </c>
      <c r="F448" t="s">
        <v>1357</v>
      </c>
      <c r="G448" s="6">
        <v>45809.70820601852</v>
      </c>
      <c r="H448"/>
      <c r="I448" t="s">
        <v>1352</v>
      </c>
      <c r="J448"/>
      <c r="K448" t="s">
        <v>1360</v>
      </c>
      <c r="L448">
        <v>4</v>
      </c>
      <c r="M448">
        <v>0</v>
      </c>
      <c r="N448">
        <v>0.21461</v>
      </c>
      <c r="O448">
        <v>0.13366</v>
      </c>
      <c r="P448"/>
      <c r="Q448"/>
      <c r="R448">
        <v>0.34827000000000002</v>
      </c>
      <c r="S448"/>
      <c r="T448"/>
      <c r="U448"/>
      <c r="V448"/>
      <c r="W448"/>
      <c r="X448"/>
      <c r="Y448"/>
      <c r="Z448"/>
      <c r="AA448"/>
      <c r="AB448"/>
      <c r="AC448"/>
      <c r="AD448"/>
      <c r="AE448">
        <v>0.13366</v>
      </c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 t="s">
        <v>1353</v>
      </c>
      <c r="AT448" s="108" t="str">
        <f t="shared" si="6"/>
        <v>CTL1_2025-06-01_C</v>
      </c>
      <c r="AU448" s="49"/>
      <c r="AV448" s="49"/>
    </row>
    <row r="449" spans="1:48" x14ac:dyDescent="0.35">
      <c r="A449" t="s">
        <v>1476</v>
      </c>
      <c r="B449" t="s">
        <v>1349</v>
      </c>
      <c r="C449" t="s">
        <v>1350</v>
      </c>
      <c r="D449" t="s">
        <v>1349</v>
      </c>
      <c r="E449">
        <v>9.9310299999999998</v>
      </c>
      <c r="F449" t="s">
        <v>1351</v>
      </c>
      <c r="G449" s="6">
        <v>45809.70820601852</v>
      </c>
      <c r="H449"/>
      <c r="I449" t="s">
        <v>1352</v>
      </c>
      <c r="J449"/>
      <c r="K449"/>
      <c r="L449">
        <v>0</v>
      </c>
      <c r="M449">
        <v>0</v>
      </c>
      <c r="N449">
        <v>3.798E-2</v>
      </c>
      <c r="O449">
        <v>6.5799999999999999E-3</v>
      </c>
      <c r="P449"/>
      <c r="Q449"/>
      <c r="R449">
        <v>4.4560000000000002E-2</v>
      </c>
      <c r="S449"/>
      <c r="T449"/>
      <c r="U449"/>
      <c r="V449"/>
      <c r="W449"/>
      <c r="X449"/>
      <c r="Y449"/>
      <c r="Z449"/>
      <c r="AA449"/>
      <c r="AB449"/>
      <c r="AC449"/>
      <c r="AD449"/>
      <c r="AE449">
        <v>6.5799999999999999E-3</v>
      </c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 t="s">
        <v>1353</v>
      </c>
      <c r="AT449" s="108" t="str">
        <f t="shared" si="6"/>
        <v>CVL1_2025-06-01_N</v>
      </c>
      <c r="AU449" s="49"/>
      <c r="AV449" s="49"/>
    </row>
    <row r="450" spans="1:48" x14ac:dyDescent="0.35">
      <c r="A450" t="s">
        <v>1450</v>
      </c>
      <c r="B450" t="s">
        <v>1349</v>
      </c>
      <c r="C450" t="s">
        <v>1361</v>
      </c>
      <c r="D450" t="s">
        <v>1349</v>
      </c>
      <c r="E450">
        <v>931.87729999999999</v>
      </c>
      <c r="F450" t="s">
        <v>1351</v>
      </c>
      <c r="G450" s="6">
        <v>45809.710497685184</v>
      </c>
      <c r="H450" t="s">
        <v>1468</v>
      </c>
      <c r="I450" t="s">
        <v>1352</v>
      </c>
      <c r="J450"/>
      <c r="K450" t="s">
        <v>1360</v>
      </c>
      <c r="L450">
        <v>6</v>
      </c>
      <c r="M450">
        <v>0</v>
      </c>
      <c r="N450">
        <v>0.14252000000000001</v>
      </c>
      <c r="O450">
        <v>6.4999999999999997E-4</v>
      </c>
      <c r="P450"/>
      <c r="Q450"/>
      <c r="R450">
        <v>0.14316999999999999</v>
      </c>
      <c r="S450"/>
      <c r="T450"/>
      <c r="U450"/>
      <c r="V450"/>
      <c r="W450"/>
      <c r="X450"/>
      <c r="Y450"/>
      <c r="Z450"/>
      <c r="AA450"/>
      <c r="AB450"/>
      <c r="AC450"/>
      <c r="AD450"/>
      <c r="AE450">
        <v>6.4999999999999997E-4</v>
      </c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 t="s">
        <v>1353</v>
      </c>
      <c r="AT450" s="108" t="str">
        <f t="shared" ref="AT450:AT513" si="7">A450&amp;"_"&amp;LEFT(C450,1)</f>
        <v>BB1_2025-06-01_T</v>
      </c>
      <c r="AU450" s="49"/>
      <c r="AV450" s="49"/>
    </row>
    <row r="451" spans="1:48" x14ac:dyDescent="0.35">
      <c r="A451" t="s">
        <v>1475</v>
      </c>
      <c r="B451" t="s">
        <v>1349</v>
      </c>
      <c r="C451" t="s">
        <v>1356</v>
      </c>
      <c r="D451" t="s">
        <v>1349</v>
      </c>
      <c r="E451">
        <v>5.6950000000000001E-2</v>
      </c>
      <c r="F451" t="s">
        <v>1357</v>
      </c>
      <c r="G451" s="6">
        <v>45809.710914351854</v>
      </c>
      <c r="H451"/>
      <c r="I451" t="s">
        <v>1352</v>
      </c>
      <c r="J451"/>
      <c r="K451"/>
      <c r="L451">
        <v>0</v>
      </c>
      <c r="M451">
        <v>0</v>
      </c>
      <c r="N451">
        <v>2.877E-2</v>
      </c>
      <c r="O451">
        <v>5.3699999999999998E-3</v>
      </c>
      <c r="P451"/>
      <c r="Q451"/>
      <c r="R451">
        <v>3.4139999999999997E-2</v>
      </c>
      <c r="S451"/>
      <c r="T451"/>
      <c r="U451"/>
      <c r="V451"/>
      <c r="W451"/>
      <c r="X451"/>
      <c r="Y451"/>
      <c r="Z451"/>
      <c r="AA451"/>
      <c r="AB451"/>
      <c r="AC451"/>
      <c r="AD451"/>
      <c r="AE451">
        <v>5.3699999999999998E-3</v>
      </c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 t="s">
        <v>1353</v>
      </c>
      <c r="AT451" s="108" t="str">
        <f t="shared" si="7"/>
        <v>CTL1_2025-06-01_P</v>
      </c>
      <c r="AU451" s="49"/>
      <c r="AV451" s="49"/>
    </row>
    <row r="452" spans="1:48" x14ac:dyDescent="0.35">
      <c r="A452" t="s">
        <v>1467</v>
      </c>
      <c r="B452" t="s">
        <v>1349</v>
      </c>
      <c r="C452" t="s">
        <v>1361</v>
      </c>
      <c r="D452" t="s">
        <v>1349</v>
      </c>
      <c r="E452">
        <v>566.06849999999997</v>
      </c>
      <c r="F452" t="s">
        <v>1351</v>
      </c>
      <c r="G452" s="6">
        <v>45809.711134259262</v>
      </c>
      <c r="H452"/>
      <c r="I452" t="s">
        <v>1352</v>
      </c>
      <c r="J452"/>
      <c r="K452" t="s">
        <v>1360</v>
      </c>
      <c r="L452">
        <v>4</v>
      </c>
      <c r="M452">
        <v>0</v>
      </c>
      <c r="N452">
        <v>0.12199</v>
      </c>
      <c r="O452">
        <v>9.2000000000000003E-4</v>
      </c>
      <c r="P452"/>
      <c r="Q452"/>
      <c r="R452">
        <v>0.12291000000000001</v>
      </c>
      <c r="S452"/>
      <c r="T452"/>
      <c r="U452"/>
      <c r="V452"/>
      <c r="W452"/>
      <c r="X452"/>
      <c r="Y452"/>
      <c r="Z452"/>
      <c r="AA452"/>
      <c r="AB452"/>
      <c r="AC452"/>
      <c r="AD452"/>
      <c r="AE452">
        <v>9.2000000000000003E-4</v>
      </c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 t="s">
        <v>1353</v>
      </c>
      <c r="AT452" s="108" t="str">
        <f t="shared" si="7"/>
        <v>MR4_2025-06-01_T</v>
      </c>
      <c r="AU452" s="49"/>
      <c r="AV452" s="49"/>
    </row>
    <row r="453" spans="1:48" x14ac:dyDescent="0.35">
      <c r="A453" t="s">
        <v>1471</v>
      </c>
      <c r="B453" t="s">
        <v>1349</v>
      </c>
      <c r="C453" t="s">
        <v>1361</v>
      </c>
      <c r="D453" t="s">
        <v>1349</v>
      </c>
      <c r="E453">
        <v>859.08010000000002</v>
      </c>
      <c r="F453" t="s">
        <v>1351</v>
      </c>
      <c r="G453" s="6">
        <v>45809.711435185185</v>
      </c>
      <c r="H453"/>
      <c r="I453" t="s">
        <v>1352</v>
      </c>
      <c r="J453"/>
      <c r="K453" t="s">
        <v>1360</v>
      </c>
      <c r="L453">
        <v>4</v>
      </c>
      <c r="M453">
        <v>0</v>
      </c>
      <c r="N453">
        <v>0.18257000000000001</v>
      </c>
      <c r="O453">
        <v>3.8000000000000002E-4</v>
      </c>
      <c r="P453"/>
      <c r="Q453"/>
      <c r="R453">
        <v>0.18295</v>
      </c>
      <c r="S453"/>
      <c r="T453"/>
      <c r="U453"/>
      <c r="V453"/>
      <c r="W453"/>
      <c r="X453"/>
      <c r="Y453"/>
      <c r="Z453"/>
      <c r="AA453"/>
      <c r="AB453"/>
      <c r="AC453"/>
      <c r="AD453"/>
      <c r="AE453">
        <v>3.8000000000000002E-4</v>
      </c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 t="s">
        <v>1353</v>
      </c>
      <c r="AT453" s="108" t="str">
        <f t="shared" si="7"/>
        <v>PL1_2025-06-01_T</v>
      </c>
      <c r="AU453" s="49"/>
      <c r="AV453" s="49"/>
    </row>
    <row r="454" spans="1:48" x14ac:dyDescent="0.35">
      <c r="A454" t="s">
        <v>1476</v>
      </c>
      <c r="B454" t="s">
        <v>1349</v>
      </c>
      <c r="C454" t="s">
        <v>1356</v>
      </c>
      <c r="D454" t="s">
        <v>1349</v>
      </c>
      <c r="E454">
        <v>3.4169999999999999E-2</v>
      </c>
      <c r="F454" t="s">
        <v>1357</v>
      </c>
      <c r="G454" s="6">
        <v>45809.714143518519</v>
      </c>
      <c r="H454"/>
      <c r="I454" t="s">
        <v>1352</v>
      </c>
      <c r="J454"/>
      <c r="K454"/>
      <c r="L454">
        <v>0</v>
      </c>
      <c r="M454">
        <v>0</v>
      </c>
      <c r="N454">
        <v>1.6320000000000001E-2</v>
      </c>
      <c r="O454">
        <v>1.39E-3</v>
      </c>
      <c r="P454"/>
      <c r="Q454"/>
      <c r="R454">
        <v>1.771E-2</v>
      </c>
      <c r="S454"/>
      <c r="T454"/>
      <c r="U454"/>
      <c r="V454"/>
      <c r="W454"/>
      <c r="X454"/>
      <c r="Y454"/>
      <c r="Z454"/>
      <c r="AA454"/>
      <c r="AB454"/>
      <c r="AC454"/>
      <c r="AD454"/>
      <c r="AE454">
        <v>1.39E-3</v>
      </c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 t="s">
        <v>1353</v>
      </c>
      <c r="AT454" s="108" t="str">
        <f t="shared" si="7"/>
        <v>CVL1_2025-06-01_P</v>
      </c>
      <c r="AU454" s="49"/>
      <c r="AV454" s="49"/>
    </row>
    <row r="455" spans="1:48" x14ac:dyDescent="0.35">
      <c r="A455" t="s">
        <v>1474</v>
      </c>
      <c r="B455" t="s">
        <v>1349</v>
      </c>
      <c r="C455" t="s">
        <v>1359</v>
      </c>
      <c r="D455" t="s">
        <v>1349</v>
      </c>
      <c r="E455">
        <v>443.05180000000001</v>
      </c>
      <c r="F455" t="s">
        <v>1357</v>
      </c>
      <c r="G455" s="6">
        <v>45809.715185185189</v>
      </c>
      <c r="H455"/>
      <c r="I455" t="s">
        <v>1352</v>
      </c>
      <c r="J455"/>
      <c r="K455" t="s">
        <v>1360</v>
      </c>
      <c r="L455">
        <v>4</v>
      </c>
      <c r="M455">
        <v>0</v>
      </c>
      <c r="N455">
        <v>0.26744000000000001</v>
      </c>
      <c r="O455">
        <v>0.13416</v>
      </c>
      <c r="P455"/>
      <c r="Q455"/>
      <c r="R455">
        <v>0.40161000000000002</v>
      </c>
      <c r="S455"/>
      <c r="T455"/>
      <c r="U455"/>
      <c r="V455"/>
      <c r="W455"/>
      <c r="X455"/>
      <c r="Y455"/>
      <c r="Z455"/>
      <c r="AA455"/>
      <c r="AB455"/>
      <c r="AC455"/>
      <c r="AD455"/>
      <c r="AE455">
        <v>0.13416</v>
      </c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 t="s">
        <v>1353</v>
      </c>
      <c r="AT455" s="108" t="str">
        <f t="shared" si="7"/>
        <v>CL5_2025-06-01_C</v>
      </c>
      <c r="AU455" s="49"/>
      <c r="AV455" s="49"/>
    </row>
    <row r="456" spans="1:48" x14ac:dyDescent="0.35">
      <c r="A456" t="s">
        <v>1477</v>
      </c>
      <c r="B456" t="s">
        <v>1349</v>
      </c>
      <c r="C456" t="s">
        <v>1350</v>
      </c>
      <c r="D456" t="s">
        <v>1349</v>
      </c>
      <c r="E456">
        <v>9.5868000000000002</v>
      </c>
      <c r="F456" t="s">
        <v>1351</v>
      </c>
      <c r="G456" s="6">
        <v>45809.715185185189</v>
      </c>
      <c r="H456"/>
      <c r="I456" t="s">
        <v>1352</v>
      </c>
      <c r="J456"/>
      <c r="K456"/>
      <c r="L456">
        <v>0</v>
      </c>
      <c r="M456">
        <v>0</v>
      </c>
      <c r="N456">
        <v>3.6970000000000003E-2</v>
      </c>
      <c r="O456">
        <v>6.0200000000000002E-3</v>
      </c>
      <c r="P456"/>
      <c r="Q456"/>
      <c r="R456">
        <v>4.299E-2</v>
      </c>
      <c r="S456"/>
      <c r="T456"/>
      <c r="U456"/>
      <c r="V456"/>
      <c r="W456"/>
      <c r="X456"/>
      <c r="Y456"/>
      <c r="Z456"/>
      <c r="AA456"/>
      <c r="AB456"/>
      <c r="AC456"/>
      <c r="AD456"/>
      <c r="AE456">
        <v>6.0200000000000002E-3</v>
      </c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 t="s">
        <v>1353</v>
      </c>
      <c r="AT456" s="108" t="str">
        <f t="shared" si="7"/>
        <v>PNVL1_2025-06-01_N</v>
      </c>
      <c r="AU456" s="49"/>
      <c r="AV456" s="49"/>
    </row>
    <row r="457" spans="1:48" x14ac:dyDescent="0.35">
      <c r="A457" t="s">
        <v>1475</v>
      </c>
      <c r="B457" t="s">
        <v>1349</v>
      </c>
      <c r="C457" t="s">
        <v>1361</v>
      </c>
      <c r="D457" t="s">
        <v>1349</v>
      </c>
      <c r="E457">
        <v>202.7139</v>
      </c>
      <c r="F457" t="s">
        <v>1351</v>
      </c>
      <c r="G457" s="6">
        <v>45809.716435185182</v>
      </c>
      <c r="H457"/>
      <c r="I457" t="s">
        <v>1352</v>
      </c>
      <c r="J457"/>
      <c r="K457"/>
      <c r="L457">
        <v>0</v>
      </c>
      <c r="M457">
        <v>0</v>
      </c>
      <c r="N457">
        <v>0.21468999999999999</v>
      </c>
      <c r="O457">
        <v>1.183E-2</v>
      </c>
      <c r="P457"/>
      <c r="Q457"/>
      <c r="R457">
        <v>0.22653000000000001</v>
      </c>
      <c r="S457"/>
      <c r="T457"/>
      <c r="U457"/>
      <c r="V457"/>
      <c r="W457"/>
      <c r="X457"/>
      <c r="Y457"/>
      <c r="Z457"/>
      <c r="AA457"/>
      <c r="AB457"/>
      <c r="AC457"/>
      <c r="AD457"/>
      <c r="AE457">
        <v>1.183E-2</v>
      </c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 t="s">
        <v>1353</v>
      </c>
      <c r="AT457" s="108" t="str">
        <f t="shared" si="7"/>
        <v>CTL1_2025-06-01_T</v>
      </c>
      <c r="AU457" s="49"/>
      <c r="AV457" s="49"/>
    </row>
    <row r="458" spans="1:48" x14ac:dyDescent="0.35">
      <c r="A458" t="s">
        <v>1476</v>
      </c>
      <c r="B458" t="s">
        <v>1349</v>
      </c>
      <c r="C458" t="s">
        <v>1361</v>
      </c>
      <c r="D458" t="s">
        <v>1349</v>
      </c>
      <c r="E458">
        <v>125.6078</v>
      </c>
      <c r="F458" t="s">
        <v>1351</v>
      </c>
      <c r="G458" s="6">
        <v>45809.716956018521</v>
      </c>
      <c r="H458"/>
      <c r="I458" t="s">
        <v>1352</v>
      </c>
      <c r="J458"/>
      <c r="K458"/>
      <c r="L458">
        <v>0</v>
      </c>
      <c r="M458">
        <v>0</v>
      </c>
      <c r="N458">
        <v>0.13475999999999999</v>
      </c>
      <c r="O458">
        <v>4.3099999999999996E-3</v>
      </c>
      <c r="P458"/>
      <c r="Q458"/>
      <c r="R458">
        <v>0.13908000000000001</v>
      </c>
      <c r="S458"/>
      <c r="T458"/>
      <c r="U458"/>
      <c r="V458"/>
      <c r="W458"/>
      <c r="X458"/>
      <c r="Y458"/>
      <c r="Z458"/>
      <c r="AA458"/>
      <c r="AB458"/>
      <c r="AC458"/>
      <c r="AD458"/>
      <c r="AE458">
        <v>4.3099999999999996E-3</v>
      </c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 t="s">
        <v>1353</v>
      </c>
      <c r="AT458" s="108" t="str">
        <f t="shared" si="7"/>
        <v>CVL1_2025-06-01_T</v>
      </c>
      <c r="AU458" s="49"/>
      <c r="AV458" s="49"/>
    </row>
    <row r="459" spans="1:48" x14ac:dyDescent="0.35">
      <c r="A459" t="s">
        <v>1478</v>
      </c>
      <c r="B459" t="s">
        <v>1349</v>
      </c>
      <c r="C459" t="s">
        <v>1350</v>
      </c>
      <c r="D459" t="s">
        <v>1349</v>
      </c>
      <c r="E459">
        <v>8.5337499999999995</v>
      </c>
      <c r="F459" t="s">
        <v>1351</v>
      </c>
      <c r="G459" s="6">
        <v>45809.717893518522</v>
      </c>
      <c r="H459"/>
      <c r="I459" t="s">
        <v>1352</v>
      </c>
      <c r="J459"/>
      <c r="K459"/>
      <c r="L459">
        <v>0</v>
      </c>
      <c r="M459">
        <v>0</v>
      </c>
      <c r="N459">
        <v>3.388E-2</v>
      </c>
      <c r="O459">
        <v>7.5700000000000003E-3</v>
      </c>
      <c r="P459"/>
      <c r="Q459"/>
      <c r="R459">
        <v>4.1450000000000001E-2</v>
      </c>
      <c r="S459"/>
      <c r="T459"/>
      <c r="U459"/>
      <c r="V459"/>
      <c r="W459"/>
      <c r="X459"/>
      <c r="Y459"/>
      <c r="Z459"/>
      <c r="AA459"/>
      <c r="AB459"/>
      <c r="AC459"/>
      <c r="AD459"/>
      <c r="AE459">
        <v>7.5700000000000003E-3</v>
      </c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 t="s">
        <v>1353</v>
      </c>
      <c r="AT459" s="108" t="str">
        <f t="shared" si="7"/>
        <v>RBA_2025-06-01_N</v>
      </c>
      <c r="AU459" s="49"/>
      <c r="AV459" s="49"/>
    </row>
    <row r="460" spans="1:48" x14ac:dyDescent="0.35">
      <c r="A460" t="s">
        <v>1477</v>
      </c>
      <c r="B460" t="s">
        <v>1349</v>
      </c>
      <c r="C460" t="s">
        <v>1356</v>
      </c>
      <c r="D460" t="s">
        <v>1349</v>
      </c>
      <c r="E460">
        <v>1.17E-2</v>
      </c>
      <c r="F460" t="s">
        <v>1357</v>
      </c>
      <c r="G460" s="6">
        <v>45809.718414351853</v>
      </c>
      <c r="H460"/>
      <c r="I460" t="s">
        <v>1352</v>
      </c>
      <c r="J460"/>
      <c r="K460"/>
      <c r="L460">
        <v>0</v>
      </c>
      <c r="M460">
        <v>0</v>
      </c>
      <c r="N460">
        <v>4.0400000000000002E-3</v>
      </c>
      <c r="O460">
        <v>1.06E-3</v>
      </c>
      <c r="P460"/>
      <c r="Q460"/>
      <c r="R460">
        <v>5.1000000000000004E-3</v>
      </c>
      <c r="S460"/>
      <c r="T460"/>
      <c r="U460"/>
      <c r="V460"/>
      <c r="W460"/>
      <c r="X460"/>
      <c r="Y460"/>
      <c r="Z460"/>
      <c r="AA460"/>
      <c r="AB460"/>
      <c r="AC460"/>
      <c r="AD460"/>
      <c r="AE460">
        <v>1.06E-3</v>
      </c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 t="s">
        <v>1353</v>
      </c>
      <c r="AT460" s="108" t="str">
        <f t="shared" si="7"/>
        <v>PNVL1_2025-06-01_P</v>
      </c>
      <c r="AU460" s="49"/>
      <c r="AV460" s="49"/>
    </row>
    <row r="461" spans="1:48" x14ac:dyDescent="0.35">
      <c r="A461" t="s">
        <v>1478</v>
      </c>
      <c r="B461" t="s">
        <v>1349</v>
      </c>
      <c r="C461" t="s">
        <v>1356</v>
      </c>
      <c r="D461" t="s">
        <v>1349</v>
      </c>
      <c r="E461">
        <v>5.7259999999999998E-2</v>
      </c>
      <c r="F461" t="s">
        <v>1357</v>
      </c>
      <c r="G461" s="6">
        <v>45809.720810185187</v>
      </c>
      <c r="H461"/>
      <c r="I461" t="s">
        <v>1352</v>
      </c>
      <c r="J461"/>
      <c r="K461"/>
      <c r="L461">
        <v>0</v>
      </c>
      <c r="M461">
        <v>0</v>
      </c>
      <c r="N461">
        <v>2.894E-2</v>
      </c>
      <c r="O461">
        <v>2.31E-3</v>
      </c>
      <c r="P461"/>
      <c r="Q461"/>
      <c r="R461">
        <v>3.124E-2</v>
      </c>
      <c r="S461"/>
      <c r="T461"/>
      <c r="U461"/>
      <c r="V461"/>
      <c r="W461"/>
      <c r="X461"/>
      <c r="Y461"/>
      <c r="Z461"/>
      <c r="AA461"/>
      <c r="AB461"/>
      <c r="AC461"/>
      <c r="AD461"/>
      <c r="AE461">
        <v>2.31E-3</v>
      </c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 t="s">
        <v>1353</v>
      </c>
      <c r="AT461" s="108" t="str">
        <f t="shared" si="7"/>
        <v>RBA_2025-06-01_P</v>
      </c>
      <c r="AU461" s="49"/>
      <c r="AV461" s="49"/>
    </row>
    <row r="462" spans="1:48" x14ac:dyDescent="0.35">
      <c r="A462" t="s">
        <v>1477</v>
      </c>
      <c r="B462" t="s">
        <v>1349</v>
      </c>
      <c r="C462" t="s">
        <v>1359</v>
      </c>
      <c r="D462" t="s">
        <v>1349</v>
      </c>
      <c r="E462">
        <v>470.35430000000002</v>
      </c>
      <c r="F462" t="s">
        <v>1357</v>
      </c>
      <c r="G462" s="6">
        <v>45809.722268518519</v>
      </c>
      <c r="H462"/>
      <c r="I462" t="s">
        <v>1352</v>
      </c>
      <c r="J462"/>
      <c r="K462" t="s">
        <v>1360</v>
      </c>
      <c r="L462">
        <v>4</v>
      </c>
      <c r="M462">
        <v>0</v>
      </c>
      <c r="N462">
        <v>0.28147</v>
      </c>
      <c r="O462">
        <v>0.13131000000000001</v>
      </c>
      <c r="P462"/>
      <c r="Q462"/>
      <c r="R462">
        <v>0.41277999999999998</v>
      </c>
      <c r="S462"/>
      <c r="T462"/>
      <c r="U462"/>
      <c r="V462"/>
      <c r="W462"/>
      <c r="X462"/>
      <c r="Y462"/>
      <c r="Z462"/>
      <c r="AA462"/>
      <c r="AB462"/>
      <c r="AC462"/>
      <c r="AD462"/>
      <c r="AE462">
        <v>0.13131000000000001</v>
      </c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 t="s">
        <v>1353</v>
      </c>
      <c r="AT462" s="108" t="str">
        <f t="shared" si="7"/>
        <v>PNVL1_2025-06-01_C</v>
      </c>
      <c r="AU462" s="49"/>
      <c r="AV462" s="49"/>
    </row>
    <row r="463" spans="1:48" x14ac:dyDescent="0.35">
      <c r="A463" t="s">
        <v>1479</v>
      </c>
      <c r="B463" t="s">
        <v>1349</v>
      </c>
      <c r="C463" t="s">
        <v>1350</v>
      </c>
      <c r="D463" t="s">
        <v>1349</v>
      </c>
      <c r="E463">
        <v>-2.89235</v>
      </c>
      <c r="F463" t="s">
        <v>1351</v>
      </c>
      <c r="G463" s="6">
        <v>45809.722268518519</v>
      </c>
      <c r="H463"/>
      <c r="I463" t="s">
        <v>1352</v>
      </c>
      <c r="J463"/>
      <c r="K463"/>
      <c r="L463">
        <v>0</v>
      </c>
      <c r="M463">
        <v>0</v>
      </c>
      <c r="N463">
        <v>3.1E-4</v>
      </c>
      <c r="O463">
        <v>8.1600000000000006E-3</v>
      </c>
      <c r="P463"/>
      <c r="Q463"/>
      <c r="R463">
        <v>8.4600000000000005E-3</v>
      </c>
      <c r="S463"/>
      <c r="T463"/>
      <c r="U463"/>
      <c r="V463"/>
      <c r="W463"/>
      <c r="X463"/>
      <c r="Y463"/>
      <c r="Z463"/>
      <c r="AA463"/>
      <c r="AB463"/>
      <c r="AC463"/>
      <c r="AD463"/>
      <c r="AE463">
        <v>8.1600000000000006E-3</v>
      </c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 t="s">
        <v>1353</v>
      </c>
      <c r="AT463" s="108" t="str">
        <f t="shared" si="7"/>
        <v>RK1_2025-06-01_N</v>
      </c>
      <c r="AU463" s="49"/>
      <c r="AV463" s="49"/>
    </row>
    <row r="464" spans="1:48" x14ac:dyDescent="0.35">
      <c r="A464" t="s">
        <v>1476</v>
      </c>
      <c r="B464" t="s">
        <v>1349</v>
      </c>
      <c r="C464" t="s">
        <v>1359</v>
      </c>
      <c r="D464" t="s">
        <v>1349</v>
      </c>
      <c r="E464">
        <v>831.31479999999999</v>
      </c>
      <c r="F464" t="s">
        <v>1357</v>
      </c>
      <c r="G464" s="6">
        <v>45809.72247685185</v>
      </c>
      <c r="H464"/>
      <c r="I464" t="s">
        <v>1352</v>
      </c>
      <c r="J464"/>
      <c r="K464" t="s">
        <v>1360</v>
      </c>
      <c r="L464">
        <v>32</v>
      </c>
      <c r="M464">
        <v>0</v>
      </c>
      <c r="N464">
        <v>8.5900000000000004E-2</v>
      </c>
      <c r="O464">
        <v>0.13106999999999999</v>
      </c>
      <c r="P464"/>
      <c r="Q464"/>
      <c r="R464">
        <v>0.21697</v>
      </c>
      <c r="S464"/>
      <c r="T464"/>
      <c r="U464"/>
      <c r="V464"/>
      <c r="W464"/>
      <c r="X464"/>
      <c r="Y464"/>
      <c r="Z464"/>
      <c r="AA464"/>
      <c r="AB464"/>
      <c r="AC464"/>
      <c r="AD464"/>
      <c r="AE464">
        <v>0.13106999999999999</v>
      </c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 t="s">
        <v>1353</v>
      </c>
      <c r="AT464" s="108" t="str">
        <f t="shared" si="7"/>
        <v>CVL1_2025-06-01_C</v>
      </c>
      <c r="AU464" s="49"/>
      <c r="AV464" s="49"/>
    </row>
    <row r="465" spans="1:48" x14ac:dyDescent="0.35">
      <c r="A465" t="s">
        <v>1480</v>
      </c>
      <c r="B465" t="s">
        <v>1349</v>
      </c>
      <c r="C465" t="s">
        <v>1350</v>
      </c>
      <c r="D465" t="s">
        <v>1349</v>
      </c>
      <c r="E465">
        <v>2.3689100000000001</v>
      </c>
      <c r="F465" t="s">
        <v>1351</v>
      </c>
      <c r="G465" s="6">
        <v>45809.725185185183</v>
      </c>
      <c r="H465"/>
      <c r="I465" t="s">
        <v>1352</v>
      </c>
      <c r="J465"/>
      <c r="K465"/>
      <c r="L465">
        <v>0</v>
      </c>
      <c r="M465">
        <v>0</v>
      </c>
      <c r="N465">
        <v>1.576E-2</v>
      </c>
      <c r="O465">
        <v>2.2589999999999999E-2</v>
      </c>
      <c r="P465"/>
      <c r="Q465"/>
      <c r="R465">
        <v>3.8359999999999998E-2</v>
      </c>
      <c r="S465"/>
      <c r="T465"/>
      <c r="U465"/>
      <c r="V465"/>
      <c r="W465"/>
      <c r="X465"/>
      <c r="Y465"/>
      <c r="Z465"/>
      <c r="AA465"/>
      <c r="AB465"/>
      <c r="AC465"/>
      <c r="AD465"/>
      <c r="AE465">
        <v>2.2589999999999999E-2</v>
      </c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 t="s">
        <v>1353</v>
      </c>
      <c r="AT465" s="108" t="str">
        <f t="shared" si="7"/>
        <v>RO1a_2025-06-01_N</v>
      </c>
      <c r="AU465" s="49"/>
      <c r="AV465" s="49"/>
    </row>
    <row r="466" spans="1:48" x14ac:dyDescent="0.35">
      <c r="A466" t="s">
        <v>1473</v>
      </c>
      <c r="B466" t="s">
        <v>1349</v>
      </c>
      <c r="C466" t="s">
        <v>1361</v>
      </c>
      <c r="D466" t="s">
        <v>1349</v>
      </c>
      <c r="E466">
        <v>348.34699999999998</v>
      </c>
      <c r="F466" t="s">
        <v>1351</v>
      </c>
      <c r="G466" s="6">
        <v>45809.726331018515</v>
      </c>
      <c r="H466"/>
      <c r="I466" t="s">
        <v>1352</v>
      </c>
      <c r="J466"/>
      <c r="K466" t="s">
        <v>1360</v>
      </c>
      <c r="L466">
        <v>4</v>
      </c>
      <c r="M466">
        <v>0</v>
      </c>
      <c r="N466">
        <v>7.7280000000000001E-2</v>
      </c>
      <c r="O466">
        <v>2.64E-3</v>
      </c>
      <c r="P466"/>
      <c r="Q466"/>
      <c r="R466">
        <v>7.9920000000000005E-2</v>
      </c>
      <c r="S466"/>
      <c r="T466"/>
      <c r="U466"/>
      <c r="V466"/>
      <c r="W466"/>
      <c r="X466"/>
      <c r="Y466"/>
      <c r="Z466"/>
      <c r="AA466"/>
      <c r="AB466"/>
      <c r="AC466"/>
      <c r="AD466"/>
      <c r="AE466">
        <v>2.64E-3</v>
      </c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 t="s">
        <v>1353</v>
      </c>
      <c r="AT466" s="108" t="str">
        <f t="shared" si="7"/>
        <v>CL4_2025-06-01_T</v>
      </c>
      <c r="AU466" s="49"/>
      <c r="AV466" s="49"/>
    </row>
    <row r="467" spans="1:48" x14ac:dyDescent="0.35">
      <c r="A467" t="s">
        <v>1479</v>
      </c>
      <c r="B467" t="s">
        <v>1349</v>
      </c>
      <c r="C467" t="s">
        <v>1356</v>
      </c>
      <c r="D467" t="s">
        <v>1349</v>
      </c>
      <c r="E467">
        <v>1.4919999999999999E-2</v>
      </c>
      <c r="F467" t="s">
        <v>1357</v>
      </c>
      <c r="G467" s="6">
        <v>45809.726539351854</v>
      </c>
      <c r="H467"/>
      <c r="I467" t="s">
        <v>1352</v>
      </c>
      <c r="J467"/>
      <c r="K467"/>
      <c r="L467">
        <v>0</v>
      </c>
      <c r="M467">
        <v>0</v>
      </c>
      <c r="N467">
        <v>5.7999999999999996E-3</v>
      </c>
      <c r="O467">
        <v>2.1700000000000001E-3</v>
      </c>
      <c r="P467"/>
      <c r="Q467"/>
      <c r="R467">
        <v>7.9699999999999997E-3</v>
      </c>
      <c r="S467"/>
      <c r="T467"/>
      <c r="U467"/>
      <c r="V467"/>
      <c r="W467"/>
      <c r="X467"/>
      <c r="Y467"/>
      <c r="Z467"/>
      <c r="AA467"/>
      <c r="AB467"/>
      <c r="AC467"/>
      <c r="AD467"/>
      <c r="AE467">
        <v>2.1700000000000001E-3</v>
      </c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 t="s">
        <v>1353</v>
      </c>
      <c r="AT467" s="108" t="str">
        <f t="shared" si="7"/>
        <v>RK1_2025-06-01_P</v>
      </c>
      <c r="AU467" s="49"/>
      <c r="AV467" s="49"/>
    </row>
    <row r="468" spans="1:48" x14ac:dyDescent="0.35">
      <c r="A468" t="s">
        <v>1481</v>
      </c>
      <c r="B468" t="s">
        <v>1349</v>
      </c>
      <c r="C468" t="s">
        <v>1350</v>
      </c>
      <c r="D468" t="s">
        <v>1349</v>
      </c>
      <c r="E468">
        <v>1.18746</v>
      </c>
      <c r="F468" t="s">
        <v>1351</v>
      </c>
      <c r="G468" s="6">
        <v>45809.726643518516</v>
      </c>
      <c r="H468"/>
      <c r="I468" t="s">
        <v>1352</v>
      </c>
      <c r="J468"/>
      <c r="K468"/>
      <c r="L468">
        <v>0</v>
      </c>
      <c r="M468">
        <v>0</v>
      </c>
      <c r="N468">
        <v>1.2290000000000001E-2</v>
      </c>
      <c r="O468">
        <v>1.7649999999999999E-2</v>
      </c>
      <c r="P468"/>
      <c r="Q468"/>
      <c r="R468">
        <v>2.9940000000000001E-2</v>
      </c>
      <c r="S468"/>
      <c r="T468"/>
      <c r="U468"/>
      <c r="V468"/>
      <c r="W468"/>
      <c r="X468"/>
      <c r="Y468"/>
      <c r="Z468"/>
      <c r="AA468"/>
      <c r="AB468"/>
      <c r="AC468"/>
      <c r="AD468"/>
      <c r="AE468">
        <v>1.7649999999999999E-2</v>
      </c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 t="s">
        <v>1353</v>
      </c>
      <c r="AT468" s="108" t="str">
        <f t="shared" si="7"/>
        <v>ROL1_2025-06-01_N</v>
      </c>
      <c r="AU468" s="49"/>
      <c r="AV468" s="49"/>
    </row>
    <row r="469" spans="1:48" x14ac:dyDescent="0.35">
      <c r="A469" t="s">
        <v>1472</v>
      </c>
      <c r="B469" t="s">
        <v>1349</v>
      </c>
      <c r="C469" t="s">
        <v>1361</v>
      </c>
      <c r="D469" t="s">
        <v>1349</v>
      </c>
      <c r="E469">
        <v>739.9271</v>
      </c>
      <c r="F469" t="s">
        <v>1351</v>
      </c>
      <c r="G469" s="6">
        <v>45809.727268518516</v>
      </c>
      <c r="H469"/>
      <c r="I469" t="s">
        <v>1352</v>
      </c>
      <c r="J469"/>
      <c r="K469" t="s">
        <v>1360</v>
      </c>
      <c r="L469">
        <v>4</v>
      </c>
      <c r="M469">
        <v>0</v>
      </c>
      <c r="N469">
        <v>0.15787999999999999</v>
      </c>
      <c r="O469">
        <v>4.8000000000000001E-4</v>
      </c>
      <c r="P469"/>
      <c r="Q469"/>
      <c r="R469">
        <v>0.15836</v>
      </c>
      <c r="S469"/>
      <c r="T469"/>
      <c r="U469"/>
      <c r="V469"/>
      <c r="W469"/>
      <c r="X469"/>
      <c r="Y469"/>
      <c r="Z469"/>
      <c r="AA469"/>
      <c r="AB469"/>
      <c r="AC469"/>
      <c r="AD469"/>
      <c r="AE469">
        <v>4.8000000000000001E-4</v>
      </c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 t="s">
        <v>1353</v>
      </c>
      <c r="AT469" s="108" t="str">
        <f t="shared" si="7"/>
        <v>CB3_2025-06-01_T</v>
      </c>
      <c r="AU469" s="49"/>
      <c r="AV469" s="49"/>
    </row>
    <row r="470" spans="1:48" x14ac:dyDescent="0.35">
      <c r="A470" t="s">
        <v>1474</v>
      </c>
      <c r="B470" t="s">
        <v>1349</v>
      </c>
      <c r="C470" t="s">
        <v>1361</v>
      </c>
      <c r="D470" t="s">
        <v>1349</v>
      </c>
      <c r="E470">
        <v>579.79960000000005</v>
      </c>
      <c r="F470" t="s">
        <v>1351</v>
      </c>
      <c r="G470" s="6">
        <v>45809.727581018517</v>
      </c>
      <c r="H470"/>
      <c r="I470" t="s">
        <v>1352</v>
      </c>
      <c r="J470"/>
      <c r="K470" t="s">
        <v>1360</v>
      </c>
      <c r="L470">
        <v>4</v>
      </c>
      <c r="M470">
        <v>0</v>
      </c>
      <c r="N470">
        <v>0.12482</v>
      </c>
      <c r="O470">
        <v>1.2800000000000001E-3</v>
      </c>
      <c r="P470"/>
      <c r="Q470"/>
      <c r="R470">
        <v>0.12609999999999999</v>
      </c>
      <c r="S470"/>
      <c r="T470"/>
      <c r="U470"/>
      <c r="V470"/>
      <c r="W470"/>
      <c r="X470"/>
      <c r="Y470"/>
      <c r="Z470"/>
      <c r="AA470"/>
      <c r="AB470"/>
      <c r="AC470"/>
      <c r="AD470"/>
      <c r="AE470">
        <v>1.2800000000000001E-3</v>
      </c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 t="s">
        <v>1353</v>
      </c>
      <c r="AT470" s="108" t="str">
        <f t="shared" si="7"/>
        <v>CL5_2025-06-01_T</v>
      </c>
      <c r="AU470" s="49"/>
      <c r="AV470" s="49"/>
    </row>
    <row r="471" spans="1:48" x14ac:dyDescent="0.35">
      <c r="A471" t="s">
        <v>1479</v>
      </c>
      <c r="B471" t="s">
        <v>1349</v>
      </c>
      <c r="C471" t="s">
        <v>1361</v>
      </c>
      <c r="D471" t="s">
        <v>1349</v>
      </c>
      <c r="E471">
        <v>221.21530000000001</v>
      </c>
      <c r="F471" t="s">
        <v>1351</v>
      </c>
      <c r="G471" s="6">
        <v>45809.728206018517</v>
      </c>
      <c r="H471"/>
      <c r="I471" t="s">
        <v>1352</v>
      </c>
      <c r="J471"/>
      <c r="K471"/>
      <c r="L471">
        <v>0</v>
      </c>
      <c r="M471">
        <v>0</v>
      </c>
      <c r="N471">
        <v>0.23399</v>
      </c>
      <c r="O471">
        <v>6.0299999999999998E-3</v>
      </c>
      <c r="P471"/>
      <c r="Q471"/>
      <c r="R471">
        <v>0.24002000000000001</v>
      </c>
      <c r="S471"/>
      <c r="T471"/>
      <c r="U471"/>
      <c r="V471"/>
      <c r="W471"/>
      <c r="X471"/>
      <c r="Y471"/>
      <c r="Z471"/>
      <c r="AA471"/>
      <c r="AB471"/>
      <c r="AC471"/>
      <c r="AD471"/>
      <c r="AE471">
        <v>6.0299999999999998E-3</v>
      </c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 t="s">
        <v>1353</v>
      </c>
      <c r="AT471" s="108" t="str">
        <f t="shared" si="7"/>
        <v>RK1_2025-06-01_T</v>
      </c>
      <c r="AU471" s="49"/>
      <c r="AV471" s="49"/>
    </row>
    <row r="472" spans="1:48" x14ac:dyDescent="0.35">
      <c r="A472" t="s">
        <v>1480</v>
      </c>
      <c r="B472" t="s">
        <v>1349</v>
      </c>
      <c r="C472" t="s">
        <v>1356</v>
      </c>
      <c r="D472" t="s">
        <v>1349</v>
      </c>
      <c r="E472">
        <v>0.13122</v>
      </c>
      <c r="F472" t="s">
        <v>1357</v>
      </c>
      <c r="G472" s="6">
        <v>45809.728518518517</v>
      </c>
      <c r="H472"/>
      <c r="I472" t="s">
        <v>1352</v>
      </c>
      <c r="J472"/>
      <c r="K472"/>
      <c r="L472">
        <v>0</v>
      </c>
      <c r="M472">
        <v>0</v>
      </c>
      <c r="N472">
        <v>6.9349999999999995E-2</v>
      </c>
      <c r="O472">
        <v>6.45E-3</v>
      </c>
      <c r="P472"/>
      <c r="Q472"/>
      <c r="R472">
        <v>7.5800000000000006E-2</v>
      </c>
      <c r="S472"/>
      <c r="T472"/>
      <c r="U472"/>
      <c r="V472"/>
      <c r="W472"/>
      <c r="X472"/>
      <c r="Y472"/>
      <c r="Z472"/>
      <c r="AA472"/>
      <c r="AB472"/>
      <c r="AC472"/>
      <c r="AD472"/>
      <c r="AE472">
        <v>6.45E-3</v>
      </c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 t="s">
        <v>1353</v>
      </c>
      <c r="AT472" s="108" t="str">
        <f t="shared" si="7"/>
        <v>RO1a_2025-06-01_P</v>
      </c>
      <c r="AU472" s="49"/>
      <c r="AV472" s="49"/>
    </row>
    <row r="473" spans="1:48" x14ac:dyDescent="0.35">
      <c r="A473" t="s">
        <v>1479</v>
      </c>
      <c r="B473" t="s">
        <v>1349</v>
      </c>
      <c r="C473" t="s">
        <v>1359</v>
      </c>
      <c r="D473" t="s">
        <v>1349</v>
      </c>
      <c r="E473">
        <v>99.933589999999995</v>
      </c>
      <c r="F473" t="s">
        <v>1357</v>
      </c>
      <c r="G473" s="6">
        <v>45809.729143518518</v>
      </c>
      <c r="H473"/>
      <c r="I473" t="s">
        <v>1352</v>
      </c>
      <c r="J473">
        <v>30</v>
      </c>
      <c r="K473" t="s">
        <v>1360</v>
      </c>
      <c r="L473">
        <v>4</v>
      </c>
      <c r="M473">
        <v>0</v>
      </c>
      <c r="N473">
        <v>6.948E-2</v>
      </c>
      <c r="O473">
        <v>0.13536000000000001</v>
      </c>
      <c r="P473"/>
      <c r="Q473"/>
      <c r="R473">
        <v>0.20483999999999999</v>
      </c>
      <c r="S473"/>
      <c r="T473"/>
      <c r="U473"/>
      <c r="V473"/>
      <c r="W473"/>
      <c r="X473"/>
      <c r="Y473"/>
      <c r="Z473"/>
      <c r="AA473"/>
      <c r="AB473"/>
      <c r="AC473"/>
      <c r="AD473"/>
      <c r="AE473">
        <v>0.13536000000000001</v>
      </c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 t="s">
        <v>1353</v>
      </c>
      <c r="AT473" s="108" t="str">
        <f t="shared" si="7"/>
        <v>RK1_2025-06-01_C</v>
      </c>
      <c r="AU473" s="49"/>
      <c r="AV473" s="49"/>
    </row>
    <row r="474" spans="1:48" x14ac:dyDescent="0.35">
      <c r="A474" t="s">
        <v>1480</v>
      </c>
      <c r="B474" t="s">
        <v>1349</v>
      </c>
      <c r="C474" t="s">
        <v>1359</v>
      </c>
      <c r="D474" t="s">
        <v>1349</v>
      </c>
      <c r="E474">
        <v>321.6662</v>
      </c>
      <c r="F474" t="s">
        <v>1357</v>
      </c>
      <c r="G474" s="6">
        <v>45809.730914351851</v>
      </c>
      <c r="H474"/>
      <c r="I474" t="s">
        <v>1352</v>
      </c>
      <c r="J474"/>
      <c r="K474" t="s">
        <v>1360</v>
      </c>
      <c r="L474">
        <v>4</v>
      </c>
      <c r="M474">
        <v>0</v>
      </c>
      <c r="N474">
        <v>0.20201</v>
      </c>
      <c r="O474">
        <v>0.13524</v>
      </c>
      <c r="P474"/>
      <c r="Q474"/>
      <c r="R474">
        <v>0.33724999999999999</v>
      </c>
      <c r="S474"/>
      <c r="T474"/>
      <c r="U474"/>
      <c r="V474"/>
      <c r="W474"/>
      <c r="X474"/>
      <c r="Y474"/>
      <c r="Z474"/>
      <c r="AA474"/>
      <c r="AB474"/>
      <c r="AC474"/>
      <c r="AD474"/>
      <c r="AE474">
        <v>0.13524</v>
      </c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 t="s">
        <v>1353</v>
      </c>
      <c r="AT474" s="108" t="str">
        <f t="shared" si="7"/>
        <v>RO1a_2025-06-01_C</v>
      </c>
      <c r="AU474" s="49"/>
      <c r="AV474" s="49"/>
    </row>
    <row r="475" spans="1:48" x14ac:dyDescent="0.35">
      <c r="A475" t="s">
        <v>1482</v>
      </c>
      <c r="B475" t="s">
        <v>1349</v>
      </c>
      <c r="C475" t="s">
        <v>1350</v>
      </c>
      <c r="D475" t="s">
        <v>1349</v>
      </c>
      <c r="E475">
        <v>-0.23855000000000001</v>
      </c>
      <c r="F475" t="s">
        <v>1351</v>
      </c>
      <c r="G475" s="6">
        <v>45809.730914351851</v>
      </c>
      <c r="H475"/>
      <c r="I475" t="s">
        <v>1352</v>
      </c>
      <c r="J475"/>
      <c r="K475"/>
      <c r="L475">
        <v>0</v>
      </c>
      <c r="M475">
        <v>0</v>
      </c>
      <c r="N475">
        <v>8.0999999999999996E-3</v>
      </c>
      <c r="O475">
        <v>2.3720000000000001E-2</v>
      </c>
      <c r="P475"/>
      <c r="Q475"/>
      <c r="R475">
        <v>3.1829999999999997E-2</v>
      </c>
      <c r="S475"/>
      <c r="T475"/>
      <c r="U475"/>
      <c r="V475"/>
      <c r="W475"/>
      <c r="X475"/>
      <c r="Y475"/>
      <c r="Z475"/>
      <c r="AA475"/>
      <c r="AB475"/>
      <c r="AC475"/>
      <c r="AD475"/>
      <c r="AE475">
        <v>2.3720000000000001E-2</v>
      </c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 t="s">
        <v>1353</v>
      </c>
      <c r="AT475" s="108" t="str">
        <f t="shared" si="7"/>
        <v>SB9_2025-06-01_N</v>
      </c>
      <c r="AU475" s="49"/>
      <c r="AV475" s="49"/>
    </row>
    <row r="476" spans="1:48" x14ac:dyDescent="0.35">
      <c r="A476" t="s">
        <v>1478</v>
      </c>
      <c r="B476" t="s">
        <v>1349</v>
      </c>
      <c r="C476" t="s">
        <v>1359</v>
      </c>
      <c r="D476" t="s">
        <v>1349</v>
      </c>
      <c r="E476">
        <v>883.25040000000001</v>
      </c>
      <c r="F476" t="s">
        <v>1357</v>
      </c>
      <c r="G476" s="6">
        <v>45809.731226851851</v>
      </c>
      <c r="H476"/>
      <c r="I476" t="s">
        <v>1352</v>
      </c>
      <c r="J476"/>
      <c r="K476" t="s">
        <v>1360</v>
      </c>
      <c r="L476">
        <v>36</v>
      </c>
      <c r="M476">
        <v>0</v>
      </c>
      <c r="N476">
        <v>8.1759999999999999E-2</v>
      </c>
      <c r="O476">
        <v>0.13289000000000001</v>
      </c>
      <c r="P476"/>
      <c r="Q476"/>
      <c r="R476">
        <v>0.21465000000000001</v>
      </c>
      <c r="S476"/>
      <c r="T476"/>
      <c r="U476"/>
      <c r="V476"/>
      <c r="W476"/>
      <c r="X476"/>
      <c r="Y476"/>
      <c r="Z476"/>
      <c r="AA476"/>
      <c r="AB476"/>
      <c r="AC476"/>
      <c r="AD476"/>
      <c r="AE476">
        <v>0.13289000000000001</v>
      </c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 t="s">
        <v>1353</v>
      </c>
      <c r="AT476" s="108" t="str">
        <f t="shared" si="7"/>
        <v>RBA_2025-06-01_C</v>
      </c>
      <c r="AU476" s="49"/>
      <c r="AV476" s="49"/>
    </row>
    <row r="477" spans="1:48" x14ac:dyDescent="0.35">
      <c r="A477" t="s">
        <v>1481</v>
      </c>
      <c r="B477" t="s">
        <v>1349</v>
      </c>
      <c r="C477" t="s">
        <v>1356</v>
      </c>
      <c r="D477" t="s">
        <v>1349</v>
      </c>
      <c r="E477">
        <v>4.3290000000000002E-2</v>
      </c>
      <c r="F477" t="s">
        <v>1357</v>
      </c>
      <c r="G477" s="6">
        <v>45809.731747685182</v>
      </c>
      <c r="H477"/>
      <c r="I477" t="s">
        <v>1352</v>
      </c>
      <c r="J477"/>
      <c r="K477"/>
      <c r="L477">
        <v>0</v>
      </c>
      <c r="M477">
        <v>0</v>
      </c>
      <c r="N477">
        <v>2.1299999999999999E-2</v>
      </c>
      <c r="O477">
        <v>6.1199999999999996E-3</v>
      </c>
      <c r="P477"/>
      <c r="Q477"/>
      <c r="R477">
        <v>2.742E-2</v>
      </c>
      <c r="S477"/>
      <c r="T477"/>
      <c r="U477"/>
      <c r="V477"/>
      <c r="W477"/>
      <c r="X477"/>
      <c r="Y477"/>
      <c r="Z477"/>
      <c r="AA477"/>
      <c r="AB477"/>
      <c r="AC477"/>
      <c r="AD477"/>
      <c r="AE477">
        <v>6.1199999999999996E-3</v>
      </c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 t="s">
        <v>1353</v>
      </c>
      <c r="AT477" s="108" t="str">
        <f t="shared" si="7"/>
        <v>ROL1_2025-06-01_P</v>
      </c>
      <c r="AU477" s="49"/>
      <c r="AV477" s="49"/>
    </row>
    <row r="478" spans="1:48" x14ac:dyDescent="0.35">
      <c r="A478" t="s">
        <v>1483</v>
      </c>
      <c r="B478" t="s">
        <v>1349</v>
      </c>
      <c r="C478" t="s">
        <v>1350</v>
      </c>
      <c r="D478" t="s">
        <v>1349</v>
      </c>
      <c r="E478">
        <v>0.10545</v>
      </c>
      <c r="F478" t="s">
        <v>1351</v>
      </c>
      <c r="G478" s="6">
        <v>45809.732476851852</v>
      </c>
      <c r="H478"/>
      <c r="I478" t="s">
        <v>1352</v>
      </c>
      <c r="J478"/>
      <c r="K478"/>
      <c r="L478">
        <v>0</v>
      </c>
      <c r="M478">
        <v>0</v>
      </c>
      <c r="N478">
        <v>9.11E-3</v>
      </c>
      <c r="O478">
        <v>1.9879999999999998E-2</v>
      </c>
      <c r="P478"/>
      <c r="Q478"/>
      <c r="R478">
        <v>2.8989999999999998E-2</v>
      </c>
      <c r="S478"/>
      <c r="T478"/>
      <c r="U478"/>
      <c r="V478"/>
      <c r="W478"/>
      <c r="X478"/>
      <c r="Y478"/>
      <c r="Z478"/>
      <c r="AA478"/>
      <c r="AB478"/>
      <c r="AC478"/>
      <c r="AD478"/>
      <c r="AE478">
        <v>1.9879999999999998E-2</v>
      </c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 t="s">
        <v>1353</v>
      </c>
      <c r="AT478" s="108" t="str">
        <f t="shared" si="7"/>
        <v>SPBP1_2025-06-01_N</v>
      </c>
      <c r="AU478" s="49"/>
      <c r="AV478" s="49"/>
    </row>
    <row r="479" spans="1:48" x14ac:dyDescent="0.35">
      <c r="A479" t="s">
        <v>1481</v>
      </c>
      <c r="B479" t="s">
        <v>1349</v>
      </c>
      <c r="C479" t="s">
        <v>1359</v>
      </c>
      <c r="D479" t="s">
        <v>1349</v>
      </c>
      <c r="E479">
        <v>227.96360000000001</v>
      </c>
      <c r="F479" t="s">
        <v>1357</v>
      </c>
      <c r="G479" s="6">
        <v>45809.732789351852</v>
      </c>
      <c r="H479"/>
      <c r="I479" t="s">
        <v>1352</v>
      </c>
      <c r="J479"/>
      <c r="K479" t="s">
        <v>1360</v>
      </c>
      <c r="L479">
        <v>4</v>
      </c>
      <c r="M479">
        <v>0</v>
      </c>
      <c r="N479">
        <v>0.14804999999999999</v>
      </c>
      <c r="O479">
        <v>0.13568</v>
      </c>
      <c r="P479"/>
      <c r="Q479"/>
      <c r="R479">
        <v>0.28372999999999998</v>
      </c>
      <c r="S479"/>
      <c r="T479"/>
      <c r="U479"/>
      <c r="V479"/>
      <c r="W479"/>
      <c r="X479"/>
      <c r="Y479"/>
      <c r="Z479"/>
      <c r="AA479"/>
      <c r="AB479"/>
      <c r="AC479"/>
      <c r="AD479"/>
      <c r="AE479">
        <v>0.13568</v>
      </c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 t="s">
        <v>1353</v>
      </c>
      <c r="AT479" s="108" t="str">
        <f t="shared" si="7"/>
        <v>ROL1_2025-06-01_C</v>
      </c>
      <c r="AU479" s="49"/>
      <c r="AV479" s="49"/>
    </row>
    <row r="480" spans="1:48" x14ac:dyDescent="0.35">
      <c r="A480" t="s">
        <v>1481</v>
      </c>
      <c r="B480" t="s">
        <v>1349</v>
      </c>
      <c r="C480" t="s">
        <v>1361</v>
      </c>
      <c r="D480" t="s">
        <v>1349</v>
      </c>
      <c r="E480">
        <v>138.97620000000001</v>
      </c>
      <c r="F480" t="s">
        <v>1351</v>
      </c>
      <c r="G480" s="6">
        <v>45809.733206018522</v>
      </c>
      <c r="H480"/>
      <c r="I480" t="s">
        <v>1352</v>
      </c>
      <c r="J480"/>
      <c r="K480"/>
      <c r="L480">
        <v>0</v>
      </c>
      <c r="M480">
        <v>0</v>
      </c>
      <c r="N480">
        <v>0.14856</v>
      </c>
      <c r="O480">
        <v>1.051E-2</v>
      </c>
      <c r="P480"/>
      <c r="Q480"/>
      <c r="R480">
        <v>0.15908</v>
      </c>
      <c r="S480"/>
      <c r="T480"/>
      <c r="U480"/>
      <c r="V480"/>
      <c r="W480"/>
      <c r="X480"/>
      <c r="Y480"/>
      <c r="Z480"/>
      <c r="AA480"/>
      <c r="AB480"/>
      <c r="AC480"/>
      <c r="AD480"/>
      <c r="AE480">
        <v>1.051E-2</v>
      </c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 t="s">
        <v>1353</v>
      </c>
      <c r="AT480" s="108" t="str">
        <f t="shared" si="7"/>
        <v>ROL1_2025-06-01_T</v>
      </c>
      <c r="AU480" s="49"/>
      <c r="AV480" s="49"/>
    </row>
    <row r="481" spans="1:48" x14ac:dyDescent="0.35">
      <c r="A481" t="s">
        <v>1477</v>
      </c>
      <c r="B481" t="s">
        <v>1349</v>
      </c>
      <c r="C481" t="s">
        <v>1361</v>
      </c>
      <c r="D481" t="s">
        <v>1349</v>
      </c>
      <c r="E481">
        <v>1208.587</v>
      </c>
      <c r="F481" t="s">
        <v>1351</v>
      </c>
      <c r="G481" s="6">
        <v>45809.734560185185</v>
      </c>
      <c r="H481"/>
      <c r="I481" t="s">
        <v>1352</v>
      </c>
      <c r="J481"/>
      <c r="K481" t="s">
        <v>1360</v>
      </c>
      <c r="L481">
        <v>4</v>
      </c>
      <c r="M481">
        <v>0</v>
      </c>
      <c r="N481">
        <v>0.25542999999999999</v>
      </c>
      <c r="O481">
        <v>3.3E-4</v>
      </c>
      <c r="P481"/>
      <c r="Q481"/>
      <c r="R481">
        <v>0.25575999999999999</v>
      </c>
      <c r="S481"/>
      <c r="T481"/>
      <c r="U481"/>
      <c r="V481"/>
      <c r="W481"/>
      <c r="X481"/>
      <c r="Y481"/>
      <c r="Z481"/>
      <c r="AA481"/>
      <c r="AB481"/>
      <c r="AC481"/>
      <c r="AD481"/>
      <c r="AE481">
        <v>3.3E-4</v>
      </c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 t="s">
        <v>1353</v>
      </c>
      <c r="AT481" s="108" t="str">
        <f t="shared" si="7"/>
        <v>PNVL1_2025-06-01_T</v>
      </c>
      <c r="AU481" s="49"/>
      <c r="AV481" s="49"/>
    </row>
    <row r="482" spans="1:48" x14ac:dyDescent="0.35">
      <c r="A482" t="s">
        <v>1482</v>
      </c>
      <c r="B482" t="s">
        <v>1349</v>
      </c>
      <c r="C482" t="s">
        <v>1356</v>
      </c>
      <c r="D482" t="s">
        <v>1349</v>
      </c>
      <c r="E482">
        <v>0.11353000000000001</v>
      </c>
      <c r="F482" t="s">
        <v>1357</v>
      </c>
      <c r="G482" s="6">
        <v>45809.734976851854</v>
      </c>
      <c r="H482"/>
      <c r="I482" t="s">
        <v>1352</v>
      </c>
      <c r="J482"/>
      <c r="K482"/>
      <c r="L482">
        <v>0</v>
      </c>
      <c r="M482">
        <v>0</v>
      </c>
      <c r="N482">
        <v>5.969E-2</v>
      </c>
      <c r="O482">
        <v>7.62E-3</v>
      </c>
      <c r="P482"/>
      <c r="Q482"/>
      <c r="R482">
        <v>6.7309999999999995E-2</v>
      </c>
      <c r="S482"/>
      <c r="T482"/>
      <c r="U482"/>
      <c r="V482"/>
      <c r="W482"/>
      <c r="X482"/>
      <c r="Y482"/>
      <c r="Z482"/>
      <c r="AA482"/>
      <c r="AB482"/>
      <c r="AC482"/>
      <c r="AD482"/>
      <c r="AE482">
        <v>7.62E-3</v>
      </c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 t="s">
        <v>1353</v>
      </c>
      <c r="AT482" s="108" t="str">
        <f t="shared" si="7"/>
        <v>SB9_2025-06-01_P</v>
      </c>
      <c r="AU482" s="49"/>
      <c r="AV482" s="49"/>
    </row>
    <row r="483" spans="1:48" x14ac:dyDescent="0.35">
      <c r="A483" t="s">
        <v>1482</v>
      </c>
      <c r="B483" t="s">
        <v>1349</v>
      </c>
      <c r="C483" t="s">
        <v>1359</v>
      </c>
      <c r="D483" t="s">
        <v>1349</v>
      </c>
      <c r="E483">
        <v>248.7415</v>
      </c>
      <c r="F483" t="s">
        <v>1357</v>
      </c>
      <c r="G483" s="6">
        <v>45809.735289351855</v>
      </c>
      <c r="H483"/>
      <c r="I483" t="s">
        <v>1352</v>
      </c>
      <c r="J483"/>
      <c r="K483" t="s">
        <v>1360</v>
      </c>
      <c r="L483">
        <v>4</v>
      </c>
      <c r="M483">
        <v>0</v>
      </c>
      <c r="N483">
        <v>0.16028000000000001</v>
      </c>
      <c r="O483">
        <v>0.13283</v>
      </c>
      <c r="P483"/>
      <c r="Q483"/>
      <c r="R483">
        <v>0.29310999999999998</v>
      </c>
      <c r="S483"/>
      <c r="T483"/>
      <c r="U483"/>
      <c r="V483"/>
      <c r="W483"/>
      <c r="X483"/>
      <c r="Y483"/>
      <c r="Z483"/>
      <c r="AA483"/>
      <c r="AB483"/>
      <c r="AC483"/>
      <c r="AD483"/>
      <c r="AE483">
        <v>0.13283</v>
      </c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 t="s">
        <v>1353</v>
      </c>
      <c r="AT483" s="108" t="str">
        <f t="shared" si="7"/>
        <v>SB9_2025-06-01_C</v>
      </c>
      <c r="AU483" s="49"/>
      <c r="AV483" s="49"/>
    </row>
    <row r="484" spans="1:48" x14ac:dyDescent="0.35">
      <c r="A484" t="s">
        <v>1484</v>
      </c>
      <c r="B484" t="s">
        <v>1349</v>
      </c>
      <c r="C484" t="s">
        <v>1350</v>
      </c>
      <c r="D484" t="s">
        <v>1349</v>
      </c>
      <c r="E484">
        <v>-0.38733000000000001</v>
      </c>
      <c r="F484" t="s">
        <v>1351</v>
      </c>
      <c r="G484" s="6">
        <v>45809.735810185186</v>
      </c>
      <c r="H484"/>
      <c r="I484" t="s">
        <v>1352</v>
      </c>
      <c r="J484"/>
      <c r="K484"/>
      <c r="L484">
        <v>0</v>
      </c>
      <c r="M484">
        <v>0</v>
      </c>
      <c r="N484">
        <v>7.6699999999999997E-3</v>
      </c>
      <c r="O484">
        <v>2.2669999999999999E-2</v>
      </c>
      <c r="P484"/>
      <c r="Q484"/>
      <c r="R484">
        <v>3.0339999999999999E-2</v>
      </c>
      <c r="S484"/>
      <c r="T484"/>
      <c r="U484"/>
      <c r="V484"/>
      <c r="W484"/>
      <c r="X484"/>
      <c r="Y484"/>
      <c r="Z484"/>
      <c r="AA484"/>
      <c r="AB484"/>
      <c r="AC484"/>
      <c r="AD484"/>
      <c r="AE484">
        <v>2.2669999999999999E-2</v>
      </c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 t="s">
        <v>1353</v>
      </c>
      <c r="AT484" s="108" t="str">
        <f t="shared" si="7"/>
        <v>SPBP2_2025-06-01_N</v>
      </c>
      <c r="AU484" s="49"/>
      <c r="AV484" s="49"/>
    </row>
    <row r="485" spans="1:48" x14ac:dyDescent="0.35">
      <c r="A485" t="s">
        <v>1478</v>
      </c>
      <c r="B485" t="s">
        <v>1349</v>
      </c>
      <c r="C485" t="s">
        <v>1361</v>
      </c>
      <c r="D485" t="s">
        <v>1349</v>
      </c>
      <c r="E485">
        <v>973.16899999999998</v>
      </c>
      <c r="F485" t="s">
        <v>1351</v>
      </c>
      <c r="G485" s="6">
        <v>45809.736331018517</v>
      </c>
      <c r="H485"/>
      <c r="I485" t="s">
        <v>1352</v>
      </c>
      <c r="J485"/>
      <c r="K485" t="s">
        <v>1360</v>
      </c>
      <c r="L485">
        <v>4</v>
      </c>
      <c r="M485">
        <v>0</v>
      </c>
      <c r="N485">
        <v>0.20627999999999999</v>
      </c>
      <c r="O485">
        <v>5.4000000000000001E-4</v>
      </c>
      <c r="P485"/>
      <c r="Q485"/>
      <c r="R485">
        <v>0.20682</v>
      </c>
      <c r="S485"/>
      <c r="T485"/>
      <c r="U485"/>
      <c r="V485"/>
      <c r="W485"/>
      <c r="X485"/>
      <c r="Y485"/>
      <c r="Z485"/>
      <c r="AA485"/>
      <c r="AB485"/>
      <c r="AC485"/>
      <c r="AD485"/>
      <c r="AE485">
        <v>5.4000000000000001E-4</v>
      </c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 t="s">
        <v>1353</v>
      </c>
      <c r="AT485" s="108" t="str">
        <f t="shared" si="7"/>
        <v>RBA_2025-06-01_T</v>
      </c>
      <c r="AU485" s="49"/>
      <c r="AV485" s="49"/>
    </row>
    <row r="486" spans="1:48" x14ac:dyDescent="0.35">
      <c r="A486" t="s">
        <v>1484</v>
      </c>
      <c r="B486" t="s">
        <v>1349</v>
      </c>
      <c r="C486" t="s">
        <v>1356</v>
      </c>
      <c r="D486" t="s">
        <v>1349</v>
      </c>
      <c r="E486">
        <v>4.3400000000000001E-2</v>
      </c>
      <c r="F486" t="s">
        <v>1357</v>
      </c>
      <c r="G486" s="6">
        <v>45809.738622685189</v>
      </c>
      <c r="H486"/>
      <c r="I486" t="s">
        <v>1352</v>
      </c>
      <c r="J486"/>
      <c r="K486"/>
      <c r="L486">
        <v>0</v>
      </c>
      <c r="M486">
        <v>0</v>
      </c>
      <c r="N486">
        <v>2.1360000000000001E-2</v>
      </c>
      <c r="O486">
        <v>8.3000000000000001E-3</v>
      </c>
      <c r="P486"/>
      <c r="Q486"/>
      <c r="R486">
        <v>2.9659999999999999E-2</v>
      </c>
      <c r="S486"/>
      <c r="T486"/>
      <c r="U486"/>
      <c r="V486"/>
      <c r="W486"/>
      <c r="X486"/>
      <c r="Y486"/>
      <c r="Z486"/>
      <c r="AA486"/>
      <c r="AB486"/>
      <c r="AC486"/>
      <c r="AD486"/>
      <c r="AE486">
        <v>8.3000000000000001E-3</v>
      </c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 t="s">
        <v>1353</v>
      </c>
      <c r="AT486" s="108" t="str">
        <f t="shared" si="7"/>
        <v>SPBP2_2025-06-01_P</v>
      </c>
      <c r="AU486" s="49"/>
      <c r="AV486" s="49"/>
    </row>
    <row r="487" spans="1:48" x14ac:dyDescent="0.35">
      <c r="A487" t="s">
        <v>1483</v>
      </c>
      <c r="B487" t="s">
        <v>1349</v>
      </c>
      <c r="C487" t="s">
        <v>1361</v>
      </c>
      <c r="D487" t="s">
        <v>1349</v>
      </c>
      <c r="E487">
        <v>170.9941</v>
      </c>
      <c r="F487" t="s">
        <v>1351</v>
      </c>
      <c r="G487" s="6">
        <v>45809.738935185182</v>
      </c>
      <c r="H487"/>
      <c r="I487" t="s">
        <v>1352</v>
      </c>
      <c r="J487"/>
      <c r="K487"/>
      <c r="L487">
        <v>0</v>
      </c>
      <c r="M487">
        <v>0</v>
      </c>
      <c r="N487">
        <v>0.18171000000000001</v>
      </c>
      <c r="O487">
        <v>1.0710000000000001E-2</v>
      </c>
      <c r="P487"/>
      <c r="Q487"/>
      <c r="R487">
        <v>0.19242000000000001</v>
      </c>
      <c r="S487"/>
      <c r="T487"/>
      <c r="U487"/>
      <c r="V487"/>
      <c r="W487"/>
      <c r="X487"/>
      <c r="Y487"/>
      <c r="Z487"/>
      <c r="AA487"/>
      <c r="AB487"/>
      <c r="AC487"/>
      <c r="AD487"/>
      <c r="AE487">
        <v>1.0710000000000001E-2</v>
      </c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 t="s">
        <v>1353</v>
      </c>
      <c r="AT487" s="108" t="str">
        <f t="shared" si="7"/>
        <v>SPBP1_2025-06-01_T</v>
      </c>
      <c r="AU487" s="49"/>
      <c r="AV487" s="49"/>
    </row>
    <row r="488" spans="1:48" x14ac:dyDescent="0.35">
      <c r="A488" t="s">
        <v>1483</v>
      </c>
      <c r="B488" t="s">
        <v>1349</v>
      </c>
      <c r="C488" t="s">
        <v>1359</v>
      </c>
      <c r="D488" t="s">
        <v>1349</v>
      </c>
      <c r="E488">
        <v>227.2825</v>
      </c>
      <c r="F488" t="s">
        <v>1357</v>
      </c>
      <c r="G488" s="6">
        <v>45809.739872685182</v>
      </c>
      <c r="H488"/>
      <c r="I488" t="s">
        <v>1352</v>
      </c>
      <c r="J488"/>
      <c r="K488" t="s">
        <v>1360</v>
      </c>
      <c r="L488">
        <v>4</v>
      </c>
      <c r="M488">
        <v>0</v>
      </c>
      <c r="N488">
        <v>0.14765</v>
      </c>
      <c r="O488">
        <v>0.13167999999999999</v>
      </c>
      <c r="P488"/>
      <c r="Q488"/>
      <c r="R488">
        <v>0.27933000000000002</v>
      </c>
      <c r="S488"/>
      <c r="T488"/>
      <c r="U488"/>
      <c r="V488"/>
      <c r="W488"/>
      <c r="X488"/>
      <c r="Y488"/>
      <c r="Z488"/>
      <c r="AA488"/>
      <c r="AB488"/>
      <c r="AC488"/>
      <c r="AD488"/>
      <c r="AE488">
        <v>0.13167999999999999</v>
      </c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 t="s">
        <v>1353</v>
      </c>
      <c r="AT488" s="108" t="str">
        <f t="shared" si="7"/>
        <v>SPBP1_2025-06-01_C</v>
      </c>
      <c r="AU488" s="49"/>
      <c r="AV488" s="49"/>
    </row>
    <row r="489" spans="1:48" x14ac:dyDescent="0.35">
      <c r="A489" t="s">
        <v>1485</v>
      </c>
      <c r="B489" t="s">
        <v>1349</v>
      </c>
      <c r="C489" t="s">
        <v>1350</v>
      </c>
      <c r="D489" t="s">
        <v>1349</v>
      </c>
      <c r="E489">
        <v>9.1017600000000005</v>
      </c>
      <c r="F489" t="s">
        <v>1351</v>
      </c>
      <c r="G489" s="6">
        <v>45809.740914351853</v>
      </c>
      <c r="H489"/>
      <c r="I489" t="s">
        <v>1352</v>
      </c>
      <c r="J489"/>
      <c r="K489"/>
      <c r="L489">
        <v>0</v>
      </c>
      <c r="M489">
        <v>0</v>
      </c>
      <c r="N489">
        <v>3.5549999999999998E-2</v>
      </c>
      <c r="O489">
        <v>1.5720000000000001E-2</v>
      </c>
      <c r="P489"/>
      <c r="Q489"/>
      <c r="R489">
        <v>5.1270000000000003E-2</v>
      </c>
      <c r="S489"/>
      <c r="T489"/>
      <c r="U489"/>
      <c r="V489"/>
      <c r="W489"/>
      <c r="X489"/>
      <c r="Y489"/>
      <c r="Z489"/>
      <c r="AA489"/>
      <c r="AB489"/>
      <c r="AC489"/>
      <c r="AD489"/>
      <c r="AE489">
        <v>1.5720000000000001E-2</v>
      </c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 t="s">
        <v>1353</v>
      </c>
      <c r="AT489" s="108" t="str">
        <f t="shared" si="7"/>
        <v>SYL1_2025-06-01_N</v>
      </c>
      <c r="AU489" s="49"/>
      <c r="AV489" s="49"/>
    </row>
    <row r="490" spans="1:48" x14ac:dyDescent="0.35">
      <c r="A490" t="s">
        <v>1486</v>
      </c>
      <c r="B490" t="s">
        <v>1349</v>
      </c>
      <c r="C490" t="s">
        <v>1350</v>
      </c>
      <c r="D490" t="s">
        <v>1349</v>
      </c>
      <c r="E490">
        <v>-2.0656400000000001</v>
      </c>
      <c r="F490" t="s">
        <v>1351</v>
      </c>
      <c r="G490" s="6">
        <v>45809.742581018516</v>
      </c>
      <c r="H490"/>
      <c r="I490" t="s">
        <v>1352</v>
      </c>
      <c r="J490"/>
      <c r="K490"/>
      <c r="L490">
        <v>0</v>
      </c>
      <c r="M490">
        <v>0</v>
      </c>
      <c r="N490">
        <v>2.7299999999999998E-3</v>
      </c>
      <c r="O490">
        <v>1.082E-2</v>
      </c>
      <c r="P490"/>
      <c r="Q490"/>
      <c r="R490">
        <v>1.355E-2</v>
      </c>
      <c r="S490"/>
      <c r="T490"/>
      <c r="U490"/>
      <c r="V490"/>
      <c r="W490"/>
      <c r="X490"/>
      <c r="Y490"/>
      <c r="Z490"/>
      <c r="AA490"/>
      <c r="AB490"/>
      <c r="AC490"/>
      <c r="AD490"/>
      <c r="AE490">
        <v>1.082E-2</v>
      </c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 t="s">
        <v>1353</v>
      </c>
      <c r="AT490" s="108" t="str">
        <f t="shared" si="7"/>
        <v>SYNL1_2025-06-01_N</v>
      </c>
      <c r="AU490" s="49"/>
      <c r="AV490" s="49"/>
    </row>
    <row r="491" spans="1:48" x14ac:dyDescent="0.35">
      <c r="A491" t="s">
        <v>1484</v>
      </c>
      <c r="B491" t="s">
        <v>1349</v>
      </c>
      <c r="C491" t="s">
        <v>1359</v>
      </c>
      <c r="D491" t="s">
        <v>1349</v>
      </c>
      <c r="E491">
        <v>195.7706</v>
      </c>
      <c r="F491" t="s">
        <v>1357</v>
      </c>
      <c r="G491" s="6">
        <v>45809.742685185185</v>
      </c>
      <c r="H491"/>
      <c r="I491" t="s">
        <v>1352</v>
      </c>
      <c r="J491"/>
      <c r="K491" t="s">
        <v>1360</v>
      </c>
      <c r="L491">
        <v>4</v>
      </c>
      <c r="M491">
        <v>0</v>
      </c>
      <c r="N491">
        <v>0.12881999999999999</v>
      </c>
      <c r="O491">
        <v>0.13253999999999999</v>
      </c>
      <c r="P491"/>
      <c r="Q491"/>
      <c r="R491">
        <v>0.26136999999999999</v>
      </c>
      <c r="S491"/>
      <c r="T491"/>
      <c r="U491"/>
      <c r="V491"/>
      <c r="W491"/>
      <c r="X491"/>
      <c r="Y491"/>
      <c r="Z491"/>
      <c r="AA491"/>
      <c r="AB491"/>
      <c r="AC491"/>
      <c r="AD491"/>
      <c r="AE491">
        <v>0.13253999999999999</v>
      </c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 t="s">
        <v>1353</v>
      </c>
      <c r="AT491" s="108" t="str">
        <f t="shared" si="7"/>
        <v>SPBP2_2025-06-01_C</v>
      </c>
      <c r="AU491" s="49"/>
      <c r="AV491" s="49"/>
    </row>
    <row r="492" spans="1:48" x14ac:dyDescent="0.35">
      <c r="A492" t="s">
        <v>1485</v>
      </c>
      <c r="B492" t="s">
        <v>1349</v>
      </c>
      <c r="C492" t="s">
        <v>1356</v>
      </c>
      <c r="D492" t="s">
        <v>1349</v>
      </c>
      <c r="E492">
        <v>4.2759999999999999E-2</v>
      </c>
      <c r="F492" t="s">
        <v>1357</v>
      </c>
      <c r="G492" s="6">
        <v>45809.743310185186</v>
      </c>
      <c r="H492"/>
      <c r="I492" t="s">
        <v>1352</v>
      </c>
      <c r="J492"/>
      <c r="K492"/>
      <c r="L492">
        <v>0</v>
      </c>
      <c r="M492">
        <v>0</v>
      </c>
      <c r="N492">
        <v>2.1010000000000001E-2</v>
      </c>
      <c r="O492">
        <v>7.9900000000000006E-3</v>
      </c>
      <c r="P492"/>
      <c r="Q492"/>
      <c r="R492">
        <v>2.9000000000000001E-2</v>
      </c>
      <c r="S492"/>
      <c r="T492"/>
      <c r="U492"/>
      <c r="V492"/>
      <c r="W492"/>
      <c r="X492"/>
      <c r="Y492"/>
      <c r="Z492"/>
      <c r="AA492"/>
      <c r="AB492"/>
      <c r="AC492"/>
      <c r="AD492"/>
      <c r="AE492">
        <v>7.9900000000000006E-3</v>
      </c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 t="s">
        <v>1353</v>
      </c>
      <c r="AT492" s="108" t="str">
        <f t="shared" si="7"/>
        <v>SYL1_2025-06-01_P</v>
      </c>
      <c r="AU492" s="49"/>
      <c r="AV492" s="49"/>
    </row>
    <row r="493" spans="1:48" x14ac:dyDescent="0.35">
      <c r="A493" t="s">
        <v>1480</v>
      </c>
      <c r="B493" t="s">
        <v>1349</v>
      </c>
      <c r="C493" t="s">
        <v>1361</v>
      </c>
      <c r="D493" t="s">
        <v>1349</v>
      </c>
      <c r="E493">
        <v>1065.346</v>
      </c>
      <c r="F493" t="s">
        <v>1351</v>
      </c>
      <c r="G493" s="6">
        <v>45809.744456018518</v>
      </c>
      <c r="H493"/>
      <c r="I493" t="s">
        <v>1352</v>
      </c>
      <c r="J493"/>
      <c r="K493" t="s">
        <v>1360</v>
      </c>
      <c r="L493">
        <v>4</v>
      </c>
      <c r="M493">
        <v>0</v>
      </c>
      <c r="N493">
        <v>0.22549</v>
      </c>
      <c r="O493">
        <v>2.7399999999999998E-3</v>
      </c>
      <c r="P493"/>
      <c r="Q493"/>
      <c r="R493">
        <v>0.22822000000000001</v>
      </c>
      <c r="S493"/>
      <c r="T493"/>
      <c r="U493"/>
      <c r="V493"/>
      <c r="W493"/>
      <c r="X493"/>
      <c r="Y493"/>
      <c r="Z493"/>
      <c r="AA493"/>
      <c r="AB493"/>
      <c r="AC493"/>
      <c r="AD493"/>
      <c r="AE493">
        <v>2.7399999999999998E-3</v>
      </c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 t="s">
        <v>1353</v>
      </c>
      <c r="AT493" s="108" t="str">
        <f t="shared" si="7"/>
        <v>RO1a_2025-06-01_T</v>
      </c>
      <c r="AU493" s="49"/>
      <c r="AV493" s="49"/>
    </row>
    <row r="494" spans="1:48" x14ac:dyDescent="0.35">
      <c r="A494" t="s">
        <v>1485</v>
      </c>
      <c r="B494" t="s">
        <v>1349</v>
      </c>
      <c r="C494" t="s">
        <v>1359</v>
      </c>
      <c r="D494" t="s">
        <v>1349</v>
      </c>
      <c r="E494">
        <v>452.529</v>
      </c>
      <c r="F494" t="s">
        <v>1357</v>
      </c>
      <c r="G494" s="6">
        <v>45809.747060185182</v>
      </c>
      <c r="H494"/>
      <c r="I494" t="s">
        <v>1352</v>
      </c>
      <c r="J494"/>
      <c r="K494" t="s">
        <v>1360</v>
      </c>
      <c r="L494">
        <v>4</v>
      </c>
      <c r="M494">
        <v>0</v>
      </c>
      <c r="N494">
        <v>0.27234000000000003</v>
      </c>
      <c r="O494">
        <v>0.13513</v>
      </c>
      <c r="P494"/>
      <c r="Q494"/>
      <c r="R494">
        <v>0.40747</v>
      </c>
      <c r="S494"/>
      <c r="T494"/>
      <c r="U494"/>
      <c r="V494"/>
      <c r="W494"/>
      <c r="X494"/>
      <c r="Y494"/>
      <c r="Z494"/>
      <c r="AA494"/>
      <c r="AB494"/>
      <c r="AC494"/>
      <c r="AD494"/>
      <c r="AE494">
        <v>0.13513</v>
      </c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 t="s">
        <v>1353</v>
      </c>
      <c r="AT494" s="108" t="str">
        <f t="shared" si="7"/>
        <v>SYL1_2025-06-01_C</v>
      </c>
      <c r="AU494" s="49"/>
      <c r="AV494" s="49"/>
    </row>
    <row r="495" spans="1:48" x14ac:dyDescent="0.35">
      <c r="A495" t="s">
        <v>1485</v>
      </c>
      <c r="B495" t="s">
        <v>1349</v>
      </c>
      <c r="C495" t="s">
        <v>1361</v>
      </c>
      <c r="D495" t="s">
        <v>1349</v>
      </c>
      <c r="E495">
        <v>228.29</v>
      </c>
      <c r="F495" t="s">
        <v>1351</v>
      </c>
      <c r="G495" s="6">
        <v>45809.74726851852</v>
      </c>
      <c r="H495"/>
      <c r="I495" t="s">
        <v>1352</v>
      </c>
      <c r="J495"/>
      <c r="K495"/>
      <c r="L495">
        <v>0</v>
      </c>
      <c r="M495">
        <v>0</v>
      </c>
      <c r="N495">
        <v>0.24138000000000001</v>
      </c>
      <c r="O495">
        <v>8.3099999999999997E-3</v>
      </c>
      <c r="P495"/>
      <c r="Q495"/>
      <c r="R495">
        <v>0.24970000000000001</v>
      </c>
      <c r="S495"/>
      <c r="T495"/>
      <c r="U495"/>
      <c r="V495"/>
      <c r="W495"/>
      <c r="X495"/>
      <c r="Y495"/>
      <c r="Z495"/>
      <c r="AA495"/>
      <c r="AB495"/>
      <c r="AC495"/>
      <c r="AD495"/>
      <c r="AE495">
        <v>8.3099999999999997E-3</v>
      </c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 t="s">
        <v>1353</v>
      </c>
      <c r="AT495" s="108" t="str">
        <f t="shared" si="7"/>
        <v>SYL1_2025-06-01_T</v>
      </c>
      <c r="AU495" s="49"/>
      <c r="AV495" s="49"/>
    </row>
    <row r="496" spans="1:48" x14ac:dyDescent="0.35">
      <c r="A496" t="s">
        <v>1486</v>
      </c>
      <c r="B496" t="s">
        <v>1349</v>
      </c>
      <c r="C496" t="s">
        <v>1359</v>
      </c>
      <c r="D496" t="s">
        <v>1349</v>
      </c>
      <c r="E496">
        <v>115.6236</v>
      </c>
      <c r="F496" t="s">
        <v>1357</v>
      </c>
      <c r="G496" s="6">
        <v>45809.748414351852</v>
      </c>
      <c r="H496"/>
      <c r="I496" t="s">
        <v>1352</v>
      </c>
      <c r="J496"/>
      <c r="K496" t="s">
        <v>1360</v>
      </c>
      <c r="L496">
        <v>4</v>
      </c>
      <c r="M496">
        <v>0</v>
      </c>
      <c r="N496">
        <v>7.9409999999999994E-2</v>
      </c>
      <c r="O496">
        <v>0.13600999999999999</v>
      </c>
      <c r="P496"/>
      <c r="Q496"/>
      <c r="R496">
        <v>0.21542</v>
      </c>
      <c r="S496"/>
      <c r="T496"/>
      <c r="U496"/>
      <c r="V496"/>
      <c r="W496"/>
      <c r="X496"/>
      <c r="Y496"/>
      <c r="Z496"/>
      <c r="AA496"/>
      <c r="AB496"/>
      <c r="AC496"/>
      <c r="AD496"/>
      <c r="AE496">
        <v>0.13600999999999999</v>
      </c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 t="s">
        <v>1353</v>
      </c>
      <c r="AT496" s="108" t="str">
        <f t="shared" si="7"/>
        <v>SYNL1_2025-06-01_C</v>
      </c>
      <c r="AU496" s="49"/>
      <c r="AV496" s="49"/>
    </row>
    <row r="497" spans="1:72" x14ac:dyDescent="0.35">
      <c r="A497" t="s">
        <v>1483</v>
      </c>
      <c r="B497" t="s">
        <v>1349</v>
      </c>
      <c r="C497" t="s">
        <v>1356</v>
      </c>
      <c r="D497" t="s">
        <v>1349</v>
      </c>
      <c r="E497">
        <v>4.9110000000000001E-2</v>
      </c>
      <c r="F497" t="s">
        <v>1357</v>
      </c>
      <c r="G497" s="6">
        <v>45809.748518518521</v>
      </c>
      <c r="H497"/>
      <c r="I497" t="s">
        <v>1352</v>
      </c>
      <c r="J497"/>
      <c r="K497" t="s">
        <v>1360</v>
      </c>
      <c r="L497">
        <v>4</v>
      </c>
      <c r="M497">
        <v>0</v>
      </c>
      <c r="N497">
        <v>3.0100000000000001E-3</v>
      </c>
      <c r="O497">
        <v>1.01E-3</v>
      </c>
      <c r="P497"/>
      <c r="Q497"/>
      <c r="R497">
        <v>4.0200000000000001E-3</v>
      </c>
      <c r="S497"/>
      <c r="T497"/>
      <c r="U497"/>
      <c r="V497"/>
      <c r="W497"/>
      <c r="X497"/>
      <c r="Y497"/>
      <c r="Z497"/>
      <c r="AA497"/>
      <c r="AB497"/>
      <c r="AC497"/>
      <c r="AD497"/>
      <c r="AE497">
        <v>1.01E-3</v>
      </c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 t="s">
        <v>1353</v>
      </c>
      <c r="AT497" s="108" t="str">
        <f t="shared" si="7"/>
        <v>SPBP1_2025-06-01_P</v>
      </c>
      <c r="AU497" s="49"/>
      <c r="AV497" s="49"/>
    </row>
    <row r="498" spans="1:72" x14ac:dyDescent="0.35">
      <c r="A498" t="s">
        <v>1486</v>
      </c>
      <c r="B498" t="s">
        <v>1349</v>
      </c>
      <c r="C498" t="s">
        <v>1356</v>
      </c>
      <c r="D498" t="s">
        <v>1349</v>
      </c>
      <c r="E498">
        <v>3.1210000000000002E-2</v>
      </c>
      <c r="F498" t="s">
        <v>1357</v>
      </c>
      <c r="G498" s="6">
        <v>45809.748622685183</v>
      </c>
      <c r="H498"/>
      <c r="I498" t="s">
        <v>1352</v>
      </c>
      <c r="J498"/>
      <c r="K498"/>
      <c r="L498">
        <v>0</v>
      </c>
      <c r="M498">
        <v>0</v>
      </c>
      <c r="N498">
        <v>1.47E-2</v>
      </c>
      <c r="O498">
        <v>2.7100000000000002E-3</v>
      </c>
      <c r="P498"/>
      <c r="Q498"/>
      <c r="R498">
        <v>1.7409999999999998E-2</v>
      </c>
      <c r="S498"/>
      <c r="T498"/>
      <c r="U498"/>
      <c r="V498"/>
      <c r="W498"/>
      <c r="X498"/>
      <c r="Y498"/>
      <c r="Z498"/>
      <c r="AA498"/>
      <c r="AB498"/>
      <c r="AC498"/>
      <c r="AD498"/>
      <c r="AE498">
        <v>2.7100000000000002E-3</v>
      </c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 t="s">
        <v>1353</v>
      </c>
      <c r="AT498" s="108" t="str">
        <f t="shared" si="7"/>
        <v>SYNL1_2025-06-01_P</v>
      </c>
      <c r="AU498" s="49"/>
      <c r="AV498" s="49"/>
    </row>
    <row r="499" spans="1:72" x14ac:dyDescent="0.35">
      <c r="A499" t="s">
        <v>1486</v>
      </c>
      <c r="B499" t="s">
        <v>1349</v>
      </c>
      <c r="C499" t="s">
        <v>1361</v>
      </c>
      <c r="D499" t="s">
        <v>1349</v>
      </c>
      <c r="E499">
        <v>265.0061</v>
      </c>
      <c r="F499" t="s">
        <v>1351</v>
      </c>
      <c r="G499" s="6">
        <v>45809.748935185184</v>
      </c>
      <c r="H499"/>
      <c r="I499" t="s">
        <v>1352</v>
      </c>
      <c r="J499"/>
      <c r="K499"/>
      <c r="L499">
        <v>0</v>
      </c>
      <c r="M499">
        <v>0</v>
      </c>
      <c r="N499">
        <v>0.27986</v>
      </c>
      <c r="O499">
        <v>6.9899999999999997E-3</v>
      </c>
      <c r="P499"/>
      <c r="Q499"/>
      <c r="R499">
        <v>0.28684999999999999</v>
      </c>
      <c r="S499"/>
      <c r="T499"/>
      <c r="U499"/>
      <c r="V499"/>
      <c r="W499"/>
      <c r="X499"/>
      <c r="Y499"/>
      <c r="Z499"/>
      <c r="AA499"/>
      <c r="AB499"/>
      <c r="AC499"/>
      <c r="AD499"/>
      <c r="AE499">
        <v>6.9899999999999997E-3</v>
      </c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 t="s">
        <v>1353</v>
      </c>
      <c r="AT499" s="108" t="str">
        <f t="shared" si="7"/>
        <v>SYNL1_2025-06-01_T</v>
      </c>
      <c r="AU499" s="49"/>
      <c r="AV499" s="49"/>
    </row>
    <row r="500" spans="1:72" x14ac:dyDescent="0.35">
      <c r="A500" t="s">
        <v>1482</v>
      </c>
      <c r="B500" t="s">
        <v>1349</v>
      </c>
      <c r="C500" t="s">
        <v>1361</v>
      </c>
      <c r="D500" t="s">
        <v>1349</v>
      </c>
      <c r="E500">
        <v>291.27550000000002</v>
      </c>
      <c r="F500" t="s">
        <v>1351</v>
      </c>
      <c r="G500" s="6">
        <v>45809.750914351855</v>
      </c>
      <c r="H500"/>
      <c r="I500" t="s">
        <v>1352</v>
      </c>
      <c r="J500"/>
      <c r="K500" t="s">
        <v>1360</v>
      </c>
      <c r="L500">
        <v>4</v>
      </c>
      <c r="M500">
        <v>0</v>
      </c>
      <c r="N500">
        <v>6.5600000000000006E-2</v>
      </c>
      <c r="O500">
        <v>2.3400000000000001E-3</v>
      </c>
      <c r="P500"/>
      <c r="Q500"/>
      <c r="R500">
        <v>6.794E-2</v>
      </c>
      <c r="S500"/>
      <c r="T500"/>
      <c r="U500"/>
      <c r="V500"/>
      <c r="W500"/>
      <c r="X500"/>
      <c r="Y500"/>
      <c r="Z500"/>
      <c r="AA500"/>
      <c r="AB500"/>
      <c r="AC500"/>
      <c r="AD500"/>
      <c r="AE500">
        <v>2.3400000000000001E-3</v>
      </c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 t="s">
        <v>1353</v>
      </c>
      <c r="AT500" s="108" t="str">
        <f t="shared" si="7"/>
        <v>SB9_2025-06-01_T</v>
      </c>
      <c r="AU500" s="49"/>
      <c r="AV500" s="49"/>
    </row>
    <row r="501" spans="1:72" x14ac:dyDescent="0.35">
      <c r="A501" t="s">
        <v>1484</v>
      </c>
      <c r="B501" t="s">
        <v>1349</v>
      </c>
      <c r="C501" t="s">
        <v>1361</v>
      </c>
      <c r="D501" t="s">
        <v>1349</v>
      </c>
      <c r="E501">
        <v>221.80709999999999</v>
      </c>
      <c r="F501" t="s">
        <v>1351</v>
      </c>
      <c r="G501" s="6">
        <v>45809.757372685184</v>
      </c>
      <c r="H501"/>
      <c r="I501" t="s">
        <v>1352</v>
      </c>
      <c r="J501"/>
      <c r="K501" t="s">
        <v>1360</v>
      </c>
      <c r="L501">
        <v>4</v>
      </c>
      <c r="M501">
        <v>0</v>
      </c>
      <c r="N501">
        <v>5.1409999999999997E-2</v>
      </c>
      <c r="O501">
        <v>2.3999999999999998E-3</v>
      </c>
      <c r="P501"/>
      <c r="Q501"/>
      <c r="R501">
        <v>5.3809999999999997E-2</v>
      </c>
      <c r="S501"/>
      <c r="T501"/>
      <c r="U501"/>
      <c r="V501"/>
      <c r="W501"/>
      <c r="X501"/>
      <c r="Y501"/>
      <c r="Z501"/>
      <c r="AA501"/>
      <c r="AB501"/>
      <c r="AC501"/>
      <c r="AD501"/>
      <c r="AE501">
        <v>2.3999999999999998E-3</v>
      </c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 t="s">
        <v>1353</v>
      </c>
      <c r="AT501" s="108" t="str">
        <f t="shared" si="7"/>
        <v>SPBP2_2025-06-01_T</v>
      </c>
      <c r="AU501" s="49"/>
      <c r="AV501" s="49"/>
    </row>
    <row r="502" spans="1:72" x14ac:dyDescent="0.35">
      <c r="A502" s="49" t="s">
        <v>1487</v>
      </c>
      <c r="B502" s="49" t="s">
        <v>1349</v>
      </c>
      <c r="C502" s="49" t="s">
        <v>1350</v>
      </c>
      <c r="D502" s="49" t="s">
        <v>1349</v>
      </c>
      <c r="E502" s="49">
        <v>39.151040000000002</v>
      </c>
      <c r="F502" s="49" t="s">
        <v>1351</v>
      </c>
      <c r="G502" s="102">
        <v>45816</v>
      </c>
      <c r="H502" s="49"/>
      <c r="I502" s="49" t="s">
        <v>1352</v>
      </c>
      <c r="J502" s="49"/>
      <c r="K502" s="49"/>
      <c r="L502" s="49">
        <v>0</v>
      </c>
      <c r="M502" s="49">
        <v>0</v>
      </c>
      <c r="N502" s="49">
        <v>0.12595999999999999</v>
      </c>
      <c r="O502" s="49">
        <v>4.8599999999999997E-3</v>
      </c>
      <c r="P502" s="49"/>
      <c r="Q502" s="49"/>
      <c r="R502" s="49">
        <v>0.13081999999999999</v>
      </c>
      <c r="S502" s="49"/>
      <c r="T502" s="49"/>
      <c r="U502" s="49"/>
      <c r="V502" s="49"/>
      <c r="W502" s="49"/>
      <c r="X502" s="49"/>
      <c r="Y502" s="49"/>
      <c r="Z502" s="49"/>
      <c r="AA502" s="49"/>
      <c r="AB502" s="49"/>
      <c r="AC502" s="49"/>
      <c r="AD502" s="49"/>
      <c r="AE502" s="49">
        <v>4.8599999999999997E-3</v>
      </c>
      <c r="AF502" s="49"/>
      <c r="AG502" s="49"/>
      <c r="AH502" s="49"/>
      <c r="AI502" s="49"/>
      <c r="AJ502" s="49"/>
      <c r="AK502" s="49"/>
      <c r="AL502" s="49"/>
      <c r="AM502" s="49"/>
      <c r="AN502" s="49"/>
      <c r="AO502" s="49"/>
      <c r="AP502" s="49"/>
      <c r="AQ502" s="49"/>
      <c r="AR502" s="49"/>
      <c r="AS502" s="49" t="s">
        <v>1353</v>
      </c>
      <c r="AT502" s="108" t="str">
        <f t="shared" si="7"/>
        <v>ABM4_2025-06-08_N</v>
      </c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</row>
    <row r="503" spans="1:72" x14ac:dyDescent="0.35">
      <c r="A503" s="49" t="s">
        <v>1487</v>
      </c>
      <c r="B503" s="49" t="s">
        <v>1349</v>
      </c>
      <c r="C503" s="49" t="s">
        <v>1356</v>
      </c>
      <c r="D503" s="49" t="s">
        <v>1349</v>
      </c>
      <c r="E503" s="49">
        <v>0.10238999999999999</v>
      </c>
      <c r="F503" s="49" t="s">
        <v>1357</v>
      </c>
      <c r="G503" s="102">
        <v>45816</v>
      </c>
      <c r="H503" s="49"/>
      <c r="I503" s="49" t="s">
        <v>1352</v>
      </c>
      <c r="J503" s="49"/>
      <c r="K503" s="49"/>
      <c r="L503" s="49">
        <v>0</v>
      </c>
      <c r="M503" s="49">
        <v>0</v>
      </c>
      <c r="N503" s="49">
        <v>5.3440000000000001E-2</v>
      </c>
      <c r="O503" s="49">
        <v>1.0399999999999999E-3</v>
      </c>
      <c r="P503" s="49"/>
      <c r="Q503" s="49"/>
      <c r="R503" s="49">
        <v>5.4480000000000001E-2</v>
      </c>
      <c r="S503" s="49"/>
      <c r="T503" s="49"/>
      <c r="U503" s="49"/>
      <c r="V503" s="49"/>
      <c r="W503" s="49"/>
      <c r="X503" s="49"/>
      <c r="Y503" s="49"/>
      <c r="Z503" s="49"/>
      <c r="AA503" s="49"/>
      <c r="AB503" s="49"/>
      <c r="AC503" s="49"/>
      <c r="AD503" s="49"/>
      <c r="AE503" s="49">
        <v>1.0399999999999999E-3</v>
      </c>
      <c r="AF503" s="49"/>
      <c r="AG503" s="49"/>
      <c r="AH503" s="49"/>
      <c r="AI503" s="49"/>
      <c r="AJ503" s="49"/>
      <c r="AK503" s="49"/>
      <c r="AL503" s="49"/>
      <c r="AM503" s="49"/>
      <c r="AN503" s="49"/>
      <c r="AO503" s="49"/>
      <c r="AP503" s="49"/>
      <c r="AQ503" s="49"/>
      <c r="AR503" s="49"/>
      <c r="AS503" s="49" t="s">
        <v>1353</v>
      </c>
      <c r="AT503" s="108" t="str">
        <f t="shared" si="7"/>
        <v>ABM4_2025-06-08_P</v>
      </c>
      <c r="AU503" s="49"/>
      <c r="AV503" s="49"/>
    </row>
    <row r="504" spans="1:72" x14ac:dyDescent="0.35">
      <c r="A504" s="49" t="s">
        <v>1487</v>
      </c>
      <c r="B504" s="49" t="s">
        <v>1349</v>
      </c>
      <c r="C504" s="49" t="s">
        <v>1359</v>
      </c>
      <c r="D504" s="49" t="s">
        <v>1349</v>
      </c>
      <c r="E504" s="49">
        <v>260.57920000000001</v>
      </c>
      <c r="F504" s="49" t="s">
        <v>1357</v>
      </c>
      <c r="G504" s="102">
        <v>45816</v>
      </c>
      <c r="H504" s="49"/>
      <c r="I504" s="49" t="s">
        <v>1352</v>
      </c>
      <c r="J504" s="49"/>
      <c r="K504" s="49" t="s">
        <v>1360</v>
      </c>
      <c r="L504" s="49">
        <v>4</v>
      </c>
      <c r="M504" s="49">
        <v>0</v>
      </c>
      <c r="N504" s="49">
        <v>0.16736999999999999</v>
      </c>
      <c r="O504" s="49">
        <v>0.13513</v>
      </c>
      <c r="P504" s="49"/>
      <c r="Q504" s="49"/>
      <c r="R504" s="49">
        <v>0.30249999999999999</v>
      </c>
      <c r="S504" s="49"/>
      <c r="T504" s="49"/>
      <c r="U504" s="49"/>
      <c r="V504" s="49"/>
      <c r="W504" s="49"/>
      <c r="X504" s="49"/>
      <c r="Y504" s="49"/>
      <c r="Z504" s="49"/>
      <c r="AA504" s="49"/>
      <c r="AB504" s="49"/>
      <c r="AC504" s="49"/>
      <c r="AD504" s="49"/>
      <c r="AE504" s="49">
        <v>0.13513</v>
      </c>
      <c r="AF504" s="49"/>
      <c r="AG504" s="49"/>
      <c r="AH504" s="49"/>
      <c r="AI504" s="49"/>
      <c r="AJ504" s="49"/>
      <c r="AK504" s="49"/>
      <c r="AL504" s="49"/>
      <c r="AM504" s="49"/>
      <c r="AN504" s="49"/>
      <c r="AO504" s="49"/>
      <c r="AP504" s="49"/>
      <c r="AQ504" s="49"/>
      <c r="AR504" s="49"/>
      <c r="AS504" s="49" t="s">
        <v>1353</v>
      </c>
      <c r="AT504" s="108" t="str">
        <f t="shared" si="7"/>
        <v>ABM4_2025-06-08_C</v>
      </c>
      <c r="AU504" s="49"/>
      <c r="AV504" s="49"/>
    </row>
    <row r="505" spans="1:72" x14ac:dyDescent="0.35">
      <c r="A505" s="49" t="s">
        <v>1487</v>
      </c>
      <c r="B505" s="49" t="s">
        <v>1349</v>
      </c>
      <c r="C505" s="49" t="s">
        <v>1361</v>
      </c>
      <c r="D505" s="49" t="s">
        <v>1349</v>
      </c>
      <c r="E505" s="49">
        <v>1055.1130000000001</v>
      </c>
      <c r="F505" s="49" t="s">
        <v>1351</v>
      </c>
      <c r="G505" s="102">
        <v>45816</v>
      </c>
      <c r="H505" s="49"/>
      <c r="I505" s="49" t="s">
        <v>1352</v>
      </c>
      <c r="J505" s="49"/>
      <c r="K505" s="49" t="s">
        <v>1360</v>
      </c>
      <c r="L505" s="49">
        <v>4</v>
      </c>
      <c r="M505" s="49">
        <v>0</v>
      </c>
      <c r="N505" s="49">
        <v>0.21709999999999999</v>
      </c>
      <c r="O505" s="49">
        <v>9.1E-4</v>
      </c>
      <c r="P505" s="49"/>
      <c r="Q505" s="49"/>
      <c r="R505" s="49">
        <v>0.21801999999999999</v>
      </c>
      <c r="S505" s="49"/>
      <c r="T505" s="49"/>
      <c r="U505" s="49"/>
      <c r="V505" s="49"/>
      <c r="W505" s="49"/>
      <c r="X505" s="49"/>
      <c r="Y505" s="49"/>
      <c r="Z505" s="49"/>
      <c r="AA505" s="49"/>
      <c r="AB505" s="49"/>
      <c r="AC505" s="49"/>
      <c r="AD505" s="49"/>
      <c r="AE505" s="49">
        <v>9.1E-4</v>
      </c>
      <c r="AF505" s="49"/>
      <c r="AG505" s="49"/>
      <c r="AH505" s="49"/>
      <c r="AI505" s="49"/>
      <c r="AJ505" s="49"/>
      <c r="AK505" s="49"/>
      <c r="AL505" s="49"/>
      <c r="AM505" s="49"/>
      <c r="AN505" s="49"/>
      <c r="AO505" s="49"/>
      <c r="AP505" s="49"/>
      <c r="AQ505" s="49"/>
      <c r="AR505" s="49"/>
      <c r="AS505" s="49" t="s">
        <v>1353</v>
      </c>
      <c r="AT505" s="108" t="str">
        <f t="shared" si="7"/>
        <v>ABM4_2025-06-08_T</v>
      </c>
      <c r="AU505" s="49"/>
      <c r="AV505" s="49"/>
    </row>
    <row r="506" spans="1:72" x14ac:dyDescent="0.35">
      <c r="A506" s="49" t="s">
        <v>1488</v>
      </c>
      <c r="B506" s="49" t="s">
        <v>1349</v>
      </c>
      <c r="C506" s="49" t="s">
        <v>1350</v>
      </c>
      <c r="D506" s="49" t="s">
        <v>1349</v>
      </c>
      <c r="E506" s="49">
        <v>6.80748</v>
      </c>
      <c r="F506" s="49" t="s">
        <v>1351</v>
      </c>
      <c r="G506" s="102">
        <v>45816</v>
      </c>
      <c r="H506" s="49"/>
      <c r="I506" s="49" t="s">
        <v>1352</v>
      </c>
      <c r="J506" s="49"/>
      <c r="K506" s="49"/>
      <c r="L506" s="49">
        <v>0</v>
      </c>
      <c r="M506" s="49">
        <v>0</v>
      </c>
      <c r="N506" s="49">
        <v>2.8459999999999999E-2</v>
      </c>
      <c r="O506" s="49">
        <v>9.6399999999999993E-3</v>
      </c>
      <c r="P506" s="49"/>
      <c r="Q506" s="49"/>
      <c r="R506" s="49">
        <v>3.8100000000000002E-2</v>
      </c>
      <c r="S506" s="49"/>
      <c r="T506" s="49"/>
      <c r="U506" s="49"/>
      <c r="V506" s="49"/>
      <c r="W506" s="49"/>
      <c r="X506" s="49"/>
      <c r="Y506" s="49"/>
      <c r="Z506" s="49"/>
      <c r="AA506" s="49"/>
      <c r="AB506" s="49"/>
      <c r="AC506" s="49"/>
      <c r="AD506" s="49"/>
      <c r="AE506" s="49">
        <v>9.6399999999999993E-3</v>
      </c>
      <c r="AF506" s="49"/>
      <c r="AG506" s="49"/>
      <c r="AH506" s="49"/>
      <c r="AI506" s="49"/>
      <c r="AJ506" s="49"/>
      <c r="AK506" s="49"/>
      <c r="AL506" s="49"/>
      <c r="AM506" s="49"/>
      <c r="AN506" s="49"/>
      <c r="AO506" s="49"/>
      <c r="AP506" s="49"/>
      <c r="AQ506" s="49"/>
      <c r="AR506" s="49"/>
      <c r="AS506" s="49" t="s">
        <v>1353</v>
      </c>
      <c r="AT506" s="108" t="str">
        <f t="shared" si="7"/>
        <v>AC4_2025-06-08_N</v>
      </c>
      <c r="AU506" s="49"/>
      <c r="AV506" s="49"/>
    </row>
    <row r="507" spans="1:72" x14ac:dyDescent="0.35">
      <c r="A507" s="49" t="s">
        <v>1488</v>
      </c>
      <c r="B507" s="49" t="s">
        <v>1349</v>
      </c>
      <c r="C507" s="49" t="s">
        <v>1359</v>
      </c>
      <c r="D507" s="49" t="s">
        <v>1349</v>
      </c>
      <c r="E507" s="49">
        <v>448.99090000000001</v>
      </c>
      <c r="F507" s="49" t="s">
        <v>1357</v>
      </c>
      <c r="G507" s="102">
        <v>45816</v>
      </c>
      <c r="H507" s="49"/>
      <c r="I507" s="49" t="s">
        <v>1352</v>
      </c>
      <c r="J507" s="49"/>
      <c r="K507" s="49" t="s">
        <v>1360</v>
      </c>
      <c r="L507" s="49">
        <v>4</v>
      </c>
      <c r="M507" s="49">
        <v>0</v>
      </c>
      <c r="N507" s="49">
        <v>0.27254</v>
      </c>
      <c r="O507" s="49">
        <v>0.13735</v>
      </c>
      <c r="P507" s="49"/>
      <c r="Q507" s="49"/>
      <c r="R507" s="49">
        <v>0.40988999999999998</v>
      </c>
      <c r="S507" s="49"/>
      <c r="T507" s="49"/>
      <c r="U507" s="49"/>
      <c r="V507" s="49"/>
      <c r="W507" s="49"/>
      <c r="X507" s="49"/>
      <c r="Y507" s="49"/>
      <c r="Z507" s="49"/>
      <c r="AA507" s="49"/>
      <c r="AB507" s="49"/>
      <c r="AC507" s="49"/>
      <c r="AD507" s="49"/>
      <c r="AE507" s="49">
        <v>0.13735</v>
      </c>
      <c r="AF507" s="49"/>
      <c r="AG507" s="49"/>
      <c r="AH507" s="49"/>
      <c r="AI507" s="49"/>
      <c r="AJ507" s="49"/>
      <c r="AK507" s="49"/>
      <c r="AL507" s="49"/>
      <c r="AM507" s="49"/>
      <c r="AN507" s="49"/>
      <c r="AO507" s="49"/>
      <c r="AP507" s="49"/>
      <c r="AQ507" s="49"/>
      <c r="AR507" s="49"/>
      <c r="AS507" s="49" t="s">
        <v>1353</v>
      </c>
      <c r="AT507" s="108" t="str">
        <f t="shared" si="7"/>
        <v>AC4_2025-06-08_C</v>
      </c>
      <c r="AU507" s="49"/>
      <c r="AV507" s="49"/>
    </row>
    <row r="508" spans="1:72" x14ac:dyDescent="0.35">
      <c r="A508" s="49" t="s">
        <v>1488</v>
      </c>
      <c r="B508" s="49" t="s">
        <v>1349</v>
      </c>
      <c r="C508" s="49" t="s">
        <v>1361</v>
      </c>
      <c r="D508" s="49" t="s">
        <v>1349</v>
      </c>
      <c r="E508" s="49">
        <v>386.4674</v>
      </c>
      <c r="F508" s="49" t="s">
        <v>1351</v>
      </c>
      <c r="G508" s="102">
        <v>45816</v>
      </c>
      <c r="H508" s="49"/>
      <c r="I508" s="49" t="s">
        <v>1352</v>
      </c>
      <c r="J508" s="49"/>
      <c r="K508" s="49"/>
      <c r="L508" s="49">
        <v>0</v>
      </c>
      <c r="M508" s="49">
        <v>0</v>
      </c>
      <c r="N508" s="49">
        <v>0.4027</v>
      </c>
      <c r="O508" s="49">
        <v>5.0899999999999999E-3</v>
      </c>
      <c r="P508" s="49"/>
      <c r="Q508" s="49"/>
      <c r="R508" s="49">
        <v>0.40777999999999998</v>
      </c>
      <c r="S508" s="49"/>
      <c r="T508" s="49"/>
      <c r="U508" s="49"/>
      <c r="V508" s="49"/>
      <c r="W508" s="49"/>
      <c r="X508" s="49"/>
      <c r="Y508" s="49"/>
      <c r="Z508" s="49"/>
      <c r="AA508" s="49"/>
      <c r="AB508" s="49"/>
      <c r="AC508" s="49"/>
      <c r="AD508" s="49"/>
      <c r="AE508" s="49">
        <v>5.0899999999999999E-3</v>
      </c>
      <c r="AF508" s="49"/>
      <c r="AG508" s="49"/>
      <c r="AH508" s="49"/>
      <c r="AI508" s="49"/>
      <c r="AJ508" s="49"/>
      <c r="AK508" s="49"/>
      <c r="AL508" s="49"/>
      <c r="AM508" s="49"/>
      <c r="AN508" s="49"/>
      <c r="AO508" s="49"/>
      <c r="AP508" s="49"/>
      <c r="AQ508" s="49"/>
      <c r="AR508" s="49"/>
      <c r="AS508" s="49" t="s">
        <v>1353</v>
      </c>
      <c r="AT508" s="108" t="str">
        <f t="shared" si="7"/>
        <v>AC4_2025-06-08_T</v>
      </c>
      <c r="AU508" s="49"/>
      <c r="AV508" s="49"/>
    </row>
    <row r="509" spans="1:72" x14ac:dyDescent="0.35">
      <c r="A509" s="49" t="s">
        <v>1488</v>
      </c>
      <c r="B509" s="49" t="s">
        <v>1349</v>
      </c>
      <c r="C509" s="49" t="s">
        <v>1397</v>
      </c>
      <c r="D509" s="49" t="s">
        <v>1349</v>
      </c>
      <c r="E509" s="49">
        <v>0.44194</v>
      </c>
      <c r="F509" s="49" t="s">
        <v>1357</v>
      </c>
      <c r="G509" s="102">
        <v>45816</v>
      </c>
      <c r="H509" s="49"/>
      <c r="I509" s="49" t="s">
        <v>1352</v>
      </c>
      <c r="J509" s="49"/>
      <c r="K509" s="49" t="s">
        <v>1360</v>
      </c>
      <c r="L509" s="49">
        <v>4</v>
      </c>
      <c r="M509" s="49">
        <v>0</v>
      </c>
      <c r="N509" s="49">
        <v>2.724E-2</v>
      </c>
      <c r="O509" s="49">
        <v>-1.2E-4</v>
      </c>
      <c r="P509" s="49"/>
      <c r="Q509" s="49"/>
      <c r="R509" s="49">
        <v>2.7119999999999998E-2</v>
      </c>
      <c r="S509" s="49"/>
      <c r="T509" s="49"/>
      <c r="U509" s="49"/>
      <c r="V509" s="49"/>
      <c r="W509" s="49"/>
      <c r="X509" s="49"/>
      <c r="Y509" s="49"/>
      <c r="Z509" s="49"/>
      <c r="AA509" s="49"/>
      <c r="AB509" s="49"/>
      <c r="AC509" s="49"/>
      <c r="AD509" s="49"/>
      <c r="AE509" s="49">
        <v>-1.2E-4</v>
      </c>
      <c r="AF509" s="49"/>
      <c r="AG509" s="49"/>
      <c r="AH509" s="49"/>
      <c r="AI509" s="49"/>
      <c r="AJ509" s="49"/>
      <c r="AK509" s="49"/>
      <c r="AL509" s="49"/>
      <c r="AM509" s="49"/>
      <c r="AN509" s="49"/>
      <c r="AO509" s="49"/>
      <c r="AP509" s="49"/>
      <c r="AQ509" s="49"/>
      <c r="AR509" s="49"/>
      <c r="AS509" s="49" t="s">
        <v>1353</v>
      </c>
      <c r="AT509" s="108" t="str">
        <f t="shared" si="7"/>
        <v>AC4_2025-06-08_P</v>
      </c>
      <c r="AU509" s="49"/>
      <c r="AV509" s="49"/>
    </row>
    <row r="510" spans="1:72" x14ac:dyDescent="0.35">
      <c r="A510" s="49" t="s">
        <v>1489</v>
      </c>
      <c r="B510" s="49" t="s">
        <v>1349</v>
      </c>
      <c r="C510" s="49" t="s">
        <v>1350</v>
      </c>
      <c r="D510" s="49" t="s">
        <v>1349</v>
      </c>
      <c r="E510" s="49">
        <v>-3.1313900000000001</v>
      </c>
      <c r="F510" s="49" t="s">
        <v>1351</v>
      </c>
      <c r="G510" s="102">
        <v>45816</v>
      </c>
      <c r="H510" s="49"/>
      <c r="I510" s="49" t="s">
        <v>1352</v>
      </c>
      <c r="J510" s="49"/>
      <c r="K510" s="49"/>
      <c r="L510" s="49">
        <v>0</v>
      </c>
      <c r="M510" s="49">
        <v>0</v>
      </c>
      <c r="N510" s="49">
        <v>-1.5100000000000001E-3</v>
      </c>
      <c r="O510" s="49">
        <v>4.7299999999999998E-3</v>
      </c>
      <c r="P510" s="49"/>
      <c r="Q510" s="49"/>
      <c r="R510" s="49">
        <v>3.2200000000000002E-3</v>
      </c>
      <c r="S510" s="49"/>
      <c r="T510" s="49"/>
      <c r="U510" s="49"/>
      <c r="V510" s="49"/>
      <c r="W510" s="49"/>
      <c r="X510" s="49"/>
      <c r="Y510" s="49"/>
      <c r="Z510" s="49"/>
      <c r="AA510" s="49"/>
      <c r="AB510" s="49"/>
      <c r="AC510" s="49"/>
      <c r="AD510" s="49"/>
      <c r="AE510" s="49">
        <v>4.7299999999999998E-3</v>
      </c>
      <c r="AF510" s="49"/>
      <c r="AG510" s="49"/>
      <c r="AH510" s="49"/>
      <c r="AI510" s="49"/>
      <c r="AJ510" s="49"/>
      <c r="AK510" s="49"/>
      <c r="AL510" s="49"/>
      <c r="AM510" s="49"/>
      <c r="AN510" s="49"/>
      <c r="AO510" s="49"/>
      <c r="AP510" s="49"/>
      <c r="AQ510" s="49"/>
      <c r="AR510" s="49"/>
      <c r="AS510" s="49" t="s">
        <v>1353</v>
      </c>
      <c r="AT510" s="108" t="str">
        <f t="shared" si="7"/>
        <v>APL1_2025-06-08_N</v>
      </c>
      <c r="AU510" s="49"/>
      <c r="AV510" s="49"/>
    </row>
    <row r="511" spans="1:72" x14ac:dyDescent="0.35">
      <c r="A511" s="49" t="s">
        <v>1489</v>
      </c>
      <c r="B511" s="49" t="s">
        <v>1349</v>
      </c>
      <c r="C511" s="49" t="s">
        <v>1356</v>
      </c>
      <c r="D511" s="49" t="s">
        <v>1349</v>
      </c>
      <c r="E511" s="49">
        <v>3.5200000000000001E-3</v>
      </c>
      <c r="F511" s="49" t="s">
        <v>1357</v>
      </c>
      <c r="G511" s="102">
        <v>45816</v>
      </c>
      <c r="H511" s="49"/>
      <c r="I511" s="49" t="s">
        <v>1352</v>
      </c>
      <c r="J511" s="49"/>
      <c r="K511" s="49"/>
      <c r="L511" s="49">
        <v>0</v>
      </c>
      <c r="M511" s="49">
        <v>0</v>
      </c>
      <c r="N511" s="49">
        <v>5.6999999999999998E-4</v>
      </c>
      <c r="O511" s="49">
        <v>1.4E-3</v>
      </c>
      <c r="P511" s="49"/>
      <c r="Q511" s="49"/>
      <c r="R511" s="49">
        <v>1.97E-3</v>
      </c>
      <c r="S511" s="49"/>
      <c r="T511" s="49"/>
      <c r="U511" s="49"/>
      <c r="V511" s="49"/>
      <c r="W511" s="49"/>
      <c r="X511" s="49"/>
      <c r="Y511" s="49"/>
      <c r="Z511" s="49"/>
      <c r="AA511" s="49"/>
      <c r="AB511" s="49"/>
      <c r="AC511" s="49"/>
      <c r="AD511" s="49"/>
      <c r="AE511" s="49">
        <v>1.4E-3</v>
      </c>
      <c r="AF511" s="49"/>
      <c r="AG511" s="49"/>
      <c r="AH511" s="49"/>
      <c r="AI511" s="49"/>
      <c r="AJ511" s="49"/>
      <c r="AK511" s="49"/>
      <c r="AL511" s="49"/>
      <c r="AM511" s="49"/>
      <c r="AN511" s="49"/>
      <c r="AO511" s="49"/>
      <c r="AP511" s="49"/>
      <c r="AQ511" s="49"/>
      <c r="AR511" s="49"/>
      <c r="AS511" s="49" t="s">
        <v>1353</v>
      </c>
      <c r="AT511" s="108" t="str">
        <f t="shared" si="7"/>
        <v>APL1_2025-06-08_P</v>
      </c>
      <c r="AU511" s="49"/>
      <c r="AV511" s="49"/>
    </row>
    <row r="512" spans="1:72" x14ac:dyDescent="0.35">
      <c r="A512" s="49" t="s">
        <v>1489</v>
      </c>
      <c r="B512" s="49" t="s">
        <v>1349</v>
      </c>
      <c r="C512" s="49" t="s">
        <v>1359</v>
      </c>
      <c r="D512" s="49" t="s">
        <v>1349</v>
      </c>
      <c r="E512" s="49">
        <v>236.48699999999999</v>
      </c>
      <c r="F512" s="49" t="s">
        <v>1357</v>
      </c>
      <c r="G512" s="102">
        <v>45816</v>
      </c>
      <c r="H512" s="49"/>
      <c r="I512" s="49" t="s">
        <v>1352</v>
      </c>
      <c r="J512" s="49"/>
      <c r="K512" s="49" t="s">
        <v>1360</v>
      </c>
      <c r="L512" s="49">
        <v>4</v>
      </c>
      <c r="M512" s="49">
        <v>0</v>
      </c>
      <c r="N512" s="49">
        <v>0.15304999999999999</v>
      </c>
      <c r="O512" s="49">
        <v>0.1351</v>
      </c>
      <c r="P512" s="49"/>
      <c r="Q512" s="49"/>
      <c r="R512" s="49">
        <v>0.28815000000000002</v>
      </c>
      <c r="S512" s="49"/>
      <c r="T512" s="49"/>
      <c r="U512" s="49"/>
      <c r="V512" s="49"/>
      <c r="W512" s="49"/>
      <c r="X512" s="49"/>
      <c r="Y512" s="49"/>
      <c r="Z512" s="49"/>
      <c r="AA512" s="49"/>
      <c r="AB512" s="49"/>
      <c r="AC512" s="49"/>
      <c r="AD512" s="49"/>
      <c r="AE512" s="49">
        <v>0.1351</v>
      </c>
      <c r="AF512" s="49"/>
      <c r="AG512" s="49"/>
      <c r="AH512" s="49"/>
      <c r="AI512" s="49"/>
      <c r="AJ512" s="49"/>
      <c r="AK512" s="49"/>
      <c r="AL512" s="49"/>
      <c r="AM512" s="49"/>
      <c r="AN512" s="49"/>
      <c r="AO512" s="49"/>
      <c r="AP512" s="49"/>
      <c r="AQ512" s="49"/>
      <c r="AR512" s="49"/>
      <c r="AS512" s="49" t="s">
        <v>1353</v>
      </c>
      <c r="AT512" s="108" t="str">
        <f t="shared" si="7"/>
        <v>APL1_2025-06-08_C</v>
      </c>
      <c r="AU512" s="49"/>
      <c r="AV512" s="49"/>
    </row>
    <row r="513" spans="1:48" x14ac:dyDescent="0.35">
      <c r="A513" s="49" t="s">
        <v>1489</v>
      </c>
      <c r="B513" s="49" t="s">
        <v>1349</v>
      </c>
      <c r="C513" s="49" t="s">
        <v>1361</v>
      </c>
      <c r="D513" s="49" t="s">
        <v>1349</v>
      </c>
      <c r="E513" s="49">
        <v>104.3429</v>
      </c>
      <c r="F513" s="49" t="s">
        <v>1351</v>
      </c>
      <c r="G513" s="102">
        <v>45816</v>
      </c>
      <c r="H513" s="49"/>
      <c r="I513" s="49" t="s">
        <v>1352</v>
      </c>
      <c r="J513" s="49"/>
      <c r="K513" s="49"/>
      <c r="L513" s="49">
        <v>0</v>
      </c>
      <c r="M513" s="49">
        <v>0</v>
      </c>
      <c r="N513" s="49">
        <v>0.1072</v>
      </c>
      <c r="O513" s="49">
        <v>2.7699999999999999E-3</v>
      </c>
      <c r="P513" s="49"/>
      <c r="Q513" s="49"/>
      <c r="R513" s="49">
        <v>0.10997999999999999</v>
      </c>
      <c r="S513" s="49"/>
      <c r="T513" s="49"/>
      <c r="U513" s="49"/>
      <c r="V513" s="49"/>
      <c r="W513" s="49"/>
      <c r="X513" s="49"/>
      <c r="Y513" s="49"/>
      <c r="Z513" s="49"/>
      <c r="AA513" s="49"/>
      <c r="AB513" s="49"/>
      <c r="AC513" s="49"/>
      <c r="AD513" s="49"/>
      <c r="AE513" s="49">
        <v>2.7699999999999999E-3</v>
      </c>
      <c r="AF513" s="49"/>
      <c r="AG513" s="49"/>
      <c r="AH513" s="49"/>
      <c r="AI513" s="49"/>
      <c r="AJ513" s="49"/>
      <c r="AK513" s="49"/>
      <c r="AL513" s="49"/>
      <c r="AM513" s="49"/>
      <c r="AN513" s="49"/>
      <c r="AO513" s="49"/>
      <c r="AP513" s="49"/>
      <c r="AQ513" s="49"/>
      <c r="AR513" s="49"/>
      <c r="AS513" s="49" t="s">
        <v>1353</v>
      </c>
      <c r="AT513" s="108" t="str">
        <f t="shared" si="7"/>
        <v>APL1_2025-06-08_T</v>
      </c>
      <c r="AU513" s="49"/>
      <c r="AV513" s="49"/>
    </row>
    <row r="514" spans="1:48" x14ac:dyDescent="0.35">
      <c r="A514" s="49" t="s">
        <v>1490</v>
      </c>
      <c r="B514" s="49" t="s">
        <v>1349</v>
      </c>
      <c r="C514" s="49" t="s">
        <v>1350</v>
      </c>
      <c r="D514" s="49" t="s">
        <v>1349</v>
      </c>
      <c r="E514" s="49">
        <v>-5.7774999999999999</v>
      </c>
      <c r="F514" s="49" t="s">
        <v>1351</v>
      </c>
      <c r="G514" s="102">
        <v>45816</v>
      </c>
      <c r="H514" s="49"/>
      <c r="I514" s="49" t="s">
        <v>1352</v>
      </c>
      <c r="J514" s="49"/>
      <c r="K514" s="49"/>
      <c r="L514" s="49">
        <v>0</v>
      </c>
      <c r="M514" s="49">
        <v>0</v>
      </c>
      <c r="N514" s="49">
        <v>-9.4800000000000006E-3</v>
      </c>
      <c r="O514" s="49">
        <v>7.3649999999999993E-2</v>
      </c>
      <c r="P514" s="49"/>
      <c r="Q514" s="49"/>
      <c r="R514" s="49">
        <v>6.4159999999999995E-2</v>
      </c>
      <c r="S514" s="49"/>
      <c r="T514" s="49"/>
      <c r="U514" s="49"/>
      <c r="V514" s="49"/>
      <c r="W514" s="49"/>
      <c r="X514" s="49"/>
      <c r="Y514" s="49"/>
      <c r="Z514" s="49"/>
      <c r="AA514" s="49"/>
      <c r="AB514" s="49"/>
      <c r="AC514" s="49"/>
      <c r="AD514" s="49"/>
      <c r="AE514" s="49">
        <v>7.3649999999999993E-2</v>
      </c>
      <c r="AF514" s="49"/>
      <c r="AG514" s="49"/>
      <c r="AH514" s="49"/>
      <c r="AI514" s="49"/>
      <c r="AJ514" s="49"/>
      <c r="AK514" s="49"/>
      <c r="AL514" s="49"/>
      <c r="AM514" s="49"/>
      <c r="AN514" s="49"/>
      <c r="AO514" s="49"/>
      <c r="AP514" s="49"/>
      <c r="AQ514" s="49"/>
      <c r="AR514" s="49"/>
      <c r="AS514" s="49" t="s">
        <v>1353</v>
      </c>
      <c r="AT514" s="108" t="str">
        <f t="shared" ref="AT514:AT577" si="8">A514&amp;"_"&amp;LEFT(C514,1)</f>
        <v>AWL1_2025-06-08_N</v>
      </c>
      <c r="AU514" s="49"/>
      <c r="AV514" s="49"/>
    </row>
    <row r="515" spans="1:48" x14ac:dyDescent="0.35">
      <c r="A515" s="49" t="s">
        <v>1490</v>
      </c>
      <c r="B515" s="49" t="s">
        <v>1349</v>
      </c>
      <c r="C515" s="49" t="s">
        <v>1397</v>
      </c>
      <c r="D515" s="49" t="s">
        <v>1349</v>
      </c>
      <c r="E515" s="49">
        <v>0.20183999999999999</v>
      </c>
      <c r="F515" s="49" t="s">
        <v>1357</v>
      </c>
      <c r="G515" s="102">
        <v>45816</v>
      </c>
      <c r="H515" s="49"/>
      <c r="I515" s="49" t="s">
        <v>1352</v>
      </c>
      <c r="J515" s="49"/>
      <c r="K515" s="49"/>
      <c r="L515" s="49">
        <v>0</v>
      </c>
      <c r="M515" s="49">
        <v>0</v>
      </c>
      <c r="N515" s="49">
        <v>7.1929999999999994E-2</v>
      </c>
      <c r="O515" s="49">
        <v>2.2519999999999998E-2</v>
      </c>
      <c r="P515" s="49"/>
      <c r="Q515" s="49"/>
      <c r="R515" s="49">
        <v>9.4450000000000006E-2</v>
      </c>
      <c r="S515" s="49"/>
      <c r="T515" s="49"/>
      <c r="U515" s="49"/>
      <c r="V515" s="49"/>
      <c r="W515" s="49"/>
      <c r="X515" s="49"/>
      <c r="Y515" s="49"/>
      <c r="Z515" s="49"/>
      <c r="AA515" s="49"/>
      <c r="AB515" s="49"/>
      <c r="AC515" s="49"/>
      <c r="AD515" s="49"/>
      <c r="AE515" s="49">
        <v>2.2519999999999998E-2</v>
      </c>
      <c r="AF515" s="49"/>
      <c r="AG515" s="49"/>
      <c r="AH515" s="49"/>
      <c r="AI515" s="49"/>
      <c r="AJ515" s="49"/>
      <c r="AK515" s="49"/>
      <c r="AL515" s="49"/>
      <c r="AM515" s="49"/>
      <c r="AN515" s="49"/>
      <c r="AO515" s="49"/>
      <c r="AP515" s="49"/>
      <c r="AQ515" s="49"/>
      <c r="AR515" s="49"/>
      <c r="AS515" s="49" t="s">
        <v>1353</v>
      </c>
      <c r="AT515" s="108" t="str">
        <f t="shared" si="8"/>
        <v>AWL1_2025-06-08_P</v>
      </c>
      <c r="AU515" s="49"/>
      <c r="AV515" s="49"/>
    </row>
    <row r="516" spans="1:48" x14ac:dyDescent="0.35">
      <c r="A516" s="49" t="s">
        <v>1490</v>
      </c>
      <c r="B516" s="49" t="s">
        <v>1349</v>
      </c>
      <c r="C516" s="49" t="s">
        <v>1361</v>
      </c>
      <c r="D516" s="49" t="s">
        <v>1349</v>
      </c>
      <c r="E516" s="49">
        <v>7.0720000000000005E-2</v>
      </c>
      <c r="F516" s="49" t="s">
        <v>1351</v>
      </c>
      <c r="G516" s="102">
        <v>45816</v>
      </c>
      <c r="H516" s="49"/>
      <c r="I516" s="49" t="s">
        <v>1352</v>
      </c>
      <c r="J516" s="49"/>
      <c r="K516" s="49"/>
      <c r="L516" s="49">
        <v>0</v>
      </c>
      <c r="M516" s="49">
        <v>0</v>
      </c>
      <c r="N516" s="49">
        <v>1.9400000000000001E-3</v>
      </c>
      <c r="O516" s="49">
        <v>4.1029999999999997E-2</v>
      </c>
      <c r="P516" s="49"/>
      <c r="Q516" s="49"/>
      <c r="R516" s="49">
        <v>4.2970000000000001E-2</v>
      </c>
      <c r="S516" s="49"/>
      <c r="T516" s="49"/>
      <c r="U516" s="49"/>
      <c r="V516" s="49"/>
      <c r="W516" s="49"/>
      <c r="X516" s="49"/>
      <c r="Y516" s="49"/>
      <c r="Z516" s="49"/>
      <c r="AA516" s="49"/>
      <c r="AB516" s="49"/>
      <c r="AC516" s="49"/>
      <c r="AD516" s="49"/>
      <c r="AE516" s="49">
        <v>4.1029999999999997E-2</v>
      </c>
      <c r="AF516" s="49"/>
      <c r="AG516" s="49"/>
      <c r="AH516" s="49"/>
      <c r="AI516" s="49"/>
      <c r="AJ516" s="49"/>
      <c r="AK516" s="49"/>
      <c r="AL516" s="49"/>
      <c r="AM516" s="49"/>
      <c r="AN516" s="49"/>
      <c r="AO516" s="49"/>
      <c r="AP516" s="49"/>
      <c r="AQ516" s="49"/>
      <c r="AR516" s="49"/>
      <c r="AS516" s="49" t="s">
        <v>1353</v>
      </c>
      <c r="AT516" s="108" t="str">
        <f t="shared" si="8"/>
        <v>AWL1_2025-06-08_T</v>
      </c>
      <c r="AU516" s="49"/>
      <c r="AV516" s="49"/>
    </row>
    <row r="517" spans="1:48" x14ac:dyDescent="0.35">
      <c r="A517" s="49" t="s">
        <v>1490</v>
      </c>
      <c r="B517" s="49" t="s">
        <v>1349</v>
      </c>
      <c r="C517" s="49" t="s">
        <v>1359</v>
      </c>
      <c r="D517" s="49" t="s">
        <v>1349</v>
      </c>
      <c r="E517" s="49">
        <v>194.81190000000001</v>
      </c>
      <c r="F517" s="49" t="s">
        <v>1357</v>
      </c>
      <c r="G517" s="102">
        <v>45816</v>
      </c>
      <c r="H517" s="49"/>
      <c r="I517" s="49" t="s">
        <v>1352</v>
      </c>
      <c r="J517" s="49"/>
      <c r="K517" s="49" t="s">
        <v>1360</v>
      </c>
      <c r="L517" s="49">
        <v>4</v>
      </c>
      <c r="M517" s="49">
        <v>0</v>
      </c>
      <c r="N517" s="49">
        <v>0.12783</v>
      </c>
      <c r="O517" s="49">
        <v>0.13622000000000001</v>
      </c>
      <c r="P517" s="49"/>
      <c r="Q517" s="49"/>
      <c r="R517" s="49">
        <v>0.26405000000000001</v>
      </c>
      <c r="S517" s="49"/>
      <c r="T517" s="49"/>
      <c r="U517" s="49"/>
      <c r="V517" s="49"/>
      <c r="W517" s="49"/>
      <c r="X517" s="49"/>
      <c r="Y517" s="49"/>
      <c r="Z517" s="49"/>
      <c r="AA517" s="49"/>
      <c r="AB517" s="49"/>
      <c r="AC517" s="49"/>
      <c r="AD517" s="49"/>
      <c r="AE517" s="49">
        <v>0.13622000000000001</v>
      </c>
      <c r="AF517" s="49"/>
      <c r="AG517" s="49"/>
      <c r="AH517" s="49"/>
      <c r="AI517" s="49"/>
      <c r="AJ517" s="49"/>
      <c r="AK517" s="49"/>
      <c r="AL517" s="49"/>
      <c r="AM517" s="49"/>
      <c r="AN517" s="49"/>
      <c r="AO517" s="49"/>
      <c r="AP517" s="49"/>
      <c r="AQ517" s="49"/>
      <c r="AR517" s="49"/>
      <c r="AS517" s="49" t="s">
        <v>1353</v>
      </c>
      <c r="AT517" s="108" t="str">
        <f t="shared" si="8"/>
        <v>AWL1_2025-06-08_C</v>
      </c>
      <c r="AU517" s="49"/>
      <c r="AV517" s="49"/>
    </row>
    <row r="518" spans="1:48" x14ac:dyDescent="0.35">
      <c r="A518" s="49" t="s">
        <v>1491</v>
      </c>
      <c r="B518" s="49" t="s">
        <v>1349</v>
      </c>
      <c r="C518" s="49" t="s">
        <v>1350</v>
      </c>
      <c r="D518" s="49" t="s">
        <v>1349</v>
      </c>
      <c r="E518" s="49">
        <v>-0.80893999999999999</v>
      </c>
      <c r="F518" s="49" t="s">
        <v>1351</v>
      </c>
      <c r="G518" s="102">
        <v>45816</v>
      </c>
      <c r="H518" s="49"/>
      <c r="I518" s="49" t="s">
        <v>1352</v>
      </c>
      <c r="J518" s="49"/>
      <c r="K518" s="49"/>
      <c r="L518" s="49">
        <v>0</v>
      </c>
      <c r="M518" s="49">
        <v>0</v>
      </c>
      <c r="N518" s="49">
        <v>5.4900000000000001E-3</v>
      </c>
      <c r="O518" s="49">
        <v>1.2700000000000001E-3</v>
      </c>
      <c r="P518" s="49"/>
      <c r="Q518" s="49"/>
      <c r="R518" s="49">
        <v>6.77E-3</v>
      </c>
      <c r="S518" s="49"/>
      <c r="T518" s="49"/>
      <c r="U518" s="49"/>
      <c r="V518" s="49"/>
      <c r="W518" s="49"/>
      <c r="X518" s="49"/>
      <c r="Y518" s="49"/>
      <c r="Z518" s="49"/>
      <c r="AA518" s="49"/>
      <c r="AB518" s="49"/>
      <c r="AC518" s="49"/>
      <c r="AD518" s="49"/>
      <c r="AE518" s="49">
        <v>1.2700000000000001E-3</v>
      </c>
      <c r="AF518" s="49"/>
      <c r="AG518" s="49"/>
      <c r="AH518" s="49"/>
      <c r="AI518" s="49"/>
      <c r="AJ518" s="49"/>
      <c r="AK518" s="49"/>
      <c r="AL518" s="49"/>
      <c r="AM518" s="49"/>
      <c r="AN518" s="49"/>
      <c r="AO518" s="49"/>
      <c r="AP518" s="49"/>
      <c r="AQ518" s="49"/>
      <c r="AR518" s="49"/>
      <c r="AS518" s="49" t="s">
        <v>1353</v>
      </c>
      <c r="AT518" s="108" t="str">
        <f t="shared" si="8"/>
        <v>AX1_2025-06-08_N</v>
      </c>
      <c r="AU518" s="49"/>
      <c r="AV518" s="49"/>
    </row>
    <row r="519" spans="1:48" x14ac:dyDescent="0.35">
      <c r="A519" s="49" t="s">
        <v>1491</v>
      </c>
      <c r="B519" s="49" t="s">
        <v>1349</v>
      </c>
      <c r="C519" s="49" t="s">
        <v>1356</v>
      </c>
      <c r="D519" s="49" t="s">
        <v>1349</v>
      </c>
      <c r="E519" s="49">
        <v>2.4279999999999999E-2</v>
      </c>
      <c r="F519" s="49" t="s">
        <v>1357</v>
      </c>
      <c r="G519" s="102">
        <v>45816</v>
      </c>
      <c r="H519" s="49"/>
      <c r="I519" s="49" t="s">
        <v>1352</v>
      </c>
      <c r="J519" s="49"/>
      <c r="K519" s="49"/>
      <c r="L519" s="49">
        <v>0</v>
      </c>
      <c r="M519" s="49">
        <v>0</v>
      </c>
      <c r="N519" s="49">
        <v>1.167E-2</v>
      </c>
      <c r="O519" s="49">
        <v>2.3000000000000001E-4</v>
      </c>
      <c r="P519" s="49"/>
      <c r="Q519" s="49"/>
      <c r="R519" s="49">
        <v>1.1900000000000001E-2</v>
      </c>
      <c r="S519" s="49"/>
      <c r="T519" s="49"/>
      <c r="U519" s="49"/>
      <c r="V519" s="49"/>
      <c r="W519" s="49"/>
      <c r="X519" s="49"/>
      <c r="Y519" s="49"/>
      <c r="Z519" s="49"/>
      <c r="AA519" s="49"/>
      <c r="AB519" s="49"/>
      <c r="AC519" s="49"/>
      <c r="AD519" s="49"/>
      <c r="AE519" s="49">
        <v>2.3000000000000001E-4</v>
      </c>
      <c r="AF519" s="49"/>
      <c r="AG519" s="49"/>
      <c r="AH519" s="49"/>
      <c r="AI519" s="49"/>
      <c r="AJ519" s="49"/>
      <c r="AK519" s="49"/>
      <c r="AL519" s="49"/>
      <c r="AM519" s="49"/>
      <c r="AN519" s="49"/>
      <c r="AO519" s="49"/>
      <c r="AP519" s="49"/>
      <c r="AQ519" s="49"/>
      <c r="AR519" s="49"/>
      <c r="AS519" s="49" t="s">
        <v>1353</v>
      </c>
      <c r="AT519" s="108" t="str">
        <f t="shared" si="8"/>
        <v>AX1_2025-06-08_P</v>
      </c>
      <c r="AU519" s="49"/>
      <c r="AV519" s="49"/>
    </row>
    <row r="520" spans="1:48" x14ac:dyDescent="0.35">
      <c r="A520" s="49" t="s">
        <v>1491</v>
      </c>
      <c r="B520" s="49" t="s">
        <v>1349</v>
      </c>
      <c r="C520" s="49" t="s">
        <v>1359</v>
      </c>
      <c r="D520" s="49" t="s">
        <v>1349</v>
      </c>
      <c r="E520" s="49">
        <v>429.65660000000003</v>
      </c>
      <c r="F520" s="49" t="s">
        <v>1357</v>
      </c>
      <c r="G520" s="102">
        <v>45816</v>
      </c>
      <c r="H520" s="49"/>
      <c r="I520" s="49" t="s">
        <v>1352</v>
      </c>
      <c r="J520" s="49"/>
      <c r="K520" s="49" t="s">
        <v>1360</v>
      </c>
      <c r="L520" s="49">
        <v>4</v>
      </c>
      <c r="M520" s="49">
        <v>0</v>
      </c>
      <c r="N520" s="49">
        <v>0.26229999999999998</v>
      </c>
      <c r="O520" s="49">
        <v>0.13571</v>
      </c>
      <c r="P520" s="49"/>
      <c r="Q520" s="49"/>
      <c r="R520" s="49">
        <v>0.39800999999999997</v>
      </c>
      <c r="S520" s="49"/>
      <c r="T520" s="49"/>
      <c r="U520" s="49"/>
      <c r="V520" s="49"/>
      <c r="W520" s="49"/>
      <c r="X520" s="49"/>
      <c r="Y520" s="49"/>
      <c r="Z520" s="49"/>
      <c r="AA520" s="49"/>
      <c r="AB520" s="49"/>
      <c r="AC520" s="49"/>
      <c r="AD520" s="49"/>
      <c r="AE520" s="49">
        <v>0.13571</v>
      </c>
      <c r="AF520" s="49"/>
      <c r="AG520" s="49"/>
      <c r="AH520" s="49"/>
      <c r="AI520" s="49"/>
      <c r="AJ520" s="49"/>
      <c r="AK520" s="49"/>
      <c r="AL520" s="49"/>
      <c r="AM520" s="49"/>
      <c r="AN520" s="49"/>
      <c r="AO520" s="49"/>
      <c r="AP520" s="49"/>
      <c r="AQ520" s="49"/>
      <c r="AR520" s="49"/>
      <c r="AS520" s="49" t="s">
        <v>1353</v>
      </c>
      <c r="AT520" s="108" t="str">
        <f t="shared" si="8"/>
        <v>AX1_2025-06-08_C</v>
      </c>
      <c r="AU520" s="49"/>
      <c r="AV520" s="49"/>
    </row>
    <row r="521" spans="1:48" x14ac:dyDescent="0.35">
      <c r="A521" s="49" t="s">
        <v>1491</v>
      </c>
      <c r="B521" s="49" t="s">
        <v>1349</v>
      </c>
      <c r="C521" s="49" t="s">
        <v>1361</v>
      </c>
      <c r="D521" s="49" t="s">
        <v>1349</v>
      </c>
      <c r="E521" s="49">
        <v>495.56369999999998</v>
      </c>
      <c r="F521" s="49" t="s">
        <v>1351</v>
      </c>
      <c r="G521" s="102">
        <v>45816</v>
      </c>
      <c r="H521" s="49"/>
      <c r="I521" s="49" t="s">
        <v>1352</v>
      </c>
      <c r="J521" s="49"/>
      <c r="K521" s="49"/>
      <c r="L521" s="49">
        <v>0</v>
      </c>
      <c r="M521" s="49">
        <v>0</v>
      </c>
      <c r="N521" s="49">
        <v>0.52115</v>
      </c>
      <c r="O521" s="49">
        <v>1.06E-3</v>
      </c>
      <c r="P521" s="49"/>
      <c r="Q521" s="49"/>
      <c r="R521" s="49">
        <v>0.5222</v>
      </c>
      <c r="S521" s="49"/>
      <c r="T521" s="49"/>
      <c r="U521" s="49"/>
      <c r="V521" s="49"/>
      <c r="W521" s="49"/>
      <c r="X521" s="49"/>
      <c r="Y521" s="49"/>
      <c r="Z521" s="49"/>
      <c r="AA521" s="49"/>
      <c r="AB521" s="49"/>
      <c r="AC521" s="49"/>
      <c r="AD521" s="49"/>
      <c r="AE521" s="49">
        <v>1.06E-3</v>
      </c>
      <c r="AF521" s="49"/>
      <c r="AG521" s="49"/>
      <c r="AH521" s="49"/>
      <c r="AI521" s="49"/>
      <c r="AJ521" s="49"/>
      <c r="AK521" s="49"/>
      <c r="AL521" s="49"/>
      <c r="AM521" s="49"/>
      <c r="AN521" s="49"/>
      <c r="AO521" s="49"/>
      <c r="AP521" s="49"/>
      <c r="AQ521" s="49"/>
      <c r="AR521" s="49"/>
      <c r="AS521" s="49" t="s">
        <v>1353</v>
      </c>
      <c r="AT521" s="108" t="str">
        <f t="shared" si="8"/>
        <v>AX1_2025-06-08_T</v>
      </c>
      <c r="AU521" s="49"/>
      <c r="AV521" s="49"/>
    </row>
    <row r="522" spans="1:48" x14ac:dyDescent="0.35">
      <c r="A522" s="49" t="s">
        <v>1492</v>
      </c>
      <c r="B522" s="49" t="s">
        <v>1349</v>
      </c>
      <c r="C522" s="49" t="s">
        <v>1350</v>
      </c>
      <c r="D522" s="49" t="s">
        <v>1349</v>
      </c>
      <c r="E522" s="49">
        <v>0.57501000000000002</v>
      </c>
      <c r="F522" s="49" t="s">
        <v>1351</v>
      </c>
      <c r="G522" s="102">
        <v>45816</v>
      </c>
      <c r="H522" s="49"/>
      <c r="I522" s="49" t="s">
        <v>1352</v>
      </c>
      <c r="J522" s="49"/>
      <c r="K522" s="49"/>
      <c r="L522" s="49">
        <v>0</v>
      </c>
      <c r="M522" s="49">
        <v>0</v>
      </c>
      <c r="N522" s="49">
        <v>9.6699999999999998E-3</v>
      </c>
      <c r="O522" s="49">
        <v>1.66E-3</v>
      </c>
      <c r="P522" s="49"/>
      <c r="Q522" s="49"/>
      <c r="R522" s="49">
        <v>1.133E-2</v>
      </c>
      <c r="S522" s="49"/>
      <c r="T522" s="49"/>
      <c r="U522" s="49"/>
      <c r="V522" s="49"/>
      <c r="W522" s="49"/>
      <c r="X522" s="49"/>
      <c r="Y522" s="49"/>
      <c r="Z522" s="49"/>
      <c r="AA522" s="49"/>
      <c r="AB522" s="49"/>
      <c r="AC522" s="49"/>
      <c r="AD522" s="49"/>
      <c r="AE522" s="49">
        <v>1.66E-3</v>
      </c>
      <c r="AF522" s="49"/>
      <c r="AG522" s="49"/>
      <c r="AH522" s="49"/>
      <c r="AI522" s="49"/>
      <c r="AJ522" s="49"/>
      <c r="AK522" s="49"/>
      <c r="AL522" s="49"/>
      <c r="AM522" s="49"/>
      <c r="AN522" s="49"/>
      <c r="AO522" s="49"/>
      <c r="AP522" s="49"/>
      <c r="AQ522" s="49"/>
      <c r="AR522" s="49"/>
      <c r="AS522" s="49" t="s">
        <v>1353</v>
      </c>
      <c r="AT522" s="108" t="str">
        <f t="shared" si="8"/>
        <v>AX2_2025-06-08_N</v>
      </c>
      <c r="AU522" s="49"/>
      <c r="AV522" s="49"/>
    </row>
    <row r="523" spans="1:48" x14ac:dyDescent="0.35">
      <c r="A523" s="49" t="s">
        <v>1492</v>
      </c>
      <c r="B523" s="49" t="s">
        <v>1349</v>
      </c>
      <c r="C523" s="49" t="s">
        <v>1356</v>
      </c>
      <c r="D523" s="49" t="s">
        <v>1349</v>
      </c>
      <c r="E523" s="49">
        <v>8.9099999999999995E-3</v>
      </c>
      <c r="F523" s="49" t="s">
        <v>1357</v>
      </c>
      <c r="G523" s="102">
        <v>45816</v>
      </c>
      <c r="H523" s="49"/>
      <c r="I523" s="49" t="s">
        <v>1352</v>
      </c>
      <c r="J523" s="49"/>
      <c r="K523" s="49"/>
      <c r="L523" s="49">
        <v>0</v>
      </c>
      <c r="M523" s="49">
        <v>0</v>
      </c>
      <c r="N523" s="49">
        <v>3.46E-3</v>
      </c>
      <c r="O523" s="49">
        <v>1.3999999999999999E-4</v>
      </c>
      <c r="P523" s="49"/>
      <c r="Q523" s="49"/>
      <c r="R523" s="49">
        <v>3.5999999999999999E-3</v>
      </c>
      <c r="S523" s="49"/>
      <c r="T523" s="49"/>
      <c r="U523" s="49"/>
      <c r="V523" s="49"/>
      <c r="W523" s="49"/>
      <c r="X523" s="49"/>
      <c r="Y523" s="49"/>
      <c r="Z523" s="49"/>
      <c r="AA523" s="49"/>
      <c r="AB523" s="49"/>
      <c r="AC523" s="49"/>
      <c r="AD523" s="49"/>
      <c r="AE523" s="49">
        <v>1.3999999999999999E-4</v>
      </c>
      <c r="AF523" s="49"/>
      <c r="AG523" s="49"/>
      <c r="AH523" s="49"/>
      <c r="AI523" s="49"/>
      <c r="AJ523" s="49"/>
      <c r="AK523" s="49"/>
      <c r="AL523" s="49"/>
      <c r="AM523" s="49"/>
      <c r="AN523" s="49"/>
      <c r="AO523" s="49"/>
      <c r="AP523" s="49"/>
      <c r="AQ523" s="49"/>
      <c r="AR523" s="49"/>
      <c r="AS523" s="49" t="s">
        <v>1353</v>
      </c>
      <c r="AT523" s="108" t="str">
        <f t="shared" si="8"/>
        <v>AX2_2025-06-08_P</v>
      </c>
      <c r="AU523" s="49"/>
      <c r="AV523" s="49"/>
    </row>
    <row r="524" spans="1:48" x14ac:dyDescent="0.35">
      <c r="A524" s="49" t="s">
        <v>1492</v>
      </c>
      <c r="B524" s="49" t="s">
        <v>1349</v>
      </c>
      <c r="C524" s="49" t="s">
        <v>1359</v>
      </c>
      <c r="D524" s="49" t="s">
        <v>1349</v>
      </c>
      <c r="E524" s="49">
        <v>431.8338</v>
      </c>
      <c r="F524" s="49" t="s">
        <v>1357</v>
      </c>
      <c r="G524" s="102">
        <v>45816</v>
      </c>
      <c r="H524" s="49"/>
      <c r="I524" s="49" t="s">
        <v>1352</v>
      </c>
      <c r="J524" s="49"/>
      <c r="K524" s="49" t="s">
        <v>1360</v>
      </c>
      <c r="L524" s="49">
        <v>4</v>
      </c>
      <c r="M524" s="49">
        <v>0</v>
      </c>
      <c r="N524" s="49">
        <v>0.26346000000000003</v>
      </c>
      <c r="O524" s="49">
        <v>0.13852</v>
      </c>
      <c r="P524" s="49"/>
      <c r="Q524" s="49"/>
      <c r="R524" s="49">
        <v>0.40196999999999999</v>
      </c>
      <c r="S524" s="49"/>
      <c r="T524" s="49"/>
      <c r="U524" s="49"/>
      <c r="V524" s="49"/>
      <c r="W524" s="49"/>
      <c r="X524" s="49"/>
      <c r="Y524" s="49"/>
      <c r="Z524" s="49"/>
      <c r="AA524" s="49"/>
      <c r="AB524" s="49"/>
      <c r="AC524" s="49"/>
      <c r="AD524" s="49"/>
      <c r="AE524" s="49">
        <v>0.13852</v>
      </c>
      <c r="AF524" s="49"/>
      <c r="AG524" s="49"/>
      <c r="AH524" s="49"/>
      <c r="AI524" s="49"/>
      <c r="AJ524" s="49"/>
      <c r="AK524" s="49"/>
      <c r="AL524" s="49"/>
      <c r="AM524" s="49"/>
      <c r="AN524" s="49"/>
      <c r="AO524" s="49"/>
      <c r="AP524" s="49"/>
      <c r="AQ524" s="49"/>
      <c r="AR524" s="49"/>
      <c r="AS524" s="49" t="s">
        <v>1353</v>
      </c>
      <c r="AT524" s="108" t="str">
        <f t="shared" si="8"/>
        <v>AX2_2025-06-08_C</v>
      </c>
      <c r="AU524" s="49"/>
      <c r="AV524" s="49"/>
    </row>
    <row r="525" spans="1:48" x14ac:dyDescent="0.35">
      <c r="A525" s="49" t="s">
        <v>1492</v>
      </c>
      <c r="B525" s="49" t="s">
        <v>1349</v>
      </c>
      <c r="C525" s="49" t="s">
        <v>1361</v>
      </c>
      <c r="D525" s="49" t="s">
        <v>1349</v>
      </c>
      <c r="E525" s="49">
        <v>1039.258</v>
      </c>
      <c r="F525" s="49" t="s">
        <v>1351</v>
      </c>
      <c r="G525" s="102">
        <v>45816</v>
      </c>
      <c r="H525" s="49"/>
      <c r="I525" s="49" t="s">
        <v>1352</v>
      </c>
      <c r="J525" s="49"/>
      <c r="K525" s="49" t="s">
        <v>1360</v>
      </c>
      <c r="L525" s="49">
        <v>4</v>
      </c>
      <c r="M525" s="49">
        <v>0</v>
      </c>
      <c r="N525" s="49">
        <v>0.21379999999999999</v>
      </c>
      <c r="O525" s="49">
        <v>-6.0000000000000002E-5</v>
      </c>
      <c r="P525" s="49"/>
      <c r="Q525" s="49"/>
      <c r="R525" s="49">
        <v>0.21374000000000001</v>
      </c>
      <c r="S525" s="49"/>
      <c r="T525" s="49"/>
      <c r="U525" s="49"/>
      <c r="V525" s="49"/>
      <c r="W525" s="49"/>
      <c r="X525" s="49"/>
      <c r="Y525" s="49"/>
      <c r="Z525" s="49"/>
      <c r="AA525" s="49"/>
      <c r="AB525" s="49"/>
      <c r="AC525" s="49"/>
      <c r="AD525" s="49"/>
      <c r="AE525" s="49">
        <v>-6.0000000000000002E-5</v>
      </c>
      <c r="AF525" s="49"/>
      <c r="AG525" s="49"/>
      <c r="AH525" s="49"/>
      <c r="AI525" s="49"/>
      <c r="AJ525" s="49"/>
      <c r="AK525" s="49"/>
      <c r="AL525" s="49"/>
      <c r="AM525" s="49"/>
      <c r="AN525" s="49"/>
      <c r="AO525" s="49"/>
      <c r="AP525" s="49"/>
      <c r="AQ525" s="49"/>
      <c r="AR525" s="49"/>
      <c r="AS525" s="49" t="s">
        <v>1353</v>
      </c>
      <c r="AT525" s="108" t="str">
        <f t="shared" si="8"/>
        <v>AX2_2025-06-08_T</v>
      </c>
      <c r="AU525" s="49"/>
      <c r="AV525" s="49"/>
    </row>
    <row r="526" spans="1:48" x14ac:dyDescent="0.35">
      <c r="A526" s="49" t="s">
        <v>1493</v>
      </c>
      <c r="B526" s="49" t="s">
        <v>1349</v>
      </c>
      <c r="C526" s="49" t="s">
        <v>1350</v>
      </c>
      <c r="D526" s="49" t="s">
        <v>1349</v>
      </c>
      <c r="E526" s="49">
        <v>1.46848</v>
      </c>
      <c r="F526" s="49" t="s">
        <v>1351</v>
      </c>
      <c r="G526" s="102">
        <v>45816</v>
      </c>
      <c r="H526" s="49"/>
      <c r="I526" s="49" t="s">
        <v>1352</v>
      </c>
      <c r="J526" s="49"/>
      <c r="K526" s="49"/>
      <c r="L526" s="49">
        <v>0</v>
      </c>
      <c r="M526" s="49">
        <v>0</v>
      </c>
      <c r="N526" s="49">
        <v>1.2359999999999999E-2</v>
      </c>
      <c r="O526" s="49">
        <v>6.6100000000000004E-3</v>
      </c>
      <c r="P526" s="49"/>
      <c r="Q526" s="49"/>
      <c r="R526" s="49">
        <v>1.8970000000000001E-2</v>
      </c>
      <c r="S526" s="49"/>
      <c r="T526" s="49"/>
      <c r="U526" s="49"/>
      <c r="V526" s="49"/>
      <c r="W526" s="49"/>
      <c r="X526" s="49"/>
      <c r="Y526" s="49"/>
      <c r="Z526" s="49"/>
      <c r="AA526" s="49"/>
      <c r="AB526" s="49"/>
      <c r="AC526" s="49"/>
      <c r="AD526" s="49"/>
      <c r="AE526" s="49">
        <v>6.6100000000000004E-3</v>
      </c>
      <c r="AF526" s="49"/>
      <c r="AG526" s="49"/>
      <c r="AH526" s="49"/>
      <c r="AI526" s="49"/>
      <c r="AJ526" s="49"/>
      <c r="AK526" s="49"/>
      <c r="AL526" s="49"/>
      <c r="AM526" s="49"/>
      <c r="AN526" s="49"/>
      <c r="AO526" s="49"/>
      <c r="AP526" s="49"/>
      <c r="AQ526" s="49"/>
      <c r="AR526" s="49"/>
      <c r="AS526" s="49" t="s">
        <v>1353</v>
      </c>
      <c r="AT526" s="108" t="str">
        <f t="shared" si="8"/>
        <v>BB1_2025-06-08_N</v>
      </c>
      <c r="AU526" s="49"/>
      <c r="AV526" s="49"/>
    </row>
    <row r="527" spans="1:48" x14ac:dyDescent="0.35">
      <c r="A527" s="49" t="s">
        <v>1493</v>
      </c>
      <c r="B527" s="49" t="s">
        <v>1349</v>
      </c>
      <c r="C527" s="49" t="s">
        <v>1356</v>
      </c>
      <c r="D527" s="49" t="s">
        <v>1349</v>
      </c>
      <c r="E527" s="49">
        <v>1.653E-2</v>
      </c>
      <c r="F527" s="49" t="s">
        <v>1357</v>
      </c>
      <c r="G527" s="102">
        <v>45816</v>
      </c>
      <c r="H527" s="49"/>
      <c r="I527" s="49" t="s">
        <v>1352</v>
      </c>
      <c r="J527" s="49"/>
      <c r="K527" s="49"/>
      <c r="L527" s="49">
        <v>0</v>
      </c>
      <c r="M527" s="49">
        <v>0</v>
      </c>
      <c r="N527" s="49">
        <v>7.5300000000000002E-3</v>
      </c>
      <c r="O527" s="49">
        <v>1.8799999999999999E-3</v>
      </c>
      <c r="P527" s="49"/>
      <c r="Q527" s="49"/>
      <c r="R527" s="49">
        <v>9.41E-3</v>
      </c>
      <c r="S527" s="49"/>
      <c r="T527" s="49"/>
      <c r="U527" s="49"/>
      <c r="V527" s="49"/>
      <c r="W527" s="49"/>
      <c r="X527" s="49"/>
      <c r="Y527" s="49"/>
      <c r="Z527" s="49"/>
      <c r="AA527" s="49"/>
      <c r="AB527" s="49"/>
      <c r="AC527" s="49"/>
      <c r="AD527" s="49"/>
      <c r="AE527" s="49">
        <v>1.8799999999999999E-3</v>
      </c>
      <c r="AF527" s="49"/>
      <c r="AG527" s="49"/>
      <c r="AH527" s="49"/>
      <c r="AI527" s="49"/>
      <c r="AJ527" s="49"/>
      <c r="AK527" s="49"/>
      <c r="AL527" s="49"/>
      <c r="AM527" s="49"/>
      <c r="AN527" s="49"/>
      <c r="AO527" s="49"/>
      <c r="AP527" s="49"/>
      <c r="AQ527" s="49"/>
      <c r="AR527" s="49"/>
      <c r="AS527" s="49" t="s">
        <v>1353</v>
      </c>
      <c r="AT527" s="108" t="str">
        <f t="shared" si="8"/>
        <v>BB1_2025-06-08_P</v>
      </c>
      <c r="AU527" s="49"/>
      <c r="AV527" s="49"/>
    </row>
    <row r="528" spans="1:48" x14ac:dyDescent="0.35">
      <c r="A528" s="49" t="s">
        <v>1493</v>
      </c>
      <c r="B528" s="49" t="s">
        <v>1349</v>
      </c>
      <c r="C528" s="49" t="s">
        <v>1361</v>
      </c>
      <c r="D528" s="49" t="s">
        <v>1349</v>
      </c>
      <c r="E528" s="49">
        <v>101.71080000000001</v>
      </c>
      <c r="F528" s="49" t="s">
        <v>1351</v>
      </c>
      <c r="G528" s="102">
        <v>45816</v>
      </c>
      <c r="H528" s="49"/>
      <c r="I528" s="49" t="s">
        <v>1352</v>
      </c>
      <c r="J528" s="49"/>
      <c r="K528" s="49"/>
      <c r="L528" s="49">
        <v>0</v>
      </c>
      <c r="M528" s="49">
        <v>0</v>
      </c>
      <c r="N528" s="49">
        <v>0.10452</v>
      </c>
      <c r="O528" s="49">
        <v>3.5400000000000002E-3</v>
      </c>
      <c r="P528" s="49"/>
      <c r="Q528" s="49"/>
      <c r="R528" s="49">
        <v>0.10806</v>
      </c>
      <c r="S528" s="49"/>
      <c r="T528" s="49"/>
      <c r="U528" s="49"/>
      <c r="V528" s="49"/>
      <c r="W528" s="49"/>
      <c r="X528" s="49"/>
      <c r="Y528" s="49"/>
      <c r="Z528" s="49"/>
      <c r="AA528" s="49"/>
      <c r="AB528" s="49"/>
      <c r="AC528" s="49"/>
      <c r="AD528" s="49"/>
      <c r="AE528" s="49">
        <v>3.5400000000000002E-3</v>
      </c>
      <c r="AF528" s="49"/>
      <c r="AG528" s="49"/>
      <c r="AH528" s="49"/>
      <c r="AI528" s="49"/>
      <c r="AJ528" s="49"/>
      <c r="AK528" s="49"/>
      <c r="AL528" s="49"/>
      <c r="AM528" s="49"/>
      <c r="AN528" s="49"/>
      <c r="AO528" s="49"/>
      <c r="AP528" s="49"/>
      <c r="AQ528" s="49"/>
      <c r="AR528" s="49"/>
      <c r="AS528" s="49" t="s">
        <v>1353</v>
      </c>
      <c r="AT528" s="108" t="str">
        <f t="shared" si="8"/>
        <v>BB1_2025-06-08_T</v>
      </c>
      <c r="AU528" s="49"/>
      <c r="AV528" s="49"/>
    </row>
    <row r="529" spans="1:49" x14ac:dyDescent="0.35">
      <c r="A529" s="49" t="s">
        <v>1493</v>
      </c>
      <c r="B529" s="49" t="s">
        <v>1349</v>
      </c>
      <c r="C529" s="49" t="s">
        <v>1359</v>
      </c>
      <c r="D529" s="49" t="s">
        <v>1349</v>
      </c>
      <c r="E529" s="49">
        <v>522.85329999999999</v>
      </c>
      <c r="F529" s="49" t="s">
        <v>1357</v>
      </c>
      <c r="G529" s="102">
        <v>45816</v>
      </c>
      <c r="H529" s="49"/>
      <c r="I529" s="49" t="s">
        <v>1352</v>
      </c>
      <c r="J529" s="49"/>
      <c r="K529" s="49" t="s">
        <v>1360</v>
      </c>
      <c r="L529" s="49">
        <v>22</v>
      </c>
      <c r="M529" s="49">
        <v>0</v>
      </c>
      <c r="N529" s="49">
        <v>7.7030000000000001E-2</v>
      </c>
      <c r="O529" s="49">
        <v>0.13611999999999999</v>
      </c>
      <c r="P529" s="49"/>
      <c r="Q529" s="49"/>
      <c r="R529" s="49">
        <v>0.21315000000000001</v>
      </c>
      <c r="S529" s="49"/>
      <c r="T529" s="49"/>
      <c r="U529" s="49"/>
      <c r="V529" s="49"/>
      <c r="W529" s="49"/>
      <c r="X529" s="49"/>
      <c r="Y529" s="49"/>
      <c r="Z529" s="49"/>
      <c r="AA529" s="49"/>
      <c r="AB529" s="49"/>
      <c r="AC529" s="49"/>
      <c r="AD529" s="49"/>
      <c r="AE529" s="49">
        <v>0.13611999999999999</v>
      </c>
      <c r="AF529" s="49"/>
      <c r="AG529" s="49"/>
      <c r="AH529" s="49"/>
      <c r="AI529" s="49"/>
      <c r="AJ529" s="49"/>
      <c r="AK529" s="49"/>
      <c r="AL529" s="49"/>
      <c r="AM529" s="49"/>
      <c r="AN529" s="49"/>
      <c r="AO529" s="49"/>
      <c r="AP529" s="49"/>
      <c r="AQ529" s="49"/>
      <c r="AR529" s="49"/>
      <c r="AS529" s="49" t="s">
        <v>1353</v>
      </c>
      <c r="AT529" s="108" t="str">
        <f t="shared" si="8"/>
        <v>BB1_2025-06-08_C</v>
      </c>
      <c r="AU529" s="49"/>
      <c r="AV529" s="49"/>
    </row>
    <row r="530" spans="1:49" x14ac:dyDescent="0.35">
      <c r="A530" s="49" t="s">
        <v>1494</v>
      </c>
      <c r="B530" s="49" t="s">
        <v>1349</v>
      </c>
      <c r="C530" s="49" t="s">
        <v>1350</v>
      </c>
      <c r="D530" s="49" t="s">
        <v>1349</v>
      </c>
      <c r="E530" s="49">
        <v>1.1952799999999999</v>
      </c>
      <c r="F530" s="49" t="s">
        <v>1351</v>
      </c>
      <c r="G530" s="102">
        <v>45816</v>
      </c>
      <c r="H530" s="49"/>
      <c r="I530" s="49" t="s">
        <v>1352</v>
      </c>
      <c r="J530" s="49"/>
      <c r="K530" s="49"/>
      <c r="L530" s="49">
        <v>0</v>
      </c>
      <c r="M530" s="49">
        <v>0</v>
      </c>
      <c r="N530" s="49">
        <v>1.154E-2</v>
      </c>
      <c r="O530" s="49">
        <v>2.32E-3</v>
      </c>
      <c r="P530" s="49"/>
      <c r="Q530" s="49"/>
      <c r="R530" s="49">
        <v>1.3860000000000001E-2</v>
      </c>
      <c r="S530" s="49"/>
      <c r="T530" s="49"/>
      <c r="U530" s="49"/>
      <c r="V530" s="49"/>
      <c r="W530" s="49"/>
      <c r="X530" s="49"/>
      <c r="Y530" s="49"/>
      <c r="Z530" s="49"/>
      <c r="AA530" s="49"/>
      <c r="AB530" s="49"/>
      <c r="AC530" s="49"/>
      <c r="AD530" s="49"/>
      <c r="AE530" s="49">
        <v>2.32E-3</v>
      </c>
      <c r="AF530" s="49"/>
      <c r="AG530" s="49"/>
      <c r="AH530" s="49"/>
      <c r="AI530" s="49"/>
      <c r="AJ530" s="49"/>
      <c r="AK530" s="49"/>
      <c r="AL530" s="49"/>
      <c r="AM530" s="49"/>
      <c r="AN530" s="49"/>
      <c r="AO530" s="49"/>
      <c r="AP530" s="49"/>
      <c r="AQ530" s="49"/>
      <c r="AR530" s="49"/>
      <c r="AS530" s="49" t="s">
        <v>1353</v>
      </c>
      <c r="AT530" s="108" t="str">
        <f t="shared" si="8"/>
        <v>BD1a_2025-06-08_N</v>
      </c>
      <c r="AU530" s="49"/>
      <c r="AV530" s="49"/>
    </row>
    <row r="531" spans="1:49" x14ac:dyDescent="0.35">
      <c r="A531" s="49" t="s">
        <v>1494</v>
      </c>
      <c r="B531" s="49" t="s">
        <v>1349</v>
      </c>
      <c r="C531" s="49" t="s">
        <v>1356</v>
      </c>
      <c r="D531" s="49" t="s">
        <v>1349</v>
      </c>
      <c r="E531" s="49">
        <v>8.7550000000000003E-2</v>
      </c>
      <c r="F531" s="49" t="s">
        <v>1357</v>
      </c>
      <c r="G531" s="102">
        <v>45816</v>
      </c>
      <c r="H531" s="49"/>
      <c r="I531" s="49" t="s">
        <v>1352</v>
      </c>
      <c r="J531" s="49"/>
      <c r="K531" s="49"/>
      <c r="L531" s="49">
        <v>0</v>
      </c>
      <c r="M531" s="49">
        <v>0</v>
      </c>
      <c r="N531" s="49">
        <v>4.5510000000000002E-2</v>
      </c>
      <c r="O531" s="49">
        <v>6.0999999999999997E-4</v>
      </c>
      <c r="P531" s="49"/>
      <c r="Q531" s="49"/>
      <c r="R531" s="49">
        <v>4.6109999999999998E-2</v>
      </c>
      <c r="S531" s="49"/>
      <c r="T531" s="49"/>
      <c r="U531" s="49"/>
      <c r="V531" s="49"/>
      <c r="W531" s="49"/>
      <c r="X531" s="49"/>
      <c r="Y531" s="49"/>
      <c r="Z531" s="49"/>
      <c r="AA531" s="49"/>
      <c r="AB531" s="49"/>
      <c r="AC531" s="49"/>
      <c r="AD531" s="49"/>
      <c r="AE531" s="49">
        <v>6.0999999999999997E-4</v>
      </c>
      <c r="AF531" s="49"/>
      <c r="AG531" s="49"/>
      <c r="AH531" s="49"/>
      <c r="AI531" s="49"/>
      <c r="AJ531" s="49"/>
      <c r="AK531" s="49"/>
      <c r="AL531" s="49"/>
      <c r="AM531" s="49"/>
      <c r="AN531" s="49"/>
      <c r="AO531" s="49"/>
      <c r="AP531" s="49"/>
      <c r="AQ531" s="49"/>
      <c r="AR531" s="49"/>
      <c r="AS531" s="49" t="s">
        <v>1353</v>
      </c>
      <c r="AT531" s="108" t="str">
        <f t="shared" si="8"/>
        <v>BD1a_2025-06-08_P</v>
      </c>
      <c r="AU531" s="49"/>
      <c r="AV531" s="49"/>
    </row>
    <row r="532" spans="1:49" x14ac:dyDescent="0.35">
      <c r="A532" s="49" t="s">
        <v>1494</v>
      </c>
      <c r="B532" s="49" t="s">
        <v>1349</v>
      </c>
      <c r="C532" s="49" t="s">
        <v>1359</v>
      </c>
      <c r="D532" s="49" t="s">
        <v>1349</v>
      </c>
      <c r="E532" s="49">
        <v>346.31290000000001</v>
      </c>
      <c r="F532" s="49" t="s">
        <v>1357</v>
      </c>
      <c r="G532" s="102">
        <v>45816</v>
      </c>
      <c r="H532" s="49"/>
      <c r="I532" s="49" t="s">
        <v>1352</v>
      </c>
      <c r="J532" s="49"/>
      <c r="K532" s="49" t="s">
        <v>1360</v>
      </c>
      <c r="L532" s="49">
        <v>4</v>
      </c>
      <c r="M532" s="49">
        <v>0</v>
      </c>
      <c r="N532" s="49">
        <v>0.21671000000000001</v>
      </c>
      <c r="O532" s="49">
        <v>0.13511000000000001</v>
      </c>
      <c r="P532" s="49"/>
      <c r="Q532" s="49"/>
      <c r="R532" s="49">
        <v>0.35182000000000002</v>
      </c>
      <c r="S532" s="49"/>
      <c r="T532" s="49"/>
      <c r="U532" s="49"/>
      <c r="V532" s="49"/>
      <c r="W532" s="49"/>
      <c r="X532" s="49"/>
      <c r="Y532" s="49"/>
      <c r="Z532" s="49"/>
      <c r="AA532" s="49"/>
      <c r="AB532" s="49"/>
      <c r="AC532" s="49"/>
      <c r="AD532" s="49"/>
      <c r="AE532" s="49">
        <v>0.13511000000000001</v>
      </c>
      <c r="AF532" s="49"/>
      <c r="AG532" s="49"/>
      <c r="AH532" s="49"/>
      <c r="AI532" s="49"/>
      <c r="AJ532" s="49"/>
      <c r="AK532" s="49"/>
      <c r="AL532" s="49"/>
      <c r="AM532" s="49"/>
      <c r="AN532" s="49"/>
      <c r="AO532" s="49"/>
      <c r="AP532" s="49"/>
      <c r="AQ532" s="49"/>
      <c r="AR532" s="49"/>
      <c r="AS532" s="49" t="s">
        <v>1353</v>
      </c>
      <c r="AT532" s="108" t="str">
        <f t="shared" si="8"/>
        <v>BD1a_2025-06-08_C</v>
      </c>
      <c r="AU532" s="49"/>
      <c r="AV532" s="49"/>
    </row>
    <row r="533" spans="1:49" x14ac:dyDescent="0.35">
      <c r="A533" s="49" t="s">
        <v>1494</v>
      </c>
      <c r="B533" s="49" t="s">
        <v>1349</v>
      </c>
      <c r="C533" s="49" t="s">
        <v>1361</v>
      </c>
      <c r="D533" s="49" t="s">
        <v>1349</v>
      </c>
      <c r="E533" s="49">
        <v>511.2045</v>
      </c>
      <c r="F533" s="49" t="s">
        <v>1351</v>
      </c>
      <c r="G533" s="102">
        <v>45816</v>
      </c>
      <c r="H533" s="49"/>
      <c r="I533" s="49" t="s">
        <v>1352</v>
      </c>
      <c r="J533" s="49"/>
      <c r="K533" s="49" t="s">
        <v>1360</v>
      </c>
      <c r="L533" s="49">
        <v>4</v>
      </c>
      <c r="M533" s="49">
        <v>0</v>
      </c>
      <c r="N533" s="49">
        <v>0.10506</v>
      </c>
      <c r="O533" s="49">
        <v>6.9999999999999994E-5</v>
      </c>
      <c r="P533" s="49"/>
      <c r="Q533" s="49"/>
      <c r="R533" s="49">
        <v>0.10513</v>
      </c>
      <c r="S533" s="49"/>
      <c r="T533" s="49"/>
      <c r="U533" s="49"/>
      <c r="V533" s="49"/>
      <c r="W533" s="49"/>
      <c r="X533" s="49"/>
      <c r="Y533" s="49"/>
      <c r="Z533" s="49"/>
      <c r="AA533" s="49"/>
      <c r="AB533" s="49"/>
      <c r="AC533" s="49"/>
      <c r="AD533" s="49"/>
      <c r="AE533" s="49">
        <v>6.9999999999999994E-5</v>
      </c>
      <c r="AF533" s="49"/>
      <c r="AG533" s="49"/>
      <c r="AH533" s="49"/>
      <c r="AI533" s="49"/>
      <c r="AJ533" s="49"/>
      <c r="AK533" s="49"/>
      <c r="AL533" s="49"/>
      <c r="AM533" s="49"/>
      <c r="AN533" s="49"/>
      <c r="AO533" s="49"/>
      <c r="AP533" s="49"/>
      <c r="AQ533" s="49"/>
      <c r="AR533" s="49"/>
      <c r="AS533" s="49" t="s">
        <v>1353</v>
      </c>
      <c r="AT533" s="108" t="str">
        <f t="shared" si="8"/>
        <v>BD1a_2025-06-08_T</v>
      </c>
      <c r="AU533" s="49"/>
      <c r="AV533" s="49"/>
    </row>
    <row r="534" spans="1:49" x14ac:dyDescent="0.35">
      <c r="A534" s="49" t="s">
        <v>1495</v>
      </c>
      <c r="B534" s="49" t="s">
        <v>1349</v>
      </c>
      <c r="C534" s="49" t="s">
        <v>1350</v>
      </c>
      <c r="D534" s="49" t="s">
        <v>1349</v>
      </c>
      <c r="E534" s="49">
        <v>-0.71657999999999999</v>
      </c>
      <c r="F534" s="49" t="s">
        <v>1351</v>
      </c>
      <c r="G534" s="102">
        <v>45816</v>
      </c>
      <c r="H534" s="49"/>
      <c r="I534" s="49" t="s">
        <v>1352</v>
      </c>
      <c r="J534" s="49"/>
      <c r="K534" s="49"/>
      <c r="L534" s="49">
        <v>0</v>
      </c>
      <c r="M534" s="49">
        <v>0</v>
      </c>
      <c r="N534" s="49">
        <v>5.77E-3</v>
      </c>
      <c r="O534" s="49">
        <v>9.6299999999999997E-3</v>
      </c>
      <c r="P534" s="49"/>
      <c r="Q534" s="49"/>
      <c r="R534" s="49">
        <v>1.54E-2</v>
      </c>
      <c r="S534" s="49"/>
      <c r="T534" s="49"/>
      <c r="U534" s="49"/>
      <c r="V534" s="49"/>
      <c r="W534" s="49"/>
      <c r="X534" s="49"/>
      <c r="Y534" s="49"/>
      <c r="Z534" s="49"/>
      <c r="AA534" s="49"/>
      <c r="AB534" s="49"/>
      <c r="AC534" s="49"/>
      <c r="AD534" s="49"/>
      <c r="AE534" s="49">
        <v>9.6299999999999997E-3</v>
      </c>
      <c r="AF534" s="49"/>
      <c r="AG534" s="49"/>
      <c r="AH534" s="49"/>
      <c r="AI534" s="49"/>
      <c r="AJ534" s="49"/>
      <c r="AK534" s="49"/>
      <c r="AL534" s="49"/>
      <c r="AM534" s="49"/>
      <c r="AN534" s="49"/>
      <c r="AO534" s="49"/>
      <c r="AP534" s="49"/>
      <c r="AQ534" s="49"/>
      <c r="AR534" s="49"/>
      <c r="AS534" s="49" t="s">
        <v>1353</v>
      </c>
      <c r="AT534" s="108" t="str">
        <f t="shared" si="8"/>
        <v>BLDL1_2025-06-08_N</v>
      </c>
      <c r="AU534" s="49"/>
      <c r="AV534" s="49"/>
    </row>
    <row r="535" spans="1:49" x14ac:dyDescent="0.35">
      <c r="A535" s="49" t="s">
        <v>1495</v>
      </c>
      <c r="B535" s="49" t="s">
        <v>1349</v>
      </c>
      <c r="C535" s="49" t="s">
        <v>1356</v>
      </c>
      <c r="D535" s="49" t="s">
        <v>1349</v>
      </c>
      <c r="E535" s="49">
        <v>0.10826</v>
      </c>
      <c r="F535" s="49" t="s">
        <v>1357</v>
      </c>
      <c r="G535" s="102">
        <v>45816</v>
      </c>
      <c r="H535" s="49"/>
      <c r="I535" s="49" t="s">
        <v>1352</v>
      </c>
      <c r="J535" s="49"/>
      <c r="K535" s="49"/>
      <c r="L535" s="49">
        <v>0</v>
      </c>
      <c r="M535" s="49">
        <v>0</v>
      </c>
      <c r="N535" s="49">
        <v>5.6579999999999998E-2</v>
      </c>
      <c r="O535" s="49">
        <v>2.3500000000000001E-3</v>
      </c>
      <c r="P535" s="49"/>
      <c r="Q535" s="49"/>
      <c r="R535" s="49">
        <v>5.8930000000000003E-2</v>
      </c>
      <c r="S535" s="49"/>
      <c r="T535" s="49"/>
      <c r="U535" s="49"/>
      <c r="V535" s="49"/>
      <c r="W535" s="49"/>
      <c r="X535" s="49"/>
      <c r="Y535" s="49"/>
      <c r="Z535" s="49"/>
      <c r="AA535" s="49"/>
      <c r="AB535" s="49"/>
      <c r="AC535" s="49"/>
      <c r="AD535" s="49"/>
      <c r="AE535" s="49">
        <v>2.3500000000000001E-3</v>
      </c>
      <c r="AF535" s="49"/>
      <c r="AG535" s="49"/>
      <c r="AH535" s="49"/>
      <c r="AI535" s="49"/>
      <c r="AJ535" s="49"/>
      <c r="AK535" s="49"/>
      <c r="AL535" s="49"/>
      <c r="AM535" s="49"/>
      <c r="AN535" s="49"/>
      <c r="AO535" s="49"/>
      <c r="AP535" s="49"/>
      <c r="AQ535" s="49"/>
      <c r="AR535" s="49"/>
      <c r="AS535" s="49" t="s">
        <v>1353</v>
      </c>
      <c r="AT535" s="108" t="str">
        <f t="shared" si="8"/>
        <v>BLDL1_2025-06-08_P</v>
      </c>
      <c r="AU535" s="49"/>
      <c r="AV535" s="49"/>
    </row>
    <row r="536" spans="1:49" x14ac:dyDescent="0.35">
      <c r="A536" s="49" t="s">
        <v>1495</v>
      </c>
      <c r="B536" s="49" t="s">
        <v>1349</v>
      </c>
      <c r="C536" s="49" t="s">
        <v>1361</v>
      </c>
      <c r="D536" s="49" t="s">
        <v>1349</v>
      </c>
      <c r="E536" s="49">
        <v>6.70458</v>
      </c>
      <c r="F536" s="49" t="s">
        <v>1351</v>
      </c>
      <c r="G536" s="102">
        <v>45816</v>
      </c>
      <c r="H536" s="49"/>
      <c r="I536" s="49" t="s">
        <v>1352</v>
      </c>
      <c r="J536" s="49"/>
      <c r="K536" s="49"/>
      <c r="L536" s="49">
        <v>0</v>
      </c>
      <c r="M536" s="49">
        <v>0</v>
      </c>
      <c r="N536" s="49">
        <v>8.5699999999999995E-3</v>
      </c>
      <c r="O536" s="49">
        <v>5.94E-3</v>
      </c>
      <c r="P536" s="49"/>
      <c r="Q536" s="49"/>
      <c r="R536" s="49">
        <v>1.451E-2</v>
      </c>
      <c r="S536" s="49"/>
      <c r="T536" s="49"/>
      <c r="U536" s="49"/>
      <c r="V536" s="49"/>
      <c r="W536" s="49"/>
      <c r="X536" s="49"/>
      <c r="Y536" s="49"/>
      <c r="Z536" s="49"/>
      <c r="AA536" s="49"/>
      <c r="AB536" s="49"/>
      <c r="AC536" s="49"/>
      <c r="AD536" s="49"/>
      <c r="AE536" s="49">
        <v>5.94E-3</v>
      </c>
      <c r="AF536" s="49"/>
      <c r="AG536" s="49"/>
      <c r="AH536" s="49"/>
      <c r="AI536" s="49"/>
      <c r="AJ536" s="49"/>
      <c r="AK536" s="49"/>
      <c r="AL536" s="49"/>
      <c r="AM536" s="49"/>
      <c r="AN536" s="49"/>
      <c r="AO536" s="49"/>
      <c r="AP536" s="49"/>
      <c r="AQ536" s="49"/>
      <c r="AR536" s="49"/>
      <c r="AS536" s="49" t="s">
        <v>1353</v>
      </c>
      <c r="AT536" s="108" t="str">
        <f t="shared" si="8"/>
        <v>BLDL1_2025-06-08_T</v>
      </c>
      <c r="AU536" s="49"/>
      <c r="AV536" s="49"/>
    </row>
    <row r="537" spans="1:49" x14ac:dyDescent="0.35">
      <c r="A537" s="49" t="s">
        <v>1495</v>
      </c>
      <c r="B537" s="49" t="s">
        <v>1349</v>
      </c>
      <c r="C537" s="49" t="s">
        <v>1359</v>
      </c>
      <c r="D537" s="49" t="s">
        <v>1349</v>
      </c>
      <c r="E537" s="49">
        <v>296.73410000000001</v>
      </c>
      <c r="F537" s="49" t="s">
        <v>1357</v>
      </c>
      <c r="G537" s="102">
        <v>45816</v>
      </c>
      <c r="H537" s="49"/>
      <c r="I537" s="49" t="s">
        <v>1352</v>
      </c>
      <c r="J537" s="49"/>
      <c r="K537" s="49" t="s">
        <v>1360</v>
      </c>
      <c r="L537" s="49">
        <v>4</v>
      </c>
      <c r="M537" s="49">
        <v>0</v>
      </c>
      <c r="N537" s="49">
        <v>0.18848000000000001</v>
      </c>
      <c r="O537" s="49">
        <v>0.13667000000000001</v>
      </c>
      <c r="P537" s="49"/>
      <c r="Q537" s="49"/>
      <c r="R537" s="49">
        <v>0.32514999999999999</v>
      </c>
      <c r="S537" s="49"/>
      <c r="T537" s="49"/>
      <c r="U537" s="49"/>
      <c r="V537" s="49"/>
      <c r="W537" s="49"/>
      <c r="X537" s="49"/>
      <c r="Y537" s="49"/>
      <c r="Z537" s="49"/>
      <c r="AA537" s="49"/>
      <c r="AB537" s="49"/>
      <c r="AC537" s="49"/>
      <c r="AD537" s="49"/>
      <c r="AE537" s="49">
        <v>0.13667000000000001</v>
      </c>
      <c r="AF537" s="49"/>
      <c r="AG537" s="49"/>
      <c r="AH537" s="49"/>
      <c r="AI537" s="49"/>
      <c r="AJ537" s="49"/>
      <c r="AK537" s="49"/>
      <c r="AL537" s="49"/>
      <c r="AM537" s="49"/>
      <c r="AN537" s="49"/>
      <c r="AO537" s="49"/>
      <c r="AP537" s="49"/>
      <c r="AQ537" s="49"/>
      <c r="AR537" s="49"/>
      <c r="AS537" s="49" t="s">
        <v>1353</v>
      </c>
      <c r="AT537" s="108" t="str">
        <f t="shared" si="8"/>
        <v>BLDL1_2025-06-08_C</v>
      </c>
      <c r="AU537" s="49"/>
      <c r="AV537" s="49"/>
    </row>
    <row r="538" spans="1:49" x14ac:dyDescent="0.35">
      <c r="A538" s="49" t="s">
        <v>1496</v>
      </c>
      <c r="B538" s="49" t="s">
        <v>1349</v>
      </c>
      <c r="C538" s="49" t="s">
        <v>1350</v>
      </c>
      <c r="D538" s="49" t="s">
        <v>1349</v>
      </c>
      <c r="E538" s="49">
        <v>1.00831</v>
      </c>
      <c r="F538" s="49" t="s">
        <v>1351</v>
      </c>
      <c r="G538" s="102">
        <v>45816</v>
      </c>
      <c r="H538" s="49"/>
      <c r="I538" s="49" t="s">
        <v>1352</v>
      </c>
      <c r="J538" s="49"/>
      <c r="K538" s="49"/>
      <c r="L538" s="49">
        <v>0</v>
      </c>
      <c r="M538" s="49">
        <v>0</v>
      </c>
      <c r="N538" s="49">
        <v>1.0970000000000001E-2</v>
      </c>
      <c r="O538" s="49">
        <v>4.13E-3</v>
      </c>
      <c r="P538" s="49"/>
      <c r="Q538" s="49"/>
      <c r="R538" s="49">
        <v>1.5100000000000001E-2</v>
      </c>
      <c r="S538" s="49"/>
      <c r="T538" s="49"/>
      <c r="U538" s="49"/>
      <c r="V538" s="49"/>
      <c r="W538" s="49"/>
      <c r="X538" s="49"/>
      <c r="Y538" s="49"/>
      <c r="Z538" s="49"/>
      <c r="AA538" s="49"/>
      <c r="AB538" s="49"/>
      <c r="AC538" s="49"/>
      <c r="AD538" s="49"/>
      <c r="AE538" s="49">
        <v>4.13E-3</v>
      </c>
      <c r="AF538" s="49"/>
      <c r="AG538" s="49"/>
      <c r="AH538" s="49"/>
      <c r="AI538" s="49"/>
      <c r="AJ538" s="49"/>
      <c r="AK538" s="49"/>
      <c r="AL538" s="49"/>
      <c r="AM538" s="49"/>
      <c r="AN538" s="49"/>
      <c r="AO538" s="49"/>
      <c r="AP538" s="49"/>
      <c r="AQ538" s="49"/>
      <c r="AR538" s="49"/>
      <c r="AS538" s="49" t="s">
        <v>1353</v>
      </c>
      <c r="AT538" s="108" t="str">
        <f t="shared" si="8"/>
        <v>BRL1_2025-06-08_N</v>
      </c>
      <c r="AU538" s="49"/>
      <c r="AV538" s="49"/>
    </row>
    <row r="539" spans="1:49" x14ac:dyDescent="0.35">
      <c r="A539" s="49" t="s">
        <v>1496</v>
      </c>
      <c r="B539" s="49" t="s">
        <v>1349</v>
      </c>
      <c r="C539" s="49" t="s">
        <v>1356</v>
      </c>
      <c r="D539" s="49" t="s">
        <v>1349</v>
      </c>
      <c r="E539" s="49">
        <v>1.2670000000000001E-2</v>
      </c>
      <c r="F539" s="49" t="s">
        <v>1357</v>
      </c>
      <c r="G539" s="102">
        <v>45816</v>
      </c>
      <c r="H539" s="49"/>
      <c r="I539" s="49" t="s">
        <v>1352</v>
      </c>
      <c r="J539" s="49"/>
      <c r="K539" s="49"/>
      <c r="L539" s="49">
        <v>0</v>
      </c>
      <c r="M539" s="49">
        <v>0</v>
      </c>
      <c r="N539" s="49">
        <v>5.4599999999999996E-3</v>
      </c>
      <c r="O539" s="49">
        <v>8.8000000000000003E-4</v>
      </c>
      <c r="P539" s="49"/>
      <c r="Q539" s="49"/>
      <c r="R539" s="49">
        <v>6.3400000000000001E-3</v>
      </c>
      <c r="S539" s="49"/>
      <c r="T539" s="49"/>
      <c r="U539" s="49"/>
      <c r="V539" s="49"/>
      <c r="W539" s="49"/>
      <c r="X539" s="49"/>
      <c r="Y539" s="49"/>
      <c r="Z539" s="49"/>
      <c r="AA539" s="49"/>
      <c r="AB539" s="49"/>
      <c r="AC539" s="49"/>
      <c r="AD539" s="49"/>
      <c r="AE539" s="49">
        <v>8.8000000000000003E-4</v>
      </c>
      <c r="AF539" s="49"/>
      <c r="AG539" s="49"/>
      <c r="AH539" s="49"/>
      <c r="AI539" s="49"/>
      <c r="AJ539" s="49"/>
      <c r="AK539" s="49"/>
      <c r="AL539" s="49"/>
      <c r="AM539" s="49"/>
      <c r="AN539" s="49"/>
      <c r="AO539" s="49"/>
      <c r="AP539" s="49"/>
      <c r="AQ539" s="49"/>
      <c r="AR539" s="49"/>
      <c r="AS539" s="49" t="s">
        <v>1353</v>
      </c>
      <c r="AT539" s="108" t="str">
        <f t="shared" si="8"/>
        <v>BRL1_2025-06-08_P</v>
      </c>
      <c r="AU539" s="49"/>
      <c r="AV539" s="49"/>
    </row>
    <row r="540" spans="1:49" x14ac:dyDescent="0.35">
      <c r="A540" s="49" t="s">
        <v>1496</v>
      </c>
      <c r="B540" s="49" t="s">
        <v>1349</v>
      </c>
      <c r="C540" s="49" t="s">
        <v>1361</v>
      </c>
      <c r="D540" s="49" t="s">
        <v>1349</v>
      </c>
      <c r="E540" s="49">
        <v>92.59066</v>
      </c>
      <c r="F540" s="49" t="s">
        <v>1351</v>
      </c>
      <c r="G540" s="102">
        <v>45816</v>
      </c>
      <c r="H540" s="49"/>
      <c r="I540" s="49" t="s">
        <v>1352</v>
      </c>
      <c r="J540" s="49"/>
      <c r="K540" s="49"/>
      <c r="L540" s="49">
        <v>0</v>
      </c>
      <c r="M540" s="49">
        <v>0</v>
      </c>
      <c r="N540" s="49">
        <v>9.5229999999999995E-2</v>
      </c>
      <c r="O540" s="49">
        <v>2.5500000000000002E-3</v>
      </c>
      <c r="P540" s="49"/>
      <c r="Q540" s="49"/>
      <c r="R540" s="49">
        <v>9.7780000000000006E-2</v>
      </c>
      <c r="S540" s="49"/>
      <c r="T540" s="49"/>
      <c r="U540" s="49"/>
      <c r="V540" s="49"/>
      <c r="W540" s="49"/>
      <c r="X540" s="49"/>
      <c r="Y540" s="49"/>
      <c r="Z540" s="49"/>
      <c r="AA540" s="49"/>
      <c r="AB540" s="49"/>
      <c r="AC540" s="49"/>
      <c r="AD540" s="49"/>
      <c r="AE540" s="49">
        <v>2.5500000000000002E-3</v>
      </c>
      <c r="AF540" s="49"/>
      <c r="AG540" s="49"/>
      <c r="AH540" s="49"/>
      <c r="AI540" s="49"/>
      <c r="AJ540" s="49"/>
      <c r="AK540" s="49"/>
      <c r="AL540" s="49"/>
      <c r="AM540" s="49"/>
      <c r="AN540" s="49"/>
      <c r="AO540" s="49"/>
      <c r="AP540" s="49"/>
      <c r="AQ540" s="49"/>
      <c r="AR540" s="49"/>
      <c r="AS540" s="49" t="s">
        <v>1353</v>
      </c>
      <c r="AT540" s="108" t="str">
        <f t="shared" si="8"/>
        <v>BRL1_2025-06-08_T</v>
      </c>
      <c r="AU540" s="49"/>
      <c r="AV540" s="49"/>
      <c r="AW540" s="49"/>
    </row>
    <row r="541" spans="1:49" x14ac:dyDescent="0.35">
      <c r="A541" s="49" t="s">
        <v>1496</v>
      </c>
      <c r="B541" s="49" t="s">
        <v>1349</v>
      </c>
      <c r="C541" s="49" t="s">
        <v>1359</v>
      </c>
      <c r="D541" s="49" t="s">
        <v>1349</v>
      </c>
      <c r="E541" s="49">
        <v>536.90440000000001</v>
      </c>
      <c r="F541" s="49" t="s">
        <v>1357</v>
      </c>
      <c r="G541" s="102">
        <v>45816</v>
      </c>
      <c r="H541" s="49"/>
      <c r="I541" s="49" t="s">
        <v>1352</v>
      </c>
      <c r="J541" s="49"/>
      <c r="K541" s="49" t="s">
        <v>1360</v>
      </c>
      <c r="L541" s="49">
        <v>22</v>
      </c>
      <c r="M541" s="49">
        <v>0</v>
      </c>
      <c r="N541" s="49">
        <v>7.8979999999999995E-2</v>
      </c>
      <c r="O541" s="49">
        <v>0.13669999999999999</v>
      </c>
      <c r="P541" s="49"/>
      <c r="Q541" s="49"/>
      <c r="R541" s="49">
        <v>0.21568000000000001</v>
      </c>
      <c r="S541" s="49"/>
      <c r="T541" s="49"/>
      <c r="U541" s="49"/>
      <c r="V541" s="49"/>
      <c r="W541" s="49"/>
      <c r="X541" s="49"/>
      <c r="Y541" s="49"/>
      <c r="Z541" s="49"/>
      <c r="AA541" s="49"/>
      <c r="AB541" s="49"/>
      <c r="AC541" s="49"/>
      <c r="AD541" s="49"/>
      <c r="AE541" s="49">
        <v>0.13669999999999999</v>
      </c>
      <c r="AF541" s="49"/>
      <c r="AG541" s="49"/>
      <c r="AH541" s="49"/>
      <c r="AI541" s="49"/>
      <c r="AJ541" s="49"/>
      <c r="AK541" s="49"/>
      <c r="AL541" s="49"/>
      <c r="AM541" s="49"/>
      <c r="AN541" s="49"/>
      <c r="AO541" s="49"/>
      <c r="AP541" s="49"/>
      <c r="AQ541" s="49"/>
      <c r="AR541" s="49"/>
      <c r="AS541" s="49" t="s">
        <v>1353</v>
      </c>
      <c r="AT541" s="108" t="str">
        <f t="shared" si="8"/>
        <v>BRL1_2025-06-08_C</v>
      </c>
      <c r="AU541" s="49"/>
      <c r="AV541" s="49"/>
      <c r="AW541" s="49"/>
    </row>
    <row r="542" spans="1:49" x14ac:dyDescent="0.35">
      <c r="A542" s="49" t="s">
        <v>1497</v>
      </c>
      <c r="B542" s="49" t="s">
        <v>1349</v>
      </c>
      <c r="C542" s="49" t="s">
        <v>1350</v>
      </c>
      <c r="D542" s="49" t="s">
        <v>1349</v>
      </c>
      <c r="E542" s="49">
        <v>3.1924399999999999</v>
      </c>
      <c r="F542" s="49" t="s">
        <v>1351</v>
      </c>
      <c r="G542" s="102">
        <v>45816</v>
      </c>
      <c r="H542" s="49"/>
      <c r="I542" s="49" t="s">
        <v>1352</v>
      </c>
      <c r="J542" s="49"/>
      <c r="K542" s="49"/>
      <c r="L542" s="49">
        <v>0</v>
      </c>
      <c r="M542" s="49">
        <v>0</v>
      </c>
      <c r="N542" s="49">
        <v>1.7559999999999999E-2</v>
      </c>
      <c r="O542" s="49">
        <v>3.8300000000000001E-3</v>
      </c>
      <c r="P542" s="49"/>
      <c r="Q542" s="49"/>
      <c r="R542" s="49">
        <v>2.138E-2</v>
      </c>
      <c r="S542" s="49"/>
      <c r="T542" s="49"/>
      <c r="U542" s="49"/>
      <c r="V542" s="49"/>
      <c r="W542" s="49"/>
      <c r="X542" s="49"/>
      <c r="Y542" s="49"/>
      <c r="Z542" s="49"/>
      <c r="AA542" s="49"/>
      <c r="AB542" s="49"/>
      <c r="AC542" s="49"/>
      <c r="AD542" s="49"/>
      <c r="AE542" s="49">
        <v>3.8300000000000001E-3</v>
      </c>
      <c r="AF542" s="49"/>
      <c r="AG542" s="49"/>
      <c r="AH542" s="49"/>
      <c r="AI542" s="49"/>
      <c r="AJ542" s="49"/>
      <c r="AK542" s="49"/>
      <c r="AL542" s="49"/>
      <c r="AM542" s="49"/>
      <c r="AN542" s="49"/>
      <c r="AO542" s="49"/>
      <c r="AP542" s="49"/>
      <c r="AQ542" s="49"/>
      <c r="AR542" s="49"/>
      <c r="AS542" s="49" t="s">
        <v>1353</v>
      </c>
      <c r="AT542" s="108" t="str">
        <f t="shared" si="8"/>
        <v>CB2_2025-06-08_N</v>
      </c>
      <c r="AU542" s="49"/>
      <c r="AV542" s="49"/>
      <c r="AW542" s="49"/>
    </row>
    <row r="543" spans="1:49" x14ac:dyDescent="0.35">
      <c r="A543" s="49" t="s">
        <v>1497</v>
      </c>
      <c r="B543" s="49" t="s">
        <v>1349</v>
      </c>
      <c r="C543" s="49" t="s">
        <v>1356</v>
      </c>
      <c r="D543" s="49" t="s">
        <v>1349</v>
      </c>
      <c r="E543" s="49">
        <v>1.4829999999999999E-2</v>
      </c>
      <c r="F543" s="49" t="s">
        <v>1357</v>
      </c>
      <c r="G543" s="102">
        <v>45816</v>
      </c>
      <c r="H543" s="49"/>
      <c r="I543" s="49" t="s">
        <v>1352</v>
      </c>
      <c r="J543" s="49"/>
      <c r="K543" s="49"/>
      <c r="L543" s="49">
        <v>0</v>
      </c>
      <c r="M543" s="49">
        <v>0</v>
      </c>
      <c r="N543" s="49">
        <v>6.62E-3</v>
      </c>
      <c r="O543" s="49">
        <v>6.7000000000000002E-4</v>
      </c>
      <c r="P543" s="49"/>
      <c r="Q543" s="49"/>
      <c r="R543" s="49">
        <v>7.2899999999999996E-3</v>
      </c>
      <c r="S543" s="49"/>
      <c r="T543" s="49"/>
      <c r="U543" s="49"/>
      <c r="V543" s="49"/>
      <c r="W543" s="49"/>
      <c r="X543" s="49"/>
      <c r="Y543" s="49"/>
      <c r="Z543" s="49"/>
      <c r="AA543" s="49"/>
      <c r="AB543" s="49"/>
      <c r="AC543" s="49"/>
      <c r="AD543" s="49"/>
      <c r="AE543" s="49">
        <v>6.7000000000000002E-4</v>
      </c>
      <c r="AF543" s="49"/>
      <c r="AG543" s="49"/>
      <c r="AH543" s="49"/>
      <c r="AI543" s="49"/>
      <c r="AJ543" s="49"/>
      <c r="AK543" s="49"/>
      <c r="AL543" s="49"/>
      <c r="AM543" s="49"/>
      <c r="AN543" s="49"/>
      <c r="AO543" s="49"/>
      <c r="AP543" s="49"/>
      <c r="AQ543" s="49"/>
      <c r="AR543" s="49"/>
      <c r="AS543" s="49" t="s">
        <v>1353</v>
      </c>
      <c r="AT543" s="108" t="str">
        <f t="shared" si="8"/>
        <v>CB2_2025-06-08_P</v>
      </c>
      <c r="AU543" s="49"/>
      <c r="AV543" s="49"/>
      <c r="AW543" s="49"/>
    </row>
    <row r="544" spans="1:49" x14ac:dyDescent="0.35">
      <c r="A544" s="49" t="s">
        <v>1497</v>
      </c>
      <c r="B544" s="49" t="s">
        <v>1349</v>
      </c>
      <c r="C544" s="49" t="s">
        <v>1361</v>
      </c>
      <c r="D544" s="49" t="s">
        <v>1349</v>
      </c>
      <c r="E544" s="49">
        <v>104.2067</v>
      </c>
      <c r="F544" s="49" t="s">
        <v>1351</v>
      </c>
      <c r="G544" s="102">
        <v>45816</v>
      </c>
      <c r="H544" s="49"/>
      <c r="I544" s="49" t="s">
        <v>1352</v>
      </c>
      <c r="J544" s="49"/>
      <c r="K544" s="49"/>
      <c r="L544" s="49">
        <v>0</v>
      </c>
      <c r="M544" s="49">
        <v>0</v>
      </c>
      <c r="N544" s="49">
        <v>0.10706</v>
      </c>
      <c r="O544" s="49">
        <v>4.47E-3</v>
      </c>
      <c r="P544" s="49"/>
      <c r="Q544" s="49"/>
      <c r="R544" s="49">
        <v>0.11153</v>
      </c>
      <c r="S544" s="49"/>
      <c r="T544" s="49"/>
      <c r="U544" s="49"/>
      <c r="V544" s="49"/>
      <c r="W544" s="49"/>
      <c r="X544" s="49"/>
      <c r="Y544" s="49"/>
      <c r="Z544" s="49"/>
      <c r="AA544" s="49"/>
      <c r="AB544" s="49"/>
      <c r="AC544" s="49"/>
      <c r="AD544" s="49"/>
      <c r="AE544" s="49">
        <v>4.47E-3</v>
      </c>
      <c r="AF544" s="49"/>
      <c r="AG544" s="49"/>
      <c r="AH544" s="49"/>
      <c r="AI544" s="49"/>
      <c r="AJ544" s="49"/>
      <c r="AK544" s="49"/>
      <c r="AL544" s="49"/>
      <c r="AM544" s="49"/>
      <c r="AN544" s="49"/>
      <c r="AO544" s="49"/>
      <c r="AP544" s="49"/>
      <c r="AQ544" s="49"/>
      <c r="AR544" s="49"/>
      <c r="AS544" s="49" t="s">
        <v>1353</v>
      </c>
      <c r="AT544" s="108" t="str">
        <f t="shared" si="8"/>
        <v>CB2_2025-06-08_T</v>
      </c>
      <c r="AU544" s="49"/>
      <c r="AV544" s="49"/>
      <c r="AW544" s="49"/>
    </row>
    <row r="545" spans="1:49" x14ac:dyDescent="0.35">
      <c r="A545" s="49" t="s">
        <v>1497</v>
      </c>
      <c r="B545" s="49" t="s">
        <v>1349</v>
      </c>
      <c r="C545" s="49" t="s">
        <v>1359</v>
      </c>
      <c r="D545" s="49" t="s">
        <v>1349</v>
      </c>
      <c r="E545" s="49">
        <v>538.87739999999997</v>
      </c>
      <c r="F545" s="49" t="s">
        <v>1357</v>
      </c>
      <c r="G545" s="102">
        <v>45816</v>
      </c>
      <c r="H545" s="49"/>
      <c r="I545" s="49" t="s">
        <v>1352</v>
      </c>
      <c r="J545" s="49"/>
      <c r="K545" s="49" t="s">
        <v>1360</v>
      </c>
      <c r="L545" s="49">
        <v>22</v>
      </c>
      <c r="M545" s="49">
        <v>0</v>
      </c>
      <c r="N545" s="49">
        <v>7.9250000000000001E-2</v>
      </c>
      <c r="O545" s="49">
        <v>0.13754</v>
      </c>
      <c r="P545" s="49"/>
      <c r="Q545" s="49"/>
      <c r="R545" s="49">
        <v>0.21679000000000001</v>
      </c>
      <c r="S545" s="49"/>
      <c r="T545" s="49"/>
      <c r="U545" s="49"/>
      <c r="V545" s="49"/>
      <c r="W545" s="49"/>
      <c r="X545" s="49"/>
      <c r="Y545" s="49"/>
      <c r="Z545" s="49"/>
      <c r="AA545" s="49"/>
      <c r="AB545" s="49"/>
      <c r="AC545" s="49"/>
      <c r="AD545" s="49"/>
      <c r="AE545" s="49">
        <v>0.13754</v>
      </c>
      <c r="AF545" s="49"/>
      <c r="AG545" s="49"/>
      <c r="AH545" s="49"/>
      <c r="AI545" s="49"/>
      <c r="AJ545" s="49"/>
      <c r="AK545" s="49"/>
      <c r="AL545" s="49"/>
      <c r="AM545" s="49"/>
      <c r="AN545" s="49"/>
      <c r="AO545" s="49"/>
      <c r="AP545" s="49"/>
      <c r="AQ545" s="49"/>
      <c r="AR545" s="49"/>
      <c r="AS545" s="49" t="s">
        <v>1353</v>
      </c>
      <c r="AT545" s="108" t="str">
        <f t="shared" si="8"/>
        <v>CB2_2025-06-08_C</v>
      </c>
      <c r="AU545" s="49"/>
      <c r="AV545" s="49"/>
      <c r="AW545" s="49"/>
    </row>
    <row r="546" spans="1:49" x14ac:dyDescent="0.35">
      <c r="A546" s="49" t="s">
        <v>1498</v>
      </c>
      <c r="B546" s="49" t="s">
        <v>1349</v>
      </c>
      <c r="C546" s="49" t="s">
        <v>1350</v>
      </c>
      <c r="D546" s="49" t="s">
        <v>1349</v>
      </c>
      <c r="E546" s="49">
        <v>2.8245499999999999</v>
      </c>
      <c r="F546" s="49" t="s">
        <v>1351</v>
      </c>
      <c r="G546" s="102">
        <v>45816</v>
      </c>
      <c r="H546" s="49"/>
      <c r="I546" s="49" t="s">
        <v>1352</v>
      </c>
      <c r="J546" s="49"/>
      <c r="K546" s="49"/>
      <c r="L546" s="49">
        <v>0</v>
      </c>
      <c r="M546" s="49">
        <v>0</v>
      </c>
      <c r="N546" s="49">
        <v>1.6449999999999999E-2</v>
      </c>
      <c r="O546" s="49">
        <v>5.0699999999999999E-3</v>
      </c>
      <c r="P546" s="49"/>
      <c r="Q546" s="49"/>
      <c r="R546" s="49">
        <v>2.1520000000000001E-2</v>
      </c>
      <c r="S546" s="49"/>
      <c r="T546" s="49"/>
      <c r="U546" s="49"/>
      <c r="V546" s="49"/>
      <c r="W546" s="49"/>
      <c r="X546" s="49"/>
      <c r="Y546" s="49"/>
      <c r="Z546" s="49"/>
      <c r="AA546" s="49"/>
      <c r="AB546" s="49"/>
      <c r="AC546" s="49"/>
      <c r="AD546" s="49"/>
      <c r="AE546" s="49">
        <v>5.0699999999999999E-3</v>
      </c>
      <c r="AF546" s="49"/>
      <c r="AG546" s="49"/>
      <c r="AH546" s="49"/>
      <c r="AI546" s="49"/>
      <c r="AJ546" s="49"/>
      <c r="AK546" s="49"/>
      <c r="AL546" s="49"/>
      <c r="AM546" s="49"/>
      <c r="AN546" s="49"/>
      <c r="AO546" s="49"/>
      <c r="AP546" s="49"/>
      <c r="AQ546" s="49"/>
      <c r="AR546" s="49"/>
      <c r="AS546" s="49" t="s">
        <v>1353</v>
      </c>
      <c r="AT546" s="108" t="str">
        <f t="shared" si="8"/>
        <v>CB3_2025-06-08_N</v>
      </c>
      <c r="AU546" s="49"/>
      <c r="AV546" s="49"/>
      <c r="AW546" s="49"/>
    </row>
    <row r="547" spans="1:49" x14ac:dyDescent="0.35">
      <c r="A547" s="49" t="s">
        <v>1498</v>
      </c>
      <c r="B547" s="49" t="s">
        <v>1349</v>
      </c>
      <c r="C547" s="49" t="s">
        <v>1356</v>
      </c>
      <c r="D547" s="49" t="s">
        <v>1349</v>
      </c>
      <c r="E547" s="49">
        <v>1.8610000000000002E-2</v>
      </c>
      <c r="F547" s="49" t="s">
        <v>1357</v>
      </c>
      <c r="G547" s="102">
        <v>45816</v>
      </c>
      <c r="H547" s="49"/>
      <c r="I547" s="49" t="s">
        <v>1352</v>
      </c>
      <c r="J547" s="49"/>
      <c r="K547" s="49"/>
      <c r="L547" s="49">
        <v>0</v>
      </c>
      <c r="M547" s="49">
        <v>0</v>
      </c>
      <c r="N547" s="49">
        <v>8.6400000000000001E-3</v>
      </c>
      <c r="O547" s="49">
        <v>1.01E-3</v>
      </c>
      <c r="P547" s="49"/>
      <c r="Q547" s="49"/>
      <c r="R547" s="49">
        <v>9.6500000000000006E-3</v>
      </c>
      <c r="S547" s="49"/>
      <c r="T547" s="49"/>
      <c r="U547" s="49"/>
      <c r="V547" s="49"/>
      <c r="W547" s="49"/>
      <c r="X547" s="49"/>
      <c r="Y547" s="49"/>
      <c r="Z547" s="49"/>
      <c r="AA547" s="49"/>
      <c r="AB547" s="49"/>
      <c r="AC547" s="49"/>
      <c r="AD547" s="49"/>
      <c r="AE547" s="49">
        <v>1.01E-3</v>
      </c>
      <c r="AF547" s="49"/>
      <c r="AG547" s="49"/>
      <c r="AH547" s="49"/>
      <c r="AI547" s="49"/>
      <c r="AJ547" s="49"/>
      <c r="AK547" s="49"/>
      <c r="AL547" s="49"/>
      <c r="AM547" s="49"/>
      <c r="AN547" s="49"/>
      <c r="AO547" s="49"/>
      <c r="AP547" s="49"/>
      <c r="AQ547" s="49"/>
      <c r="AR547" s="49"/>
      <c r="AS547" s="49" t="s">
        <v>1353</v>
      </c>
      <c r="AT547" s="108" t="str">
        <f t="shared" si="8"/>
        <v>CB3_2025-06-08_P</v>
      </c>
      <c r="AU547" s="49"/>
      <c r="AV547" s="49"/>
      <c r="AW547" s="49"/>
    </row>
    <row r="548" spans="1:49" x14ac:dyDescent="0.35">
      <c r="A548" s="49" t="s">
        <v>1498</v>
      </c>
      <c r="B548" s="49" t="s">
        <v>1349</v>
      </c>
      <c r="C548" s="49" t="s">
        <v>1361</v>
      </c>
      <c r="D548" s="49" t="s">
        <v>1349</v>
      </c>
      <c r="E548" s="49">
        <v>319.87240000000003</v>
      </c>
      <c r="F548" s="49" t="s">
        <v>1351</v>
      </c>
      <c r="G548" s="102">
        <v>45816</v>
      </c>
      <c r="H548" s="49"/>
      <c r="I548" s="49" t="s">
        <v>1352</v>
      </c>
      <c r="J548" s="49"/>
      <c r="K548" s="49"/>
      <c r="L548" s="49">
        <v>0</v>
      </c>
      <c r="M548" s="49">
        <v>0</v>
      </c>
      <c r="N548" s="49">
        <v>0.33154</v>
      </c>
      <c r="O548" s="49">
        <v>2.82E-3</v>
      </c>
      <c r="P548" s="49"/>
      <c r="Q548" s="49"/>
      <c r="R548" s="49">
        <v>0.33435999999999999</v>
      </c>
      <c r="S548" s="49"/>
      <c r="T548" s="49"/>
      <c r="U548" s="49"/>
      <c r="V548" s="49"/>
      <c r="W548" s="49"/>
      <c r="X548" s="49"/>
      <c r="Y548" s="49"/>
      <c r="Z548" s="49"/>
      <c r="AA548" s="49"/>
      <c r="AB548" s="49"/>
      <c r="AC548" s="49"/>
      <c r="AD548" s="49"/>
      <c r="AE548" s="49">
        <v>2.82E-3</v>
      </c>
      <c r="AF548" s="49"/>
      <c r="AG548" s="49"/>
      <c r="AH548" s="49"/>
      <c r="AI548" s="49"/>
      <c r="AJ548" s="49"/>
      <c r="AK548" s="49"/>
      <c r="AL548" s="49"/>
      <c r="AM548" s="49"/>
      <c r="AN548" s="49"/>
      <c r="AO548" s="49"/>
      <c r="AP548" s="49"/>
      <c r="AQ548" s="49"/>
      <c r="AR548" s="49"/>
      <c r="AS548" s="49" t="s">
        <v>1353</v>
      </c>
      <c r="AT548" s="108" t="str">
        <f t="shared" si="8"/>
        <v>CB3_2025-06-08_T</v>
      </c>
      <c r="AU548" s="49"/>
      <c r="AV548" s="49"/>
      <c r="AW548" s="49"/>
    </row>
    <row r="549" spans="1:49" x14ac:dyDescent="0.35">
      <c r="A549" s="49" t="s">
        <v>1498</v>
      </c>
      <c r="B549" s="49" t="s">
        <v>1349</v>
      </c>
      <c r="C549" s="49" t="s">
        <v>1359</v>
      </c>
      <c r="D549" s="49" t="s">
        <v>1349</v>
      </c>
      <c r="E549" s="49">
        <v>518.78890000000001</v>
      </c>
      <c r="F549" s="49" t="s">
        <v>1357</v>
      </c>
      <c r="G549" s="102">
        <v>45816</v>
      </c>
      <c r="H549" s="49"/>
      <c r="I549" s="49" t="s">
        <v>1352</v>
      </c>
      <c r="J549" s="49"/>
      <c r="K549" s="49" t="s">
        <v>1360</v>
      </c>
      <c r="L549" s="49">
        <v>21</v>
      </c>
      <c r="M549" s="49">
        <v>0</v>
      </c>
      <c r="N549" s="49">
        <v>7.9740000000000005E-2</v>
      </c>
      <c r="O549" s="49">
        <v>0.13685</v>
      </c>
      <c r="P549" s="49"/>
      <c r="Q549" s="49"/>
      <c r="R549" s="49">
        <v>0.21659</v>
      </c>
      <c r="S549" s="49"/>
      <c r="T549" s="49"/>
      <c r="U549" s="49"/>
      <c r="V549" s="49"/>
      <c r="W549" s="49"/>
      <c r="X549" s="49"/>
      <c r="Y549" s="49"/>
      <c r="Z549" s="49"/>
      <c r="AA549" s="49"/>
      <c r="AB549" s="49"/>
      <c r="AC549" s="49"/>
      <c r="AD549" s="49"/>
      <c r="AE549" s="49">
        <v>0.13685</v>
      </c>
      <c r="AF549" s="49"/>
      <c r="AG549" s="49"/>
      <c r="AH549" s="49"/>
      <c r="AI549" s="49"/>
      <c r="AJ549" s="49"/>
      <c r="AK549" s="49"/>
      <c r="AL549" s="49"/>
      <c r="AM549" s="49"/>
      <c r="AN549" s="49"/>
      <c r="AO549" s="49"/>
      <c r="AP549" s="49"/>
      <c r="AQ549" s="49"/>
      <c r="AR549" s="49"/>
      <c r="AS549" s="49" t="s">
        <v>1353</v>
      </c>
      <c r="AT549" s="108" t="str">
        <f t="shared" si="8"/>
        <v>CB3_2025-06-08_C</v>
      </c>
      <c r="AU549" s="49"/>
      <c r="AV549" s="49"/>
      <c r="AW549" s="49"/>
    </row>
    <row r="550" spans="1:49" x14ac:dyDescent="0.35">
      <c r="A550" s="49" t="s">
        <v>1499</v>
      </c>
      <c r="B550" s="49" t="s">
        <v>1349</v>
      </c>
      <c r="C550" s="49" t="s">
        <v>1350</v>
      </c>
      <c r="D550" s="49" t="s">
        <v>1349</v>
      </c>
      <c r="E550" s="49">
        <v>3.2824399999999998</v>
      </c>
      <c r="F550" s="49" t="s">
        <v>1351</v>
      </c>
      <c r="G550" s="102">
        <v>45816</v>
      </c>
      <c r="H550" s="49"/>
      <c r="I550" s="49" t="s">
        <v>1352</v>
      </c>
      <c r="J550" s="49"/>
      <c r="K550" s="49"/>
      <c r="L550" s="49">
        <v>0</v>
      </c>
      <c r="M550" s="49">
        <v>0</v>
      </c>
      <c r="N550" s="49">
        <v>1.7829999999999999E-2</v>
      </c>
      <c r="O550" s="49">
        <v>6.1399999999999996E-3</v>
      </c>
      <c r="P550" s="49"/>
      <c r="Q550" s="49"/>
      <c r="R550" s="49">
        <v>2.3959999999999999E-2</v>
      </c>
      <c r="S550" s="49"/>
      <c r="T550" s="49"/>
      <c r="U550" s="49"/>
      <c r="V550" s="49"/>
      <c r="W550" s="49"/>
      <c r="X550" s="49"/>
      <c r="Y550" s="49"/>
      <c r="Z550" s="49"/>
      <c r="AA550" s="49"/>
      <c r="AB550" s="49"/>
      <c r="AC550" s="49"/>
      <c r="AD550" s="49"/>
      <c r="AE550" s="49">
        <v>6.1399999999999996E-3</v>
      </c>
      <c r="AF550" s="49"/>
      <c r="AG550" s="49"/>
      <c r="AH550" s="49"/>
      <c r="AI550" s="49"/>
      <c r="AJ550" s="49"/>
      <c r="AK550" s="49"/>
      <c r="AL550" s="49"/>
      <c r="AM550" s="49"/>
      <c r="AN550" s="49"/>
      <c r="AO550" s="49"/>
      <c r="AP550" s="49"/>
      <c r="AQ550" s="49"/>
      <c r="AR550" s="49"/>
      <c r="AS550" s="49" t="s">
        <v>1353</v>
      </c>
      <c r="AT550" s="108" t="str">
        <f t="shared" si="8"/>
        <v>CL2_2025-06-08_N</v>
      </c>
      <c r="AU550" s="49"/>
      <c r="AV550" s="49"/>
      <c r="AW550" s="49"/>
    </row>
    <row r="551" spans="1:49" x14ac:dyDescent="0.35">
      <c r="A551" s="49" t="s">
        <v>1499</v>
      </c>
      <c r="B551" s="49" t="s">
        <v>1349</v>
      </c>
      <c r="C551" s="49" t="s">
        <v>1356</v>
      </c>
      <c r="D551" s="49" t="s">
        <v>1349</v>
      </c>
      <c r="E551" s="49">
        <v>6.8250000000000005E-2</v>
      </c>
      <c r="F551" s="49" t="s">
        <v>1357</v>
      </c>
      <c r="G551" s="102">
        <v>45816</v>
      </c>
      <c r="H551" s="49"/>
      <c r="I551" s="49" t="s">
        <v>1352</v>
      </c>
      <c r="J551" s="49"/>
      <c r="K551" s="49"/>
      <c r="L551" s="49">
        <v>0</v>
      </c>
      <c r="M551" s="49">
        <v>0</v>
      </c>
      <c r="N551" s="49">
        <v>3.5189999999999999E-2</v>
      </c>
      <c r="O551" s="49">
        <v>2.14E-3</v>
      </c>
      <c r="P551" s="49"/>
      <c r="Q551" s="49"/>
      <c r="R551" s="49">
        <v>3.7330000000000002E-2</v>
      </c>
      <c r="S551" s="49"/>
      <c r="T551" s="49"/>
      <c r="U551" s="49"/>
      <c r="V551" s="49"/>
      <c r="W551" s="49"/>
      <c r="X551" s="49"/>
      <c r="Y551" s="49"/>
      <c r="Z551" s="49"/>
      <c r="AA551" s="49"/>
      <c r="AB551" s="49"/>
      <c r="AC551" s="49"/>
      <c r="AD551" s="49"/>
      <c r="AE551" s="49">
        <v>2.14E-3</v>
      </c>
      <c r="AF551" s="49"/>
      <c r="AG551" s="49"/>
      <c r="AH551" s="49"/>
      <c r="AI551" s="49"/>
      <c r="AJ551" s="49"/>
      <c r="AK551" s="49"/>
      <c r="AL551" s="49"/>
      <c r="AM551" s="49"/>
      <c r="AN551" s="49"/>
      <c r="AO551" s="49"/>
      <c r="AP551" s="49"/>
      <c r="AQ551" s="49"/>
      <c r="AR551" s="49"/>
      <c r="AS551" s="49" t="s">
        <v>1353</v>
      </c>
      <c r="AT551" s="108" t="str">
        <f t="shared" si="8"/>
        <v>CL2_2025-06-08_P</v>
      </c>
      <c r="AU551" s="49"/>
      <c r="AV551" s="49"/>
      <c r="AW551" s="49"/>
    </row>
    <row r="552" spans="1:49" x14ac:dyDescent="0.35">
      <c r="A552" s="49" t="s">
        <v>1499</v>
      </c>
      <c r="B552" s="49" t="s">
        <v>1349</v>
      </c>
      <c r="C552" s="49" t="s">
        <v>1359</v>
      </c>
      <c r="D552" s="49" t="s">
        <v>1349</v>
      </c>
      <c r="E552" s="49">
        <v>264.40379999999999</v>
      </c>
      <c r="F552" s="49" t="s">
        <v>1357</v>
      </c>
      <c r="G552" s="102">
        <v>45816</v>
      </c>
      <c r="H552" s="49"/>
      <c r="I552" s="49" t="s">
        <v>1352</v>
      </c>
      <c r="J552" s="49"/>
      <c r="K552" s="49" t="s">
        <v>1360</v>
      </c>
      <c r="L552" s="49">
        <v>4</v>
      </c>
      <c r="M552" s="49">
        <v>0</v>
      </c>
      <c r="N552" s="49">
        <v>0.16961999999999999</v>
      </c>
      <c r="O552" s="49">
        <v>0.13547999999999999</v>
      </c>
      <c r="P552" s="49"/>
      <c r="Q552" s="49"/>
      <c r="R552" s="49">
        <v>0.30509999999999998</v>
      </c>
      <c r="S552" s="49"/>
      <c r="T552" s="49"/>
      <c r="U552" s="49"/>
      <c r="V552" s="49"/>
      <c r="W552" s="49"/>
      <c r="X552" s="49"/>
      <c r="Y552" s="49"/>
      <c r="Z552" s="49"/>
      <c r="AA552" s="49"/>
      <c r="AB552" s="49"/>
      <c r="AC552" s="49"/>
      <c r="AD552" s="49"/>
      <c r="AE552" s="49">
        <v>0.13547999999999999</v>
      </c>
      <c r="AF552" s="49"/>
      <c r="AG552" s="49"/>
      <c r="AH552" s="49"/>
      <c r="AI552" s="49"/>
      <c r="AJ552" s="49"/>
      <c r="AK552" s="49"/>
      <c r="AL552" s="49"/>
      <c r="AM552" s="49"/>
      <c r="AN552" s="49"/>
      <c r="AO552" s="49"/>
      <c r="AP552" s="49"/>
      <c r="AQ552" s="49"/>
      <c r="AR552" s="49"/>
      <c r="AS552" s="49" t="s">
        <v>1353</v>
      </c>
      <c r="AT552" s="108" t="str">
        <f t="shared" si="8"/>
        <v>CL2_2025-06-08_C</v>
      </c>
      <c r="AU552" s="49"/>
      <c r="AV552" s="49"/>
      <c r="AW552" s="49"/>
    </row>
    <row r="553" spans="1:49" x14ac:dyDescent="0.35">
      <c r="A553" s="49" t="s">
        <v>1499</v>
      </c>
      <c r="B553" s="49" t="s">
        <v>1349</v>
      </c>
      <c r="C553" s="49" t="s">
        <v>1361</v>
      </c>
      <c r="D553" s="49" t="s">
        <v>1349</v>
      </c>
      <c r="E553" s="49">
        <v>613.19539999999995</v>
      </c>
      <c r="F553" s="49" t="s">
        <v>1351</v>
      </c>
      <c r="G553" s="102">
        <v>45816</v>
      </c>
      <c r="H553" s="49"/>
      <c r="I553" s="49" t="s">
        <v>1352</v>
      </c>
      <c r="J553" s="49"/>
      <c r="K553" s="49" t="s">
        <v>1360</v>
      </c>
      <c r="L553" s="49">
        <v>4</v>
      </c>
      <c r="M553" s="49">
        <v>0</v>
      </c>
      <c r="N553" s="49">
        <v>0.12589</v>
      </c>
      <c r="O553" s="49">
        <v>4.6000000000000001E-4</v>
      </c>
      <c r="P553" s="49"/>
      <c r="Q553" s="49"/>
      <c r="R553" s="49">
        <v>0.12634999999999999</v>
      </c>
      <c r="S553" s="49"/>
      <c r="T553" s="49"/>
      <c r="U553" s="49"/>
      <c r="V553" s="49"/>
      <c r="W553" s="49"/>
      <c r="X553" s="49"/>
      <c r="Y553" s="49"/>
      <c r="Z553" s="49"/>
      <c r="AA553" s="49"/>
      <c r="AB553" s="49"/>
      <c r="AC553" s="49"/>
      <c r="AD553" s="49"/>
      <c r="AE553" s="49">
        <v>4.6000000000000001E-4</v>
      </c>
      <c r="AF553" s="49"/>
      <c r="AG553" s="49"/>
      <c r="AH553" s="49"/>
      <c r="AI553" s="49"/>
      <c r="AJ553" s="49"/>
      <c r="AK553" s="49"/>
      <c r="AL553" s="49"/>
      <c r="AM553" s="49"/>
      <c r="AN553" s="49"/>
      <c r="AO553" s="49"/>
      <c r="AP553" s="49"/>
      <c r="AQ553" s="49"/>
      <c r="AR553" s="49"/>
      <c r="AS553" s="49" t="s">
        <v>1353</v>
      </c>
      <c r="AT553" s="108" t="str">
        <f t="shared" si="8"/>
        <v>CL2_2025-06-08_T</v>
      </c>
      <c r="AU553" s="49"/>
      <c r="AV553" s="49"/>
      <c r="AW553" s="49"/>
    </row>
    <row r="554" spans="1:49" x14ac:dyDescent="0.35">
      <c r="A554" s="49" t="s">
        <v>1500</v>
      </c>
      <c r="B554" s="49" t="s">
        <v>1349</v>
      </c>
      <c r="C554" s="49" t="s">
        <v>1350</v>
      </c>
      <c r="D554" s="49" t="s">
        <v>1349</v>
      </c>
      <c r="E554" s="49">
        <v>8.8377199999999991</v>
      </c>
      <c r="F554" s="49" t="s">
        <v>1351</v>
      </c>
      <c r="G554" s="102">
        <v>45816</v>
      </c>
      <c r="H554" s="49"/>
      <c r="I554" s="49" t="s">
        <v>1352</v>
      </c>
      <c r="J554" s="49"/>
      <c r="K554" s="49"/>
      <c r="L554" s="49">
        <v>0</v>
      </c>
      <c r="M554" s="49">
        <v>0</v>
      </c>
      <c r="N554" s="49">
        <v>3.458E-2</v>
      </c>
      <c r="O554" s="49">
        <v>7.3299999999999997E-3</v>
      </c>
      <c r="P554" s="49"/>
      <c r="Q554" s="49"/>
      <c r="R554" s="49">
        <v>4.1910000000000003E-2</v>
      </c>
      <c r="S554" s="49"/>
      <c r="T554" s="49"/>
      <c r="U554" s="49"/>
      <c r="V554" s="49"/>
      <c r="W554" s="49"/>
      <c r="X554" s="49"/>
      <c r="Y554" s="49"/>
      <c r="Z554" s="49"/>
      <c r="AA554" s="49"/>
      <c r="AB554" s="49"/>
      <c r="AC554" s="49"/>
      <c r="AD554" s="49"/>
      <c r="AE554" s="49">
        <v>7.3299999999999997E-3</v>
      </c>
      <c r="AF554" s="49"/>
      <c r="AG554" s="49"/>
      <c r="AH554" s="49"/>
      <c r="AI554" s="49"/>
      <c r="AJ554" s="49"/>
      <c r="AK554" s="49"/>
      <c r="AL554" s="49"/>
      <c r="AM554" s="49"/>
      <c r="AN554" s="49"/>
      <c r="AO554" s="49"/>
      <c r="AP554" s="49"/>
      <c r="AQ554" s="49"/>
      <c r="AR554" s="49"/>
      <c r="AS554" s="49" t="s">
        <v>1353</v>
      </c>
      <c r="AT554" s="108" t="str">
        <f t="shared" si="8"/>
        <v>CL4_2025-06-08_N</v>
      </c>
      <c r="AU554" s="49"/>
      <c r="AV554" s="49"/>
      <c r="AW554" s="49"/>
    </row>
    <row r="555" spans="1:49" x14ac:dyDescent="0.35">
      <c r="A555" s="49" t="s">
        <v>1500</v>
      </c>
      <c r="B555" s="49" t="s">
        <v>1349</v>
      </c>
      <c r="C555" s="49" t="s">
        <v>1356</v>
      </c>
      <c r="D555" s="49" t="s">
        <v>1349</v>
      </c>
      <c r="E555" s="49">
        <v>3.1850000000000003E-2</v>
      </c>
      <c r="F555" s="49" t="s">
        <v>1357</v>
      </c>
      <c r="G555" s="102">
        <v>45816</v>
      </c>
      <c r="H555" s="49"/>
      <c r="I555" s="49" t="s">
        <v>1352</v>
      </c>
      <c r="J555" s="49"/>
      <c r="K555" s="49"/>
      <c r="L555" s="49">
        <v>0</v>
      </c>
      <c r="M555" s="49">
        <v>0</v>
      </c>
      <c r="N555" s="49">
        <v>1.5720000000000001E-2</v>
      </c>
      <c r="O555" s="49">
        <v>2.3700000000000001E-3</v>
      </c>
      <c r="P555" s="49"/>
      <c r="Q555" s="49"/>
      <c r="R555" s="49">
        <v>1.8089999999999998E-2</v>
      </c>
      <c r="S555" s="49"/>
      <c r="T555" s="49"/>
      <c r="U555" s="49"/>
      <c r="V555" s="49"/>
      <c r="W555" s="49"/>
      <c r="X555" s="49"/>
      <c r="Y555" s="49"/>
      <c r="Z555" s="49"/>
      <c r="AA555" s="49"/>
      <c r="AB555" s="49"/>
      <c r="AC555" s="49"/>
      <c r="AD555" s="49"/>
      <c r="AE555" s="49">
        <v>2.3700000000000001E-3</v>
      </c>
      <c r="AF555" s="49"/>
      <c r="AG555" s="49"/>
      <c r="AH555" s="49"/>
      <c r="AI555" s="49"/>
      <c r="AJ555" s="49"/>
      <c r="AK555" s="49"/>
      <c r="AL555" s="49"/>
      <c r="AM555" s="49"/>
      <c r="AN555" s="49"/>
      <c r="AO555" s="49"/>
      <c r="AP555" s="49"/>
      <c r="AQ555" s="49"/>
      <c r="AR555" s="49"/>
      <c r="AS555" s="49" t="s">
        <v>1353</v>
      </c>
      <c r="AT555" s="108" t="str">
        <f t="shared" si="8"/>
        <v>CL4_2025-06-08_P</v>
      </c>
      <c r="AU555" s="49"/>
      <c r="AV555" s="49"/>
      <c r="AW555" s="49"/>
    </row>
    <row r="556" spans="1:49" x14ac:dyDescent="0.35">
      <c r="A556" s="49" t="s">
        <v>1500</v>
      </c>
      <c r="B556" s="49" t="s">
        <v>1349</v>
      </c>
      <c r="C556" s="49" t="s">
        <v>1361</v>
      </c>
      <c r="D556" s="49" t="s">
        <v>1349</v>
      </c>
      <c r="E556" s="49">
        <v>313.61500000000001</v>
      </c>
      <c r="F556" s="49" t="s">
        <v>1351</v>
      </c>
      <c r="G556" s="102">
        <v>45816</v>
      </c>
      <c r="H556" s="49"/>
      <c r="I556" s="49" t="s">
        <v>1352</v>
      </c>
      <c r="J556" s="49"/>
      <c r="K556" s="49"/>
      <c r="L556" s="49">
        <v>0</v>
      </c>
      <c r="M556" s="49">
        <v>0</v>
      </c>
      <c r="N556" s="49">
        <v>0.32490000000000002</v>
      </c>
      <c r="O556" s="49">
        <v>4.4200000000000003E-3</v>
      </c>
      <c r="P556" s="49"/>
      <c r="Q556" s="49"/>
      <c r="R556" s="49">
        <v>0.32932</v>
      </c>
      <c r="S556" s="49"/>
      <c r="T556" s="49"/>
      <c r="U556" s="49"/>
      <c r="V556" s="49"/>
      <c r="W556" s="49"/>
      <c r="X556" s="49"/>
      <c r="Y556" s="49"/>
      <c r="Z556" s="49"/>
      <c r="AA556" s="49"/>
      <c r="AB556" s="49"/>
      <c r="AC556" s="49"/>
      <c r="AD556" s="49"/>
      <c r="AE556" s="49">
        <v>4.4200000000000003E-3</v>
      </c>
      <c r="AF556" s="49"/>
      <c r="AG556" s="49"/>
      <c r="AH556" s="49"/>
      <c r="AI556" s="49"/>
      <c r="AJ556" s="49"/>
      <c r="AK556" s="49"/>
      <c r="AL556" s="49"/>
      <c r="AM556" s="49"/>
      <c r="AN556" s="49"/>
      <c r="AO556" s="49"/>
      <c r="AP556" s="49"/>
      <c r="AQ556" s="49"/>
      <c r="AR556" s="49"/>
      <c r="AS556" s="49" t="s">
        <v>1353</v>
      </c>
      <c r="AT556" s="108" t="str">
        <f t="shared" si="8"/>
        <v>CL4_2025-06-08_T</v>
      </c>
      <c r="AU556" s="49"/>
      <c r="AV556" s="49"/>
      <c r="AW556" s="49"/>
    </row>
    <row r="557" spans="1:49" x14ac:dyDescent="0.35">
      <c r="A557" s="49" t="s">
        <v>1500</v>
      </c>
      <c r="B557" s="49" t="s">
        <v>1349</v>
      </c>
      <c r="C557" s="49" t="s">
        <v>1359</v>
      </c>
      <c r="D557" s="49" t="s">
        <v>1349</v>
      </c>
      <c r="E557" s="49">
        <v>493.85770000000002</v>
      </c>
      <c r="F557" s="49" t="s">
        <v>1357</v>
      </c>
      <c r="G557" s="102">
        <v>45816</v>
      </c>
      <c r="H557" s="49"/>
      <c r="I557" s="49" t="s">
        <v>1352</v>
      </c>
      <c r="J557" s="49"/>
      <c r="K557" s="49" t="s">
        <v>1360</v>
      </c>
      <c r="L557" s="49">
        <v>4</v>
      </c>
      <c r="M557" s="49">
        <v>0</v>
      </c>
      <c r="N557" s="49">
        <v>0.29581000000000002</v>
      </c>
      <c r="O557" s="49">
        <v>0.13625999999999999</v>
      </c>
      <c r="P557" s="49"/>
      <c r="Q557" s="49"/>
      <c r="R557" s="49">
        <v>0.43207000000000001</v>
      </c>
      <c r="S557" s="49"/>
      <c r="T557" s="49"/>
      <c r="U557" s="49"/>
      <c r="V557" s="49"/>
      <c r="W557" s="49"/>
      <c r="X557" s="49"/>
      <c r="Y557" s="49"/>
      <c r="Z557" s="49"/>
      <c r="AA557" s="49"/>
      <c r="AB557" s="49"/>
      <c r="AC557" s="49"/>
      <c r="AD557" s="49"/>
      <c r="AE557" s="49">
        <v>0.13625999999999999</v>
      </c>
      <c r="AF557" s="49"/>
      <c r="AG557" s="49"/>
      <c r="AH557" s="49"/>
      <c r="AI557" s="49"/>
      <c r="AJ557" s="49"/>
      <c r="AK557" s="49"/>
      <c r="AL557" s="49"/>
      <c r="AM557" s="49"/>
      <c r="AN557" s="49"/>
      <c r="AO557" s="49"/>
      <c r="AP557" s="49"/>
      <c r="AQ557" s="49"/>
      <c r="AR557" s="49"/>
      <c r="AS557" s="49" t="s">
        <v>1353</v>
      </c>
      <c r="AT557" s="108" t="str">
        <f t="shared" si="8"/>
        <v>CL4_2025-06-08_C</v>
      </c>
      <c r="AU557" s="49"/>
      <c r="AV557" s="49"/>
      <c r="AW557" s="49"/>
    </row>
    <row r="558" spans="1:49" x14ac:dyDescent="0.35">
      <c r="A558" s="49" t="s">
        <v>1501</v>
      </c>
      <c r="B558" s="49" t="s">
        <v>1349</v>
      </c>
      <c r="C558" s="49" t="s">
        <v>1350</v>
      </c>
      <c r="D558" s="49" t="s">
        <v>1349</v>
      </c>
      <c r="E558" s="49">
        <v>9.7617700000000003</v>
      </c>
      <c r="F558" s="49" t="s">
        <v>1351</v>
      </c>
      <c r="G558" s="102">
        <v>45816</v>
      </c>
      <c r="H558" s="49"/>
      <c r="I558" s="49" t="s">
        <v>1352</v>
      </c>
      <c r="J558" s="49"/>
      <c r="K558" s="49"/>
      <c r="L558" s="49">
        <v>0</v>
      </c>
      <c r="M558" s="49">
        <v>0</v>
      </c>
      <c r="N558" s="49">
        <v>3.7359999999999997E-2</v>
      </c>
      <c r="O558" s="49">
        <v>9.0299999999999998E-3</v>
      </c>
      <c r="P558" s="49"/>
      <c r="Q558" s="49"/>
      <c r="R558" s="49">
        <v>4.6390000000000001E-2</v>
      </c>
      <c r="S558" s="49"/>
      <c r="T558" s="49"/>
      <c r="U558" s="49"/>
      <c r="V558" s="49"/>
      <c r="W558" s="49"/>
      <c r="X558" s="49"/>
      <c r="Y558" s="49"/>
      <c r="Z558" s="49"/>
      <c r="AA558" s="49"/>
      <c r="AB558" s="49"/>
      <c r="AC558" s="49"/>
      <c r="AD558" s="49"/>
      <c r="AE558" s="49">
        <v>9.0299999999999998E-3</v>
      </c>
      <c r="AF558" s="49"/>
      <c r="AG558" s="49"/>
      <c r="AH558" s="49"/>
      <c r="AI558" s="49"/>
      <c r="AJ558" s="49"/>
      <c r="AK558" s="49"/>
      <c r="AL558" s="49"/>
      <c r="AM558" s="49"/>
      <c r="AN558" s="49"/>
      <c r="AO558" s="49"/>
      <c r="AP558" s="49"/>
      <c r="AQ558" s="49"/>
      <c r="AR558" s="49"/>
      <c r="AS558" s="49" t="s">
        <v>1353</v>
      </c>
      <c r="AT558" s="108" t="str">
        <f t="shared" si="8"/>
        <v>CL5_2025-06-08_N</v>
      </c>
      <c r="AU558" s="49"/>
      <c r="AV558" s="49"/>
      <c r="AW558" s="49"/>
    </row>
    <row r="559" spans="1:49" x14ac:dyDescent="0.35">
      <c r="A559" s="49" t="s">
        <v>1501</v>
      </c>
      <c r="B559" s="49" t="s">
        <v>1349</v>
      </c>
      <c r="C559" s="49" t="s">
        <v>1356</v>
      </c>
      <c r="D559" s="49" t="s">
        <v>1349</v>
      </c>
      <c r="E559" s="49">
        <v>8.1300000000000001E-3</v>
      </c>
      <c r="F559" s="49" t="s">
        <v>1357</v>
      </c>
      <c r="G559" s="102">
        <v>45816</v>
      </c>
      <c r="H559" s="49"/>
      <c r="I559" s="49" t="s">
        <v>1352</v>
      </c>
      <c r="J559" s="49"/>
      <c r="K559" s="49"/>
      <c r="L559" s="49">
        <v>0</v>
      </c>
      <c r="M559" s="49">
        <v>0</v>
      </c>
      <c r="N559" s="49">
        <v>3.0400000000000002E-3</v>
      </c>
      <c r="O559" s="49">
        <v>3.82E-3</v>
      </c>
      <c r="P559" s="49"/>
      <c r="Q559" s="49"/>
      <c r="R559" s="49">
        <v>6.8599999999999998E-3</v>
      </c>
      <c r="S559" s="49"/>
      <c r="T559" s="49"/>
      <c r="U559" s="49"/>
      <c r="V559" s="49"/>
      <c r="W559" s="49"/>
      <c r="X559" s="49"/>
      <c r="Y559" s="49"/>
      <c r="Z559" s="49"/>
      <c r="AA559" s="49"/>
      <c r="AB559" s="49"/>
      <c r="AC559" s="49"/>
      <c r="AD559" s="49"/>
      <c r="AE559" s="49">
        <v>3.82E-3</v>
      </c>
      <c r="AF559" s="49"/>
      <c r="AG559" s="49"/>
      <c r="AH559" s="49"/>
      <c r="AI559" s="49"/>
      <c r="AJ559" s="49"/>
      <c r="AK559" s="49"/>
      <c r="AL559" s="49"/>
      <c r="AM559" s="49"/>
      <c r="AN559" s="49"/>
      <c r="AO559" s="49"/>
      <c r="AP559" s="49"/>
      <c r="AQ559" s="49"/>
      <c r="AR559" s="49"/>
      <c r="AS559" s="49" t="s">
        <v>1353</v>
      </c>
      <c r="AT559" s="108" t="str">
        <f t="shared" si="8"/>
        <v>CL5_2025-06-08_P</v>
      </c>
      <c r="AU559" s="49"/>
      <c r="AV559" s="49"/>
      <c r="AW559" s="49"/>
    </row>
    <row r="560" spans="1:49" x14ac:dyDescent="0.35">
      <c r="A560" s="49" t="s">
        <v>1501</v>
      </c>
      <c r="B560" s="49" t="s">
        <v>1349</v>
      </c>
      <c r="C560" s="49" t="s">
        <v>1361</v>
      </c>
      <c r="D560" s="49" t="s">
        <v>1349</v>
      </c>
      <c r="E560" s="49">
        <v>404.43950000000001</v>
      </c>
      <c r="F560" s="49" t="s">
        <v>1351</v>
      </c>
      <c r="G560" s="102">
        <v>45816</v>
      </c>
      <c r="H560" s="49"/>
      <c r="I560" s="49" t="s">
        <v>1352</v>
      </c>
      <c r="J560" s="49"/>
      <c r="K560" s="49"/>
      <c r="L560" s="49">
        <v>0</v>
      </c>
      <c r="M560" s="49">
        <v>0</v>
      </c>
      <c r="N560" s="49">
        <v>0.42204999999999998</v>
      </c>
      <c r="O560" s="49">
        <v>5.6800000000000002E-3</v>
      </c>
      <c r="P560" s="49"/>
      <c r="Q560" s="49"/>
      <c r="R560" s="49">
        <v>0.42773</v>
      </c>
      <c r="S560" s="49"/>
      <c r="T560" s="49"/>
      <c r="U560" s="49"/>
      <c r="V560" s="49"/>
      <c r="W560" s="49"/>
      <c r="X560" s="49"/>
      <c r="Y560" s="49"/>
      <c r="Z560" s="49"/>
      <c r="AA560" s="49"/>
      <c r="AB560" s="49"/>
      <c r="AC560" s="49"/>
      <c r="AD560" s="49"/>
      <c r="AE560" s="49">
        <v>5.6800000000000002E-3</v>
      </c>
      <c r="AF560" s="49"/>
      <c r="AG560" s="49"/>
      <c r="AH560" s="49"/>
      <c r="AI560" s="49"/>
      <c r="AJ560" s="49"/>
      <c r="AK560" s="49"/>
      <c r="AL560" s="49"/>
      <c r="AM560" s="49"/>
      <c r="AN560" s="49"/>
      <c r="AO560" s="49"/>
      <c r="AP560" s="49"/>
      <c r="AQ560" s="49"/>
      <c r="AR560" s="49"/>
      <c r="AS560" s="49" t="s">
        <v>1353</v>
      </c>
      <c r="AT560" s="108" t="str">
        <f t="shared" si="8"/>
        <v>CL5_2025-06-08_T</v>
      </c>
      <c r="AU560" s="49"/>
      <c r="AV560" s="49"/>
      <c r="AW560" s="49"/>
    </row>
    <row r="561" spans="1:49" x14ac:dyDescent="0.35">
      <c r="A561" s="49" t="s">
        <v>1501</v>
      </c>
      <c r="B561" s="49" t="s">
        <v>1349</v>
      </c>
      <c r="C561" s="49" t="s">
        <v>1359</v>
      </c>
      <c r="D561" s="49" t="s">
        <v>1349</v>
      </c>
      <c r="E561" s="49">
        <v>524.59100000000001</v>
      </c>
      <c r="F561" s="49" t="s">
        <v>1357</v>
      </c>
      <c r="G561" s="102">
        <v>45816</v>
      </c>
      <c r="H561" s="49"/>
      <c r="I561" s="49" t="s">
        <v>1352</v>
      </c>
      <c r="J561" s="49"/>
      <c r="K561" s="49" t="s">
        <v>1360</v>
      </c>
      <c r="L561" s="49">
        <v>21</v>
      </c>
      <c r="M561" s="49">
        <v>0</v>
      </c>
      <c r="N561" s="49">
        <v>8.0579999999999999E-2</v>
      </c>
      <c r="O561" s="49">
        <v>0.13672999999999999</v>
      </c>
      <c r="P561" s="49"/>
      <c r="Q561" s="49"/>
      <c r="R561" s="49">
        <v>0.21731</v>
      </c>
      <c r="S561" s="49"/>
      <c r="T561" s="49"/>
      <c r="U561" s="49"/>
      <c r="V561" s="49"/>
      <c r="W561" s="49"/>
      <c r="X561" s="49"/>
      <c r="Y561" s="49"/>
      <c r="Z561" s="49"/>
      <c r="AA561" s="49"/>
      <c r="AB561" s="49"/>
      <c r="AC561" s="49"/>
      <c r="AD561" s="49"/>
      <c r="AE561" s="49">
        <v>0.13672999999999999</v>
      </c>
      <c r="AF561" s="49"/>
      <c r="AG561" s="49"/>
      <c r="AH561" s="49"/>
      <c r="AI561" s="49"/>
      <c r="AJ561" s="49"/>
      <c r="AK561" s="49"/>
      <c r="AL561" s="49"/>
      <c r="AM561" s="49"/>
      <c r="AN561" s="49"/>
      <c r="AO561" s="49"/>
      <c r="AP561" s="49"/>
      <c r="AQ561" s="49"/>
      <c r="AR561" s="49"/>
      <c r="AS561" s="49" t="s">
        <v>1353</v>
      </c>
      <c r="AT561" s="108" t="str">
        <f t="shared" si="8"/>
        <v>CL5_2025-06-08_C</v>
      </c>
      <c r="AU561" s="49"/>
      <c r="AV561" s="49"/>
      <c r="AW561" s="49"/>
    </row>
    <row r="562" spans="1:49" x14ac:dyDescent="0.35">
      <c r="A562" s="49" t="s">
        <v>1502</v>
      </c>
      <c r="B562" s="49" t="s">
        <v>1349</v>
      </c>
      <c r="C562" s="49" t="s">
        <v>1350</v>
      </c>
      <c r="D562" s="49" t="s">
        <v>1349</v>
      </c>
      <c r="E562" s="49">
        <v>10.997260000000001</v>
      </c>
      <c r="F562" s="49" t="s">
        <v>1351</v>
      </c>
      <c r="G562" s="102">
        <v>45816</v>
      </c>
      <c r="H562" s="49"/>
      <c r="I562" s="49" t="s">
        <v>1352</v>
      </c>
      <c r="J562" s="49"/>
      <c r="K562" s="49"/>
      <c r="L562" s="49">
        <v>0</v>
      </c>
      <c r="M562" s="49">
        <v>0</v>
      </c>
      <c r="N562" s="49">
        <v>4.1090000000000002E-2</v>
      </c>
      <c r="O562" s="49">
        <v>1.559E-2</v>
      </c>
      <c r="P562" s="49"/>
      <c r="Q562" s="49"/>
      <c r="R562" s="49">
        <v>5.6680000000000001E-2</v>
      </c>
      <c r="S562" s="49"/>
      <c r="T562" s="49"/>
      <c r="U562" s="49"/>
      <c r="V562" s="49"/>
      <c r="W562" s="49"/>
      <c r="X562" s="49"/>
      <c r="Y562" s="49"/>
      <c r="Z562" s="49"/>
      <c r="AA562" s="49"/>
      <c r="AB562" s="49"/>
      <c r="AC562" s="49"/>
      <c r="AD562" s="49"/>
      <c r="AE562" s="49">
        <v>1.559E-2</v>
      </c>
      <c r="AF562" s="49"/>
      <c r="AG562" s="49"/>
      <c r="AH562" s="49"/>
      <c r="AI562" s="49"/>
      <c r="AJ562" s="49"/>
      <c r="AK562" s="49"/>
      <c r="AL562" s="49"/>
      <c r="AM562" s="49"/>
      <c r="AN562" s="49"/>
      <c r="AO562" s="49"/>
      <c r="AP562" s="49"/>
      <c r="AQ562" s="49"/>
      <c r="AR562" s="49"/>
      <c r="AS562" s="49" t="s">
        <v>1353</v>
      </c>
      <c r="AT562" s="108" t="str">
        <f t="shared" si="8"/>
        <v>COL1_2025-06-08_N</v>
      </c>
      <c r="AU562" s="49"/>
      <c r="AV562" s="49"/>
      <c r="AW562" s="49"/>
    </row>
    <row r="563" spans="1:49" x14ac:dyDescent="0.35">
      <c r="A563" s="49" t="s">
        <v>1502</v>
      </c>
      <c r="B563" s="49" t="s">
        <v>1349</v>
      </c>
      <c r="C563" s="49" t="s">
        <v>1356</v>
      </c>
      <c r="D563" s="49" t="s">
        <v>1349</v>
      </c>
      <c r="E563" s="49">
        <v>1.5299999999999999E-2</v>
      </c>
      <c r="F563" s="49" t="s">
        <v>1357</v>
      </c>
      <c r="G563" s="102">
        <v>45816</v>
      </c>
      <c r="H563" s="49"/>
      <c r="I563" s="49" t="s">
        <v>1352</v>
      </c>
      <c r="J563" s="49"/>
      <c r="K563" s="49"/>
      <c r="L563" s="49">
        <v>0</v>
      </c>
      <c r="M563" s="49">
        <v>0</v>
      </c>
      <c r="N563" s="49">
        <v>6.8700000000000002E-3</v>
      </c>
      <c r="O563" s="49">
        <v>7.4400000000000004E-3</v>
      </c>
      <c r="P563" s="49"/>
      <c r="Q563" s="49"/>
      <c r="R563" s="49">
        <v>1.431E-2</v>
      </c>
      <c r="S563" s="49"/>
      <c r="T563" s="49"/>
      <c r="U563" s="49"/>
      <c r="V563" s="49"/>
      <c r="W563" s="49"/>
      <c r="X563" s="49"/>
      <c r="Y563" s="49"/>
      <c r="Z563" s="49"/>
      <c r="AA563" s="49"/>
      <c r="AB563" s="49"/>
      <c r="AC563" s="49"/>
      <c r="AD563" s="49"/>
      <c r="AE563" s="49">
        <v>7.4400000000000004E-3</v>
      </c>
      <c r="AF563" s="49"/>
      <c r="AG563" s="49"/>
      <c r="AH563" s="49"/>
      <c r="AI563" s="49"/>
      <c r="AJ563" s="49"/>
      <c r="AK563" s="49"/>
      <c r="AL563" s="49"/>
      <c r="AM563" s="49"/>
      <c r="AN563" s="49"/>
      <c r="AO563" s="49"/>
      <c r="AP563" s="49"/>
      <c r="AQ563" s="49"/>
      <c r="AR563" s="49"/>
      <c r="AS563" s="49" t="s">
        <v>1353</v>
      </c>
      <c r="AT563" s="108" t="str">
        <f t="shared" si="8"/>
        <v>COL1_2025-06-08_P</v>
      </c>
      <c r="AU563" s="49"/>
      <c r="AV563" s="49"/>
      <c r="AW563" s="49"/>
    </row>
    <row r="564" spans="1:49" x14ac:dyDescent="0.35">
      <c r="A564" s="49" t="s">
        <v>1502</v>
      </c>
      <c r="B564" s="49" t="s">
        <v>1349</v>
      </c>
      <c r="C564" s="49" t="s">
        <v>1361</v>
      </c>
      <c r="D564" s="49" t="s">
        <v>1349</v>
      </c>
      <c r="E564" s="49">
        <v>59.523789999999998</v>
      </c>
      <c r="F564" s="49" t="s">
        <v>1351</v>
      </c>
      <c r="G564" s="102">
        <v>45816</v>
      </c>
      <c r="H564" s="49"/>
      <c r="I564" s="49" t="s">
        <v>1352</v>
      </c>
      <c r="J564" s="49"/>
      <c r="K564" s="49"/>
      <c r="L564" s="49">
        <v>0</v>
      </c>
      <c r="M564" s="49">
        <v>0</v>
      </c>
      <c r="N564" s="49">
        <v>6.1699999999999998E-2</v>
      </c>
      <c r="O564" s="49">
        <v>9.1900000000000003E-3</v>
      </c>
      <c r="P564" s="49"/>
      <c r="Q564" s="49"/>
      <c r="R564" s="49">
        <v>7.0879999999999999E-2</v>
      </c>
      <c r="S564" s="49"/>
      <c r="T564" s="49"/>
      <c r="U564" s="49"/>
      <c r="V564" s="49"/>
      <c r="W564" s="49"/>
      <c r="X564" s="49"/>
      <c r="Y564" s="49"/>
      <c r="Z564" s="49"/>
      <c r="AA564" s="49"/>
      <c r="AB564" s="49"/>
      <c r="AC564" s="49"/>
      <c r="AD564" s="49"/>
      <c r="AE564" s="49">
        <v>9.1900000000000003E-3</v>
      </c>
      <c r="AF564" s="49"/>
      <c r="AG564" s="49"/>
      <c r="AH564" s="49"/>
      <c r="AI564" s="49"/>
      <c r="AJ564" s="49"/>
      <c r="AK564" s="49"/>
      <c r="AL564" s="49"/>
      <c r="AM564" s="49"/>
      <c r="AN564" s="49"/>
      <c r="AO564" s="49"/>
      <c r="AP564" s="49"/>
      <c r="AQ564" s="49"/>
      <c r="AR564" s="49"/>
      <c r="AS564" s="49" t="s">
        <v>1353</v>
      </c>
      <c r="AT564" s="108" t="str">
        <f t="shared" si="8"/>
        <v>COL1_2025-06-08_T</v>
      </c>
      <c r="AU564" s="49"/>
      <c r="AV564" s="49"/>
      <c r="AW564" s="49"/>
    </row>
    <row r="565" spans="1:49" x14ac:dyDescent="0.35">
      <c r="A565" s="49" t="s">
        <v>1502</v>
      </c>
      <c r="B565" s="49" t="s">
        <v>1349</v>
      </c>
      <c r="C565" s="49" t="s">
        <v>1359</v>
      </c>
      <c r="D565" s="49" t="s">
        <v>1349</v>
      </c>
      <c r="E565" s="49">
        <v>855.93</v>
      </c>
      <c r="F565" s="49" t="s">
        <v>1357</v>
      </c>
      <c r="G565" s="102">
        <v>45816</v>
      </c>
      <c r="H565" s="49"/>
      <c r="I565" s="49" t="s">
        <v>1352</v>
      </c>
      <c r="J565" s="49"/>
      <c r="K565" s="49" t="s">
        <v>1360</v>
      </c>
      <c r="L565" s="49">
        <v>34</v>
      </c>
      <c r="M565" s="49">
        <v>0</v>
      </c>
      <c r="N565" s="49">
        <v>8.2530000000000006E-2</v>
      </c>
      <c r="O565" s="49">
        <v>0.14127999999999999</v>
      </c>
      <c r="P565" s="49"/>
      <c r="Q565" s="49"/>
      <c r="R565" s="49">
        <v>0.22381000000000001</v>
      </c>
      <c r="S565" s="49"/>
      <c r="T565" s="49"/>
      <c r="U565" s="49"/>
      <c r="V565" s="49"/>
      <c r="W565" s="49"/>
      <c r="X565" s="49"/>
      <c r="Y565" s="49"/>
      <c r="Z565" s="49"/>
      <c r="AA565" s="49"/>
      <c r="AB565" s="49"/>
      <c r="AC565" s="49"/>
      <c r="AD565" s="49"/>
      <c r="AE565" s="49">
        <v>0.14127999999999999</v>
      </c>
      <c r="AF565" s="49"/>
      <c r="AG565" s="49"/>
      <c r="AH565" s="49"/>
      <c r="AI565" s="49"/>
      <c r="AJ565" s="49"/>
      <c r="AK565" s="49"/>
      <c r="AL565" s="49"/>
      <c r="AM565" s="49"/>
      <c r="AN565" s="49"/>
      <c r="AO565" s="49"/>
      <c r="AP565" s="49"/>
      <c r="AQ565" s="49"/>
      <c r="AR565" s="49"/>
      <c r="AS565" s="49" t="s">
        <v>1353</v>
      </c>
      <c r="AT565" s="108" t="str">
        <f t="shared" si="8"/>
        <v>COL1_2025-06-08_C</v>
      </c>
      <c r="AU565" s="49"/>
      <c r="AV565" s="49"/>
      <c r="AW565" s="49"/>
    </row>
    <row r="566" spans="1:49" x14ac:dyDescent="0.35">
      <c r="A566" s="49" t="s">
        <v>1503</v>
      </c>
      <c r="B566" s="49" t="s">
        <v>1349</v>
      </c>
      <c r="C566" s="49" t="s">
        <v>1350</v>
      </c>
      <c r="D566" s="49" t="s">
        <v>1349</v>
      </c>
      <c r="E566" s="49">
        <v>5.5611499999999996</v>
      </c>
      <c r="F566" s="49" t="s">
        <v>1351</v>
      </c>
      <c r="G566" s="102">
        <v>45816</v>
      </c>
      <c r="H566" s="49"/>
      <c r="I566" s="49" t="s">
        <v>1352</v>
      </c>
      <c r="J566" s="49"/>
      <c r="K566" s="49"/>
      <c r="L566" s="49">
        <v>0</v>
      </c>
      <c r="M566" s="49">
        <v>0</v>
      </c>
      <c r="N566" s="49">
        <v>2.47E-2</v>
      </c>
      <c r="O566" s="49">
        <v>4.13E-3</v>
      </c>
      <c r="P566" s="49"/>
      <c r="Q566" s="49"/>
      <c r="R566" s="49">
        <v>2.8830000000000001E-2</v>
      </c>
      <c r="S566" s="49"/>
      <c r="T566" s="49"/>
      <c r="U566" s="49"/>
      <c r="V566" s="49"/>
      <c r="W566" s="49"/>
      <c r="X566" s="49"/>
      <c r="Y566" s="49"/>
      <c r="Z566" s="49"/>
      <c r="AA566" s="49"/>
      <c r="AB566" s="49"/>
      <c r="AC566" s="49"/>
      <c r="AD566" s="49"/>
      <c r="AE566" s="49">
        <v>4.13E-3</v>
      </c>
      <c r="AF566" s="49"/>
      <c r="AG566" s="49"/>
      <c r="AH566" s="49"/>
      <c r="AI566" s="49"/>
      <c r="AJ566" s="49"/>
      <c r="AK566" s="49"/>
      <c r="AL566" s="49"/>
      <c r="AM566" s="49"/>
      <c r="AN566" s="49"/>
      <c r="AO566" s="49"/>
      <c r="AP566" s="49"/>
      <c r="AQ566" s="49"/>
      <c r="AR566" s="49"/>
      <c r="AS566" s="49" t="s">
        <v>1353</v>
      </c>
      <c r="AT566" s="108" t="str">
        <f t="shared" si="8"/>
        <v>CTL1_2025-06-08_N</v>
      </c>
      <c r="AU566" s="49"/>
      <c r="AV566" s="49"/>
      <c r="AW566" s="49"/>
    </row>
    <row r="567" spans="1:49" x14ac:dyDescent="0.35">
      <c r="A567" s="49" t="s">
        <v>1503</v>
      </c>
      <c r="B567" s="49" t="s">
        <v>1349</v>
      </c>
      <c r="C567" s="49" t="s">
        <v>1356</v>
      </c>
      <c r="D567" s="49" t="s">
        <v>1349</v>
      </c>
      <c r="E567" s="49">
        <v>3.6139999999999999E-2</v>
      </c>
      <c r="F567" s="49" t="s">
        <v>1357</v>
      </c>
      <c r="G567" s="102">
        <v>45816</v>
      </c>
      <c r="H567" s="49"/>
      <c r="I567" s="49" t="s">
        <v>1352</v>
      </c>
      <c r="J567" s="49"/>
      <c r="K567" s="49"/>
      <c r="L567" s="49">
        <v>0</v>
      </c>
      <c r="M567" s="49">
        <v>0</v>
      </c>
      <c r="N567" s="49">
        <v>1.8020000000000001E-2</v>
      </c>
      <c r="O567" s="49">
        <v>1.0399999999999999E-3</v>
      </c>
      <c r="P567" s="49"/>
      <c r="Q567" s="49"/>
      <c r="R567" s="49">
        <v>1.9060000000000001E-2</v>
      </c>
      <c r="S567" s="49"/>
      <c r="T567" s="49"/>
      <c r="U567" s="49"/>
      <c r="V567" s="49"/>
      <c r="W567" s="49"/>
      <c r="X567" s="49"/>
      <c r="Y567" s="49"/>
      <c r="Z567" s="49"/>
      <c r="AA567" s="49"/>
      <c r="AB567" s="49"/>
      <c r="AC567" s="49"/>
      <c r="AD567" s="49"/>
      <c r="AE567" s="49">
        <v>1.0399999999999999E-3</v>
      </c>
      <c r="AF567" s="49"/>
      <c r="AG567" s="49"/>
      <c r="AH567" s="49"/>
      <c r="AI567" s="49"/>
      <c r="AJ567" s="49"/>
      <c r="AK567" s="49"/>
      <c r="AL567" s="49"/>
      <c r="AM567" s="49"/>
      <c r="AN567" s="49"/>
      <c r="AO567" s="49"/>
      <c r="AP567" s="49"/>
      <c r="AQ567" s="49"/>
      <c r="AR567" s="49"/>
      <c r="AS567" s="49" t="s">
        <v>1353</v>
      </c>
      <c r="AT567" s="108" t="str">
        <f t="shared" si="8"/>
        <v>CTL1_2025-06-08_P</v>
      </c>
      <c r="AU567" s="49"/>
      <c r="AV567" s="49"/>
      <c r="AW567" s="49"/>
    </row>
    <row r="568" spans="1:49" x14ac:dyDescent="0.35">
      <c r="A568" s="49" t="s">
        <v>1503</v>
      </c>
      <c r="B568" s="49" t="s">
        <v>1349</v>
      </c>
      <c r="C568" s="49" t="s">
        <v>1361</v>
      </c>
      <c r="D568" s="49" t="s">
        <v>1349</v>
      </c>
      <c r="E568" s="49">
        <v>57.525100000000002</v>
      </c>
      <c r="F568" s="49" t="s">
        <v>1351</v>
      </c>
      <c r="G568" s="102">
        <v>45816</v>
      </c>
      <c r="H568" s="49"/>
      <c r="I568" s="49" t="s">
        <v>1352</v>
      </c>
      <c r="J568" s="49"/>
      <c r="K568" s="49"/>
      <c r="L568" s="49">
        <v>0</v>
      </c>
      <c r="M568" s="49">
        <v>0</v>
      </c>
      <c r="N568" s="49">
        <v>5.9679999999999997E-2</v>
      </c>
      <c r="O568" s="49">
        <v>2.6199999999999999E-3</v>
      </c>
      <c r="P568" s="49"/>
      <c r="Q568" s="49"/>
      <c r="R568" s="49">
        <v>6.2289999999999998E-2</v>
      </c>
      <c r="S568" s="49"/>
      <c r="T568" s="49"/>
      <c r="U568" s="49"/>
      <c r="V568" s="49"/>
      <c r="W568" s="49"/>
      <c r="X568" s="49"/>
      <c r="Y568" s="49"/>
      <c r="Z568" s="49"/>
      <c r="AA568" s="49"/>
      <c r="AB568" s="49"/>
      <c r="AC568" s="49"/>
      <c r="AD568" s="49"/>
      <c r="AE568" s="49">
        <v>2.6199999999999999E-3</v>
      </c>
      <c r="AF568" s="49"/>
      <c r="AG568" s="49"/>
      <c r="AH568" s="49"/>
      <c r="AI568" s="49"/>
      <c r="AJ568" s="49"/>
      <c r="AK568" s="49"/>
      <c r="AL568" s="49"/>
      <c r="AM568" s="49"/>
      <c r="AN568" s="49"/>
      <c r="AO568" s="49"/>
      <c r="AP568" s="49"/>
      <c r="AQ568" s="49"/>
      <c r="AR568" s="49"/>
      <c r="AS568" s="49" t="s">
        <v>1353</v>
      </c>
      <c r="AT568" s="108" t="str">
        <f t="shared" si="8"/>
        <v>CTL1_2025-06-08_T</v>
      </c>
      <c r="AU568" s="49"/>
      <c r="AV568" s="49"/>
      <c r="AW568" s="49"/>
    </row>
    <row r="569" spans="1:49" x14ac:dyDescent="0.35">
      <c r="A569" s="49" t="s">
        <v>1503</v>
      </c>
      <c r="B569" s="49" t="s">
        <v>1349</v>
      </c>
      <c r="C569" s="49" t="s">
        <v>1359</v>
      </c>
      <c r="D569" s="49" t="s">
        <v>1349</v>
      </c>
      <c r="E569" s="49">
        <v>596.59429999999998</v>
      </c>
      <c r="F569" s="49" t="s">
        <v>1357</v>
      </c>
      <c r="G569" s="102">
        <v>45816</v>
      </c>
      <c r="H569" s="49"/>
      <c r="I569" s="49" t="s">
        <v>1352</v>
      </c>
      <c r="J569" s="49"/>
      <c r="K569" s="49" t="s">
        <v>1360</v>
      </c>
      <c r="L569" s="49">
        <v>25</v>
      </c>
      <c r="M569" s="49">
        <v>0</v>
      </c>
      <c r="N569" s="49">
        <v>7.7710000000000001E-2</v>
      </c>
      <c r="O569" s="49">
        <v>0.13905000000000001</v>
      </c>
      <c r="P569" s="49"/>
      <c r="Q569" s="49"/>
      <c r="R569" s="49">
        <v>0.21676000000000001</v>
      </c>
      <c r="S569" s="49"/>
      <c r="T569" s="49"/>
      <c r="U569" s="49"/>
      <c r="V569" s="49"/>
      <c r="W569" s="49"/>
      <c r="X569" s="49"/>
      <c r="Y569" s="49"/>
      <c r="Z569" s="49"/>
      <c r="AA569" s="49"/>
      <c r="AB569" s="49"/>
      <c r="AC569" s="49"/>
      <c r="AD569" s="49"/>
      <c r="AE569" s="49">
        <v>0.13905000000000001</v>
      </c>
      <c r="AF569" s="49"/>
      <c r="AG569" s="49"/>
      <c r="AH569" s="49"/>
      <c r="AI569" s="49"/>
      <c r="AJ569" s="49"/>
      <c r="AK569" s="49"/>
      <c r="AL569" s="49"/>
      <c r="AM569" s="49"/>
      <c r="AN569" s="49"/>
      <c r="AO569" s="49"/>
      <c r="AP569" s="49"/>
      <c r="AQ569" s="49"/>
      <c r="AR569" s="49"/>
      <c r="AS569" s="49" t="s">
        <v>1353</v>
      </c>
      <c r="AT569" s="108" t="str">
        <f t="shared" si="8"/>
        <v>CTL1_2025-06-08_C</v>
      </c>
      <c r="AU569" s="49"/>
      <c r="AV569" s="49"/>
      <c r="AW569" s="49"/>
    </row>
    <row r="570" spans="1:49" x14ac:dyDescent="0.35">
      <c r="A570" s="49" t="s">
        <v>1504</v>
      </c>
      <c r="B570" s="49" t="s">
        <v>1349</v>
      </c>
      <c r="C570" s="49" t="s">
        <v>1350</v>
      </c>
      <c r="D570" s="49" t="s">
        <v>1349</v>
      </c>
      <c r="E570" s="49">
        <v>-2.4671699999999999</v>
      </c>
      <c r="F570" s="49" t="s">
        <v>1351</v>
      </c>
      <c r="G570" s="102">
        <v>45816</v>
      </c>
      <c r="H570" s="49"/>
      <c r="I570" s="49" t="s">
        <v>1352</v>
      </c>
      <c r="J570" s="49"/>
      <c r="K570" s="49"/>
      <c r="L570" s="49">
        <v>0</v>
      </c>
      <c r="M570" s="49">
        <v>0</v>
      </c>
      <c r="N570" s="49">
        <v>5.0000000000000001E-4</v>
      </c>
      <c r="O570" s="49">
        <v>1.1809999999999999E-2</v>
      </c>
      <c r="P570" s="49"/>
      <c r="Q570" s="49"/>
      <c r="R570" s="49">
        <v>1.231E-2</v>
      </c>
      <c r="S570" s="49"/>
      <c r="T570" s="49"/>
      <c r="U570" s="49"/>
      <c r="V570" s="49"/>
      <c r="W570" s="49"/>
      <c r="X570" s="49"/>
      <c r="Y570" s="49"/>
      <c r="Z570" s="49"/>
      <c r="AA570" s="49"/>
      <c r="AB570" s="49"/>
      <c r="AC570" s="49"/>
      <c r="AD570" s="49"/>
      <c r="AE570" s="49">
        <v>1.1809999999999999E-2</v>
      </c>
      <c r="AF570" s="49"/>
      <c r="AG570" s="49"/>
      <c r="AH570" s="49"/>
      <c r="AI570" s="49"/>
      <c r="AJ570" s="49"/>
      <c r="AK570" s="49"/>
      <c r="AL570" s="49"/>
      <c r="AM570" s="49"/>
      <c r="AN570" s="49"/>
      <c r="AO570" s="49"/>
      <c r="AP570" s="49"/>
      <c r="AQ570" s="49"/>
      <c r="AR570" s="49"/>
      <c r="AS570" s="49" t="s">
        <v>1353</v>
      </c>
      <c r="AT570" s="108" t="str">
        <f t="shared" si="8"/>
        <v>CVL1_2025-06-08_N</v>
      </c>
      <c r="AU570" s="49"/>
      <c r="AV570" s="49"/>
      <c r="AW570" s="49"/>
    </row>
    <row r="571" spans="1:49" x14ac:dyDescent="0.35">
      <c r="A571" s="49" t="s">
        <v>1504</v>
      </c>
      <c r="B571" s="49" t="s">
        <v>1349</v>
      </c>
      <c r="C571" s="49" t="s">
        <v>1356</v>
      </c>
      <c r="D571" s="49" t="s">
        <v>1349</v>
      </c>
      <c r="E571" s="49">
        <v>9.1599999999999997E-3</v>
      </c>
      <c r="F571" s="49" t="s">
        <v>1357</v>
      </c>
      <c r="G571" s="102">
        <v>45816</v>
      </c>
      <c r="H571" s="49"/>
      <c r="I571" s="49" t="s">
        <v>1352</v>
      </c>
      <c r="J571" s="49"/>
      <c r="K571" s="49"/>
      <c r="L571" s="49">
        <v>0</v>
      </c>
      <c r="M571" s="49">
        <v>0</v>
      </c>
      <c r="N571" s="49">
        <v>3.5899999999999999E-3</v>
      </c>
      <c r="O571" s="49">
        <v>5.28E-3</v>
      </c>
      <c r="P571" s="49"/>
      <c r="Q571" s="49"/>
      <c r="R571" s="49">
        <v>8.8599999999999998E-3</v>
      </c>
      <c r="S571" s="49"/>
      <c r="T571" s="49"/>
      <c r="U571" s="49"/>
      <c r="V571" s="49"/>
      <c r="W571" s="49"/>
      <c r="X571" s="49"/>
      <c r="Y571" s="49"/>
      <c r="Z571" s="49"/>
      <c r="AA571" s="49"/>
      <c r="AB571" s="49"/>
      <c r="AC571" s="49"/>
      <c r="AD571" s="49"/>
      <c r="AE571" s="49">
        <v>5.28E-3</v>
      </c>
      <c r="AF571" s="49"/>
      <c r="AG571" s="49"/>
      <c r="AH571" s="49"/>
      <c r="AI571" s="49"/>
      <c r="AJ571" s="49"/>
      <c r="AK571" s="49"/>
      <c r="AL571" s="49"/>
      <c r="AM571" s="49"/>
      <c r="AN571" s="49"/>
      <c r="AO571" s="49"/>
      <c r="AP571" s="49"/>
      <c r="AQ571" s="49"/>
      <c r="AR571" s="49"/>
      <c r="AS571" s="49" t="s">
        <v>1353</v>
      </c>
      <c r="AT571" s="108" t="str">
        <f t="shared" si="8"/>
        <v>CVL1_2025-06-08_P</v>
      </c>
      <c r="AU571" s="49"/>
      <c r="AV571" s="49"/>
      <c r="AW571" s="49"/>
    </row>
    <row r="572" spans="1:49" x14ac:dyDescent="0.35">
      <c r="A572" s="49" t="s">
        <v>1504</v>
      </c>
      <c r="B572" s="49" t="s">
        <v>1349</v>
      </c>
      <c r="C572" s="49" t="s">
        <v>1359</v>
      </c>
      <c r="D572" s="49" t="s">
        <v>1349</v>
      </c>
      <c r="E572" s="49">
        <v>496.62290000000002</v>
      </c>
      <c r="F572" s="49" t="s">
        <v>1357</v>
      </c>
      <c r="G572" s="102">
        <v>45816</v>
      </c>
      <c r="H572" s="49"/>
      <c r="I572" s="49" t="s">
        <v>1352</v>
      </c>
      <c r="J572" s="49"/>
      <c r="K572" s="49" t="s">
        <v>1360</v>
      </c>
      <c r="L572" s="49">
        <v>20</v>
      </c>
      <c r="M572" s="49">
        <v>0</v>
      </c>
      <c r="N572" s="49">
        <v>7.9949999999999993E-2</v>
      </c>
      <c r="O572" s="49">
        <v>0.13657</v>
      </c>
      <c r="P572" s="49"/>
      <c r="Q572" s="49"/>
      <c r="R572" s="49">
        <v>0.21653</v>
      </c>
      <c r="S572" s="49"/>
      <c r="T572" s="49"/>
      <c r="U572" s="49"/>
      <c r="V572" s="49"/>
      <c r="W572" s="49"/>
      <c r="X572" s="49"/>
      <c r="Y572" s="49"/>
      <c r="Z572" s="49"/>
      <c r="AA572" s="49"/>
      <c r="AB572" s="49"/>
      <c r="AC572" s="49"/>
      <c r="AD572" s="49"/>
      <c r="AE572" s="49">
        <v>0.13657</v>
      </c>
      <c r="AF572" s="49"/>
      <c r="AG572" s="49"/>
      <c r="AH572" s="49"/>
      <c r="AI572" s="49"/>
      <c r="AJ572" s="49"/>
      <c r="AK572" s="49"/>
      <c r="AL572" s="49"/>
      <c r="AM572" s="49"/>
      <c r="AN572" s="49"/>
      <c r="AO572" s="49"/>
      <c r="AP572" s="49"/>
      <c r="AQ572" s="49"/>
      <c r="AR572" s="49"/>
      <c r="AS572" s="49" t="s">
        <v>1353</v>
      </c>
      <c r="AT572" s="108" t="str">
        <f t="shared" si="8"/>
        <v>CVL1_2025-06-08_C</v>
      </c>
      <c r="AU572" s="49"/>
      <c r="AV572" s="49"/>
      <c r="AW572" s="49"/>
    </row>
    <row r="573" spans="1:49" x14ac:dyDescent="0.35">
      <c r="A573" s="49" t="s">
        <v>1504</v>
      </c>
      <c r="B573" s="49" t="s">
        <v>1349</v>
      </c>
      <c r="C573" s="49" t="s">
        <v>1361</v>
      </c>
      <c r="D573" s="49" t="s">
        <v>1349</v>
      </c>
      <c r="E573" s="49">
        <v>87.49906</v>
      </c>
      <c r="F573" s="49" t="s">
        <v>1351</v>
      </c>
      <c r="G573" s="102">
        <v>45816</v>
      </c>
      <c r="H573" s="49"/>
      <c r="I573" s="49" t="s">
        <v>1352</v>
      </c>
      <c r="J573" s="49"/>
      <c r="K573" s="49"/>
      <c r="L573" s="49">
        <v>0</v>
      </c>
      <c r="M573" s="49">
        <v>0</v>
      </c>
      <c r="N573" s="49">
        <v>9.0050000000000005E-2</v>
      </c>
      <c r="O573" s="49">
        <v>5.9899999999999997E-3</v>
      </c>
      <c r="P573" s="49"/>
      <c r="Q573" s="49"/>
      <c r="R573" s="49">
        <v>9.6049999999999996E-2</v>
      </c>
      <c r="S573" s="49"/>
      <c r="T573" s="49"/>
      <c r="U573" s="49"/>
      <c r="V573" s="49"/>
      <c r="W573" s="49"/>
      <c r="X573" s="49"/>
      <c r="Y573" s="49"/>
      <c r="Z573" s="49"/>
      <c r="AA573" s="49"/>
      <c r="AB573" s="49"/>
      <c r="AC573" s="49"/>
      <c r="AD573" s="49"/>
      <c r="AE573" s="49">
        <v>5.9899999999999997E-3</v>
      </c>
      <c r="AF573" s="49"/>
      <c r="AG573" s="49"/>
      <c r="AH573" s="49"/>
      <c r="AI573" s="49"/>
      <c r="AJ573" s="49"/>
      <c r="AK573" s="49"/>
      <c r="AL573" s="49"/>
      <c r="AM573" s="49"/>
      <c r="AN573" s="49"/>
      <c r="AO573" s="49"/>
      <c r="AP573" s="49"/>
      <c r="AQ573" s="49"/>
      <c r="AR573" s="49"/>
      <c r="AS573" s="49" t="s">
        <v>1353</v>
      </c>
      <c r="AT573" s="108" t="str">
        <f t="shared" si="8"/>
        <v>CVL1_2025-06-08_T</v>
      </c>
      <c r="AU573" s="49"/>
      <c r="AV573" s="49"/>
      <c r="AW573" s="49"/>
    </row>
    <row r="574" spans="1:49" x14ac:dyDescent="0.35">
      <c r="A574" s="49" t="s">
        <v>1505</v>
      </c>
      <c r="B574" s="49" t="s">
        <v>1349</v>
      </c>
      <c r="C574" s="49" t="s">
        <v>1350</v>
      </c>
      <c r="D574" s="49" t="s">
        <v>1349</v>
      </c>
      <c r="E574" s="49">
        <v>6.5460000000000003</v>
      </c>
      <c r="F574" s="49" t="s">
        <v>1351</v>
      </c>
      <c r="G574" s="102">
        <v>45816</v>
      </c>
      <c r="H574" s="49"/>
      <c r="I574" s="49" t="s">
        <v>1352</v>
      </c>
      <c r="J574" s="49"/>
      <c r="K574" s="49"/>
      <c r="L574" s="49">
        <v>0</v>
      </c>
      <c r="M574" s="49">
        <v>0</v>
      </c>
      <c r="N574" s="49">
        <v>2.767E-2</v>
      </c>
      <c r="O574" s="49">
        <v>1.1010000000000001E-2</v>
      </c>
      <c r="P574" s="49"/>
      <c r="Q574" s="49"/>
      <c r="R574" s="49">
        <v>3.8679999999999999E-2</v>
      </c>
      <c r="S574" s="49"/>
      <c r="T574" s="49"/>
      <c r="U574" s="49"/>
      <c r="V574" s="49"/>
      <c r="W574" s="49"/>
      <c r="X574" s="49"/>
      <c r="Y574" s="49"/>
      <c r="Z574" s="49"/>
      <c r="AA574" s="49"/>
      <c r="AB574" s="49"/>
      <c r="AC574" s="49"/>
      <c r="AD574" s="49"/>
      <c r="AE574" s="49">
        <v>1.1010000000000001E-2</v>
      </c>
      <c r="AF574" s="49"/>
      <c r="AG574" s="49"/>
      <c r="AH574" s="49"/>
      <c r="AI574" s="49"/>
      <c r="AJ574" s="49"/>
      <c r="AK574" s="49"/>
      <c r="AL574" s="49"/>
      <c r="AM574" s="49"/>
      <c r="AN574" s="49"/>
      <c r="AO574" s="49"/>
      <c r="AP574" s="49"/>
      <c r="AQ574" s="49"/>
      <c r="AR574" s="49"/>
      <c r="AS574" s="49" t="s">
        <v>1353</v>
      </c>
      <c r="AT574" s="108" t="str">
        <f t="shared" si="8"/>
        <v>DB1_2025-06-08_N</v>
      </c>
      <c r="AU574" s="49"/>
      <c r="AV574" s="49"/>
      <c r="AW574" s="49"/>
    </row>
    <row r="575" spans="1:49" x14ac:dyDescent="0.35">
      <c r="A575" s="49" t="s">
        <v>1505</v>
      </c>
      <c r="B575" s="49" t="s">
        <v>1349</v>
      </c>
      <c r="C575" s="49" t="s">
        <v>1356</v>
      </c>
      <c r="D575" s="49" t="s">
        <v>1349</v>
      </c>
      <c r="E575" s="49">
        <v>1.8249999999999999E-2</v>
      </c>
      <c r="F575" s="49" t="s">
        <v>1357</v>
      </c>
      <c r="G575" s="102">
        <v>45816</v>
      </c>
      <c r="H575" s="49"/>
      <c r="I575" s="49" t="s">
        <v>1352</v>
      </c>
      <c r="J575" s="49"/>
      <c r="K575" s="49"/>
      <c r="L575" s="49">
        <v>0</v>
      </c>
      <c r="M575" s="49">
        <v>0</v>
      </c>
      <c r="N575" s="49">
        <v>8.4499999999999992E-3</v>
      </c>
      <c r="O575" s="49">
        <v>1.8E-3</v>
      </c>
      <c r="P575" s="49"/>
      <c r="Q575" s="49"/>
      <c r="R575" s="49">
        <v>1.025E-2</v>
      </c>
      <c r="S575" s="49"/>
      <c r="T575" s="49"/>
      <c r="U575" s="49"/>
      <c r="V575" s="49"/>
      <c r="W575" s="49"/>
      <c r="X575" s="49"/>
      <c r="Y575" s="49"/>
      <c r="Z575" s="49"/>
      <c r="AA575" s="49"/>
      <c r="AB575" s="49"/>
      <c r="AC575" s="49"/>
      <c r="AD575" s="49"/>
      <c r="AE575" s="49">
        <v>1.8E-3</v>
      </c>
      <c r="AF575" s="49"/>
      <c r="AG575" s="49"/>
      <c r="AH575" s="49"/>
      <c r="AI575" s="49"/>
      <c r="AJ575" s="49"/>
      <c r="AK575" s="49"/>
      <c r="AL575" s="49"/>
      <c r="AM575" s="49"/>
      <c r="AN575" s="49"/>
      <c r="AO575" s="49"/>
      <c r="AP575" s="49"/>
      <c r="AQ575" s="49"/>
      <c r="AR575" s="49"/>
      <c r="AS575" s="49" t="s">
        <v>1353</v>
      </c>
      <c r="AT575" s="108" t="str">
        <f t="shared" si="8"/>
        <v>DB1_2025-06-08_P</v>
      </c>
      <c r="AU575" s="49"/>
      <c r="AV575" s="49"/>
      <c r="AW575" s="49"/>
    </row>
    <row r="576" spans="1:49" x14ac:dyDescent="0.35">
      <c r="A576" s="49" t="s">
        <v>1505</v>
      </c>
      <c r="B576" s="49" t="s">
        <v>1349</v>
      </c>
      <c r="C576" s="49" t="s">
        <v>1359</v>
      </c>
      <c r="D576" s="49" t="s">
        <v>1349</v>
      </c>
      <c r="E576" s="49">
        <v>463.59679999999997</v>
      </c>
      <c r="F576" s="49" t="s">
        <v>1357</v>
      </c>
      <c r="G576" s="102">
        <v>45816</v>
      </c>
      <c r="H576" s="49"/>
      <c r="I576" s="49" t="s">
        <v>1352</v>
      </c>
      <c r="J576" s="49"/>
      <c r="K576" s="49" t="s">
        <v>1360</v>
      </c>
      <c r="L576" s="49">
        <v>4</v>
      </c>
      <c r="M576" s="49">
        <v>0</v>
      </c>
      <c r="N576" s="49">
        <v>0.28018999999999999</v>
      </c>
      <c r="O576" s="49">
        <v>0.13642000000000001</v>
      </c>
      <c r="P576" s="49"/>
      <c r="Q576" s="49"/>
      <c r="R576" s="49">
        <v>0.41660999999999998</v>
      </c>
      <c r="S576" s="49"/>
      <c r="T576" s="49"/>
      <c r="U576" s="49"/>
      <c r="V576" s="49"/>
      <c r="W576" s="49"/>
      <c r="X576" s="49"/>
      <c r="Y576" s="49"/>
      <c r="Z576" s="49"/>
      <c r="AA576" s="49"/>
      <c r="AB576" s="49"/>
      <c r="AC576" s="49"/>
      <c r="AD576" s="49"/>
      <c r="AE576" s="49">
        <v>0.13642000000000001</v>
      </c>
      <c r="AF576" s="49"/>
      <c r="AG576" s="49"/>
      <c r="AH576" s="49"/>
      <c r="AI576" s="49"/>
      <c r="AJ576" s="49"/>
      <c r="AK576" s="49"/>
      <c r="AL576" s="49"/>
      <c r="AM576" s="49"/>
      <c r="AN576" s="49"/>
      <c r="AO576" s="49"/>
      <c r="AP576" s="49"/>
      <c r="AQ576" s="49"/>
      <c r="AR576" s="49"/>
      <c r="AS576" s="49" t="s">
        <v>1353</v>
      </c>
      <c r="AT576" s="108" t="str">
        <f t="shared" si="8"/>
        <v>DB1_2025-06-08_C</v>
      </c>
      <c r="AU576" s="49"/>
      <c r="AV576" s="49"/>
      <c r="AW576" s="49"/>
    </row>
    <row r="577" spans="1:49" x14ac:dyDescent="0.35">
      <c r="A577" s="49" t="s">
        <v>1505</v>
      </c>
      <c r="B577" s="49" t="s">
        <v>1349</v>
      </c>
      <c r="C577" s="49" t="s">
        <v>1361</v>
      </c>
      <c r="D577" s="49" t="s">
        <v>1349</v>
      </c>
      <c r="E577" s="49">
        <v>259.08030000000002</v>
      </c>
      <c r="F577" s="49" t="s">
        <v>1351</v>
      </c>
      <c r="G577" s="102">
        <v>45816</v>
      </c>
      <c r="H577" s="49"/>
      <c r="I577" s="49" t="s">
        <v>1352</v>
      </c>
      <c r="J577" s="49"/>
      <c r="K577" s="49"/>
      <c r="L577" s="49">
        <v>0</v>
      </c>
      <c r="M577" s="49">
        <v>0</v>
      </c>
      <c r="N577" s="49">
        <v>0.26734000000000002</v>
      </c>
      <c r="O577" s="49">
        <v>6.8599999999999998E-3</v>
      </c>
      <c r="P577" s="49"/>
      <c r="Q577" s="49"/>
      <c r="R577" s="49">
        <v>0.2742</v>
      </c>
      <c r="S577" s="49"/>
      <c r="T577" s="49"/>
      <c r="U577" s="49"/>
      <c r="V577" s="49"/>
      <c r="W577" s="49"/>
      <c r="X577" s="49"/>
      <c r="Y577" s="49"/>
      <c r="Z577" s="49"/>
      <c r="AA577" s="49"/>
      <c r="AB577" s="49"/>
      <c r="AC577" s="49"/>
      <c r="AD577" s="49"/>
      <c r="AE577" s="49">
        <v>6.8599999999999998E-3</v>
      </c>
      <c r="AF577" s="49"/>
      <c r="AG577" s="49"/>
      <c r="AH577" s="49"/>
      <c r="AI577" s="49"/>
      <c r="AJ577" s="49"/>
      <c r="AK577" s="49"/>
      <c r="AL577" s="49"/>
      <c r="AM577" s="49"/>
      <c r="AN577" s="49"/>
      <c r="AO577" s="49"/>
      <c r="AP577" s="49"/>
      <c r="AQ577" s="49"/>
      <c r="AR577" s="49"/>
      <c r="AS577" s="49" t="s">
        <v>1353</v>
      </c>
      <c r="AT577" s="108" t="str">
        <f t="shared" si="8"/>
        <v>DB1_2025-06-08_T</v>
      </c>
      <c r="AU577" s="49"/>
      <c r="AV577" s="49"/>
      <c r="AW577" s="49"/>
    </row>
    <row r="578" spans="1:49" x14ac:dyDescent="0.35">
      <c r="A578" s="49" t="s">
        <v>1506</v>
      </c>
      <c r="B578" s="49" t="s">
        <v>1349</v>
      </c>
      <c r="C578" s="49" t="s">
        <v>1350</v>
      </c>
      <c r="D578" s="49" t="s">
        <v>1349</v>
      </c>
      <c r="E578" s="49">
        <v>4.8715200000000003</v>
      </c>
      <c r="F578" s="49" t="s">
        <v>1351</v>
      </c>
      <c r="G578" s="102">
        <v>45816</v>
      </c>
      <c r="H578" s="49"/>
      <c r="I578" s="49" t="s">
        <v>1352</v>
      </c>
      <c r="J578" s="49"/>
      <c r="K578" s="49"/>
      <c r="L578" s="49">
        <v>0</v>
      </c>
      <c r="M578" s="49">
        <v>0</v>
      </c>
      <c r="N578" s="49">
        <v>2.2620000000000001E-2</v>
      </c>
      <c r="O578" s="49">
        <v>2.8300000000000001E-3</v>
      </c>
      <c r="P578" s="49"/>
      <c r="Q578" s="49"/>
      <c r="R578" s="49">
        <v>2.545E-2</v>
      </c>
      <c r="S578" s="49"/>
      <c r="T578" s="49"/>
      <c r="U578" s="49"/>
      <c r="V578" s="49"/>
      <c r="W578" s="49"/>
      <c r="X578" s="49"/>
      <c r="Y578" s="49"/>
      <c r="Z578" s="49"/>
      <c r="AA578" s="49"/>
      <c r="AB578" s="49"/>
      <c r="AC578" s="49"/>
      <c r="AD578" s="49"/>
      <c r="AE578" s="49">
        <v>2.8300000000000001E-3</v>
      </c>
      <c r="AF578" s="49"/>
      <c r="AG578" s="49"/>
      <c r="AH578" s="49"/>
      <c r="AI578" s="49"/>
      <c r="AJ578" s="49"/>
      <c r="AK578" s="49"/>
      <c r="AL578" s="49"/>
      <c r="AM578" s="49"/>
      <c r="AN578" s="49"/>
      <c r="AO578" s="49"/>
      <c r="AP578" s="49"/>
      <c r="AQ578" s="49"/>
      <c r="AR578" s="49"/>
      <c r="AS578" s="49" t="s">
        <v>1353</v>
      </c>
      <c r="AT578" s="108" t="str">
        <f t="shared" ref="AT578:AT641" si="9">A578&amp;"_"&amp;LEFT(C578,1)</f>
        <v>DE1_2025-06-08_N</v>
      </c>
      <c r="AU578" s="49"/>
      <c r="AV578" s="49"/>
      <c r="AW578" s="49"/>
    </row>
    <row r="579" spans="1:49" x14ac:dyDescent="0.35">
      <c r="A579" s="49" t="s">
        <v>1506</v>
      </c>
      <c r="B579" s="49" t="s">
        <v>1349</v>
      </c>
      <c r="C579" s="49" t="s">
        <v>1356</v>
      </c>
      <c r="D579" s="49" t="s">
        <v>1349</v>
      </c>
      <c r="E579" s="49">
        <v>2.1180000000000001E-2</v>
      </c>
      <c r="F579" s="49" t="s">
        <v>1357</v>
      </c>
      <c r="G579" s="102">
        <v>45816</v>
      </c>
      <c r="H579" s="49"/>
      <c r="I579" s="49" t="s">
        <v>1352</v>
      </c>
      <c r="J579" s="49"/>
      <c r="K579" s="49"/>
      <c r="L579" s="49">
        <v>0</v>
      </c>
      <c r="M579" s="49">
        <v>0</v>
      </c>
      <c r="N579" s="49">
        <v>1.0019999999999999E-2</v>
      </c>
      <c r="O579" s="49">
        <v>6.8000000000000005E-4</v>
      </c>
      <c r="P579" s="49"/>
      <c r="Q579" s="49"/>
      <c r="R579" s="49">
        <v>1.069E-2</v>
      </c>
      <c r="S579" s="49"/>
      <c r="T579" s="49"/>
      <c r="U579" s="49"/>
      <c r="V579" s="49"/>
      <c r="W579" s="49"/>
      <c r="X579" s="49"/>
      <c r="Y579" s="49"/>
      <c r="Z579" s="49"/>
      <c r="AA579" s="49"/>
      <c r="AB579" s="49"/>
      <c r="AC579" s="49"/>
      <c r="AD579" s="49"/>
      <c r="AE579" s="49">
        <v>6.8000000000000005E-4</v>
      </c>
      <c r="AF579" s="49"/>
      <c r="AG579" s="49"/>
      <c r="AH579" s="49"/>
      <c r="AI579" s="49"/>
      <c r="AJ579" s="49"/>
      <c r="AK579" s="49"/>
      <c r="AL579" s="49"/>
      <c r="AM579" s="49"/>
      <c r="AN579" s="49"/>
      <c r="AO579" s="49"/>
      <c r="AP579" s="49"/>
      <c r="AQ579" s="49"/>
      <c r="AR579" s="49"/>
      <c r="AS579" s="49" t="s">
        <v>1353</v>
      </c>
      <c r="AT579" s="108" t="str">
        <f t="shared" si="9"/>
        <v>DE1_2025-06-08_P</v>
      </c>
      <c r="AU579" s="49"/>
      <c r="AV579" s="49"/>
      <c r="AW579" s="49"/>
    </row>
    <row r="580" spans="1:49" x14ac:dyDescent="0.35">
      <c r="A580" s="49" t="s">
        <v>1506</v>
      </c>
      <c r="B580" s="49" t="s">
        <v>1349</v>
      </c>
      <c r="C580" s="49" t="s">
        <v>1359</v>
      </c>
      <c r="D580" s="49" t="s">
        <v>1349</v>
      </c>
      <c r="E580" s="49">
        <v>210.9375</v>
      </c>
      <c r="F580" s="49" t="s">
        <v>1357</v>
      </c>
      <c r="G580" s="102">
        <v>45816</v>
      </c>
      <c r="H580" s="49"/>
      <c r="I580" s="49" t="s">
        <v>1352</v>
      </c>
      <c r="J580" s="49"/>
      <c r="K580" s="49" t="s">
        <v>1360</v>
      </c>
      <c r="L580" s="49">
        <v>4</v>
      </c>
      <c r="M580" s="49">
        <v>0</v>
      </c>
      <c r="N580" s="49">
        <v>0.13766</v>
      </c>
      <c r="O580" s="49">
        <v>0.13757</v>
      </c>
      <c r="P580" s="49"/>
      <c r="Q580" s="49"/>
      <c r="R580" s="49">
        <v>0.27522999999999997</v>
      </c>
      <c r="S580" s="49"/>
      <c r="T580" s="49"/>
      <c r="U580" s="49"/>
      <c r="V580" s="49"/>
      <c r="W580" s="49"/>
      <c r="X580" s="49"/>
      <c r="Y580" s="49"/>
      <c r="Z580" s="49"/>
      <c r="AA580" s="49"/>
      <c r="AB580" s="49"/>
      <c r="AC580" s="49"/>
      <c r="AD580" s="49"/>
      <c r="AE580" s="49">
        <v>0.13757</v>
      </c>
      <c r="AF580" s="49"/>
      <c r="AG580" s="49"/>
      <c r="AH580" s="49"/>
      <c r="AI580" s="49"/>
      <c r="AJ580" s="49"/>
      <c r="AK580" s="49"/>
      <c r="AL580" s="49"/>
      <c r="AM580" s="49"/>
      <c r="AN580" s="49"/>
      <c r="AO580" s="49"/>
      <c r="AP580" s="49"/>
      <c r="AQ580" s="49"/>
      <c r="AR580" s="49"/>
      <c r="AS580" s="49" t="s">
        <v>1353</v>
      </c>
      <c r="AT580" s="108" t="str">
        <f t="shared" si="9"/>
        <v>DE1_2025-06-08_C</v>
      </c>
      <c r="AU580" s="49"/>
      <c r="AV580" s="49"/>
      <c r="AW580" s="49"/>
    </row>
    <row r="581" spans="1:49" x14ac:dyDescent="0.35">
      <c r="A581" s="49" t="s">
        <v>1506</v>
      </c>
      <c r="B581" s="49" t="s">
        <v>1349</v>
      </c>
      <c r="C581" s="49" t="s">
        <v>1361</v>
      </c>
      <c r="D581" s="49" t="s">
        <v>1349</v>
      </c>
      <c r="E581" s="49">
        <v>560.61210000000005</v>
      </c>
      <c r="F581" s="49" t="s">
        <v>1351</v>
      </c>
      <c r="G581" s="102">
        <v>45816</v>
      </c>
      <c r="H581" s="49"/>
      <c r="I581" s="49" t="s">
        <v>1352</v>
      </c>
      <c r="J581" s="49"/>
      <c r="K581" s="49" t="s">
        <v>1360</v>
      </c>
      <c r="L581" s="49">
        <v>4</v>
      </c>
      <c r="M581" s="49">
        <v>0</v>
      </c>
      <c r="N581" s="49">
        <v>0.11514000000000001</v>
      </c>
      <c r="O581" s="49">
        <v>3.0000000000000001E-5</v>
      </c>
      <c r="P581" s="49"/>
      <c r="Q581" s="49"/>
      <c r="R581" s="49">
        <v>0.11516999999999999</v>
      </c>
      <c r="S581" s="49"/>
      <c r="T581" s="49"/>
      <c r="U581" s="49"/>
      <c r="V581" s="49"/>
      <c r="W581" s="49"/>
      <c r="X581" s="49"/>
      <c r="Y581" s="49"/>
      <c r="Z581" s="49"/>
      <c r="AA581" s="49"/>
      <c r="AB581" s="49"/>
      <c r="AC581" s="49"/>
      <c r="AD581" s="49"/>
      <c r="AE581" s="49">
        <v>3.0000000000000001E-5</v>
      </c>
      <c r="AF581" s="49"/>
      <c r="AG581" s="49"/>
      <c r="AH581" s="49"/>
      <c r="AI581" s="49"/>
      <c r="AJ581" s="49"/>
      <c r="AK581" s="49"/>
      <c r="AL581" s="49"/>
      <c r="AM581" s="49"/>
      <c r="AN581" s="49"/>
      <c r="AO581" s="49"/>
      <c r="AP581" s="49"/>
      <c r="AQ581" s="49"/>
      <c r="AR581" s="49"/>
      <c r="AS581" s="49" t="s">
        <v>1353</v>
      </c>
      <c r="AT581" s="108" t="str">
        <f t="shared" si="9"/>
        <v>DE1_2025-06-08_T</v>
      </c>
      <c r="AU581" s="49"/>
      <c r="AV581" s="49"/>
      <c r="AW581" s="49"/>
    </row>
    <row r="582" spans="1:49" x14ac:dyDescent="0.35">
      <c r="A582" s="49" t="s">
        <v>1507</v>
      </c>
      <c r="B582" s="49" t="s">
        <v>1349</v>
      </c>
      <c r="C582" s="49" t="s">
        <v>1350</v>
      </c>
      <c r="D582" s="49" t="s">
        <v>1349</v>
      </c>
      <c r="E582" s="49">
        <v>-1.4819100000000001</v>
      </c>
      <c r="F582" s="49" t="s">
        <v>1351</v>
      </c>
      <c r="G582" s="102">
        <v>45816</v>
      </c>
      <c r="H582" s="49"/>
      <c r="I582" s="49" t="s">
        <v>1352</v>
      </c>
      <c r="J582" s="49"/>
      <c r="K582" s="49"/>
      <c r="L582" s="49">
        <v>0</v>
      </c>
      <c r="M582" s="49">
        <v>0</v>
      </c>
      <c r="N582" s="49">
        <v>3.47E-3</v>
      </c>
      <c r="O582" s="49">
        <v>5.2199999999999998E-3</v>
      </c>
      <c r="P582" s="49"/>
      <c r="Q582" s="49"/>
      <c r="R582" s="49">
        <v>8.6899999999999998E-3</v>
      </c>
      <c r="S582" s="49"/>
      <c r="T582" s="49"/>
      <c r="U582" s="49"/>
      <c r="V582" s="49"/>
      <c r="W582" s="49"/>
      <c r="X582" s="49"/>
      <c r="Y582" s="49"/>
      <c r="Z582" s="49"/>
      <c r="AA582" s="49"/>
      <c r="AB582" s="49"/>
      <c r="AC582" s="49"/>
      <c r="AD582" s="49"/>
      <c r="AE582" s="49">
        <v>5.2199999999999998E-3</v>
      </c>
      <c r="AF582" s="49"/>
      <c r="AG582" s="49"/>
      <c r="AH582" s="49"/>
      <c r="AI582" s="49"/>
      <c r="AJ582" s="49"/>
      <c r="AK582" s="49"/>
      <c r="AL582" s="49"/>
      <c r="AM582" s="49"/>
      <c r="AN582" s="49"/>
      <c r="AO582" s="49"/>
      <c r="AP582" s="49"/>
      <c r="AQ582" s="49"/>
      <c r="AR582" s="49"/>
      <c r="AS582" s="49" t="s">
        <v>1353</v>
      </c>
      <c r="AT582" s="108" t="str">
        <f t="shared" si="9"/>
        <v>ETL1_2025-06-08_N</v>
      </c>
      <c r="AU582" s="49"/>
      <c r="AV582" s="49"/>
      <c r="AW582" s="49"/>
    </row>
    <row r="583" spans="1:49" x14ac:dyDescent="0.35">
      <c r="A583" s="49" t="s">
        <v>1507</v>
      </c>
      <c r="B583" s="49" t="s">
        <v>1349</v>
      </c>
      <c r="C583" s="49" t="s">
        <v>1356</v>
      </c>
      <c r="D583" s="49" t="s">
        <v>1349</v>
      </c>
      <c r="E583" s="49">
        <v>8.9899999999999997E-3</v>
      </c>
      <c r="F583" s="49" t="s">
        <v>1357</v>
      </c>
      <c r="G583" s="102">
        <v>45816</v>
      </c>
      <c r="H583" s="49"/>
      <c r="I583" s="49" t="s">
        <v>1352</v>
      </c>
      <c r="J583" s="49"/>
      <c r="K583" s="49"/>
      <c r="L583" s="49">
        <v>0</v>
      </c>
      <c r="M583" s="49">
        <v>0</v>
      </c>
      <c r="N583" s="49">
        <v>3.5000000000000001E-3</v>
      </c>
      <c r="O583" s="49">
        <v>1.6999999999999999E-3</v>
      </c>
      <c r="P583" s="49"/>
      <c r="Q583" s="49"/>
      <c r="R583" s="49">
        <v>5.1999999999999998E-3</v>
      </c>
      <c r="S583" s="49"/>
      <c r="T583" s="49"/>
      <c r="U583" s="49"/>
      <c r="V583" s="49"/>
      <c r="W583" s="49"/>
      <c r="X583" s="49"/>
      <c r="Y583" s="49"/>
      <c r="Z583" s="49"/>
      <c r="AA583" s="49"/>
      <c r="AB583" s="49"/>
      <c r="AC583" s="49"/>
      <c r="AD583" s="49"/>
      <c r="AE583" s="49">
        <v>1.6999999999999999E-3</v>
      </c>
      <c r="AF583" s="49"/>
      <c r="AG583" s="49"/>
      <c r="AH583" s="49"/>
      <c r="AI583" s="49"/>
      <c r="AJ583" s="49"/>
      <c r="AK583" s="49"/>
      <c r="AL583" s="49"/>
      <c r="AM583" s="49"/>
      <c r="AN583" s="49"/>
      <c r="AO583" s="49"/>
      <c r="AP583" s="49"/>
      <c r="AQ583" s="49"/>
      <c r="AR583" s="49"/>
      <c r="AS583" s="49" t="s">
        <v>1353</v>
      </c>
      <c r="AT583" s="108" t="str">
        <f t="shared" si="9"/>
        <v>ETL1_2025-06-08_P</v>
      </c>
      <c r="AU583" s="49"/>
      <c r="AV583" s="49"/>
      <c r="AW583" s="49"/>
    </row>
    <row r="584" spans="1:49" x14ac:dyDescent="0.35">
      <c r="A584" s="49" t="s">
        <v>1507</v>
      </c>
      <c r="B584" s="49" t="s">
        <v>1349</v>
      </c>
      <c r="C584" s="49" t="s">
        <v>1361</v>
      </c>
      <c r="D584" s="49" t="s">
        <v>1349</v>
      </c>
      <c r="E584" s="49">
        <v>13.21523</v>
      </c>
      <c r="F584" s="49" t="s">
        <v>1351</v>
      </c>
      <c r="G584" s="102">
        <v>45816</v>
      </c>
      <c r="H584" s="49"/>
      <c r="I584" s="49" t="s">
        <v>1352</v>
      </c>
      <c r="J584" s="49"/>
      <c r="K584" s="49"/>
      <c r="L584" s="49">
        <v>0</v>
      </c>
      <c r="M584" s="49">
        <v>0</v>
      </c>
      <c r="N584" s="49">
        <v>1.5089999999999999E-2</v>
      </c>
      <c r="O584" s="49">
        <v>3.2000000000000002E-3</v>
      </c>
      <c r="P584" s="49"/>
      <c r="Q584" s="49"/>
      <c r="R584" s="49">
        <v>1.8290000000000001E-2</v>
      </c>
      <c r="S584" s="49"/>
      <c r="T584" s="49"/>
      <c r="U584" s="49"/>
      <c r="V584" s="49"/>
      <c r="W584" s="49"/>
      <c r="X584" s="49"/>
      <c r="Y584" s="49"/>
      <c r="Z584" s="49"/>
      <c r="AA584" s="49"/>
      <c r="AB584" s="49"/>
      <c r="AC584" s="49"/>
      <c r="AD584" s="49"/>
      <c r="AE584" s="49">
        <v>3.2000000000000002E-3</v>
      </c>
      <c r="AF584" s="49"/>
      <c r="AG584" s="49"/>
      <c r="AH584" s="49"/>
      <c r="AI584" s="49"/>
      <c r="AJ584" s="49"/>
      <c r="AK584" s="49"/>
      <c r="AL584" s="49"/>
      <c r="AM584" s="49"/>
      <c r="AN584" s="49"/>
      <c r="AO584" s="49"/>
      <c r="AP584" s="49"/>
      <c r="AQ584" s="49"/>
      <c r="AR584" s="49"/>
      <c r="AS584" s="49" t="s">
        <v>1353</v>
      </c>
      <c r="AT584" s="108" t="str">
        <f t="shared" si="9"/>
        <v>ETL1_2025-06-08_T</v>
      </c>
      <c r="AU584" s="49"/>
      <c r="AV584" s="49"/>
      <c r="AW584" s="49"/>
    </row>
    <row r="585" spans="1:49" x14ac:dyDescent="0.35">
      <c r="A585" s="49" t="s">
        <v>1507</v>
      </c>
      <c r="B585" s="49" t="s">
        <v>1349</v>
      </c>
      <c r="C585" s="49" t="s">
        <v>1359</v>
      </c>
      <c r="D585" s="49" t="s">
        <v>1349</v>
      </c>
      <c r="E585" s="49">
        <v>494.48680000000002</v>
      </c>
      <c r="F585" s="49" t="s">
        <v>1357</v>
      </c>
      <c r="G585" s="102">
        <v>45816</v>
      </c>
      <c r="H585" s="49"/>
      <c r="I585" s="49" t="s">
        <v>1352</v>
      </c>
      <c r="J585" s="49"/>
      <c r="K585" s="49" t="s">
        <v>1360</v>
      </c>
      <c r="L585" s="49">
        <v>4</v>
      </c>
      <c r="M585" s="49">
        <v>0</v>
      </c>
      <c r="N585" s="49">
        <v>0.29613</v>
      </c>
      <c r="O585" s="49">
        <v>0.14099999999999999</v>
      </c>
      <c r="P585" s="49"/>
      <c r="Q585" s="49"/>
      <c r="R585" s="49">
        <v>0.43713000000000002</v>
      </c>
      <c r="S585" s="49"/>
      <c r="T585" s="49"/>
      <c r="U585" s="49"/>
      <c r="V585" s="49"/>
      <c r="W585" s="49"/>
      <c r="X585" s="49"/>
      <c r="Y585" s="49"/>
      <c r="Z585" s="49"/>
      <c r="AA585" s="49"/>
      <c r="AB585" s="49"/>
      <c r="AC585" s="49"/>
      <c r="AD585" s="49"/>
      <c r="AE585" s="49">
        <v>0.14099999999999999</v>
      </c>
      <c r="AF585" s="49"/>
      <c r="AG585" s="49"/>
      <c r="AH585" s="49"/>
      <c r="AI585" s="49"/>
      <c r="AJ585" s="49"/>
      <c r="AK585" s="49"/>
      <c r="AL585" s="49"/>
      <c r="AM585" s="49"/>
      <c r="AN585" s="49"/>
      <c r="AO585" s="49"/>
      <c r="AP585" s="49"/>
      <c r="AQ585" s="49"/>
      <c r="AR585" s="49"/>
      <c r="AS585" s="49" t="s">
        <v>1353</v>
      </c>
      <c r="AT585" s="108" t="str">
        <f t="shared" si="9"/>
        <v>ETL1_2025-06-08_C</v>
      </c>
      <c r="AU585" s="49"/>
      <c r="AV585" s="49"/>
      <c r="AW585" s="49"/>
    </row>
    <row r="586" spans="1:49" x14ac:dyDescent="0.35">
      <c r="A586" s="49" t="s">
        <v>1508</v>
      </c>
      <c r="B586" s="49" t="s">
        <v>1349</v>
      </c>
      <c r="C586" s="49" t="s">
        <v>1350</v>
      </c>
      <c r="D586" s="49" t="s">
        <v>1349</v>
      </c>
      <c r="E586" s="49">
        <v>10.90094</v>
      </c>
      <c r="F586" s="49" t="s">
        <v>1351</v>
      </c>
      <c r="G586" s="102">
        <v>45816</v>
      </c>
      <c r="H586" s="49"/>
      <c r="I586" s="49" t="s">
        <v>1352</v>
      </c>
      <c r="J586" s="49"/>
      <c r="K586" s="49"/>
      <c r="L586" s="49">
        <v>0</v>
      </c>
      <c r="M586" s="49">
        <v>0</v>
      </c>
      <c r="N586" s="49">
        <v>4.0800000000000003E-2</v>
      </c>
      <c r="O586" s="49">
        <v>5.64E-3</v>
      </c>
      <c r="P586" s="49"/>
      <c r="Q586" s="49"/>
      <c r="R586" s="49">
        <v>4.6440000000000002E-2</v>
      </c>
      <c r="S586" s="49"/>
      <c r="T586" s="49"/>
      <c r="U586" s="49"/>
      <c r="V586" s="49"/>
      <c r="W586" s="49"/>
      <c r="X586" s="49"/>
      <c r="Y586" s="49"/>
      <c r="Z586" s="49"/>
      <c r="AA586" s="49"/>
      <c r="AB586" s="49"/>
      <c r="AC586" s="49"/>
      <c r="AD586" s="49"/>
      <c r="AE586" s="49">
        <v>5.64E-3</v>
      </c>
      <c r="AF586" s="49"/>
      <c r="AG586" s="49"/>
      <c r="AH586" s="49"/>
      <c r="AI586" s="49"/>
      <c r="AJ586" s="49"/>
      <c r="AK586" s="49"/>
      <c r="AL586" s="49"/>
      <c r="AM586" s="49"/>
      <c r="AN586" s="49"/>
      <c r="AO586" s="49"/>
      <c r="AP586" s="49"/>
      <c r="AQ586" s="49"/>
      <c r="AR586" s="49"/>
      <c r="AS586" s="49" t="s">
        <v>1353</v>
      </c>
      <c r="AT586" s="108" t="str">
        <f t="shared" si="9"/>
        <v>GMP1_2025-06-08_N</v>
      </c>
      <c r="AU586" s="49"/>
      <c r="AV586" s="49"/>
      <c r="AW586" s="49"/>
    </row>
    <row r="587" spans="1:49" x14ac:dyDescent="0.35">
      <c r="A587" s="49" t="s">
        <v>1508</v>
      </c>
      <c r="B587" s="49" t="s">
        <v>1349</v>
      </c>
      <c r="C587" s="49" t="s">
        <v>1356</v>
      </c>
      <c r="D587" s="49" t="s">
        <v>1349</v>
      </c>
      <c r="E587" s="49">
        <v>0.02</v>
      </c>
      <c r="F587" s="49" t="s">
        <v>1357</v>
      </c>
      <c r="G587" s="102">
        <v>45816</v>
      </c>
      <c r="H587" s="49"/>
      <c r="I587" s="49" t="s">
        <v>1352</v>
      </c>
      <c r="J587" s="49"/>
      <c r="K587" s="49"/>
      <c r="L587" s="49">
        <v>0</v>
      </c>
      <c r="M587" s="49">
        <v>0</v>
      </c>
      <c r="N587" s="49">
        <v>9.3799999999999994E-3</v>
      </c>
      <c r="O587" s="49">
        <v>1.7099999999999999E-3</v>
      </c>
      <c r="P587" s="49"/>
      <c r="Q587" s="49"/>
      <c r="R587" s="49">
        <v>1.1089999999999999E-2</v>
      </c>
      <c r="S587" s="49"/>
      <c r="T587" s="49"/>
      <c r="U587" s="49"/>
      <c r="V587" s="49"/>
      <c r="W587" s="49"/>
      <c r="X587" s="49"/>
      <c r="Y587" s="49"/>
      <c r="Z587" s="49"/>
      <c r="AA587" s="49"/>
      <c r="AB587" s="49"/>
      <c r="AC587" s="49"/>
      <c r="AD587" s="49"/>
      <c r="AE587" s="49">
        <v>1.7099999999999999E-3</v>
      </c>
      <c r="AF587" s="49"/>
      <c r="AG587" s="49"/>
      <c r="AH587" s="49"/>
      <c r="AI587" s="49"/>
      <c r="AJ587" s="49"/>
      <c r="AK587" s="49"/>
      <c r="AL587" s="49"/>
      <c r="AM587" s="49"/>
      <c r="AN587" s="49"/>
      <c r="AO587" s="49"/>
      <c r="AP587" s="49"/>
      <c r="AQ587" s="49"/>
      <c r="AR587" s="49"/>
      <c r="AS587" s="49" t="s">
        <v>1353</v>
      </c>
      <c r="AT587" s="108" t="str">
        <f t="shared" si="9"/>
        <v>GMP1_2025-06-08_P</v>
      </c>
      <c r="AU587" s="49"/>
      <c r="AV587" s="49"/>
      <c r="AW587" s="49"/>
    </row>
    <row r="588" spans="1:49" x14ac:dyDescent="0.35">
      <c r="A588" s="49" t="s">
        <v>1508</v>
      </c>
      <c r="B588" s="49" t="s">
        <v>1349</v>
      </c>
      <c r="C588" s="49" t="s">
        <v>1359</v>
      </c>
      <c r="D588" s="49" t="s">
        <v>1349</v>
      </c>
      <c r="E588" s="49">
        <v>389.00909999999999</v>
      </c>
      <c r="F588" s="49" t="s">
        <v>1357</v>
      </c>
      <c r="G588" s="102">
        <v>45816</v>
      </c>
      <c r="H588" s="49"/>
      <c r="I588" s="49" t="s">
        <v>1352</v>
      </c>
      <c r="J588" s="49"/>
      <c r="K588" s="49" t="s">
        <v>1360</v>
      </c>
      <c r="L588" s="49">
        <v>4</v>
      </c>
      <c r="M588" s="49">
        <v>0</v>
      </c>
      <c r="N588" s="49">
        <v>0.24035999999999999</v>
      </c>
      <c r="O588" s="49">
        <v>0.13766</v>
      </c>
      <c r="P588" s="49"/>
      <c r="Q588" s="49"/>
      <c r="R588" s="49">
        <v>0.37802000000000002</v>
      </c>
      <c r="S588" s="49"/>
      <c r="T588" s="49"/>
      <c r="U588" s="49"/>
      <c r="V588" s="49"/>
      <c r="W588" s="49"/>
      <c r="X588" s="49"/>
      <c r="Y588" s="49"/>
      <c r="Z588" s="49"/>
      <c r="AA588" s="49"/>
      <c r="AB588" s="49"/>
      <c r="AC588" s="49"/>
      <c r="AD588" s="49"/>
      <c r="AE588" s="49">
        <v>0.13766</v>
      </c>
      <c r="AF588" s="49"/>
      <c r="AG588" s="49"/>
      <c r="AH588" s="49"/>
      <c r="AI588" s="49"/>
      <c r="AJ588" s="49"/>
      <c r="AK588" s="49"/>
      <c r="AL588" s="49"/>
      <c r="AM588" s="49"/>
      <c r="AN588" s="49"/>
      <c r="AO588" s="49"/>
      <c r="AP588" s="49"/>
      <c r="AQ588" s="49"/>
      <c r="AR588" s="49"/>
      <c r="AS588" s="49" t="s">
        <v>1353</v>
      </c>
      <c r="AT588" s="108" t="str">
        <f t="shared" si="9"/>
        <v>GMP1_2025-06-08_C</v>
      </c>
      <c r="AU588" s="49"/>
      <c r="AV588" s="49"/>
      <c r="AW588" s="49"/>
    </row>
    <row r="589" spans="1:49" x14ac:dyDescent="0.35">
      <c r="A589" s="49" t="s">
        <v>1508</v>
      </c>
      <c r="B589" s="49" t="s">
        <v>1349</v>
      </c>
      <c r="C589" s="49" t="s">
        <v>1361</v>
      </c>
      <c r="D589" s="49" t="s">
        <v>1349</v>
      </c>
      <c r="E589" s="49">
        <v>367.15410000000003</v>
      </c>
      <c r="F589" s="49" t="s">
        <v>1351</v>
      </c>
      <c r="G589" s="102">
        <v>45816</v>
      </c>
      <c r="H589" s="49"/>
      <c r="I589" s="49" t="s">
        <v>1352</v>
      </c>
      <c r="J589" s="49"/>
      <c r="K589" s="49"/>
      <c r="L589" s="49">
        <v>0</v>
      </c>
      <c r="M589" s="49">
        <v>0</v>
      </c>
      <c r="N589" s="49">
        <v>0.38196999999999998</v>
      </c>
      <c r="O589" s="49">
        <v>3.3800000000000002E-3</v>
      </c>
      <c r="P589" s="49"/>
      <c r="Q589" s="49"/>
      <c r="R589" s="49">
        <v>0.38535000000000003</v>
      </c>
      <c r="S589" s="49"/>
      <c r="T589" s="49"/>
      <c r="U589" s="49"/>
      <c r="V589" s="49"/>
      <c r="W589" s="49"/>
      <c r="X589" s="49"/>
      <c r="Y589" s="49"/>
      <c r="Z589" s="49"/>
      <c r="AA589" s="49"/>
      <c r="AB589" s="49"/>
      <c r="AC589" s="49"/>
      <c r="AD589" s="49"/>
      <c r="AE589" s="49">
        <v>3.3800000000000002E-3</v>
      </c>
      <c r="AF589" s="49"/>
      <c r="AG589" s="49"/>
      <c r="AH589" s="49"/>
      <c r="AI589" s="49"/>
      <c r="AJ589" s="49"/>
      <c r="AK589" s="49"/>
      <c r="AL589" s="49"/>
      <c r="AM589" s="49"/>
      <c r="AN589" s="49"/>
      <c r="AO589" s="49"/>
      <c r="AP589" s="49"/>
      <c r="AQ589" s="49"/>
      <c r="AR589" s="49"/>
      <c r="AS589" s="49" t="s">
        <v>1353</v>
      </c>
      <c r="AT589" s="108" t="str">
        <f t="shared" si="9"/>
        <v>GMP1_2025-06-08_T</v>
      </c>
      <c r="AU589" s="49"/>
      <c r="AV589" s="49"/>
      <c r="AW589" s="49"/>
    </row>
    <row r="590" spans="1:49" x14ac:dyDescent="0.35">
      <c r="A590" s="49" t="s">
        <v>1509</v>
      </c>
      <c r="B590" s="49" t="s">
        <v>1349</v>
      </c>
      <c r="C590" s="49" t="s">
        <v>1350</v>
      </c>
      <c r="D590" s="49" t="s">
        <v>1349</v>
      </c>
      <c r="E590" s="49">
        <v>5.6046399999999998</v>
      </c>
      <c r="F590" s="49" t="s">
        <v>1351</v>
      </c>
      <c r="G590" s="102">
        <v>45816</v>
      </c>
      <c r="H590" s="49"/>
      <c r="I590" s="49" t="s">
        <v>1352</v>
      </c>
      <c r="J590" s="49"/>
      <c r="K590" s="49"/>
      <c r="L590" s="49">
        <v>0</v>
      </c>
      <c r="M590" s="49">
        <v>0</v>
      </c>
      <c r="N590" s="49">
        <v>2.4830000000000001E-2</v>
      </c>
      <c r="O590" s="49">
        <v>6.6899999999999998E-3</v>
      </c>
      <c r="P590" s="49"/>
      <c r="Q590" s="49"/>
      <c r="R590" s="49">
        <v>3.1519999999999999E-2</v>
      </c>
      <c r="S590" s="49"/>
      <c r="T590" s="49"/>
      <c r="U590" s="49"/>
      <c r="V590" s="49"/>
      <c r="W590" s="49"/>
      <c r="X590" s="49"/>
      <c r="Y590" s="49"/>
      <c r="Z590" s="49"/>
      <c r="AA590" s="49"/>
      <c r="AB590" s="49"/>
      <c r="AC590" s="49"/>
      <c r="AD590" s="49"/>
      <c r="AE590" s="49">
        <v>6.6899999999999998E-3</v>
      </c>
      <c r="AF590" s="49"/>
      <c r="AG590" s="49"/>
      <c r="AH590" s="49"/>
      <c r="AI590" s="49"/>
      <c r="AJ590" s="49"/>
      <c r="AK590" s="49"/>
      <c r="AL590" s="49"/>
      <c r="AM590" s="49"/>
      <c r="AN590" s="49"/>
      <c r="AO590" s="49"/>
      <c r="AP590" s="49"/>
      <c r="AQ590" s="49"/>
      <c r="AR590" s="49"/>
      <c r="AS590" s="49" t="s">
        <v>1353</v>
      </c>
      <c r="AT590" s="108" t="str">
        <f t="shared" si="9"/>
        <v>GRPL1_2025-06-08_N</v>
      </c>
      <c r="AU590" s="49"/>
      <c r="AV590" s="49"/>
      <c r="AW590" s="49"/>
    </row>
    <row r="591" spans="1:49" x14ac:dyDescent="0.35">
      <c r="A591" s="49" t="s">
        <v>1509</v>
      </c>
      <c r="B591" s="49" t="s">
        <v>1349</v>
      </c>
      <c r="C591" s="49" t="s">
        <v>1356</v>
      </c>
      <c r="D591" s="49" t="s">
        <v>1349</v>
      </c>
      <c r="E591" s="49">
        <v>1.005E-2</v>
      </c>
      <c r="F591" s="49" t="s">
        <v>1357</v>
      </c>
      <c r="G591" s="102">
        <v>45816</v>
      </c>
      <c r="H591" s="49"/>
      <c r="I591" s="49" t="s">
        <v>1352</v>
      </c>
      <c r="J591" s="49"/>
      <c r="K591" s="49"/>
      <c r="L591" s="49">
        <v>0</v>
      </c>
      <c r="M591" s="49">
        <v>0</v>
      </c>
      <c r="N591" s="49">
        <v>4.0600000000000002E-3</v>
      </c>
      <c r="O591" s="49">
        <v>1.2800000000000001E-3</v>
      </c>
      <c r="P591" s="49"/>
      <c r="Q591" s="49"/>
      <c r="R591" s="49">
        <v>5.3400000000000001E-3</v>
      </c>
      <c r="S591" s="49"/>
      <c r="T591" s="49"/>
      <c r="U591" s="49"/>
      <c r="V591" s="49"/>
      <c r="W591" s="49"/>
      <c r="X591" s="49"/>
      <c r="Y591" s="49"/>
      <c r="Z591" s="49"/>
      <c r="AA591" s="49"/>
      <c r="AB591" s="49"/>
      <c r="AC591" s="49"/>
      <c r="AD591" s="49"/>
      <c r="AE591" s="49">
        <v>1.2800000000000001E-3</v>
      </c>
      <c r="AF591" s="49"/>
      <c r="AG591" s="49"/>
      <c r="AH591" s="49"/>
      <c r="AI591" s="49"/>
      <c r="AJ591" s="49"/>
      <c r="AK591" s="49"/>
      <c r="AL591" s="49"/>
      <c r="AM591" s="49"/>
      <c r="AN591" s="49"/>
      <c r="AO591" s="49"/>
      <c r="AP591" s="49"/>
      <c r="AQ591" s="49"/>
      <c r="AR591" s="49"/>
      <c r="AS591" s="49" t="s">
        <v>1353</v>
      </c>
      <c r="AT591" s="108" t="str">
        <f t="shared" si="9"/>
        <v>GRPL1_2025-06-08_P</v>
      </c>
      <c r="AU591" s="49"/>
      <c r="AV591" s="49"/>
      <c r="AW591" s="49"/>
    </row>
    <row r="592" spans="1:49" x14ac:dyDescent="0.35">
      <c r="A592" s="49" t="s">
        <v>1509</v>
      </c>
      <c r="B592" s="49" t="s">
        <v>1349</v>
      </c>
      <c r="C592" s="49" t="s">
        <v>1361</v>
      </c>
      <c r="D592" s="49" t="s">
        <v>1349</v>
      </c>
      <c r="E592" s="49">
        <v>316.03489999999999</v>
      </c>
      <c r="F592" s="49" t="s">
        <v>1351</v>
      </c>
      <c r="G592" s="102">
        <v>45816</v>
      </c>
      <c r="H592" s="49"/>
      <c r="I592" s="49" t="s">
        <v>1352</v>
      </c>
      <c r="J592" s="49"/>
      <c r="K592" s="49"/>
      <c r="L592" s="49">
        <v>0</v>
      </c>
      <c r="M592" s="49">
        <v>0</v>
      </c>
      <c r="N592" s="49">
        <v>0.32745999999999997</v>
      </c>
      <c r="O592" s="49">
        <v>4.4299999999999999E-3</v>
      </c>
      <c r="P592" s="49"/>
      <c r="Q592" s="49"/>
      <c r="R592" s="49">
        <v>0.33189000000000002</v>
      </c>
      <c r="S592" s="49"/>
      <c r="T592" s="49"/>
      <c r="U592" s="49"/>
      <c r="V592" s="49"/>
      <c r="W592" s="49"/>
      <c r="X592" s="49"/>
      <c r="Y592" s="49"/>
      <c r="Z592" s="49"/>
      <c r="AA592" s="49"/>
      <c r="AB592" s="49"/>
      <c r="AC592" s="49"/>
      <c r="AD592" s="49"/>
      <c r="AE592" s="49">
        <v>4.4299999999999999E-3</v>
      </c>
      <c r="AF592" s="49"/>
      <c r="AG592" s="49"/>
      <c r="AH592" s="49"/>
      <c r="AI592" s="49"/>
      <c r="AJ592" s="49"/>
      <c r="AK592" s="49"/>
      <c r="AL592" s="49"/>
      <c r="AM592" s="49"/>
      <c r="AN592" s="49"/>
      <c r="AO592" s="49"/>
      <c r="AP592" s="49"/>
      <c r="AQ592" s="49"/>
      <c r="AR592" s="49"/>
      <c r="AS592" s="49" t="s">
        <v>1353</v>
      </c>
      <c r="AT592" s="108" t="str">
        <f t="shared" si="9"/>
        <v>GRPL1_2025-06-08_T</v>
      </c>
      <c r="AU592" s="49"/>
      <c r="AV592" s="49"/>
      <c r="AW592" s="49"/>
    </row>
    <row r="593" spans="1:49" x14ac:dyDescent="0.35">
      <c r="A593" s="49" t="s">
        <v>1509</v>
      </c>
      <c r="B593" s="49" t="s">
        <v>1349</v>
      </c>
      <c r="C593" s="49" t="s">
        <v>1359</v>
      </c>
      <c r="D593" s="49" t="s">
        <v>1349</v>
      </c>
      <c r="E593" s="49">
        <v>829.43780000000004</v>
      </c>
      <c r="F593" s="49" t="s">
        <v>1357</v>
      </c>
      <c r="G593" s="102">
        <v>45816</v>
      </c>
      <c r="H593" s="49"/>
      <c r="I593" s="49" t="s">
        <v>1352</v>
      </c>
      <c r="J593" s="49"/>
      <c r="K593" s="49" t="s">
        <v>1360</v>
      </c>
      <c r="L593" s="49">
        <v>33</v>
      </c>
      <c r="M593" s="49">
        <v>0</v>
      </c>
      <c r="N593" s="49">
        <v>8.233E-2</v>
      </c>
      <c r="O593" s="49">
        <v>0.13816000000000001</v>
      </c>
      <c r="P593" s="49"/>
      <c r="Q593" s="49"/>
      <c r="R593" s="49">
        <v>0.22048999999999999</v>
      </c>
      <c r="S593" s="49"/>
      <c r="T593" s="49"/>
      <c r="U593" s="49"/>
      <c r="V593" s="49"/>
      <c r="W593" s="49"/>
      <c r="X593" s="49"/>
      <c r="Y593" s="49"/>
      <c r="Z593" s="49"/>
      <c r="AA593" s="49"/>
      <c r="AB593" s="49"/>
      <c r="AC593" s="49"/>
      <c r="AD593" s="49"/>
      <c r="AE593" s="49">
        <v>0.13816000000000001</v>
      </c>
      <c r="AF593" s="49"/>
      <c r="AG593" s="49"/>
      <c r="AH593" s="49"/>
      <c r="AI593" s="49"/>
      <c r="AJ593" s="49"/>
      <c r="AK593" s="49"/>
      <c r="AL593" s="49"/>
      <c r="AM593" s="49"/>
      <c r="AN593" s="49"/>
      <c r="AO593" s="49"/>
      <c r="AP593" s="49"/>
      <c r="AQ593" s="49"/>
      <c r="AR593" s="49"/>
      <c r="AS593" s="49" t="s">
        <v>1353</v>
      </c>
      <c r="AT593" s="108" t="str">
        <f t="shared" si="9"/>
        <v>GRPL1_2025-06-08_C</v>
      </c>
      <c r="AU593" s="49"/>
      <c r="AV593" s="49"/>
      <c r="AW593" s="49"/>
    </row>
    <row r="594" spans="1:49" x14ac:dyDescent="0.35">
      <c r="A594" s="49" t="s">
        <v>1510</v>
      </c>
      <c r="B594" s="49" t="s">
        <v>1349</v>
      </c>
      <c r="C594" s="49" t="s">
        <v>1350</v>
      </c>
      <c r="D594" s="49" t="s">
        <v>1349</v>
      </c>
      <c r="E594" s="49">
        <v>8.7115500000000008</v>
      </c>
      <c r="F594" s="49" t="s">
        <v>1351</v>
      </c>
      <c r="G594" s="102">
        <v>45816</v>
      </c>
      <c r="H594" s="49"/>
      <c r="I594" s="49" t="s">
        <v>1352</v>
      </c>
      <c r="J594" s="49"/>
      <c r="K594" s="49"/>
      <c r="L594" s="49">
        <v>0</v>
      </c>
      <c r="M594" s="49">
        <v>0</v>
      </c>
      <c r="N594" s="49">
        <v>3.4200000000000001E-2</v>
      </c>
      <c r="O594" s="49">
        <v>8.0700000000000008E-3</v>
      </c>
      <c r="P594" s="49"/>
      <c r="Q594" s="49"/>
      <c r="R594" s="49">
        <v>4.2270000000000002E-2</v>
      </c>
      <c r="S594" s="49"/>
      <c r="T594" s="49"/>
      <c r="U594" s="49"/>
      <c r="V594" s="49"/>
      <c r="W594" s="49"/>
      <c r="X594" s="49"/>
      <c r="Y594" s="49"/>
      <c r="Z594" s="49"/>
      <c r="AA594" s="49"/>
      <c r="AB594" s="49"/>
      <c r="AC594" s="49"/>
      <c r="AD594" s="49"/>
      <c r="AE594" s="49">
        <v>8.0700000000000008E-3</v>
      </c>
      <c r="AF594" s="49"/>
      <c r="AG594" s="49"/>
      <c r="AH594" s="49"/>
      <c r="AI594" s="49"/>
      <c r="AJ594" s="49"/>
      <c r="AK594" s="49"/>
      <c r="AL594" s="49"/>
      <c r="AM594" s="49"/>
      <c r="AN594" s="49"/>
      <c r="AO594" s="49"/>
      <c r="AP594" s="49"/>
      <c r="AQ594" s="49"/>
      <c r="AR594" s="49"/>
      <c r="AS594" s="49" t="s">
        <v>1353</v>
      </c>
      <c r="AT594" s="108" t="str">
        <f t="shared" si="9"/>
        <v>HA1_2025-06-08_N</v>
      </c>
      <c r="AU594" s="49"/>
      <c r="AV594" s="49"/>
      <c r="AW594" s="49"/>
    </row>
    <row r="595" spans="1:49" x14ac:dyDescent="0.35">
      <c r="A595" s="49" t="s">
        <v>1510</v>
      </c>
      <c r="B595" s="49" t="s">
        <v>1349</v>
      </c>
      <c r="C595" s="49" t="s">
        <v>1356</v>
      </c>
      <c r="D595" s="49" t="s">
        <v>1349</v>
      </c>
      <c r="E595" s="49">
        <v>0.10242999999999999</v>
      </c>
      <c r="F595" s="49" t="s">
        <v>1357</v>
      </c>
      <c r="G595" s="102">
        <v>45816</v>
      </c>
      <c r="H595" s="49"/>
      <c r="I595" s="49" t="s">
        <v>1352</v>
      </c>
      <c r="J595" s="49"/>
      <c r="K595" s="49"/>
      <c r="L595" s="49">
        <v>0</v>
      </c>
      <c r="M595" s="49">
        <v>0</v>
      </c>
      <c r="N595" s="49">
        <v>5.3460000000000001E-2</v>
      </c>
      <c r="O595" s="49">
        <v>3.31E-3</v>
      </c>
      <c r="P595" s="49"/>
      <c r="Q595" s="49"/>
      <c r="R595" s="49">
        <v>5.6770000000000001E-2</v>
      </c>
      <c r="S595" s="49"/>
      <c r="T595" s="49"/>
      <c r="U595" s="49"/>
      <c r="V595" s="49"/>
      <c r="W595" s="49"/>
      <c r="X595" s="49"/>
      <c r="Y595" s="49"/>
      <c r="Z595" s="49"/>
      <c r="AA595" s="49"/>
      <c r="AB595" s="49"/>
      <c r="AC595" s="49"/>
      <c r="AD595" s="49"/>
      <c r="AE595" s="49">
        <v>3.31E-3</v>
      </c>
      <c r="AF595" s="49"/>
      <c r="AG595" s="49"/>
      <c r="AH595" s="49"/>
      <c r="AI595" s="49"/>
      <c r="AJ595" s="49"/>
      <c r="AK595" s="49"/>
      <c r="AL595" s="49"/>
      <c r="AM595" s="49"/>
      <c r="AN595" s="49"/>
      <c r="AO595" s="49"/>
      <c r="AP595" s="49"/>
      <c r="AQ595" s="49"/>
      <c r="AR595" s="49"/>
      <c r="AS595" s="49" t="s">
        <v>1353</v>
      </c>
      <c r="AT595" s="108" t="str">
        <f t="shared" si="9"/>
        <v>HA1_2025-06-08_P</v>
      </c>
      <c r="AU595" s="49"/>
      <c r="AV595" s="49"/>
      <c r="AW595" s="49"/>
    </row>
    <row r="596" spans="1:49" x14ac:dyDescent="0.35">
      <c r="A596" s="49" t="s">
        <v>1510</v>
      </c>
      <c r="B596" s="49" t="s">
        <v>1349</v>
      </c>
      <c r="C596" s="49" t="s">
        <v>1359</v>
      </c>
      <c r="D596" s="49" t="s">
        <v>1349</v>
      </c>
      <c r="E596" s="49">
        <v>587.16300000000001</v>
      </c>
      <c r="F596" s="49" t="s">
        <v>1357</v>
      </c>
      <c r="G596" s="102">
        <v>45816</v>
      </c>
      <c r="H596" s="49"/>
      <c r="I596" s="49" t="s">
        <v>1352</v>
      </c>
      <c r="J596" s="49"/>
      <c r="K596" s="49" t="s">
        <v>1360</v>
      </c>
      <c r="L596" s="49">
        <v>24</v>
      </c>
      <c r="M596" s="49">
        <v>0</v>
      </c>
      <c r="N596" s="49">
        <v>7.9439999999999997E-2</v>
      </c>
      <c r="O596" s="49">
        <v>0.13885</v>
      </c>
      <c r="P596" s="49"/>
      <c r="Q596" s="49"/>
      <c r="R596" s="49">
        <v>0.21829000000000001</v>
      </c>
      <c r="S596" s="49"/>
      <c r="T596" s="49"/>
      <c r="U596" s="49"/>
      <c r="V596" s="49"/>
      <c r="W596" s="49"/>
      <c r="X596" s="49"/>
      <c r="Y596" s="49"/>
      <c r="Z596" s="49"/>
      <c r="AA596" s="49"/>
      <c r="AB596" s="49"/>
      <c r="AC596" s="49"/>
      <c r="AD596" s="49"/>
      <c r="AE596" s="49">
        <v>0.13885</v>
      </c>
      <c r="AF596" s="49"/>
      <c r="AG596" s="49"/>
      <c r="AH596" s="49"/>
      <c r="AI596" s="49"/>
      <c r="AJ596" s="49"/>
      <c r="AK596" s="49"/>
      <c r="AL596" s="49"/>
      <c r="AM596" s="49"/>
      <c r="AN596" s="49"/>
      <c r="AO596" s="49"/>
      <c r="AP596" s="49"/>
      <c r="AQ596" s="49"/>
      <c r="AR596" s="49"/>
      <c r="AS596" s="49" t="s">
        <v>1353</v>
      </c>
      <c r="AT596" s="108" t="str">
        <f t="shared" si="9"/>
        <v>HA1_2025-06-08_C</v>
      </c>
      <c r="AU596" s="49"/>
      <c r="AV596" s="49"/>
      <c r="AW596" s="49"/>
    </row>
    <row r="597" spans="1:49" x14ac:dyDescent="0.35">
      <c r="A597" s="49" t="s">
        <v>1510</v>
      </c>
      <c r="B597" s="49" t="s">
        <v>1349</v>
      </c>
      <c r="C597" s="49" t="s">
        <v>1361</v>
      </c>
      <c r="D597" s="49" t="s">
        <v>1349</v>
      </c>
      <c r="E597" s="49">
        <v>451.7176</v>
      </c>
      <c r="F597" s="49" t="s">
        <v>1351</v>
      </c>
      <c r="G597" s="102">
        <v>45816</v>
      </c>
      <c r="H597" s="49"/>
      <c r="I597" s="49" t="s">
        <v>1352</v>
      </c>
      <c r="J597" s="49"/>
      <c r="K597" s="49" t="s">
        <v>1360</v>
      </c>
      <c r="L597" s="49">
        <v>4</v>
      </c>
      <c r="M597" s="49">
        <v>0</v>
      </c>
      <c r="N597" s="49">
        <v>9.2950000000000005E-2</v>
      </c>
      <c r="O597" s="49">
        <v>6.4000000000000005E-4</v>
      </c>
      <c r="P597" s="49"/>
      <c r="Q597" s="49"/>
      <c r="R597" s="49">
        <v>9.3590000000000007E-2</v>
      </c>
      <c r="S597" s="49"/>
      <c r="T597" s="49"/>
      <c r="U597" s="49"/>
      <c r="V597" s="49"/>
      <c r="W597" s="49"/>
      <c r="X597" s="49"/>
      <c r="Y597" s="49"/>
      <c r="Z597" s="49"/>
      <c r="AA597" s="49"/>
      <c r="AB597" s="49"/>
      <c r="AC597" s="49"/>
      <c r="AD597" s="49"/>
      <c r="AE597" s="49">
        <v>6.4000000000000005E-4</v>
      </c>
      <c r="AF597" s="49"/>
      <c r="AG597" s="49"/>
      <c r="AH597" s="49"/>
      <c r="AI597" s="49"/>
      <c r="AJ597" s="49"/>
      <c r="AK597" s="49"/>
      <c r="AL597" s="49"/>
      <c r="AM597" s="49"/>
      <c r="AN597" s="49"/>
      <c r="AO597" s="49"/>
      <c r="AP597" s="49"/>
      <c r="AQ597" s="49"/>
      <c r="AR597" s="49"/>
      <c r="AS597" s="49" t="s">
        <v>1353</v>
      </c>
      <c r="AT597" s="108" t="str">
        <f t="shared" si="9"/>
        <v>HA1_2025-06-08_T</v>
      </c>
      <c r="AU597" s="49"/>
      <c r="AV597" s="49"/>
      <c r="AW597" s="49"/>
    </row>
    <row r="598" spans="1:49" x14ac:dyDescent="0.35">
      <c r="A598" s="49" t="s">
        <v>1511</v>
      </c>
      <c r="B598" s="49" t="s">
        <v>1349</v>
      </c>
      <c r="C598" s="49" t="s">
        <v>1350</v>
      </c>
      <c r="D598" s="49" t="s">
        <v>1349</v>
      </c>
      <c r="E598" s="49">
        <v>5.5727599999999997</v>
      </c>
      <c r="F598" s="49" t="s">
        <v>1351</v>
      </c>
      <c r="G598" s="102">
        <v>45816</v>
      </c>
      <c r="H598" s="49"/>
      <c r="I598" s="49" t="s">
        <v>1352</v>
      </c>
      <c r="J598" s="49"/>
      <c r="K598" s="49"/>
      <c r="L598" s="49">
        <v>0</v>
      </c>
      <c r="M598" s="49">
        <v>0</v>
      </c>
      <c r="N598" s="49">
        <v>2.4729999999999999E-2</v>
      </c>
      <c r="O598" s="49">
        <v>4.9699999999999996E-3</v>
      </c>
      <c r="P598" s="49"/>
      <c r="Q598" s="49"/>
      <c r="R598" s="49">
        <v>2.9700000000000001E-2</v>
      </c>
      <c r="S598" s="49"/>
      <c r="T598" s="49"/>
      <c r="U598" s="49"/>
      <c r="V598" s="49"/>
      <c r="W598" s="49"/>
      <c r="X598" s="49"/>
      <c r="Y598" s="49"/>
      <c r="Z598" s="49"/>
      <c r="AA598" s="49"/>
      <c r="AB598" s="49"/>
      <c r="AC598" s="49"/>
      <c r="AD598" s="49"/>
      <c r="AE598" s="49">
        <v>4.9699999999999996E-3</v>
      </c>
      <c r="AF598" s="49"/>
      <c r="AG598" s="49"/>
      <c r="AH598" s="49"/>
      <c r="AI598" s="49"/>
      <c r="AJ598" s="49"/>
      <c r="AK598" s="49"/>
      <c r="AL598" s="49"/>
      <c r="AM598" s="49"/>
      <c r="AN598" s="49"/>
      <c r="AO598" s="49"/>
      <c r="AP598" s="49"/>
      <c r="AQ598" s="49"/>
      <c r="AR598" s="49"/>
      <c r="AS598" s="49" t="s">
        <v>1353</v>
      </c>
      <c r="AT598" s="108" t="str">
        <f t="shared" si="9"/>
        <v>HB3_2025-06-08_N</v>
      </c>
      <c r="AU598" s="49"/>
      <c r="AV598" s="49"/>
      <c r="AW598" s="49"/>
    </row>
    <row r="599" spans="1:49" x14ac:dyDescent="0.35">
      <c r="A599" s="49" t="s">
        <v>1511</v>
      </c>
      <c r="B599" s="49" t="s">
        <v>1349</v>
      </c>
      <c r="C599" s="49" t="s">
        <v>1356</v>
      </c>
      <c r="D599" s="49" t="s">
        <v>1349</v>
      </c>
      <c r="E599" s="49">
        <v>6.9440000000000002E-2</v>
      </c>
      <c r="F599" s="49" t="s">
        <v>1357</v>
      </c>
      <c r="G599" s="102">
        <v>45816</v>
      </c>
      <c r="H599" s="49"/>
      <c r="I599" s="49" t="s">
        <v>1352</v>
      </c>
      <c r="J599" s="49"/>
      <c r="K599" s="49"/>
      <c r="L599" s="49">
        <v>0</v>
      </c>
      <c r="M599" s="49">
        <v>0</v>
      </c>
      <c r="N599" s="49">
        <v>3.5819999999999998E-2</v>
      </c>
      <c r="O599" s="49">
        <v>1.15E-3</v>
      </c>
      <c r="P599" s="49"/>
      <c r="Q599" s="49"/>
      <c r="R599" s="49">
        <v>3.6970000000000003E-2</v>
      </c>
      <c r="S599" s="49"/>
      <c r="T599" s="49"/>
      <c r="U599" s="49"/>
      <c r="V599" s="49"/>
      <c r="W599" s="49"/>
      <c r="X599" s="49"/>
      <c r="Y599" s="49"/>
      <c r="Z599" s="49"/>
      <c r="AA599" s="49"/>
      <c r="AB599" s="49"/>
      <c r="AC599" s="49"/>
      <c r="AD599" s="49"/>
      <c r="AE599" s="49">
        <v>1.15E-3</v>
      </c>
      <c r="AF599" s="49"/>
      <c r="AG599" s="49"/>
      <c r="AH599" s="49"/>
      <c r="AI599" s="49"/>
      <c r="AJ599" s="49"/>
      <c r="AK599" s="49"/>
      <c r="AL599" s="49"/>
      <c r="AM599" s="49"/>
      <c r="AN599" s="49"/>
      <c r="AO599" s="49"/>
      <c r="AP599" s="49"/>
      <c r="AQ599" s="49"/>
      <c r="AR599" s="49"/>
      <c r="AS599" s="49" t="s">
        <v>1353</v>
      </c>
      <c r="AT599" s="108" t="str">
        <f t="shared" si="9"/>
        <v>HB3_2025-06-08_P</v>
      </c>
      <c r="AU599" s="49"/>
      <c r="AV599" s="49"/>
      <c r="AW599" s="49"/>
    </row>
    <row r="600" spans="1:49" x14ac:dyDescent="0.35">
      <c r="A600" s="49" t="s">
        <v>1511</v>
      </c>
      <c r="B600" s="49" t="s">
        <v>1349</v>
      </c>
      <c r="C600" s="49" t="s">
        <v>1361</v>
      </c>
      <c r="D600" s="49" t="s">
        <v>1349</v>
      </c>
      <c r="E600" s="49">
        <v>486.61939999999998</v>
      </c>
      <c r="F600" s="49" t="s">
        <v>1351</v>
      </c>
      <c r="G600" s="102">
        <v>45816</v>
      </c>
      <c r="H600" s="49"/>
      <c r="I600" s="49" t="s">
        <v>1352</v>
      </c>
      <c r="J600" s="49"/>
      <c r="K600" s="49"/>
      <c r="L600" s="49">
        <v>0</v>
      </c>
      <c r="M600" s="49">
        <v>0</v>
      </c>
      <c r="N600" s="49">
        <v>0.51134999999999997</v>
      </c>
      <c r="O600" s="49">
        <v>3.1900000000000001E-3</v>
      </c>
      <c r="P600" s="49"/>
      <c r="Q600" s="49"/>
      <c r="R600" s="49">
        <v>0.51454</v>
      </c>
      <c r="S600" s="49"/>
      <c r="T600" s="49"/>
      <c r="U600" s="49"/>
      <c r="V600" s="49"/>
      <c r="W600" s="49"/>
      <c r="X600" s="49"/>
      <c r="Y600" s="49"/>
      <c r="Z600" s="49"/>
      <c r="AA600" s="49"/>
      <c r="AB600" s="49"/>
      <c r="AC600" s="49"/>
      <c r="AD600" s="49"/>
      <c r="AE600" s="49">
        <v>3.1900000000000001E-3</v>
      </c>
      <c r="AF600" s="49"/>
      <c r="AG600" s="49"/>
      <c r="AH600" s="49"/>
      <c r="AI600" s="49"/>
      <c r="AJ600" s="49"/>
      <c r="AK600" s="49"/>
      <c r="AL600" s="49"/>
      <c r="AM600" s="49"/>
      <c r="AN600" s="49"/>
      <c r="AO600" s="49"/>
      <c r="AP600" s="49"/>
      <c r="AQ600" s="49"/>
      <c r="AR600" s="49"/>
      <c r="AS600" s="49" t="s">
        <v>1353</v>
      </c>
      <c r="AT600" s="108" t="str">
        <f t="shared" si="9"/>
        <v>HB3_2025-06-08_T</v>
      </c>
      <c r="AU600" s="49"/>
      <c r="AV600" s="49"/>
      <c r="AW600" s="49"/>
    </row>
    <row r="601" spans="1:49" x14ac:dyDescent="0.35">
      <c r="A601" s="49" t="s">
        <v>1511</v>
      </c>
      <c r="B601" s="49" t="s">
        <v>1349</v>
      </c>
      <c r="C601" s="49" t="s">
        <v>1359</v>
      </c>
      <c r="D601" s="49" t="s">
        <v>1349</v>
      </c>
      <c r="E601" s="49">
        <v>255.79259999999999</v>
      </c>
      <c r="F601" s="49" t="s">
        <v>1357</v>
      </c>
      <c r="G601" s="102">
        <v>45816</v>
      </c>
      <c r="H601" s="49"/>
      <c r="I601" s="49" t="s">
        <v>1352</v>
      </c>
      <c r="J601" s="49"/>
      <c r="K601" s="49" t="s">
        <v>1360</v>
      </c>
      <c r="L601" s="49">
        <v>4</v>
      </c>
      <c r="M601" s="49">
        <v>0</v>
      </c>
      <c r="N601" s="49">
        <v>0.16453999999999999</v>
      </c>
      <c r="O601" s="49">
        <v>0.13761000000000001</v>
      </c>
      <c r="P601" s="49"/>
      <c r="Q601" s="49"/>
      <c r="R601" s="49">
        <v>0.30214999999999997</v>
      </c>
      <c r="S601" s="49"/>
      <c r="T601" s="49"/>
      <c r="U601" s="49"/>
      <c r="V601" s="49"/>
      <c r="W601" s="49"/>
      <c r="X601" s="49"/>
      <c r="Y601" s="49"/>
      <c r="Z601" s="49"/>
      <c r="AA601" s="49"/>
      <c r="AB601" s="49"/>
      <c r="AC601" s="49"/>
      <c r="AD601" s="49"/>
      <c r="AE601" s="49">
        <v>0.13761000000000001</v>
      </c>
      <c r="AF601" s="49"/>
      <c r="AG601" s="49"/>
      <c r="AH601" s="49"/>
      <c r="AI601" s="49"/>
      <c r="AJ601" s="49"/>
      <c r="AK601" s="49"/>
      <c r="AL601" s="49"/>
      <c r="AM601" s="49"/>
      <c r="AN601" s="49"/>
      <c r="AO601" s="49"/>
      <c r="AP601" s="49"/>
      <c r="AQ601" s="49"/>
      <c r="AR601" s="49"/>
      <c r="AS601" s="49" t="s">
        <v>1353</v>
      </c>
      <c r="AT601" s="108" t="str">
        <f t="shared" si="9"/>
        <v>HB3_2025-06-08_C</v>
      </c>
      <c r="AU601" s="49"/>
      <c r="AV601" s="49"/>
      <c r="AW601" s="49"/>
    </row>
    <row r="602" spans="1:49" x14ac:dyDescent="0.35">
      <c r="A602" s="49" t="s">
        <v>1512</v>
      </c>
      <c r="B602" s="49" t="s">
        <v>1349</v>
      </c>
      <c r="C602" s="49" t="s">
        <v>1350</v>
      </c>
      <c r="D602" s="49" t="s">
        <v>1349</v>
      </c>
      <c r="E602" s="49">
        <v>16.448309999999999</v>
      </c>
      <c r="F602" s="49" t="s">
        <v>1351</v>
      </c>
      <c r="G602" s="102">
        <v>45816</v>
      </c>
      <c r="H602" s="49"/>
      <c r="I602" s="49" t="s">
        <v>1352</v>
      </c>
      <c r="J602" s="49"/>
      <c r="K602" s="49"/>
      <c r="L602" s="49">
        <v>0</v>
      </c>
      <c r="M602" s="49">
        <v>0</v>
      </c>
      <c r="N602" s="49">
        <v>5.7520000000000002E-2</v>
      </c>
      <c r="O602" s="49">
        <v>2.1440000000000001E-2</v>
      </c>
      <c r="P602" s="49"/>
      <c r="Q602" s="49"/>
      <c r="R602" s="49">
        <v>7.8960000000000002E-2</v>
      </c>
      <c r="S602" s="49"/>
      <c r="T602" s="49"/>
      <c r="U602" s="49"/>
      <c r="V602" s="49"/>
      <c r="W602" s="49"/>
      <c r="X602" s="49"/>
      <c r="Y602" s="49"/>
      <c r="Z602" s="49"/>
      <c r="AA602" s="49"/>
      <c r="AB602" s="49"/>
      <c r="AC602" s="49"/>
      <c r="AD602" s="49"/>
      <c r="AE602" s="49">
        <v>2.1440000000000001E-2</v>
      </c>
      <c r="AF602" s="49"/>
      <c r="AG602" s="49"/>
      <c r="AH602" s="49"/>
      <c r="AI602" s="49"/>
      <c r="AJ602" s="49"/>
      <c r="AK602" s="49"/>
      <c r="AL602" s="49"/>
      <c r="AM602" s="49"/>
      <c r="AN602" s="49"/>
      <c r="AO602" s="49"/>
      <c r="AP602" s="49"/>
      <c r="AQ602" s="49"/>
      <c r="AR602" s="49"/>
      <c r="AS602" s="49" t="s">
        <v>1353</v>
      </c>
      <c r="AT602" s="108" t="str">
        <f t="shared" si="9"/>
        <v>HL2_2025-06-08_N</v>
      </c>
      <c r="AU602" s="49"/>
      <c r="AV602" s="49"/>
      <c r="AW602" s="49"/>
    </row>
    <row r="603" spans="1:49" x14ac:dyDescent="0.35">
      <c r="A603" s="49" t="s">
        <v>1512</v>
      </c>
      <c r="B603" s="49" t="s">
        <v>1349</v>
      </c>
      <c r="C603" s="49" t="s">
        <v>1356</v>
      </c>
      <c r="D603" s="49" t="s">
        <v>1349</v>
      </c>
      <c r="E603" s="49">
        <v>5.9769999999999997E-2</v>
      </c>
      <c r="F603" s="49" t="s">
        <v>1357</v>
      </c>
      <c r="G603" s="102">
        <v>45816</v>
      </c>
      <c r="H603" s="49"/>
      <c r="I603" s="49" t="s">
        <v>1352</v>
      </c>
      <c r="J603" s="49"/>
      <c r="K603" s="49"/>
      <c r="L603" s="49">
        <v>0</v>
      </c>
      <c r="M603" s="49">
        <v>0</v>
      </c>
      <c r="N603" s="49">
        <v>3.065E-2</v>
      </c>
      <c r="O603" s="49">
        <v>1.4630000000000001E-2</v>
      </c>
      <c r="P603" s="49"/>
      <c r="Q603" s="49"/>
      <c r="R603" s="49">
        <v>4.5289999999999997E-2</v>
      </c>
      <c r="S603" s="49"/>
      <c r="T603" s="49"/>
      <c r="U603" s="49"/>
      <c r="V603" s="49"/>
      <c r="W603" s="49"/>
      <c r="X603" s="49"/>
      <c r="Y603" s="49"/>
      <c r="Z603" s="49"/>
      <c r="AA603" s="49"/>
      <c r="AB603" s="49"/>
      <c r="AC603" s="49"/>
      <c r="AD603" s="49"/>
      <c r="AE603" s="49">
        <v>1.4630000000000001E-2</v>
      </c>
      <c r="AF603" s="49"/>
      <c r="AG603" s="49"/>
      <c r="AH603" s="49"/>
      <c r="AI603" s="49"/>
      <c r="AJ603" s="49"/>
      <c r="AK603" s="49"/>
      <c r="AL603" s="49"/>
      <c r="AM603" s="49"/>
      <c r="AN603" s="49"/>
      <c r="AO603" s="49"/>
      <c r="AP603" s="49"/>
      <c r="AQ603" s="49"/>
      <c r="AR603" s="49"/>
      <c r="AS603" s="49" t="s">
        <v>1353</v>
      </c>
      <c r="AT603" s="108" t="str">
        <f t="shared" si="9"/>
        <v>HL2_2025-06-08_P</v>
      </c>
      <c r="AU603" s="49"/>
      <c r="AV603" s="49"/>
      <c r="AW603" s="49"/>
    </row>
    <row r="604" spans="1:49" x14ac:dyDescent="0.35">
      <c r="A604" s="49" t="s">
        <v>1512</v>
      </c>
      <c r="B604" s="49" t="s">
        <v>1349</v>
      </c>
      <c r="C604" s="49" t="s">
        <v>1359</v>
      </c>
      <c r="D604" s="49" t="s">
        <v>1349</v>
      </c>
      <c r="E604" s="49">
        <v>196.62729999999999</v>
      </c>
      <c r="F604" s="49" t="s">
        <v>1357</v>
      </c>
      <c r="G604" s="102">
        <v>45816</v>
      </c>
      <c r="H604" s="49"/>
      <c r="I604" s="49" t="s">
        <v>1352</v>
      </c>
      <c r="J604" s="49"/>
      <c r="K604" s="49" t="s">
        <v>1360</v>
      </c>
      <c r="L604" s="49">
        <v>4</v>
      </c>
      <c r="M604" s="49">
        <v>0</v>
      </c>
      <c r="N604" s="49">
        <v>0.12894</v>
      </c>
      <c r="O604" s="49">
        <v>0.13914000000000001</v>
      </c>
      <c r="P604" s="49"/>
      <c r="Q604" s="49"/>
      <c r="R604" s="49">
        <v>0.26807999999999998</v>
      </c>
      <c r="S604" s="49"/>
      <c r="T604" s="49"/>
      <c r="U604" s="49"/>
      <c r="V604" s="49"/>
      <c r="W604" s="49"/>
      <c r="X604" s="49"/>
      <c r="Y604" s="49"/>
      <c r="Z604" s="49"/>
      <c r="AA604" s="49"/>
      <c r="AB604" s="49"/>
      <c r="AC604" s="49"/>
      <c r="AD604" s="49"/>
      <c r="AE604" s="49">
        <v>0.13914000000000001</v>
      </c>
      <c r="AF604" s="49"/>
      <c r="AG604" s="49"/>
      <c r="AH604" s="49"/>
      <c r="AI604" s="49"/>
      <c r="AJ604" s="49"/>
      <c r="AK604" s="49"/>
      <c r="AL604" s="49"/>
      <c r="AM604" s="49"/>
      <c r="AN604" s="49"/>
      <c r="AO604" s="49"/>
      <c r="AP604" s="49"/>
      <c r="AQ604" s="49"/>
      <c r="AR604" s="49"/>
      <c r="AS604" s="49" t="s">
        <v>1353</v>
      </c>
      <c r="AT604" s="108" t="str">
        <f t="shared" si="9"/>
        <v>HL2_2025-06-08_C</v>
      </c>
      <c r="AU604" s="49"/>
      <c r="AV604" s="49"/>
      <c r="AW604" s="49"/>
    </row>
    <row r="605" spans="1:49" x14ac:dyDescent="0.35">
      <c r="A605" s="49" t="s">
        <v>1512</v>
      </c>
      <c r="B605" s="49" t="s">
        <v>1349</v>
      </c>
      <c r="C605" s="49" t="s">
        <v>1361</v>
      </c>
      <c r="D605" s="49" t="s">
        <v>1349</v>
      </c>
      <c r="E605" s="49">
        <v>48.730370000000001</v>
      </c>
      <c r="F605" s="49" t="s">
        <v>1351</v>
      </c>
      <c r="G605" s="102">
        <v>45816</v>
      </c>
      <c r="H605" s="49"/>
      <c r="I605" s="49" t="s">
        <v>1352</v>
      </c>
      <c r="J605" s="49"/>
      <c r="K605" s="49"/>
      <c r="L605" s="49">
        <v>0</v>
      </c>
      <c r="M605" s="49">
        <v>0</v>
      </c>
      <c r="N605" s="49">
        <v>5.0799999999999998E-2</v>
      </c>
      <c r="O605" s="49">
        <v>1.489E-2</v>
      </c>
      <c r="P605" s="49"/>
      <c r="Q605" s="49"/>
      <c r="R605" s="49">
        <v>6.5680000000000002E-2</v>
      </c>
      <c r="S605" s="49"/>
      <c r="T605" s="49"/>
      <c r="U605" s="49"/>
      <c r="V605" s="49"/>
      <c r="W605" s="49"/>
      <c r="X605" s="49"/>
      <c r="Y605" s="49"/>
      <c r="Z605" s="49"/>
      <c r="AA605" s="49"/>
      <c r="AB605" s="49"/>
      <c r="AC605" s="49"/>
      <c r="AD605" s="49"/>
      <c r="AE605" s="49">
        <v>1.489E-2</v>
      </c>
      <c r="AF605" s="49"/>
      <c r="AG605" s="49"/>
      <c r="AH605" s="49"/>
      <c r="AI605" s="49"/>
      <c r="AJ605" s="49"/>
      <c r="AK605" s="49"/>
      <c r="AL605" s="49"/>
      <c r="AM605" s="49"/>
      <c r="AN605" s="49"/>
      <c r="AO605" s="49"/>
      <c r="AP605" s="49"/>
      <c r="AQ605" s="49"/>
      <c r="AR605" s="49"/>
      <c r="AS605" s="49" t="s">
        <v>1353</v>
      </c>
      <c r="AT605" s="108" t="str">
        <f t="shared" si="9"/>
        <v>HL2_2025-06-08_T</v>
      </c>
      <c r="AU605" s="49"/>
      <c r="AV605" s="49"/>
      <c r="AW605" s="49"/>
    </row>
    <row r="606" spans="1:49" x14ac:dyDescent="0.35">
      <c r="A606" s="49" t="s">
        <v>1513</v>
      </c>
      <c r="B606" s="49" t="s">
        <v>1349</v>
      </c>
      <c r="C606" s="49" t="s">
        <v>1350</v>
      </c>
      <c r="D606" s="49" t="s">
        <v>1349</v>
      </c>
      <c r="E606" s="49">
        <v>23.98611</v>
      </c>
      <c r="F606" s="49" t="s">
        <v>1351</v>
      </c>
      <c r="G606" s="102">
        <v>45816</v>
      </c>
      <c r="H606" s="49"/>
      <c r="I606" s="49" t="s">
        <v>1352</v>
      </c>
      <c r="J606" s="49"/>
      <c r="K606" s="49"/>
      <c r="L606" s="49">
        <v>0</v>
      </c>
      <c r="M606" s="49">
        <v>0</v>
      </c>
      <c r="N606" s="49">
        <v>8.0240000000000006E-2</v>
      </c>
      <c r="O606" s="49">
        <v>1.521E-2</v>
      </c>
      <c r="P606" s="49"/>
      <c r="Q606" s="49"/>
      <c r="R606" s="49">
        <v>9.5449999999999993E-2</v>
      </c>
      <c r="S606" s="49"/>
      <c r="T606" s="49"/>
      <c r="U606" s="49"/>
      <c r="V606" s="49"/>
      <c r="W606" s="49"/>
      <c r="X606" s="49"/>
      <c r="Y606" s="49"/>
      <c r="Z606" s="49"/>
      <c r="AA606" s="49"/>
      <c r="AB606" s="49"/>
      <c r="AC606" s="49"/>
      <c r="AD606" s="49"/>
      <c r="AE606" s="49">
        <v>1.521E-2</v>
      </c>
      <c r="AF606" s="49"/>
      <c r="AG606" s="49"/>
      <c r="AH606" s="49"/>
      <c r="AI606" s="49"/>
      <c r="AJ606" s="49"/>
      <c r="AK606" s="49"/>
      <c r="AL606" s="49"/>
      <c r="AM606" s="49"/>
      <c r="AN606" s="49"/>
      <c r="AO606" s="49"/>
      <c r="AP606" s="49"/>
      <c r="AQ606" s="49"/>
      <c r="AR606" s="49"/>
      <c r="AS606" s="49" t="s">
        <v>1353</v>
      </c>
      <c r="AT606" s="108" t="str">
        <f t="shared" si="9"/>
        <v>HO1_2025-06-08_N</v>
      </c>
      <c r="AU606" s="49"/>
      <c r="AV606" s="49"/>
      <c r="AW606" s="49"/>
    </row>
    <row r="607" spans="1:49" x14ac:dyDescent="0.35">
      <c r="A607" s="49" t="s">
        <v>1513</v>
      </c>
      <c r="B607" s="49" t="s">
        <v>1349</v>
      </c>
      <c r="C607" s="49" t="s">
        <v>1356</v>
      </c>
      <c r="D607" s="49" t="s">
        <v>1349</v>
      </c>
      <c r="E607" s="49">
        <v>6.2820000000000001E-2</v>
      </c>
      <c r="F607" s="49" t="s">
        <v>1357</v>
      </c>
      <c r="G607" s="102">
        <v>45816</v>
      </c>
      <c r="H607" s="49"/>
      <c r="I607" s="49" t="s">
        <v>1352</v>
      </c>
      <c r="J607" s="49"/>
      <c r="K607" s="49"/>
      <c r="L607" s="49">
        <v>0</v>
      </c>
      <c r="M607" s="49">
        <v>0</v>
      </c>
      <c r="N607" s="49">
        <v>3.2280000000000003E-2</v>
      </c>
      <c r="O607" s="49">
        <v>6.6699999999999997E-3</v>
      </c>
      <c r="P607" s="49"/>
      <c r="Q607" s="49"/>
      <c r="R607" s="49">
        <v>3.8960000000000002E-2</v>
      </c>
      <c r="S607" s="49"/>
      <c r="T607" s="49"/>
      <c r="U607" s="49"/>
      <c r="V607" s="49"/>
      <c r="W607" s="49"/>
      <c r="X607" s="49"/>
      <c r="Y607" s="49"/>
      <c r="Z607" s="49"/>
      <c r="AA607" s="49"/>
      <c r="AB607" s="49"/>
      <c r="AC607" s="49"/>
      <c r="AD607" s="49"/>
      <c r="AE607" s="49">
        <v>6.6699999999999997E-3</v>
      </c>
      <c r="AF607" s="49"/>
      <c r="AG607" s="49"/>
      <c r="AH607" s="49"/>
      <c r="AI607" s="49"/>
      <c r="AJ607" s="49"/>
      <c r="AK607" s="49"/>
      <c r="AL607" s="49"/>
      <c r="AM607" s="49"/>
      <c r="AN607" s="49"/>
      <c r="AO607" s="49"/>
      <c r="AP607" s="49"/>
      <c r="AQ607" s="49"/>
      <c r="AR607" s="49"/>
      <c r="AS607" s="49" t="s">
        <v>1353</v>
      </c>
      <c r="AT607" s="108" t="str">
        <f t="shared" si="9"/>
        <v>HO1_2025-06-08_P</v>
      </c>
      <c r="AU607" s="49"/>
      <c r="AV607" s="49"/>
      <c r="AW607" s="49"/>
    </row>
    <row r="608" spans="1:49" x14ac:dyDescent="0.35">
      <c r="A608" s="49" t="s">
        <v>1513</v>
      </c>
      <c r="B608" s="49" t="s">
        <v>1349</v>
      </c>
      <c r="C608" s="49" t="s">
        <v>1359</v>
      </c>
      <c r="D608" s="49" t="s">
        <v>1349</v>
      </c>
      <c r="E608" s="49">
        <v>333.42939999999999</v>
      </c>
      <c r="F608" s="49" t="s">
        <v>1357</v>
      </c>
      <c r="G608" s="102">
        <v>45816</v>
      </c>
      <c r="H608" s="49"/>
      <c r="I608" s="49" t="s">
        <v>1352</v>
      </c>
      <c r="J608" s="49"/>
      <c r="K608" s="49" t="s">
        <v>1360</v>
      </c>
      <c r="L608" s="49">
        <v>4</v>
      </c>
      <c r="M608" s="49">
        <v>0</v>
      </c>
      <c r="N608" s="49">
        <v>0.20946000000000001</v>
      </c>
      <c r="O608" s="49">
        <v>0.13969999999999999</v>
      </c>
      <c r="P608" s="49"/>
      <c r="Q608" s="49"/>
      <c r="R608" s="49">
        <v>0.34916000000000003</v>
      </c>
      <c r="S608" s="49"/>
      <c r="T608" s="49"/>
      <c r="U608" s="49"/>
      <c r="V608" s="49"/>
      <c r="W608" s="49"/>
      <c r="X608" s="49"/>
      <c r="Y608" s="49"/>
      <c r="Z608" s="49"/>
      <c r="AA608" s="49"/>
      <c r="AB608" s="49"/>
      <c r="AC608" s="49"/>
      <c r="AD608" s="49"/>
      <c r="AE608" s="49">
        <v>0.13969999999999999</v>
      </c>
      <c r="AF608" s="49"/>
      <c r="AG608" s="49"/>
      <c r="AH608" s="49"/>
      <c r="AI608" s="49"/>
      <c r="AJ608" s="49"/>
      <c r="AK608" s="49"/>
      <c r="AL608" s="49"/>
      <c r="AM608" s="49"/>
      <c r="AN608" s="49"/>
      <c r="AO608" s="49"/>
      <c r="AP608" s="49"/>
      <c r="AQ608" s="49"/>
      <c r="AR608" s="49"/>
      <c r="AS608" s="49" t="s">
        <v>1353</v>
      </c>
      <c r="AT608" s="108" t="str">
        <f t="shared" si="9"/>
        <v>HO1_2025-06-08_C</v>
      </c>
      <c r="AU608" s="49"/>
      <c r="AV608" s="49"/>
      <c r="AW608" s="49"/>
    </row>
    <row r="609" spans="1:49" x14ac:dyDescent="0.35">
      <c r="A609" s="49" t="s">
        <v>1513</v>
      </c>
      <c r="B609" s="49" t="s">
        <v>1349</v>
      </c>
      <c r="C609" s="49" t="s">
        <v>1361</v>
      </c>
      <c r="D609" s="49" t="s">
        <v>1349</v>
      </c>
      <c r="E609" s="49">
        <v>814.13509999999997</v>
      </c>
      <c r="F609" s="49" t="s">
        <v>1351</v>
      </c>
      <c r="G609" s="102">
        <v>45816</v>
      </c>
      <c r="H609" s="49"/>
      <c r="I609" s="49" t="s">
        <v>1352</v>
      </c>
      <c r="J609" s="49"/>
      <c r="K609" s="49" t="s">
        <v>1360</v>
      </c>
      <c r="L609" s="49">
        <v>4</v>
      </c>
      <c r="M609" s="49">
        <v>0</v>
      </c>
      <c r="N609" s="49">
        <v>0.16718</v>
      </c>
      <c r="O609" s="49">
        <v>1.1299999999999999E-3</v>
      </c>
      <c r="P609" s="49"/>
      <c r="Q609" s="49"/>
      <c r="R609" s="49">
        <v>0.16830999999999999</v>
      </c>
      <c r="S609" s="49"/>
      <c r="T609" s="49"/>
      <c r="U609" s="49"/>
      <c r="V609" s="49"/>
      <c r="W609" s="49"/>
      <c r="X609" s="49"/>
      <c r="Y609" s="49"/>
      <c r="Z609" s="49"/>
      <c r="AA609" s="49"/>
      <c r="AB609" s="49"/>
      <c r="AC609" s="49"/>
      <c r="AD609" s="49"/>
      <c r="AE609" s="49">
        <v>1.1299999999999999E-3</v>
      </c>
      <c r="AF609" s="49"/>
      <c r="AG609" s="49"/>
      <c r="AH609" s="49"/>
      <c r="AI609" s="49"/>
      <c r="AJ609" s="49"/>
      <c r="AK609" s="49"/>
      <c r="AL609" s="49"/>
      <c r="AM609" s="49"/>
      <c r="AN609" s="49"/>
      <c r="AO609" s="49"/>
      <c r="AP609" s="49"/>
      <c r="AQ609" s="49"/>
      <c r="AR609" s="49"/>
      <c r="AS609" s="49" t="s">
        <v>1353</v>
      </c>
      <c r="AT609" s="108" t="str">
        <f t="shared" si="9"/>
        <v>HO1_2025-06-08_T</v>
      </c>
      <c r="AU609" s="49"/>
      <c r="AV609" s="49"/>
      <c r="AW609" s="49"/>
    </row>
    <row r="610" spans="1:49" x14ac:dyDescent="0.35">
      <c r="A610" s="49" t="s">
        <v>1514</v>
      </c>
      <c r="B610" s="49" t="s">
        <v>1349</v>
      </c>
      <c r="C610" s="49" t="s">
        <v>1350</v>
      </c>
      <c r="D610" s="49" t="s">
        <v>1349</v>
      </c>
      <c r="E610" s="49">
        <v>-0.52822999999999998</v>
      </c>
      <c r="F610" s="49" t="s">
        <v>1351</v>
      </c>
      <c r="G610" s="102">
        <v>45816</v>
      </c>
      <c r="H610" s="49"/>
      <c r="I610" s="49" t="s">
        <v>1352</v>
      </c>
      <c r="J610" s="49"/>
      <c r="K610" s="49"/>
      <c r="L610" s="49">
        <v>0</v>
      </c>
      <c r="M610" s="49">
        <v>0</v>
      </c>
      <c r="N610" s="49">
        <v>6.3400000000000001E-3</v>
      </c>
      <c r="O610" s="49">
        <v>2.2300000000000002E-3</v>
      </c>
      <c r="P610" s="49"/>
      <c r="Q610" s="49"/>
      <c r="R610" s="49">
        <v>8.5699999999999995E-3</v>
      </c>
      <c r="S610" s="49"/>
      <c r="T610" s="49"/>
      <c r="U610" s="49"/>
      <c r="V610" s="49"/>
      <c r="W610" s="49"/>
      <c r="X610" s="49"/>
      <c r="Y610" s="49"/>
      <c r="Z610" s="49"/>
      <c r="AA610" s="49"/>
      <c r="AB610" s="49"/>
      <c r="AC610" s="49"/>
      <c r="AD610" s="49"/>
      <c r="AE610" s="49">
        <v>2.2300000000000002E-3</v>
      </c>
      <c r="AF610" s="49"/>
      <c r="AG610" s="49"/>
      <c r="AH610" s="49"/>
      <c r="AI610" s="49"/>
      <c r="AJ610" s="49"/>
      <c r="AK610" s="49"/>
      <c r="AL610" s="49"/>
      <c r="AM610" s="49"/>
      <c r="AN610" s="49"/>
      <c r="AO610" s="49"/>
      <c r="AP610" s="49"/>
      <c r="AQ610" s="49"/>
      <c r="AR610" s="49"/>
      <c r="AS610" s="49" t="s">
        <v>1353</v>
      </c>
      <c r="AT610" s="108" t="str">
        <f t="shared" si="9"/>
        <v>MB3_2025-06-08_N</v>
      </c>
      <c r="AU610" s="49"/>
      <c r="AV610" s="49"/>
      <c r="AW610" s="49"/>
    </row>
    <row r="611" spans="1:49" x14ac:dyDescent="0.35">
      <c r="A611" s="49" t="s">
        <v>1514</v>
      </c>
      <c r="B611" s="49" t="s">
        <v>1349</v>
      </c>
      <c r="C611" s="49" t="s">
        <v>1361</v>
      </c>
      <c r="D611" s="49" t="s">
        <v>1349</v>
      </c>
      <c r="E611" s="49">
        <v>125.1922</v>
      </c>
      <c r="F611" s="49" t="s">
        <v>1351</v>
      </c>
      <c r="G611" s="102">
        <v>45816</v>
      </c>
      <c r="H611" s="49"/>
      <c r="I611" s="49" t="s">
        <v>1352</v>
      </c>
      <c r="J611" s="49"/>
      <c r="K611" s="49"/>
      <c r="L611" s="49">
        <v>0</v>
      </c>
      <c r="M611" s="49">
        <v>0</v>
      </c>
      <c r="N611" s="49">
        <v>0.12851000000000001</v>
      </c>
      <c r="O611" s="49">
        <v>2.5600000000000002E-3</v>
      </c>
      <c r="P611" s="49"/>
      <c r="Q611" s="49"/>
      <c r="R611" s="49">
        <v>0.13106999999999999</v>
      </c>
      <c r="S611" s="49"/>
      <c r="T611" s="49"/>
      <c r="U611" s="49"/>
      <c r="V611" s="49"/>
      <c r="W611" s="49"/>
      <c r="X611" s="49"/>
      <c r="Y611" s="49"/>
      <c r="Z611" s="49"/>
      <c r="AA611" s="49"/>
      <c r="AB611" s="49"/>
      <c r="AC611" s="49"/>
      <c r="AD611" s="49"/>
      <c r="AE611" s="49">
        <v>2.5600000000000002E-3</v>
      </c>
      <c r="AF611" s="49"/>
      <c r="AG611" s="49"/>
      <c r="AH611" s="49"/>
      <c r="AI611" s="49"/>
      <c r="AJ611" s="49"/>
      <c r="AK611" s="49"/>
      <c r="AL611" s="49"/>
      <c r="AM611" s="49"/>
      <c r="AN611" s="49"/>
      <c r="AO611" s="49"/>
      <c r="AP611" s="49"/>
      <c r="AQ611" s="49"/>
      <c r="AR611" s="49"/>
      <c r="AS611" s="49" t="s">
        <v>1353</v>
      </c>
      <c r="AT611" s="108" t="str">
        <f t="shared" si="9"/>
        <v>MB3_2025-06-08_T</v>
      </c>
      <c r="AU611" s="49"/>
      <c r="AV611" s="49"/>
      <c r="AW611" s="49"/>
    </row>
    <row r="612" spans="1:49" x14ac:dyDescent="0.35">
      <c r="A612" s="49" t="s">
        <v>1514</v>
      </c>
      <c r="B612" s="49" t="s">
        <v>1349</v>
      </c>
      <c r="C612" s="49" t="s">
        <v>1356</v>
      </c>
      <c r="D612" s="49" t="s">
        <v>1349</v>
      </c>
      <c r="E612" s="49">
        <v>8.2659999999999997E-2</v>
      </c>
      <c r="F612" s="49" t="s">
        <v>1357</v>
      </c>
      <c r="G612" s="102">
        <v>45816</v>
      </c>
      <c r="H612" s="49"/>
      <c r="I612" s="49" t="s">
        <v>1352</v>
      </c>
      <c r="J612" s="49"/>
      <c r="K612" s="49"/>
      <c r="L612" s="49">
        <v>0</v>
      </c>
      <c r="M612" s="49">
        <v>0</v>
      </c>
      <c r="N612" s="49">
        <v>4.2889999999999998E-2</v>
      </c>
      <c r="O612" s="49">
        <v>8.8999999999999995E-4</v>
      </c>
      <c r="P612" s="49"/>
      <c r="Q612" s="49"/>
      <c r="R612" s="49">
        <v>4.3779999999999999E-2</v>
      </c>
      <c r="S612" s="49"/>
      <c r="T612" s="49"/>
      <c r="U612" s="49"/>
      <c r="V612" s="49"/>
      <c r="W612" s="49"/>
      <c r="X612" s="49"/>
      <c r="Y612" s="49"/>
      <c r="Z612" s="49"/>
      <c r="AA612" s="49"/>
      <c r="AB612" s="49"/>
      <c r="AC612" s="49"/>
      <c r="AD612" s="49"/>
      <c r="AE612" s="49">
        <v>8.8999999999999995E-4</v>
      </c>
      <c r="AF612" s="49"/>
      <c r="AG612" s="49"/>
      <c r="AH612" s="49"/>
      <c r="AI612" s="49"/>
      <c r="AJ612" s="49"/>
      <c r="AK612" s="49"/>
      <c r="AL612" s="49"/>
      <c r="AM612" s="49"/>
      <c r="AN612" s="49"/>
      <c r="AO612" s="49"/>
      <c r="AP612" s="49"/>
      <c r="AQ612" s="49"/>
      <c r="AR612" s="49"/>
      <c r="AS612" s="49" t="s">
        <v>1353</v>
      </c>
      <c r="AT612" s="108" t="str">
        <f t="shared" si="9"/>
        <v>MB3_2025-06-08_P</v>
      </c>
      <c r="AU612" s="49"/>
      <c r="AV612" s="49"/>
      <c r="AW612" s="49"/>
    </row>
    <row r="613" spans="1:49" x14ac:dyDescent="0.35">
      <c r="A613" s="49" t="s">
        <v>1514</v>
      </c>
      <c r="B613" s="49" t="s">
        <v>1349</v>
      </c>
      <c r="C613" s="49" t="s">
        <v>1359</v>
      </c>
      <c r="D613" s="49" t="s">
        <v>1349</v>
      </c>
      <c r="E613" s="49">
        <v>889.13279999999997</v>
      </c>
      <c r="F613" s="49" t="s">
        <v>1357</v>
      </c>
      <c r="G613" s="102">
        <v>45816</v>
      </c>
      <c r="H613" s="49"/>
      <c r="I613" s="49" t="s">
        <v>1352</v>
      </c>
      <c r="J613" s="49"/>
      <c r="K613" s="49" t="s">
        <v>1360</v>
      </c>
      <c r="L613" s="49">
        <v>35</v>
      </c>
      <c r="M613" s="49">
        <v>0</v>
      </c>
      <c r="N613" s="49">
        <v>8.3299999999999999E-2</v>
      </c>
      <c r="O613" s="49">
        <v>0.13724</v>
      </c>
      <c r="P613" s="49"/>
      <c r="Q613" s="49"/>
      <c r="R613" s="49">
        <v>0.22054000000000001</v>
      </c>
      <c r="S613" s="49"/>
      <c r="T613" s="49"/>
      <c r="U613" s="49"/>
      <c r="V613" s="49"/>
      <c r="W613" s="49"/>
      <c r="X613" s="49"/>
      <c r="Y613" s="49"/>
      <c r="Z613" s="49"/>
      <c r="AA613" s="49"/>
      <c r="AB613" s="49"/>
      <c r="AC613" s="49"/>
      <c r="AD613" s="49"/>
      <c r="AE613" s="49">
        <v>0.13724</v>
      </c>
      <c r="AF613" s="49"/>
      <c r="AG613" s="49"/>
      <c r="AH613" s="49"/>
      <c r="AI613" s="49"/>
      <c r="AJ613" s="49"/>
      <c r="AK613" s="49"/>
      <c r="AL613" s="49"/>
      <c r="AM613" s="49"/>
      <c r="AN613" s="49"/>
      <c r="AO613" s="49"/>
      <c r="AP613" s="49"/>
      <c r="AQ613" s="49"/>
      <c r="AR613" s="49"/>
      <c r="AS613" s="49" t="s">
        <v>1353</v>
      </c>
      <c r="AT613" s="108" t="str">
        <f t="shared" si="9"/>
        <v>MB3_2025-06-08_C</v>
      </c>
      <c r="AU613" s="49"/>
      <c r="AV613" s="49"/>
      <c r="AW613" s="49"/>
    </row>
    <row r="614" spans="1:49" x14ac:dyDescent="0.35">
      <c r="A614" s="49" t="s">
        <v>1515</v>
      </c>
      <c r="B614" s="49" t="s">
        <v>1349</v>
      </c>
      <c r="C614" s="49" t="s">
        <v>1350</v>
      </c>
      <c r="D614" s="49" t="s">
        <v>1349</v>
      </c>
      <c r="E614" s="49">
        <v>24.482309999999998</v>
      </c>
      <c r="F614" s="49" t="s">
        <v>1351</v>
      </c>
      <c r="G614" s="102">
        <v>45816</v>
      </c>
      <c r="H614" s="49"/>
      <c r="I614" s="49" t="s">
        <v>1352</v>
      </c>
      <c r="J614" s="49"/>
      <c r="K614" s="49"/>
      <c r="L614" s="49">
        <v>0</v>
      </c>
      <c r="M614" s="49">
        <v>0</v>
      </c>
      <c r="N614" s="49">
        <v>8.1739999999999993E-2</v>
      </c>
      <c r="O614" s="49">
        <v>3.96E-3</v>
      </c>
      <c r="P614" s="49"/>
      <c r="Q614" s="49"/>
      <c r="R614" s="49">
        <v>8.5699999999999998E-2</v>
      </c>
      <c r="S614" s="49"/>
      <c r="T614" s="49"/>
      <c r="U614" s="49"/>
      <c r="V614" s="49"/>
      <c r="W614" s="49"/>
      <c r="X614" s="49"/>
      <c r="Y614" s="49"/>
      <c r="Z614" s="49"/>
      <c r="AA614" s="49"/>
      <c r="AB614" s="49"/>
      <c r="AC614" s="49"/>
      <c r="AD614" s="49"/>
      <c r="AE614" s="49">
        <v>3.96E-3</v>
      </c>
      <c r="AF614" s="49"/>
      <c r="AG614" s="49"/>
      <c r="AH614" s="49"/>
      <c r="AI614" s="49"/>
      <c r="AJ614" s="49"/>
      <c r="AK614" s="49"/>
      <c r="AL614" s="49"/>
      <c r="AM614" s="49"/>
      <c r="AN614" s="49"/>
      <c r="AO614" s="49"/>
      <c r="AP614" s="49"/>
      <c r="AQ614" s="49"/>
      <c r="AR614" s="49"/>
      <c r="AS614" s="49" t="s">
        <v>1353</v>
      </c>
      <c r="AT614" s="108" t="str">
        <f t="shared" si="9"/>
        <v>MDWL1_2025-06-08_N</v>
      </c>
      <c r="AU614" s="49"/>
      <c r="AV614" s="49"/>
      <c r="AW614" s="49"/>
    </row>
    <row r="615" spans="1:49" x14ac:dyDescent="0.35">
      <c r="A615" s="49" t="s">
        <v>1515</v>
      </c>
      <c r="B615" s="49" t="s">
        <v>1349</v>
      </c>
      <c r="C615" s="49" t="s">
        <v>1356</v>
      </c>
      <c r="D615" s="49" t="s">
        <v>1349</v>
      </c>
      <c r="E615" s="49">
        <v>1.7610000000000001E-2</v>
      </c>
      <c r="F615" s="49" t="s">
        <v>1357</v>
      </c>
      <c r="G615" s="102">
        <v>45816</v>
      </c>
      <c r="H615" s="49"/>
      <c r="I615" s="49" t="s">
        <v>1352</v>
      </c>
      <c r="J615" s="49"/>
      <c r="K615" s="49"/>
      <c r="L615" s="49">
        <v>0</v>
      </c>
      <c r="M615" s="49">
        <v>0</v>
      </c>
      <c r="N615" s="49">
        <v>8.1099999999999992E-3</v>
      </c>
      <c r="O615" s="49">
        <v>9.7000000000000005E-4</v>
      </c>
      <c r="P615" s="49"/>
      <c r="Q615" s="49"/>
      <c r="R615" s="49">
        <v>9.0799999999999995E-3</v>
      </c>
      <c r="S615" s="49"/>
      <c r="T615" s="49"/>
      <c r="U615" s="49"/>
      <c r="V615" s="49"/>
      <c r="W615" s="49"/>
      <c r="X615" s="49"/>
      <c r="Y615" s="49"/>
      <c r="Z615" s="49"/>
      <c r="AA615" s="49"/>
      <c r="AB615" s="49"/>
      <c r="AC615" s="49"/>
      <c r="AD615" s="49"/>
      <c r="AE615" s="49">
        <v>9.7000000000000005E-4</v>
      </c>
      <c r="AF615" s="49"/>
      <c r="AG615" s="49"/>
      <c r="AH615" s="49"/>
      <c r="AI615" s="49"/>
      <c r="AJ615" s="49"/>
      <c r="AK615" s="49"/>
      <c r="AL615" s="49"/>
      <c r="AM615" s="49"/>
      <c r="AN615" s="49"/>
      <c r="AO615" s="49"/>
      <c r="AP615" s="49"/>
      <c r="AQ615" s="49"/>
      <c r="AR615" s="49"/>
      <c r="AS615" s="49" t="s">
        <v>1353</v>
      </c>
      <c r="AT615" s="108" t="str">
        <f t="shared" si="9"/>
        <v>MDWL1_2025-06-08_P</v>
      </c>
      <c r="AU615" s="49"/>
      <c r="AV615" s="49"/>
      <c r="AW615" s="49"/>
    </row>
    <row r="616" spans="1:49" x14ac:dyDescent="0.35">
      <c r="A616" s="49" t="s">
        <v>1515</v>
      </c>
      <c r="B616" s="49" t="s">
        <v>1349</v>
      </c>
      <c r="C616" s="49" t="s">
        <v>1428</v>
      </c>
      <c r="D616" s="49" t="s">
        <v>1349</v>
      </c>
      <c r="E616" s="49">
        <v>2.7505999999999999</v>
      </c>
      <c r="F616" s="49" t="s">
        <v>1357</v>
      </c>
      <c r="G616" s="102">
        <v>45816</v>
      </c>
      <c r="H616" s="49"/>
      <c r="I616" s="49" t="s">
        <v>1352</v>
      </c>
      <c r="J616" s="49"/>
      <c r="K616" s="49"/>
      <c r="L616" s="49">
        <v>0</v>
      </c>
      <c r="M616" s="49">
        <v>0</v>
      </c>
      <c r="N616" s="49">
        <v>0.21962999999999999</v>
      </c>
      <c r="O616" s="49">
        <v>1.6000000000000001E-4</v>
      </c>
      <c r="P616" s="49"/>
      <c r="Q616" s="49"/>
      <c r="R616" s="49">
        <v>0.21978</v>
      </c>
      <c r="S616" s="49"/>
      <c r="T616" s="49"/>
      <c r="U616" s="49"/>
      <c r="V616" s="49"/>
      <c r="W616" s="49"/>
      <c r="X616" s="49"/>
      <c r="Y616" s="49"/>
      <c r="Z616" s="49"/>
      <c r="AA616" s="49"/>
      <c r="AB616" s="49"/>
      <c r="AC616" s="49"/>
      <c r="AD616" s="49"/>
      <c r="AE616" s="49">
        <v>1.6000000000000001E-4</v>
      </c>
      <c r="AF616" s="49"/>
      <c r="AG616" s="49"/>
      <c r="AH616" s="49"/>
      <c r="AI616" s="49"/>
      <c r="AJ616" s="49"/>
      <c r="AK616" s="49"/>
      <c r="AL616" s="49"/>
      <c r="AM616" s="49"/>
      <c r="AN616" s="49"/>
      <c r="AO616" s="49"/>
      <c r="AP616" s="49"/>
      <c r="AQ616" s="49"/>
      <c r="AR616" s="49"/>
      <c r="AS616" s="49" t="s">
        <v>1353</v>
      </c>
      <c r="AT616" s="108" t="str">
        <f t="shared" si="9"/>
        <v>MDWL1_2025-06-08_T</v>
      </c>
      <c r="AU616" s="49"/>
      <c r="AV616" s="49"/>
      <c r="AW616" s="49"/>
    </row>
    <row r="617" spans="1:49" x14ac:dyDescent="0.35">
      <c r="A617" s="49" t="s">
        <v>1515</v>
      </c>
      <c r="B617" s="49" t="s">
        <v>1349</v>
      </c>
      <c r="C617" s="49" t="s">
        <v>1359</v>
      </c>
      <c r="D617" s="49" t="s">
        <v>1349</v>
      </c>
      <c r="E617" s="49">
        <v>715.23019999999997</v>
      </c>
      <c r="F617" s="49" t="s">
        <v>1357</v>
      </c>
      <c r="G617" s="102">
        <v>45816</v>
      </c>
      <c r="H617" s="49"/>
      <c r="I617" s="49" t="s">
        <v>1352</v>
      </c>
      <c r="J617" s="49"/>
      <c r="K617" s="49" t="s">
        <v>1360</v>
      </c>
      <c r="L617" s="49">
        <v>28</v>
      </c>
      <c r="M617" s="49">
        <v>0</v>
      </c>
      <c r="N617" s="49">
        <v>8.319E-2</v>
      </c>
      <c r="O617" s="49">
        <v>0.13725000000000001</v>
      </c>
      <c r="P617" s="49"/>
      <c r="Q617" s="49"/>
      <c r="R617" s="49">
        <v>0.22042999999999999</v>
      </c>
      <c r="S617" s="49"/>
      <c r="T617" s="49"/>
      <c r="U617" s="49"/>
      <c r="V617" s="49"/>
      <c r="W617" s="49"/>
      <c r="X617" s="49"/>
      <c r="Y617" s="49"/>
      <c r="Z617" s="49"/>
      <c r="AA617" s="49"/>
      <c r="AB617" s="49"/>
      <c r="AC617" s="49"/>
      <c r="AD617" s="49"/>
      <c r="AE617" s="49">
        <v>0.13725000000000001</v>
      </c>
      <c r="AF617" s="49"/>
      <c r="AG617" s="49"/>
      <c r="AH617" s="49"/>
      <c r="AI617" s="49"/>
      <c r="AJ617" s="49"/>
      <c r="AK617" s="49"/>
      <c r="AL617" s="49"/>
      <c r="AM617" s="49"/>
      <c r="AN617" s="49"/>
      <c r="AO617" s="49"/>
      <c r="AP617" s="49"/>
      <c r="AQ617" s="49"/>
      <c r="AR617" s="49"/>
      <c r="AS617" s="49" t="s">
        <v>1353</v>
      </c>
      <c r="AT617" s="108" t="str">
        <f t="shared" si="9"/>
        <v>MDWL1_2025-06-08_C</v>
      </c>
      <c r="AU617" s="49"/>
      <c r="AV617" s="49"/>
      <c r="AW617" s="49"/>
    </row>
    <row r="618" spans="1:49" x14ac:dyDescent="0.35">
      <c r="A618" s="49" t="s">
        <v>1516</v>
      </c>
      <c r="B618" s="49" t="s">
        <v>1349</v>
      </c>
      <c r="C618" s="49" t="s">
        <v>1350</v>
      </c>
      <c r="D618" s="49" t="s">
        <v>1349</v>
      </c>
      <c r="E618" s="49">
        <v>31.058949999999999</v>
      </c>
      <c r="F618" s="49" t="s">
        <v>1351</v>
      </c>
      <c r="G618" s="102">
        <v>45816</v>
      </c>
      <c r="H618" s="49"/>
      <c r="I618" s="49" t="s">
        <v>1352</v>
      </c>
      <c r="J618" s="49"/>
      <c r="K618" s="49"/>
      <c r="L618" s="49">
        <v>0</v>
      </c>
      <c r="M618" s="49">
        <v>0</v>
      </c>
      <c r="N618" s="49">
        <v>0.10156999999999999</v>
      </c>
      <c r="O618" s="49">
        <v>5.5700000000000003E-3</v>
      </c>
      <c r="P618" s="49"/>
      <c r="Q618" s="49"/>
      <c r="R618" s="49">
        <v>0.10714</v>
      </c>
      <c r="S618" s="49"/>
      <c r="T618" s="49"/>
      <c r="U618" s="49"/>
      <c r="V618" s="49"/>
      <c r="W618" s="49"/>
      <c r="X618" s="49"/>
      <c r="Y618" s="49"/>
      <c r="Z618" s="49"/>
      <c r="AA618" s="49"/>
      <c r="AB618" s="49"/>
      <c r="AC618" s="49"/>
      <c r="AD618" s="49"/>
      <c r="AE618" s="49">
        <v>5.5700000000000003E-3</v>
      </c>
      <c r="AF618" s="49"/>
      <c r="AG618" s="49"/>
      <c r="AH618" s="49"/>
      <c r="AI618" s="49"/>
      <c r="AJ618" s="49"/>
      <c r="AK618" s="49"/>
      <c r="AL618" s="49"/>
      <c r="AM618" s="49"/>
      <c r="AN618" s="49"/>
      <c r="AO618" s="49"/>
      <c r="AP618" s="49"/>
      <c r="AQ618" s="49"/>
      <c r="AR618" s="49"/>
      <c r="AS618" s="49" t="s">
        <v>1353</v>
      </c>
      <c r="AT618" s="108" t="str">
        <f t="shared" si="9"/>
        <v>MR3_2025-06-08_N</v>
      </c>
      <c r="AU618" s="49"/>
      <c r="AV618" s="49"/>
      <c r="AW618" s="49"/>
    </row>
    <row r="619" spans="1:49" x14ac:dyDescent="0.35">
      <c r="A619" s="49" t="s">
        <v>1516</v>
      </c>
      <c r="B619" s="49" t="s">
        <v>1349</v>
      </c>
      <c r="C619" s="49" t="s">
        <v>1397</v>
      </c>
      <c r="D619" s="49" t="s">
        <v>1349</v>
      </c>
      <c r="E619" s="49">
        <v>0.26888000000000001</v>
      </c>
      <c r="F619" s="49" t="s">
        <v>1357</v>
      </c>
      <c r="G619" s="102">
        <v>45816</v>
      </c>
      <c r="H619" s="49"/>
      <c r="I619" s="49" t="s">
        <v>1352</v>
      </c>
      <c r="J619" s="49"/>
      <c r="K619" s="49"/>
      <c r="L619" s="49">
        <v>0</v>
      </c>
      <c r="M619" s="49">
        <v>0</v>
      </c>
      <c r="N619" s="49">
        <v>9.8339999999999997E-2</v>
      </c>
      <c r="O619" s="49">
        <v>6.8000000000000005E-4</v>
      </c>
      <c r="P619" s="49"/>
      <c r="Q619" s="49"/>
      <c r="R619" s="49">
        <v>9.9019999999999997E-2</v>
      </c>
      <c r="S619" s="49"/>
      <c r="T619" s="49"/>
      <c r="U619" s="49"/>
      <c r="V619" s="49"/>
      <c r="W619" s="49"/>
      <c r="X619" s="49"/>
      <c r="Y619" s="49"/>
      <c r="Z619" s="49"/>
      <c r="AA619" s="49"/>
      <c r="AB619" s="49"/>
      <c r="AC619" s="49"/>
      <c r="AD619" s="49"/>
      <c r="AE619" s="49">
        <v>6.8000000000000005E-4</v>
      </c>
      <c r="AF619" s="49"/>
      <c r="AG619" s="49"/>
      <c r="AH619" s="49"/>
      <c r="AI619" s="49"/>
      <c r="AJ619" s="49"/>
      <c r="AK619" s="49"/>
      <c r="AL619" s="49"/>
      <c r="AM619" s="49"/>
      <c r="AN619" s="49"/>
      <c r="AO619" s="49"/>
      <c r="AP619" s="49"/>
      <c r="AQ619" s="49"/>
      <c r="AR619" s="49"/>
      <c r="AS619" s="49" t="s">
        <v>1353</v>
      </c>
      <c r="AT619" s="108" t="str">
        <f t="shared" si="9"/>
        <v>MR3_2025-06-08_P</v>
      </c>
      <c r="AU619" s="49"/>
      <c r="AV619" s="49"/>
      <c r="AW619" s="49"/>
    </row>
    <row r="620" spans="1:49" x14ac:dyDescent="0.35">
      <c r="A620" s="49" t="s">
        <v>1516</v>
      </c>
      <c r="B620" s="49" t="s">
        <v>1349</v>
      </c>
      <c r="C620" s="49" t="s">
        <v>1359</v>
      </c>
      <c r="D620" s="49" t="s">
        <v>1349</v>
      </c>
      <c r="E620" s="49">
        <v>496.44409999999999</v>
      </c>
      <c r="F620" s="49" t="s">
        <v>1357</v>
      </c>
      <c r="G620" s="102">
        <v>45816</v>
      </c>
      <c r="H620" s="49"/>
      <c r="I620" s="49" t="s">
        <v>1352</v>
      </c>
      <c r="J620" s="49"/>
      <c r="K620" s="49" t="s">
        <v>1360</v>
      </c>
      <c r="L620" s="49">
        <v>4</v>
      </c>
      <c r="M620" s="49">
        <v>0</v>
      </c>
      <c r="N620" s="49">
        <v>0.29713000000000001</v>
      </c>
      <c r="O620" s="49">
        <v>0.13750999999999999</v>
      </c>
      <c r="P620" s="49"/>
      <c r="Q620" s="49"/>
      <c r="R620" s="49">
        <v>0.43464000000000003</v>
      </c>
      <c r="S620" s="49"/>
      <c r="T620" s="49"/>
      <c r="U620" s="49"/>
      <c r="V620" s="49"/>
      <c r="W620" s="49"/>
      <c r="X620" s="49"/>
      <c r="Y620" s="49"/>
      <c r="Z620" s="49"/>
      <c r="AA620" s="49"/>
      <c r="AB620" s="49"/>
      <c r="AC620" s="49"/>
      <c r="AD620" s="49"/>
      <c r="AE620" s="49">
        <v>0.13750999999999999</v>
      </c>
      <c r="AF620" s="49"/>
      <c r="AG620" s="49"/>
      <c r="AH620" s="49"/>
      <c r="AI620" s="49"/>
      <c r="AJ620" s="49"/>
      <c r="AK620" s="49"/>
      <c r="AL620" s="49"/>
      <c r="AM620" s="49"/>
      <c r="AN620" s="49"/>
      <c r="AO620" s="49"/>
      <c r="AP620" s="49"/>
      <c r="AQ620" s="49"/>
      <c r="AR620" s="49"/>
      <c r="AS620" s="49" t="s">
        <v>1353</v>
      </c>
      <c r="AT620" s="108" t="str">
        <f t="shared" si="9"/>
        <v>MR3_2025-06-08_C</v>
      </c>
      <c r="AU620" s="49"/>
      <c r="AV620" s="49"/>
      <c r="AW620" s="49"/>
    </row>
    <row r="621" spans="1:49" x14ac:dyDescent="0.35">
      <c r="A621" s="49" t="s">
        <v>1516</v>
      </c>
      <c r="B621" s="49" t="s">
        <v>1349</v>
      </c>
      <c r="C621" s="49" t="s">
        <v>1361</v>
      </c>
      <c r="D621" s="49" t="s">
        <v>1349</v>
      </c>
      <c r="E621" s="49">
        <v>1858.52</v>
      </c>
      <c r="F621" s="49" t="s">
        <v>1351</v>
      </c>
      <c r="G621" s="102">
        <v>45816</v>
      </c>
      <c r="H621" s="49"/>
      <c r="I621" s="49" t="s">
        <v>1352</v>
      </c>
      <c r="J621" s="49"/>
      <c r="K621" s="49" t="s">
        <v>1360</v>
      </c>
      <c r="L621" s="49">
        <v>4</v>
      </c>
      <c r="M621" s="49">
        <v>0</v>
      </c>
      <c r="N621" s="49">
        <v>0.38685000000000003</v>
      </c>
      <c r="O621" s="49">
        <v>4.6000000000000001E-4</v>
      </c>
      <c r="P621" s="49"/>
      <c r="Q621" s="49"/>
      <c r="R621" s="49">
        <v>0.38730999999999999</v>
      </c>
      <c r="S621" s="49"/>
      <c r="T621" s="49"/>
      <c r="U621" s="49"/>
      <c r="V621" s="49"/>
      <c r="W621" s="49"/>
      <c r="X621" s="49"/>
      <c r="Y621" s="49"/>
      <c r="Z621" s="49"/>
      <c r="AA621" s="49"/>
      <c r="AB621" s="49"/>
      <c r="AC621" s="49"/>
      <c r="AD621" s="49"/>
      <c r="AE621" s="49">
        <v>4.6000000000000001E-4</v>
      </c>
      <c r="AF621" s="49"/>
      <c r="AG621" s="49"/>
      <c r="AH621" s="49"/>
      <c r="AI621" s="49"/>
      <c r="AJ621" s="49"/>
      <c r="AK621" s="49"/>
      <c r="AL621" s="49"/>
      <c r="AM621" s="49"/>
      <c r="AN621" s="49"/>
      <c r="AO621" s="49"/>
      <c r="AP621" s="49"/>
      <c r="AQ621" s="49"/>
      <c r="AR621" s="49"/>
      <c r="AS621" s="49" t="s">
        <v>1353</v>
      </c>
      <c r="AT621" s="108" t="str">
        <f t="shared" si="9"/>
        <v>MR3_2025-06-08_T</v>
      </c>
      <c r="AU621" s="49"/>
      <c r="AV621" s="49"/>
      <c r="AW621" s="49"/>
    </row>
    <row r="622" spans="1:49" x14ac:dyDescent="0.35">
      <c r="A622" s="49" t="s">
        <v>1517</v>
      </c>
      <c r="B622" s="49" t="s">
        <v>1349</v>
      </c>
      <c r="C622" s="49" t="s">
        <v>1350</v>
      </c>
      <c r="D622" s="49" t="s">
        <v>1349</v>
      </c>
      <c r="E622" s="49">
        <v>23.084109999999999</v>
      </c>
      <c r="F622" s="49" t="s">
        <v>1351</v>
      </c>
      <c r="G622" s="102">
        <v>45816</v>
      </c>
      <c r="H622" s="49"/>
      <c r="I622" s="49" t="s">
        <v>1352</v>
      </c>
      <c r="J622" s="49"/>
      <c r="K622" s="49"/>
      <c r="L622" s="49">
        <v>0</v>
      </c>
      <c r="M622" s="49">
        <v>0</v>
      </c>
      <c r="N622" s="49">
        <v>7.7520000000000006E-2</v>
      </c>
      <c r="O622" s="49">
        <v>5.8999999999999999E-3</v>
      </c>
      <c r="P622" s="49"/>
      <c r="Q622" s="49"/>
      <c r="R622" s="49">
        <v>8.3430000000000004E-2</v>
      </c>
      <c r="S622" s="49"/>
      <c r="T622" s="49"/>
      <c r="U622" s="49"/>
      <c r="V622" s="49"/>
      <c r="W622" s="49"/>
      <c r="X622" s="49"/>
      <c r="Y622" s="49"/>
      <c r="Z622" s="49"/>
      <c r="AA622" s="49"/>
      <c r="AB622" s="49"/>
      <c r="AC622" s="49"/>
      <c r="AD622" s="49"/>
      <c r="AE622" s="49">
        <v>5.8999999999999999E-3</v>
      </c>
      <c r="AF622" s="49"/>
      <c r="AG622" s="49"/>
      <c r="AH622" s="49"/>
      <c r="AI622" s="49"/>
      <c r="AJ622" s="49"/>
      <c r="AK622" s="49"/>
      <c r="AL622" s="49"/>
      <c r="AM622" s="49"/>
      <c r="AN622" s="49"/>
      <c r="AO622" s="49"/>
      <c r="AP622" s="49"/>
      <c r="AQ622" s="49"/>
      <c r="AR622" s="49"/>
      <c r="AS622" s="49" t="s">
        <v>1353</v>
      </c>
      <c r="AT622" s="108" t="str">
        <f t="shared" si="9"/>
        <v>MR4_2025-06-08_N</v>
      </c>
      <c r="AU622" s="49"/>
      <c r="AV622" s="49"/>
      <c r="AW622" s="49"/>
    </row>
    <row r="623" spans="1:49" x14ac:dyDescent="0.35">
      <c r="A623" s="49" t="s">
        <v>1517</v>
      </c>
      <c r="B623" s="49" t="s">
        <v>1349</v>
      </c>
      <c r="C623" s="49" t="s">
        <v>1397</v>
      </c>
      <c r="D623" s="49" t="s">
        <v>1349</v>
      </c>
      <c r="E623" s="49">
        <v>0.27505000000000002</v>
      </c>
      <c r="F623" s="49" t="s">
        <v>1357</v>
      </c>
      <c r="G623" s="102">
        <v>45816</v>
      </c>
      <c r="H623" s="49"/>
      <c r="I623" s="49" t="s">
        <v>1352</v>
      </c>
      <c r="J623" s="49"/>
      <c r="K623" s="49"/>
      <c r="L623" s="49">
        <v>0</v>
      </c>
      <c r="M623" s="49">
        <v>0</v>
      </c>
      <c r="N623" s="49">
        <v>0.10077</v>
      </c>
      <c r="O623" s="49">
        <v>1.01E-3</v>
      </c>
      <c r="P623" s="49"/>
      <c r="Q623" s="49"/>
      <c r="R623" s="49">
        <v>0.10178</v>
      </c>
      <c r="S623" s="49"/>
      <c r="T623" s="49"/>
      <c r="U623" s="49"/>
      <c r="V623" s="49"/>
      <c r="W623" s="49"/>
      <c r="X623" s="49"/>
      <c r="Y623" s="49"/>
      <c r="Z623" s="49"/>
      <c r="AA623" s="49"/>
      <c r="AB623" s="49"/>
      <c r="AC623" s="49"/>
      <c r="AD623" s="49"/>
      <c r="AE623" s="49">
        <v>1.01E-3</v>
      </c>
      <c r="AF623" s="49"/>
      <c r="AG623" s="49"/>
      <c r="AH623" s="49"/>
      <c r="AI623" s="49"/>
      <c r="AJ623" s="49"/>
      <c r="AK623" s="49"/>
      <c r="AL623" s="49"/>
      <c r="AM623" s="49"/>
      <c r="AN623" s="49"/>
      <c r="AO623" s="49"/>
      <c r="AP623" s="49"/>
      <c r="AQ623" s="49"/>
      <c r="AR623" s="49"/>
      <c r="AS623" s="49" t="s">
        <v>1353</v>
      </c>
      <c r="AT623" s="108" t="str">
        <f t="shared" si="9"/>
        <v>MR4_2025-06-08_P</v>
      </c>
      <c r="AU623" s="49"/>
      <c r="AV623" s="49"/>
      <c r="AW623" s="49"/>
    </row>
    <row r="624" spans="1:49" x14ac:dyDescent="0.35">
      <c r="A624" s="49" t="s">
        <v>1517</v>
      </c>
      <c r="B624" s="49" t="s">
        <v>1349</v>
      </c>
      <c r="C624" s="49" t="s">
        <v>1428</v>
      </c>
      <c r="D624" s="49" t="s">
        <v>1349</v>
      </c>
      <c r="E624" s="49">
        <v>2.1722199999999998</v>
      </c>
      <c r="F624" s="49" t="s">
        <v>1357</v>
      </c>
      <c r="G624" s="102">
        <v>45816</v>
      </c>
      <c r="H624" s="49"/>
      <c r="I624" s="49" t="s">
        <v>1352</v>
      </c>
      <c r="J624" s="49"/>
      <c r="K624" s="49"/>
      <c r="L624" s="49">
        <v>0</v>
      </c>
      <c r="M624" s="49">
        <v>0</v>
      </c>
      <c r="N624" s="49">
        <v>0.16830000000000001</v>
      </c>
      <c r="O624" s="49">
        <v>3.2000000000000003E-4</v>
      </c>
      <c r="P624" s="49"/>
      <c r="Q624" s="49"/>
      <c r="R624" s="49">
        <v>0.16861999999999999</v>
      </c>
      <c r="S624" s="49"/>
      <c r="T624" s="49"/>
      <c r="U624" s="49"/>
      <c r="V624" s="49"/>
      <c r="W624" s="49"/>
      <c r="X624" s="49"/>
      <c r="Y624" s="49"/>
      <c r="Z624" s="49"/>
      <c r="AA624" s="49"/>
      <c r="AB624" s="49"/>
      <c r="AC624" s="49"/>
      <c r="AD624" s="49"/>
      <c r="AE624" s="49">
        <v>3.2000000000000003E-4</v>
      </c>
      <c r="AF624" s="49"/>
      <c r="AG624" s="49"/>
      <c r="AH624" s="49"/>
      <c r="AI624" s="49"/>
      <c r="AJ624" s="49"/>
      <c r="AK624" s="49"/>
      <c r="AL624" s="49"/>
      <c r="AM624" s="49"/>
      <c r="AN624" s="49"/>
      <c r="AO624" s="49"/>
      <c r="AP624" s="49"/>
      <c r="AQ624" s="49"/>
      <c r="AR624" s="49"/>
      <c r="AS624" s="49" t="s">
        <v>1353</v>
      </c>
      <c r="AT624" s="108" t="str">
        <f t="shared" si="9"/>
        <v>MR4_2025-06-08_T</v>
      </c>
      <c r="AU624" s="49"/>
      <c r="AV624" s="49"/>
      <c r="AW624" s="49"/>
    </row>
    <row r="625" spans="1:49" x14ac:dyDescent="0.35">
      <c r="A625" s="49" t="s">
        <v>1517</v>
      </c>
      <c r="B625" s="49" t="s">
        <v>1349</v>
      </c>
      <c r="C625" s="49" t="s">
        <v>1359</v>
      </c>
      <c r="D625" s="49" t="s">
        <v>1349</v>
      </c>
      <c r="E625" s="49">
        <v>508.8023</v>
      </c>
      <c r="F625" s="49" t="s">
        <v>1357</v>
      </c>
      <c r="G625" s="102">
        <v>45816</v>
      </c>
      <c r="H625" s="49"/>
      <c r="I625" s="49" t="s">
        <v>1352</v>
      </c>
      <c r="J625" s="49"/>
      <c r="K625" s="49" t="s">
        <v>1360</v>
      </c>
      <c r="L625" s="49">
        <v>21</v>
      </c>
      <c r="M625" s="49">
        <v>0</v>
      </c>
      <c r="N625" s="49">
        <v>7.8289999999999998E-2</v>
      </c>
      <c r="O625" s="49">
        <v>0.14052000000000001</v>
      </c>
      <c r="P625" s="49"/>
      <c r="Q625" s="49"/>
      <c r="R625" s="49">
        <v>0.21881</v>
      </c>
      <c r="S625" s="49"/>
      <c r="T625" s="49"/>
      <c r="U625" s="49"/>
      <c r="V625" s="49"/>
      <c r="W625" s="49"/>
      <c r="X625" s="49"/>
      <c r="Y625" s="49"/>
      <c r="Z625" s="49"/>
      <c r="AA625" s="49"/>
      <c r="AB625" s="49"/>
      <c r="AC625" s="49"/>
      <c r="AD625" s="49"/>
      <c r="AE625" s="49">
        <v>0.14052000000000001</v>
      </c>
      <c r="AF625" s="49"/>
      <c r="AG625" s="49"/>
      <c r="AH625" s="49"/>
      <c r="AI625" s="49"/>
      <c r="AJ625" s="49"/>
      <c r="AK625" s="49"/>
      <c r="AL625" s="49"/>
      <c r="AM625" s="49"/>
      <c r="AN625" s="49"/>
      <c r="AO625" s="49"/>
      <c r="AP625" s="49"/>
      <c r="AQ625" s="49"/>
      <c r="AR625" s="49"/>
      <c r="AS625" s="49" t="s">
        <v>1353</v>
      </c>
      <c r="AT625" s="108" t="str">
        <f t="shared" si="9"/>
        <v>MR4_2025-06-08_C</v>
      </c>
      <c r="AU625" s="49"/>
      <c r="AV625" s="49"/>
      <c r="AW625" s="49"/>
    </row>
    <row r="626" spans="1:49" x14ac:dyDescent="0.35">
      <c r="A626" s="49" t="s">
        <v>1518</v>
      </c>
      <c r="B626" s="49" t="s">
        <v>1349</v>
      </c>
      <c r="C626" s="49" t="s">
        <v>1350</v>
      </c>
      <c r="D626" s="49" t="s">
        <v>1349</v>
      </c>
      <c r="E626" s="49">
        <v>12.44833</v>
      </c>
      <c r="F626" s="49" t="s">
        <v>1351</v>
      </c>
      <c r="G626" s="102">
        <v>45816</v>
      </c>
      <c r="H626" s="49"/>
      <c r="I626" s="49" t="s">
        <v>1352</v>
      </c>
      <c r="J626" s="49"/>
      <c r="K626" s="49"/>
      <c r="L626" s="49">
        <v>0</v>
      </c>
      <c r="M626" s="49">
        <v>0</v>
      </c>
      <c r="N626" s="49">
        <v>4.546E-2</v>
      </c>
      <c r="O626" s="49">
        <v>5.64E-3</v>
      </c>
      <c r="P626" s="49"/>
      <c r="Q626" s="49"/>
      <c r="R626" s="49">
        <v>5.11E-2</v>
      </c>
      <c r="S626" s="49"/>
      <c r="T626" s="49"/>
      <c r="U626" s="49"/>
      <c r="V626" s="49"/>
      <c r="W626" s="49"/>
      <c r="X626" s="49"/>
      <c r="Y626" s="49"/>
      <c r="Z626" s="49"/>
      <c r="AA626" s="49"/>
      <c r="AB626" s="49"/>
      <c r="AC626" s="49"/>
      <c r="AD626" s="49"/>
      <c r="AE626" s="49">
        <v>5.64E-3</v>
      </c>
      <c r="AF626" s="49"/>
      <c r="AG626" s="49"/>
      <c r="AH626" s="49"/>
      <c r="AI626" s="49"/>
      <c r="AJ626" s="49"/>
      <c r="AK626" s="49"/>
      <c r="AL626" s="49"/>
      <c r="AM626" s="49"/>
      <c r="AN626" s="49"/>
      <c r="AO626" s="49"/>
      <c r="AP626" s="49"/>
      <c r="AQ626" s="49"/>
      <c r="AR626" s="49"/>
      <c r="AS626" s="49" t="s">
        <v>1353</v>
      </c>
      <c r="AT626" s="108" t="str">
        <f t="shared" si="9"/>
        <v>MRCL1_2025-06-08_N</v>
      </c>
      <c r="AU626" s="49"/>
      <c r="AV626" s="49"/>
      <c r="AW626" s="49"/>
    </row>
    <row r="627" spans="1:49" x14ac:dyDescent="0.35">
      <c r="A627" s="49" t="s">
        <v>1518</v>
      </c>
      <c r="B627" s="49" t="s">
        <v>1349</v>
      </c>
      <c r="C627" s="49" t="s">
        <v>1356</v>
      </c>
      <c r="D627" s="49" t="s">
        <v>1349</v>
      </c>
      <c r="E627" s="49">
        <v>7.7810000000000004E-2</v>
      </c>
      <c r="F627" s="49" t="s">
        <v>1357</v>
      </c>
      <c r="G627" s="102">
        <v>45816</v>
      </c>
      <c r="H627" s="49"/>
      <c r="I627" s="49" t="s">
        <v>1352</v>
      </c>
      <c r="J627" s="49"/>
      <c r="K627" s="49"/>
      <c r="L627" s="49">
        <v>0</v>
      </c>
      <c r="M627" s="49">
        <v>0</v>
      </c>
      <c r="N627" s="49">
        <v>4.0300000000000002E-2</v>
      </c>
      <c r="O627" s="49">
        <v>1.0300000000000001E-3</v>
      </c>
      <c r="P627" s="49"/>
      <c r="Q627" s="49"/>
      <c r="R627" s="49">
        <v>4.1329999999999999E-2</v>
      </c>
      <c r="S627" s="49"/>
      <c r="T627" s="49"/>
      <c r="U627" s="49"/>
      <c r="V627" s="49"/>
      <c r="W627" s="49"/>
      <c r="X627" s="49"/>
      <c r="Y627" s="49"/>
      <c r="Z627" s="49"/>
      <c r="AA627" s="49"/>
      <c r="AB627" s="49"/>
      <c r="AC627" s="49"/>
      <c r="AD627" s="49"/>
      <c r="AE627" s="49">
        <v>1.0300000000000001E-3</v>
      </c>
      <c r="AF627" s="49"/>
      <c r="AG627" s="49"/>
      <c r="AH627" s="49"/>
      <c r="AI627" s="49"/>
      <c r="AJ627" s="49"/>
      <c r="AK627" s="49"/>
      <c r="AL627" s="49"/>
      <c r="AM627" s="49"/>
      <c r="AN627" s="49"/>
      <c r="AO627" s="49"/>
      <c r="AP627" s="49"/>
      <c r="AQ627" s="49"/>
      <c r="AR627" s="49"/>
      <c r="AS627" s="49" t="s">
        <v>1353</v>
      </c>
      <c r="AT627" s="108" t="str">
        <f t="shared" si="9"/>
        <v>MRCL1_2025-06-08_P</v>
      </c>
      <c r="AU627" s="49"/>
      <c r="AV627" s="49"/>
      <c r="AW627" s="49"/>
    </row>
    <row r="628" spans="1:49" x14ac:dyDescent="0.35">
      <c r="A628" s="49" t="s">
        <v>1518</v>
      </c>
      <c r="B628" s="49" t="s">
        <v>1349</v>
      </c>
      <c r="C628" s="49" t="s">
        <v>1361</v>
      </c>
      <c r="D628" s="49" t="s">
        <v>1349</v>
      </c>
      <c r="E628" s="49">
        <v>473.9606</v>
      </c>
      <c r="F628" s="49" t="s">
        <v>1351</v>
      </c>
      <c r="G628" s="102">
        <v>45816</v>
      </c>
      <c r="H628" s="49"/>
      <c r="I628" s="49" t="s">
        <v>1352</v>
      </c>
      <c r="J628" s="49"/>
      <c r="K628" s="49"/>
      <c r="L628" s="49">
        <v>0</v>
      </c>
      <c r="M628" s="49">
        <v>0</v>
      </c>
      <c r="N628" s="49">
        <v>0.4975</v>
      </c>
      <c r="O628" s="49">
        <v>3.6600000000000001E-3</v>
      </c>
      <c r="P628" s="49"/>
      <c r="Q628" s="49"/>
      <c r="R628" s="49">
        <v>0.50117</v>
      </c>
      <c r="S628" s="49"/>
      <c r="T628" s="49"/>
      <c r="U628" s="49"/>
      <c r="V628" s="49"/>
      <c r="W628" s="49"/>
      <c r="X628" s="49"/>
      <c r="Y628" s="49"/>
      <c r="Z628" s="49"/>
      <c r="AA628" s="49"/>
      <c r="AB628" s="49"/>
      <c r="AC628" s="49"/>
      <c r="AD628" s="49"/>
      <c r="AE628" s="49">
        <v>3.6600000000000001E-3</v>
      </c>
      <c r="AF628" s="49"/>
      <c r="AG628" s="49"/>
      <c r="AH628" s="49"/>
      <c r="AI628" s="49"/>
      <c r="AJ628" s="49"/>
      <c r="AK628" s="49"/>
      <c r="AL628" s="49"/>
      <c r="AM628" s="49"/>
      <c r="AN628" s="49"/>
      <c r="AO628" s="49"/>
      <c r="AP628" s="49"/>
      <c r="AQ628" s="49"/>
      <c r="AR628" s="49"/>
      <c r="AS628" s="49" t="s">
        <v>1353</v>
      </c>
      <c r="AT628" s="108" t="str">
        <f t="shared" si="9"/>
        <v>MRCL1_2025-06-08_T</v>
      </c>
      <c r="AU628" s="49"/>
      <c r="AV628" s="49"/>
      <c r="AW628" s="49"/>
    </row>
    <row r="629" spans="1:49" x14ac:dyDescent="0.35">
      <c r="A629" s="49" t="s">
        <v>1518</v>
      </c>
      <c r="B629" s="49" t="s">
        <v>1349</v>
      </c>
      <c r="C629" s="49" t="s">
        <v>1359</v>
      </c>
      <c r="D629" s="49" t="s">
        <v>1349</v>
      </c>
      <c r="E629" s="49">
        <v>366.74380000000002</v>
      </c>
      <c r="F629" s="49" t="s">
        <v>1357</v>
      </c>
      <c r="G629" s="102">
        <v>45816</v>
      </c>
      <c r="H629" s="49"/>
      <c r="I629" s="49" t="s">
        <v>1352</v>
      </c>
      <c r="J629" s="49"/>
      <c r="K629" s="49" t="s">
        <v>1360</v>
      </c>
      <c r="L629" s="49">
        <v>4</v>
      </c>
      <c r="M629" s="49">
        <v>0</v>
      </c>
      <c r="N629" s="49">
        <v>0.2281</v>
      </c>
      <c r="O629" s="49">
        <v>0.13824</v>
      </c>
      <c r="P629" s="49"/>
      <c r="Q629" s="49"/>
      <c r="R629" s="49">
        <v>0.36634</v>
      </c>
      <c r="S629" s="49"/>
      <c r="T629" s="49"/>
      <c r="U629" s="49"/>
      <c r="V629" s="49"/>
      <c r="W629" s="49"/>
      <c r="X629" s="49"/>
      <c r="Y629" s="49"/>
      <c r="Z629" s="49"/>
      <c r="AA629" s="49"/>
      <c r="AB629" s="49"/>
      <c r="AC629" s="49"/>
      <c r="AD629" s="49"/>
      <c r="AE629" s="49">
        <v>0.13824</v>
      </c>
      <c r="AF629" s="49"/>
      <c r="AG629" s="49"/>
      <c r="AH629" s="49"/>
      <c r="AI629" s="49"/>
      <c r="AJ629" s="49"/>
      <c r="AK629" s="49"/>
      <c r="AL629" s="49"/>
      <c r="AM629" s="49"/>
      <c r="AN629" s="49"/>
      <c r="AO629" s="49"/>
      <c r="AP629" s="49"/>
      <c r="AQ629" s="49"/>
      <c r="AR629" s="49"/>
      <c r="AS629" s="49" t="s">
        <v>1353</v>
      </c>
      <c r="AT629" s="108" t="str">
        <f t="shared" si="9"/>
        <v>MRCL1_2025-06-08_C</v>
      </c>
      <c r="AU629" s="49"/>
      <c r="AV629" s="49"/>
      <c r="AW629" s="49"/>
    </row>
    <row r="630" spans="1:49" x14ac:dyDescent="0.35">
      <c r="A630" s="49" t="s">
        <v>1519</v>
      </c>
      <c r="B630" s="49" t="s">
        <v>1349</v>
      </c>
      <c r="C630" s="49" t="s">
        <v>1350</v>
      </c>
      <c r="D630" s="49" t="s">
        <v>1349</v>
      </c>
      <c r="E630" s="49">
        <v>10.67271</v>
      </c>
      <c r="F630" s="49" t="s">
        <v>1351</v>
      </c>
      <c r="G630" s="102">
        <v>45816</v>
      </c>
      <c r="H630" s="49"/>
      <c r="I630" s="49" t="s">
        <v>1352</v>
      </c>
      <c r="J630" s="49"/>
      <c r="K630" s="49"/>
      <c r="L630" s="49">
        <v>0</v>
      </c>
      <c r="M630" s="49">
        <v>0</v>
      </c>
      <c r="N630" s="49">
        <v>4.011E-2</v>
      </c>
      <c r="O630" s="49">
        <v>3.8999999999999998E-3</v>
      </c>
      <c r="P630" s="49"/>
      <c r="Q630" s="49"/>
      <c r="R630" s="49">
        <v>4.4010000000000001E-2</v>
      </c>
      <c r="S630" s="49"/>
      <c r="T630" s="49"/>
      <c r="U630" s="49"/>
      <c r="V630" s="49"/>
      <c r="W630" s="49"/>
      <c r="X630" s="49"/>
      <c r="Y630" s="49"/>
      <c r="Z630" s="49"/>
      <c r="AA630" s="49"/>
      <c r="AB630" s="49"/>
      <c r="AC630" s="49"/>
      <c r="AD630" s="49"/>
      <c r="AE630" s="49">
        <v>3.8999999999999998E-3</v>
      </c>
      <c r="AF630" s="49"/>
      <c r="AG630" s="49"/>
      <c r="AH630" s="49"/>
      <c r="AI630" s="49"/>
      <c r="AJ630" s="49"/>
      <c r="AK630" s="49"/>
      <c r="AL630" s="49"/>
      <c r="AM630" s="49"/>
      <c r="AN630" s="49"/>
      <c r="AO630" s="49"/>
      <c r="AP630" s="49"/>
      <c r="AQ630" s="49"/>
      <c r="AR630" s="49"/>
      <c r="AS630" s="49" t="s">
        <v>1353</v>
      </c>
      <c r="AT630" s="108" t="str">
        <f t="shared" si="9"/>
        <v>PL1_2025-06-08_N</v>
      </c>
      <c r="AU630" s="49"/>
      <c r="AV630" s="49"/>
      <c r="AW630" s="49"/>
    </row>
    <row r="631" spans="1:49" x14ac:dyDescent="0.35">
      <c r="A631" s="49" t="s">
        <v>1519</v>
      </c>
      <c r="B631" s="49" t="s">
        <v>1349</v>
      </c>
      <c r="C631" s="49" t="s">
        <v>1356</v>
      </c>
      <c r="D631" s="49" t="s">
        <v>1349</v>
      </c>
      <c r="E631" s="49">
        <v>6.2300000000000003E-3</v>
      </c>
      <c r="F631" s="49" t="s">
        <v>1357</v>
      </c>
      <c r="G631" s="102">
        <v>45816</v>
      </c>
      <c r="H631" s="49"/>
      <c r="I631" s="49" t="s">
        <v>1352</v>
      </c>
      <c r="J631" s="49"/>
      <c r="K631" s="49"/>
      <c r="L631" s="49">
        <v>0</v>
      </c>
      <c r="M631" s="49">
        <v>0</v>
      </c>
      <c r="N631" s="49">
        <v>2.0200000000000001E-3</v>
      </c>
      <c r="O631" s="49">
        <v>1.14E-3</v>
      </c>
      <c r="P631" s="49"/>
      <c r="Q631" s="49"/>
      <c r="R631" s="49">
        <v>3.16E-3</v>
      </c>
      <c r="S631" s="49"/>
      <c r="T631" s="49"/>
      <c r="U631" s="49"/>
      <c r="V631" s="49"/>
      <c r="W631" s="49"/>
      <c r="X631" s="49"/>
      <c r="Y631" s="49"/>
      <c r="Z631" s="49"/>
      <c r="AA631" s="49"/>
      <c r="AB631" s="49"/>
      <c r="AC631" s="49"/>
      <c r="AD631" s="49"/>
      <c r="AE631" s="49">
        <v>1.14E-3</v>
      </c>
      <c r="AF631" s="49"/>
      <c r="AG631" s="49"/>
      <c r="AH631" s="49"/>
      <c r="AI631" s="49"/>
      <c r="AJ631" s="49"/>
      <c r="AK631" s="49"/>
      <c r="AL631" s="49"/>
      <c r="AM631" s="49"/>
      <c r="AN631" s="49"/>
      <c r="AO631" s="49"/>
      <c r="AP631" s="49"/>
      <c r="AQ631" s="49"/>
      <c r="AR631" s="49"/>
      <c r="AS631" s="49" t="s">
        <v>1353</v>
      </c>
      <c r="AT631" s="108" t="str">
        <f t="shared" si="9"/>
        <v>PL1_2025-06-08_P</v>
      </c>
      <c r="AU631" s="49"/>
      <c r="AV631" s="49"/>
      <c r="AW631" s="49"/>
    </row>
    <row r="632" spans="1:49" x14ac:dyDescent="0.35">
      <c r="A632" s="49" t="s">
        <v>1519</v>
      </c>
      <c r="B632" s="49" t="s">
        <v>1349</v>
      </c>
      <c r="C632" s="49" t="s">
        <v>1359</v>
      </c>
      <c r="D632" s="49" t="s">
        <v>1349</v>
      </c>
      <c r="E632" s="49">
        <v>900.54229999999995</v>
      </c>
      <c r="F632" s="49" t="s">
        <v>1357</v>
      </c>
      <c r="G632" s="102">
        <v>45816</v>
      </c>
      <c r="H632" s="49"/>
      <c r="I632" s="49" t="s">
        <v>1352</v>
      </c>
      <c r="J632" s="49"/>
      <c r="K632" s="49" t="s">
        <v>1360</v>
      </c>
      <c r="L632" s="49">
        <v>35</v>
      </c>
      <c r="M632" s="49">
        <v>0</v>
      </c>
      <c r="N632" s="49">
        <v>8.4309999999999996E-2</v>
      </c>
      <c r="O632" s="49">
        <v>0.13857</v>
      </c>
      <c r="P632" s="49"/>
      <c r="Q632" s="49"/>
      <c r="R632" s="49">
        <v>0.22287000000000001</v>
      </c>
      <c r="S632" s="49"/>
      <c r="T632" s="49"/>
      <c r="U632" s="49"/>
      <c r="V632" s="49"/>
      <c r="W632" s="49"/>
      <c r="X632" s="49"/>
      <c r="Y632" s="49"/>
      <c r="Z632" s="49"/>
      <c r="AA632" s="49"/>
      <c r="AB632" s="49"/>
      <c r="AC632" s="49"/>
      <c r="AD632" s="49"/>
      <c r="AE632" s="49">
        <v>0.13857</v>
      </c>
      <c r="AF632" s="49"/>
      <c r="AG632" s="49"/>
      <c r="AH632" s="49"/>
      <c r="AI632" s="49"/>
      <c r="AJ632" s="49"/>
      <c r="AK632" s="49"/>
      <c r="AL632" s="49"/>
      <c r="AM632" s="49"/>
      <c r="AN632" s="49"/>
      <c r="AO632" s="49"/>
      <c r="AP632" s="49"/>
      <c r="AQ632" s="49"/>
      <c r="AR632" s="49"/>
      <c r="AS632" s="49" t="s">
        <v>1353</v>
      </c>
      <c r="AT632" s="108" t="str">
        <f t="shared" si="9"/>
        <v>PL1_2025-06-08_C</v>
      </c>
      <c r="AU632" s="49"/>
      <c r="AV632" s="49"/>
      <c r="AW632" s="49"/>
    </row>
    <row r="633" spans="1:49" x14ac:dyDescent="0.35">
      <c r="A633" s="49" t="s">
        <v>1519</v>
      </c>
      <c r="B633" s="49" t="s">
        <v>1349</v>
      </c>
      <c r="C633" s="49" t="s">
        <v>1361</v>
      </c>
      <c r="D633" s="49" t="s">
        <v>1349</v>
      </c>
      <c r="E633" s="49">
        <v>603.71770000000004</v>
      </c>
      <c r="F633" s="49" t="s">
        <v>1351</v>
      </c>
      <c r="G633" s="102">
        <v>45816</v>
      </c>
      <c r="H633" s="49"/>
      <c r="I633" s="49" t="s">
        <v>1352</v>
      </c>
      <c r="J633" s="49"/>
      <c r="K633" s="49" t="s">
        <v>1360</v>
      </c>
      <c r="L633" s="49">
        <v>4</v>
      </c>
      <c r="M633" s="49">
        <v>0</v>
      </c>
      <c r="N633" s="49">
        <v>0.12395</v>
      </c>
      <c r="O633" s="49">
        <v>1E-4</v>
      </c>
      <c r="P633" s="49"/>
      <c r="Q633" s="49"/>
      <c r="R633" s="49">
        <v>0.12404999999999999</v>
      </c>
      <c r="S633" s="49"/>
      <c r="T633" s="49"/>
      <c r="U633" s="49"/>
      <c r="V633" s="49"/>
      <c r="W633" s="49"/>
      <c r="X633" s="49"/>
      <c r="Y633" s="49"/>
      <c r="Z633" s="49"/>
      <c r="AA633" s="49"/>
      <c r="AB633" s="49"/>
      <c r="AC633" s="49"/>
      <c r="AD633" s="49"/>
      <c r="AE633" s="49">
        <v>1E-4</v>
      </c>
      <c r="AF633" s="49"/>
      <c r="AG633" s="49"/>
      <c r="AH633" s="49"/>
      <c r="AI633" s="49"/>
      <c r="AJ633" s="49"/>
      <c r="AK633" s="49"/>
      <c r="AL633" s="49"/>
      <c r="AM633" s="49"/>
      <c r="AN633" s="49"/>
      <c r="AO633" s="49"/>
      <c r="AP633" s="49"/>
      <c r="AQ633" s="49"/>
      <c r="AR633" s="49"/>
      <c r="AS633" s="49" t="s">
        <v>1353</v>
      </c>
      <c r="AT633" s="108" t="str">
        <f t="shared" si="9"/>
        <v>PL1_2025-06-08_T</v>
      </c>
      <c r="AU633" s="49"/>
      <c r="AV633" s="49"/>
      <c r="AW633" s="49"/>
    </row>
    <row r="634" spans="1:49" x14ac:dyDescent="0.35">
      <c r="A634" s="49" t="s">
        <v>1520</v>
      </c>
      <c r="B634" s="49" t="s">
        <v>1349</v>
      </c>
      <c r="C634" s="49" t="s">
        <v>1350</v>
      </c>
      <c r="D634" s="49" t="s">
        <v>1349</v>
      </c>
      <c r="E634" s="49">
        <v>-8.5370000000000001E-2</v>
      </c>
      <c r="F634" s="49" t="s">
        <v>1351</v>
      </c>
      <c r="G634" s="102">
        <v>45816</v>
      </c>
      <c r="H634" s="49"/>
      <c r="I634" s="49" t="s">
        <v>1352</v>
      </c>
      <c r="J634" s="49"/>
      <c r="K634" s="49"/>
      <c r="L634" s="49">
        <v>0</v>
      </c>
      <c r="M634" s="49">
        <v>0</v>
      </c>
      <c r="N634" s="49">
        <v>7.6800000000000002E-3</v>
      </c>
      <c r="O634" s="49">
        <v>4.8300000000000001E-3</v>
      </c>
      <c r="P634" s="49"/>
      <c r="Q634" s="49"/>
      <c r="R634" s="49">
        <v>1.251E-2</v>
      </c>
      <c r="S634" s="49"/>
      <c r="T634" s="49"/>
      <c r="U634" s="49"/>
      <c r="V634" s="49"/>
      <c r="W634" s="49"/>
      <c r="X634" s="49"/>
      <c r="Y634" s="49"/>
      <c r="Z634" s="49"/>
      <c r="AA634" s="49"/>
      <c r="AB634" s="49"/>
      <c r="AC634" s="49"/>
      <c r="AD634" s="49"/>
      <c r="AE634" s="49">
        <v>4.8300000000000001E-3</v>
      </c>
      <c r="AF634" s="49"/>
      <c r="AG634" s="49"/>
      <c r="AH634" s="49"/>
      <c r="AI634" s="49"/>
      <c r="AJ634" s="49"/>
      <c r="AK634" s="49"/>
      <c r="AL634" s="49"/>
      <c r="AM634" s="49"/>
      <c r="AN634" s="49"/>
      <c r="AO634" s="49"/>
      <c r="AP634" s="49"/>
      <c r="AQ634" s="49"/>
      <c r="AR634" s="49"/>
      <c r="AS634" s="49" t="s">
        <v>1353</v>
      </c>
      <c r="AT634" s="108" t="str">
        <f t="shared" si="9"/>
        <v>PMRL1_2025-06-08_N</v>
      </c>
      <c r="AU634" s="49"/>
      <c r="AV634" s="49"/>
      <c r="AW634" s="49"/>
    </row>
    <row r="635" spans="1:49" x14ac:dyDescent="0.35">
      <c r="A635" s="49" t="s">
        <v>1520</v>
      </c>
      <c r="B635" s="49" t="s">
        <v>1349</v>
      </c>
      <c r="C635" s="49" t="s">
        <v>1356</v>
      </c>
      <c r="D635" s="49" t="s">
        <v>1349</v>
      </c>
      <c r="E635" s="49">
        <v>1.6330000000000001E-2</v>
      </c>
      <c r="F635" s="49" t="s">
        <v>1357</v>
      </c>
      <c r="G635" s="102">
        <v>45816</v>
      </c>
      <c r="H635" s="49"/>
      <c r="I635" s="49" t="s">
        <v>1352</v>
      </c>
      <c r="J635" s="49"/>
      <c r="K635" s="49"/>
      <c r="L635" s="49">
        <v>0</v>
      </c>
      <c r="M635" s="49">
        <v>0</v>
      </c>
      <c r="N635" s="49">
        <v>7.4200000000000004E-3</v>
      </c>
      <c r="O635" s="49">
        <v>9.8999999999999999E-4</v>
      </c>
      <c r="P635" s="49"/>
      <c r="Q635" s="49"/>
      <c r="R635" s="49">
        <v>8.4100000000000008E-3</v>
      </c>
      <c r="S635" s="49"/>
      <c r="T635" s="49"/>
      <c r="U635" s="49"/>
      <c r="V635" s="49"/>
      <c r="W635" s="49"/>
      <c r="X635" s="49"/>
      <c r="Y635" s="49"/>
      <c r="Z635" s="49"/>
      <c r="AA635" s="49"/>
      <c r="AB635" s="49"/>
      <c r="AC635" s="49"/>
      <c r="AD635" s="49"/>
      <c r="AE635" s="49">
        <v>9.8999999999999999E-4</v>
      </c>
      <c r="AF635" s="49"/>
      <c r="AG635" s="49"/>
      <c r="AH635" s="49"/>
      <c r="AI635" s="49"/>
      <c r="AJ635" s="49"/>
      <c r="AK635" s="49"/>
      <c r="AL635" s="49"/>
      <c r="AM635" s="49"/>
      <c r="AN635" s="49"/>
      <c r="AO635" s="49"/>
      <c r="AP635" s="49"/>
      <c r="AQ635" s="49"/>
      <c r="AR635" s="49"/>
      <c r="AS635" s="49" t="s">
        <v>1353</v>
      </c>
      <c r="AT635" s="108" t="str">
        <f t="shared" si="9"/>
        <v>PMRL1_2025-06-08_P</v>
      </c>
      <c r="AU635" s="49"/>
      <c r="AV635" s="49"/>
      <c r="AW635" s="49"/>
    </row>
    <row r="636" spans="1:49" x14ac:dyDescent="0.35">
      <c r="A636" s="49" t="s">
        <v>1520</v>
      </c>
      <c r="B636" s="49" t="s">
        <v>1349</v>
      </c>
      <c r="C636" s="49" t="s">
        <v>1361</v>
      </c>
      <c r="D636" s="49" t="s">
        <v>1349</v>
      </c>
      <c r="E636" s="49">
        <v>101.1266</v>
      </c>
      <c r="F636" s="49" t="s">
        <v>1351</v>
      </c>
      <c r="G636" s="102">
        <v>45816</v>
      </c>
      <c r="H636" s="49"/>
      <c r="I636" s="49" t="s">
        <v>1352</v>
      </c>
      <c r="J636" s="49"/>
      <c r="K636" s="49"/>
      <c r="L636" s="49">
        <v>0</v>
      </c>
      <c r="M636" s="49">
        <v>0</v>
      </c>
      <c r="N636" s="49">
        <v>0.10392</v>
      </c>
      <c r="O636" s="49">
        <v>3.0400000000000002E-3</v>
      </c>
      <c r="P636" s="49"/>
      <c r="Q636" s="49"/>
      <c r="R636" s="49">
        <v>0.10697</v>
      </c>
      <c r="S636" s="49"/>
      <c r="T636" s="49"/>
      <c r="U636" s="49"/>
      <c r="V636" s="49"/>
      <c r="W636" s="49"/>
      <c r="X636" s="49"/>
      <c r="Y636" s="49"/>
      <c r="Z636" s="49"/>
      <c r="AA636" s="49"/>
      <c r="AB636" s="49"/>
      <c r="AC636" s="49"/>
      <c r="AD636" s="49"/>
      <c r="AE636" s="49">
        <v>3.0400000000000002E-3</v>
      </c>
      <c r="AF636" s="49"/>
      <c r="AG636" s="49"/>
      <c r="AH636" s="49"/>
      <c r="AI636" s="49"/>
      <c r="AJ636" s="49"/>
      <c r="AK636" s="49"/>
      <c r="AL636" s="49"/>
      <c r="AM636" s="49"/>
      <c r="AN636" s="49"/>
      <c r="AO636" s="49"/>
      <c r="AP636" s="49"/>
      <c r="AQ636" s="49"/>
      <c r="AR636" s="49"/>
      <c r="AS636" s="49" t="s">
        <v>1353</v>
      </c>
      <c r="AT636" s="108" t="str">
        <f t="shared" si="9"/>
        <v>PMRL1_2025-06-08_T</v>
      </c>
      <c r="AU636" s="49"/>
      <c r="AV636" s="49"/>
      <c r="AW636" s="49"/>
    </row>
    <row r="637" spans="1:49" x14ac:dyDescent="0.35">
      <c r="A637" s="49" t="s">
        <v>1520</v>
      </c>
      <c r="B637" s="49" t="s">
        <v>1349</v>
      </c>
      <c r="C637" s="49" t="s">
        <v>1359</v>
      </c>
      <c r="D637" s="49" t="s">
        <v>1349</v>
      </c>
      <c r="E637" s="49">
        <v>586.36419999999998</v>
      </c>
      <c r="F637" s="49" t="s">
        <v>1357</v>
      </c>
      <c r="G637" s="102">
        <v>45816</v>
      </c>
      <c r="H637" s="49"/>
      <c r="I637" s="49" t="s">
        <v>1352</v>
      </c>
      <c r="J637" s="49"/>
      <c r="K637" s="49" t="s">
        <v>1360</v>
      </c>
      <c r="L637" s="49">
        <v>24</v>
      </c>
      <c r="M637" s="49">
        <v>0</v>
      </c>
      <c r="N637" s="49">
        <v>7.9329999999999998E-2</v>
      </c>
      <c r="O637" s="49">
        <v>0.14065</v>
      </c>
      <c r="P637" s="49"/>
      <c r="Q637" s="49"/>
      <c r="R637" s="49">
        <v>0.21998999999999999</v>
      </c>
      <c r="S637" s="49"/>
      <c r="T637" s="49"/>
      <c r="U637" s="49"/>
      <c r="V637" s="49"/>
      <c r="W637" s="49"/>
      <c r="X637" s="49"/>
      <c r="Y637" s="49"/>
      <c r="Z637" s="49"/>
      <c r="AA637" s="49"/>
      <c r="AB637" s="49"/>
      <c r="AC637" s="49"/>
      <c r="AD637" s="49"/>
      <c r="AE637" s="49">
        <v>0.14065</v>
      </c>
      <c r="AF637" s="49"/>
      <c r="AG637" s="49"/>
      <c r="AH637" s="49"/>
      <c r="AI637" s="49"/>
      <c r="AJ637" s="49"/>
      <c r="AK637" s="49"/>
      <c r="AL637" s="49"/>
      <c r="AM637" s="49"/>
      <c r="AN637" s="49"/>
      <c r="AO637" s="49"/>
      <c r="AP637" s="49"/>
      <c r="AQ637" s="49"/>
      <c r="AR637" s="49"/>
      <c r="AS637" s="49" t="s">
        <v>1353</v>
      </c>
      <c r="AT637" s="108" t="str">
        <f t="shared" si="9"/>
        <v>PMRL1_2025-06-08_C</v>
      </c>
      <c r="AU637" s="49"/>
      <c r="AV637" s="49"/>
      <c r="AW637" s="49"/>
    </row>
    <row r="638" spans="1:49" x14ac:dyDescent="0.35">
      <c r="A638" s="49" t="s">
        <v>1521</v>
      </c>
      <c r="B638" s="49" t="s">
        <v>1349</v>
      </c>
      <c r="C638" s="49" t="s">
        <v>1350</v>
      </c>
      <c r="D638" s="49" t="s">
        <v>1349</v>
      </c>
      <c r="E638" s="49">
        <v>10.9003</v>
      </c>
      <c r="F638" s="49" t="s">
        <v>1351</v>
      </c>
      <c r="G638" s="102">
        <v>45816</v>
      </c>
      <c r="H638" s="49"/>
      <c r="I638" s="49" t="s">
        <v>1352</v>
      </c>
      <c r="J638" s="49"/>
      <c r="K638" s="49"/>
      <c r="L638" s="49">
        <v>0</v>
      </c>
      <c r="M638" s="49">
        <v>0</v>
      </c>
      <c r="N638" s="49">
        <v>4.079E-2</v>
      </c>
      <c r="O638" s="49">
        <v>3.62E-3</v>
      </c>
      <c r="P638" s="49"/>
      <c r="Q638" s="49"/>
      <c r="R638" s="49">
        <v>4.4420000000000001E-2</v>
      </c>
      <c r="S638" s="49"/>
      <c r="T638" s="49"/>
      <c r="U638" s="49"/>
      <c r="V638" s="49"/>
      <c r="W638" s="49"/>
      <c r="X638" s="49"/>
      <c r="Y638" s="49"/>
      <c r="Z638" s="49"/>
      <c r="AA638" s="49"/>
      <c r="AB638" s="49"/>
      <c r="AC638" s="49"/>
      <c r="AD638" s="49"/>
      <c r="AE638" s="49">
        <v>3.62E-3</v>
      </c>
      <c r="AF638" s="49"/>
      <c r="AG638" s="49"/>
      <c r="AH638" s="49"/>
      <c r="AI638" s="49"/>
      <c r="AJ638" s="49"/>
      <c r="AK638" s="49"/>
      <c r="AL638" s="49"/>
      <c r="AM638" s="49"/>
      <c r="AN638" s="49"/>
      <c r="AO638" s="49"/>
      <c r="AP638" s="49"/>
      <c r="AQ638" s="49"/>
      <c r="AR638" s="49"/>
      <c r="AS638" s="49" t="s">
        <v>1353</v>
      </c>
      <c r="AT638" s="108" t="str">
        <f t="shared" si="9"/>
        <v>PNVL1_2025-06-08_N</v>
      </c>
      <c r="AU638" s="49"/>
      <c r="AV638" s="49"/>
      <c r="AW638" s="49"/>
    </row>
    <row r="639" spans="1:49" x14ac:dyDescent="0.35">
      <c r="A639" s="49" t="s">
        <v>1521</v>
      </c>
      <c r="B639" s="49" t="s">
        <v>1349</v>
      </c>
      <c r="C639" s="49" t="s">
        <v>1356</v>
      </c>
      <c r="D639" s="49" t="s">
        <v>1349</v>
      </c>
      <c r="E639" s="49">
        <v>9.7599999999999996E-3</v>
      </c>
      <c r="F639" s="49" t="s">
        <v>1357</v>
      </c>
      <c r="G639" s="102">
        <v>45816</v>
      </c>
      <c r="H639" s="49"/>
      <c r="I639" s="49" t="s">
        <v>1352</v>
      </c>
      <c r="J639" s="49"/>
      <c r="K639" s="49"/>
      <c r="L639" s="49">
        <v>0</v>
      </c>
      <c r="M639" s="49">
        <v>0</v>
      </c>
      <c r="N639" s="49">
        <v>3.9100000000000003E-3</v>
      </c>
      <c r="O639" s="49">
        <v>4.6000000000000001E-4</v>
      </c>
      <c r="P639" s="49"/>
      <c r="Q639" s="49"/>
      <c r="R639" s="49">
        <v>4.3699999999999998E-3</v>
      </c>
      <c r="S639" s="49"/>
      <c r="T639" s="49"/>
      <c r="U639" s="49"/>
      <c r="V639" s="49"/>
      <c r="W639" s="49"/>
      <c r="X639" s="49"/>
      <c r="Y639" s="49"/>
      <c r="Z639" s="49"/>
      <c r="AA639" s="49"/>
      <c r="AB639" s="49"/>
      <c r="AC639" s="49"/>
      <c r="AD639" s="49"/>
      <c r="AE639" s="49">
        <v>4.6000000000000001E-4</v>
      </c>
      <c r="AF639" s="49"/>
      <c r="AG639" s="49"/>
      <c r="AH639" s="49"/>
      <c r="AI639" s="49"/>
      <c r="AJ639" s="49"/>
      <c r="AK639" s="49"/>
      <c r="AL639" s="49"/>
      <c r="AM639" s="49"/>
      <c r="AN639" s="49"/>
      <c r="AO639" s="49"/>
      <c r="AP639" s="49"/>
      <c r="AQ639" s="49"/>
      <c r="AR639" s="49"/>
      <c r="AS639" s="49" t="s">
        <v>1353</v>
      </c>
      <c r="AT639" s="108" t="str">
        <f t="shared" si="9"/>
        <v>PNVL1_2025-06-08_P</v>
      </c>
      <c r="AU639" s="49"/>
      <c r="AV639" s="49"/>
      <c r="AW639" s="49"/>
    </row>
    <row r="640" spans="1:49" x14ac:dyDescent="0.35">
      <c r="A640" s="49" t="s">
        <v>1521</v>
      </c>
      <c r="B640" s="49" t="s">
        <v>1349</v>
      </c>
      <c r="C640" s="49" t="s">
        <v>1359</v>
      </c>
      <c r="D640" s="49" t="s">
        <v>1349</v>
      </c>
      <c r="E640" s="49">
        <v>473.97179999999997</v>
      </c>
      <c r="F640" s="49" t="s">
        <v>1357</v>
      </c>
      <c r="G640" s="102">
        <v>45816</v>
      </c>
      <c r="H640" s="49"/>
      <c r="I640" s="49" t="s">
        <v>1352</v>
      </c>
      <c r="J640" s="49"/>
      <c r="K640" s="49" t="s">
        <v>1360</v>
      </c>
      <c r="L640" s="49">
        <v>4</v>
      </c>
      <c r="M640" s="49">
        <v>0</v>
      </c>
      <c r="N640" s="49">
        <v>0.28558</v>
      </c>
      <c r="O640" s="49">
        <v>0.13894999999999999</v>
      </c>
      <c r="P640" s="49"/>
      <c r="Q640" s="49"/>
      <c r="R640" s="49">
        <v>0.42453000000000002</v>
      </c>
      <c r="S640" s="49"/>
      <c r="T640" s="49"/>
      <c r="U640" s="49"/>
      <c r="V640" s="49"/>
      <c r="W640" s="49"/>
      <c r="X640" s="49"/>
      <c r="Y640" s="49"/>
      <c r="Z640" s="49"/>
      <c r="AA640" s="49"/>
      <c r="AB640" s="49"/>
      <c r="AC640" s="49"/>
      <c r="AD640" s="49"/>
      <c r="AE640" s="49">
        <v>0.13894999999999999</v>
      </c>
      <c r="AF640" s="49"/>
      <c r="AG640" s="49"/>
      <c r="AH640" s="49"/>
      <c r="AI640" s="49"/>
      <c r="AJ640" s="49"/>
      <c r="AK640" s="49"/>
      <c r="AL640" s="49"/>
      <c r="AM640" s="49"/>
      <c r="AN640" s="49"/>
      <c r="AO640" s="49"/>
      <c r="AP640" s="49"/>
      <c r="AQ640" s="49"/>
      <c r="AR640" s="49"/>
      <c r="AS640" s="49" t="s">
        <v>1353</v>
      </c>
      <c r="AT640" s="108" t="str">
        <f t="shared" si="9"/>
        <v>PNVL1_2025-06-08_C</v>
      </c>
      <c r="AU640" s="49"/>
      <c r="AV640" s="49"/>
      <c r="AW640" s="49"/>
    </row>
    <row r="641" spans="1:49" x14ac:dyDescent="0.35">
      <c r="A641" s="49" t="s">
        <v>1521</v>
      </c>
      <c r="B641" s="49" t="s">
        <v>1349</v>
      </c>
      <c r="C641" s="49" t="s">
        <v>1361</v>
      </c>
      <c r="D641" s="49" t="s">
        <v>1349</v>
      </c>
      <c r="E641" s="49">
        <v>1116.0619999999999</v>
      </c>
      <c r="F641" s="49" t="s">
        <v>1351</v>
      </c>
      <c r="G641" s="102">
        <v>45816</v>
      </c>
      <c r="H641" s="49"/>
      <c r="I641" s="49" t="s">
        <v>1352</v>
      </c>
      <c r="J641" s="49"/>
      <c r="K641" s="49" t="s">
        <v>1360</v>
      </c>
      <c r="L641" s="49">
        <v>4</v>
      </c>
      <c r="M641" s="49">
        <v>0</v>
      </c>
      <c r="N641" s="49">
        <v>0.2298</v>
      </c>
      <c r="O641" s="49">
        <v>4.0000000000000003E-5</v>
      </c>
      <c r="P641" s="49"/>
      <c r="Q641" s="49"/>
      <c r="R641" s="49">
        <v>0.22985</v>
      </c>
      <c r="S641" s="49"/>
      <c r="T641" s="49"/>
      <c r="U641" s="49"/>
      <c r="V641" s="49"/>
      <c r="W641" s="49"/>
      <c r="X641" s="49"/>
      <c r="Y641" s="49"/>
      <c r="Z641" s="49"/>
      <c r="AA641" s="49"/>
      <c r="AB641" s="49"/>
      <c r="AC641" s="49"/>
      <c r="AD641" s="49"/>
      <c r="AE641" s="49">
        <v>4.0000000000000003E-5</v>
      </c>
      <c r="AF641" s="49"/>
      <c r="AG641" s="49"/>
      <c r="AH641" s="49"/>
      <c r="AI641" s="49"/>
      <c r="AJ641" s="49"/>
      <c r="AK641" s="49"/>
      <c r="AL641" s="49"/>
      <c r="AM641" s="49"/>
      <c r="AN641" s="49"/>
      <c r="AO641" s="49"/>
      <c r="AP641" s="49"/>
      <c r="AQ641" s="49"/>
      <c r="AR641" s="49"/>
      <c r="AS641" s="49" t="s">
        <v>1353</v>
      </c>
      <c r="AT641" s="108" t="str">
        <f t="shared" si="9"/>
        <v>PNVL1_2025-06-08_T</v>
      </c>
      <c r="AU641" s="49"/>
      <c r="AV641" s="49"/>
      <c r="AW641" s="49"/>
    </row>
    <row r="642" spans="1:49" x14ac:dyDescent="0.35">
      <c r="A642" s="49" t="s">
        <v>1522</v>
      </c>
      <c r="B642" s="49" t="s">
        <v>1349</v>
      </c>
      <c r="C642" s="49" t="s">
        <v>1350</v>
      </c>
      <c r="D642" s="49" t="s">
        <v>1349</v>
      </c>
      <c r="E642" s="49">
        <v>0.46864</v>
      </c>
      <c r="F642" s="49" t="s">
        <v>1351</v>
      </c>
      <c r="G642" s="102">
        <v>45816</v>
      </c>
      <c r="H642" s="49"/>
      <c r="I642" s="49" t="s">
        <v>1352</v>
      </c>
      <c r="J642" s="49"/>
      <c r="K642" s="49"/>
      <c r="L642" s="49">
        <v>0</v>
      </c>
      <c r="M642" s="49">
        <v>0</v>
      </c>
      <c r="N642" s="49">
        <v>9.3500000000000007E-3</v>
      </c>
      <c r="O642" s="49">
        <v>6.6100000000000004E-3</v>
      </c>
      <c r="P642" s="49"/>
      <c r="Q642" s="49"/>
      <c r="R642" s="49">
        <v>1.5959999999999998E-2</v>
      </c>
      <c r="S642" s="49"/>
      <c r="T642" s="49"/>
      <c r="U642" s="49"/>
      <c r="V642" s="49"/>
      <c r="W642" s="49"/>
      <c r="X642" s="49"/>
      <c r="Y642" s="49"/>
      <c r="Z642" s="49"/>
      <c r="AA642" s="49"/>
      <c r="AB642" s="49"/>
      <c r="AC642" s="49"/>
      <c r="AD642" s="49"/>
      <c r="AE642" s="49">
        <v>6.6100000000000004E-3</v>
      </c>
      <c r="AF642" s="49"/>
      <c r="AG642" s="49"/>
      <c r="AH642" s="49"/>
      <c r="AI642" s="49"/>
      <c r="AJ642" s="49"/>
      <c r="AK642" s="49"/>
      <c r="AL642" s="49"/>
      <c r="AM642" s="49"/>
      <c r="AN642" s="49"/>
      <c r="AO642" s="49"/>
      <c r="AP642" s="49"/>
      <c r="AQ642" s="49"/>
      <c r="AR642" s="49"/>
      <c r="AS642" s="49" t="s">
        <v>1353</v>
      </c>
      <c r="AT642" s="108" t="str">
        <f t="shared" ref="AT642:AT705" si="10">A642&amp;"_"&amp;LEFT(C642,1)</f>
        <v>PP1_2025-06-08_N</v>
      </c>
      <c r="AU642" s="49"/>
      <c r="AV642" s="49"/>
      <c r="AW642" s="49"/>
    </row>
    <row r="643" spans="1:49" x14ac:dyDescent="0.35">
      <c r="A643" s="49" t="s">
        <v>1522</v>
      </c>
      <c r="B643" s="49" t="s">
        <v>1349</v>
      </c>
      <c r="C643" s="49" t="s">
        <v>1356</v>
      </c>
      <c r="D643" s="49" t="s">
        <v>1349</v>
      </c>
      <c r="E643" s="49">
        <v>1.1169999999999999E-2</v>
      </c>
      <c r="F643" s="49" t="s">
        <v>1357</v>
      </c>
      <c r="G643" s="102">
        <v>45816</v>
      </c>
      <c r="H643" s="49"/>
      <c r="I643" s="49" t="s">
        <v>1352</v>
      </c>
      <c r="J643" s="49"/>
      <c r="K643" s="49"/>
      <c r="L643" s="49">
        <v>0</v>
      </c>
      <c r="M643" s="49">
        <v>0</v>
      </c>
      <c r="N643" s="49">
        <v>4.6699999999999997E-3</v>
      </c>
      <c r="O643" s="49">
        <v>2.2799999999999999E-3</v>
      </c>
      <c r="P643" s="49"/>
      <c r="Q643" s="49"/>
      <c r="R643" s="49">
        <v>6.94E-3</v>
      </c>
      <c r="S643" s="49"/>
      <c r="T643" s="49"/>
      <c r="U643" s="49"/>
      <c r="V643" s="49"/>
      <c r="W643" s="49"/>
      <c r="X643" s="49"/>
      <c r="Y643" s="49"/>
      <c r="Z643" s="49"/>
      <c r="AA643" s="49"/>
      <c r="AB643" s="49"/>
      <c r="AC643" s="49"/>
      <c r="AD643" s="49"/>
      <c r="AE643" s="49">
        <v>2.2799999999999999E-3</v>
      </c>
      <c r="AF643" s="49"/>
      <c r="AG643" s="49"/>
      <c r="AH643" s="49"/>
      <c r="AI643" s="49"/>
      <c r="AJ643" s="49"/>
      <c r="AK643" s="49"/>
      <c r="AL643" s="49"/>
      <c r="AM643" s="49"/>
      <c r="AN643" s="49"/>
      <c r="AO643" s="49"/>
      <c r="AP643" s="49"/>
      <c r="AQ643" s="49"/>
      <c r="AR643" s="49"/>
      <c r="AS643" s="49" t="s">
        <v>1353</v>
      </c>
      <c r="AT643" s="108" t="str">
        <f t="shared" si="10"/>
        <v>PP1_2025-06-08_P</v>
      </c>
      <c r="AU643" s="49"/>
      <c r="AV643" s="49"/>
      <c r="AW643" s="49"/>
    </row>
    <row r="644" spans="1:49" x14ac:dyDescent="0.35">
      <c r="A644" s="49" t="s">
        <v>1522</v>
      </c>
      <c r="B644" s="49" t="s">
        <v>1349</v>
      </c>
      <c r="C644" s="49" t="s">
        <v>1361</v>
      </c>
      <c r="D644" s="49" t="s">
        <v>1349</v>
      </c>
      <c r="E644" s="49">
        <v>39.124429999999997</v>
      </c>
      <c r="F644" s="49" t="s">
        <v>1351</v>
      </c>
      <c r="G644" s="102">
        <v>45816</v>
      </c>
      <c r="H644" s="49"/>
      <c r="I644" s="49" t="s">
        <v>1352</v>
      </c>
      <c r="J644" s="49"/>
      <c r="K644" s="49"/>
      <c r="L644" s="49">
        <v>0</v>
      </c>
      <c r="M644" s="49">
        <v>0</v>
      </c>
      <c r="N644" s="49">
        <v>4.1110000000000001E-2</v>
      </c>
      <c r="O644" s="49">
        <v>4.0099999999999997E-3</v>
      </c>
      <c r="P644" s="49"/>
      <c r="Q644" s="49"/>
      <c r="R644" s="49">
        <v>4.5130000000000003E-2</v>
      </c>
      <c r="S644" s="49"/>
      <c r="T644" s="49"/>
      <c r="U644" s="49"/>
      <c r="V644" s="49"/>
      <c r="W644" s="49"/>
      <c r="X644" s="49"/>
      <c r="Y644" s="49"/>
      <c r="Z644" s="49"/>
      <c r="AA644" s="49"/>
      <c r="AB644" s="49"/>
      <c r="AC644" s="49"/>
      <c r="AD644" s="49"/>
      <c r="AE644" s="49">
        <v>4.0099999999999997E-3</v>
      </c>
      <c r="AF644" s="49"/>
      <c r="AG644" s="49"/>
      <c r="AH644" s="49"/>
      <c r="AI644" s="49"/>
      <c r="AJ644" s="49"/>
      <c r="AK644" s="49"/>
      <c r="AL644" s="49"/>
      <c r="AM644" s="49"/>
      <c r="AN644" s="49"/>
      <c r="AO644" s="49"/>
      <c r="AP644" s="49"/>
      <c r="AQ644" s="49"/>
      <c r="AR644" s="49"/>
      <c r="AS644" s="49" t="s">
        <v>1353</v>
      </c>
      <c r="AT644" s="108" t="str">
        <f t="shared" si="10"/>
        <v>PP1_2025-06-08_T</v>
      </c>
      <c r="AU644" s="49"/>
      <c r="AV644" s="49"/>
      <c r="AW644" s="49"/>
    </row>
    <row r="645" spans="1:49" x14ac:dyDescent="0.35">
      <c r="A645" s="49" t="s">
        <v>1522</v>
      </c>
      <c r="B645" s="49" t="s">
        <v>1349</v>
      </c>
      <c r="C645" s="49" t="s">
        <v>1359</v>
      </c>
      <c r="D645" s="49" t="s">
        <v>1349</v>
      </c>
      <c r="E645" s="49">
        <v>568.49220000000003</v>
      </c>
      <c r="F645" s="49" t="s">
        <v>1357</v>
      </c>
      <c r="G645" s="102">
        <v>45816</v>
      </c>
      <c r="H645" s="49"/>
      <c r="I645" s="49" t="s">
        <v>1352</v>
      </c>
      <c r="J645" s="49"/>
      <c r="K645" s="49" t="s">
        <v>1360</v>
      </c>
      <c r="L645" s="49">
        <v>23</v>
      </c>
      <c r="M645" s="49">
        <v>0</v>
      </c>
      <c r="N645" s="49">
        <v>8.0079999999999998E-2</v>
      </c>
      <c r="O645" s="49">
        <v>0.13936000000000001</v>
      </c>
      <c r="P645" s="49"/>
      <c r="Q645" s="49"/>
      <c r="R645" s="49">
        <v>0.21944</v>
      </c>
      <c r="S645" s="49"/>
      <c r="T645" s="49"/>
      <c r="U645" s="49"/>
      <c r="V645" s="49"/>
      <c r="W645" s="49"/>
      <c r="X645" s="49"/>
      <c r="Y645" s="49"/>
      <c r="Z645" s="49"/>
      <c r="AA645" s="49"/>
      <c r="AB645" s="49"/>
      <c r="AC645" s="49"/>
      <c r="AD645" s="49"/>
      <c r="AE645" s="49">
        <v>0.13936000000000001</v>
      </c>
      <c r="AF645" s="49"/>
      <c r="AG645" s="49"/>
      <c r="AH645" s="49"/>
      <c r="AI645" s="49"/>
      <c r="AJ645" s="49"/>
      <c r="AK645" s="49"/>
      <c r="AL645" s="49"/>
      <c r="AM645" s="49"/>
      <c r="AN645" s="49"/>
      <c r="AO645" s="49"/>
      <c r="AP645" s="49"/>
      <c r="AQ645" s="49"/>
      <c r="AR645" s="49"/>
      <c r="AS645" s="49" t="s">
        <v>1353</v>
      </c>
      <c r="AT645" s="108" t="str">
        <f t="shared" si="10"/>
        <v>PP1_2025-06-08_C</v>
      </c>
      <c r="AU645" s="49"/>
      <c r="AV645" s="49"/>
      <c r="AW645" s="49"/>
    </row>
    <row r="646" spans="1:49" x14ac:dyDescent="0.35">
      <c r="A646" s="49" t="s">
        <v>1523</v>
      </c>
      <c r="B646" s="49" t="s">
        <v>1349</v>
      </c>
      <c r="C646" s="49" t="s">
        <v>1350</v>
      </c>
      <c r="D646" s="49" t="s">
        <v>1349</v>
      </c>
      <c r="E646" s="49">
        <v>-1.91696</v>
      </c>
      <c r="F646" s="49" t="s">
        <v>1351</v>
      </c>
      <c r="G646" s="102">
        <v>45816</v>
      </c>
      <c r="H646" s="49"/>
      <c r="I646" s="49" t="s">
        <v>1352</v>
      </c>
      <c r="J646" s="49"/>
      <c r="K646" s="49"/>
      <c r="L646" s="49">
        <v>0</v>
      </c>
      <c r="M646" s="49">
        <v>0</v>
      </c>
      <c r="N646" s="49">
        <v>2.15E-3</v>
      </c>
      <c r="O646" s="49">
        <v>8.8999999999999999E-3</v>
      </c>
      <c r="P646" s="49"/>
      <c r="Q646" s="49"/>
      <c r="R646" s="49">
        <v>1.106E-2</v>
      </c>
      <c r="S646" s="49"/>
      <c r="T646" s="49"/>
      <c r="U646" s="49"/>
      <c r="V646" s="49"/>
      <c r="W646" s="49"/>
      <c r="X646" s="49"/>
      <c r="Y646" s="49"/>
      <c r="Z646" s="49"/>
      <c r="AA646" s="49"/>
      <c r="AB646" s="49"/>
      <c r="AC646" s="49"/>
      <c r="AD646" s="49"/>
      <c r="AE646" s="49">
        <v>8.8999999999999999E-3</v>
      </c>
      <c r="AF646" s="49"/>
      <c r="AG646" s="49"/>
      <c r="AH646" s="49"/>
      <c r="AI646" s="49"/>
      <c r="AJ646" s="49"/>
      <c r="AK646" s="49"/>
      <c r="AL646" s="49"/>
      <c r="AM646" s="49"/>
      <c r="AN646" s="49"/>
      <c r="AO646" s="49"/>
      <c r="AP646" s="49"/>
      <c r="AQ646" s="49"/>
      <c r="AR646" s="49"/>
      <c r="AS646" s="49" t="s">
        <v>1353</v>
      </c>
      <c r="AT646" s="108" t="str">
        <f t="shared" si="10"/>
        <v>PRP1_2025-06-08_N</v>
      </c>
      <c r="AU646" s="49"/>
      <c r="AV646" s="49"/>
      <c r="AW646" s="49"/>
    </row>
    <row r="647" spans="1:49" x14ac:dyDescent="0.35">
      <c r="A647" s="49" t="s">
        <v>1523</v>
      </c>
      <c r="B647" s="49" t="s">
        <v>1349</v>
      </c>
      <c r="C647" s="49" t="s">
        <v>1356</v>
      </c>
      <c r="D647" s="49" t="s">
        <v>1349</v>
      </c>
      <c r="E647" s="49">
        <v>5.4200000000000003E-3</v>
      </c>
      <c r="F647" s="49" t="s">
        <v>1357</v>
      </c>
      <c r="G647" s="102">
        <v>45816</v>
      </c>
      <c r="H647" s="49"/>
      <c r="I647" s="49" t="s">
        <v>1352</v>
      </c>
      <c r="J647" s="49"/>
      <c r="K647" s="49"/>
      <c r="L647" s="49">
        <v>0</v>
      </c>
      <c r="M647" s="49">
        <v>0</v>
      </c>
      <c r="N647" s="49">
        <v>1.5900000000000001E-3</v>
      </c>
      <c r="O647" s="49">
        <v>1.6000000000000001E-3</v>
      </c>
      <c r="P647" s="49"/>
      <c r="Q647" s="49"/>
      <c r="R647" s="49">
        <v>3.1900000000000001E-3</v>
      </c>
      <c r="S647" s="49"/>
      <c r="T647" s="49"/>
      <c r="U647" s="49"/>
      <c r="V647" s="49"/>
      <c r="W647" s="49"/>
      <c r="X647" s="49"/>
      <c r="Y647" s="49"/>
      <c r="Z647" s="49"/>
      <c r="AA647" s="49"/>
      <c r="AB647" s="49"/>
      <c r="AC647" s="49"/>
      <c r="AD647" s="49"/>
      <c r="AE647" s="49">
        <v>1.6000000000000001E-3</v>
      </c>
      <c r="AF647" s="49"/>
      <c r="AG647" s="49"/>
      <c r="AH647" s="49"/>
      <c r="AI647" s="49"/>
      <c r="AJ647" s="49"/>
      <c r="AK647" s="49"/>
      <c r="AL647" s="49"/>
      <c r="AM647" s="49"/>
      <c r="AN647" s="49"/>
      <c r="AO647" s="49"/>
      <c r="AP647" s="49"/>
      <c r="AQ647" s="49"/>
      <c r="AR647" s="49"/>
      <c r="AS647" s="49" t="s">
        <v>1353</v>
      </c>
      <c r="AT647" s="108" t="str">
        <f t="shared" si="10"/>
        <v>PRP1_2025-06-08_P</v>
      </c>
      <c r="AU647" s="49"/>
      <c r="AV647" s="49"/>
      <c r="AW647" s="49"/>
    </row>
    <row r="648" spans="1:49" x14ac:dyDescent="0.35">
      <c r="A648" s="49" t="s">
        <v>1523</v>
      </c>
      <c r="B648" s="49" t="s">
        <v>1349</v>
      </c>
      <c r="C648" s="49" t="s">
        <v>1359</v>
      </c>
      <c r="D648" s="49" t="s">
        <v>1349</v>
      </c>
      <c r="E648" s="49">
        <v>259.93579999999997</v>
      </c>
      <c r="F648" s="49" t="s">
        <v>1357</v>
      </c>
      <c r="G648" s="102">
        <v>45816</v>
      </c>
      <c r="H648" s="49"/>
      <c r="I648" s="49" t="s">
        <v>1352</v>
      </c>
      <c r="J648" s="49"/>
      <c r="K648" s="49" t="s">
        <v>1360</v>
      </c>
      <c r="L648" s="49">
        <v>4</v>
      </c>
      <c r="M648" s="49">
        <v>0</v>
      </c>
      <c r="N648" s="49">
        <v>0.16699</v>
      </c>
      <c r="O648" s="49">
        <v>0.14213999999999999</v>
      </c>
      <c r="P648" s="49"/>
      <c r="Q648" s="49"/>
      <c r="R648" s="49">
        <v>0.30913000000000002</v>
      </c>
      <c r="S648" s="49"/>
      <c r="T648" s="49"/>
      <c r="U648" s="49"/>
      <c r="V648" s="49"/>
      <c r="W648" s="49"/>
      <c r="X648" s="49"/>
      <c r="Y648" s="49"/>
      <c r="Z648" s="49"/>
      <c r="AA648" s="49"/>
      <c r="AB648" s="49"/>
      <c r="AC648" s="49"/>
      <c r="AD648" s="49"/>
      <c r="AE648" s="49">
        <v>0.14213999999999999</v>
      </c>
      <c r="AF648" s="49"/>
      <c r="AG648" s="49"/>
      <c r="AH648" s="49"/>
      <c r="AI648" s="49"/>
      <c r="AJ648" s="49"/>
      <c r="AK648" s="49"/>
      <c r="AL648" s="49"/>
      <c r="AM648" s="49"/>
      <c r="AN648" s="49"/>
      <c r="AO648" s="49"/>
      <c r="AP648" s="49"/>
      <c r="AQ648" s="49"/>
      <c r="AR648" s="49"/>
      <c r="AS648" s="49" t="s">
        <v>1353</v>
      </c>
      <c r="AT648" s="108" t="str">
        <f t="shared" si="10"/>
        <v>PRP1_2025-06-08_C</v>
      </c>
      <c r="AU648" s="49"/>
      <c r="AV648" s="49"/>
      <c r="AW648" s="49"/>
    </row>
    <row r="649" spans="1:49" x14ac:dyDescent="0.35">
      <c r="A649" s="49" t="s">
        <v>1523</v>
      </c>
      <c r="B649" s="49" t="s">
        <v>1349</v>
      </c>
      <c r="C649" s="49" t="s">
        <v>1361</v>
      </c>
      <c r="D649" s="49" t="s">
        <v>1349</v>
      </c>
      <c r="E649" s="49">
        <v>6.2457900000000004</v>
      </c>
      <c r="F649" s="49" t="s">
        <v>1351</v>
      </c>
      <c r="G649" s="102">
        <v>45816</v>
      </c>
      <c r="H649" s="49"/>
      <c r="I649" s="49" t="s">
        <v>1352</v>
      </c>
      <c r="J649" s="49"/>
      <c r="K649" s="49"/>
      <c r="L649" s="49">
        <v>0</v>
      </c>
      <c r="M649" s="49">
        <v>0</v>
      </c>
      <c r="N649" s="49">
        <v>8.1099999999999992E-3</v>
      </c>
      <c r="O649" s="49">
        <v>5.1200000000000004E-3</v>
      </c>
      <c r="P649" s="49"/>
      <c r="Q649" s="49"/>
      <c r="R649" s="49">
        <v>1.323E-2</v>
      </c>
      <c r="S649" s="49"/>
      <c r="T649" s="49"/>
      <c r="U649" s="49"/>
      <c r="V649" s="49"/>
      <c r="W649" s="49"/>
      <c r="X649" s="49"/>
      <c r="Y649" s="49"/>
      <c r="Z649" s="49"/>
      <c r="AA649" s="49"/>
      <c r="AB649" s="49"/>
      <c r="AC649" s="49"/>
      <c r="AD649" s="49"/>
      <c r="AE649" s="49">
        <v>5.1200000000000004E-3</v>
      </c>
      <c r="AF649" s="49"/>
      <c r="AG649" s="49"/>
      <c r="AH649" s="49"/>
      <c r="AI649" s="49"/>
      <c r="AJ649" s="49"/>
      <c r="AK649" s="49"/>
      <c r="AL649" s="49"/>
      <c r="AM649" s="49"/>
      <c r="AN649" s="49"/>
      <c r="AO649" s="49"/>
      <c r="AP649" s="49"/>
      <c r="AQ649" s="49"/>
      <c r="AR649" s="49"/>
      <c r="AS649" s="49" t="s">
        <v>1353</v>
      </c>
      <c r="AT649" s="108" t="str">
        <f t="shared" si="10"/>
        <v>PRP1_2025-06-08_T</v>
      </c>
      <c r="AU649" s="49"/>
      <c r="AV649" s="49"/>
      <c r="AW649" s="49"/>
    </row>
    <row r="650" spans="1:49" x14ac:dyDescent="0.35">
      <c r="A650" s="49" t="s">
        <v>1524</v>
      </c>
      <c r="B650" s="49" t="s">
        <v>1349</v>
      </c>
      <c r="C650" s="49" t="s">
        <v>1356</v>
      </c>
      <c r="D650" s="49" t="s">
        <v>1349</v>
      </c>
      <c r="E650" s="49">
        <v>9.7599999999999996E-3</v>
      </c>
      <c r="F650" s="49" t="s">
        <v>1357</v>
      </c>
      <c r="G650" s="102">
        <v>45816</v>
      </c>
      <c r="H650" s="49"/>
      <c r="I650" s="49" t="s">
        <v>1352</v>
      </c>
      <c r="J650" s="49"/>
      <c r="K650" s="49"/>
      <c r="L650" s="49">
        <v>0</v>
      </c>
      <c r="M650" s="49">
        <v>0</v>
      </c>
      <c r="N650" s="49">
        <v>3.9100000000000003E-3</v>
      </c>
      <c r="O650" s="49">
        <v>4.6999999999999999E-4</v>
      </c>
      <c r="P650" s="49"/>
      <c r="Q650" s="49"/>
      <c r="R650" s="49">
        <v>4.3800000000000002E-3</v>
      </c>
      <c r="S650" s="49"/>
      <c r="T650" s="49"/>
      <c r="U650" s="49"/>
      <c r="V650" s="49"/>
      <c r="W650" s="49"/>
      <c r="X650" s="49"/>
      <c r="Y650" s="49"/>
      <c r="Z650" s="49"/>
      <c r="AA650" s="49"/>
      <c r="AB650" s="49"/>
      <c r="AC650" s="49"/>
      <c r="AD650" s="49"/>
      <c r="AE650" s="49">
        <v>4.6999999999999999E-4</v>
      </c>
      <c r="AF650" s="49"/>
      <c r="AG650" s="49"/>
      <c r="AH650" s="49"/>
      <c r="AI650" s="49"/>
      <c r="AJ650" s="49"/>
      <c r="AK650" s="49"/>
      <c r="AL650" s="49"/>
      <c r="AM650" s="49"/>
      <c r="AN650" s="49"/>
      <c r="AO650" s="49"/>
      <c r="AP650" s="49"/>
      <c r="AQ650" s="49"/>
      <c r="AR650" s="49"/>
      <c r="AS650" s="49" t="s">
        <v>1353</v>
      </c>
      <c r="AT650" s="108" t="str">
        <f t="shared" si="10"/>
        <v>RBA_2025-06-08_P</v>
      </c>
      <c r="AU650" s="49"/>
      <c r="AV650" s="49"/>
      <c r="AW650" s="49"/>
    </row>
    <row r="651" spans="1:49" x14ac:dyDescent="0.35">
      <c r="A651" s="49" t="s">
        <v>1524</v>
      </c>
      <c r="B651" s="49" t="s">
        <v>1349</v>
      </c>
      <c r="C651" s="49" t="s">
        <v>1350</v>
      </c>
      <c r="D651" s="49" t="s">
        <v>1349</v>
      </c>
      <c r="E651" s="49">
        <v>11.15912</v>
      </c>
      <c r="F651" s="49" t="s">
        <v>1351</v>
      </c>
      <c r="G651" s="102">
        <v>45816</v>
      </c>
      <c r="H651" s="49"/>
      <c r="I651" s="49" t="s">
        <v>1352</v>
      </c>
      <c r="J651" s="49"/>
      <c r="K651" s="49"/>
      <c r="L651" s="49">
        <v>0</v>
      </c>
      <c r="M651" s="49">
        <v>0</v>
      </c>
      <c r="N651" s="49">
        <v>4.1570000000000003E-2</v>
      </c>
      <c r="O651" s="49">
        <v>2.9299999999999999E-3</v>
      </c>
      <c r="P651" s="49"/>
      <c r="Q651" s="49"/>
      <c r="R651" s="49">
        <v>4.4510000000000001E-2</v>
      </c>
      <c r="S651" s="49"/>
      <c r="T651" s="49"/>
      <c r="U651" s="49"/>
      <c r="V651" s="49"/>
      <c r="W651" s="49"/>
      <c r="X651" s="49"/>
      <c r="Y651" s="49"/>
      <c r="Z651" s="49"/>
      <c r="AA651" s="49"/>
      <c r="AB651" s="49"/>
      <c r="AC651" s="49"/>
      <c r="AD651" s="49"/>
      <c r="AE651" s="49">
        <v>2.9299999999999999E-3</v>
      </c>
      <c r="AF651" s="49"/>
      <c r="AG651" s="49"/>
      <c r="AH651" s="49"/>
      <c r="AI651" s="49"/>
      <c r="AJ651" s="49"/>
      <c r="AK651" s="49"/>
      <c r="AL651" s="49"/>
      <c r="AM651" s="49"/>
      <c r="AN651" s="49"/>
      <c r="AO651" s="49"/>
      <c r="AP651" s="49"/>
      <c r="AQ651" s="49"/>
      <c r="AR651" s="49"/>
      <c r="AS651" s="49" t="s">
        <v>1353</v>
      </c>
      <c r="AT651" s="108" t="str">
        <f t="shared" si="10"/>
        <v>RBA_2025-06-08_N</v>
      </c>
      <c r="AU651" s="49"/>
      <c r="AV651" s="49"/>
      <c r="AW651" s="49"/>
    </row>
    <row r="652" spans="1:49" x14ac:dyDescent="0.35">
      <c r="A652" s="49" t="s">
        <v>1524</v>
      </c>
      <c r="B652" s="49" t="s">
        <v>1349</v>
      </c>
      <c r="C652" s="49" t="s">
        <v>1359</v>
      </c>
      <c r="D652" s="49" t="s">
        <v>1349</v>
      </c>
      <c r="E652" s="49">
        <v>929.64</v>
      </c>
      <c r="F652" s="49" t="s">
        <v>1357</v>
      </c>
      <c r="G652" s="102">
        <v>45816</v>
      </c>
      <c r="H652" s="49"/>
      <c r="I652" s="49" t="s">
        <v>1352</v>
      </c>
      <c r="J652" s="49"/>
      <c r="K652" s="49" t="s">
        <v>1360</v>
      </c>
      <c r="L652" s="49">
        <v>35</v>
      </c>
      <c r="M652" s="49">
        <v>0</v>
      </c>
      <c r="N652" s="49">
        <v>8.6870000000000003E-2</v>
      </c>
      <c r="O652" s="49">
        <v>0.13846</v>
      </c>
      <c r="P652" s="49"/>
      <c r="Q652" s="49"/>
      <c r="R652" s="49">
        <v>0.22533</v>
      </c>
      <c r="S652" s="49"/>
      <c r="T652" s="49"/>
      <c r="U652" s="49"/>
      <c r="V652" s="49"/>
      <c r="W652" s="49"/>
      <c r="X652" s="49"/>
      <c r="Y652" s="49"/>
      <c r="Z652" s="49"/>
      <c r="AA652" s="49"/>
      <c r="AB652" s="49"/>
      <c r="AC652" s="49"/>
      <c r="AD652" s="49"/>
      <c r="AE652" s="49">
        <v>0.13846</v>
      </c>
      <c r="AF652" s="49"/>
      <c r="AG652" s="49"/>
      <c r="AH652" s="49"/>
      <c r="AI652" s="49"/>
      <c r="AJ652" s="49"/>
      <c r="AK652" s="49"/>
      <c r="AL652" s="49"/>
      <c r="AM652" s="49"/>
      <c r="AN652" s="49"/>
      <c r="AO652" s="49"/>
      <c r="AP652" s="49"/>
      <c r="AQ652" s="49"/>
      <c r="AR652" s="49"/>
      <c r="AS652" s="49" t="s">
        <v>1353</v>
      </c>
      <c r="AT652" s="108" t="str">
        <f t="shared" si="10"/>
        <v>RBA_2025-06-08_C</v>
      </c>
      <c r="AU652" s="49"/>
      <c r="AV652" s="49"/>
      <c r="AW652" s="49"/>
    </row>
    <row r="653" spans="1:49" x14ac:dyDescent="0.35">
      <c r="A653" s="49" t="s">
        <v>1524</v>
      </c>
      <c r="B653" s="49" t="s">
        <v>1349</v>
      </c>
      <c r="C653" s="49" t="s">
        <v>1361</v>
      </c>
      <c r="D653" s="49" t="s">
        <v>1349</v>
      </c>
      <c r="E653" s="49">
        <v>711.09159999999997</v>
      </c>
      <c r="F653" s="49" t="s">
        <v>1351</v>
      </c>
      <c r="G653" s="102">
        <v>45816</v>
      </c>
      <c r="H653" s="49"/>
      <c r="I653" s="49" t="s">
        <v>1352</v>
      </c>
      <c r="J653" s="49"/>
      <c r="K653" s="49" t="s">
        <v>1360</v>
      </c>
      <c r="L653" s="49">
        <v>4</v>
      </c>
      <c r="M653" s="49">
        <v>0</v>
      </c>
      <c r="N653" s="49">
        <v>0.14596999999999999</v>
      </c>
      <c r="O653" s="49">
        <v>1.8000000000000001E-4</v>
      </c>
      <c r="P653" s="49"/>
      <c r="Q653" s="49"/>
      <c r="R653" s="49">
        <v>0.14613999999999999</v>
      </c>
      <c r="S653" s="49"/>
      <c r="T653" s="49"/>
      <c r="U653" s="49"/>
      <c r="V653" s="49"/>
      <c r="W653" s="49"/>
      <c r="X653" s="49"/>
      <c r="Y653" s="49"/>
      <c r="Z653" s="49"/>
      <c r="AA653" s="49"/>
      <c r="AB653" s="49"/>
      <c r="AC653" s="49"/>
      <c r="AD653" s="49"/>
      <c r="AE653" s="49">
        <v>1.8000000000000001E-4</v>
      </c>
      <c r="AF653" s="49"/>
      <c r="AG653" s="49"/>
      <c r="AH653" s="49"/>
      <c r="AI653" s="49"/>
      <c r="AJ653" s="49"/>
      <c r="AK653" s="49"/>
      <c r="AL653" s="49"/>
      <c r="AM653" s="49"/>
      <c r="AN653" s="49"/>
      <c r="AO653" s="49"/>
      <c r="AP653" s="49"/>
      <c r="AQ653" s="49"/>
      <c r="AR653" s="49"/>
      <c r="AS653" s="49" t="s">
        <v>1353</v>
      </c>
      <c r="AT653" s="108" t="str">
        <f t="shared" si="10"/>
        <v>RBA_2025-06-08_T</v>
      </c>
      <c r="AU653" s="49"/>
      <c r="AV653" s="49"/>
      <c r="AW653" s="49"/>
    </row>
    <row r="654" spans="1:49" x14ac:dyDescent="0.35">
      <c r="A654" s="49" t="s">
        <v>1525</v>
      </c>
      <c r="B654" s="49" t="s">
        <v>1349</v>
      </c>
      <c r="C654" s="49" t="s">
        <v>1350</v>
      </c>
      <c r="D654" s="49" t="s">
        <v>1349</v>
      </c>
      <c r="E654" s="49">
        <v>-0.81632000000000005</v>
      </c>
      <c r="F654" s="49" t="s">
        <v>1351</v>
      </c>
      <c r="G654" s="102">
        <v>45816</v>
      </c>
      <c r="H654" s="49"/>
      <c r="I654" s="49" t="s">
        <v>1352</v>
      </c>
      <c r="J654" s="49"/>
      <c r="K654" s="49"/>
      <c r="L654" s="49">
        <v>0</v>
      </c>
      <c r="M654" s="49">
        <v>0</v>
      </c>
      <c r="N654" s="49">
        <v>5.47E-3</v>
      </c>
      <c r="O654" s="49">
        <v>1.3699999999999999E-3</v>
      </c>
      <c r="P654" s="49"/>
      <c r="Q654" s="49"/>
      <c r="R654" s="49">
        <v>6.8399999999999997E-3</v>
      </c>
      <c r="S654" s="49"/>
      <c r="T654" s="49"/>
      <c r="U654" s="49"/>
      <c r="V654" s="49"/>
      <c r="W654" s="49"/>
      <c r="X654" s="49"/>
      <c r="Y654" s="49"/>
      <c r="Z654" s="49"/>
      <c r="AA654" s="49"/>
      <c r="AB654" s="49"/>
      <c r="AC654" s="49"/>
      <c r="AD654" s="49"/>
      <c r="AE654" s="49">
        <v>1.3699999999999999E-3</v>
      </c>
      <c r="AF654" s="49"/>
      <c r="AG654" s="49"/>
      <c r="AH654" s="49"/>
      <c r="AI654" s="49"/>
      <c r="AJ654" s="49"/>
      <c r="AK654" s="49"/>
      <c r="AL654" s="49"/>
      <c r="AM654" s="49"/>
      <c r="AN654" s="49"/>
      <c r="AO654" s="49"/>
      <c r="AP654" s="49"/>
      <c r="AQ654" s="49"/>
      <c r="AR654" s="49"/>
      <c r="AS654" s="49" t="s">
        <v>1353</v>
      </c>
      <c r="AT654" s="108" t="str">
        <f t="shared" si="10"/>
        <v>RK1_2025-06-08_N</v>
      </c>
      <c r="AU654" s="49"/>
      <c r="AV654" s="49"/>
      <c r="AW654" s="49"/>
    </row>
    <row r="655" spans="1:49" x14ac:dyDescent="0.35">
      <c r="A655" s="49" t="s">
        <v>1525</v>
      </c>
      <c r="B655" s="49" t="s">
        <v>1349</v>
      </c>
      <c r="C655" s="49" t="s">
        <v>1356</v>
      </c>
      <c r="D655" s="49" t="s">
        <v>1349</v>
      </c>
      <c r="E655" s="49">
        <v>1.189E-2</v>
      </c>
      <c r="F655" s="49" t="s">
        <v>1357</v>
      </c>
      <c r="G655" s="102">
        <v>45816</v>
      </c>
      <c r="H655" s="49"/>
      <c r="I655" s="49" t="s">
        <v>1352</v>
      </c>
      <c r="J655" s="49"/>
      <c r="K655" s="49"/>
      <c r="L655" s="49">
        <v>0</v>
      </c>
      <c r="M655" s="49">
        <v>0</v>
      </c>
      <c r="N655" s="49">
        <v>5.0499999999999998E-3</v>
      </c>
      <c r="O655" s="49">
        <v>5.9000000000000003E-4</v>
      </c>
      <c r="P655" s="49"/>
      <c r="Q655" s="49"/>
      <c r="R655" s="49">
        <v>5.64E-3</v>
      </c>
      <c r="S655" s="49"/>
      <c r="T655" s="49"/>
      <c r="U655" s="49"/>
      <c r="V655" s="49"/>
      <c r="W655" s="49"/>
      <c r="X655" s="49"/>
      <c r="Y655" s="49"/>
      <c r="Z655" s="49"/>
      <c r="AA655" s="49"/>
      <c r="AB655" s="49"/>
      <c r="AC655" s="49"/>
      <c r="AD655" s="49"/>
      <c r="AE655" s="49">
        <v>5.9000000000000003E-4</v>
      </c>
      <c r="AF655" s="49"/>
      <c r="AG655" s="49"/>
      <c r="AH655" s="49"/>
      <c r="AI655" s="49"/>
      <c r="AJ655" s="49"/>
      <c r="AK655" s="49"/>
      <c r="AL655" s="49"/>
      <c r="AM655" s="49"/>
      <c r="AN655" s="49"/>
      <c r="AO655" s="49"/>
      <c r="AP655" s="49"/>
      <c r="AQ655" s="49"/>
      <c r="AR655" s="49"/>
      <c r="AS655" s="49" t="s">
        <v>1353</v>
      </c>
      <c r="AT655" s="108" t="str">
        <f t="shared" si="10"/>
        <v>RK1_2025-06-08_P</v>
      </c>
      <c r="AU655" s="49"/>
      <c r="AV655" s="49"/>
      <c r="AW655" s="49"/>
    </row>
    <row r="656" spans="1:49" x14ac:dyDescent="0.35">
      <c r="A656" s="49" t="s">
        <v>1525</v>
      </c>
      <c r="B656" s="49" t="s">
        <v>1349</v>
      </c>
      <c r="C656" s="49" t="s">
        <v>1361</v>
      </c>
      <c r="D656" s="49" t="s">
        <v>1349</v>
      </c>
      <c r="E656" s="49">
        <v>173.79589999999999</v>
      </c>
      <c r="F656" s="49" t="s">
        <v>1351</v>
      </c>
      <c r="G656" s="102">
        <v>45816</v>
      </c>
      <c r="H656" s="49"/>
      <c r="I656" s="49" t="s">
        <v>1352</v>
      </c>
      <c r="J656" s="49"/>
      <c r="K656" s="49"/>
      <c r="L656" s="49">
        <v>0</v>
      </c>
      <c r="M656" s="49">
        <v>0</v>
      </c>
      <c r="N656" s="49">
        <v>0.17849999999999999</v>
      </c>
      <c r="O656" s="49">
        <v>1.01E-3</v>
      </c>
      <c r="P656" s="49"/>
      <c r="Q656" s="49"/>
      <c r="R656" s="49">
        <v>0.17951</v>
      </c>
      <c r="S656" s="49"/>
      <c r="T656" s="49"/>
      <c r="U656" s="49"/>
      <c r="V656" s="49"/>
      <c r="W656" s="49"/>
      <c r="X656" s="49"/>
      <c r="Y656" s="49"/>
      <c r="Z656" s="49"/>
      <c r="AA656" s="49"/>
      <c r="AB656" s="49"/>
      <c r="AC656" s="49"/>
      <c r="AD656" s="49"/>
      <c r="AE656" s="49">
        <v>1.01E-3</v>
      </c>
      <c r="AF656" s="49"/>
      <c r="AG656" s="49"/>
      <c r="AH656" s="49"/>
      <c r="AI656" s="49"/>
      <c r="AJ656" s="49"/>
      <c r="AK656" s="49"/>
      <c r="AL656" s="49"/>
      <c r="AM656" s="49"/>
      <c r="AN656" s="49"/>
      <c r="AO656" s="49"/>
      <c r="AP656" s="49"/>
      <c r="AQ656" s="49"/>
      <c r="AR656" s="49"/>
      <c r="AS656" s="49" t="s">
        <v>1353</v>
      </c>
      <c r="AT656" s="108" t="str">
        <f t="shared" si="10"/>
        <v>RK1_2025-06-08_T</v>
      </c>
      <c r="AU656" s="49"/>
      <c r="AV656" s="49"/>
      <c r="AW656" s="49"/>
    </row>
    <row r="657" spans="1:49" x14ac:dyDescent="0.35">
      <c r="A657" s="49" t="s">
        <v>1525</v>
      </c>
      <c r="B657" s="49" t="s">
        <v>1349</v>
      </c>
      <c r="C657" s="49" t="s">
        <v>1359</v>
      </c>
      <c r="D657" s="49" t="s">
        <v>1349</v>
      </c>
      <c r="E657" s="49">
        <v>151.40969999999999</v>
      </c>
      <c r="F657" s="49" t="s">
        <v>1357</v>
      </c>
      <c r="G657" s="102">
        <v>45816</v>
      </c>
      <c r="H657" s="49"/>
      <c r="I657" s="49" t="s">
        <v>1352</v>
      </c>
      <c r="J657" s="49"/>
      <c r="K657" s="49" t="s">
        <v>1360</v>
      </c>
      <c r="L657" s="49">
        <v>4</v>
      </c>
      <c r="M657" s="49">
        <v>0</v>
      </c>
      <c r="N657" s="49">
        <v>0.10094</v>
      </c>
      <c r="O657" s="49">
        <v>0.13808999999999999</v>
      </c>
      <c r="P657" s="49"/>
      <c r="Q657" s="49"/>
      <c r="R657" s="49">
        <v>0.23902999999999999</v>
      </c>
      <c r="S657" s="49"/>
      <c r="T657" s="49"/>
      <c r="U657" s="49"/>
      <c r="V657" s="49"/>
      <c r="W657" s="49"/>
      <c r="X657" s="49"/>
      <c r="Y657" s="49"/>
      <c r="Z657" s="49"/>
      <c r="AA657" s="49"/>
      <c r="AB657" s="49"/>
      <c r="AC657" s="49"/>
      <c r="AD657" s="49"/>
      <c r="AE657" s="49">
        <v>0.13808999999999999</v>
      </c>
      <c r="AF657" s="49"/>
      <c r="AG657" s="49"/>
      <c r="AH657" s="49"/>
      <c r="AI657" s="49"/>
      <c r="AJ657" s="49"/>
      <c r="AK657" s="49"/>
      <c r="AL657" s="49"/>
      <c r="AM657" s="49"/>
      <c r="AN657" s="49"/>
      <c r="AO657" s="49"/>
      <c r="AP657" s="49"/>
      <c r="AQ657" s="49"/>
      <c r="AR657" s="49"/>
      <c r="AS657" s="49" t="s">
        <v>1353</v>
      </c>
      <c r="AT657" s="108" t="str">
        <f t="shared" si="10"/>
        <v>RK1_2025-06-08_C</v>
      </c>
      <c r="AU657" s="49"/>
      <c r="AV657" s="49"/>
      <c r="AW657" s="49"/>
    </row>
    <row r="658" spans="1:49" x14ac:dyDescent="0.35">
      <c r="A658" s="49" t="s">
        <v>1526</v>
      </c>
      <c r="B658" s="49" t="s">
        <v>1349</v>
      </c>
      <c r="C658" s="49" t="s">
        <v>1350</v>
      </c>
      <c r="D658" s="49" t="s">
        <v>1349</v>
      </c>
      <c r="E658" s="49">
        <v>7.8193799999999998</v>
      </c>
      <c r="F658" s="49" t="s">
        <v>1351</v>
      </c>
      <c r="G658" s="102">
        <v>45816</v>
      </c>
      <c r="H658" s="49"/>
      <c r="I658" s="49" t="s">
        <v>1352</v>
      </c>
      <c r="J658" s="49"/>
      <c r="K658" s="49"/>
      <c r="L658" s="49">
        <v>0</v>
      </c>
      <c r="M658" s="49">
        <v>0</v>
      </c>
      <c r="N658" s="49">
        <v>3.1510000000000003E-2</v>
      </c>
      <c r="O658" s="49">
        <v>5.4200000000000003E-3</v>
      </c>
      <c r="P658" s="49"/>
      <c r="Q658" s="49"/>
      <c r="R658" s="49">
        <v>3.6920000000000001E-2</v>
      </c>
      <c r="S658" s="49"/>
      <c r="T658" s="49"/>
      <c r="U658" s="49"/>
      <c r="V658" s="49"/>
      <c r="W658" s="49"/>
      <c r="X658" s="49"/>
      <c r="Y658" s="49"/>
      <c r="Z658" s="49"/>
      <c r="AA658" s="49"/>
      <c r="AB658" s="49"/>
      <c r="AC658" s="49"/>
      <c r="AD658" s="49"/>
      <c r="AE658" s="49">
        <v>5.4200000000000003E-3</v>
      </c>
      <c r="AF658" s="49"/>
      <c r="AG658" s="49"/>
      <c r="AH658" s="49"/>
      <c r="AI658" s="49"/>
      <c r="AJ658" s="49"/>
      <c r="AK658" s="49"/>
      <c r="AL658" s="49"/>
      <c r="AM658" s="49"/>
      <c r="AN658" s="49"/>
      <c r="AO658" s="49"/>
      <c r="AP658" s="49"/>
      <c r="AQ658" s="49"/>
      <c r="AR658" s="49"/>
      <c r="AS658" s="49" t="s">
        <v>1353</v>
      </c>
      <c r="AT658" s="108" t="str">
        <f t="shared" si="10"/>
        <v>RO1a_2025-06-08_N</v>
      </c>
      <c r="AU658" s="49"/>
      <c r="AV658" s="49"/>
      <c r="AW658" s="49"/>
    </row>
    <row r="659" spans="1:49" x14ac:dyDescent="0.35">
      <c r="A659" s="49" t="s">
        <v>1526</v>
      </c>
      <c r="B659" s="49" t="s">
        <v>1349</v>
      </c>
      <c r="C659" s="49" t="s">
        <v>1359</v>
      </c>
      <c r="D659" s="49" t="s">
        <v>1349</v>
      </c>
      <c r="E659" s="49">
        <v>584.65710000000001</v>
      </c>
      <c r="F659" s="49" t="s">
        <v>1357</v>
      </c>
      <c r="G659" s="102">
        <v>45816</v>
      </c>
      <c r="H659" s="49"/>
      <c r="I659" s="49" t="s">
        <v>1352</v>
      </c>
      <c r="J659" s="49"/>
      <c r="K659" s="49" t="s">
        <v>1360</v>
      </c>
      <c r="L659" s="49">
        <v>24</v>
      </c>
      <c r="M659" s="49">
        <v>0</v>
      </c>
      <c r="N659" s="49">
        <v>7.9119999999999996E-2</v>
      </c>
      <c r="O659" s="49">
        <v>0.13847000000000001</v>
      </c>
      <c r="P659" s="49"/>
      <c r="Q659" s="49"/>
      <c r="R659" s="49">
        <v>0.21758</v>
      </c>
      <c r="S659" s="49"/>
      <c r="T659" s="49"/>
      <c r="U659" s="49"/>
      <c r="V659" s="49"/>
      <c r="W659" s="49"/>
      <c r="X659" s="49"/>
      <c r="Y659" s="49"/>
      <c r="Z659" s="49"/>
      <c r="AA659" s="49"/>
      <c r="AB659" s="49"/>
      <c r="AC659" s="49"/>
      <c r="AD659" s="49"/>
      <c r="AE659" s="49">
        <v>0.13847000000000001</v>
      </c>
      <c r="AF659" s="49"/>
      <c r="AG659" s="49"/>
      <c r="AH659" s="49"/>
      <c r="AI659" s="49"/>
      <c r="AJ659" s="49"/>
      <c r="AK659" s="49"/>
      <c r="AL659" s="49"/>
      <c r="AM659" s="49"/>
      <c r="AN659" s="49"/>
      <c r="AO659" s="49"/>
      <c r="AP659" s="49"/>
      <c r="AQ659" s="49"/>
      <c r="AR659" s="49"/>
      <c r="AS659" s="49" t="s">
        <v>1353</v>
      </c>
      <c r="AT659" s="108" t="str">
        <f t="shared" si="10"/>
        <v>RO1a_2025-06-08_C</v>
      </c>
      <c r="AU659" s="49"/>
      <c r="AV659" s="49"/>
      <c r="AW659" s="49"/>
    </row>
    <row r="660" spans="1:49" x14ac:dyDescent="0.35">
      <c r="A660" s="49" t="s">
        <v>1526</v>
      </c>
      <c r="B660" s="49" t="s">
        <v>1349</v>
      </c>
      <c r="C660" s="49" t="s">
        <v>1356</v>
      </c>
      <c r="D660" s="49" t="s">
        <v>1349</v>
      </c>
      <c r="E660" s="49">
        <v>0.12018</v>
      </c>
      <c r="F660" s="49" t="s">
        <v>1357</v>
      </c>
      <c r="G660" s="102">
        <v>45816</v>
      </c>
      <c r="H660" s="49"/>
      <c r="I660" s="49" t="s">
        <v>1352</v>
      </c>
      <c r="J660" s="49"/>
      <c r="K660" s="49" t="s">
        <v>1360</v>
      </c>
      <c r="L660" s="49">
        <v>0</v>
      </c>
      <c r="M660" s="49">
        <v>0</v>
      </c>
      <c r="N660" s="49">
        <v>6.2960000000000002E-2</v>
      </c>
      <c r="O660" s="49">
        <v>2.2100000000000002E-3</v>
      </c>
      <c r="P660" s="49"/>
      <c r="Q660" s="49"/>
      <c r="R660" s="49">
        <v>6.5170000000000006E-2</v>
      </c>
      <c r="S660" s="49"/>
      <c r="T660" s="49"/>
      <c r="U660" s="49"/>
      <c r="V660" s="49"/>
      <c r="W660" s="49"/>
      <c r="X660" s="49"/>
      <c r="Y660" s="49"/>
      <c r="Z660" s="49"/>
      <c r="AA660" s="49"/>
      <c r="AB660" s="49"/>
      <c r="AC660" s="49"/>
      <c r="AD660" s="49"/>
      <c r="AE660" s="49">
        <v>2.2100000000000002E-3</v>
      </c>
      <c r="AF660" s="49"/>
      <c r="AG660" s="49"/>
      <c r="AH660" s="49"/>
      <c r="AI660" s="49"/>
      <c r="AJ660" s="49"/>
      <c r="AK660" s="49"/>
      <c r="AL660" s="49"/>
      <c r="AM660" s="49"/>
      <c r="AN660" s="49"/>
      <c r="AO660" s="49"/>
      <c r="AP660" s="49"/>
      <c r="AQ660" s="49"/>
      <c r="AR660" s="49"/>
      <c r="AS660" s="49" t="s">
        <v>1353</v>
      </c>
      <c r="AT660" s="108" t="str">
        <f t="shared" si="10"/>
        <v>RO1a_2025-06-08_P</v>
      </c>
      <c r="AU660" s="49"/>
      <c r="AV660" s="49"/>
      <c r="AW660" s="49"/>
    </row>
    <row r="661" spans="1:49" x14ac:dyDescent="0.35">
      <c r="A661" s="49" t="s">
        <v>1526</v>
      </c>
      <c r="B661" s="49" t="s">
        <v>1349</v>
      </c>
      <c r="C661" s="49" t="s">
        <v>1361</v>
      </c>
      <c r="D661" s="49" t="s">
        <v>1349</v>
      </c>
      <c r="E661" s="49">
        <v>1080.508</v>
      </c>
      <c r="F661" s="49" t="s">
        <v>1351</v>
      </c>
      <c r="G661" s="102">
        <v>45816</v>
      </c>
      <c r="H661" s="49"/>
      <c r="I661" s="49" t="s">
        <v>1352</v>
      </c>
      <c r="J661" s="49"/>
      <c r="K661" s="49" t="s">
        <v>1360</v>
      </c>
      <c r="L661" s="49">
        <v>4</v>
      </c>
      <c r="M661" s="49">
        <v>0</v>
      </c>
      <c r="N661" s="49">
        <v>0.22239</v>
      </c>
      <c r="O661" s="49">
        <v>4.4999999999999999E-4</v>
      </c>
      <c r="P661" s="49"/>
      <c r="Q661" s="49"/>
      <c r="R661" s="49">
        <v>0.22284000000000001</v>
      </c>
      <c r="S661" s="49"/>
      <c r="T661" s="49"/>
      <c r="U661" s="49"/>
      <c r="V661" s="49"/>
      <c r="W661" s="49"/>
      <c r="X661" s="49"/>
      <c r="Y661" s="49"/>
      <c r="Z661" s="49"/>
      <c r="AA661" s="49"/>
      <c r="AB661" s="49"/>
      <c r="AC661" s="49"/>
      <c r="AD661" s="49"/>
      <c r="AE661" s="49">
        <v>4.4999999999999999E-4</v>
      </c>
      <c r="AF661" s="49"/>
      <c r="AG661" s="49"/>
      <c r="AH661" s="49"/>
      <c r="AI661" s="49"/>
      <c r="AJ661" s="49"/>
      <c r="AK661" s="49"/>
      <c r="AL661" s="49"/>
      <c r="AM661" s="49"/>
      <c r="AN661" s="49"/>
      <c r="AO661" s="49"/>
      <c r="AP661" s="49"/>
      <c r="AQ661" s="49"/>
      <c r="AR661" s="49"/>
      <c r="AS661" s="49" t="s">
        <v>1353</v>
      </c>
      <c r="AT661" s="108" t="str">
        <f t="shared" si="10"/>
        <v>RO1a_2025-06-08_T</v>
      </c>
      <c r="AU661" s="49"/>
      <c r="AV661" s="49"/>
      <c r="AW661" s="49"/>
    </row>
    <row r="662" spans="1:49" x14ac:dyDescent="0.35">
      <c r="A662" s="49" t="s">
        <v>1527</v>
      </c>
      <c r="B662" s="49" t="s">
        <v>1349</v>
      </c>
      <c r="C662" s="49" t="s">
        <v>1350</v>
      </c>
      <c r="D662" s="49" t="s">
        <v>1349</v>
      </c>
      <c r="E662" s="49">
        <v>-2.27338</v>
      </c>
      <c r="F662" s="49" t="s">
        <v>1351</v>
      </c>
      <c r="G662" s="102">
        <v>45816</v>
      </c>
      <c r="H662" s="49"/>
      <c r="I662" s="49" t="s">
        <v>1352</v>
      </c>
      <c r="J662" s="49"/>
      <c r="K662" s="49"/>
      <c r="L662" s="49">
        <v>0</v>
      </c>
      <c r="M662" s="49">
        <v>0</v>
      </c>
      <c r="N662" s="49">
        <v>1.08E-3</v>
      </c>
      <c r="O662" s="49">
        <v>1.2880000000000001E-2</v>
      </c>
      <c r="P662" s="49"/>
      <c r="Q662" s="49"/>
      <c r="R662" s="49">
        <v>1.3950000000000001E-2</v>
      </c>
      <c r="S662" s="49"/>
      <c r="T662" s="49"/>
      <c r="U662" s="49"/>
      <c r="V662" s="49"/>
      <c r="W662" s="49"/>
      <c r="X662" s="49"/>
      <c r="Y662" s="49"/>
      <c r="Z662" s="49"/>
      <c r="AA662" s="49"/>
      <c r="AB662" s="49"/>
      <c r="AC662" s="49"/>
      <c r="AD662" s="49"/>
      <c r="AE662" s="49">
        <v>1.2880000000000001E-2</v>
      </c>
      <c r="AF662" s="49"/>
      <c r="AG662" s="49"/>
      <c r="AH662" s="49"/>
      <c r="AI662" s="49"/>
      <c r="AJ662" s="49"/>
      <c r="AK662" s="49"/>
      <c r="AL662" s="49"/>
      <c r="AM662" s="49"/>
      <c r="AN662" s="49"/>
      <c r="AO662" s="49"/>
      <c r="AP662" s="49"/>
      <c r="AQ662" s="49"/>
      <c r="AR662" s="49"/>
      <c r="AS662" s="49" t="s">
        <v>1353</v>
      </c>
      <c r="AT662" s="108" t="str">
        <f t="shared" si="10"/>
        <v>ROL1_2025-06-08_N</v>
      </c>
      <c r="AU662" s="49"/>
      <c r="AV662" s="49"/>
      <c r="AW662" s="49"/>
    </row>
    <row r="663" spans="1:49" x14ac:dyDescent="0.35">
      <c r="A663" s="49" t="s">
        <v>1527</v>
      </c>
      <c r="B663" s="49" t="s">
        <v>1349</v>
      </c>
      <c r="C663" s="49" t="s">
        <v>1356</v>
      </c>
      <c r="D663" s="49" t="s">
        <v>1349</v>
      </c>
      <c r="E663" s="49">
        <v>1.379E-2</v>
      </c>
      <c r="F663" s="49" t="s">
        <v>1357</v>
      </c>
      <c r="G663" s="102">
        <v>45816</v>
      </c>
      <c r="H663" s="49"/>
      <c r="I663" s="49" t="s">
        <v>1352</v>
      </c>
      <c r="J663" s="49"/>
      <c r="K663" s="49"/>
      <c r="L663" s="49">
        <v>0</v>
      </c>
      <c r="M663" s="49">
        <v>0</v>
      </c>
      <c r="N663" s="49">
        <v>6.0600000000000003E-3</v>
      </c>
      <c r="O663" s="49">
        <v>6.9100000000000003E-3</v>
      </c>
      <c r="P663" s="49"/>
      <c r="Q663" s="49"/>
      <c r="R663" s="49">
        <v>1.298E-2</v>
      </c>
      <c r="S663" s="49"/>
      <c r="T663" s="49"/>
      <c r="U663" s="49"/>
      <c r="V663" s="49"/>
      <c r="W663" s="49"/>
      <c r="X663" s="49"/>
      <c r="Y663" s="49"/>
      <c r="Z663" s="49"/>
      <c r="AA663" s="49"/>
      <c r="AB663" s="49"/>
      <c r="AC663" s="49"/>
      <c r="AD663" s="49"/>
      <c r="AE663" s="49">
        <v>6.9100000000000003E-3</v>
      </c>
      <c r="AF663" s="49"/>
      <c r="AG663" s="49"/>
      <c r="AH663" s="49"/>
      <c r="AI663" s="49"/>
      <c r="AJ663" s="49"/>
      <c r="AK663" s="49"/>
      <c r="AL663" s="49"/>
      <c r="AM663" s="49"/>
      <c r="AN663" s="49"/>
      <c r="AO663" s="49"/>
      <c r="AP663" s="49"/>
      <c r="AQ663" s="49"/>
      <c r="AR663" s="49"/>
      <c r="AS663" s="49" t="s">
        <v>1353</v>
      </c>
      <c r="AT663" s="108" t="str">
        <f t="shared" si="10"/>
        <v>ROL1_2025-06-08_P</v>
      </c>
      <c r="AU663" s="49"/>
      <c r="AV663" s="49"/>
      <c r="AW663" s="49"/>
    </row>
    <row r="664" spans="1:49" x14ac:dyDescent="0.35">
      <c r="A664" s="49" t="s">
        <v>1527</v>
      </c>
      <c r="B664" s="49" t="s">
        <v>1349</v>
      </c>
      <c r="C664" s="49" t="s">
        <v>1361</v>
      </c>
      <c r="D664" s="49" t="s">
        <v>1349</v>
      </c>
      <c r="E664" s="49">
        <v>34.235999999999997</v>
      </c>
      <c r="F664" s="49" t="s">
        <v>1351</v>
      </c>
      <c r="G664" s="102">
        <v>45816</v>
      </c>
      <c r="H664" s="49"/>
      <c r="I664" s="49" t="s">
        <v>1352</v>
      </c>
      <c r="J664" s="49"/>
      <c r="K664" s="49"/>
      <c r="L664" s="49">
        <v>0</v>
      </c>
      <c r="M664" s="49">
        <v>0</v>
      </c>
      <c r="N664" s="49">
        <v>3.619E-2</v>
      </c>
      <c r="O664" s="49">
        <v>6.45E-3</v>
      </c>
      <c r="P664" s="49"/>
      <c r="Q664" s="49"/>
      <c r="R664" s="49">
        <v>4.265E-2</v>
      </c>
      <c r="S664" s="49"/>
      <c r="T664" s="49"/>
      <c r="U664" s="49"/>
      <c r="V664" s="49"/>
      <c r="W664" s="49"/>
      <c r="X664" s="49"/>
      <c r="Y664" s="49"/>
      <c r="Z664" s="49"/>
      <c r="AA664" s="49"/>
      <c r="AB664" s="49"/>
      <c r="AC664" s="49"/>
      <c r="AD664" s="49"/>
      <c r="AE664" s="49">
        <v>6.45E-3</v>
      </c>
      <c r="AF664" s="49"/>
      <c r="AG664" s="49"/>
      <c r="AH664" s="49"/>
      <c r="AI664" s="49"/>
      <c r="AJ664" s="49"/>
      <c r="AK664" s="49"/>
      <c r="AL664" s="49"/>
      <c r="AM664" s="49"/>
      <c r="AN664" s="49"/>
      <c r="AO664" s="49"/>
      <c r="AP664" s="49"/>
      <c r="AQ664" s="49"/>
      <c r="AR664" s="49"/>
      <c r="AS664" s="49" t="s">
        <v>1353</v>
      </c>
      <c r="AT664" s="108" t="str">
        <f t="shared" si="10"/>
        <v>ROL1_2025-06-08_T</v>
      </c>
      <c r="AU664" s="49"/>
      <c r="AV664" s="49"/>
      <c r="AW664" s="49"/>
    </row>
    <row r="665" spans="1:49" x14ac:dyDescent="0.35">
      <c r="A665" s="49" t="s">
        <v>1527</v>
      </c>
      <c r="B665" s="49" t="s">
        <v>1349</v>
      </c>
      <c r="C665" s="49" t="s">
        <v>1359</v>
      </c>
      <c r="D665" s="49" t="s">
        <v>1349</v>
      </c>
      <c r="E665" s="49">
        <v>241.10169999999999</v>
      </c>
      <c r="F665" s="49" t="s">
        <v>1357</v>
      </c>
      <c r="G665" s="102">
        <v>45816</v>
      </c>
      <c r="H665" s="49"/>
      <c r="I665" s="49" t="s">
        <v>1352</v>
      </c>
      <c r="J665" s="49"/>
      <c r="K665" s="49" t="s">
        <v>1360</v>
      </c>
      <c r="L665" s="49">
        <v>4</v>
      </c>
      <c r="M665" s="49">
        <v>0</v>
      </c>
      <c r="N665" s="49">
        <v>0.15581</v>
      </c>
      <c r="O665" s="49">
        <v>0.13936999999999999</v>
      </c>
      <c r="P665" s="49"/>
      <c r="Q665" s="49"/>
      <c r="R665" s="49">
        <v>0.29518</v>
      </c>
      <c r="S665" s="49"/>
      <c r="T665" s="49"/>
      <c r="U665" s="49"/>
      <c r="V665" s="49"/>
      <c r="W665" s="49"/>
      <c r="X665" s="49"/>
      <c r="Y665" s="49"/>
      <c r="Z665" s="49"/>
      <c r="AA665" s="49"/>
      <c r="AB665" s="49"/>
      <c r="AC665" s="49"/>
      <c r="AD665" s="49"/>
      <c r="AE665" s="49">
        <v>0.13936999999999999</v>
      </c>
      <c r="AF665" s="49"/>
      <c r="AG665" s="49"/>
      <c r="AH665" s="49"/>
      <c r="AI665" s="49"/>
      <c r="AJ665" s="49"/>
      <c r="AK665" s="49"/>
      <c r="AL665" s="49"/>
      <c r="AM665" s="49"/>
      <c r="AN665" s="49"/>
      <c r="AO665" s="49"/>
      <c r="AP665" s="49"/>
      <c r="AQ665" s="49"/>
      <c r="AR665" s="49"/>
      <c r="AS665" s="49" t="s">
        <v>1353</v>
      </c>
      <c r="AT665" s="108" t="str">
        <f t="shared" si="10"/>
        <v>ROL1_2025-06-08_C</v>
      </c>
      <c r="AU665" s="49"/>
      <c r="AV665" s="49"/>
      <c r="AW665" s="49"/>
    </row>
    <row r="666" spans="1:49" x14ac:dyDescent="0.35">
      <c r="A666" s="49" t="s">
        <v>1528</v>
      </c>
      <c r="B666" s="49" t="s">
        <v>1349</v>
      </c>
      <c r="C666" s="49" t="s">
        <v>1350</v>
      </c>
      <c r="D666" s="49" t="s">
        <v>1349</v>
      </c>
      <c r="E666" s="49">
        <v>4.0125200000000003</v>
      </c>
      <c r="F666" s="49" t="s">
        <v>1351</v>
      </c>
      <c r="G666" s="102">
        <v>45816</v>
      </c>
      <c r="H666" s="49"/>
      <c r="I666" s="49" t="s">
        <v>1352</v>
      </c>
      <c r="J666" s="49"/>
      <c r="K666" s="49"/>
      <c r="L666" s="49">
        <v>0</v>
      </c>
      <c r="M666" s="49">
        <v>0</v>
      </c>
      <c r="N666" s="49">
        <v>2.0029999999999999E-2</v>
      </c>
      <c r="O666" s="49">
        <v>4.3499999999999997E-3</v>
      </c>
      <c r="P666" s="49"/>
      <c r="Q666" s="49"/>
      <c r="R666" s="49">
        <v>2.4379999999999999E-2</v>
      </c>
      <c r="S666" s="49"/>
      <c r="T666" s="49"/>
      <c r="U666" s="49"/>
      <c r="V666" s="49"/>
      <c r="W666" s="49"/>
      <c r="X666" s="49"/>
      <c r="Y666" s="49"/>
      <c r="Z666" s="49"/>
      <c r="AA666" s="49"/>
      <c r="AB666" s="49"/>
      <c r="AC666" s="49"/>
      <c r="AD666" s="49"/>
      <c r="AE666" s="49">
        <v>4.3499999999999997E-3</v>
      </c>
      <c r="AF666" s="49"/>
      <c r="AG666" s="49"/>
      <c r="AH666" s="49"/>
      <c r="AI666" s="49"/>
      <c r="AJ666" s="49"/>
      <c r="AK666" s="49"/>
      <c r="AL666" s="49"/>
      <c r="AM666" s="49"/>
      <c r="AN666" s="49"/>
      <c r="AO666" s="49"/>
      <c r="AP666" s="49"/>
      <c r="AQ666" s="49"/>
      <c r="AR666" s="49"/>
      <c r="AS666" s="49" t="s">
        <v>1353</v>
      </c>
      <c r="AT666" s="108" t="str">
        <f t="shared" si="10"/>
        <v>SB2_2025-06-08_N</v>
      </c>
      <c r="AU666" s="49"/>
      <c r="AV666" s="49"/>
      <c r="AW666" s="49"/>
    </row>
    <row r="667" spans="1:49" x14ac:dyDescent="0.35">
      <c r="A667" s="49" t="s">
        <v>1528</v>
      </c>
      <c r="B667" s="49" t="s">
        <v>1349</v>
      </c>
      <c r="C667" s="49" t="s">
        <v>1356</v>
      </c>
      <c r="D667" s="49" t="s">
        <v>1349</v>
      </c>
      <c r="E667" s="49">
        <v>7.8280000000000002E-2</v>
      </c>
      <c r="F667" s="49" t="s">
        <v>1357</v>
      </c>
      <c r="G667" s="102">
        <v>45816</v>
      </c>
      <c r="H667" s="49"/>
      <c r="I667" s="49" t="s">
        <v>1352</v>
      </c>
      <c r="J667" s="49"/>
      <c r="K667" s="49"/>
      <c r="L667" s="49">
        <v>0</v>
      </c>
      <c r="M667" s="49">
        <v>0</v>
      </c>
      <c r="N667" s="49">
        <v>4.0550000000000003E-2</v>
      </c>
      <c r="O667" s="49">
        <v>9.2000000000000003E-4</v>
      </c>
      <c r="P667" s="49"/>
      <c r="Q667" s="49"/>
      <c r="R667" s="49">
        <v>4.147E-2</v>
      </c>
      <c r="S667" s="49"/>
      <c r="T667" s="49"/>
      <c r="U667" s="49"/>
      <c r="V667" s="49"/>
      <c r="W667" s="49"/>
      <c r="X667" s="49"/>
      <c r="Y667" s="49"/>
      <c r="Z667" s="49"/>
      <c r="AA667" s="49"/>
      <c r="AB667" s="49"/>
      <c r="AC667" s="49"/>
      <c r="AD667" s="49"/>
      <c r="AE667" s="49">
        <v>9.2000000000000003E-4</v>
      </c>
      <c r="AF667" s="49"/>
      <c r="AG667" s="49"/>
      <c r="AH667" s="49"/>
      <c r="AI667" s="49"/>
      <c r="AJ667" s="49"/>
      <c r="AK667" s="49"/>
      <c r="AL667" s="49"/>
      <c r="AM667" s="49"/>
      <c r="AN667" s="49"/>
      <c r="AO667" s="49"/>
      <c r="AP667" s="49"/>
      <c r="AQ667" s="49"/>
      <c r="AR667" s="49"/>
      <c r="AS667" s="49" t="s">
        <v>1353</v>
      </c>
      <c r="AT667" s="108" t="str">
        <f t="shared" si="10"/>
        <v>SB2_2025-06-08_P</v>
      </c>
      <c r="AU667" s="49"/>
      <c r="AV667" s="49"/>
      <c r="AW667" s="49"/>
    </row>
    <row r="668" spans="1:49" x14ac:dyDescent="0.35">
      <c r="A668" s="49" t="s">
        <v>1528</v>
      </c>
      <c r="B668" s="49" t="s">
        <v>1349</v>
      </c>
      <c r="C668" s="49" t="s">
        <v>1361</v>
      </c>
      <c r="D668" s="49" t="s">
        <v>1349</v>
      </c>
      <c r="E668" s="49">
        <v>424.93259999999998</v>
      </c>
      <c r="F668" s="49" t="s">
        <v>1351</v>
      </c>
      <c r="G668" s="102">
        <v>45816</v>
      </c>
      <c r="H668" s="49"/>
      <c r="I668" s="49" t="s">
        <v>1352</v>
      </c>
      <c r="J668" s="49"/>
      <c r="K668" s="49"/>
      <c r="L668" s="49">
        <v>0</v>
      </c>
      <c r="M668" s="49">
        <v>0</v>
      </c>
      <c r="N668" s="49">
        <v>0.44418999999999997</v>
      </c>
      <c r="O668" s="49">
        <v>3.0599999999999998E-3</v>
      </c>
      <c r="P668" s="49"/>
      <c r="Q668" s="49"/>
      <c r="R668" s="49">
        <v>0.44724999999999998</v>
      </c>
      <c r="S668" s="49"/>
      <c r="T668" s="49"/>
      <c r="U668" s="49"/>
      <c r="V668" s="49"/>
      <c r="W668" s="49"/>
      <c r="X668" s="49"/>
      <c r="Y668" s="49"/>
      <c r="Z668" s="49"/>
      <c r="AA668" s="49"/>
      <c r="AB668" s="49"/>
      <c r="AC668" s="49"/>
      <c r="AD668" s="49"/>
      <c r="AE668" s="49">
        <v>3.0599999999999998E-3</v>
      </c>
      <c r="AF668" s="49"/>
      <c r="AG668" s="49"/>
      <c r="AH668" s="49"/>
      <c r="AI668" s="49"/>
      <c r="AJ668" s="49"/>
      <c r="AK668" s="49"/>
      <c r="AL668" s="49"/>
      <c r="AM668" s="49"/>
      <c r="AN668" s="49"/>
      <c r="AO668" s="49"/>
      <c r="AP668" s="49"/>
      <c r="AQ668" s="49"/>
      <c r="AR668" s="49"/>
      <c r="AS668" s="49" t="s">
        <v>1353</v>
      </c>
      <c r="AT668" s="108" t="str">
        <f t="shared" si="10"/>
        <v>SB2_2025-06-08_T</v>
      </c>
      <c r="AU668" s="49"/>
      <c r="AV668" s="49"/>
      <c r="AW668" s="49"/>
    </row>
    <row r="669" spans="1:49" x14ac:dyDescent="0.35">
      <c r="A669" s="49" t="s">
        <v>1528</v>
      </c>
      <c r="B669" s="49" t="s">
        <v>1349</v>
      </c>
      <c r="C669" s="49" t="s">
        <v>1359</v>
      </c>
      <c r="D669" s="49" t="s">
        <v>1349</v>
      </c>
      <c r="E669" s="49">
        <v>470.35820000000001</v>
      </c>
      <c r="F669" s="49" t="s">
        <v>1357</v>
      </c>
      <c r="G669" s="102">
        <v>45816</v>
      </c>
      <c r="H669" s="49"/>
      <c r="I669" s="49" t="s">
        <v>1352</v>
      </c>
      <c r="J669" s="49"/>
      <c r="K669" s="49" t="s">
        <v>1360</v>
      </c>
      <c r="L669" s="49">
        <v>4</v>
      </c>
      <c r="M669" s="49">
        <v>0</v>
      </c>
      <c r="N669" s="49">
        <v>0.28371000000000002</v>
      </c>
      <c r="O669" s="49">
        <v>0.14066999999999999</v>
      </c>
      <c r="P669" s="49"/>
      <c r="Q669" s="49"/>
      <c r="R669" s="49">
        <v>0.42437999999999998</v>
      </c>
      <c r="S669" s="49"/>
      <c r="T669" s="49"/>
      <c r="U669" s="49"/>
      <c r="V669" s="49"/>
      <c r="W669" s="49"/>
      <c r="X669" s="49"/>
      <c r="Y669" s="49"/>
      <c r="Z669" s="49"/>
      <c r="AA669" s="49"/>
      <c r="AB669" s="49"/>
      <c r="AC669" s="49"/>
      <c r="AD669" s="49"/>
      <c r="AE669" s="49">
        <v>0.14066999999999999</v>
      </c>
      <c r="AF669" s="49"/>
      <c r="AG669" s="49"/>
      <c r="AH669" s="49"/>
      <c r="AI669" s="49"/>
      <c r="AJ669" s="49"/>
      <c r="AK669" s="49"/>
      <c r="AL669" s="49"/>
      <c r="AM669" s="49"/>
      <c r="AN669" s="49"/>
      <c r="AO669" s="49"/>
      <c r="AP669" s="49"/>
      <c r="AQ669" s="49"/>
      <c r="AR669" s="49"/>
      <c r="AS669" s="49" t="s">
        <v>1353</v>
      </c>
      <c r="AT669" s="108" t="str">
        <f t="shared" si="10"/>
        <v>SB2_2025-06-08_C</v>
      </c>
      <c r="AU669" s="49"/>
      <c r="AV669" s="49"/>
      <c r="AW669" s="49"/>
    </row>
    <row r="670" spans="1:49" x14ac:dyDescent="0.35">
      <c r="A670" s="49" t="s">
        <v>1529</v>
      </c>
      <c r="B670" s="49" t="s">
        <v>1349</v>
      </c>
      <c r="C670" s="49" t="s">
        <v>1350</v>
      </c>
      <c r="D670" s="49" t="s">
        <v>1349</v>
      </c>
      <c r="E670" s="49">
        <v>11.371499999999999</v>
      </c>
      <c r="F670" s="49" t="s">
        <v>1351</v>
      </c>
      <c r="G670" s="102">
        <v>45816</v>
      </c>
      <c r="H670" s="49"/>
      <c r="I670" s="49" t="s">
        <v>1352</v>
      </c>
      <c r="J670" s="49"/>
      <c r="K670" s="49"/>
      <c r="L670" s="49">
        <v>0</v>
      </c>
      <c r="M670" s="49">
        <v>0</v>
      </c>
      <c r="N670" s="49">
        <v>4.2209999999999998E-2</v>
      </c>
      <c r="O670" s="49">
        <v>5.0499999999999998E-3</v>
      </c>
      <c r="P670" s="49"/>
      <c r="Q670" s="49"/>
      <c r="R670" s="49">
        <v>4.727E-2</v>
      </c>
      <c r="S670" s="49"/>
      <c r="T670" s="49"/>
      <c r="U670" s="49"/>
      <c r="V670" s="49"/>
      <c r="W670" s="49"/>
      <c r="X670" s="49"/>
      <c r="Y670" s="49"/>
      <c r="Z670" s="49"/>
      <c r="AA670" s="49"/>
      <c r="AB670" s="49"/>
      <c r="AC670" s="49"/>
      <c r="AD670" s="49"/>
      <c r="AE670" s="49">
        <v>5.0499999999999998E-3</v>
      </c>
      <c r="AF670" s="49"/>
      <c r="AG670" s="49"/>
      <c r="AH670" s="49"/>
      <c r="AI670" s="49"/>
      <c r="AJ670" s="49"/>
      <c r="AK670" s="49"/>
      <c r="AL670" s="49"/>
      <c r="AM670" s="49"/>
      <c r="AN670" s="49"/>
      <c r="AO670" s="49"/>
      <c r="AP670" s="49"/>
      <c r="AQ670" s="49"/>
      <c r="AR670" s="49"/>
      <c r="AS670" s="49" t="s">
        <v>1353</v>
      </c>
      <c r="AT670" s="108" t="str">
        <f t="shared" si="10"/>
        <v>SB9_2025-06-08_N</v>
      </c>
      <c r="AU670" s="49"/>
      <c r="AV670" s="49"/>
      <c r="AW670" s="49"/>
    </row>
    <row r="671" spans="1:49" x14ac:dyDescent="0.35">
      <c r="A671" s="49" t="s">
        <v>1529</v>
      </c>
      <c r="B671" s="49" t="s">
        <v>1349</v>
      </c>
      <c r="C671" s="49" t="s">
        <v>1356</v>
      </c>
      <c r="D671" s="49" t="s">
        <v>1349</v>
      </c>
      <c r="E671" s="49">
        <v>0.11246</v>
      </c>
      <c r="F671" s="49" t="s">
        <v>1357</v>
      </c>
      <c r="G671" s="102">
        <v>45816</v>
      </c>
      <c r="H671" s="49"/>
      <c r="I671" s="49" t="s">
        <v>1352</v>
      </c>
      <c r="J671" s="49"/>
      <c r="K671" s="49"/>
      <c r="L671" s="49">
        <v>0</v>
      </c>
      <c r="M671" s="49">
        <v>0</v>
      </c>
      <c r="N671" s="49">
        <v>5.883E-2</v>
      </c>
      <c r="O671" s="49">
        <v>1.1299999999999999E-3</v>
      </c>
      <c r="P671" s="49"/>
      <c r="Q671" s="49"/>
      <c r="R671" s="49">
        <v>5.9959999999999999E-2</v>
      </c>
      <c r="S671" s="49"/>
      <c r="T671" s="49"/>
      <c r="U671" s="49"/>
      <c r="V671" s="49"/>
      <c r="W671" s="49"/>
      <c r="X671" s="49"/>
      <c r="Y671" s="49"/>
      <c r="Z671" s="49"/>
      <c r="AA671" s="49"/>
      <c r="AB671" s="49"/>
      <c r="AC671" s="49"/>
      <c r="AD671" s="49"/>
      <c r="AE671" s="49">
        <v>1.1299999999999999E-3</v>
      </c>
      <c r="AF671" s="49"/>
      <c r="AG671" s="49"/>
      <c r="AH671" s="49"/>
      <c r="AI671" s="49"/>
      <c r="AJ671" s="49"/>
      <c r="AK671" s="49"/>
      <c r="AL671" s="49"/>
      <c r="AM671" s="49"/>
      <c r="AN671" s="49"/>
      <c r="AO671" s="49"/>
      <c r="AP671" s="49"/>
      <c r="AQ671" s="49"/>
      <c r="AR671" s="49"/>
      <c r="AS671" s="49" t="s">
        <v>1353</v>
      </c>
      <c r="AT671" s="108" t="str">
        <f t="shared" si="10"/>
        <v>SB9_2025-06-08_P</v>
      </c>
      <c r="AU671" s="49"/>
      <c r="AV671" s="49"/>
      <c r="AW671" s="49"/>
    </row>
    <row r="672" spans="1:49" x14ac:dyDescent="0.35">
      <c r="A672" s="49" t="s">
        <v>1529</v>
      </c>
      <c r="B672" s="49" t="s">
        <v>1349</v>
      </c>
      <c r="C672" s="49" t="s">
        <v>1359</v>
      </c>
      <c r="D672" s="49" t="s">
        <v>1349</v>
      </c>
      <c r="E672" s="49">
        <v>499.71129999999999</v>
      </c>
      <c r="F672" s="49" t="s">
        <v>1357</v>
      </c>
      <c r="G672" s="102">
        <v>45816</v>
      </c>
      <c r="H672" s="49"/>
      <c r="I672" s="49" t="s">
        <v>1352</v>
      </c>
      <c r="J672" s="49"/>
      <c r="K672" s="49" t="s">
        <v>1360</v>
      </c>
      <c r="L672" s="49">
        <v>4</v>
      </c>
      <c r="M672" s="49">
        <v>0</v>
      </c>
      <c r="N672" s="49">
        <v>0.29880000000000001</v>
      </c>
      <c r="O672" s="49">
        <v>0.14036000000000001</v>
      </c>
      <c r="P672" s="49"/>
      <c r="Q672" s="49"/>
      <c r="R672" s="49">
        <v>0.43915999999999999</v>
      </c>
      <c r="S672" s="49"/>
      <c r="T672" s="49"/>
      <c r="U672" s="49"/>
      <c r="V672" s="49"/>
      <c r="W672" s="49"/>
      <c r="X672" s="49"/>
      <c r="Y672" s="49"/>
      <c r="Z672" s="49"/>
      <c r="AA672" s="49"/>
      <c r="AB672" s="49"/>
      <c r="AC672" s="49"/>
      <c r="AD672" s="49"/>
      <c r="AE672" s="49">
        <v>0.14036000000000001</v>
      </c>
      <c r="AF672" s="49"/>
      <c r="AG672" s="49"/>
      <c r="AH672" s="49"/>
      <c r="AI672" s="49"/>
      <c r="AJ672" s="49"/>
      <c r="AK672" s="49"/>
      <c r="AL672" s="49"/>
      <c r="AM672" s="49"/>
      <c r="AN672" s="49"/>
      <c r="AO672" s="49"/>
      <c r="AP672" s="49"/>
      <c r="AQ672" s="49"/>
      <c r="AR672" s="49"/>
      <c r="AS672" s="49" t="s">
        <v>1353</v>
      </c>
      <c r="AT672" s="108" t="str">
        <f t="shared" si="10"/>
        <v>SB9_2025-06-08_C</v>
      </c>
      <c r="AU672" s="49"/>
      <c r="AV672" s="49"/>
      <c r="AW672" s="49"/>
    </row>
    <row r="673" spans="1:49" x14ac:dyDescent="0.35">
      <c r="A673" s="49" t="s">
        <v>1529</v>
      </c>
      <c r="B673" s="49" t="s">
        <v>1349</v>
      </c>
      <c r="C673" s="49" t="s">
        <v>1361</v>
      </c>
      <c r="D673" s="49" t="s">
        <v>1349</v>
      </c>
      <c r="E673" s="49">
        <v>424.97719999999998</v>
      </c>
      <c r="F673" s="49" t="s">
        <v>1351</v>
      </c>
      <c r="G673" s="102">
        <v>45816</v>
      </c>
      <c r="H673" s="49"/>
      <c r="I673" s="49" t="s">
        <v>1352</v>
      </c>
      <c r="J673" s="49"/>
      <c r="K673" s="49" t="s">
        <v>1360</v>
      </c>
      <c r="L673" s="49">
        <v>4</v>
      </c>
      <c r="M673" s="49">
        <v>0</v>
      </c>
      <c r="N673" s="49">
        <v>8.7510000000000004E-2</v>
      </c>
      <c r="O673" s="49">
        <v>3.1E-4</v>
      </c>
      <c r="P673" s="49"/>
      <c r="Q673" s="49"/>
      <c r="R673" s="49">
        <v>8.7819999999999995E-2</v>
      </c>
      <c r="S673" s="49"/>
      <c r="T673" s="49"/>
      <c r="U673" s="49"/>
      <c r="V673" s="49"/>
      <c r="W673" s="49"/>
      <c r="X673" s="49"/>
      <c r="Y673" s="49"/>
      <c r="Z673" s="49"/>
      <c r="AA673" s="49"/>
      <c r="AB673" s="49"/>
      <c r="AC673" s="49"/>
      <c r="AD673" s="49"/>
      <c r="AE673" s="49">
        <v>3.1E-4</v>
      </c>
      <c r="AF673" s="49"/>
      <c r="AG673" s="49"/>
      <c r="AH673" s="49"/>
      <c r="AI673" s="49"/>
      <c r="AJ673" s="49"/>
      <c r="AK673" s="49"/>
      <c r="AL673" s="49"/>
      <c r="AM673" s="49"/>
      <c r="AN673" s="49"/>
      <c r="AO673" s="49"/>
      <c r="AP673" s="49"/>
      <c r="AQ673" s="49"/>
      <c r="AR673" s="49"/>
      <c r="AS673" s="49" t="s">
        <v>1353</v>
      </c>
      <c r="AT673" s="108" t="str">
        <f t="shared" si="10"/>
        <v>SB9_2025-06-08_T</v>
      </c>
      <c r="AU673" s="49"/>
      <c r="AV673" s="49"/>
      <c r="AW673" s="49"/>
    </row>
    <row r="674" spans="1:49" x14ac:dyDescent="0.35">
      <c r="A674" s="49" t="s">
        <v>1530</v>
      </c>
      <c r="B674" s="49" t="s">
        <v>1349</v>
      </c>
      <c r="C674" s="49" t="s">
        <v>1350</v>
      </c>
      <c r="D674" s="49" t="s">
        <v>1349</v>
      </c>
      <c r="E674" s="49">
        <v>-0.52170000000000005</v>
      </c>
      <c r="F674" s="49" t="s">
        <v>1351</v>
      </c>
      <c r="G674" s="102">
        <v>45816</v>
      </c>
      <c r="H674" s="49"/>
      <c r="I674" s="49" t="s">
        <v>1352</v>
      </c>
      <c r="J674" s="49"/>
      <c r="K674" s="49"/>
      <c r="L674" s="49">
        <v>0</v>
      </c>
      <c r="M674" s="49">
        <v>0</v>
      </c>
      <c r="N674" s="49">
        <v>6.3600000000000002E-3</v>
      </c>
      <c r="O674" s="49">
        <v>3.1220000000000001E-2</v>
      </c>
      <c r="P674" s="49"/>
      <c r="Q674" s="49"/>
      <c r="R674" s="49">
        <v>3.7580000000000002E-2</v>
      </c>
      <c r="S674" s="49"/>
      <c r="T674" s="49"/>
      <c r="U674" s="49"/>
      <c r="V674" s="49"/>
      <c r="W674" s="49"/>
      <c r="X674" s="49"/>
      <c r="Y674" s="49"/>
      <c r="Z674" s="49"/>
      <c r="AA674" s="49"/>
      <c r="AB674" s="49"/>
      <c r="AC674" s="49"/>
      <c r="AD674" s="49"/>
      <c r="AE674" s="49">
        <v>3.1220000000000001E-2</v>
      </c>
      <c r="AF674" s="49"/>
      <c r="AG674" s="49"/>
      <c r="AH674" s="49"/>
      <c r="AI674" s="49"/>
      <c r="AJ674" s="49"/>
      <c r="AK674" s="49"/>
      <c r="AL674" s="49"/>
      <c r="AM674" s="49"/>
      <c r="AN674" s="49"/>
      <c r="AO674" s="49"/>
      <c r="AP674" s="49"/>
      <c r="AQ674" s="49"/>
      <c r="AR674" s="49"/>
      <c r="AS674" s="49" t="s">
        <v>1353</v>
      </c>
      <c r="AT674" s="108" t="str">
        <f t="shared" si="10"/>
        <v>SPBP1_2025-06-08_N</v>
      </c>
      <c r="AU674" s="49"/>
      <c r="AV674" s="49"/>
      <c r="AW674" s="49"/>
    </row>
    <row r="675" spans="1:49" x14ac:dyDescent="0.35">
      <c r="A675" s="49" t="s">
        <v>1530</v>
      </c>
      <c r="B675" s="49" t="s">
        <v>1349</v>
      </c>
      <c r="C675" s="49" t="s">
        <v>1361</v>
      </c>
      <c r="D675" s="49" t="s">
        <v>1349</v>
      </c>
      <c r="E675" s="49">
        <v>172.1224</v>
      </c>
      <c r="F675" s="49" t="s">
        <v>1351</v>
      </c>
      <c r="G675" s="102">
        <v>45816</v>
      </c>
      <c r="H675" s="49"/>
      <c r="I675" s="49" t="s">
        <v>1352</v>
      </c>
      <c r="J675" s="49"/>
      <c r="K675" s="49"/>
      <c r="L675" s="49">
        <v>0</v>
      </c>
      <c r="M675" s="49">
        <v>0</v>
      </c>
      <c r="N675" s="49">
        <v>0.17677000000000001</v>
      </c>
      <c r="O675" s="49">
        <v>1.239E-2</v>
      </c>
      <c r="P675" s="49"/>
      <c r="Q675" s="49"/>
      <c r="R675" s="49">
        <v>0.18915999999999999</v>
      </c>
      <c r="S675" s="49"/>
      <c r="T675" s="49"/>
      <c r="U675" s="49"/>
      <c r="V675" s="49"/>
      <c r="W675" s="49"/>
      <c r="X675" s="49"/>
      <c r="Y675" s="49"/>
      <c r="Z675" s="49"/>
      <c r="AA675" s="49"/>
      <c r="AB675" s="49"/>
      <c r="AC675" s="49"/>
      <c r="AD675" s="49"/>
      <c r="AE675" s="49">
        <v>1.239E-2</v>
      </c>
      <c r="AF675" s="49"/>
      <c r="AG675" s="49"/>
      <c r="AH675" s="49"/>
      <c r="AI675" s="49"/>
      <c r="AJ675" s="49"/>
      <c r="AK675" s="49"/>
      <c r="AL675" s="49"/>
      <c r="AM675" s="49"/>
      <c r="AN675" s="49"/>
      <c r="AO675" s="49"/>
      <c r="AP675" s="49"/>
      <c r="AQ675" s="49"/>
      <c r="AR675" s="49"/>
      <c r="AS675" s="49" t="s">
        <v>1353</v>
      </c>
      <c r="AT675" s="108" t="str">
        <f t="shared" si="10"/>
        <v>SPBP1_2025-06-08_T</v>
      </c>
      <c r="AU675" s="49"/>
      <c r="AV675" s="49"/>
      <c r="AW675" s="49"/>
    </row>
    <row r="676" spans="1:49" x14ac:dyDescent="0.35">
      <c r="A676" s="49" t="s">
        <v>1530</v>
      </c>
      <c r="B676" s="49" t="s">
        <v>1349</v>
      </c>
      <c r="C676" s="49" t="s">
        <v>1359</v>
      </c>
      <c r="D676" s="49" t="s">
        <v>1349</v>
      </c>
      <c r="E676" s="49">
        <v>228.82669999999999</v>
      </c>
      <c r="F676" s="49" t="s">
        <v>1357</v>
      </c>
      <c r="G676" s="102">
        <v>45816</v>
      </c>
      <c r="H676" s="49"/>
      <c r="I676" s="49" t="s">
        <v>1352</v>
      </c>
      <c r="J676" s="49"/>
      <c r="K676" s="49" t="s">
        <v>1360</v>
      </c>
      <c r="L676" s="49">
        <v>4</v>
      </c>
      <c r="M676" s="49">
        <v>0</v>
      </c>
      <c r="N676" s="49">
        <v>0.14846000000000001</v>
      </c>
      <c r="O676" s="49">
        <v>0.14008999999999999</v>
      </c>
      <c r="P676" s="49"/>
      <c r="Q676" s="49"/>
      <c r="R676" s="49">
        <v>0.28854999999999997</v>
      </c>
      <c r="S676" s="49"/>
      <c r="T676" s="49"/>
      <c r="U676" s="49"/>
      <c r="V676" s="49"/>
      <c r="W676" s="49"/>
      <c r="X676" s="49"/>
      <c r="Y676" s="49"/>
      <c r="Z676" s="49"/>
      <c r="AA676" s="49"/>
      <c r="AB676" s="49"/>
      <c r="AC676" s="49"/>
      <c r="AD676" s="49"/>
      <c r="AE676" s="49">
        <v>0.14008999999999999</v>
      </c>
      <c r="AF676" s="49"/>
      <c r="AG676" s="49"/>
      <c r="AH676" s="49"/>
      <c r="AI676" s="49"/>
      <c r="AJ676" s="49"/>
      <c r="AK676" s="49"/>
      <c r="AL676" s="49"/>
      <c r="AM676" s="49"/>
      <c r="AN676" s="49"/>
      <c r="AO676" s="49"/>
      <c r="AP676" s="49"/>
      <c r="AQ676" s="49"/>
      <c r="AR676" s="49"/>
      <c r="AS676" s="49" t="s">
        <v>1353</v>
      </c>
      <c r="AT676" s="108" t="str">
        <f t="shared" si="10"/>
        <v>SPBP1_2025-06-08_C</v>
      </c>
      <c r="AU676" s="49"/>
      <c r="AV676" s="49"/>
      <c r="AW676" s="49"/>
    </row>
    <row r="677" spans="1:49" x14ac:dyDescent="0.35">
      <c r="A677" s="49" t="s">
        <v>1530</v>
      </c>
      <c r="B677" s="49" t="s">
        <v>1349</v>
      </c>
      <c r="C677" s="49" t="s">
        <v>1356</v>
      </c>
      <c r="D677" s="49" t="s">
        <v>1349</v>
      </c>
      <c r="E677" s="49">
        <v>7.4410000000000004E-2</v>
      </c>
      <c r="F677" s="49" t="s">
        <v>1357</v>
      </c>
      <c r="G677" s="102">
        <v>45816</v>
      </c>
      <c r="H677" s="49"/>
      <c r="I677" s="49" t="s">
        <v>1352</v>
      </c>
      <c r="J677" s="49"/>
      <c r="K677" s="49" t="s">
        <v>1360</v>
      </c>
      <c r="L677" s="49">
        <v>0</v>
      </c>
      <c r="M677" s="49">
        <v>0</v>
      </c>
      <c r="N677" s="49">
        <v>3.848E-2</v>
      </c>
      <c r="O677" s="49">
        <v>1.1520000000000001E-2</v>
      </c>
      <c r="P677" s="49"/>
      <c r="Q677" s="49"/>
      <c r="R677" s="49">
        <v>0.05</v>
      </c>
      <c r="S677" s="49"/>
      <c r="T677" s="49"/>
      <c r="U677" s="49"/>
      <c r="V677" s="49"/>
      <c r="W677" s="49"/>
      <c r="X677" s="49"/>
      <c r="Y677" s="49"/>
      <c r="Z677" s="49"/>
      <c r="AA677" s="49"/>
      <c r="AB677" s="49"/>
      <c r="AC677" s="49"/>
      <c r="AD677" s="49"/>
      <c r="AE677" s="49">
        <v>1.1520000000000001E-2</v>
      </c>
      <c r="AF677" s="49"/>
      <c r="AG677" s="49"/>
      <c r="AH677" s="49"/>
      <c r="AI677" s="49"/>
      <c r="AJ677" s="49"/>
      <c r="AK677" s="49"/>
      <c r="AL677" s="49"/>
      <c r="AM677" s="49"/>
      <c r="AN677" s="49"/>
      <c r="AO677" s="49"/>
      <c r="AP677" s="49"/>
      <c r="AQ677" s="49"/>
      <c r="AR677" s="49"/>
      <c r="AS677" s="49" t="s">
        <v>1353</v>
      </c>
      <c r="AT677" s="108" t="str">
        <f t="shared" si="10"/>
        <v>SPBP1_2025-06-08_P</v>
      </c>
      <c r="AU677" s="49"/>
      <c r="AV677" s="49"/>
      <c r="AW677" s="49"/>
    </row>
    <row r="678" spans="1:49" x14ac:dyDescent="0.35">
      <c r="A678" s="49" t="s">
        <v>1531</v>
      </c>
      <c r="B678" s="49" t="s">
        <v>1349</v>
      </c>
      <c r="C678" s="49" t="s">
        <v>1350</v>
      </c>
      <c r="D678" s="49" t="s">
        <v>1349</v>
      </c>
      <c r="E678" s="49">
        <v>-1.3372999999999999</v>
      </c>
      <c r="F678" s="49" t="s">
        <v>1351</v>
      </c>
      <c r="G678" s="102">
        <v>45816</v>
      </c>
      <c r="H678" s="49"/>
      <c r="I678" s="49" t="s">
        <v>1352</v>
      </c>
      <c r="J678" s="49"/>
      <c r="K678" s="49"/>
      <c r="L678" s="49">
        <v>0</v>
      </c>
      <c r="M678" s="49">
        <v>0</v>
      </c>
      <c r="N678" s="49">
        <v>3.8999999999999998E-3</v>
      </c>
      <c r="O678" s="49">
        <v>1.0540000000000001E-2</v>
      </c>
      <c r="P678" s="49"/>
      <c r="Q678" s="49"/>
      <c r="R678" s="49">
        <v>1.4449999999999999E-2</v>
      </c>
      <c r="S678" s="49"/>
      <c r="T678" s="49"/>
      <c r="U678" s="49"/>
      <c r="V678" s="49"/>
      <c r="W678" s="49"/>
      <c r="X678" s="49"/>
      <c r="Y678" s="49"/>
      <c r="Z678" s="49"/>
      <c r="AA678" s="49"/>
      <c r="AB678" s="49"/>
      <c r="AC678" s="49"/>
      <c r="AD678" s="49"/>
      <c r="AE678" s="49">
        <v>1.0540000000000001E-2</v>
      </c>
      <c r="AF678" s="49"/>
      <c r="AG678" s="49"/>
      <c r="AH678" s="49"/>
      <c r="AI678" s="49"/>
      <c r="AJ678" s="49"/>
      <c r="AK678" s="49"/>
      <c r="AL678" s="49"/>
      <c r="AM678" s="49"/>
      <c r="AN678" s="49"/>
      <c r="AO678" s="49"/>
      <c r="AP678" s="49"/>
      <c r="AQ678" s="49"/>
      <c r="AR678" s="49"/>
      <c r="AS678" s="49" t="s">
        <v>1353</v>
      </c>
      <c r="AT678" s="108" t="str">
        <f t="shared" si="10"/>
        <v>SPBP2_2025-06-08_N</v>
      </c>
      <c r="AU678" s="49"/>
      <c r="AV678" s="49"/>
      <c r="AW678" s="49"/>
    </row>
    <row r="679" spans="1:49" x14ac:dyDescent="0.35">
      <c r="A679" s="49" t="s">
        <v>1531</v>
      </c>
      <c r="B679" s="49" t="s">
        <v>1349</v>
      </c>
      <c r="C679" s="49" t="s">
        <v>1356</v>
      </c>
      <c r="D679" s="49" t="s">
        <v>1349</v>
      </c>
      <c r="E679" s="49">
        <v>4.82E-2</v>
      </c>
      <c r="F679" s="49" t="s">
        <v>1357</v>
      </c>
      <c r="G679" s="102">
        <v>45816</v>
      </c>
      <c r="H679" s="49"/>
      <c r="I679" s="49" t="s">
        <v>1352</v>
      </c>
      <c r="J679" s="49"/>
      <c r="K679" s="49"/>
      <c r="L679" s="49">
        <v>0</v>
      </c>
      <c r="M679" s="49">
        <v>0</v>
      </c>
      <c r="N679" s="49">
        <v>2.4459999999999999E-2</v>
      </c>
      <c r="O679" s="49">
        <v>3.6700000000000001E-3</v>
      </c>
      <c r="P679" s="49"/>
      <c r="Q679" s="49"/>
      <c r="R679" s="49">
        <v>2.8129999999999999E-2</v>
      </c>
      <c r="S679" s="49"/>
      <c r="T679" s="49"/>
      <c r="U679" s="49"/>
      <c r="V679" s="49"/>
      <c r="W679" s="49"/>
      <c r="X679" s="49"/>
      <c r="Y679" s="49"/>
      <c r="Z679" s="49"/>
      <c r="AA679" s="49"/>
      <c r="AB679" s="49"/>
      <c r="AC679" s="49"/>
      <c r="AD679" s="49"/>
      <c r="AE679" s="49">
        <v>3.6700000000000001E-3</v>
      </c>
      <c r="AF679" s="49"/>
      <c r="AG679" s="49"/>
      <c r="AH679" s="49"/>
      <c r="AI679" s="49"/>
      <c r="AJ679" s="49"/>
      <c r="AK679" s="49"/>
      <c r="AL679" s="49"/>
      <c r="AM679" s="49"/>
      <c r="AN679" s="49"/>
      <c r="AO679" s="49"/>
      <c r="AP679" s="49"/>
      <c r="AQ679" s="49"/>
      <c r="AR679" s="49"/>
      <c r="AS679" s="49" t="s">
        <v>1353</v>
      </c>
      <c r="AT679" s="108" t="str">
        <f t="shared" si="10"/>
        <v>SPBP2_2025-06-08_P</v>
      </c>
      <c r="AU679" s="49"/>
      <c r="AV679" s="49"/>
      <c r="AW679" s="49"/>
    </row>
    <row r="680" spans="1:49" x14ac:dyDescent="0.35">
      <c r="A680" s="49" t="s">
        <v>1531</v>
      </c>
      <c r="B680" s="49" t="s">
        <v>1349</v>
      </c>
      <c r="C680" s="49" t="s">
        <v>1361</v>
      </c>
      <c r="D680" s="49" t="s">
        <v>1349</v>
      </c>
      <c r="E680" s="49">
        <v>14.00628</v>
      </c>
      <c r="F680" s="49" t="s">
        <v>1351</v>
      </c>
      <c r="G680" s="102">
        <v>45816</v>
      </c>
      <c r="H680" s="49"/>
      <c r="I680" s="49" t="s">
        <v>1352</v>
      </c>
      <c r="J680" s="49"/>
      <c r="K680" s="49"/>
      <c r="L680" s="49">
        <v>0</v>
      </c>
      <c r="M680" s="49">
        <v>0</v>
      </c>
      <c r="N680" s="49">
        <v>1.5879999999999998E-2</v>
      </c>
      <c r="O680" s="49">
        <v>6.4400000000000004E-3</v>
      </c>
      <c r="P680" s="49"/>
      <c r="Q680" s="49"/>
      <c r="R680" s="49">
        <v>2.232E-2</v>
      </c>
      <c r="S680" s="49"/>
      <c r="T680" s="49"/>
      <c r="U680" s="49"/>
      <c r="V680" s="49"/>
      <c r="W680" s="49"/>
      <c r="X680" s="49"/>
      <c r="Y680" s="49"/>
      <c r="Z680" s="49"/>
      <c r="AA680" s="49"/>
      <c r="AB680" s="49"/>
      <c r="AC680" s="49"/>
      <c r="AD680" s="49"/>
      <c r="AE680" s="49">
        <v>6.4400000000000004E-3</v>
      </c>
      <c r="AF680" s="49"/>
      <c r="AG680" s="49"/>
      <c r="AH680" s="49"/>
      <c r="AI680" s="49"/>
      <c r="AJ680" s="49"/>
      <c r="AK680" s="49"/>
      <c r="AL680" s="49"/>
      <c r="AM680" s="49"/>
      <c r="AN680" s="49"/>
      <c r="AO680" s="49"/>
      <c r="AP680" s="49"/>
      <c r="AQ680" s="49"/>
      <c r="AR680" s="49"/>
      <c r="AS680" s="49" t="s">
        <v>1353</v>
      </c>
      <c r="AT680" s="108" t="str">
        <f t="shared" si="10"/>
        <v>SPBP2_2025-06-08_T</v>
      </c>
      <c r="AU680" s="49"/>
      <c r="AV680" s="49"/>
      <c r="AW680" s="49"/>
    </row>
    <row r="681" spans="1:49" x14ac:dyDescent="0.35">
      <c r="A681" s="49" t="s">
        <v>1531</v>
      </c>
      <c r="B681" s="49" t="s">
        <v>1349</v>
      </c>
      <c r="C681" s="49" t="s">
        <v>1359</v>
      </c>
      <c r="D681" s="49" t="s">
        <v>1349</v>
      </c>
      <c r="E681" s="49">
        <v>229.208</v>
      </c>
      <c r="F681" s="49" t="s">
        <v>1357</v>
      </c>
      <c r="G681" s="102">
        <v>45816</v>
      </c>
      <c r="H681" s="49"/>
      <c r="I681" s="49" t="s">
        <v>1352</v>
      </c>
      <c r="J681" s="49"/>
      <c r="K681" s="49" t="s">
        <v>1360</v>
      </c>
      <c r="L681" s="49">
        <v>4</v>
      </c>
      <c r="M681" s="49">
        <v>0</v>
      </c>
      <c r="N681" s="49">
        <v>0.14868999999999999</v>
      </c>
      <c r="O681" s="49">
        <v>0.14151</v>
      </c>
      <c r="P681" s="49"/>
      <c r="Q681" s="49"/>
      <c r="R681" s="49">
        <v>0.29020000000000001</v>
      </c>
      <c r="S681" s="49"/>
      <c r="T681" s="49"/>
      <c r="U681" s="49"/>
      <c r="V681" s="49"/>
      <c r="W681" s="49"/>
      <c r="X681" s="49"/>
      <c r="Y681" s="49"/>
      <c r="Z681" s="49"/>
      <c r="AA681" s="49"/>
      <c r="AB681" s="49"/>
      <c r="AC681" s="49"/>
      <c r="AD681" s="49"/>
      <c r="AE681" s="49">
        <v>0.14151</v>
      </c>
      <c r="AF681" s="49"/>
      <c r="AG681" s="49"/>
      <c r="AH681" s="49"/>
      <c r="AI681" s="49"/>
      <c r="AJ681" s="49"/>
      <c r="AK681" s="49"/>
      <c r="AL681" s="49"/>
      <c r="AM681" s="49"/>
      <c r="AN681" s="49"/>
      <c r="AO681" s="49"/>
      <c r="AP681" s="49"/>
      <c r="AQ681" s="49"/>
      <c r="AR681" s="49"/>
      <c r="AS681" s="49" t="s">
        <v>1353</v>
      </c>
      <c r="AT681" s="108" t="str">
        <f t="shared" si="10"/>
        <v>SPBP2_2025-06-08_C</v>
      </c>
      <c r="AU681" s="49"/>
      <c r="AV681" s="49"/>
      <c r="AW681" s="49"/>
    </row>
    <row r="682" spans="1:49" x14ac:dyDescent="0.35">
      <c r="A682" s="49" t="s">
        <v>1532</v>
      </c>
      <c r="B682" s="49" t="s">
        <v>1349</v>
      </c>
      <c r="C682" s="49" t="s">
        <v>1350</v>
      </c>
      <c r="D682" s="49" t="s">
        <v>1349</v>
      </c>
      <c r="E682" s="49">
        <v>-0.47212999999999999</v>
      </c>
      <c r="F682" s="49" t="s">
        <v>1351</v>
      </c>
      <c r="G682" s="102">
        <v>45816</v>
      </c>
      <c r="H682" s="49"/>
      <c r="I682" s="49" t="s">
        <v>1352</v>
      </c>
      <c r="J682" s="49"/>
      <c r="K682" s="49"/>
      <c r="L682" s="49">
        <v>0</v>
      </c>
      <c r="M682" s="49">
        <v>0</v>
      </c>
      <c r="N682" s="49">
        <v>6.5100000000000002E-3</v>
      </c>
      <c r="O682" s="49">
        <v>4.4900000000000001E-3</v>
      </c>
      <c r="P682" s="49"/>
      <c r="Q682" s="49"/>
      <c r="R682" s="49">
        <v>1.0999999999999999E-2</v>
      </c>
      <c r="S682" s="49"/>
      <c r="T682" s="49"/>
      <c r="U682" s="49"/>
      <c r="V682" s="49"/>
      <c r="W682" s="49"/>
      <c r="X682" s="49"/>
      <c r="Y682" s="49"/>
      <c r="Z682" s="49"/>
      <c r="AA682" s="49"/>
      <c r="AB682" s="49"/>
      <c r="AC682" s="49"/>
      <c r="AD682" s="49"/>
      <c r="AE682" s="49">
        <v>4.4900000000000001E-3</v>
      </c>
      <c r="AF682" s="49"/>
      <c r="AG682" s="49"/>
      <c r="AH682" s="49"/>
      <c r="AI682" s="49"/>
      <c r="AJ682" s="49"/>
      <c r="AK682" s="49"/>
      <c r="AL682" s="49"/>
      <c r="AM682" s="49"/>
      <c r="AN682" s="49"/>
      <c r="AO682" s="49"/>
      <c r="AP682" s="49"/>
      <c r="AQ682" s="49"/>
      <c r="AR682" s="49"/>
      <c r="AS682" s="49" t="s">
        <v>1353</v>
      </c>
      <c r="AT682" s="108" t="str">
        <f t="shared" si="10"/>
        <v>SYL1_2025-06-08_N</v>
      </c>
      <c r="AU682" s="49"/>
      <c r="AV682" s="49"/>
      <c r="AW682" s="49"/>
    </row>
    <row r="683" spans="1:49" x14ac:dyDescent="0.35">
      <c r="A683" s="49" t="s">
        <v>1532</v>
      </c>
      <c r="B683" s="49" t="s">
        <v>1349</v>
      </c>
      <c r="C683" s="49" t="s">
        <v>1356</v>
      </c>
      <c r="D683" s="49" t="s">
        <v>1349</v>
      </c>
      <c r="E683" s="49">
        <v>8.8889999999999997E-2</v>
      </c>
      <c r="F683" s="49" t="s">
        <v>1357</v>
      </c>
      <c r="G683" s="102">
        <v>45816</v>
      </c>
      <c r="H683" s="49"/>
      <c r="I683" s="49" t="s">
        <v>1352</v>
      </c>
      <c r="J683" s="49"/>
      <c r="K683" s="49"/>
      <c r="L683" s="49">
        <v>0</v>
      </c>
      <c r="M683" s="49">
        <v>0</v>
      </c>
      <c r="N683" s="49">
        <v>4.623E-2</v>
      </c>
      <c r="O683" s="49">
        <v>7.6999999999999996E-4</v>
      </c>
      <c r="P683" s="49"/>
      <c r="Q683" s="49"/>
      <c r="R683" s="49">
        <v>4.7E-2</v>
      </c>
      <c r="S683" s="49"/>
      <c r="T683" s="49"/>
      <c r="U683" s="49"/>
      <c r="V683" s="49"/>
      <c r="W683" s="49"/>
      <c r="X683" s="49"/>
      <c r="Y683" s="49"/>
      <c r="Z683" s="49"/>
      <c r="AA683" s="49"/>
      <c r="AB683" s="49"/>
      <c r="AC683" s="49"/>
      <c r="AD683" s="49"/>
      <c r="AE683" s="49">
        <v>7.6999999999999996E-4</v>
      </c>
      <c r="AF683" s="49"/>
      <c r="AG683" s="49"/>
      <c r="AH683" s="49"/>
      <c r="AI683" s="49"/>
      <c r="AJ683" s="49"/>
      <c r="AK683" s="49"/>
      <c r="AL683" s="49"/>
      <c r="AM683" s="49"/>
      <c r="AN683" s="49"/>
      <c r="AO683" s="49"/>
      <c r="AP683" s="49"/>
      <c r="AQ683" s="49"/>
      <c r="AR683" s="49"/>
      <c r="AS683" s="49" t="s">
        <v>1353</v>
      </c>
      <c r="AT683" s="108" t="str">
        <f t="shared" si="10"/>
        <v>SYL1_2025-06-08_P</v>
      </c>
      <c r="AU683" s="49"/>
      <c r="AV683" s="49"/>
      <c r="AW683" s="49"/>
    </row>
    <row r="684" spans="1:49" x14ac:dyDescent="0.35">
      <c r="A684" s="49" t="s">
        <v>1532</v>
      </c>
      <c r="B684" s="49" t="s">
        <v>1349</v>
      </c>
      <c r="C684" s="49" t="s">
        <v>1361</v>
      </c>
      <c r="D684" s="49" t="s">
        <v>1349</v>
      </c>
      <c r="E684" s="49">
        <v>123.42749999999999</v>
      </c>
      <c r="F684" s="49" t="s">
        <v>1351</v>
      </c>
      <c r="G684" s="102">
        <v>45816</v>
      </c>
      <c r="H684" s="49"/>
      <c r="I684" s="49" t="s">
        <v>1352</v>
      </c>
      <c r="J684" s="49"/>
      <c r="K684" s="49"/>
      <c r="L684" s="49">
        <v>0</v>
      </c>
      <c r="M684" s="49">
        <v>0</v>
      </c>
      <c r="N684" s="49">
        <v>0.12670000000000001</v>
      </c>
      <c r="O684" s="49">
        <v>3.15E-3</v>
      </c>
      <c r="P684" s="49"/>
      <c r="Q684" s="49"/>
      <c r="R684" s="49">
        <v>0.12984999999999999</v>
      </c>
      <c r="S684" s="49"/>
      <c r="T684" s="49"/>
      <c r="U684" s="49"/>
      <c r="V684" s="49"/>
      <c r="W684" s="49"/>
      <c r="X684" s="49"/>
      <c r="Y684" s="49"/>
      <c r="Z684" s="49"/>
      <c r="AA684" s="49"/>
      <c r="AB684" s="49"/>
      <c r="AC684" s="49"/>
      <c r="AD684" s="49"/>
      <c r="AE684" s="49">
        <v>3.15E-3</v>
      </c>
      <c r="AF684" s="49"/>
      <c r="AG684" s="49"/>
      <c r="AH684" s="49"/>
      <c r="AI684" s="49"/>
      <c r="AJ684" s="49"/>
      <c r="AK684" s="49"/>
      <c r="AL684" s="49"/>
      <c r="AM684" s="49"/>
      <c r="AN684" s="49"/>
      <c r="AO684" s="49"/>
      <c r="AP684" s="49"/>
      <c r="AQ684" s="49"/>
      <c r="AR684" s="49"/>
      <c r="AS684" s="49" t="s">
        <v>1353</v>
      </c>
      <c r="AT684" s="108" t="str">
        <f t="shared" si="10"/>
        <v>SYL1_2025-06-08_T</v>
      </c>
      <c r="AU684" s="49"/>
      <c r="AV684" s="49"/>
      <c r="AW684" s="49"/>
    </row>
    <row r="685" spans="1:49" x14ac:dyDescent="0.35">
      <c r="A685" s="49" t="s">
        <v>1532</v>
      </c>
      <c r="B685" s="49" t="s">
        <v>1349</v>
      </c>
      <c r="C685" s="49" t="s">
        <v>1359</v>
      </c>
      <c r="D685" s="49" t="s">
        <v>1349</v>
      </c>
      <c r="E685" s="49">
        <v>872.31259999999997</v>
      </c>
      <c r="F685" s="49" t="s">
        <v>1357</v>
      </c>
      <c r="G685" s="102">
        <v>45816</v>
      </c>
      <c r="H685" s="49"/>
      <c r="I685" s="49" t="s">
        <v>1352</v>
      </c>
      <c r="J685" s="49"/>
      <c r="K685" s="49" t="s">
        <v>1360</v>
      </c>
      <c r="L685" s="49">
        <v>34</v>
      </c>
      <c r="M685" s="49">
        <v>0</v>
      </c>
      <c r="N685" s="49">
        <v>8.4010000000000001E-2</v>
      </c>
      <c r="O685" s="49">
        <v>0.14055000000000001</v>
      </c>
      <c r="P685" s="49"/>
      <c r="Q685" s="49"/>
      <c r="R685" s="49">
        <v>0.22456999999999999</v>
      </c>
      <c r="S685" s="49"/>
      <c r="T685" s="49"/>
      <c r="U685" s="49"/>
      <c r="V685" s="49"/>
      <c r="W685" s="49"/>
      <c r="X685" s="49"/>
      <c r="Y685" s="49"/>
      <c r="Z685" s="49"/>
      <c r="AA685" s="49"/>
      <c r="AB685" s="49"/>
      <c r="AC685" s="49"/>
      <c r="AD685" s="49"/>
      <c r="AE685" s="49">
        <v>0.14055000000000001</v>
      </c>
      <c r="AF685" s="49"/>
      <c r="AG685" s="49"/>
      <c r="AH685" s="49"/>
      <c r="AI685" s="49"/>
      <c r="AJ685" s="49"/>
      <c r="AK685" s="49"/>
      <c r="AL685" s="49"/>
      <c r="AM685" s="49"/>
      <c r="AN685" s="49"/>
      <c r="AO685" s="49"/>
      <c r="AP685" s="49"/>
      <c r="AQ685" s="49"/>
      <c r="AR685" s="49"/>
      <c r="AS685" s="49" t="s">
        <v>1353</v>
      </c>
      <c r="AT685" s="108" t="str">
        <f t="shared" si="10"/>
        <v>SYL1_2025-06-08_C</v>
      </c>
      <c r="AU685" s="49"/>
      <c r="AV685" s="49"/>
      <c r="AW685" s="49"/>
    </row>
    <row r="686" spans="1:49" x14ac:dyDescent="0.35">
      <c r="A686" s="49" t="s">
        <v>1533</v>
      </c>
      <c r="B686" s="49" t="s">
        <v>1349</v>
      </c>
      <c r="C686" s="49" t="s">
        <v>1350</v>
      </c>
      <c r="D686" s="49" t="s">
        <v>1349</v>
      </c>
      <c r="E686" s="49">
        <v>-0.16605</v>
      </c>
      <c r="F686" s="49" t="s">
        <v>1351</v>
      </c>
      <c r="G686" s="102">
        <v>45816</v>
      </c>
      <c r="H686" s="49"/>
      <c r="I686" s="49" t="s">
        <v>1352</v>
      </c>
      <c r="J686" s="49"/>
      <c r="K686" s="49"/>
      <c r="L686" s="49">
        <v>0</v>
      </c>
      <c r="M686" s="49">
        <v>0</v>
      </c>
      <c r="N686" s="49">
        <v>7.43E-3</v>
      </c>
      <c r="O686" s="49">
        <v>3.48E-3</v>
      </c>
      <c r="P686" s="49"/>
      <c r="Q686" s="49"/>
      <c r="R686" s="49">
        <v>1.091E-2</v>
      </c>
      <c r="S686" s="49"/>
      <c r="T686" s="49"/>
      <c r="U686" s="49"/>
      <c r="V686" s="49"/>
      <c r="W686" s="49"/>
      <c r="X686" s="49"/>
      <c r="Y686" s="49"/>
      <c r="Z686" s="49"/>
      <c r="AA686" s="49"/>
      <c r="AB686" s="49"/>
      <c r="AC686" s="49"/>
      <c r="AD686" s="49"/>
      <c r="AE686" s="49">
        <v>3.48E-3</v>
      </c>
      <c r="AF686" s="49"/>
      <c r="AG686" s="49"/>
      <c r="AH686" s="49"/>
      <c r="AI686" s="49"/>
      <c r="AJ686" s="49"/>
      <c r="AK686" s="49"/>
      <c r="AL686" s="49"/>
      <c r="AM686" s="49"/>
      <c r="AN686" s="49"/>
      <c r="AO686" s="49"/>
      <c r="AP686" s="49"/>
      <c r="AQ686" s="49"/>
      <c r="AR686" s="49"/>
      <c r="AS686" s="49" t="s">
        <v>1353</v>
      </c>
      <c r="AT686" s="108" t="str">
        <f t="shared" si="10"/>
        <v>SYNL1_2025-06-08_N</v>
      </c>
      <c r="AU686" s="49"/>
      <c r="AV686" s="49"/>
      <c r="AW686" s="49"/>
    </row>
    <row r="687" spans="1:49" x14ac:dyDescent="0.35">
      <c r="A687" s="49" t="s">
        <v>1533</v>
      </c>
      <c r="B687" s="49" t="s">
        <v>1349</v>
      </c>
      <c r="C687" s="49" t="s">
        <v>1356</v>
      </c>
      <c r="D687" s="49" t="s">
        <v>1349</v>
      </c>
      <c r="E687" s="49">
        <v>1.391E-2</v>
      </c>
      <c r="F687" s="49" t="s">
        <v>1357</v>
      </c>
      <c r="G687" s="102">
        <v>45816</v>
      </c>
      <c r="H687" s="49"/>
      <c r="I687" s="49" t="s">
        <v>1352</v>
      </c>
      <c r="J687" s="49"/>
      <c r="K687" s="49"/>
      <c r="L687" s="49">
        <v>0</v>
      </c>
      <c r="M687" s="49">
        <v>0</v>
      </c>
      <c r="N687" s="49">
        <v>6.13E-3</v>
      </c>
      <c r="O687" s="49">
        <v>7.6000000000000004E-4</v>
      </c>
      <c r="P687" s="49"/>
      <c r="Q687" s="49"/>
      <c r="R687" s="49">
        <v>6.8900000000000003E-3</v>
      </c>
      <c r="S687" s="49"/>
      <c r="T687" s="49"/>
      <c r="U687" s="49"/>
      <c r="V687" s="49"/>
      <c r="W687" s="49"/>
      <c r="X687" s="49"/>
      <c r="Y687" s="49"/>
      <c r="Z687" s="49"/>
      <c r="AA687" s="49"/>
      <c r="AB687" s="49"/>
      <c r="AC687" s="49"/>
      <c r="AD687" s="49"/>
      <c r="AE687" s="49">
        <v>7.6000000000000004E-4</v>
      </c>
      <c r="AF687" s="49"/>
      <c r="AG687" s="49"/>
      <c r="AH687" s="49"/>
      <c r="AI687" s="49"/>
      <c r="AJ687" s="49"/>
      <c r="AK687" s="49"/>
      <c r="AL687" s="49"/>
      <c r="AM687" s="49"/>
      <c r="AN687" s="49"/>
      <c r="AO687" s="49"/>
      <c r="AP687" s="49"/>
      <c r="AQ687" s="49"/>
      <c r="AR687" s="49"/>
      <c r="AS687" s="49" t="s">
        <v>1353</v>
      </c>
      <c r="AT687" s="108" t="str">
        <f t="shared" si="10"/>
        <v>SYNL1_2025-06-08_P</v>
      </c>
      <c r="AU687" s="49"/>
      <c r="AV687" s="49"/>
      <c r="AW687" s="49"/>
    </row>
    <row r="688" spans="1:49" x14ac:dyDescent="0.35">
      <c r="A688" s="49" t="s">
        <v>1533</v>
      </c>
      <c r="B688" s="49" t="s">
        <v>1349</v>
      </c>
      <c r="C688" s="49" t="s">
        <v>1361</v>
      </c>
      <c r="D688" s="49" t="s">
        <v>1349</v>
      </c>
      <c r="E688" s="49">
        <v>93.63476</v>
      </c>
      <c r="F688" s="49" t="s">
        <v>1351</v>
      </c>
      <c r="G688" s="102">
        <v>45816</v>
      </c>
      <c r="H688" s="49"/>
      <c r="I688" s="49" t="s">
        <v>1352</v>
      </c>
      <c r="J688" s="49"/>
      <c r="K688" s="49"/>
      <c r="L688" s="49">
        <v>0</v>
      </c>
      <c r="M688" s="49">
        <v>0</v>
      </c>
      <c r="N688" s="49">
        <v>9.6290000000000001E-2</v>
      </c>
      <c r="O688" s="49">
        <v>2.0200000000000001E-3</v>
      </c>
      <c r="P688" s="49"/>
      <c r="Q688" s="49"/>
      <c r="R688" s="49">
        <v>9.8309999999999995E-2</v>
      </c>
      <c r="S688" s="49"/>
      <c r="T688" s="49"/>
      <c r="U688" s="49"/>
      <c r="V688" s="49"/>
      <c r="W688" s="49"/>
      <c r="X688" s="49"/>
      <c r="Y688" s="49"/>
      <c r="Z688" s="49"/>
      <c r="AA688" s="49"/>
      <c r="AB688" s="49"/>
      <c r="AC688" s="49"/>
      <c r="AD688" s="49"/>
      <c r="AE688" s="49">
        <v>2.0200000000000001E-3</v>
      </c>
      <c r="AF688" s="49"/>
      <c r="AG688" s="49"/>
      <c r="AH688" s="49"/>
      <c r="AI688" s="49"/>
      <c r="AJ688" s="49"/>
      <c r="AK688" s="49"/>
      <c r="AL688" s="49"/>
      <c r="AM688" s="49"/>
      <c r="AN688" s="49"/>
      <c r="AO688" s="49"/>
      <c r="AP688" s="49"/>
      <c r="AQ688" s="49"/>
      <c r="AR688" s="49"/>
      <c r="AS688" s="49" t="s">
        <v>1353</v>
      </c>
      <c r="AT688" s="108" t="str">
        <f t="shared" si="10"/>
        <v>SYNL1_2025-06-08_T</v>
      </c>
      <c r="AU688" s="49"/>
      <c r="AV688" s="49"/>
      <c r="AW688" s="49"/>
    </row>
    <row r="689" spans="1:49" x14ac:dyDescent="0.35">
      <c r="A689" s="49" t="s">
        <v>1533</v>
      </c>
      <c r="B689" s="49" t="s">
        <v>1349</v>
      </c>
      <c r="C689" s="49" t="s">
        <v>1359</v>
      </c>
      <c r="D689" s="49" t="s">
        <v>1349</v>
      </c>
      <c r="E689" s="49">
        <v>173.9392</v>
      </c>
      <c r="F689" s="49" t="s">
        <v>1357</v>
      </c>
      <c r="G689" s="102">
        <v>45816</v>
      </c>
      <c r="H689" s="49"/>
      <c r="I689" s="49" t="s">
        <v>1352</v>
      </c>
      <c r="J689" s="49"/>
      <c r="K689" s="49" t="s">
        <v>1360</v>
      </c>
      <c r="L689" s="49">
        <v>4</v>
      </c>
      <c r="M689" s="49">
        <v>0</v>
      </c>
      <c r="N689" s="49">
        <v>0.11498</v>
      </c>
      <c r="O689" s="49">
        <v>0.13879</v>
      </c>
      <c r="P689" s="49"/>
      <c r="Q689" s="49"/>
      <c r="R689" s="49">
        <v>0.25377</v>
      </c>
      <c r="S689" s="49"/>
      <c r="T689" s="49"/>
      <c r="U689" s="49"/>
      <c r="V689" s="49"/>
      <c r="W689" s="49"/>
      <c r="X689" s="49"/>
      <c r="Y689" s="49"/>
      <c r="Z689" s="49"/>
      <c r="AA689" s="49"/>
      <c r="AB689" s="49"/>
      <c r="AC689" s="49"/>
      <c r="AD689" s="49"/>
      <c r="AE689" s="49">
        <v>0.13879</v>
      </c>
      <c r="AF689" s="49"/>
      <c r="AG689" s="49"/>
      <c r="AH689" s="49"/>
      <c r="AI689" s="49"/>
      <c r="AJ689" s="49"/>
      <c r="AK689" s="49"/>
      <c r="AL689" s="49"/>
      <c r="AM689" s="49"/>
      <c r="AN689" s="49"/>
      <c r="AO689" s="49"/>
      <c r="AP689" s="49"/>
      <c r="AQ689" s="49"/>
      <c r="AR689" s="49"/>
      <c r="AS689" s="49" t="s">
        <v>1353</v>
      </c>
      <c r="AT689" s="108" t="str">
        <f t="shared" si="10"/>
        <v>SYNL1_2025-06-08_C</v>
      </c>
      <c r="AU689" s="49"/>
      <c r="AV689" s="49"/>
      <c r="AW689" s="49"/>
    </row>
    <row r="690" spans="1:49" x14ac:dyDescent="0.35">
      <c r="A690" s="49" t="s">
        <v>1534</v>
      </c>
      <c r="B690" s="49" t="s">
        <v>1349</v>
      </c>
      <c r="C690" s="49" t="s">
        <v>1350</v>
      </c>
      <c r="D690" s="49" t="s">
        <v>1349</v>
      </c>
      <c r="E690" s="49">
        <v>-12.2616</v>
      </c>
      <c r="F690" s="49" t="s">
        <v>1351</v>
      </c>
      <c r="G690" s="102">
        <v>45820</v>
      </c>
      <c r="H690" s="49"/>
      <c r="I690" s="49" t="s">
        <v>1352</v>
      </c>
      <c r="J690" s="49"/>
      <c r="K690" s="49"/>
      <c r="L690" s="49">
        <v>0</v>
      </c>
      <c r="M690" s="49">
        <v>0</v>
      </c>
      <c r="N690" s="49">
        <v>-2.7009999999999999E-2</v>
      </c>
      <c r="O690" s="49">
        <v>0.15218999999999999</v>
      </c>
      <c r="P690" s="49"/>
      <c r="Q690" s="49"/>
      <c r="R690" s="49">
        <v>0.12518000000000001</v>
      </c>
      <c r="S690" s="49"/>
      <c r="T690" s="49"/>
      <c r="U690" s="49"/>
      <c r="V690" s="49"/>
      <c r="W690" s="49"/>
      <c r="X690" s="49"/>
      <c r="Y690" s="49"/>
      <c r="Z690" s="49"/>
      <c r="AA690" s="49"/>
      <c r="AB690" s="49"/>
      <c r="AC690" s="49"/>
      <c r="AD690" s="49"/>
      <c r="AE690" s="49">
        <v>0.15218999999999999</v>
      </c>
      <c r="AF690" s="49"/>
      <c r="AG690" s="49"/>
      <c r="AH690" s="49"/>
      <c r="AI690" s="49"/>
      <c r="AJ690" s="49"/>
      <c r="AK690" s="49"/>
      <c r="AL690" s="49"/>
      <c r="AM690" s="49"/>
      <c r="AN690" s="49"/>
      <c r="AO690" s="49"/>
      <c r="AP690" s="49"/>
      <c r="AQ690" s="49"/>
      <c r="AR690" s="49"/>
      <c r="AS690" s="49" t="s">
        <v>1353</v>
      </c>
      <c r="AT690" s="108" t="str">
        <f t="shared" si="10"/>
        <v>HO2_2025-06-11_N</v>
      </c>
      <c r="AU690" s="49"/>
      <c r="AV690" s="49"/>
    </row>
    <row r="691" spans="1:49" x14ac:dyDescent="0.35">
      <c r="A691" s="49" t="s">
        <v>1534</v>
      </c>
      <c r="B691" s="49" t="s">
        <v>1349</v>
      </c>
      <c r="C691" s="49" t="s">
        <v>1359</v>
      </c>
      <c r="D691" s="49" t="s">
        <v>1349</v>
      </c>
      <c r="E691" s="49">
        <v>90.359449999999995</v>
      </c>
      <c r="F691" s="49" t="s">
        <v>1357</v>
      </c>
      <c r="G691" s="102">
        <v>45820</v>
      </c>
      <c r="H691" s="49"/>
      <c r="I691" s="49" t="s">
        <v>1352</v>
      </c>
      <c r="J691" s="49"/>
      <c r="K691" s="49"/>
      <c r="L691" s="49">
        <v>0</v>
      </c>
      <c r="M691" s="49">
        <v>0</v>
      </c>
      <c r="N691" s="49">
        <v>0.2792</v>
      </c>
      <c r="O691" s="49">
        <v>0.13688</v>
      </c>
      <c r="P691" s="49"/>
      <c r="Q691" s="49"/>
      <c r="R691" s="49">
        <v>0.41608000000000001</v>
      </c>
      <c r="S691" s="49"/>
      <c r="T691" s="49"/>
      <c r="U691" s="49"/>
      <c r="V691" s="49"/>
      <c r="W691" s="49"/>
      <c r="X691" s="49"/>
      <c r="Y691" s="49"/>
      <c r="Z691" s="49"/>
      <c r="AA691" s="49"/>
      <c r="AB691" s="49"/>
      <c r="AC691" s="49"/>
      <c r="AD691" s="49"/>
      <c r="AE691" s="49">
        <v>0.13688</v>
      </c>
      <c r="AF691" s="49"/>
      <c r="AG691" s="49"/>
      <c r="AH691" s="49"/>
      <c r="AI691" s="49"/>
      <c r="AJ691" s="49"/>
      <c r="AK691" s="49"/>
      <c r="AL691" s="49"/>
      <c r="AM691" s="49"/>
      <c r="AN691" s="49"/>
      <c r="AO691" s="49"/>
      <c r="AP691" s="49"/>
      <c r="AQ691" s="49"/>
      <c r="AR691" s="49"/>
      <c r="AS691" s="49" t="s">
        <v>1353</v>
      </c>
      <c r="AT691" s="108" t="str">
        <f t="shared" si="10"/>
        <v>HO2_2025-06-11_C</v>
      </c>
      <c r="AU691" s="49"/>
      <c r="AV691" s="49"/>
    </row>
    <row r="692" spans="1:49" x14ac:dyDescent="0.35">
      <c r="A692" s="49" t="s">
        <v>1534</v>
      </c>
      <c r="B692" s="49" t="s">
        <v>1349</v>
      </c>
      <c r="C692" s="49" t="s">
        <v>1356</v>
      </c>
      <c r="D692" s="49" t="s">
        <v>1349</v>
      </c>
      <c r="E692" s="49">
        <v>-4.1099999999999998E-2</v>
      </c>
      <c r="F692" s="49" t="s">
        <v>1357</v>
      </c>
      <c r="G692" s="102">
        <v>45820</v>
      </c>
      <c r="H692" s="49"/>
      <c r="I692" s="49" t="s">
        <v>1352</v>
      </c>
      <c r="J692" s="49"/>
      <c r="K692" s="49" t="s">
        <v>1360</v>
      </c>
      <c r="L692" s="49">
        <v>0</v>
      </c>
      <c r="M692" s="49">
        <v>0</v>
      </c>
      <c r="N692" s="49">
        <v>-2.2239999999999999E-2</v>
      </c>
      <c r="O692" s="49">
        <v>8.4199999999999997E-2</v>
      </c>
      <c r="P692" s="49"/>
      <c r="Q692" s="49"/>
      <c r="R692" s="49">
        <v>6.1960000000000001E-2</v>
      </c>
      <c r="S692" s="49"/>
      <c r="T692" s="49"/>
      <c r="U692" s="49"/>
      <c r="V692" s="49"/>
      <c r="W692" s="49"/>
      <c r="X692" s="49"/>
      <c r="Y692" s="49"/>
      <c r="Z692" s="49"/>
      <c r="AA692" s="49"/>
      <c r="AB692" s="49"/>
      <c r="AC692" s="49"/>
      <c r="AD692" s="49"/>
      <c r="AE692" s="49">
        <v>8.4199999999999997E-2</v>
      </c>
      <c r="AF692" s="49"/>
      <c r="AG692" s="49"/>
      <c r="AH692" s="49"/>
      <c r="AI692" s="49"/>
      <c r="AJ692" s="49"/>
      <c r="AK692" s="49"/>
      <c r="AL692" s="49"/>
      <c r="AM692" s="49"/>
      <c r="AN692" s="49"/>
      <c r="AO692" s="49"/>
      <c r="AP692" s="49"/>
      <c r="AQ692" s="49"/>
      <c r="AR692" s="49"/>
      <c r="AS692" s="49" t="s">
        <v>1353</v>
      </c>
      <c r="AT692" s="108" t="str">
        <f t="shared" si="10"/>
        <v>HO2_2025-06-11_P</v>
      </c>
      <c r="AU692" s="49"/>
      <c r="AV692" s="49"/>
    </row>
    <row r="693" spans="1:49" x14ac:dyDescent="0.35">
      <c r="A693" s="49" t="s">
        <v>1534</v>
      </c>
      <c r="B693" s="49" t="s">
        <v>1349</v>
      </c>
      <c r="C693" s="49" t="s">
        <v>1361</v>
      </c>
      <c r="D693" s="49" t="s">
        <v>1349</v>
      </c>
      <c r="E693" s="49">
        <v>-35.968299999999999</v>
      </c>
      <c r="F693" s="49" t="s">
        <v>1351</v>
      </c>
      <c r="G693" s="102">
        <v>45820</v>
      </c>
      <c r="H693" s="49"/>
      <c r="I693" s="49" t="s">
        <v>1352</v>
      </c>
      <c r="J693" s="49">
        <v>30</v>
      </c>
      <c r="K693" s="49" t="s">
        <v>1360</v>
      </c>
      <c r="L693" s="49">
        <v>0</v>
      </c>
      <c r="M693" s="49">
        <v>0</v>
      </c>
      <c r="N693" s="49">
        <v>-3.4770000000000002E-2</v>
      </c>
      <c r="O693" s="49">
        <v>8.3779999999999993E-2</v>
      </c>
      <c r="P693" s="49"/>
      <c r="Q693" s="49"/>
      <c r="R693" s="49">
        <v>4.9009999999999998E-2</v>
      </c>
      <c r="S693" s="49"/>
      <c r="T693" s="49"/>
      <c r="U693" s="49"/>
      <c r="V693" s="49"/>
      <c r="W693" s="49"/>
      <c r="X693" s="49"/>
      <c r="Y693" s="49"/>
      <c r="Z693" s="49"/>
      <c r="AA693" s="49"/>
      <c r="AB693" s="49"/>
      <c r="AC693" s="49"/>
      <c r="AD693" s="49"/>
      <c r="AE693" s="49">
        <v>8.3779999999999993E-2</v>
      </c>
      <c r="AF693" s="49"/>
      <c r="AG693" s="49"/>
      <c r="AH693" s="49"/>
      <c r="AI693" s="49"/>
      <c r="AJ693" s="49"/>
      <c r="AK693" s="49"/>
      <c r="AL693" s="49"/>
      <c r="AM693" s="49"/>
      <c r="AN693" s="49"/>
      <c r="AO693" s="49"/>
      <c r="AP693" s="49"/>
      <c r="AQ693" s="49"/>
      <c r="AR693" s="49"/>
      <c r="AS693" s="49" t="s">
        <v>1353</v>
      </c>
      <c r="AT693" s="108" t="str">
        <f t="shared" si="10"/>
        <v>HO2_2025-06-11_T</v>
      </c>
      <c r="AU693" s="49"/>
      <c r="AV693" s="49"/>
    </row>
    <row r="694" spans="1:49" x14ac:dyDescent="0.35">
      <c r="A694" s="49" t="s">
        <v>1535</v>
      </c>
      <c r="B694" s="49" t="s">
        <v>1349</v>
      </c>
      <c r="C694" s="49" t="s">
        <v>1350</v>
      </c>
      <c r="D694" s="49" t="s">
        <v>1349</v>
      </c>
      <c r="E694" s="49">
        <v>-2.9376500000000001</v>
      </c>
      <c r="F694" s="49" t="s">
        <v>1351</v>
      </c>
      <c r="G694" s="102">
        <v>45820</v>
      </c>
      <c r="H694" s="49"/>
      <c r="I694" s="49" t="s">
        <v>1352</v>
      </c>
      <c r="J694" s="49"/>
      <c r="K694" s="49"/>
      <c r="L694" s="49">
        <v>0</v>
      </c>
      <c r="M694" s="49">
        <v>0</v>
      </c>
      <c r="N694" s="49">
        <v>1.31E-3</v>
      </c>
      <c r="O694" s="49">
        <v>1.038E-2</v>
      </c>
      <c r="P694" s="49"/>
      <c r="Q694" s="49"/>
      <c r="R694" s="49">
        <v>1.17E-2</v>
      </c>
      <c r="S694" s="49"/>
      <c r="T694" s="49"/>
      <c r="U694" s="49"/>
      <c r="V694" s="49"/>
      <c r="W694" s="49"/>
      <c r="X694" s="49"/>
      <c r="Y694" s="49"/>
      <c r="Z694" s="49"/>
      <c r="AA694" s="49"/>
      <c r="AB694" s="49"/>
      <c r="AC694" s="49"/>
      <c r="AD694" s="49"/>
      <c r="AE694" s="49">
        <v>1.038E-2</v>
      </c>
      <c r="AF694" s="49"/>
      <c r="AG694" s="49"/>
      <c r="AH694" s="49"/>
      <c r="AI694" s="49"/>
      <c r="AJ694" s="49"/>
      <c r="AK694" s="49"/>
      <c r="AL694" s="49"/>
      <c r="AM694" s="49"/>
      <c r="AN694" s="49"/>
      <c r="AO694" s="49"/>
      <c r="AP694" s="49"/>
      <c r="AQ694" s="49"/>
      <c r="AR694" s="49"/>
      <c r="AS694" s="49" t="s">
        <v>1353</v>
      </c>
      <c r="AT694" s="108" t="str">
        <f t="shared" si="10"/>
        <v>HO3_2025-06-11_N</v>
      </c>
      <c r="AU694" s="49"/>
      <c r="AV694" s="49"/>
    </row>
    <row r="695" spans="1:49" x14ac:dyDescent="0.35">
      <c r="A695" s="49" t="s">
        <v>1535</v>
      </c>
      <c r="B695" s="49" t="s">
        <v>1349</v>
      </c>
      <c r="C695" s="49" t="s">
        <v>1361</v>
      </c>
      <c r="D695" s="49" t="s">
        <v>1349</v>
      </c>
      <c r="E695" s="49">
        <v>9.9837699999999998</v>
      </c>
      <c r="F695" s="49" t="s">
        <v>1351</v>
      </c>
      <c r="G695" s="102">
        <v>45820</v>
      </c>
      <c r="H695" s="49"/>
      <c r="I695" s="49" t="s">
        <v>1352</v>
      </c>
      <c r="J695" s="49"/>
      <c r="K695" s="49"/>
      <c r="L695" s="49">
        <v>0</v>
      </c>
      <c r="M695" s="49">
        <v>0</v>
      </c>
      <c r="N695" s="49">
        <v>1.324E-2</v>
      </c>
      <c r="O695" s="49">
        <v>7.1199999999999996E-3</v>
      </c>
      <c r="P695" s="49"/>
      <c r="Q695" s="49"/>
      <c r="R695" s="49">
        <v>2.036E-2</v>
      </c>
      <c r="S695" s="49"/>
      <c r="T695" s="49"/>
      <c r="U695" s="49"/>
      <c r="V695" s="49"/>
      <c r="W695" s="49"/>
      <c r="X695" s="49"/>
      <c r="Y695" s="49"/>
      <c r="Z695" s="49"/>
      <c r="AA695" s="49"/>
      <c r="AB695" s="49"/>
      <c r="AC695" s="49"/>
      <c r="AD695" s="49"/>
      <c r="AE695" s="49">
        <v>7.1199999999999996E-3</v>
      </c>
      <c r="AF695" s="49"/>
      <c r="AG695" s="49"/>
      <c r="AH695" s="49"/>
      <c r="AI695" s="49"/>
      <c r="AJ695" s="49"/>
      <c r="AK695" s="49"/>
      <c r="AL695" s="49"/>
      <c r="AM695" s="49"/>
      <c r="AN695" s="49"/>
      <c r="AO695" s="49"/>
      <c r="AP695" s="49"/>
      <c r="AQ695" s="49"/>
      <c r="AR695" s="49"/>
      <c r="AS695" s="49" t="s">
        <v>1353</v>
      </c>
      <c r="AT695" s="108" t="str">
        <f t="shared" si="10"/>
        <v>HO3_2025-06-11_T</v>
      </c>
      <c r="AU695" s="49"/>
      <c r="AV695" s="49"/>
    </row>
    <row r="696" spans="1:49" x14ac:dyDescent="0.35">
      <c r="A696" s="49" t="s">
        <v>1535</v>
      </c>
      <c r="B696" s="49" t="s">
        <v>1349</v>
      </c>
      <c r="C696" s="49" t="s">
        <v>1359</v>
      </c>
      <c r="D696" s="49" t="s">
        <v>1349</v>
      </c>
      <c r="E696" s="49">
        <v>184.38390000000001</v>
      </c>
      <c r="F696" s="49" t="s">
        <v>1357</v>
      </c>
      <c r="G696" s="102">
        <v>45820</v>
      </c>
      <c r="H696" s="49"/>
      <c r="I696" s="49" t="s">
        <v>1352</v>
      </c>
      <c r="J696" s="49"/>
      <c r="K696" s="49" t="s">
        <v>1360</v>
      </c>
      <c r="L696" s="49">
        <v>4</v>
      </c>
      <c r="M696" s="49">
        <v>0</v>
      </c>
      <c r="N696" s="49">
        <v>0.12383</v>
      </c>
      <c r="O696" s="49">
        <v>0.13802</v>
      </c>
      <c r="P696" s="49"/>
      <c r="Q696" s="49"/>
      <c r="R696" s="49">
        <v>0.26184000000000002</v>
      </c>
      <c r="S696" s="49"/>
      <c r="T696" s="49"/>
      <c r="U696" s="49"/>
      <c r="V696" s="49"/>
      <c r="W696" s="49"/>
      <c r="X696" s="49"/>
      <c r="Y696" s="49"/>
      <c r="Z696" s="49"/>
      <c r="AA696" s="49"/>
      <c r="AB696" s="49"/>
      <c r="AC696" s="49"/>
      <c r="AD696" s="49"/>
      <c r="AE696" s="49">
        <v>0.13802</v>
      </c>
      <c r="AF696" s="49"/>
      <c r="AG696" s="49"/>
      <c r="AH696" s="49"/>
      <c r="AI696" s="49"/>
      <c r="AJ696" s="49"/>
      <c r="AK696" s="49"/>
      <c r="AL696" s="49"/>
      <c r="AM696" s="49"/>
      <c r="AN696" s="49"/>
      <c r="AO696" s="49"/>
      <c r="AP696" s="49"/>
      <c r="AQ696" s="49"/>
      <c r="AR696" s="49"/>
      <c r="AS696" s="49" t="s">
        <v>1353</v>
      </c>
      <c r="AT696" s="108" t="str">
        <f t="shared" si="10"/>
        <v>HO3_2025-06-11_C</v>
      </c>
      <c r="AU696" s="49"/>
      <c r="AV696" s="49"/>
    </row>
    <row r="697" spans="1:49" x14ac:dyDescent="0.35">
      <c r="A697" s="49" t="s">
        <v>1535</v>
      </c>
      <c r="B697" s="49" t="s">
        <v>1349</v>
      </c>
      <c r="C697" s="49" t="s">
        <v>1356</v>
      </c>
      <c r="D697" s="49" t="s">
        <v>1349</v>
      </c>
      <c r="E697" s="49">
        <v>5.917E-2</v>
      </c>
      <c r="F697" s="49" t="s">
        <v>1357</v>
      </c>
      <c r="G697" s="102">
        <v>45820</v>
      </c>
      <c r="H697" s="49"/>
      <c r="I697" s="49" t="s">
        <v>1352</v>
      </c>
      <c r="J697" s="49"/>
      <c r="K697" s="49"/>
      <c r="L697" s="49">
        <v>0</v>
      </c>
      <c r="M697" s="49">
        <v>0</v>
      </c>
      <c r="N697" s="49">
        <v>3.0210000000000001E-2</v>
      </c>
      <c r="O697" s="49">
        <v>1.92E-3</v>
      </c>
      <c r="P697" s="49"/>
      <c r="Q697" s="49"/>
      <c r="R697" s="49">
        <v>3.2129999999999999E-2</v>
      </c>
      <c r="S697" s="49"/>
      <c r="T697" s="49"/>
      <c r="U697" s="49"/>
      <c r="V697" s="49"/>
      <c r="W697" s="49"/>
      <c r="X697" s="49"/>
      <c r="Y697" s="49"/>
      <c r="Z697" s="49"/>
      <c r="AA697" s="49"/>
      <c r="AB697" s="49"/>
      <c r="AC697" s="49"/>
      <c r="AD697" s="49"/>
      <c r="AE697" s="49">
        <v>1.92E-3</v>
      </c>
      <c r="AF697" s="49"/>
      <c r="AG697" s="49"/>
      <c r="AH697" s="49"/>
      <c r="AI697" s="49"/>
      <c r="AJ697" s="49"/>
      <c r="AK697" s="49"/>
      <c r="AL697" s="49"/>
      <c r="AM697" s="49"/>
      <c r="AN697" s="49"/>
      <c r="AO697" s="49"/>
      <c r="AP697" s="49"/>
      <c r="AQ697" s="49"/>
      <c r="AR697" s="49"/>
      <c r="AS697" s="49" t="s">
        <v>1353</v>
      </c>
      <c r="AT697" s="108" t="str">
        <f t="shared" si="10"/>
        <v>HO3_2025-06-11_P</v>
      </c>
      <c r="AU697" s="49"/>
      <c r="AV697" s="49"/>
    </row>
    <row r="698" spans="1:49" x14ac:dyDescent="0.35">
      <c r="A698" s="49" t="s">
        <v>1536</v>
      </c>
      <c r="B698" s="49" t="s">
        <v>1349</v>
      </c>
      <c r="C698" s="49" t="s">
        <v>1350</v>
      </c>
      <c r="D698" s="49" t="s">
        <v>1349</v>
      </c>
      <c r="E698" s="49">
        <v>-2.9050799999999999</v>
      </c>
      <c r="F698" s="49" t="s">
        <v>1351</v>
      </c>
      <c r="G698" s="102">
        <v>45820</v>
      </c>
      <c r="H698" s="49"/>
      <c r="I698" s="49" t="s">
        <v>1352</v>
      </c>
      <c r="J698" s="49"/>
      <c r="K698" s="49"/>
      <c r="L698" s="49">
        <v>0</v>
      </c>
      <c r="M698" s="49">
        <v>0</v>
      </c>
      <c r="N698" s="49">
        <v>1.41E-3</v>
      </c>
      <c r="O698" s="49">
        <v>7.0099999999999997E-3</v>
      </c>
      <c r="P698" s="49"/>
      <c r="Q698" s="49"/>
      <c r="R698" s="49">
        <v>8.43E-3</v>
      </c>
      <c r="S698" s="49"/>
      <c r="T698" s="49"/>
      <c r="U698" s="49"/>
      <c r="V698" s="49"/>
      <c r="W698" s="49"/>
      <c r="X698" s="49"/>
      <c r="Y698" s="49"/>
      <c r="Z698" s="49"/>
      <c r="AA698" s="49"/>
      <c r="AB698" s="49"/>
      <c r="AC698" s="49"/>
      <c r="AD698" s="49"/>
      <c r="AE698" s="49">
        <v>7.0099999999999997E-3</v>
      </c>
      <c r="AF698" s="49"/>
      <c r="AG698" s="49"/>
      <c r="AH698" s="49"/>
      <c r="AI698" s="49"/>
      <c r="AJ698" s="49"/>
      <c r="AK698" s="49"/>
      <c r="AL698" s="49"/>
      <c r="AM698" s="49"/>
      <c r="AN698" s="49"/>
      <c r="AO698" s="49"/>
      <c r="AP698" s="49"/>
      <c r="AQ698" s="49"/>
      <c r="AR698" s="49"/>
      <c r="AS698" s="49" t="s">
        <v>1353</v>
      </c>
      <c r="AT698" s="108" t="str">
        <f t="shared" si="10"/>
        <v>HO3a_2025-06-11_N</v>
      </c>
      <c r="AU698" s="49"/>
      <c r="AV698" s="49"/>
    </row>
    <row r="699" spans="1:49" x14ac:dyDescent="0.35">
      <c r="A699" s="49" t="s">
        <v>1536</v>
      </c>
      <c r="B699" s="49" t="s">
        <v>1349</v>
      </c>
      <c r="C699" s="49" t="s">
        <v>1359</v>
      </c>
      <c r="D699" s="49" t="s">
        <v>1349</v>
      </c>
      <c r="E699" s="49">
        <v>24.718109999999999</v>
      </c>
      <c r="F699" s="49" t="s">
        <v>1357</v>
      </c>
      <c r="G699" s="102">
        <v>45820</v>
      </c>
      <c r="H699" s="49"/>
      <c r="I699" s="49" t="s">
        <v>1352</v>
      </c>
      <c r="J699" s="49"/>
      <c r="K699" s="49"/>
      <c r="L699" s="49">
        <v>0</v>
      </c>
      <c r="M699" s="49">
        <v>0</v>
      </c>
      <c r="N699" s="49">
        <v>8.5180000000000006E-2</v>
      </c>
      <c r="O699" s="49">
        <v>0.13558999999999999</v>
      </c>
      <c r="P699" s="49"/>
      <c r="Q699" s="49"/>
      <c r="R699" s="49">
        <v>0.22076999999999999</v>
      </c>
      <c r="S699" s="49"/>
      <c r="T699" s="49"/>
      <c r="U699" s="49"/>
      <c r="V699" s="49"/>
      <c r="W699" s="49"/>
      <c r="X699" s="49"/>
      <c r="Y699" s="49"/>
      <c r="Z699" s="49"/>
      <c r="AA699" s="49"/>
      <c r="AB699" s="49"/>
      <c r="AC699" s="49"/>
      <c r="AD699" s="49"/>
      <c r="AE699" s="49">
        <v>0.13558999999999999</v>
      </c>
      <c r="AF699" s="49"/>
      <c r="AG699" s="49"/>
      <c r="AH699" s="49"/>
      <c r="AI699" s="49"/>
      <c r="AJ699" s="49"/>
      <c r="AK699" s="49"/>
      <c r="AL699" s="49"/>
      <c r="AM699" s="49"/>
      <c r="AN699" s="49"/>
      <c r="AO699" s="49"/>
      <c r="AP699" s="49"/>
      <c r="AQ699" s="49"/>
      <c r="AR699" s="49"/>
      <c r="AS699" s="49" t="s">
        <v>1353</v>
      </c>
      <c r="AT699" s="108" t="str">
        <f t="shared" si="10"/>
        <v>HO3a_2025-06-11_C</v>
      </c>
      <c r="AU699" s="49"/>
      <c r="AV699" s="49"/>
    </row>
    <row r="700" spans="1:49" x14ac:dyDescent="0.35">
      <c r="A700" s="49" t="s">
        <v>1536</v>
      </c>
      <c r="B700" s="49" t="s">
        <v>1349</v>
      </c>
      <c r="C700" s="49" t="s">
        <v>1361</v>
      </c>
      <c r="D700" s="49" t="s">
        <v>1349</v>
      </c>
      <c r="E700" s="49">
        <v>10.268940000000001</v>
      </c>
      <c r="F700" s="49" t="s">
        <v>1351</v>
      </c>
      <c r="G700" s="102">
        <v>45820</v>
      </c>
      <c r="H700" s="49"/>
      <c r="I700" s="49" t="s">
        <v>1352</v>
      </c>
      <c r="J700" s="49"/>
      <c r="K700" s="49"/>
      <c r="L700" s="49">
        <v>0</v>
      </c>
      <c r="M700" s="49">
        <v>0</v>
      </c>
      <c r="N700" s="49">
        <v>1.354E-2</v>
      </c>
      <c r="O700" s="49">
        <v>5.5199999999999997E-3</v>
      </c>
      <c r="P700" s="49"/>
      <c r="Q700" s="49"/>
      <c r="R700" s="49">
        <v>1.9060000000000001E-2</v>
      </c>
      <c r="S700" s="49"/>
      <c r="T700" s="49"/>
      <c r="U700" s="49"/>
      <c r="V700" s="49"/>
      <c r="W700" s="49"/>
      <c r="X700" s="49"/>
      <c r="Y700" s="49"/>
      <c r="Z700" s="49"/>
      <c r="AA700" s="49"/>
      <c r="AB700" s="49"/>
      <c r="AC700" s="49"/>
      <c r="AD700" s="49"/>
      <c r="AE700" s="49">
        <v>5.5199999999999997E-3</v>
      </c>
      <c r="AF700" s="49"/>
      <c r="AG700" s="49"/>
      <c r="AH700" s="49"/>
      <c r="AI700" s="49"/>
      <c r="AJ700" s="49"/>
      <c r="AK700" s="49"/>
      <c r="AL700" s="49"/>
      <c r="AM700" s="49"/>
      <c r="AN700" s="49"/>
      <c r="AO700" s="49"/>
      <c r="AP700" s="49"/>
      <c r="AQ700" s="49"/>
      <c r="AR700" s="49"/>
      <c r="AS700" s="49" t="s">
        <v>1353</v>
      </c>
      <c r="AT700" s="108" t="str">
        <f t="shared" si="10"/>
        <v>HO3a_2025-06-11_T</v>
      </c>
      <c r="AU700" s="49"/>
      <c r="AV700" s="49"/>
    </row>
    <row r="701" spans="1:49" x14ac:dyDescent="0.35">
      <c r="A701" s="49" t="s">
        <v>1536</v>
      </c>
      <c r="B701" s="49" t="s">
        <v>1349</v>
      </c>
      <c r="C701" s="49" t="s">
        <v>1356</v>
      </c>
      <c r="D701" s="49" t="s">
        <v>1349</v>
      </c>
      <c r="E701" s="49">
        <v>2.8389999999999999E-2</v>
      </c>
      <c r="F701" s="49" t="s">
        <v>1357</v>
      </c>
      <c r="G701" s="102">
        <v>45820</v>
      </c>
      <c r="H701" s="49"/>
      <c r="I701" s="49" t="s">
        <v>1352</v>
      </c>
      <c r="J701" s="49"/>
      <c r="K701" s="49" t="s">
        <v>1360</v>
      </c>
      <c r="L701" s="49">
        <v>4</v>
      </c>
      <c r="M701" s="49">
        <v>0</v>
      </c>
      <c r="N701" s="49">
        <v>2.2300000000000002E-3</v>
      </c>
      <c r="O701" s="49">
        <v>4.0000000000000003E-5</v>
      </c>
      <c r="P701" s="49"/>
      <c r="Q701" s="49"/>
      <c r="R701" s="49">
        <v>2.2699999999999999E-3</v>
      </c>
      <c r="S701" s="49"/>
      <c r="T701" s="49"/>
      <c r="U701" s="49"/>
      <c r="V701" s="49"/>
      <c r="W701" s="49"/>
      <c r="X701" s="49"/>
      <c r="Y701" s="49"/>
      <c r="Z701" s="49"/>
      <c r="AA701" s="49"/>
      <c r="AB701" s="49"/>
      <c r="AC701" s="49"/>
      <c r="AD701" s="49"/>
      <c r="AE701" s="49">
        <v>4.0000000000000003E-5</v>
      </c>
      <c r="AF701" s="49"/>
      <c r="AG701" s="49"/>
      <c r="AH701" s="49"/>
      <c r="AI701" s="49"/>
      <c r="AJ701" s="49"/>
      <c r="AK701" s="49"/>
      <c r="AL701" s="49"/>
      <c r="AM701" s="49"/>
      <c r="AN701" s="49"/>
      <c r="AO701" s="49"/>
      <c r="AP701" s="49"/>
      <c r="AQ701" s="49"/>
      <c r="AR701" s="49"/>
      <c r="AS701" s="49" t="s">
        <v>1353</v>
      </c>
      <c r="AT701" s="108" t="str">
        <f t="shared" si="10"/>
        <v>HO3a_2025-06-11_P</v>
      </c>
      <c r="AU701" s="49"/>
      <c r="AV701" s="49"/>
    </row>
    <row r="702" spans="1:49" x14ac:dyDescent="0.35">
      <c r="A702" s="49" t="s">
        <v>1537</v>
      </c>
      <c r="B702" s="49" t="s">
        <v>1349</v>
      </c>
      <c r="C702" s="49" t="s">
        <v>1359</v>
      </c>
      <c r="D702" s="49" t="s">
        <v>1349</v>
      </c>
      <c r="E702" s="49">
        <v>88.88185</v>
      </c>
      <c r="F702" s="49" t="s">
        <v>1357</v>
      </c>
      <c r="G702" s="102">
        <v>45820</v>
      </c>
      <c r="H702" s="49"/>
      <c r="I702" s="49" t="s">
        <v>1352</v>
      </c>
      <c r="J702" s="49"/>
      <c r="K702" s="49"/>
      <c r="L702" s="49">
        <v>0</v>
      </c>
      <c r="M702" s="49">
        <v>0</v>
      </c>
      <c r="N702" s="49">
        <v>0.27522000000000002</v>
      </c>
      <c r="O702" s="49">
        <v>0.13938999999999999</v>
      </c>
      <c r="P702" s="49"/>
      <c r="Q702" s="49"/>
      <c r="R702" s="49">
        <v>0.41460999999999998</v>
      </c>
      <c r="S702" s="49"/>
      <c r="T702" s="49"/>
      <c r="U702" s="49"/>
      <c r="V702" s="49"/>
      <c r="W702" s="49"/>
      <c r="X702" s="49"/>
      <c r="Y702" s="49"/>
      <c r="Z702" s="49"/>
      <c r="AA702" s="49"/>
      <c r="AB702" s="49"/>
      <c r="AC702" s="49"/>
      <c r="AD702" s="49"/>
      <c r="AE702" s="49">
        <v>0.13938999999999999</v>
      </c>
      <c r="AF702" s="49"/>
      <c r="AG702" s="49"/>
      <c r="AH702" s="49"/>
      <c r="AI702" s="49"/>
      <c r="AJ702" s="49"/>
      <c r="AK702" s="49"/>
      <c r="AL702" s="49"/>
      <c r="AM702" s="49"/>
      <c r="AN702" s="49"/>
      <c r="AO702" s="49"/>
      <c r="AP702" s="49"/>
      <c r="AQ702" s="49"/>
      <c r="AR702" s="49"/>
      <c r="AS702" s="49" t="s">
        <v>1353</v>
      </c>
      <c r="AT702" s="108" t="str">
        <f t="shared" si="10"/>
        <v>WP1_2025-06-11_C</v>
      </c>
      <c r="AU702" s="49"/>
      <c r="AV702" s="49"/>
      <c r="AW702" s="49"/>
    </row>
    <row r="703" spans="1:49" x14ac:dyDescent="0.35">
      <c r="A703" s="49" t="s">
        <v>1537</v>
      </c>
      <c r="B703" s="49" t="s">
        <v>1349</v>
      </c>
      <c r="C703" s="49" t="s">
        <v>1350</v>
      </c>
      <c r="D703" s="49" t="s">
        <v>1349</v>
      </c>
      <c r="E703" s="49">
        <v>-5.3677799999999998</v>
      </c>
      <c r="F703" s="49" t="s">
        <v>1351</v>
      </c>
      <c r="G703" s="102">
        <v>45820</v>
      </c>
      <c r="H703" s="49"/>
      <c r="I703" s="49" t="s">
        <v>1352</v>
      </c>
      <c r="J703" s="49"/>
      <c r="K703" s="49"/>
      <c r="L703" s="49">
        <v>0</v>
      </c>
      <c r="M703" s="49">
        <v>0</v>
      </c>
      <c r="N703" s="49">
        <v>-6.0699999999999999E-3</v>
      </c>
      <c r="O703" s="49">
        <v>5.799E-2</v>
      </c>
      <c r="P703" s="49"/>
      <c r="Q703" s="49"/>
      <c r="R703" s="49">
        <v>5.1929999999999997E-2</v>
      </c>
      <c r="S703" s="49"/>
      <c r="T703" s="49"/>
      <c r="U703" s="49"/>
      <c r="V703" s="49"/>
      <c r="W703" s="49"/>
      <c r="X703" s="49"/>
      <c r="Y703" s="49"/>
      <c r="Z703" s="49"/>
      <c r="AA703" s="49"/>
      <c r="AB703" s="49"/>
      <c r="AC703" s="49"/>
      <c r="AD703" s="49"/>
      <c r="AE703" s="49">
        <v>5.799E-2</v>
      </c>
      <c r="AF703" s="49"/>
      <c r="AG703" s="49"/>
      <c r="AH703" s="49"/>
      <c r="AI703" s="49"/>
      <c r="AJ703" s="49"/>
      <c r="AK703" s="49"/>
      <c r="AL703" s="49"/>
      <c r="AM703" s="49"/>
      <c r="AN703" s="49"/>
      <c r="AO703" s="49"/>
      <c r="AP703" s="49"/>
      <c r="AQ703" s="49"/>
      <c r="AR703" s="49"/>
      <c r="AS703" s="49" t="s">
        <v>1353</v>
      </c>
      <c r="AT703" s="108" t="str">
        <f t="shared" si="10"/>
        <v>WP1_2025-06-11_N</v>
      </c>
      <c r="AU703" s="49"/>
      <c r="AV703" s="49"/>
      <c r="AW703" s="49"/>
    </row>
    <row r="704" spans="1:49" x14ac:dyDescent="0.35">
      <c r="A704" s="49" t="s">
        <v>1537</v>
      </c>
      <c r="B704" s="49" t="s">
        <v>1349</v>
      </c>
      <c r="C704" s="49" t="s">
        <v>1356</v>
      </c>
      <c r="D704" s="49" t="s">
        <v>1349</v>
      </c>
      <c r="E704" s="49">
        <v>8.3599999999999994E-3</v>
      </c>
      <c r="F704" s="49" t="s">
        <v>1357</v>
      </c>
      <c r="G704" s="102">
        <v>45820</v>
      </c>
      <c r="H704" s="49"/>
      <c r="I704" s="49" t="s">
        <v>1352</v>
      </c>
      <c r="J704" s="49"/>
      <c r="K704" s="49"/>
      <c r="L704" s="49">
        <v>0</v>
      </c>
      <c r="M704" s="49">
        <v>0</v>
      </c>
      <c r="N704" s="49">
        <v>3.63E-3</v>
      </c>
      <c r="O704" s="49">
        <v>2.1399999999999999E-2</v>
      </c>
      <c r="P704" s="49"/>
      <c r="Q704" s="49"/>
      <c r="R704" s="49">
        <v>2.503E-2</v>
      </c>
      <c r="S704" s="49"/>
      <c r="T704" s="49"/>
      <c r="U704" s="49"/>
      <c r="V704" s="49"/>
      <c r="W704" s="49"/>
      <c r="X704" s="49"/>
      <c r="Y704" s="49"/>
      <c r="Z704" s="49"/>
      <c r="AA704" s="49"/>
      <c r="AB704" s="49"/>
      <c r="AC704" s="49"/>
      <c r="AD704" s="49"/>
      <c r="AE704" s="49">
        <v>2.1399999999999999E-2</v>
      </c>
      <c r="AF704" s="49"/>
      <c r="AG704" s="49"/>
      <c r="AH704" s="49"/>
      <c r="AI704" s="49"/>
      <c r="AJ704" s="49"/>
      <c r="AK704" s="49"/>
      <c r="AL704" s="49"/>
      <c r="AM704" s="49"/>
      <c r="AN704" s="49"/>
      <c r="AO704" s="49"/>
      <c r="AP704" s="49"/>
      <c r="AQ704" s="49"/>
      <c r="AR704" s="49"/>
      <c r="AS704" s="49" t="s">
        <v>1353</v>
      </c>
      <c r="AT704" s="108" t="str">
        <f t="shared" si="10"/>
        <v>WP1_2025-06-11_P</v>
      </c>
      <c r="AU704" s="49"/>
      <c r="AV704" s="49"/>
    </row>
    <row r="705" spans="1:49" x14ac:dyDescent="0.35">
      <c r="A705" s="49" t="s">
        <v>1537</v>
      </c>
      <c r="B705" s="49" t="s">
        <v>1349</v>
      </c>
      <c r="C705" s="49" t="s">
        <v>1361</v>
      </c>
      <c r="D705" s="49" t="s">
        <v>1349</v>
      </c>
      <c r="E705" s="49">
        <v>564.8519</v>
      </c>
      <c r="F705" s="49" t="s">
        <v>1351</v>
      </c>
      <c r="G705" s="102">
        <v>45820</v>
      </c>
      <c r="H705" s="49"/>
      <c r="I705" s="49" t="s">
        <v>1352</v>
      </c>
      <c r="J705" s="49"/>
      <c r="K705" s="49" t="s">
        <v>1360</v>
      </c>
      <c r="L705" s="49">
        <v>4</v>
      </c>
      <c r="M705" s="49">
        <v>0</v>
      </c>
      <c r="N705" s="49">
        <v>0.12144000000000001</v>
      </c>
      <c r="O705" s="49">
        <v>5.0400000000000002E-3</v>
      </c>
      <c r="P705" s="49"/>
      <c r="Q705" s="49"/>
      <c r="R705" s="49">
        <v>0.12648999999999999</v>
      </c>
      <c r="S705" s="49"/>
      <c r="T705" s="49"/>
      <c r="U705" s="49"/>
      <c r="V705" s="49"/>
      <c r="W705" s="49"/>
      <c r="X705" s="49"/>
      <c r="Y705" s="49"/>
      <c r="Z705" s="49"/>
      <c r="AA705" s="49"/>
      <c r="AB705" s="49"/>
      <c r="AC705" s="49"/>
      <c r="AD705" s="49"/>
      <c r="AE705" s="49">
        <v>5.0400000000000002E-3</v>
      </c>
      <c r="AF705" s="49"/>
      <c r="AG705" s="49"/>
      <c r="AH705" s="49"/>
      <c r="AI705" s="49"/>
      <c r="AJ705" s="49"/>
      <c r="AK705" s="49"/>
      <c r="AL705" s="49"/>
      <c r="AM705" s="49"/>
      <c r="AN705" s="49"/>
      <c r="AO705" s="49"/>
      <c r="AP705" s="49"/>
      <c r="AQ705" s="49"/>
      <c r="AR705" s="49"/>
      <c r="AS705" s="49" t="s">
        <v>1353</v>
      </c>
      <c r="AT705" s="108" t="str">
        <f t="shared" si="10"/>
        <v>WP1_2025-06-11_T</v>
      </c>
      <c r="AU705" s="49"/>
      <c r="AV705" s="49"/>
    </row>
    <row r="706" spans="1:49" x14ac:dyDescent="0.35">
      <c r="A706" s="49" t="s">
        <v>1538</v>
      </c>
      <c r="B706" s="49" t="s">
        <v>1349</v>
      </c>
      <c r="C706" s="49" t="s">
        <v>1350</v>
      </c>
      <c r="D706" s="49" t="s">
        <v>1349</v>
      </c>
      <c r="E706" s="49">
        <v>-7.3354999999999997</v>
      </c>
      <c r="F706" s="49" t="s">
        <v>1351</v>
      </c>
      <c r="G706" s="102">
        <v>45820</v>
      </c>
      <c r="H706" s="49"/>
      <c r="I706" s="49" t="s">
        <v>1352</v>
      </c>
      <c r="J706" s="49"/>
      <c r="K706" s="49"/>
      <c r="L706" s="49">
        <v>0</v>
      </c>
      <c r="M706" s="49">
        <v>0</v>
      </c>
      <c r="N706" s="49">
        <v>-1.204E-2</v>
      </c>
      <c r="O706" s="49">
        <v>6.123E-2</v>
      </c>
      <c r="P706" s="49"/>
      <c r="Q706" s="49"/>
      <c r="R706" s="49">
        <v>4.9189999999999998E-2</v>
      </c>
      <c r="S706" s="49"/>
      <c r="T706" s="49"/>
      <c r="U706" s="49"/>
      <c r="V706" s="49"/>
      <c r="W706" s="49"/>
      <c r="X706" s="49"/>
      <c r="Y706" s="49"/>
      <c r="Z706" s="49"/>
      <c r="AA706" s="49"/>
      <c r="AB706" s="49"/>
      <c r="AC706" s="49"/>
      <c r="AD706" s="49"/>
      <c r="AE706" s="49">
        <v>6.123E-2</v>
      </c>
      <c r="AF706" s="49"/>
      <c r="AG706" s="49"/>
      <c r="AH706" s="49"/>
      <c r="AI706" s="49"/>
      <c r="AJ706" s="49"/>
      <c r="AK706" s="49"/>
      <c r="AL706" s="49"/>
      <c r="AM706" s="49"/>
      <c r="AN706" s="49"/>
      <c r="AO706" s="49"/>
      <c r="AP706" s="49"/>
      <c r="AQ706" s="49"/>
      <c r="AR706" s="49"/>
      <c r="AS706" s="49" t="s">
        <v>1353</v>
      </c>
      <c r="AT706" s="108" t="str">
        <f t="shared" ref="AT706:AT769" si="11">A706&amp;"_"&amp;LEFT(C706,1)</f>
        <v>WP2_2025-06-11_N</v>
      </c>
      <c r="AU706" s="49"/>
      <c r="AV706" s="49"/>
      <c r="AW706" s="49"/>
    </row>
    <row r="707" spans="1:49" x14ac:dyDescent="0.35">
      <c r="A707" s="49" t="s">
        <v>1538</v>
      </c>
      <c r="B707" s="49" t="s">
        <v>1349</v>
      </c>
      <c r="C707" s="49" t="s">
        <v>1359</v>
      </c>
      <c r="D707" s="49" t="s">
        <v>1349</v>
      </c>
      <c r="E707" s="49">
        <v>77.920649999999995</v>
      </c>
      <c r="F707" s="49" t="s">
        <v>1357</v>
      </c>
      <c r="G707" s="102">
        <v>45820</v>
      </c>
      <c r="H707" s="49"/>
      <c r="I707" s="49" t="s">
        <v>1352</v>
      </c>
      <c r="J707" s="49"/>
      <c r="K707" s="49"/>
      <c r="L707" s="49">
        <v>0</v>
      </c>
      <c r="M707" s="49">
        <v>0</v>
      </c>
      <c r="N707" s="49">
        <v>0.24518999999999999</v>
      </c>
      <c r="O707" s="49">
        <v>0.13452</v>
      </c>
      <c r="P707" s="49"/>
      <c r="Q707" s="49"/>
      <c r="R707" s="49">
        <v>0.37970999999999999</v>
      </c>
      <c r="S707" s="49"/>
      <c r="T707" s="49"/>
      <c r="U707" s="49"/>
      <c r="V707" s="49"/>
      <c r="W707" s="49"/>
      <c r="X707" s="49"/>
      <c r="Y707" s="49"/>
      <c r="Z707" s="49"/>
      <c r="AA707" s="49"/>
      <c r="AB707" s="49"/>
      <c r="AC707" s="49"/>
      <c r="AD707" s="49"/>
      <c r="AE707" s="49">
        <v>0.13452</v>
      </c>
      <c r="AF707" s="49"/>
      <c r="AG707" s="49"/>
      <c r="AH707" s="49"/>
      <c r="AI707" s="49"/>
      <c r="AJ707" s="49"/>
      <c r="AK707" s="49"/>
      <c r="AL707" s="49"/>
      <c r="AM707" s="49"/>
      <c r="AN707" s="49"/>
      <c r="AO707" s="49"/>
      <c r="AP707" s="49"/>
      <c r="AQ707" s="49"/>
      <c r="AR707" s="49"/>
      <c r="AS707" s="49" t="s">
        <v>1353</v>
      </c>
      <c r="AT707" s="108" t="str">
        <f t="shared" si="11"/>
        <v>WP2_2025-06-11_C</v>
      </c>
      <c r="AU707" s="49"/>
      <c r="AV707" s="49"/>
      <c r="AW707" s="49"/>
    </row>
    <row r="708" spans="1:49" x14ac:dyDescent="0.35">
      <c r="A708" s="49" t="s">
        <v>1538</v>
      </c>
      <c r="B708" s="49" t="s">
        <v>1349</v>
      </c>
      <c r="C708" s="49" t="s">
        <v>1361</v>
      </c>
      <c r="D708" s="49" t="s">
        <v>1349</v>
      </c>
      <c r="E708" s="49">
        <v>-5.4294799999999999</v>
      </c>
      <c r="F708" s="49" t="s">
        <v>1351</v>
      </c>
      <c r="G708" s="102">
        <v>45820</v>
      </c>
      <c r="H708" s="49"/>
      <c r="I708" s="49" t="s">
        <v>1352</v>
      </c>
      <c r="J708" s="49">
        <v>30</v>
      </c>
      <c r="K708" s="49" t="s">
        <v>1360</v>
      </c>
      <c r="L708" s="49">
        <v>0</v>
      </c>
      <c r="M708" s="49">
        <v>0</v>
      </c>
      <c r="N708" s="49">
        <v>-2.8600000000000001E-3</v>
      </c>
      <c r="O708" s="49">
        <v>2.8320000000000001E-2</v>
      </c>
      <c r="P708" s="49"/>
      <c r="Q708" s="49"/>
      <c r="R708" s="49">
        <v>2.546E-2</v>
      </c>
      <c r="S708" s="49"/>
      <c r="T708" s="49"/>
      <c r="U708" s="49"/>
      <c r="V708" s="49"/>
      <c r="W708" s="49"/>
      <c r="X708" s="49"/>
      <c r="Y708" s="49"/>
      <c r="Z708" s="49"/>
      <c r="AA708" s="49"/>
      <c r="AB708" s="49"/>
      <c r="AC708" s="49"/>
      <c r="AD708" s="49"/>
      <c r="AE708" s="49">
        <v>2.8320000000000001E-2</v>
      </c>
      <c r="AF708" s="49"/>
      <c r="AG708" s="49"/>
      <c r="AH708" s="49"/>
      <c r="AI708" s="49"/>
      <c r="AJ708" s="49"/>
      <c r="AK708" s="49"/>
      <c r="AL708" s="49"/>
      <c r="AM708" s="49"/>
      <c r="AN708" s="49"/>
      <c r="AO708" s="49"/>
      <c r="AP708" s="49"/>
      <c r="AQ708" s="49"/>
      <c r="AR708" s="49"/>
      <c r="AS708" s="49" t="s">
        <v>1353</v>
      </c>
      <c r="AT708" s="108" t="str">
        <f t="shared" si="11"/>
        <v>WP2_2025-06-11_T</v>
      </c>
      <c r="AU708" s="49"/>
      <c r="AV708" s="49"/>
    </row>
    <row r="709" spans="1:49" x14ac:dyDescent="0.35">
      <c r="A709" s="49" t="s">
        <v>1538</v>
      </c>
      <c r="B709" s="49" t="s">
        <v>1349</v>
      </c>
      <c r="C709" s="49" t="s">
        <v>1356</v>
      </c>
      <c r="D709" s="49" t="s">
        <v>1349</v>
      </c>
      <c r="E709" s="49">
        <v>-1.8700000000000001E-2</v>
      </c>
      <c r="F709" s="49" t="s">
        <v>1357</v>
      </c>
      <c r="G709" s="102">
        <v>45820</v>
      </c>
      <c r="H709" s="49"/>
      <c r="I709" s="49" t="s">
        <v>1352</v>
      </c>
      <c r="J709" s="49"/>
      <c r="K709" s="49" t="s">
        <v>1360</v>
      </c>
      <c r="L709" s="49">
        <v>0</v>
      </c>
      <c r="M709" s="49">
        <v>0</v>
      </c>
      <c r="N709" s="49">
        <v>-1.052E-2</v>
      </c>
      <c r="O709" s="49">
        <v>3.039E-2</v>
      </c>
      <c r="P709" s="49"/>
      <c r="Q709" s="49"/>
      <c r="R709" s="49">
        <v>1.9869999999999999E-2</v>
      </c>
      <c r="S709" s="49"/>
      <c r="T709" s="49"/>
      <c r="U709" s="49"/>
      <c r="V709" s="49"/>
      <c r="W709" s="49"/>
      <c r="X709" s="49"/>
      <c r="Y709" s="49"/>
      <c r="Z709" s="49"/>
      <c r="AA709" s="49"/>
      <c r="AB709" s="49"/>
      <c r="AC709" s="49"/>
      <c r="AD709" s="49"/>
      <c r="AE709" s="49">
        <v>3.039E-2</v>
      </c>
      <c r="AF709" s="49"/>
      <c r="AG709" s="49"/>
      <c r="AH709" s="49"/>
      <c r="AI709" s="49"/>
      <c r="AJ709" s="49"/>
      <c r="AK709" s="49"/>
      <c r="AL709" s="49"/>
      <c r="AM709" s="49"/>
      <c r="AN709" s="49"/>
      <c r="AO709" s="49"/>
      <c r="AP709" s="49"/>
      <c r="AQ709" s="49"/>
      <c r="AR709" s="49"/>
      <c r="AS709" s="49" t="s">
        <v>1353</v>
      </c>
      <c r="AT709" s="108" t="str">
        <f t="shared" si="11"/>
        <v>WP2_2025-06-11_P</v>
      </c>
      <c r="AU709" s="49"/>
      <c r="AV709" s="49"/>
    </row>
    <row r="710" spans="1:49" x14ac:dyDescent="0.35">
      <c r="A710" s="49" t="s">
        <v>1539</v>
      </c>
      <c r="B710" s="49" t="s">
        <v>1349</v>
      </c>
      <c r="C710" s="49" t="s">
        <v>1350</v>
      </c>
      <c r="D710" s="49" t="s">
        <v>1349</v>
      </c>
      <c r="E710" s="49">
        <v>-5.3297499999999998</v>
      </c>
      <c r="F710" s="49" t="s">
        <v>1351</v>
      </c>
      <c r="G710" s="102">
        <v>45820</v>
      </c>
      <c r="H710" s="49"/>
      <c r="I710" s="49" t="s">
        <v>1352</v>
      </c>
      <c r="J710" s="49"/>
      <c r="K710" s="49"/>
      <c r="L710" s="49">
        <v>0</v>
      </c>
      <c r="M710" s="49">
        <v>0</v>
      </c>
      <c r="N710" s="49">
        <v>-5.9500000000000004E-3</v>
      </c>
      <c r="O710" s="49">
        <v>5.7029999999999997E-2</v>
      </c>
      <c r="P710" s="49"/>
      <c r="Q710" s="49"/>
      <c r="R710" s="49">
        <v>5.108E-2</v>
      </c>
      <c r="S710" s="49"/>
      <c r="T710" s="49"/>
      <c r="U710" s="49"/>
      <c r="V710" s="49"/>
      <c r="W710" s="49"/>
      <c r="X710" s="49"/>
      <c r="Y710" s="49"/>
      <c r="Z710" s="49"/>
      <c r="AA710" s="49"/>
      <c r="AB710" s="49"/>
      <c r="AC710" s="49"/>
      <c r="AD710" s="49"/>
      <c r="AE710" s="49">
        <v>5.7029999999999997E-2</v>
      </c>
      <c r="AF710" s="49"/>
      <c r="AG710" s="49"/>
      <c r="AH710" s="49"/>
      <c r="AI710" s="49"/>
      <c r="AJ710" s="49"/>
      <c r="AK710" s="49"/>
      <c r="AL710" s="49"/>
      <c r="AM710" s="49"/>
      <c r="AN710" s="49"/>
      <c r="AO710" s="49"/>
      <c r="AP710" s="49"/>
      <c r="AQ710" s="49"/>
      <c r="AR710" s="49"/>
      <c r="AS710" s="49" t="s">
        <v>1353</v>
      </c>
      <c r="AT710" s="108" t="str">
        <f t="shared" si="11"/>
        <v>WP3_2025-06-11_N</v>
      </c>
      <c r="AU710" s="49"/>
      <c r="AV710" s="49"/>
      <c r="AW710" s="49"/>
    </row>
    <row r="711" spans="1:49" x14ac:dyDescent="0.35">
      <c r="A711" s="49" t="s">
        <v>1539</v>
      </c>
      <c r="B711" s="49" t="s">
        <v>1349</v>
      </c>
      <c r="C711" s="49" t="s">
        <v>1359</v>
      </c>
      <c r="D711" s="49" t="s">
        <v>1349</v>
      </c>
      <c r="E711" s="49">
        <v>73.992530000000002</v>
      </c>
      <c r="F711" s="49" t="s">
        <v>1357</v>
      </c>
      <c r="G711" s="102">
        <v>45820</v>
      </c>
      <c r="H711" s="49"/>
      <c r="I711" s="49" t="s">
        <v>1352</v>
      </c>
      <c r="J711" s="49"/>
      <c r="K711" s="49"/>
      <c r="L711" s="49">
        <v>0</v>
      </c>
      <c r="M711" s="49">
        <v>0</v>
      </c>
      <c r="N711" s="49">
        <v>0.23418</v>
      </c>
      <c r="O711" s="49">
        <v>0.14838999999999999</v>
      </c>
      <c r="P711" s="49"/>
      <c r="Q711" s="49"/>
      <c r="R711" s="49">
        <v>0.38257000000000002</v>
      </c>
      <c r="S711" s="49"/>
      <c r="T711" s="49"/>
      <c r="U711" s="49"/>
      <c r="V711" s="49"/>
      <c r="W711" s="49"/>
      <c r="X711" s="49"/>
      <c r="Y711" s="49"/>
      <c r="Z711" s="49"/>
      <c r="AA711" s="49"/>
      <c r="AB711" s="49"/>
      <c r="AC711" s="49"/>
      <c r="AD711" s="49"/>
      <c r="AE711" s="49">
        <v>0.14838999999999999</v>
      </c>
      <c r="AF711" s="49"/>
      <c r="AG711" s="49"/>
      <c r="AH711" s="49"/>
      <c r="AI711" s="49"/>
      <c r="AJ711" s="49"/>
      <c r="AK711" s="49"/>
      <c r="AL711" s="49"/>
      <c r="AM711" s="49"/>
      <c r="AN711" s="49"/>
      <c r="AO711" s="49"/>
      <c r="AP711" s="49"/>
      <c r="AQ711" s="49"/>
      <c r="AR711" s="49"/>
      <c r="AS711" s="49" t="s">
        <v>1353</v>
      </c>
      <c r="AT711" s="108" t="str">
        <f t="shared" si="11"/>
        <v>WP3_2025-06-11_C</v>
      </c>
      <c r="AU711" s="49"/>
      <c r="AV711" s="49"/>
      <c r="AW711" s="49"/>
    </row>
    <row r="712" spans="1:49" x14ac:dyDescent="0.35">
      <c r="A712" s="49" t="s">
        <v>1539</v>
      </c>
      <c r="B712" s="49" t="s">
        <v>1349</v>
      </c>
      <c r="C712" s="49" t="s">
        <v>1361</v>
      </c>
      <c r="D712" s="49" t="s">
        <v>1349</v>
      </c>
      <c r="E712" s="49">
        <v>-3.1087899999999999</v>
      </c>
      <c r="F712" s="49" t="s">
        <v>1351</v>
      </c>
      <c r="G712" s="102">
        <v>45820</v>
      </c>
      <c r="H712" s="49"/>
      <c r="I712" s="49" t="s">
        <v>1352</v>
      </c>
      <c r="J712" s="49">
        <v>30</v>
      </c>
      <c r="K712" s="49" t="s">
        <v>1360</v>
      </c>
      <c r="L712" s="49">
        <v>0</v>
      </c>
      <c r="M712" s="49">
        <v>0</v>
      </c>
      <c r="N712" s="49">
        <v>-4.4000000000000002E-4</v>
      </c>
      <c r="O712" s="49">
        <v>2.5950000000000001E-2</v>
      </c>
      <c r="P712" s="49"/>
      <c r="Q712" s="49"/>
      <c r="R712" s="49">
        <v>2.5510000000000001E-2</v>
      </c>
      <c r="S712" s="49"/>
      <c r="T712" s="49"/>
      <c r="U712" s="49"/>
      <c r="V712" s="49"/>
      <c r="W712" s="49"/>
      <c r="X712" s="49"/>
      <c r="Y712" s="49"/>
      <c r="Z712" s="49"/>
      <c r="AA712" s="49"/>
      <c r="AB712" s="49"/>
      <c r="AC712" s="49"/>
      <c r="AD712" s="49"/>
      <c r="AE712" s="49">
        <v>2.5950000000000001E-2</v>
      </c>
      <c r="AF712" s="49"/>
      <c r="AG712" s="49"/>
      <c r="AH712" s="49"/>
      <c r="AI712" s="49"/>
      <c r="AJ712" s="49"/>
      <c r="AK712" s="49"/>
      <c r="AL712" s="49"/>
      <c r="AM712" s="49"/>
      <c r="AN712" s="49"/>
      <c r="AO712" s="49"/>
      <c r="AP712" s="49"/>
      <c r="AQ712" s="49"/>
      <c r="AR712" s="49"/>
      <c r="AS712" s="49" t="s">
        <v>1353</v>
      </c>
      <c r="AT712" s="108" t="str">
        <f t="shared" si="11"/>
        <v>WP3_2025-06-11_T</v>
      </c>
      <c r="AU712" s="49"/>
      <c r="AV712" s="49"/>
    </row>
    <row r="713" spans="1:49" x14ac:dyDescent="0.35">
      <c r="A713" s="49" t="s">
        <v>1539</v>
      </c>
      <c r="B713" s="49" t="s">
        <v>1349</v>
      </c>
      <c r="C713" s="49" t="s">
        <v>1356</v>
      </c>
      <c r="D713" s="49" t="s">
        <v>1349</v>
      </c>
      <c r="E713" s="49">
        <v>6.6800000000000002E-3</v>
      </c>
      <c r="F713" s="49" t="s">
        <v>1357</v>
      </c>
      <c r="G713" s="102">
        <v>45820</v>
      </c>
      <c r="H713" s="49"/>
      <c r="I713" s="49" t="s">
        <v>1352</v>
      </c>
      <c r="J713" s="49"/>
      <c r="K713" s="49"/>
      <c r="L713" s="49">
        <v>0</v>
      </c>
      <c r="M713" s="49">
        <v>0</v>
      </c>
      <c r="N713" s="49">
        <v>2.7499999999999998E-3</v>
      </c>
      <c r="O713" s="49">
        <v>2.0279999999999999E-2</v>
      </c>
      <c r="P713" s="49"/>
      <c r="Q713" s="49"/>
      <c r="R713" s="49">
        <v>2.3029999999999998E-2</v>
      </c>
      <c r="S713" s="49"/>
      <c r="T713" s="49"/>
      <c r="U713" s="49"/>
      <c r="V713" s="49"/>
      <c r="W713" s="49"/>
      <c r="X713" s="49"/>
      <c r="Y713" s="49"/>
      <c r="Z713" s="49"/>
      <c r="AA713" s="49"/>
      <c r="AB713" s="49"/>
      <c r="AC713" s="49"/>
      <c r="AD713" s="49"/>
      <c r="AE713" s="49">
        <v>2.0279999999999999E-2</v>
      </c>
      <c r="AF713" s="49"/>
      <c r="AG713" s="49"/>
      <c r="AH713" s="49"/>
      <c r="AI713" s="49"/>
      <c r="AJ713" s="49"/>
      <c r="AK713" s="49"/>
      <c r="AL713" s="49"/>
      <c r="AM713" s="49"/>
      <c r="AN713" s="49"/>
      <c r="AO713" s="49"/>
      <c r="AP713" s="49"/>
      <c r="AQ713" s="49"/>
      <c r="AR713" s="49"/>
      <c r="AS713" s="49" t="s">
        <v>1353</v>
      </c>
      <c r="AT713" s="108" t="str">
        <f t="shared" si="11"/>
        <v>WP3_2025-06-11_P</v>
      </c>
      <c r="AU713" s="49"/>
      <c r="AV713" s="49"/>
    </row>
    <row r="714" spans="1:49" x14ac:dyDescent="0.35">
      <c r="A714" s="49" t="s">
        <v>1540</v>
      </c>
      <c r="B714" s="49" t="s">
        <v>1349</v>
      </c>
      <c r="C714" s="49" t="s">
        <v>1350</v>
      </c>
      <c r="D714" s="49" t="s">
        <v>1349</v>
      </c>
      <c r="E714" s="49">
        <v>-6.9154400000000003</v>
      </c>
      <c r="F714" s="49" t="s">
        <v>1351</v>
      </c>
      <c r="G714" s="102">
        <v>45820</v>
      </c>
      <c r="H714" s="49"/>
      <c r="I714" s="49" t="s">
        <v>1352</v>
      </c>
      <c r="J714" s="49"/>
      <c r="K714" s="49"/>
      <c r="L714" s="49">
        <v>0</v>
      </c>
      <c r="M714" s="49">
        <v>0</v>
      </c>
      <c r="N714" s="49">
        <v>-1.077E-2</v>
      </c>
      <c r="O714" s="49">
        <v>9.3710000000000002E-2</v>
      </c>
      <c r="P714" s="49"/>
      <c r="Q714" s="49"/>
      <c r="R714" s="49">
        <v>8.294E-2</v>
      </c>
      <c r="S714" s="49"/>
      <c r="T714" s="49"/>
      <c r="U714" s="49"/>
      <c r="V714" s="49"/>
      <c r="W714" s="49"/>
      <c r="X714" s="49"/>
      <c r="Y714" s="49"/>
      <c r="Z714" s="49"/>
      <c r="AA714" s="49"/>
      <c r="AB714" s="49"/>
      <c r="AC714" s="49"/>
      <c r="AD714" s="49"/>
      <c r="AE714" s="49">
        <v>9.3710000000000002E-2</v>
      </c>
      <c r="AF714" s="49"/>
      <c r="AG714" s="49"/>
      <c r="AH714" s="49"/>
      <c r="AI714" s="49"/>
      <c r="AJ714" s="49"/>
      <c r="AK714" s="49"/>
      <c r="AL714" s="49"/>
      <c r="AM714" s="49"/>
      <c r="AN714" s="49"/>
      <c r="AO714" s="49"/>
      <c r="AP714" s="49"/>
      <c r="AQ714" s="49"/>
      <c r="AR714" s="49"/>
      <c r="AS714" s="49" t="s">
        <v>1353</v>
      </c>
      <c r="AT714" s="108" t="str">
        <f t="shared" si="11"/>
        <v>WP4_2025-06-11_N</v>
      </c>
      <c r="AU714" s="49"/>
      <c r="AV714" s="49"/>
      <c r="AW714" s="49"/>
    </row>
    <row r="715" spans="1:49" x14ac:dyDescent="0.35">
      <c r="A715" s="49" t="s">
        <v>1540</v>
      </c>
      <c r="B715" s="49" t="s">
        <v>1349</v>
      </c>
      <c r="C715" s="49" t="s">
        <v>1359</v>
      </c>
      <c r="D715" s="49" t="s">
        <v>1349</v>
      </c>
      <c r="E715" s="49">
        <v>82.897639999999996</v>
      </c>
      <c r="F715" s="49" t="s">
        <v>1357</v>
      </c>
      <c r="G715" s="102">
        <v>45820</v>
      </c>
      <c r="H715" s="49"/>
      <c r="I715" s="49" t="s">
        <v>1352</v>
      </c>
      <c r="J715" s="49"/>
      <c r="K715" s="49"/>
      <c r="L715" s="49">
        <v>0</v>
      </c>
      <c r="M715" s="49">
        <v>0</v>
      </c>
      <c r="N715" s="49">
        <v>0.25895000000000001</v>
      </c>
      <c r="O715" s="49">
        <v>0.13677</v>
      </c>
      <c r="P715" s="49"/>
      <c r="Q715" s="49"/>
      <c r="R715" s="49">
        <v>0.39572000000000002</v>
      </c>
      <c r="S715" s="49"/>
      <c r="T715" s="49"/>
      <c r="U715" s="49"/>
      <c r="V715" s="49"/>
      <c r="W715" s="49"/>
      <c r="X715" s="49"/>
      <c r="Y715" s="49"/>
      <c r="Z715" s="49"/>
      <c r="AA715" s="49"/>
      <c r="AB715" s="49"/>
      <c r="AC715" s="49"/>
      <c r="AD715" s="49"/>
      <c r="AE715" s="49">
        <v>0.13677</v>
      </c>
      <c r="AF715" s="49"/>
      <c r="AG715" s="49"/>
      <c r="AH715" s="49"/>
      <c r="AI715" s="49"/>
      <c r="AJ715" s="49"/>
      <c r="AK715" s="49"/>
      <c r="AL715" s="49"/>
      <c r="AM715" s="49"/>
      <c r="AN715" s="49"/>
      <c r="AO715" s="49"/>
      <c r="AP715" s="49"/>
      <c r="AQ715" s="49"/>
      <c r="AR715" s="49"/>
      <c r="AS715" s="49" t="s">
        <v>1353</v>
      </c>
      <c r="AT715" s="108" t="str">
        <f t="shared" si="11"/>
        <v>WP4_2025-06-11_C</v>
      </c>
      <c r="AU715" s="49"/>
      <c r="AV715" s="49"/>
    </row>
    <row r="716" spans="1:49" x14ac:dyDescent="0.35">
      <c r="A716" s="49" t="s">
        <v>1540</v>
      </c>
      <c r="B716" s="49" t="s">
        <v>1349</v>
      </c>
      <c r="C716" s="49" t="s">
        <v>1356</v>
      </c>
      <c r="D716" s="49" t="s">
        <v>1349</v>
      </c>
      <c r="E716" s="49">
        <v>-6.7790000000000003E-2</v>
      </c>
      <c r="F716" s="49" t="s">
        <v>1357</v>
      </c>
      <c r="G716" s="102">
        <v>45820</v>
      </c>
      <c r="H716" s="49"/>
      <c r="I716" s="49" t="s">
        <v>1352</v>
      </c>
      <c r="J716" s="49"/>
      <c r="K716" s="49" t="s">
        <v>1360</v>
      </c>
      <c r="L716" s="49">
        <v>0</v>
      </c>
      <c r="M716" s="49">
        <v>0</v>
      </c>
      <c r="N716" s="49">
        <v>-3.6209999999999999E-2</v>
      </c>
      <c r="O716" s="49">
        <v>6.8890000000000007E-2</v>
      </c>
      <c r="P716" s="49"/>
      <c r="Q716" s="49"/>
      <c r="R716" s="49">
        <v>3.2680000000000001E-2</v>
      </c>
      <c r="S716" s="49"/>
      <c r="T716" s="49"/>
      <c r="U716" s="49"/>
      <c r="V716" s="49"/>
      <c r="W716" s="49"/>
      <c r="X716" s="49"/>
      <c r="Y716" s="49"/>
      <c r="Z716" s="49"/>
      <c r="AA716" s="49"/>
      <c r="AB716" s="49"/>
      <c r="AC716" s="49"/>
      <c r="AD716" s="49"/>
      <c r="AE716" s="49">
        <v>6.8890000000000007E-2</v>
      </c>
      <c r="AF716" s="49"/>
      <c r="AG716" s="49"/>
      <c r="AH716" s="49"/>
      <c r="AI716" s="49"/>
      <c r="AJ716" s="49"/>
      <c r="AK716" s="49"/>
      <c r="AL716" s="49"/>
      <c r="AM716" s="49"/>
      <c r="AN716" s="49"/>
      <c r="AO716" s="49"/>
      <c r="AP716" s="49"/>
      <c r="AQ716" s="49"/>
      <c r="AR716" s="49"/>
      <c r="AS716" s="49" t="s">
        <v>1353</v>
      </c>
      <c r="AT716" s="108" t="str">
        <f t="shared" si="11"/>
        <v>WP4_2025-06-11_P</v>
      </c>
      <c r="AU716" s="49"/>
      <c r="AV716" s="49"/>
    </row>
    <row r="717" spans="1:49" x14ac:dyDescent="0.35">
      <c r="A717" s="49" t="s">
        <v>1540</v>
      </c>
      <c r="B717" s="49" t="s">
        <v>1349</v>
      </c>
      <c r="C717" s="49" t="s">
        <v>1361</v>
      </c>
      <c r="D717" s="49" t="s">
        <v>1349</v>
      </c>
      <c r="E717" s="49">
        <v>-23.722899999999999</v>
      </c>
      <c r="F717" s="49" t="s">
        <v>1351</v>
      </c>
      <c r="G717" s="102">
        <v>45820</v>
      </c>
      <c r="H717" s="49"/>
      <c r="I717" s="49" t="s">
        <v>1352</v>
      </c>
      <c r="J717" s="49">
        <v>30</v>
      </c>
      <c r="K717" s="49" t="s">
        <v>1360</v>
      </c>
      <c r="L717" s="49">
        <v>0</v>
      </c>
      <c r="M717" s="49">
        <v>0</v>
      </c>
      <c r="N717" s="49">
        <v>-2.198E-2</v>
      </c>
      <c r="O717" s="49">
        <v>5.4739999999999997E-2</v>
      </c>
      <c r="P717" s="49"/>
      <c r="Q717" s="49"/>
      <c r="R717" s="49">
        <v>3.2770000000000001E-2</v>
      </c>
      <c r="S717" s="49"/>
      <c r="T717" s="49"/>
      <c r="U717" s="49"/>
      <c r="V717" s="49"/>
      <c r="W717" s="49"/>
      <c r="X717" s="49"/>
      <c r="Y717" s="49"/>
      <c r="Z717" s="49"/>
      <c r="AA717" s="49"/>
      <c r="AB717" s="49"/>
      <c r="AC717" s="49"/>
      <c r="AD717" s="49"/>
      <c r="AE717" s="49">
        <v>5.4739999999999997E-2</v>
      </c>
      <c r="AF717" s="49"/>
      <c r="AG717" s="49"/>
      <c r="AH717" s="49"/>
      <c r="AI717" s="49"/>
      <c r="AJ717" s="49"/>
      <c r="AK717" s="49"/>
      <c r="AL717" s="49"/>
      <c r="AM717" s="49"/>
      <c r="AN717" s="49"/>
      <c r="AO717" s="49"/>
      <c r="AP717" s="49"/>
      <c r="AQ717" s="49"/>
      <c r="AR717" s="49"/>
      <c r="AS717" s="49" t="s">
        <v>1353</v>
      </c>
      <c r="AT717" s="108" t="str">
        <f t="shared" si="11"/>
        <v>WP4_2025-06-11_T</v>
      </c>
      <c r="AU717" s="49"/>
      <c r="AV717" s="49"/>
    </row>
    <row r="718" spans="1:49" x14ac:dyDescent="0.35">
      <c r="A718" s="49" t="s">
        <v>1541</v>
      </c>
      <c r="B718" s="49" t="s">
        <v>1349</v>
      </c>
      <c r="C718" s="49" t="s">
        <v>1350</v>
      </c>
      <c r="D718" s="49" t="s">
        <v>1349</v>
      </c>
      <c r="E718" s="49">
        <v>7.5471500000000002</v>
      </c>
      <c r="F718" s="49" t="s">
        <v>1351</v>
      </c>
      <c r="G718" s="102">
        <v>45823</v>
      </c>
      <c r="H718" s="49"/>
      <c r="I718" s="49" t="s">
        <v>1352</v>
      </c>
      <c r="J718" s="49"/>
      <c r="K718" s="49"/>
      <c r="L718" s="49">
        <v>0</v>
      </c>
      <c r="M718" s="49">
        <v>0</v>
      </c>
      <c r="N718" s="49">
        <v>3.3700000000000001E-2</v>
      </c>
      <c r="O718" s="49">
        <v>6.8900000000000003E-3</v>
      </c>
      <c r="P718" s="49"/>
      <c r="Q718" s="49"/>
      <c r="R718" s="49">
        <v>4.0590000000000001E-2</v>
      </c>
      <c r="S718" s="49"/>
      <c r="T718" s="49"/>
      <c r="U718" s="49"/>
      <c r="V718" s="49"/>
      <c r="W718" s="49"/>
      <c r="X718" s="49"/>
      <c r="Y718" s="49"/>
      <c r="Z718" s="49"/>
      <c r="AA718" s="49"/>
      <c r="AB718" s="49"/>
      <c r="AC718" s="49"/>
      <c r="AD718" s="49"/>
      <c r="AE718" s="49">
        <v>6.8900000000000003E-3</v>
      </c>
      <c r="AF718" s="49"/>
      <c r="AG718" s="49"/>
      <c r="AH718" s="49"/>
      <c r="AI718" s="49"/>
      <c r="AJ718" s="49"/>
      <c r="AK718" s="49"/>
      <c r="AL718" s="49"/>
      <c r="AM718" s="49"/>
      <c r="AN718" s="49"/>
      <c r="AO718" s="49"/>
      <c r="AP718" s="49"/>
      <c r="AQ718" s="49"/>
      <c r="AR718" s="49"/>
      <c r="AS718" s="49" t="s">
        <v>1353</v>
      </c>
      <c r="AT718" s="108" t="str">
        <f t="shared" si="11"/>
        <v>ABM4_2025-06-15_N</v>
      </c>
      <c r="AU718" s="49"/>
      <c r="AV718" s="49"/>
    </row>
    <row r="719" spans="1:49" x14ac:dyDescent="0.35">
      <c r="A719" s="49" t="s">
        <v>1541</v>
      </c>
      <c r="B719" s="49" t="s">
        <v>1349</v>
      </c>
      <c r="C719" s="49" t="s">
        <v>1356</v>
      </c>
      <c r="D719" s="49" t="s">
        <v>1349</v>
      </c>
      <c r="E719" s="49">
        <v>0.11631</v>
      </c>
      <c r="F719" s="49" t="s">
        <v>1357</v>
      </c>
      <c r="G719" s="102">
        <v>45823</v>
      </c>
      <c r="H719" s="49"/>
      <c r="I719" s="49" t="s">
        <v>1352</v>
      </c>
      <c r="J719" s="49"/>
      <c r="K719" s="49"/>
      <c r="L719" s="49">
        <v>0</v>
      </c>
      <c r="M719" s="49">
        <v>0</v>
      </c>
      <c r="N719" s="49">
        <v>5.7230000000000003E-2</v>
      </c>
      <c r="O719" s="49">
        <v>1.7700000000000001E-3</v>
      </c>
      <c r="P719" s="49"/>
      <c r="Q719" s="49"/>
      <c r="R719" s="49">
        <v>5.8999999999999997E-2</v>
      </c>
      <c r="S719" s="49"/>
      <c r="T719" s="49"/>
      <c r="U719" s="49"/>
      <c r="V719" s="49"/>
      <c r="W719" s="49"/>
      <c r="X719" s="49"/>
      <c r="Y719" s="49"/>
      <c r="Z719" s="49"/>
      <c r="AA719" s="49"/>
      <c r="AB719" s="49"/>
      <c r="AC719" s="49"/>
      <c r="AD719" s="49"/>
      <c r="AE719" s="49">
        <v>1.7700000000000001E-3</v>
      </c>
      <c r="AF719" s="49"/>
      <c r="AG719" s="49"/>
      <c r="AH719" s="49"/>
      <c r="AI719" s="49"/>
      <c r="AJ719" s="49"/>
      <c r="AK719" s="49"/>
      <c r="AL719" s="49"/>
      <c r="AM719" s="49"/>
      <c r="AN719" s="49"/>
      <c r="AO719" s="49"/>
      <c r="AP719" s="49"/>
      <c r="AQ719" s="49"/>
      <c r="AR719" s="49"/>
      <c r="AS719" s="49" t="s">
        <v>1353</v>
      </c>
      <c r="AT719" s="108" t="str">
        <f t="shared" si="11"/>
        <v>ABM4_2025-06-15_P</v>
      </c>
      <c r="AU719" s="49"/>
      <c r="AV719" s="49"/>
    </row>
    <row r="720" spans="1:49" x14ac:dyDescent="0.35">
      <c r="A720" s="49" t="s">
        <v>1541</v>
      </c>
      <c r="B720" s="49" t="s">
        <v>1349</v>
      </c>
      <c r="C720" s="49" t="s">
        <v>1361</v>
      </c>
      <c r="D720" s="49" t="s">
        <v>1349</v>
      </c>
      <c r="E720" s="49">
        <v>492.37009999999998</v>
      </c>
      <c r="F720" s="49" t="s">
        <v>1351</v>
      </c>
      <c r="G720" s="102">
        <v>45823</v>
      </c>
      <c r="H720" s="49"/>
      <c r="I720" s="49" t="s">
        <v>1352</v>
      </c>
      <c r="J720" s="49"/>
      <c r="K720" s="49"/>
      <c r="L720" s="49">
        <v>0</v>
      </c>
      <c r="M720" s="49">
        <v>0</v>
      </c>
      <c r="N720" s="49">
        <v>0.58091000000000004</v>
      </c>
      <c r="O720" s="49">
        <v>2.7799999999999999E-3</v>
      </c>
      <c r="P720" s="49"/>
      <c r="Q720" s="49"/>
      <c r="R720" s="49">
        <v>0.58369000000000004</v>
      </c>
      <c r="S720" s="49"/>
      <c r="T720" s="49"/>
      <c r="U720" s="49"/>
      <c r="V720" s="49"/>
      <c r="W720" s="49"/>
      <c r="X720" s="49"/>
      <c r="Y720" s="49"/>
      <c r="Z720" s="49"/>
      <c r="AA720" s="49"/>
      <c r="AB720" s="49"/>
      <c r="AC720" s="49"/>
      <c r="AD720" s="49"/>
      <c r="AE720" s="49">
        <v>2.7799999999999999E-3</v>
      </c>
      <c r="AF720" s="49"/>
      <c r="AG720" s="49"/>
      <c r="AH720" s="49"/>
      <c r="AI720" s="49"/>
      <c r="AJ720" s="49"/>
      <c r="AK720" s="49"/>
      <c r="AL720" s="49"/>
      <c r="AM720" s="49"/>
      <c r="AN720" s="49"/>
      <c r="AO720" s="49"/>
      <c r="AP720" s="49"/>
      <c r="AQ720" s="49"/>
      <c r="AR720" s="49"/>
      <c r="AS720" s="49" t="s">
        <v>1353</v>
      </c>
      <c r="AT720" s="108" t="str">
        <f t="shared" si="11"/>
        <v>ABM4_2025-06-15_T</v>
      </c>
      <c r="AU720" s="49"/>
      <c r="AV720" s="49"/>
    </row>
    <row r="721" spans="1:48" x14ac:dyDescent="0.35">
      <c r="A721" s="49" t="s">
        <v>1541</v>
      </c>
      <c r="B721" s="49" t="s">
        <v>1349</v>
      </c>
      <c r="C721" s="49" t="s">
        <v>1359</v>
      </c>
      <c r="D721" s="49" t="s">
        <v>1349</v>
      </c>
      <c r="E721" s="49">
        <v>186.21520000000001</v>
      </c>
      <c r="F721" s="49" t="s">
        <v>1357</v>
      </c>
      <c r="G721" s="102">
        <v>45823</v>
      </c>
      <c r="H721" s="49" t="s">
        <v>1468</v>
      </c>
      <c r="I721" s="49" t="s">
        <v>1352</v>
      </c>
      <c r="J721" s="49"/>
      <c r="K721" s="49" t="s">
        <v>1360</v>
      </c>
      <c r="L721" s="49">
        <v>4</v>
      </c>
      <c r="M721" s="49">
        <v>0</v>
      </c>
      <c r="N721" s="49">
        <v>0.12733</v>
      </c>
      <c r="O721" s="49">
        <v>0.14074999999999999</v>
      </c>
      <c r="P721" s="49"/>
      <c r="Q721" s="49"/>
      <c r="R721" s="49">
        <v>0.26806999999999997</v>
      </c>
      <c r="S721" s="49"/>
      <c r="T721" s="49"/>
      <c r="U721" s="49"/>
      <c r="V721" s="49"/>
      <c r="W721" s="49"/>
      <c r="X721" s="49"/>
      <c r="Y721" s="49"/>
      <c r="Z721" s="49"/>
      <c r="AA721" s="49"/>
      <c r="AB721" s="49"/>
      <c r="AC721" s="49"/>
      <c r="AD721" s="49"/>
      <c r="AE721" s="49">
        <v>0.14074999999999999</v>
      </c>
      <c r="AF721" s="49"/>
      <c r="AG721" s="49"/>
      <c r="AH721" s="49"/>
      <c r="AI721" s="49"/>
      <c r="AJ721" s="49"/>
      <c r="AK721" s="49"/>
      <c r="AL721" s="49"/>
      <c r="AM721" s="49"/>
      <c r="AN721" s="49"/>
      <c r="AO721" s="49"/>
      <c r="AP721" s="49"/>
      <c r="AQ721" s="49"/>
      <c r="AR721" s="49"/>
      <c r="AS721" s="49" t="s">
        <v>1353</v>
      </c>
      <c r="AT721" s="108" t="str">
        <f t="shared" si="11"/>
        <v>ABM4_2025-06-15_C</v>
      </c>
      <c r="AU721" s="49"/>
      <c r="AV721" s="49"/>
    </row>
    <row r="722" spans="1:48" x14ac:dyDescent="0.35">
      <c r="A722" s="49" t="s">
        <v>1542</v>
      </c>
      <c r="B722" s="49" t="s">
        <v>1349</v>
      </c>
      <c r="C722" s="49" t="s">
        <v>1350</v>
      </c>
      <c r="D722" s="49" t="s">
        <v>1349</v>
      </c>
      <c r="E722" s="49">
        <v>6.4202700000000004</v>
      </c>
      <c r="F722" s="49" t="s">
        <v>1351</v>
      </c>
      <c r="G722" s="102">
        <v>45823</v>
      </c>
      <c r="H722" s="49"/>
      <c r="I722" s="49" t="s">
        <v>1352</v>
      </c>
      <c r="J722" s="49"/>
      <c r="K722" s="49"/>
      <c r="L722" s="49">
        <v>0</v>
      </c>
      <c r="M722" s="49">
        <v>0</v>
      </c>
      <c r="N722" s="49">
        <v>3.0249999999999999E-2</v>
      </c>
      <c r="O722" s="49">
        <v>1.1390000000000001E-2</v>
      </c>
      <c r="P722" s="49"/>
      <c r="Q722" s="49"/>
      <c r="R722" s="49">
        <v>4.1640000000000003E-2</v>
      </c>
      <c r="S722" s="49"/>
      <c r="T722" s="49"/>
      <c r="U722" s="49"/>
      <c r="V722" s="49"/>
      <c r="W722" s="49"/>
      <c r="X722" s="49"/>
      <c r="Y722" s="49"/>
      <c r="Z722" s="49"/>
      <c r="AA722" s="49"/>
      <c r="AB722" s="49"/>
      <c r="AC722" s="49"/>
      <c r="AD722" s="49"/>
      <c r="AE722" s="49">
        <v>1.1390000000000001E-2</v>
      </c>
      <c r="AF722" s="49"/>
      <c r="AG722" s="49"/>
      <c r="AH722" s="49"/>
      <c r="AI722" s="49"/>
      <c r="AJ722" s="49"/>
      <c r="AK722" s="49"/>
      <c r="AL722" s="49"/>
      <c r="AM722" s="49"/>
      <c r="AN722" s="49"/>
      <c r="AO722" s="49"/>
      <c r="AP722" s="49"/>
      <c r="AQ722" s="49"/>
      <c r="AR722" s="49"/>
      <c r="AS722" s="49" t="s">
        <v>1353</v>
      </c>
      <c r="AT722" s="108" t="str">
        <f t="shared" si="11"/>
        <v>AC4_2025-06-15_N</v>
      </c>
      <c r="AU722" s="49"/>
      <c r="AV722" s="49"/>
    </row>
    <row r="723" spans="1:48" x14ac:dyDescent="0.35">
      <c r="A723" s="49" t="s">
        <v>1542</v>
      </c>
      <c r="B723" s="49" t="s">
        <v>1349</v>
      </c>
      <c r="C723" s="49" t="s">
        <v>1356</v>
      </c>
      <c r="D723" s="49" t="s">
        <v>1349</v>
      </c>
      <c r="E723" s="49">
        <v>5.6180000000000001E-2</v>
      </c>
      <c r="F723" s="49" t="s">
        <v>1357</v>
      </c>
      <c r="G723" s="102">
        <v>45823</v>
      </c>
      <c r="H723" s="49"/>
      <c r="I723" s="49" t="s">
        <v>1352</v>
      </c>
      <c r="J723" s="49"/>
      <c r="K723" s="49"/>
      <c r="L723" s="49">
        <v>0</v>
      </c>
      <c r="M723" s="49">
        <v>0</v>
      </c>
      <c r="N723" s="49">
        <v>2.7E-2</v>
      </c>
      <c r="O723" s="49">
        <v>2.31E-3</v>
      </c>
      <c r="P723" s="49"/>
      <c r="Q723" s="49"/>
      <c r="R723" s="49">
        <v>2.9319999999999999E-2</v>
      </c>
      <c r="S723" s="49"/>
      <c r="T723" s="49"/>
      <c r="U723" s="49"/>
      <c r="V723" s="49"/>
      <c r="W723" s="49"/>
      <c r="X723" s="49"/>
      <c r="Y723" s="49"/>
      <c r="Z723" s="49"/>
      <c r="AA723" s="49"/>
      <c r="AB723" s="49"/>
      <c r="AC723" s="49"/>
      <c r="AD723" s="49"/>
      <c r="AE723" s="49">
        <v>2.31E-3</v>
      </c>
      <c r="AF723" s="49"/>
      <c r="AG723" s="49"/>
      <c r="AH723" s="49"/>
      <c r="AI723" s="49"/>
      <c r="AJ723" s="49"/>
      <c r="AK723" s="49"/>
      <c r="AL723" s="49"/>
      <c r="AM723" s="49"/>
      <c r="AN723" s="49"/>
      <c r="AO723" s="49"/>
      <c r="AP723" s="49"/>
      <c r="AQ723" s="49"/>
      <c r="AR723" s="49"/>
      <c r="AS723" s="49" t="s">
        <v>1353</v>
      </c>
      <c r="AT723" s="108" t="str">
        <f t="shared" si="11"/>
        <v>AC4_2025-06-15_P</v>
      </c>
      <c r="AU723" s="49"/>
      <c r="AV723" s="49"/>
    </row>
    <row r="724" spans="1:48" x14ac:dyDescent="0.35">
      <c r="A724" s="49" t="s">
        <v>1542</v>
      </c>
      <c r="B724" s="49" t="s">
        <v>1349</v>
      </c>
      <c r="C724" s="49" t="s">
        <v>1359</v>
      </c>
      <c r="D724" s="49" t="s">
        <v>1349</v>
      </c>
      <c r="E724" s="49">
        <v>477.14980000000003</v>
      </c>
      <c r="F724" s="49" t="s">
        <v>1357</v>
      </c>
      <c r="G724" s="102">
        <v>45823</v>
      </c>
      <c r="H724" s="49"/>
      <c r="I724" s="49" t="s">
        <v>1352</v>
      </c>
      <c r="J724" s="49"/>
      <c r="K724" s="49" t="s">
        <v>1360</v>
      </c>
      <c r="L724" s="49">
        <v>4</v>
      </c>
      <c r="M724" s="49">
        <v>0</v>
      </c>
      <c r="N724" s="49">
        <v>0.29425000000000001</v>
      </c>
      <c r="O724" s="49">
        <v>0.13794000000000001</v>
      </c>
      <c r="P724" s="49"/>
      <c r="Q724" s="49"/>
      <c r="R724" s="49">
        <v>0.43219000000000002</v>
      </c>
      <c r="S724" s="49"/>
      <c r="T724" s="49"/>
      <c r="U724" s="49"/>
      <c r="V724" s="49"/>
      <c r="W724" s="49"/>
      <c r="X724" s="49"/>
      <c r="Y724" s="49"/>
      <c r="Z724" s="49"/>
      <c r="AA724" s="49"/>
      <c r="AB724" s="49"/>
      <c r="AC724" s="49"/>
      <c r="AD724" s="49"/>
      <c r="AE724" s="49">
        <v>0.13794000000000001</v>
      </c>
      <c r="AF724" s="49"/>
      <c r="AG724" s="49"/>
      <c r="AH724" s="49"/>
      <c r="AI724" s="49"/>
      <c r="AJ724" s="49"/>
      <c r="AK724" s="49"/>
      <c r="AL724" s="49"/>
      <c r="AM724" s="49"/>
      <c r="AN724" s="49"/>
      <c r="AO724" s="49"/>
      <c r="AP724" s="49"/>
      <c r="AQ724" s="49"/>
      <c r="AR724" s="49"/>
      <c r="AS724" s="49" t="s">
        <v>1353</v>
      </c>
      <c r="AT724" s="108" t="str">
        <f t="shared" si="11"/>
        <v>AC4_2025-06-15_C</v>
      </c>
      <c r="AU724" s="49"/>
      <c r="AV724" s="49"/>
    </row>
    <row r="725" spans="1:48" x14ac:dyDescent="0.35">
      <c r="A725" s="49" t="s">
        <v>1542</v>
      </c>
      <c r="B725" s="49" t="s">
        <v>1349</v>
      </c>
      <c r="C725" s="49" t="s">
        <v>1361</v>
      </c>
      <c r="D725" s="49" t="s">
        <v>1349</v>
      </c>
      <c r="E725" s="49">
        <v>377.55990000000003</v>
      </c>
      <c r="F725" s="49" t="s">
        <v>1351</v>
      </c>
      <c r="G725" s="102">
        <v>45823</v>
      </c>
      <c r="H725" s="49"/>
      <c r="I725" s="49" t="s">
        <v>1352</v>
      </c>
      <c r="J725" s="49"/>
      <c r="K725" s="49" t="s">
        <v>1360</v>
      </c>
      <c r="L725" s="49">
        <v>4</v>
      </c>
      <c r="M725" s="49">
        <v>0</v>
      </c>
      <c r="N725" s="49">
        <v>8.0850000000000005E-2</v>
      </c>
      <c r="O725" s="49">
        <v>1.0200000000000001E-3</v>
      </c>
      <c r="P725" s="49"/>
      <c r="Q725" s="49"/>
      <c r="R725" s="49">
        <v>8.1869999999999998E-2</v>
      </c>
      <c r="S725" s="49"/>
      <c r="T725" s="49"/>
      <c r="U725" s="49"/>
      <c r="V725" s="49"/>
      <c r="W725" s="49"/>
      <c r="X725" s="49"/>
      <c r="Y725" s="49"/>
      <c r="Z725" s="49"/>
      <c r="AA725" s="49"/>
      <c r="AB725" s="49"/>
      <c r="AC725" s="49"/>
      <c r="AD725" s="49"/>
      <c r="AE725" s="49">
        <v>1.0200000000000001E-3</v>
      </c>
      <c r="AF725" s="49"/>
      <c r="AG725" s="49"/>
      <c r="AH725" s="49"/>
      <c r="AI725" s="49"/>
      <c r="AJ725" s="49"/>
      <c r="AK725" s="49"/>
      <c r="AL725" s="49"/>
      <c r="AM725" s="49"/>
      <c r="AN725" s="49"/>
      <c r="AO725" s="49"/>
      <c r="AP725" s="49"/>
      <c r="AQ725" s="49"/>
      <c r="AR725" s="49"/>
      <c r="AS725" s="49" t="s">
        <v>1353</v>
      </c>
      <c r="AT725" s="108" t="str">
        <f t="shared" si="11"/>
        <v>AC4_2025-06-15_T</v>
      </c>
      <c r="AU725" s="49"/>
      <c r="AV725" s="49"/>
    </row>
    <row r="726" spans="1:48" x14ac:dyDescent="0.35">
      <c r="A726" s="49" t="s">
        <v>1543</v>
      </c>
      <c r="B726" s="49" t="s">
        <v>1349</v>
      </c>
      <c r="C726" s="49" t="s">
        <v>1350</v>
      </c>
      <c r="D726" s="49" t="s">
        <v>1349</v>
      </c>
      <c r="E726" s="49">
        <v>-5.7914899999999996</v>
      </c>
      <c r="F726" s="49" t="s">
        <v>1351</v>
      </c>
      <c r="G726" s="102">
        <v>45823</v>
      </c>
      <c r="H726" s="49"/>
      <c r="I726" s="49" t="s">
        <v>1352</v>
      </c>
      <c r="J726" s="49"/>
      <c r="K726" s="49"/>
      <c r="L726" s="49">
        <v>0</v>
      </c>
      <c r="M726" s="49">
        <v>0</v>
      </c>
      <c r="N726" s="49">
        <v>-7.1199999999999996E-3</v>
      </c>
      <c r="O726" s="49">
        <v>1.536E-2</v>
      </c>
      <c r="P726" s="49"/>
      <c r="Q726" s="49"/>
      <c r="R726" s="49">
        <v>8.2299999999999995E-3</v>
      </c>
      <c r="S726" s="49"/>
      <c r="T726" s="49"/>
      <c r="U726" s="49"/>
      <c r="V726" s="49"/>
      <c r="W726" s="49"/>
      <c r="X726" s="49"/>
      <c r="Y726" s="49"/>
      <c r="Z726" s="49"/>
      <c r="AA726" s="49"/>
      <c r="AB726" s="49"/>
      <c r="AC726" s="49"/>
      <c r="AD726" s="49"/>
      <c r="AE726" s="49">
        <v>1.536E-2</v>
      </c>
      <c r="AF726" s="49"/>
      <c r="AG726" s="49"/>
      <c r="AH726" s="49"/>
      <c r="AI726" s="49"/>
      <c r="AJ726" s="49"/>
      <c r="AK726" s="49"/>
      <c r="AL726" s="49"/>
      <c r="AM726" s="49"/>
      <c r="AN726" s="49"/>
      <c r="AO726" s="49"/>
      <c r="AP726" s="49"/>
      <c r="AQ726" s="49"/>
      <c r="AR726" s="49"/>
      <c r="AS726" s="49" t="s">
        <v>1353</v>
      </c>
      <c r="AT726" s="108" t="str">
        <f t="shared" si="11"/>
        <v>APL1_2025-06-15_N</v>
      </c>
      <c r="AU726" s="49"/>
      <c r="AV726" s="49"/>
    </row>
    <row r="727" spans="1:48" x14ac:dyDescent="0.35">
      <c r="A727" s="49" t="s">
        <v>1543</v>
      </c>
      <c r="B727" s="49" t="s">
        <v>1349</v>
      </c>
      <c r="C727" s="49" t="s">
        <v>1356</v>
      </c>
      <c r="D727" s="49" t="s">
        <v>1349</v>
      </c>
      <c r="E727" s="49">
        <v>-6.1399999999999996E-3</v>
      </c>
      <c r="F727" s="49" t="s">
        <v>1357</v>
      </c>
      <c r="G727" s="102">
        <v>45823</v>
      </c>
      <c r="H727" s="49"/>
      <c r="I727" s="49" t="s">
        <v>1352</v>
      </c>
      <c r="J727" s="49"/>
      <c r="K727" s="49"/>
      <c r="L727" s="49">
        <v>0</v>
      </c>
      <c r="M727" s="49">
        <v>0</v>
      </c>
      <c r="N727" s="49">
        <v>-4.3200000000000001E-3</v>
      </c>
      <c r="O727" s="49">
        <v>8.4100000000000008E-3</v>
      </c>
      <c r="P727" s="49"/>
      <c r="Q727" s="49"/>
      <c r="R727" s="49">
        <v>4.0800000000000003E-3</v>
      </c>
      <c r="S727" s="49"/>
      <c r="T727" s="49"/>
      <c r="U727" s="49"/>
      <c r="V727" s="49"/>
      <c r="W727" s="49"/>
      <c r="X727" s="49"/>
      <c r="Y727" s="49"/>
      <c r="Z727" s="49"/>
      <c r="AA727" s="49"/>
      <c r="AB727" s="49"/>
      <c r="AC727" s="49"/>
      <c r="AD727" s="49"/>
      <c r="AE727" s="49">
        <v>8.4100000000000008E-3</v>
      </c>
      <c r="AF727" s="49"/>
      <c r="AG727" s="49"/>
      <c r="AH727" s="49"/>
      <c r="AI727" s="49"/>
      <c r="AJ727" s="49"/>
      <c r="AK727" s="49"/>
      <c r="AL727" s="49"/>
      <c r="AM727" s="49"/>
      <c r="AN727" s="49"/>
      <c r="AO727" s="49"/>
      <c r="AP727" s="49"/>
      <c r="AQ727" s="49"/>
      <c r="AR727" s="49"/>
      <c r="AS727" s="49" t="s">
        <v>1353</v>
      </c>
      <c r="AT727" s="108" t="str">
        <f t="shared" si="11"/>
        <v>APL1_2025-06-15_P</v>
      </c>
      <c r="AU727" s="49"/>
      <c r="AV727" s="49"/>
    </row>
    <row r="728" spans="1:48" x14ac:dyDescent="0.35">
      <c r="A728" s="49" t="s">
        <v>1543</v>
      </c>
      <c r="B728" s="49" t="s">
        <v>1349</v>
      </c>
      <c r="C728" s="49" t="s">
        <v>1361</v>
      </c>
      <c r="D728" s="49" t="s">
        <v>1349</v>
      </c>
      <c r="E728" s="49">
        <v>-1.53783</v>
      </c>
      <c r="F728" s="49" t="s">
        <v>1351</v>
      </c>
      <c r="G728" s="102">
        <v>45823</v>
      </c>
      <c r="H728" s="49"/>
      <c r="I728" s="49" t="s">
        <v>1352</v>
      </c>
      <c r="J728" s="49">
        <v>30</v>
      </c>
      <c r="K728" s="49"/>
      <c r="L728" s="49">
        <v>0</v>
      </c>
      <c r="M728" s="49">
        <v>0</v>
      </c>
      <c r="N728" s="49">
        <v>6.7799999999999996E-3</v>
      </c>
      <c r="O728" s="49">
        <v>5.7800000000000004E-3</v>
      </c>
      <c r="P728" s="49"/>
      <c r="Q728" s="49"/>
      <c r="R728" s="49">
        <v>1.256E-2</v>
      </c>
      <c r="S728" s="49"/>
      <c r="T728" s="49"/>
      <c r="U728" s="49"/>
      <c r="V728" s="49"/>
      <c r="W728" s="49"/>
      <c r="X728" s="49"/>
      <c r="Y728" s="49"/>
      <c r="Z728" s="49"/>
      <c r="AA728" s="49"/>
      <c r="AB728" s="49"/>
      <c r="AC728" s="49"/>
      <c r="AD728" s="49"/>
      <c r="AE728" s="49">
        <v>5.7800000000000004E-3</v>
      </c>
      <c r="AF728" s="49"/>
      <c r="AG728" s="49"/>
      <c r="AH728" s="49"/>
      <c r="AI728" s="49"/>
      <c r="AJ728" s="49"/>
      <c r="AK728" s="49"/>
      <c r="AL728" s="49"/>
      <c r="AM728" s="49"/>
      <c r="AN728" s="49"/>
      <c r="AO728" s="49"/>
      <c r="AP728" s="49"/>
      <c r="AQ728" s="49"/>
      <c r="AR728" s="49"/>
      <c r="AS728" s="49" t="s">
        <v>1353</v>
      </c>
      <c r="AT728" s="108" t="str">
        <f t="shared" si="11"/>
        <v>APL1_2025-06-15_T</v>
      </c>
      <c r="AU728" s="49"/>
      <c r="AV728" s="49"/>
    </row>
    <row r="729" spans="1:48" x14ac:dyDescent="0.35">
      <c r="A729" s="49" t="s">
        <v>1543</v>
      </c>
      <c r="B729" s="49" t="s">
        <v>1349</v>
      </c>
      <c r="C729" s="49" t="s">
        <v>1359</v>
      </c>
      <c r="D729" s="49" t="s">
        <v>1349</v>
      </c>
      <c r="E729" s="49">
        <v>235.73390000000001</v>
      </c>
      <c r="F729" s="49" t="s">
        <v>1357</v>
      </c>
      <c r="G729" s="102">
        <v>45823</v>
      </c>
      <c r="H729" s="49"/>
      <c r="I729" s="49" t="s">
        <v>1352</v>
      </c>
      <c r="J729" s="49"/>
      <c r="K729" s="49" t="s">
        <v>1360</v>
      </c>
      <c r="L729" s="49">
        <v>4</v>
      </c>
      <c r="M729" s="49">
        <v>0</v>
      </c>
      <c r="N729" s="49">
        <v>0.15920000000000001</v>
      </c>
      <c r="O729" s="49">
        <v>0.13732</v>
      </c>
      <c r="P729" s="49"/>
      <c r="Q729" s="49"/>
      <c r="R729" s="49">
        <v>0.29652000000000001</v>
      </c>
      <c r="S729" s="49"/>
      <c r="T729" s="49"/>
      <c r="U729" s="49"/>
      <c r="V729" s="49"/>
      <c r="W729" s="49"/>
      <c r="X729" s="49"/>
      <c r="Y729" s="49"/>
      <c r="Z729" s="49"/>
      <c r="AA729" s="49"/>
      <c r="AB729" s="49"/>
      <c r="AC729" s="49"/>
      <c r="AD729" s="49"/>
      <c r="AE729" s="49">
        <v>0.13732</v>
      </c>
      <c r="AF729" s="49"/>
      <c r="AG729" s="49"/>
      <c r="AH729" s="49"/>
      <c r="AI729" s="49"/>
      <c r="AJ729" s="49"/>
      <c r="AK729" s="49"/>
      <c r="AL729" s="49"/>
      <c r="AM729" s="49"/>
      <c r="AN729" s="49"/>
      <c r="AO729" s="49"/>
      <c r="AP729" s="49"/>
      <c r="AQ729" s="49"/>
      <c r="AR729" s="49"/>
      <c r="AS729" s="49" t="s">
        <v>1353</v>
      </c>
      <c r="AT729" s="108" t="str">
        <f t="shared" si="11"/>
        <v>APL1_2025-06-15_C</v>
      </c>
      <c r="AU729" s="49"/>
      <c r="AV729" s="49"/>
    </row>
    <row r="730" spans="1:48" x14ac:dyDescent="0.35">
      <c r="A730" s="49" t="s">
        <v>1544</v>
      </c>
      <c r="B730" s="49" t="s">
        <v>1349</v>
      </c>
      <c r="C730" s="49" t="s">
        <v>1350</v>
      </c>
      <c r="D730" s="49" t="s">
        <v>1349</v>
      </c>
      <c r="E730" s="49">
        <v>-0.66000999999999999</v>
      </c>
      <c r="F730" s="49" t="s">
        <v>1351</v>
      </c>
      <c r="G730" s="102">
        <v>45823</v>
      </c>
      <c r="H730" s="49"/>
      <c r="I730" s="49" t="s">
        <v>1352</v>
      </c>
      <c r="J730" s="49"/>
      <c r="K730" s="49"/>
      <c r="L730" s="49">
        <v>0</v>
      </c>
      <c r="M730" s="49">
        <v>0</v>
      </c>
      <c r="N730" s="49">
        <v>8.5800000000000008E-3</v>
      </c>
      <c r="O730" s="49">
        <v>4.64E-3</v>
      </c>
      <c r="P730" s="49"/>
      <c r="Q730" s="49"/>
      <c r="R730" s="49">
        <v>1.323E-2</v>
      </c>
      <c r="S730" s="49"/>
      <c r="T730" s="49"/>
      <c r="U730" s="49"/>
      <c r="V730" s="49"/>
      <c r="W730" s="49"/>
      <c r="X730" s="49"/>
      <c r="Y730" s="49"/>
      <c r="Z730" s="49"/>
      <c r="AA730" s="49"/>
      <c r="AB730" s="49"/>
      <c r="AC730" s="49"/>
      <c r="AD730" s="49"/>
      <c r="AE730" s="49">
        <v>4.64E-3</v>
      </c>
      <c r="AF730" s="49"/>
      <c r="AG730" s="49"/>
      <c r="AH730" s="49"/>
      <c r="AI730" s="49"/>
      <c r="AJ730" s="49"/>
      <c r="AK730" s="49"/>
      <c r="AL730" s="49"/>
      <c r="AM730" s="49"/>
      <c r="AN730" s="49"/>
      <c r="AO730" s="49"/>
      <c r="AP730" s="49"/>
      <c r="AQ730" s="49"/>
      <c r="AR730" s="49"/>
      <c r="AS730" s="49" t="s">
        <v>1353</v>
      </c>
      <c r="AT730" s="108" t="str">
        <f t="shared" si="11"/>
        <v>AX1_2025-06-15_N</v>
      </c>
      <c r="AU730" s="49"/>
      <c r="AV730" s="49"/>
    </row>
    <row r="731" spans="1:48" x14ac:dyDescent="0.35">
      <c r="A731" s="49" t="s">
        <v>1544</v>
      </c>
      <c r="B731" s="49" t="s">
        <v>1349</v>
      </c>
      <c r="C731" s="49" t="s">
        <v>1359</v>
      </c>
      <c r="D731" s="49" t="s">
        <v>1349</v>
      </c>
      <c r="E731" s="49">
        <v>335.77859999999998</v>
      </c>
      <c r="F731" s="49" t="s">
        <v>1357</v>
      </c>
      <c r="G731" s="102">
        <v>45823</v>
      </c>
      <c r="H731" s="49"/>
      <c r="I731" s="49" t="s">
        <v>1352</v>
      </c>
      <c r="J731" s="49"/>
      <c r="K731" s="49" t="s">
        <v>1360</v>
      </c>
      <c r="L731" s="49">
        <v>4</v>
      </c>
      <c r="M731" s="49">
        <v>0</v>
      </c>
      <c r="N731" s="49">
        <v>0.21926000000000001</v>
      </c>
      <c r="O731" s="49">
        <v>0.13904</v>
      </c>
      <c r="P731" s="49"/>
      <c r="Q731" s="49"/>
      <c r="R731" s="49">
        <v>0.35830000000000001</v>
      </c>
      <c r="S731" s="49"/>
      <c r="T731" s="49"/>
      <c r="U731" s="49"/>
      <c r="V731" s="49"/>
      <c r="W731" s="49"/>
      <c r="X731" s="49"/>
      <c r="Y731" s="49"/>
      <c r="Z731" s="49"/>
      <c r="AA731" s="49"/>
      <c r="AB731" s="49"/>
      <c r="AC731" s="49"/>
      <c r="AD731" s="49"/>
      <c r="AE731" s="49">
        <v>0.13904</v>
      </c>
      <c r="AF731" s="49"/>
      <c r="AG731" s="49"/>
      <c r="AH731" s="49"/>
      <c r="AI731" s="49"/>
      <c r="AJ731" s="49"/>
      <c r="AK731" s="49"/>
      <c r="AL731" s="49"/>
      <c r="AM731" s="49"/>
      <c r="AN731" s="49"/>
      <c r="AO731" s="49"/>
      <c r="AP731" s="49"/>
      <c r="AQ731" s="49"/>
      <c r="AR731" s="49"/>
      <c r="AS731" s="49" t="s">
        <v>1353</v>
      </c>
      <c r="AT731" s="108" t="str">
        <f t="shared" si="11"/>
        <v>AX1_2025-06-15_C</v>
      </c>
      <c r="AU731" s="49"/>
      <c r="AV731" s="49"/>
    </row>
    <row r="732" spans="1:48" x14ac:dyDescent="0.35">
      <c r="A732" s="49" t="s">
        <v>1544</v>
      </c>
      <c r="B732" s="49" t="s">
        <v>1349</v>
      </c>
      <c r="C732" s="49" t="s">
        <v>1356</v>
      </c>
      <c r="D732" s="49" t="s">
        <v>1349</v>
      </c>
      <c r="E732" s="49">
        <v>4.6550000000000001E-2</v>
      </c>
      <c r="F732" s="49" t="s">
        <v>1357</v>
      </c>
      <c r="G732" s="102">
        <v>45823</v>
      </c>
      <c r="H732" s="49"/>
      <c r="I732" s="49" t="s">
        <v>1352</v>
      </c>
      <c r="J732" s="49"/>
      <c r="K732" s="49" t="s">
        <v>1360</v>
      </c>
      <c r="L732" s="49">
        <v>4</v>
      </c>
      <c r="M732" s="49">
        <v>0</v>
      </c>
      <c r="N732" s="49">
        <v>3.4399999999999999E-3</v>
      </c>
      <c r="O732" s="49">
        <v>-2.0000000000000002E-5</v>
      </c>
      <c r="P732" s="49"/>
      <c r="Q732" s="49"/>
      <c r="R732" s="49">
        <v>3.4199999999999999E-3</v>
      </c>
      <c r="S732" s="49"/>
      <c r="T732" s="49"/>
      <c r="U732" s="49"/>
      <c r="V732" s="49"/>
      <c r="W732" s="49"/>
      <c r="X732" s="49"/>
      <c r="Y732" s="49"/>
      <c r="Z732" s="49"/>
      <c r="AA732" s="49"/>
      <c r="AB732" s="49"/>
      <c r="AC732" s="49"/>
      <c r="AD732" s="49"/>
      <c r="AE732" s="49">
        <v>-2.0000000000000002E-5</v>
      </c>
      <c r="AF732" s="49"/>
      <c r="AG732" s="49"/>
      <c r="AH732" s="49"/>
      <c r="AI732" s="49"/>
      <c r="AJ732" s="49"/>
      <c r="AK732" s="49"/>
      <c r="AL732" s="49"/>
      <c r="AM732" s="49"/>
      <c r="AN732" s="49"/>
      <c r="AO732" s="49"/>
      <c r="AP732" s="49"/>
      <c r="AQ732" s="49"/>
      <c r="AR732" s="49"/>
      <c r="AS732" s="49" t="s">
        <v>1353</v>
      </c>
      <c r="AT732" s="108" t="str">
        <f t="shared" si="11"/>
        <v>AX1_2025-06-15_P</v>
      </c>
      <c r="AU732" s="49"/>
      <c r="AV732" s="49"/>
    </row>
    <row r="733" spans="1:48" x14ac:dyDescent="0.35">
      <c r="A733" s="49" t="s">
        <v>1544</v>
      </c>
      <c r="B733" s="49" t="s">
        <v>1349</v>
      </c>
      <c r="C733" s="49" t="s">
        <v>1361</v>
      </c>
      <c r="D733" s="49" t="s">
        <v>1349</v>
      </c>
      <c r="E733" s="49">
        <v>951.4194</v>
      </c>
      <c r="F733" s="49" t="s">
        <v>1351</v>
      </c>
      <c r="G733" s="102">
        <v>45823</v>
      </c>
      <c r="H733" s="49"/>
      <c r="I733" s="49" t="s">
        <v>1352</v>
      </c>
      <c r="J733" s="49"/>
      <c r="K733" s="49" t="s">
        <v>1360</v>
      </c>
      <c r="L733" s="49">
        <v>4</v>
      </c>
      <c r="M733" s="49">
        <v>0</v>
      </c>
      <c r="N733" s="49">
        <v>0.20180999999999999</v>
      </c>
      <c r="O733" s="49">
        <v>4.2000000000000002E-4</v>
      </c>
      <c r="P733" s="49"/>
      <c r="Q733" s="49"/>
      <c r="R733" s="49">
        <v>0.20222999999999999</v>
      </c>
      <c r="S733" s="49"/>
      <c r="T733" s="49"/>
      <c r="U733" s="49"/>
      <c r="V733" s="49"/>
      <c r="W733" s="49"/>
      <c r="X733" s="49"/>
      <c r="Y733" s="49"/>
      <c r="Z733" s="49"/>
      <c r="AA733" s="49"/>
      <c r="AB733" s="49"/>
      <c r="AC733" s="49"/>
      <c r="AD733" s="49"/>
      <c r="AE733" s="49">
        <v>4.2000000000000002E-4</v>
      </c>
      <c r="AF733" s="49"/>
      <c r="AG733" s="49"/>
      <c r="AH733" s="49"/>
      <c r="AI733" s="49"/>
      <c r="AJ733" s="49"/>
      <c r="AK733" s="49"/>
      <c r="AL733" s="49"/>
      <c r="AM733" s="49"/>
      <c r="AN733" s="49"/>
      <c r="AO733" s="49"/>
      <c r="AP733" s="49"/>
      <c r="AQ733" s="49"/>
      <c r="AR733" s="49"/>
      <c r="AS733" s="49" t="s">
        <v>1353</v>
      </c>
      <c r="AT733" s="108" t="str">
        <f t="shared" si="11"/>
        <v>AX1_2025-06-15_T</v>
      </c>
      <c r="AU733" s="49"/>
      <c r="AV733" s="49"/>
    </row>
    <row r="734" spans="1:48" x14ac:dyDescent="0.35">
      <c r="A734" s="49" t="s">
        <v>1545</v>
      </c>
      <c r="B734" s="49" t="s">
        <v>1349</v>
      </c>
      <c r="C734" s="49" t="s">
        <v>1350</v>
      </c>
      <c r="D734" s="49" t="s">
        <v>1349</v>
      </c>
      <c r="E734" s="49">
        <v>0.16642000000000001</v>
      </c>
      <c r="F734" s="49" t="s">
        <v>1351</v>
      </c>
      <c r="G734" s="102">
        <v>45823</v>
      </c>
      <c r="H734" s="49"/>
      <c r="I734" s="49" t="s">
        <v>1352</v>
      </c>
      <c r="J734" s="49"/>
      <c r="K734" s="49"/>
      <c r="L734" s="49">
        <v>0</v>
      </c>
      <c r="M734" s="49">
        <v>0</v>
      </c>
      <c r="N734" s="49">
        <v>1.111E-2</v>
      </c>
      <c r="O734" s="49">
        <v>6.3E-3</v>
      </c>
      <c r="P734" s="49"/>
      <c r="Q734" s="49"/>
      <c r="R734" s="49">
        <v>1.7420000000000001E-2</v>
      </c>
      <c r="S734" s="49"/>
      <c r="T734" s="49"/>
      <c r="U734" s="49"/>
      <c r="V734" s="49"/>
      <c r="W734" s="49"/>
      <c r="X734" s="49"/>
      <c r="Y734" s="49"/>
      <c r="Z734" s="49"/>
      <c r="AA734" s="49"/>
      <c r="AB734" s="49"/>
      <c r="AC734" s="49"/>
      <c r="AD734" s="49"/>
      <c r="AE734" s="49">
        <v>6.3E-3</v>
      </c>
      <c r="AF734" s="49"/>
      <c r="AG734" s="49"/>
      <c r="AH734" s="49"/>
      <c r="AI734" s="49"/>
      <c r="AJ734" s="49"/>
      <c r="AK734" s="49"/>
      <c r="AL734" s="49"/>
      <c r="AM734" s="49"/>
      <c r="AN734" s="49"/>
      <c r="AO734" s="49"/>
      <c r="AP734" s="49"/>
      <c r="AQ734" s="49"/>
      <c r="AR734" s="49"/>
      <c r="AS734" s="49" t="s">
        <v>1353</v>
      </c>
      <c r="AT734" s="108" t="str">
        <f t="shared" si="11"/>
        <v>AX2_2025-06-15_N</v>
      </c>
      <c r="AU734" s="49"/>
      <c r="AV734" s="49"/>
    </row>
    <row r="735" spans="1:48" x14ac:dyDescent="0.35">
      <c r="A735" s="49" t="s">
        <v>1545</v>
      </c>
      <c r="B735" s="49" t="s">
        <v>1349</v>
      </c>
      <c r="C735" s="49" t="s">
        <v>1359</v>
      </c>
      <c r="D735" s="49" t="s">
        <v>1349</v>
      </c>
      <c r="E735" s="49">
        <v>323.68290000000002</v>
      </c>
      <c r="F735" s="49" t="s">
        <v>1357</v>
      </c>
      <c r="G735" s="102">
        <v>45823</v>
      </c>
      <c r="H735" s="49"/>
      <c r="I735" s="49" t="s">
        <v>1352</v>
      </c>
      <c r="J735" s="49"/>
      <c r="K735" s="49" t="s">
        <v>1360</v>
      </c>
      <c r="L735" s="49">
        <v>4</v>
      </c>
      <c r="M735" s="49">
        <v>0</v>
      </c>
      <c r="N735" s="49">
        <v>0.21231</v>
      </c>
      <c r="O735" s="49">
        <v>0.13721</v>
      </c>
      <c r="P735" s="49"/>
      <c r="Q735" s="49"/>
      <c r="R735" s="49">
        <v>0.34950999999999999</v>
      </c>
      <c r="S735" s="49"/>
      <c r="T735" s="49"/>
      <c r="U735" s="49"/>
      <c r="V735" s="49"/>
      <c r="W735" s="49"/>
      <c r="X735" s="49"/>
      <c r="Y735" s="49"/>
      <c r="Z735" s="49"/>
      <c r="AA735" s="49"/>
      <c r="AB735" s="49"/>
      <c r="AC735" s="49"/>
      <c r="AD735" s="49"/>
      <c r="AE735" s="49">
        <v>0.13721</v>
      </c>
      <c r="AF735" s="49"/>
      <c r="AG735" s="49"/>
      <c r="AH735" s="49"/>
      <c r="AI735" s="49"/>
      <c r="AJ735" s="49"/>
      <c r="AK735" s="49"/>
      <c r="AL735" s="49"/>
      <c r="AM735" s="49"/>
      <c r="AN735" s="49"/>
      <c r="AO735" s="49"/>
      <c r="AP735" s="49"/>
      <c r="AQ735" s="49"/>
      <c r="AR735" s="49"/>
      <c r="AS735" s="49" t="s">
        <v>1353</v>
      </c>
      <c r="AT735" s="108" t="str">
        <f t="shared" si="11"/>
        <v>AX2_2025-06-15_C</v>
      </c>
      <c r="AU735" s="49"/>
      <c r="AV735" s="49"/>
    </row>
    <row r="736" spans="1:48" x14ac:dyDescent="0.35">
      <c r="A736" s="49" t="s">
        <v>1545</v>
      </c>
      <c r="B736" s="49" t="s">
        <v>1349</v>
      </c>
      <c r="C736" s="49" t="s">
        <v>1356</v>
      </c>
      <c r="D736" s="49" t="s">
        <v>1349</v>
      </c>
      <c r="E736" s="49">
        <v>8.0100000000000005E-2</v>
      </c>
      <c r="F736" s="49" t="s">
        <v>1357</v>
      </c>
      <c r="G736" s="102">
        <v>45823</v>
      </c>
      <c r="H736" s="49"/>
      <c r="I736" s="49" t="s">
        <v>1352</v>
      </c>
      <c r="J736" s="49"/>
      <c r="K736" s="49" t="s">
        <v>1360</v>
      </c>
      <c r="L736" s="49">
        <v>0</v>
      </c>
      <c r="M736" s="49">
        <v>0</v>
      </c>
      <c r="N736" s="49">
        <v>3.9030000000000002E-2</v>
      </c>
      <c r="O736" s="49">
        <v>1.23E-3</v>
      </c>
      <c r="P736" s="49"/>
      <c r="Q736" s="49"/>
      <c r="R736" s="49">
        <v>4.0259999999999997E-2</v>
      </c>
      <c r="S736" s="49"/>
      <c r="T736" s="49"/>
      <c r="U736" s="49"/>
      <c r="V736" s="49"/>
      <c r="W736" s="49"/>
      <c r="X736" s="49"/>
      <c r="Y736" s="49"/>
      <c r="Z736" s="49"/>
      <c r="AA736" s="49"/>
      <c r="AB736" s="49"/>
      <c r="AC736" s="49"/>
      <c r="AD736" s="49"/>
      <c r="AE736" s="49">
        <v>1.23E-3</v>
      </c>
      <c r="AF736" s="49"/>
      <c r="AG736" s="49"/>
      <c r="AH736" s="49"/>
      <c r="AI736" s="49"/>
      <c r="AJ736" s="49"/>
      <c r="AK736" s="49"/>
      <c r="AL736" s="49"/>
      <c r="AM736" s="49"/>
      <c r="AN736" s="49"/>
      <c r="AO736" s="49"/>
      <c r="AP736" s="49"/>
      <c r="AQ736" s="49"/>
      <c r="AR736" s="49"/>
      <c r="AS736" s="49" t="s">
        <v>1353</v>
      </c>
      <c r="AT736" s="108" t="str">
        <f t="shared" si="11"/>
        <v>AX2_2025-06-15_P</v>
      </c>
      <c r="AU736" s="49"/>
      <c r="AV736" s="49"/>
    </row>
    <row r="737" spans="1:48" x14ac:dyDescent="0.35">
      <c r="A737" s="49" t="s">
        <v>1545</v>
      </c>
      <c r="B737" s="49" t="s">
        <v>1349</v>
      </c>
      <c r="C737" s="49" t="s">
        <v>1361</v>
      </c>
      <c r="D737" s="49" t="s">
        <v>1349</v>
      </c>
      <c r="E737" s="49">
        <v>1381.3130000000001</v>
      </c>
      <c r="F737" s="49" t="s">
        <v>1351</v>
      </c>
      <c r="G737" s="102">
        <v>45823</v>
      </c>
      <c r="H737" s="49"/>
      <c r="I737" s="49" t="s">
        <v>1352</v>
      </c>
      <c r="J737" s="49"/>
      <c r="K737" s="49" t="s">
        <v>1360</v>
      </c>
      <c r="L737" s="49">
        <v>4</v>
      </c>
      <c r="M737" s="49">
        <v>0</v>
      </c>
      <c r="N737" s="49">
        <v>0.30074000000000001</v>
      </c>
      <c r="O737" s="49">
        <v>5.5999999999999995E-4</v>
      </c>
      <c r="P737" s="49"/>
      <c r="Q737" s="49"/>
      <c r="R737" s="49">
        <v>0.30130000000000001</v>
      </c>
      <c r="S737" s="49"/>
      <c r="T737" s="49"/>
      <c r="U737" s="49"/>
      <c r="V737" s="49"/>
      <c r="W737" s="49"/>
      <c r="X737" s="49"/>
      <c r="Y737" s="49"/>
      <c r="Z737" s="49"/>
      <c r="AA737" s="49"/>
      <c r="AB737" s="49"/>
      <c r="AC737" s="49"/>
      <c r="AD737" s="49"/>
      <c r="AE737" s="49">
        <v>5.5999999999999995E-4</v>
      </c>
      <c r="AF737" s="49"/>
      <c r="AG737" s="49"/>
      <c r="AH737" s="49"/>
      <c r="AI737" s="49"/>
      <c r="AJ737" s="49"/>
      <c r="AK737" s="49"/>
      <c r="AL737" s="49"/>
      <c r="AM737" s="49"/>
      <c r="AN737" s="49"/>
      <c r="AO737" s="49"/>
      <c r="AP737" s="49"/>
      <c r="AQ737" s="49"/>
      <c r="AR737" s="49"/>
      <c r="AS737" s="49" t="s">
        <v>1353</v>
      </c>
      <c r="AT737" s="108" t="str">
        <f t="shared" si="11"/>
        <v>AX2_2025-06-15_T</v>
      </c>
      <c r="AU737" s="49"/>
      <c r="AV737" s="49"/>
    </row>
    <row r="738" spans="1:48" x14ac:dyDescent="0.35">
      <c r="A738" s="49" t="s">
        <v>1546</v>
      </c>
      <c r="B738" s="49" t="s">
        <v>1349</v>
      </c>
      <c r="C738" s="49" t="s">
        <v>1350</v>
      </c>
      <c r="D738" s="49" t="s">
        <v>1349</v>
      </c>
      <c r="E738" s="49">
        <v>12.626010000000001</v>
      </c>
      <c r="F738" s="49" t="s">
        <v>1351</v>
      </c>
      <c r="G738" s="102">
        <v>45823</v>
      </c>
      <c r="H738" s="49"/>
      <c r="I738" s="49" t="s">
        <v>1352</v>
      </c>
      <c r="J738" s="49"/>
      <c r="K738" s="49"/>
      <c r="L738" s="49">
        <v>0</v>
      </c>
      <c r="M738" s="49">
        <v>0</v>
      </c>
      <c r="N738" s="49">
        <v>4.9250000000000002E-2</v>
      </c>
      <c r="O738" s="49">
        <v>7.9399999999999991E-3</v>
      </c>
      <c r="P738" s="49"/>
      <c r="Q738" s="49"/>
      <c r="R738" s="49">
        <v>5.7189999999999998E-2</v>
      </c>
      <c r="S738" s="49"/>
      <c r="T738" s="49"/>
      <c r="U738" s="49"/>
      <c r="V738" s="49"/>
      <c r="W738" s="49"/>
      <c r="X738" s="49"/>
      <c r="Y738" s="49"/>
      <c r="Z738" s="49"/>
      <c r="AA738" s="49"/>
      <c r="AB738" s="49"/>
      <c r="AC738" s="49"/>
      <c r="AD738" s="49"/>
      <c r="AE738" s="49">
        <v>7.9399999999999991E-3</v>
      </c>
      <c r="AF738" s="49"/>
      <c r="AG738" s="49"/>
      <c r="AH738" s="49"/>
      <c r="AI738" s="49"/>
      <c r="AJ738" s="49"/>
      <c r="AK738" s="49"/>
      <c r="AL738" s="49"/>
      <c r="AM738" s="49"/>
      <c r="AN738" s="49"/>
      <c r="AO738" s="49"/>
      <c r="AP738" s="49"/>
      <c r="AQ738" s="49"/>
      <c r="AR738" s="49"/>
      <c r="AS738" s="49" t="s">
        <v>1353</v>
      </c>
      <c r="AT738" s="108" t="str">
        <f t="shared" si="11"/>
        <v>BB1_2025-06-15_N</v>
      </c>
      <c r="AU738" s="49"/>
      <c r="AV738" s="49"/>
    </row>
    <row r="739" spans="1:48" x14ac:dyDescent="0.35">
      <c r="A739" s="49" t="s">
        <v>1546</v>
      </c>
      <c r="B739" s="49" t="s">
        <v>1349</v>
      </c>
      <c r="C739" s="49" t="s">
        <v>1356</v>
      </c>
      <c r="D739" s="49" t="s">
        <v>1349</v>
      </c>
      <c r="E739" s="49">
        <v>1.644E-2</v>
      </c>
      <c r="F739" s="49" t="s">
        <v>1357</v>
      </c>
      <c r="G739" s="102">
        <v>45823</v>
      </c>
      <c r="H739" s="49"/>
      <c r="I739" s="49" t="s">
        <v>1352</v>
      </c>
      <c r="J739" s="49"/>
      <c r="K739" s="49"/>
      <c r="L739" s="49">
        <v>0</v>
      </c>
      <c r="M739" s="49">
        <v>0</v>
      </c>
      <c r="N739" s="49">
        <v>7.0299999999999998E-3</v>
      </c>
      <c r="O739" s="49">
        <v>2.31E-3</v>
      </c>
      <c r="P739" s="49"/>
      <c r="Q739" s="49"/>
      <c r="R739" s="49">
        <v>9.3399999999999993E-3</v>
      </c>
      <c r="S739" s="49"/>
      <c r="T739" s="49"/>
      <c r="U739" s="49"/>
      <c r="V739" s="49"/>
      <c r="W739" s="49"/>
      <c r="X739" s="49"/>
      <c r="Y739" s="49"/>
      <c r="Z739" s="49"/>
      <c r="AA739" s="49"/>
      <c r="AB739" s="49"/>
      <c r="AC739" s="49"/>
      <c r="AD739" s="49"/>
      <c r="AE739" s="49">
        <v>2.31E-3</v>
      </c>
      <c r="AF739" s="49"/>
      <c r="AG739" s="49"/>
      <c r="AH739" s="49"/>
      <c r="AI739" s="49"/>
      <c r="AJ739" s="49"/>
      <c r="AK739" s="49"/>
      <c r="AL739" s="49"/>
      <c r="AM739" s="49"/>
      <c r="AN739" s="49"/>
      <c r="AO739" s="49"/>
      <c r="AP739" s="49"/>
      <c r="AQ739" s="49"/>
      <c r="AR739" s="49"/>
      <c r="AS739" s="49" t="s">
        <v>1353</v>
      </c>
      <c r="AT739" s="108" t="str">
        <f t="shared" si="11"/>
        <v>BB1_2025-06-15_P</v>
      </c>
      <c r="AU739" s="49"/>
      <c r="AV739" s="49"/>
    </row>
    <row r="740" spans="1:48" x14ac:dyDescent="0.35">
      <c r="A740" s="49" t="s">
        <v>1546</v>
      </c>
      <c r="B740" s="49" t="s">
        <v>1349</v>
      </c>
      <c r="C740" s="49" t="s">
        <v>1359</v>
      </c>
      <c r="D740" s="49" t="s">
        <v>1349</v>
      </c>
      <c r="E740" s="49">
        <v>428.49299999999999</v>
      </c>
      <c r="F740" s="49" t="s">
        <v>1357</v>
      </c>
      <c r="G740" s="102">
        <v>45823</v>
      </c>
      <c r="H740" s="49"/>
      <c r="I740" s="49" t="s">
        <v>1352</v>
      </c>
      <c r="J740" s="49"/>
      <c r="K740" s="49" t="s">
        <v>1360</v>
      </c>
      <c r="L740" s="49">
        <v>4</v>
      </c>
      <c r="M740" s="49">
        <v>0</v>
      </c>
      <c r="N740" s="49">
        <v>0.26974999999999999</v>
      </c>
      <c r="O740" s="49">
        <v>0.13714999999999999</v>
      </c>
      <c r="P740" s="49"/>
      <c r="Q740" s="49"/>
      <c r="R740" s="49">
        <v>0.40688999999999997</v>
      </c>
      <c r="S740" s="49"/>
      <c r="T740" s="49"/>
      <c r="U740" s="49"/>
      <c r="V740" s="49"/>
      <c r="W740" s="49"/>
      <c r="X740" s="49"/>
      <c r="Y740" s="49"/>
      <c r="Z740" s="49"/>
      <c r="AA740" s="49"/>
      <c r="AB740" s="49"/>
      <c r="AC740" s="49"/>
      <c r="AD740" s="49"/>
      <c r="AE740" s="49">
        <v>0.13714999999999999</v>
      </c>
      <c r="AF740" s="49"/>
      <c r="AG740" s="49"/>
      <c r="AH740" s="49"/>
      <c r="AI740" s="49"/>
      <c r="AJ740" s="49"/>
      <c r="AK740" s="49"/>
      <c r="AL740" s="49"/>
      <c r="AM740" s="49"/>
      <c r="AN740" s="49"/>
      <c r="AO740" s="49"/>
      <c r="AP740" s="49"/>
      <c r="AQ740" s="49"/>
      <c r="AR740" s="49"/>
      <c r="AS740" s="49" t="s">
        <v>1353</v>
      </c>
      <c r="AT740" s="108" t="str">
        <f t="shared" si="11"/>
        <v>BB1_2025-06-15_C</v>
      </c>
      <c r="AU740" s="49"/>
      <c r="AV740" s="49"/>
    </row>
    <row r="741" spans="1:48" x14ac:dyDescent="0.35">
      <c r="A741" s="49" t="s">
        <v>1546</v>
      </c>
      <c r="B741" s="49" t="s">
        <v>1349</v>
      </c>
      <c r="C741" s="49" t="s">
        <v>1361</v>
      </c>
      <c r="D741" s="49" t="s">
        <v>1349</v>
      </c>
      <c r="E741" s="49">
        <v>892.20609999999999</v>
      </c>
      <c r="F741" s="49" t="s">
        <v>1351</v>
      </c>
      <c r="G741" s="102">
        <v>45823</v>
      </c>
      <c r="H741" s="49"/>
      <c r="I741" s="49" t="s">
        <v>1352</v>
      </c>
      <c r="J741" s="49"/>
      <c r="K741" s="49" t="s">
        <v>1360</v>
      </c>
      <c r="L741" s="49">
        <v>4</v>
      </c>
      <c r="M741" s="49">
        <v>0</v>
      </c>
      <c r="N741" s="49">
        <v>0.18873999999999999</v>
      </c>
      <c r="O741" s="49">
        <v>5.6999999999999998E-4</v>
      </c>
      <c r="P741" s="49"/>
      <c r="Q741" s="49"/>
      <c r="R741" s="49">
        <v>0.18931000000000001</v>
      </c>
      <c r="S741" s="49"/>
      <c r="T741" s="49"/>
      <c r="U741" s="49"/>
      <c r="V741" s="49"/>
      <c r="W741" s="49"/>
      <c r="X741" s="49"/>
      <c r="Y741" s="49"/>
      <c r="Z741" s="49"/>
      <c r="AA741" s="49"/>
      <c r="AB741" s="49"/>
      <c r="AC741" s="49"/>
      <c r="AD741" s="49"/>
      <c r="AE741" s="49">
        <v>5.6999999999999998E-4</v>
      </c>
      <c r="AF741" s="49"/>
      <c r="AG741" s="49"/>
      <c r="AH741" s="49"/>
      <c r="AI741" s="49"/>
      <c r="AJ741" s="49"/>
      <c r="AK741" s="49"/>
      <c r="AL741" s="49"/>
      <c r="AM741" s="49"/>
      <c r="AN741" s="49"/>
      <c r="AO741" s="49"/>
      <c r="AP741" s="49"/>
      <c r="AQ741" s="49"/>
      <c r="AR741" s="49"/>
      <c r="AS741" s="49" t="s">
        <v>1353</v>
      </c>
      <c r="AT741" s="108" t="str">
        <f t="shared" si="11"/>
        <v>BB1_2025-06-15_T</v>
      </c>
      <c r="AU741" s="49"/>
      <c r="AV741" s="49"/>
    </row>
    <row r="742" spans="1:48" x14ac:dyDescent="0.35">
      <c r="A742" s="49" t="s">
        <v>1547</v>
      </c>
      <c r="B742" s="49" t="s">
        <v>1349</v>
      </c>
      <c r="C742" s="49" t="s">
        <v>1350</v>
      </c>
      <c r="D742" s="49" t="s">
        <v>1349</v>
      </c>
      <c r="E742" s="49">
        <v>-0.37308000000000002</v>
      </c>
      <c r="F742" s="49" t="s">
        <v>1351</v>
      </c>
      <c r="G742" s="102">
        <v>45823</v>
      </c>
      <c r="H742" s="49"/>
      <c r="I742" s="49" t="s">
        <v>1352</v>
      </c>
      <c r="J742" s="49"/>
      <c r="K742" s="49"/>
      <c r="L742" s="49">
        <v>0</v>
      </c>
      <c r="M742" s="49">
        <v>0</v>
      </c>
      <c r="N742" s="49">
        <v>9.4599999999999997E-3</v>
      </c>
      <c r="O742" s="49">
        <v>1.106E-2</v>
      </c>
      <c r="P742" s="49"/>
      <c r="Q742" s="49"/>
      <c r="R742" s="49">
        <v>2.052E-2</v>
      </c>
      <c r="S742" s="49"/>
      <c r="T742" s="49"/>
      <c r="U742" s="49"/>
      <c r="V742" s="49"/>
      <c r="W742" s="49"/>
      <c r="X742" s="49"/>
      <c r="Y742" s="49"/>
      <c r="Z742" s="49"/>
      <c r="AA742" s="49"/>
      <c r="AB742" s="49"/>
      <c r="AC742" s="49"/>
      <c r="AD742" s="49"/>
      <c r="AE742" s="49">
        <v>1.106E-2</v>
      </c>
      <c r="AF742" s="49"/>
      <c r="AG742" s="49"/>
      <c r="AH742" s="49"/>
      <c r="AI742" s="49"/>
      <c r="AJ742" s="49"/>
      <c r="AK742" s="49"/>
      <c r="AL742" s="49"/>
      <c r="AM742" s="49"/>
      <c r="AN742" s="49"/>
      <c r="AO742" s="49"/>
      <c r="AP742" s="49"/>
      <c r="AQ742" s="49"/>
      <c r="AR742" s="49"/>
      <c r="AS742" s="49" t="s">
        <v>1353</v>
      </c>
      <c r="AT742" s="108" t="str">
        <f t="shared" si="11"/>
        <v>BD1a_2025-06-15_N</v>
      </c>
      <c r="AU742" s="49"/>
      <c r="AV742" s="49"/>
    </row>
    <row r="743" spans="1:48" x14ac:dyDescent="0.35">
      <c r="A743" s="49" t="s">
        <v>1547</v>
      </c>
      <c r="B743" s="49" t="s">
        <v>1349</v>
      </c>
      <c r="C743" s="49" t="s">
        <v>1356</v>
      </c>
      <c r="D743" s="49" t="s">
        <v>1349</v>
      </c>
      <c r="E743" s="49">
        <v>0.14143</v>
      </c>
      <c r="F743" s="49" t="s">
        <v>1357</v>
      </c>
      <c r="G743" s="102">
        <v>45823</v>
      </c>
      <c r="H743" s="49"/>
      <c r="I743" s="49" t="s">
        <v>1352</v>
      </c>
      <c r="J743" s="49"/>
      <c r="K743" s="49"/>
      <c r="L743" s="49">
        <v>0</v>
      </c>
      <c r="M743" s="49">
        <v>0</v>
      </c>
      <c r="N743" s="49">
        <v>6.9849999999999995E-2</v>
      </c>
      <c r="O743" s="49">
        <v>3.13E-3</v>
      </c>
      <c r="P743" s="49"/>
      <c r="Q743" s="49"/>
      <c r="R743" s="49">
        <v>7.2980000000000003E-2</v>
      </c>
      <c r="S743" s="49"/>
      <c r="T743" s="49"/>
      <c r="U743" s="49"/>
      <c r="V743" s="49"/>
      <c r="W743" s="49"/>
      <c r="X743" s="49"/>
      <c r="Y743" s="49"/>
      <c r="Z743" s="49"/>
      <c r="AA743" s="49"/>
      <c r="AB743" s="49"/>
      <c r="AC743" s="49"/>
      <c r="AD743" s="49"/>
      <c r="AE743" s="49">
        <v>3.13E-3</v>
      </c>
      <c r="AF743" s="49"/>
      <c r="AG743" s="49"/>
      <c r="AH743" s="49"/>
      <c r="AI743" s="49"/>
      <c r="AJ743" s="49"/>
      <c r="AK743" s="49"/>
      <c r="AL743" s="49"/>
      <c r="AM743" s="49"/>
      <c r="AN743" s="49"/>
      <c r="AO743" s="49"/>
      <c r="AP743" s="49"/>
      <c r="AQ743" s="49"/>
      <c r="AR743" s="49"/>
      <c r="AS743" s="49" t="s">
        <v>1353</v>
      </c>
      <c r="AT743" s="108" t="str">
        <f t="shared" si="11"/>
        <v>BD1a_2025-06-15_P</v>
      </c>
      <c r="AU743" s="49"/>
      <c r="AV743" s="49"/>
    </row>
    <row r="744" spans="1:48" x14ac:dyDescent="0.35">
      <c r="A744" s="49" t="s">
        <v>1547</v>
      </c>
      <c r="B744" s="49" t="s">
        <v>1349</v>
      </c>
      <c r="C744" s="49" t="s">
        <v>1359</v>
      </c>
      <c r="D744" s="49" t="s">
        <v>1349</v>
      </c>
      <c r="E744" s="49">
        <v>241.43809999999999</v>
      </c>
      <c r="F744" s="49" t="s">
        <v>1357</v>
      </c>
      <c r="G744" s="102">
        <v>45823</v>
      </c>
      <c r="H744" s="49"/>
      <c r="I744" s="49" t="s">
        <v>1352</v>
      </c>
      <c r="J744" s="49"/>
      <c r="K744" s="49" t="s">
        <v>1360</v>
      </c>
      <c r="L744" s="49">
        <v>4</v>
      </c>
      <c r="M744" s="49">
        <v>0</v>
      </c>
      <c r="N744" s="49">
        <v>0.16278000000000001</v>
      </c>
      <c r="O744" s="49">
        <v>0.13733000000000001</v>
      </c>
      <c r="P744" s="49"/>
      <c r="Q744" s="49"/>
      <c r="R744" s="49">
        <v>0.30010999999999999</v>
      </c>
      <c r="S744" s="49"/>
      <c r="T744" s="49"/>
      <c r="U744" s="49"/>
      <c r="V744" s="49"/>
      <c r="W744" s="49"/>
      <c r="X744" s="49"/>
      <c r="Y744" s="49"/>
      <c r="Z744" s="49"/>
      <c r="AA744" s="49"/>
      <c r="AB744" s="49"/>
      <c r="AC744" s="49"/>
      <c r="AD744" s="49"/>
      <c r="AE744" s="49">
        <v>0.13733000000000001</v>
      </c>
      <c r="AF744" s="49"/>
      <c r="AG744" s="49"/>
      <c r="AH744" s="49"/>
      <c r="AI744" s="49"/>
      <c r="AJ744" s="49"/>
      <c r="AK744" s="49"/>
      <c r="AL744" s="49"/>
      <c r="AM744" s="49"/>
      <c r="AN744" s="49"/>
      <c r="AO744" s="49"/>
      <c r="AP744" s="49"/>
      <c r="AQ744" s="49"/>
      <c r="AR744" s="49"/>
      <c r="AS744" s="49" t="s">
        <v>1353</v>
      </c>
      <c r="AT744" s="108" t="str">
        <f t="shared" si="11"/>
        <v>BD1a_2025-06-15_C</v>
      </c>
      <c r="AU744" s="49"/>
      <c r="AV744" s="49"/>
    </row>
    <row r="745" spans="1:48" x14ac:dyDescent="0.35">
      <c r="A745" s="49" t="s">
        <v>1547</v>
      </c>
      <c r="B745" s="49" t="s">
        <v>1349</v>
      </c>
      <c r="C745" s="49" t="s">
        <v>1361</v>
      </c>
      <c r="D745" s="49" t="s">
        <v>1349</v>
      </c>
      <c r="E745" s="49">
        <v>363.94979999999998</v>
      </c>
      <c r="F745" s="49" t="s">
        <v>1351</v>
      </c>
      <c r="G745" s="102">
        <v>45823</v>
      </c>
      <c r="H745" s="49"/>
      <c r="I745" s="49" t="s">
        <v>1352</v>
      </c>
      <c r="J745" s="49"/>
      <c r="K745" s="49"/>
      <c r="L745" s="49">
        <v>0</v>
      </c>
      <c r="M745" s="49">
        <v>0</v>
      </c>
      <c r="N745" s="49">
        <v>0.40899000000000002</v>
      </c>
      <c r="O745" s="49">
        <v>7.1700000000000002E-3</v>
      </c>
      <c r="P745" s="49"/>
      <c r="Q745" s="49"/>
      <c r="R745" s="49">
        <v>0.41615999999999997</v>
      </c>
      <c r="S745" s="49"/>
      <c r="T745" s="49"/>
      <c r="U745" s="49"/>
      <c r="V745" s="49"/>
      <c r="W745" s="49"/>
      <c r="X745" s="49"/>
      <c r="Y745" s="49"/>
      <c r="Z745" s="49"/>
      <c r="AA745" s="49"/>
      <c r="AB745" s="49"/>
      <c r="AC745" s="49"/>
      <c r="AD745" s="49"/>
      <c r="AE745" s="49">
        <v>7.1700000000000002E-3</v>
      </c>
      <c r="AF745" s="49"/>
      <c r="AG745" s="49"/>
      <c r="AH745" s="49"/>
      <c r="AI745" s="49"/>
      <c r="AJ745" s="49"/>
      <c r="AK745" s="49"/>
      <c r="AL745" s="49"/>
      <c r="AM745" s="49"/>
      <c r="AN745" s="49"/>
      <c r="AO745" s="49"/>
      <c r="AP745" s="49"/>
      <c r="AQ745" s="49"/>
      <c r="AR745" s="49"/>
      <c r="AS745" s="49" t="s">
        <v>1353</v>
      </c>
      <c r="AT745" s="108" t="str">
        <f t="shared" si="11"/>
        <v>BD1a_2025-06-15_T</v>
      </c>
      <c r="AU745" s="49"/>
      <c r="AV745" s="49"/>
    </row>
    <row r="746" spans="1:48" x14ac:dyDescent="0.35">
      <c r="A746" s="49" t="s">
        <v>1548</v>
      </c>
      <c r="B746" s="49" t="s">
        <v>1349</v>
      </c>
      <c r="C746" s="49" t="s">
        <v>1350</v>
      </c>
      <c r="D746" s="49" t="s">
        <v>1349</v>
      </c>
      <c r="E746" s="49">
        <v>-2.4801099999999998</v>
      </c>
      <c r="F746" s="49" t="s">
        <v>1351</v>
      </c>
      <c r="G746" s="102">
        <v>45823</v>
      </c>
      <c r="H746" s="49"/>
      <c r="I746" s="49" t="s">
        <v>1352</v>
      </c>
      <c r="J746" s="49"/>
      <c r="K746" s="49"/>
      <c r="L746" s="49">
        <v>0</v>
      </c>
      <c r="M746" s="49">
        <v>0</v>
      </c>
      <c r="N746" s="49">
        <v>3.0100000000000001E-3</v>
      </c>
      <c r="O746" s="49">
        <v>1.2239999999999999E-2</v>
      </c>
      <c r="P746" s="49"/>
      <c r="Q746" s="49"/>
      <c r="R746" s="49">
        <v>1.525E-2</v>
      </c>
      <c r="S746" s="49"/>
      <c r="T746" s="49"/>
      <c r="U746" s="49"/>
      <c r="V746" s="49"/>
      <c r="W746" s="49"/>
      <c r="X746" s="49"/>
      <c r="Y746" s="49"/>
      <c r="Z746" s="49"/>
      <c r="AA746" s="49"/>
      <c r="AB746" s="49"/>
      <c r="AC746" s="49"/>
      <c r="AD746" s="49"/>
      <c r="AE746" s="49">
        <v>1.2239999999999999E-2</v>
      </c>
      <c r="AF746" s="49"/>
      <c r="AG746" s="49"/>
      <c r="AH746" s="49"/>
      <c r="AI746" s="49"/>
      <c r="AJ746" s="49"/>
      <c r="AK746" s="49"/>
      <c r="AL746" s="49"/>
      <c r="AM746" s="49"/>
      <c r="AN746" s="49"/>
      <c r="AO746" s="49"/>
      <c r="AP746" s="49"/>
      <c r="AQ746" s="49"/>
      <c r="AR746" s="49"/>
      <c r="AS746" s="49" t="s">
        <v>1353</v>
      </c>
      <c r="AT746" s="108" t="str">
        <f t="shared" si="11"/>
        <v>BLD1_2025-06-15_N</v>
      </c>
      <c r="AU746" s="49"/>
      <c r="AV746" s="49"/>
    </row>
    <row r="747" spans="1:48" x14ac:dyDescent="0.35">
      <c r="A747" s="49" t="s">
        <v>1548</v>
      </c>
      <c r="B747" s="49" t="s">
        <v>1349</v>
      </c>
      <c r="C747" s="49" t="s">
        <v>1356</v>
      </c>
      <c r="D747" s="49" t="s">
        <v>1349</v>
      </c>
      <c r="E747" s="49">
        <v>0.159</v>
      </c>
      <c r="F747" s="49" t="s">
        <v>1357</v>
      </c>
      <c r="G747" s="102">
        <v>45823</v>
      </c>
      <c r="H747" s="49"/>
      <c r="I747" s="49" t="s">
        <v>1352</v>
      </c>
      <c r="J747" s="49"/>
      <c r="K747" s="49"/>
      <c r="L747" s="49">
        <v>0</v>
      </c>
      <c r="M747" s="49">
        <v>0</v>
      </c>
      <c r="N747" s="49">
        <v>7.8689999999999996E-2</v>
      </c>
      <c r="O747" s="49">
        <v>3.0100000000000001E-3</v>
      </c>
      <c r="P747" s="49"/>
      <c r="Q747" s="49"/>
      <c r="R747" s="49">
        <v>8.1699999999999995E-2</v>
      </c>
      <c r="S747" s="49"/>
      <c r="T747" s="49"/>
      <c r="U747" s="49"/>
      <c r="V747" s="49"/>
      <c r="W747" s="49"/>
      <c r="X747" s="49"/>
      <c r="Y747" s="49"/>
      <c r="Z747" s="49"/>
      <c r="AA747" s="49"/>
      <c r="AB747" s="49"/>
      <c r="AC747" s="49"/>
      <c r="AD747" s="49"/>
      <c r="AE747" s="49">
        <v>3.0100000000000001E-3</v>
      </c>
      <c r="AF747" s="49"/>
      <c r="AG747" s="49"/>
      <c r="AH747" s="49"/>
      <c r="AI747" s="49"/>
      <c r="AJ747" s="49"/>
      <c r="AK747" s="49"/>
      <c r="AL747" s="49"/>
      <c r="AM747" s="49"/>
      <c r="AN747" s="49"/>
      <c r="AO747" s="49"/>
      <c r="AP747" s="49"/>
      <c r="AQ747" s="49"/>
      <c r="AR747" s="49"/>
      <c r="AS747" s="49" t="s">
        <v>1353</v>
      </c>
      <c r="AT747" s="108" t="str">
        <f t="shared" si="11"/>
        <v>BLD1_2025-06-15_P</v>
      </c>
      <c r="AU747" s="49"/>
      <c r="AV747" s="49"/>
    </row>
    <row r="748" spans="1:48" x14ac:dyDescent="0.35">
      <c r="A748" s="49" t="s">
        <v>1548</v>
      </c>
      <c r="B748" s="49" t="s">
        <v>1349</v>
      </c>
      <c r="C748" s="49" t="s">
        <v>1359</v>
      </c>
      <c r="D748" s="49" t="s">
        <v>1349</v>
      </c>
      <c r="E748" s="49">
        <v>263.19619999999998</v>
      </c>
      <c r="F748" s="49" t="s">
        <v>1357</v>
      </c>
      <c r="G748" s="102">
        <v>45823</v>
      </c>
      <c r="H748" s="49"/>
      <c r="I748" s="49" t="s">
        <v>1352</v>
      </c>
      <c r="J748" s="49"/>
      <c r="K748" s="49" t="s">
        <v>1360</v>
      </c>
      <c r="L748" s="49">
        <v>4</v>
      </c>
      <c r="M748" s="49">
        <v>0</v>
      </c>
      <c r="N748" s="49">
        <v>0.17626</v>
      </c>
      <c r="O748" s="49">
        <v>0.13796</v>
      </c>
      <c r="P748" s="49"/>
      <c r="Q748" s="49"/>
      <c r="R748" s="49">
        <v>0.31422</v>
      </c>
      <c r="S748" s="49"/>
      <c r="T748" s="49"/>
      <c r="U748" s="49"/>
      <c r="V748" s="49"/>
      <c r="W748" s="49"/>
      <c r="X748" s="49"/>
      <c r="Y748" s="49"/>
      <c r="Z748" s="49"/>
      <c r="AA748" s="49"/>
      <c r="AB748" s="49"/>
      <c r="AC748" s="49"/>
      <c r="AD748" s="49"/>
      <c r="AE748" s="49">
        <v>0.13796</v>
      </c>
      <c r="AF748" s="49"/>
      <c r="AG748" s="49"/>
      <c r="AH748" s="49"/>
      <c r="AI748" s="49"/>
      <c r="AJ748" s="49"/>
      <c r="AK748" s="49"/>
      <c r="AL748" s="49"/>
      <c r="AM748" s="49"/>
      <c r="AN748" s="49"/>
      <c r="AO748" s="49"/>
      <c r="AP748" s="49"/>
      <c r="AQ748" s="49"/>
      <c r="AR748" s="49"/>
      <c r="AS748" s="49" t="s">
        <v>1353</v>
      </c>
      <c r="AT748" s="108" t="str">
        <f t="shared" si="11"/>
        <v>BLD1_2025-06-15_C</v>
      </c>
      <c r="AU748" s="49"/>
      <c r="AV748" s="49"/>
    </row>
    <row r="749" spans="1:48" x14ac:dyDescent="0.35">
      <c r="A749" s="49" t="s">
        <v>1548</v>
      </c>
      <c r="B749" s="49" t="s">
        <v>1349</v>
      </c>
      <c r="C749" s="49" t="s">
        <v>1361</v>
      </c>
      <c r="D749" s="49" t="s">
        <v>1349</v>
      </c>
      <c r="E749" s="49">
        <v>8.1884999999999994</v>
      </c>
      <c r="F749" s="49" t="s">
        <v>1351</v>
      </c>
      <c r="G749" s="102">
        <v>45823</v>
      </c>
      <c r="H749" s="49"/>
      <c r="I749" s="49" t="s">
        <v>1352</v>
      </c>
      <c r="J749" s="49"/>
      <c r="K749" s="49" t="s">
        <v>1360</v>
      </c>
      <c r="L749" s="49">
        <v>0</v>
      </c>
      <c r="M749" s="49">
        <v>0</v>
      </c>
      <c r="N749" s="49">
        <v>1.5820000000000001E-2</v>
      </c>
      <c r="O749" s="49">
        <v>1.0120000000000001E-2</v>
      </c>
      <c r="P749" s="49"/>
      <c r="Q749" s="49"/>
      <c r="R749" s="49">
        <v>2.5940000000000001E-2</v>
      </c>
      <c r="S749" s="49"/>
      <c r="T749" s="49"/>
      <c r="U749" s="49"/>
      <c r="V749" s="49"/>
      <c r="W749" s="49"/>
      <c r="X749" s="49"/>
      <c r="Y749" s="49"/>
      <c r="Z749" s="49"/>
      <c r="AA749" s="49"/>
      <c r="AB749" s="49"/>
      <c r="AC749" s="49"/>
      <c r="AD749" s="49"/>
      <c r="AE749" s="49">
        <v>1.0120000000000001E-2</v>
      </c>
      <c r="AF749" s="49"/>
      <c r="AG749" s="49"/>
      <c r="AH749" s="49"/>
      <c r="AI749" s="49"/>
      <c r="AJ749" s="49"/>
      <c r="AK749" s="49"/>
      <c r="AL749" s="49"/>
      <c r="AM749" s="49"/>
      <c r="AN749" s="49"/>
      <c r="AO749" s="49"/>
      <c r="AP749" s="49"/>
      <c r="AQ749" s="49"/>
      <c r="AR749" s="49"/>
      <c r="AS749" s="49" t="s">
        <v>1353</v>
      </c>
      <c r="AT749" s="108" t="str">
        <f t="shared" si="11"/>
        <v>BLD1_2025-06-15_T</v>
      </c>
      <c r="AU749" s="49"/>
      <c r="AV749" s="49"/>
    </row>
    <row r="750" spans="1:48" x14ac:dyDescent="0.35">
      <c r="A750" s="49" t="s">
        <v>1549</v>
      </c>
      <c r="B750" s="49" t="s">
        <v>1349</v>
      </c>
      <c r="C750" s="49" t="s">
        <v>1350</v>
      </c>
      <c r="D750" s="49" t="s">
        <v>1349</v>
      </c>
      <c r="E750" s="49">
        <v>4.2144000000000004</v>
      </c>
      <c r="F750" s="49" t="s">
        <v>1351</v>
      </c>
      <c r="G750" s="102">
        <v>45823</v>
      </c>
      <c r="H750" s="49"/>
      <c r="I750" s="49" t="s">
        <v>1352</v>
      </c>
      <c r="J750" s="49"/>
      <c r="K750" s="49"/>
      <c r="L750" s="49">
        <v>0</v>
      </c>
      <c r="M750" s="49">
        <v>0</v>
      </c>
      <c r="N750" s="49">
        <v>2.35E-2</v>
      </c>
      <c r="O750" s="49">
        <v>6.4599999999999996E-3</v>
      </c>
      <c r="P750" s="49"/>
      <c r="Q750" s="49"/>
      <c r="R750" s="49">
        <v>2.9960000000000001E-2</v>
      </c>
      <c r="S750" s="49"/>
      <c r="T750" s="49"/>
      <c r="U750" s="49"/>
      <c r="V750" s="49"/>
      <c r="W750" s="49"/>
      <c r="X750" s="49"/>
      <c r="Y750" s="49"/>
      <c r="Z750" s="49"/>
      <c r="AA750" s="49"/>
      <c r="AB750" s="49"/>
      <c r="AC750" s="49"/>
      <c r="AD750" s="49"/>
      <c r="AE750" s="49">
        <v>6.4599999999999996E-3</v>
      </c>
      <c r="AF750" s="49"/>
      <c r="AG750" s="49"/>
      <c r="AH750" s="49"/>
      <c r="AI750" s="49"/>
      <c r="AJ750" s="49"/>
      <c r="AK750" s="49"/>
      <c r="AL750" s="49"/>
      <c r="AM750" s="49"/>
      <c r="AN750" s="49"/>
      <c r="AO750" s="49"/>
      <c r="AP750" s="49"/>
      <c r="AQ750" s="49"/>
      <c r="AR750" s="49"/>
      <c r="AS750" s="49" t="s">
        <v>1353</v>
      </c>
      <c r="AT750" s="108" t="str">
        <f t="shared" si="11"/>
        <v>BRL1_2025-06-15_N</v>
      </c>
      <c r="AU750" s="49"/>
      <c r="AV750" s="49"/>
    </row>
    <row r="751" spans="1:48" x14ac:dyDescent="0.35">
      <c r="A751" s="49" t="s">
        <v>1549</v>
      </c>
      <c r="B751" s="49" t="s">
        <v>1349</v>
      </c>
      <c r="C751" s="49" t="s">
        <v>1361</v>
      </c>
      <c r="D751" s="49" t="s">
        <v>1349</v>
      </c>
      <c r="E751" s="49">
        <v>189.5684</v>
      </c>
      <c r="F751" s="49" t="s">
        <v>1351</v>
      </c>
      <c r="G751" s="102">
        <v>45823</v>
      </c>
      <c r="H751" s="49"/>
      <c r="I751" s="49" t="s">
        <v>1352</v>
      </c>
      <c r="J751" s="49"/>
      <c r="K751" s="49"/>
      <c r="L751" s="49">
        <v>0</v>
      </c>
      <c r="M751" s="49">
        <v>0</v>
      </c>
      <c r="N751" s="49">
        <v>0.20100999999999999</v>
      </c>
      <c r="O751" s="49">
        <v>4.0099999999999997E-3</v>
      </c>
      <c r="P751" s="49"/>
      <c r="Q751" s="49"/>
      <c r="R751" s="49">
        <v>0.20502000000000001</v>
      </c>
      <c r="S751" s="49"/>
      <c r="T751" s="49"/>
      <c r="U751" s="49"/>
      <c r="V751" s="49"/>
      <c r="W751" s="49"/>
      <c r="X751" s="49"/>
      <c r="Y751" s="49"/>
      <c r="Z751" s="49"/>
      <c r="AA751" s="49"/>
      <c r="AB751" s="49"/>
      <c r="AC751" s="49"/>
      <c r="AD751" s="49"/>
      <c r="AE751" s="49">
        <v>4.0099999999999997E-3</v>
      </c>
      <c r="AF751" s="49"/>
      <c r="AG751" s="49"/>
      <c r="AH751" s="49"/>
      <c r="AI751" s="49"/>
      <c r="AJ751" s="49"/>
      <c r="AK751" s="49"/>
      <c r="AL751" s="49"/>
      <c r="AM751" s="49"/>
      <c r="AN751" s="49"/>
      <c r="AO751" s="49"/>
      <c r="AP751" s="49"/>
      <c r="AQ751" s="49"/>
      <c r="AR751" s="49"/>
      <c r="AS751" s="49" t="s">
        <v>1353</v>
      </c>
      <c r="AT751" s="108" t="str">
        <f t="shared" si="11"/>
        <v>BRL1_2025-06-15_T</v>
      </c>
      <c r="AU751" s="49"/>
      <c r="AV751" s="49"/>
    </row>
    <row r="752" spans="1:48" x14ac:dyDescent="0.35">
      <c r="A752" s="49" t="s">
        <v>1549</v>
      </c>
      <c r="B752" s="49" t="s">
        <v>1349</v>
      </c>
      <c r="C752" s="49" t="s">
        <v>1359</v>
      </c>
      <c r="D752" s="49" t="s">
        <v>1349</v>
      </c>
      <c r="E752" s="49">
        <v>545.32730000000004</v>
      </c>
      <c r="F752" s="49" t="s">
        <v>1357</v>
      </c>
      <c r="G752" s="102">
        <v>45823</v>
      </c>
      <c r="H752" s="49"/>
      <c r="I752" s="49" t="s">
        <v>1352</v>
      </c>
      <c r="J752" s="49"/>
      <c r="K752" s="49" t="s">
        <v>1360</v>
      </c>
      <c r="L752" s="49">
        <v>23</v>
      </c>
      <c r="M752" s="49">
        <v>0</v>
      </c>
      <c r="N752" s="49">
        <v>7.8030000000000002E-2</v>
      </c>
      <c r="O752" s="49">
        <v>0.13805999999999999</v>
      </c>
      <c r="P752" s="49"/>
      <c r="Q752" s="49"/>
      <c r="R752" s="49">
        <v>0.21609</v>
      </c>
      <c r="S752" s="49"/>
      <c r="T752" s="49"/>
      <c r="U752" s="49"/>
      <c r="V752" s="49"/>
      <c r="W752" s="49"/>
      <c r="X752" s="49"/>
      <c r="Y752" s="49"/>
      <c r="Z752" s="49"/>
      <c r="AA752" s="49"/>
      <c r="AB752" s="49"/>
      <c r="AC752" s="49"/>
      <c r="AD752" s="49"/>
      <c r="AE752" s="49">
        <v>0.13805999999999999</v>
      </c>
      <c r="AF752" s="49"/>
      <c r="AG752" s="49"/>
      <c r="AH752" s="49"/>
      <c r="AI752" s="49"/>
      <c r="AJ752" s="49"/>
      <c r="AK752" s="49"/>
      <c r="AL752" s="49"/>
      <c r="AM752" s="49"/>
      <c r="AN752" s="49"/>
      <c r="AO752" s="49"/>
      <c r="AP752" s="49"/>
      <c r="AQ752" s="49"/>
      <c r="AR752" s="49"/>
      <c r="AS752" s="49" t="s">
        <v>1353</v>
      </c>
      <c r="AT752" s="108" t="str">
        <f t="shared" si="11"/>
        <v>BRL1_2025-06-15_C</v>
      </c>
      <c r="AU752" s="49"/>
      <c r="AV752" s="49"/>
    </row>
    <row r="753" spans="1:48" x14ac:dyDescent="0.35">
      <c r="A753" s="49" t="s">
        <v>1549</v>
      </c>
      <c r="B753" s="49" t="s">
        <v>1349</v>
      </c>
      <c r="C753" s="49" t="s">
        <v>1356</v>
      </c>
      <c r="D753" s="49" t="s">
        <v>1349</v>
      </c>
      <c r="E753" s="49">
        <v>1.6289999999999999E-2</v>
      </c>
      <c r="F753" s="49" t="s">
        <v>1357</v>
      </c>
      <c r="G753" s="102">
        <v>45823</v>
      </c>
      <c r="H753" s="49"/>
      <c r="I753" s="49" t="s">
        <v>1352</v>
      </c>
      <c r="J753" s="49"/>
      <c r="K753" s="49" t="s">
        <v>1360</v>
      </c>
      <c r="L753" s="49">
        <v>4</v>
      </c>
      <c r="M753" s="49">
        <v>0</v>
      </c>
      <c r="N753" s="49">
        <v>4.0000000000000002E-4</v>
      </c>
      <c r="O753" s="49">
        <v>1.6000000000000001E-4</v>
      </c>
      <c r="P753" s="49"/>
      <c r="Q753" s="49"/>
      <c r="R753" s="49">
        <v>5.5999999999999995E-4</v>
      </c>
      <c r="S753" s="49"/>
      <c r="T753" s="49"/>
      <c r="U753" s="49"/>
      <c r="V753" s="49"/>
      <c r="W753" s="49"/>
      <c r="X753" s="49"/>
      <c r="Y753" s="49"/>
      <c r="Z753" s="49"/>
      <c r="AA753" s="49"/>
      <c r="AB753" s="49"/>
      <c r="AC753" s="49"/>
      <c r="AD753" s="49"/>
      <c r="AE753" s="49">
        <v>1.6000000000000001E-4</v>
      </c>
      <c r="AF753" s="49"/>
      <c r="AG753" s="49"/>
      <c r="AH753" s="49"/>
      <c r="AI753" s="49"/>
      <c r="AJ753" s="49"/>
      <c r="AK753" s="49"/>
      <c r="AL753" s="49"/>
      <c r="AM753" s="49"/>
      <c r="AN753" s="49"/>
      <c r="AO753" s="49"/>
      <c r="AP753" s="49"/>
      <c r="AQ753" s="49"/>
      <c r="AR753" s="49"/>
      <c r="AS753" s="49" t="s">
        <v>1353</v>
      </c>
      <c r="AT753" s="108" t="str">
        <f t="shared" si="11"/>
        <v>BRL1_2025-06-15_P</v>
      </c>
      <c r="AU753" s="49"/>
      <c r="AV753" s="49"/>
    </row>
    <row r="754" spans="1:48" x14ac:dyDescent="0.35">
      <c r="A754" s="49" t="s">
        <v>1550</v>
      </c>
      <c r="B754" s="49" t="s">
        <v>1349</v>
      </c>
      <c r="C754" s="49" t="s">
        <v>1350</v>
      </c>
      <c r="D754" s="49" t="s">
        <v>1349</v>
      </c>
      <c r="E754" s="49">
        <v>2.16357</v>
      </c>
      <c r="F754" s="49" t="s">
        <v>1351</v>
      </c>
      <c r="G754" s="102">
        <v>45823</v>
      </c>
      <c r="H754" s="49"/>
      <c r="I754" s="49" t="s">
        <v>1352</v>
      </c>
      <c r="J754" s="49"/>
      <c r="K754" s="49"/>
      <c r="L754" s="49">
        <v>0</v>
      </c>
      <c r="M754" s="49">
        <v>0</v>
      </c>
      <c r="N754" s="49">
        <v>1.7219999999999999E-2</v>
      </c>
      <c r="O754" s="49">
        <v>3.49E-3</v>
      </c>
      <c r="P754" s="49"/>
      <c r="Q754" s="49"/>
      <c r="R754" s="49">
        <v>2.0719999999999999E-2</v>
      </c>
      <c r="S754" s="49"/>
      <c r="T754" s="49"/>
      <c r="U754" s="49"/>
      <c r="V754" s="49"/>
      <c r="W754" s="49"/>
      <c r="X754" s="49"/>
      <c r="Y754" s="49"/>
      <c r="Z754" s="49"/>
      <c r="AA754" s="49"/>
      <c r="AB754" s="49"/>
      <c r="AC754" s="49"/>
      <c r="AD754" s="49"/>
      <c r="AE754" s="49">
        <v>3.49E-3</v>
      </c>
      <c r="AF754" s="49"/>
      <c r="AG754" s="49"/>
      <c r="AH754" s="49"/>
      <c r="AI754" s="49"/>
      <c r="AJ754" s="49"/>
      <c r="AK754" s="49"/>
      <c r="AL754" s="49"/>
      <c r="AM754" s="49"/>
      <c r="AN754" s="49"/>
      <c r="AO754" s="49"/>
      <c r="AP754" s="49"/>
      <c r="AQ754" s="49"/>
      <c r="AR754" s="49"/>
      <c r="AS754" s="49" t="s">
        <v>1353</v>
      </c>
      <c r="AT754" s="108" t="str">
        <f t="shared" si="11"/>
        <v>CB2_2025-06-15_N</v>
      </c>
      <c r="AU754" s="49"/>
      <c r="AV754" s="49"/>
    </row>
    <row r="755" spans="1:48" x14ac:dyDescent="0.35">
      <c r="A755" s="49" t="s">
        <v>1550</v>
      </c>
      <c r="B755" s="49" t="s">
        <v>1349</v>
      </c>
      <c r="C755" s="49" t="s">
        <v>1356</v>
      </c>
      <c r="D755" s="49" t="s">
        <v>1349</v>
      </c>
      <c r="E755" s="49">
        <v>1.6820000000000002E-2</v>
      </c>
      <c r="F755" s="49" t="s">
        <v>1357</v>
      </c>
      <c r="G755" s="102">
        <v>45823</v>
      </c>
      <c r="H755" s="49"/>
      <c r="I755" s="49" t="s">
        <v>1352</v>
      </c>
      <c r="J755" s="49"/>
      <c r="K755" s="49"/>
      <c r="L755" s="49">
        <v>0</v>
      </c>
      <c r="M755" s="49">
        <v>0</v>
      </c>
      <c r="N755" s="49">
        <v>7.2199999999999999E-3</v>
      </c>
      <c r="O755" s="49">
        <v>6.9999999999999999E-4</v>
      </c>
      <c r="P755" s="49"/>
      <c r="Q755" s="49"/>
      <c r="R755" s="49">
        <v>7.92E-3</v>
      </c>
      <c r="S755" s="49"/>
      <c r="T755" s="49"/>
      <c r="U755" s="49"/>
      <c r="V755" s="49"/>
      <c r="W755" s="49"/>
      <c r="X755" s="49"/>
      <c r="Y755" s="49"/>
      <c r="Z755" s="49"/>
      <c r="AA755" s="49"/>
      <c r="AB755" s="49"/>
      <c r="AC755" s="49"/>
      <c r="AD755" s="49"/>
      <c r="AE755" s="49">
        <v>6.9999999999999999E-4</v>
      </c>
      <c r="AF755" s="49"/>
      <c r="AG755" s="49"/>
      <c r="AH755" s="49"/>
      <c r="AI755" s="49"/>
      <c r="AJ755" s="49"/>
      <c r="AK755" s="49"/>
      <c r="AL755" s="49"/>
      <c r="AM755" s="49"/>
      <c r="AN755" s="49"/>
      <c r="AO755" s="49"/>
      <c r="AP755" s="49"/>
      <c r="AQ755" s="49"/>
      <c r="AR755" s="49"/>
      <c r="AS755" s="49" t="s">
        <v>1353</v>
      </c>
      <c r="AT755" s="108" t="str">
        <f t="shared" si="11"/>
        <v>CB2_2025-06-15_P</v>
      </c>
      <c r="AU755" s="49"/>
      <c r="AV755" s="49"/>
    </row>
    <row r="756" spans="1:48" x14ac:dyDescent="0.35">
      <c r="A756" s="49" t="s">
        <v>1550</v>
      </c>
      <c r="B756" s="49" t="s">
        <v>1349</v>
      </c>
      <c r="C756" s="49" t="s">
        <v>1359</v>
      </c>
      <c r="D756" s="49" t="s">
        <v>1349</v>
      </c>
      <c r="E756" s="49">
        <v>608.98770000000002</v>
      </c>
      <c r="F756" s="49" t="s">
        <v>1357</v>
      </c>
      <c r="G756" s="102">
        <v>45823</v>
      </c>
      <c r="H756" s="49"/>
      <c r="I756" s="49" t="s">
        <v>1352</v>
      </c>
      <c r="J756" s="49"/>
      <c r="K756" s="49" t="s">
        <v>1360</v>
      </c>
      <c r="L756" s="49">
        <v>24</v>
      </c>
      <c r="M756" s="49">
        <v>0</v>
      </c>
      <c r="N756" s="49">
        <v>8.3739999999999995E-2</v>
      </c>
      <c r="O756" s="49">
        <v>0.13769000000000001</v>
      </c>
      <c r="P756" s="49"/>
      <c r="Q756" s="49"/>
      <c r="R756" s="49">
        <v>0.22142999999999999</v>
      </c>
      <c r="S756" s="49"/>
      <c r="T756" s="49"/>
      <c r="U756" s="49"/>
      <c r="V756" s="49"/>
      <c r="W756" s="49"/>
      <c r="X756" s="49"/>
      <c r="Y756" s="49"/>
      <c r="Z756" s="49"/>
      <c r="AA756" s="49"/>
      <c r="AB756" s="49"/>
      <c r="AC756" s="49"/>
      <c r="AD756" s="49"/>
      <c r="AE756" s="49">
        <v>0.13769000000000001</v>
      </c>
      <c r="AF756" s="49"/>
      <c r="AG756" s="49"/>
      <c r="AH756" s="49"/>
      <c r="AI756" s="49"/>
      <c r="AJ756" s="49"/>
      <c r="AK756" s="49"/>
      <c r="AL756" s="49"/>
      <c r="AM756" s="49"/>
      <c r="AN756" s="49"/>
      <c r="AO756" s="49"/>
      <c r="AP756" s="49"/>
      <c r="AQ756" s="49"/>
      <c r="AR756" s="49"/>
      <c r="AS756" s="49" t="s">
        <v>1353</v>
      </c>
      <c r="AT756" s="108" t="str">
        <f t="shared" si="11"/>
        <v>CB2_2025-06-15_C</v>
      </c>
      <c r="AU756" s="49"/>
      <c r="AV756" s="49"/>
    </row>
    <row r="757" spans="1:48" x14ac:dyDescent="0.35">
      <c r="A757" s="49" t="s">
        <v>1550</v>
      </c>
      <c r="B757" s="49" t="s">
        <v>1349</v>
      </c>
      <c r="C757" s="49" t="s">
        <v>1361</v>
      </c>
      <c r="D757" s="49" t="s">
        <v>1349</v>
      </c>
      <c r="E757" s="49">
        <v>144.87379999999999</v>
      </c>
      <c r="F757" s="49" t="s">
        <v>1351</v>
      </c>
      <c r="G757" s="102">
        <v>45823</v>
      </c>
      <c r="H757" s="49"/>
      <c r="I757" s="49" t="s">
        <v>1352</v>
      </c>
      <c r="J757" s="49"/>
      <c r="K757" s="49"/>
      <c r="L757" s="49">
        <v>0</v>
      </c>
      <c r="M757" s="49">
        <v>0</v>
      </c>
      <c r="N757" s="49">
        <v>0.15243000000000001</v>
      </c>
      <c r="O757" s="49">
        <v>2.5100000000000001E-3</v>
      </c>
      <c r="P757" s="49"/>
      <c r="Q757" s="49"/>
      <c r="R757" s="49">
        <v>0.15493999999999999</v>
      </c>
      <c r="S757" s="49"/>
      <c r="T757" s="49"/>
      <c r="U757" s="49"/>
      <c r="V757" s="49"/>
      <c r="W757" s="49"/>
      <c r="X757" s="49"/>
      <c r="Y757" s="49"/>
      <c r="Z757" s="49"/>
      <c r="AA757" s="49"/>
      <c r="AB757" s="49"/>
      <c r="AC757" s="49"/>
      <c r="AD757" s="49"/>
      <c r="AE757" s="49">
        <v>2.5100000000000001E-3</v>
      </c>
      <c r="AF757" s="49"/>
      <c r="AG757" s="49"/>
      <c r="AH757" s="49"/>
      <c r="AI757" s="49"/>
      <c r="AJ757" s="49"/>
      <c r="AK757" s="49"/>
      <c r="AL757" s="49"/>
      <c r="AM757" s="49"/>
      <c r="AN757" s="49"/>
      <c r="AO757" s="49"/>
      <c r="AP757" s="49"/>
      <c r="AQ757" s="49"/>
      <c r="AR757" s="49"/>
      <c r="AS757" s="49" t="s">
        <v>1353</v>
      </c>
      <c r="AT757" s="108" t="str">
        <f t="shared" si="11"/>
        <v>CB2_2025-06-15_T</v>
      </c>
      <c r="AU757" s="49"/>
      <c r="AV757" s="49"/>
    </row>
    <row r="758" spans="1:48" x14ac:dyDescent="0.35">
      <c r="A758" s="49" t="s">
        <v>1551</v>
      </c>
      <c r="B758" s="49" t="s">
        <v>1349</v>
      </c>
      <c r="C758" s="49" t="s">
        <v>1350</v>
      </c>
      <c r="D758" s="49" t="s">
        <v>1349</v>
      </c>
      <c r="E758" s="49">
        <v>5.1379400000000004</v>
      </c>
      <c r="F758" s="49" t="s">
        <v>1351</v>
      </c>
      <c r="G758" s="102">
        <v>45823</v>
      </c>
      <c r="H758" s="49"/>
      <c r="I758" s="49" t="s">
        <v>1352</v>
      </c>
      <c r="J758" s="49"/>
      <c r="K758" s="49"/>
      <c r="L758" s="49">
        <v>0</v>
      </c>
      <c r="M758" s="49">
        <v>0</v>
      </c>
      <c r="N758" s="49">
        <v>2.6329999999999999E-2</v>
      </c>
      <c r="O758" s="49">
        <v>7.0699999999999999E-3</v>
      </c>
      <c r="P758" s="49"/>
      <c r="Q758" s="49"/>
      <c r="R758" s="49">
        <v>3.3399999999999999E-2</v>
      </c>
      <c r="S758" s="49"/>
      <c r="T758" s="49"/>
      <c r="U758" s="49"/>
      <c r="V758" s="49"/>
      <c r="W758" s="49"/>
      <c r="X758" s="49"/>
      <c r="Y758" s="49"/>
      <c r="Z758" s="49"/>
      <c r="AA758" s="49"/>
      <c r="AB758" s="49"/>
      <c r="AC758" s="49"/>
      <c r="AD758" s="49"/>
      <c r="AE758" s="49">
        <v>7.0699999999999999E-3</v>
      </c>
      <c r="AF758" s="49"/>
      <c r="AG758" s="49"/>
      <c r="AH758" s="49"/>
      <c r="AI758" s="49"/>
      <c r="AJ758" s="49"/>
      <c r="AK758" s="49"/>
      <c r="AL758" s="49"/>
      <c r="AM758" s="49"/>
      <c r="AN758" s="49"/>
      <c r="AO758" s="49"/>
      <c r="AP758" s="49"/>
      <c r="AQ758" s="49"/>
      <c r="AR758" s="49"/>
      <c r="AS758" s="49" t="s">
        <v>1353</v>
      </c>
      <c r="AT758" s="108" t="str">
        <f t="shared" si="11"/>
        <v>CB3_2025-06-15_N</v>
      </c>
      <c r="AU758" s="49"/>
      <c r="AV758" s="49"/>
    </row>
    <row r="759" spans="1:48" x14ac:dyDescent="0.35">
      <c r="A759" s="49" t="s">
        <v>1551</v>
      </c>
      <c r="B759" s="49" t="s">
        <v>1349</v>
      </c>
      <c r="C759" s="49" t="s">
        <v>1356</v>
      </c>
      <c r="D759" s="49" t="s">
        <v>1349</v>
      </c>
      <c r="E759" s="49">
        <v>2.4309999999999998E-2</v>
      </c>
      <c r="F759" s="49" t="s">
        <v>1357</v>
      </c>
      <c r="G759" s="102">
        <v>45823</v>
      </c>
      <c r="H759" s="49"/>
      <c r="I759" s="49" t="s">
        <v>1352</v>
      </c>
      <c r="J759" s="49"/>
      <c r="K759" s="49" t="s">
        <v>1360</v>
      </c>
      <c r="L759" s="49">
        <v>4</v>
      </c>
      <c r="M759" s="49">
        <v>0</v>
      </c>
      <c r="N759" s="49">
        <v>1.2099999999999999E-3</v>
      </c>
      <c r="O759" s="49">
        <v>2.4000000000000001E-4</v>
      </c>
      <c r="P759" s="49"/>
      <c r="Q759" s="49"/>
      <c r="R759" s="49">
        <v>1.4499999999999999E-3</v>
      </c>
      <c r="S759" s="49"/>
      <c r="T759" s="49"/>
      <c r="U759" s="49"/>
      <c r="V759" s="49"/>
      <c r="W759" s="49"/>
      <c r="X759" s="49"/>
      <c r="Y759" s="49"/>
      <c r="Z759" s="49"/>
      <c r="AA759" s="49"/>
      <c r="AB759" s="49"/>
      <c r="AC759" s="49"/>
      <c r="AD759" s="49"/>
      <c r="AE759" s="49">
        <v>2.4000000000000001E-4</v>
      </c>
      <c r="AF759" s="49"/>
      <c r="AG759" s="49"/>
      <c r="AH759" s="49"/>
      <c r="AI759" s="49"/>
      <c r="AJ759" s="49"/>
      <c r="AK759" s="49"/>
      <c r="AL759" s="49"/>
      <c r="AM759" s="49"/>
      <c r="AN759" s="49"/>
      <c r="AO759" s="49"/>
      <c r="AP759" s="49"/>
      <c r="AQ759" s="49"/>
      <c r="AR759" s="49"/>
      <c r="AS759" s="49" t="s">
        <v>1353</v>
      </c>
      <c r="AT759" s="108" t="str">
        <f t="shared" si="11"/>
        <v>CB3_2025-06-15_P</v>
      </c>
      <c r="AU759" s="49"/>
      <c r="AV759" s="49"/>
    </row>
    <row r="760" spans="1:48" x14ac:dyDescent="0.35">
      <c r="A760" s="49" t="s">
        <v>1551</v>
      </c>
      <c r="B760" s="49" t="s">
        <v>1349</v>
      </c>
      <c r="C760" s="49" t="s">
        <v>1359</v>
      </c>
      <c r="D760" s="49" t="s">
        <v>1349</v>
      </c>
      <c r="E760" s="49">
        <v>611.51</v>
      </c>
      <c r="F760" s="49" t="s">
        <v>1357</v>
      </c>
      <c r="G760" s="102">
        <v>45823</v>
      </c>
      <c r="H760" s="49"/>
      <c r="I760" s="49" t="s">
        <v>1352</v>
      </c>
      <c r="J760" s="49"/>
      <c r="K760" s="49" t="s">
        <v>1360</v>
      </c>
      <c r="L760" s="49">
        <v>25</v>
      </c>
      <c r="M760" s="49">
        <v>0</v>
      </c>
      <c r="N760" s="49">
        <v>8.0820000000000003E-2</v>
      </c>
      <c r="O760" s="49">
        <v>0.13875999999999999</v>
      </c>
      <c r="P760" s="49"/>
      <c r="Q760" s="49"/>
      <c r="R760" s="49">
        <v>0.21956999999999999</v>
      </c>
      <c r="S760" s="49"/>
      <c r="T760" s="49"/>
      <c r="U760" s="49"/>
      <c r="V760" s="49"/>
      <c r="W760" s="49"/>
      <c r="X760" s="49"/>
      <c r="Y760" s="49"/>
      <c r="Z760" s="49"/>
      <c r="AA760" s="49"/>
      <c r="AB760" s="49"/>
      <c r="AC760" s="49"/>
      <c r="AD760" s="49"/>
      <c r="AE760" s="49">
        <v>0.13875999999999999</v>
      </c>
      <c r="AF760" s="49"/>
      <c r="AG760" s="49"/>
      <c r="AH760" s="49"/>
      <c r="AI760" s="49"/>
      <c r="AJ760" s="49"/>
      <c r="AK760" s="49"/>
      <c r="AL760" s="49"/>
      <c r="AM760" s="49"/>
      <c r="AN760" s="49"/>
      <c r="AO760" s="49"/>
      <c r="AP760" s="49"/>
      <c r="AQ760" s="49"/>
      <c r="AR760" s="49"/>
      <c r="AS760" s="49" t="s">
        <v>1353</v>
      </c>
      <c r="AT760" s="108" t="str">
        <f t="shared" si="11"/>
        <v>CB3_2025-06-15_C</v>
      </c>
      <c r="AU760" s="49"/>
      <c r="AV760" s="49"/>
    </row>
    <row r="761" spans="1:48" x14ac:dyDescent="0.35">
      <c r="A761" s="49" t="s">
        <v>1551</v>
      </c>
      <c r="B761" s="49" t="s">
        <v>1349</v>
      </c>
      <c r="C761" s="49" t="s">
        <v>1361</v>
      </c>
      <c r="D761" s="49" t="s">
        <v>1349</v>
      </c>
      <c r="E761" s="49">
        <v>396.3476</v>
      </c>
      <c r="F761" s="49" t="s">
        <v>1351</v>
      </c>
      <c r="G761" s="102">
        <v>45823</v>
      </c>
      <c r="H761" s="49"/>
      <c r="I761" s="49" t="s">
        <v>1352</v>
      </c>
      <c r="J761" s="49"/>
      <c r="K761" s="49" t="s">
        <v>1360</v>
      </c>
      <c r="L761" s="49">
        <v>0</v>
      </c>
      <c r="M761" s="49">
        <v>0</v>
      </c>
      <c r="N761" s="49">
        <v>0.45085999999999998</v>
      </c>
      <c r="O761" s="49">
        <v>4.2500000000000003E-3</v>
      </c>
      <c r="P761" s="49"/>
      <c r="Q761" s="49"/>
      <c r="R761" s="49">
        <v>0.45511000000000001</v>
      </c>
      <c r="S761" s="49"/>
      <c r="T761" s="49"/>
      <c r="U761" s="49"/>
      <c r="V761" s="49"/>
      <c r="W761" s="49"/>
      <c r="X761" s="49"/>
      <c r="Y761" s="49"/>
      <c r="Z761" s="49"/>
      <c r="AA761" s="49"/>
      <c r="AB761" s="49"/>
      <c r="AC761" s="49"/>
      <c r="AD761" s="49"/>
      <c r="AE761" s="49">
        <v>4.2500000000000003E-3</v>
      </c>
      <c r="AF761" s="49"/>
      <c r="AG761" s="49"/>
      <c r="AH761" s="49"/>
      <c r="AI761" s="49"/>
      <c r="AJ761" s="49"/>
      <c r="AK761" s="49"/>
      <c r="AL761" s="49"/>
      <c r="AM761" s="49"/>
      <c r="AN761" s="49"/>
      <c r="AO761" s="49"/>
      <c r="AP761" s="49"/>
      <c r="AQ761" s="49"/>
      <c r="AR761" s="49"/>
      <c r="AS761" s="49" t="s">
        <v>1353</v>
      </c>
      <c r="AT761" s="108" t="str">
        <f t="shared" si="11"/>
        <v>CB3_2025-06-15_T</v>
      </c>
      <c r="AU761" s="49"/>
      <c r="AV761" s="49"/>
    </row>
    <row r="762" spans="1:48" x14ac:dyDescent="0.35">
      <c r="A762" s="49" t="s">
        <v>1552</v>
      </c>
      <c r="B762" s="49" t="s">
        <v>1349</v>
      </c>
      <c r="C762" s="49" t="s">
        <v>1359</v>
      </c>
      <c r="D762" s="49" t="s">
        <v>1349</v>
      </c>
      <c r="E762" s="49">
        <v>324.07819999999998</v>
      </c>
      <c r="F762" s="49" t="s">
        <v>1357</v>
      </c>
      <c r="G762" s="102">
        <v>45823</v>
      </c>
      <c r="H762" s="49"/>
      <c r="I762" s="49" t="s">
        <v>1352</v>
      </c>
      <c r="J762" s="49"/>
      <c r="K762" s="49" t="s">
        <v>1360</v>
      </c>
      <c r="L762" s="49">
        <v>4</v>
      </c>
      <c r="M762" s="49">
        <v>0</v>
      </c>
      <c r="N762" s="49">
        <v>0.21254000000000001</v>
      </c>
      <c r="O762" s="49">
        <v>0.13733000000000001</v>
      </c>
      <c r="P762" s="49"/>
      <c r="Q762" s="49"/>
      <c r="R762" s="49">
        <v>0.34987000000000001</v>
      </c>
      <c r="S762" s="49"/>
      <c r="T762" s="49"/>
      <c r="U762" s="49"/>
      <c r="V762" s="49"/>
      <c r="W762" s="49"/>
      <c r="X762" s="49"/>
      <c r="Y762" s="49"/>
      <c r="Z762" s="49"/>
      <c r="AA762" s="49"/>
      <c r="AB762" s="49"/>
      <c r="AC762" s="49"/>
      <c r="AD762" s="49"/>
      <c r="AE762" s="49">
        <v>0.13733000000000001</v>
      </c>
      <c r="AF762" s="49"/>
      <c r="AG762" s="49"/>
      <c r="AH762" s="49"/>
      <c r="AI762" s="49"/>
      <c r="AJ762" s="49"/>
      <c r="AK762" s="49"/>
      <c r="AL762" s="49"/>
      <c r="AM762" s="49"/>
      <c r="AN762" s="49"/>
      <c r="AO762" s="49"/>
      <c r="AP762" s="49"/>
      <c r="AQ762" s="49"/>
      <c r="AR762" s="49"/>
      <c r="AS762" s="49" t="s">
        <v>1353</v>
      </c>
      <c r="AT762" s="108" t="str">
        <f t="shared" si="11"/>
        <v>CL2_2025-06-15_C</v>
      </c>
      <c r="AU762" s="49"/>
      <c r="AV762" s="49"/>
    </row>
    <row r="763" spans="1:48" x14ac:dyDescent="0.35">
      <c r="A763" s="49" t="s">
        <v>1552</v>
      </c>
      <c r="B763" s="49" t="s">
        <v>1349</v>
      </c>
      <c r="C763" s="49" t="s">
        <v>1356</v>
      </c>
      <c r="D763" s="49" t="s">
        <v>1349</v>
      </c>
      <c r="E763" s="49">
        <v>5.7860000000000002E-2</v>
      </c>
      <c r="F763" s="49" t="s">
        <v>1357</v>
      </c>
      <c r="G763" s="102">
        <v>45823</v>
      </c>
      <c r="H763" s="49"/>
      <c r="I763" s="49" t="s">
        <v>1352</v>
      </c>
      <c r="J763" s="49"/>
      <c r="K763" s="49"/>
      <c r="L763" s="49">
        <v>0</v>
      </c>
      <c r="M763" s="49">
        <v>0</v>
      </c>
      <c r="N763" s="49">
        <v>2.785E-2</v>
      </c>
      <c r="O763" s="49">
        <v>2.8400000000000001E-3</v>
      </c>
      <c r="P763" s="49"/>
      <c r="Q763" s="49"/>
      <c r="R763" s="49">
        <v>3.0689999999999999E-2</v>
      </c>
      <c r="S763" s="49"/>
      <c r="T763" s="49"/>
      <c r="U763" s="49"/>
      <c r="V763" s="49"/>
      <c r="W763" s="49"/>
      <c r="X763" s="49"/>
      <c r="Y763" s="49"/>
      <c r="Z763" s="49"/>
      <c r="AA763" s="49"/>
      <c r="AB763" s="49"/>
      <c r="AC763" s="49"/>
      <c r="AD763" s="49"/>
      <c r="AE763" s="49">
        <v>2.8400000000000001E-3</v>
      </c>
      <c r="AF763" s="49"/>
      <c r="AG763" s="49"/>
      <c r="AH763" s="49"/>
      <c r="AI763" s="49"/>
      <c r="AJ763" s="49"/>
      <c r="AK763" s="49"/>
      <c r="AL763" s="49"/>
      <c r="AM763" s="49"/>
      <c r="AN763" s="49"/>
      <c r="AO763" s="49"/>
      <c r="AP763" s="49"/>
      <c r="AQ763" s="49"/>
      <c r="AR763" s="49"/>
      <c r="AS763" s="49" t="s">
        <v>1353</v>
      </c>
      <c r="AT763" s="108" t="str">
        <f t="shared" si="11"/>
        <v>CL2_2025-06-15_P</v>
      </c>
      <c r="AU763" s="49"/>
      <c r="AV763" s="49"/>
    </row>
    <row r="764" spans="1:48" x14ac:dyDescent="0.35">
      <c r="A764" s="49" t="s">
        <v>1552</v>
      </c>
      <c r="B764" s="49" t="s">
        <v>1349</v>
      </c>
      <c r="C764" s="49" t="s">
        <v>1350</v>
      </c>
      <c r="D764" s="49" t="s">
        <v>1349</v>
      </c>
      <c r="E764" s="49">
        <v>3.2545899999999999</v>
      </c>
      <c r="F764" s="49" t="s">
        <v>1351</v>
      </c>
      <c r="G764" s="102">
        <v>45823</v>
      </c>
      <c r="H764" s="49"/>
      <c r="I764" s="49" t="s">
        <v>1352</v>
      </c>
      <c r="J764" s="49"/>
      <c r="K764" s="49"/>
      <c r="L764" s="49">
        <v>0</v>
      </c>
      <c r="M764" s="49">
        <v>0</v>
      </c>
      <c r="N764" s="49">
        <v>2.0559999999999998E-2</v>
      </c>
      <c r="O764" s="49">
        <v>8.1899999999999994E-3</v>
      </c>
      <c r="P764" s="49"/>
      <c r="Q764" s="49"/>
      <c r="R764" s="49">
        <v>2.8750000000000001E-2</v>
      </c>
      <c r="S764" s="49"/>
      <c r="T764" s="49"/>
      <c r="U764" s="49"/>
      <c r="V764" s="49"/>
      <c r="W764" s="49"/>
      <c r="X764" s="49"/>
      <c r="Y764" s="49"/>
      <c r="Z764" s="49"/>
      <c r="AA764" s="49"/>
      <c r="AB764" s="49"/>
      <c r="AC764" s="49"/>
      <c r="AD764" s="49"/>
      <c r="AE764" s="49">
        <v>8.1899999999999994E-3</v>
      </c>
      <c r="AF764" s="49"/>
      <c r="AG764" s="49"/>
      <c r="AH764" s="49"/>
      <c r="AI764" s="49"/>
      <c r="AJ764" s="49"/>
      <c r="AK764" s="49"/>
      <c r="AL764" s="49"/>
      <c r="AM764" s="49"/>
      <c r="AN764" s="49"/>
      <c r="AO764" s="49"/>
      <c r="AP764" s="49"/>
      <c r="AQ764" s="49"/>
      <c r="AR764" s="49"/>
      <c r="AS764" s="49" t="s">
        <v>1353</v>
      </c>
      <c r="AT764" s="108" t="str">
        <f t="shared" si="11"/>
        <v>CL2_2025-06-15_N</v>
      </c>
      <c r="AU764" s="49"/>
      <c r="AV764" s="49"/>
    </row>
    <row r="765" spans="1:48" x14ac:dyDescent="0.35">
      <c r="A765" s="49" t="s">
        <v>1552</v>
      </c>
      <c r="B765" s="49" t="s">
        <v>1349</v>
      </c>
      <c r="C765" s="49" t="s">
        <v>1361</v>
      </c>
      <c r="D765" s="49" t="s">
        <v>1349</v>
      </c>
      <c r="E765" s="49">
        <v>389.58679999999998</v>
      </c>
      <c r="F765" s="49" t="s">
        <v>1351</v>
      </c>
      <c r="G765" s="102">
        <v>45823</v>
      </c>
      <c r="H765" s="49"/>
      <c r="I765" s="49" t="s">
        <v>1352</v>
      </c>
      <c r="J765" s="49"/>
      <c r="K765" s="49" t="s">
        <v>1360</v>
      </c>
      <c r="L765" s="49">
        <v>4</v>
      </c>
      <c r="M765" s="49">
        <v>0</v>
      </c>
      <c r="N765" s="49">
        <v>8.3260000000000001E-2</v>
      </c>
      <c r="O765" s="49">
        <v>5.8E-4</v>
      </c>
      <c r="P765" s="49"/>
      <c r="Q765" s="49"/>
      <c r="R765" s="49">
        <v>8.3830000000000002E-2</v>
      </c>
      <c r="S765" s="49"/>
      <c r="T765" s="49"/>
      <c r="U765" s="49"/>
      <c r="V765" s="49"/>
      <c r="W765" s="49"/>
      <c r="X765" s="49"/>
      <c r="Y765" s="49"/>
      <c r="Z765" s="49"/>
      <c r="AA765" s="49"/>
      <c r="AB765" s="49"/>
      <c r="AC765" s="49"/>
      <c r="AD765" s="49"/>
      <c r="AE765" s="49">
        <v>5.8E-4</v>
      </c>
      <c r="AF765" s="49"/>
      <c r="AG765" s="49"/>
      <c r="AH765" s="49"/>
      <c r="AI765" s="49"/>
      <c r="AJ765" s="49"/>
      <c r="AK765" s="49"/>
      <c r="AL765" s="49"/>
      <c r="AM765" s="49"/>
      <c r="AN765" s="49"/>
      <c r="AO765" s="49"/>
      <c r="AP765" s="49"/>
      <c r="AQ765" s="49"/>
      <c r="AR765" s="49"/>
      <c r="AS765" s="49" t="s">
        <v>1353</v>
      </c>
      <c r="AT765" s="108" t="str">
        <f t="shared" si="11"/>
        <v>CL2_2025-06-15_T</v>
      </c>
      <c r="AU765" s="49"/>
      <c r="AV765" s="49"/>
    </row>
    <row r="766" spans="1:48" x14ac:dyDescent="0.35">
      <c r="A766" s="49" t="s">
        <v>1553</v>
      </c>
      <c r="B766" s="49" t="s">
        <v>1349</v>
      </c>
      <c r="C766" s="49" t="s">
        <v>1350</v>
      </c>
      <c r="D766" s="49" t="s">
        <v>1349</v>
      </c>
      <c r="E766" s="49">
        <v>5.4040900000000001</v>
      </c>
      <c r="F766" s="49" t="s">
        <v>1351</v>
      </c>
      <c r="G766" s="102">
        <v>45823</v>
      </c>
      <c r="H766" s="49"/>
      <c r="I766" s="49" t="s">
        <v>1352</v>
      </c>
      <c r="J766" s="49"/>
      <c r="K766" s="49"/>
      <c r="L766" s="49">
        <v>0</v>
      </c>
      <c r="M766" s="49">
        <v>0</v>
      </c>
      <c r="N766" s="49">
        <v>2.7140000000000001E-2</v>
      </c>
      <c r="O766" s="49">
        <v>1.421E-2</v>
      </c>
      <c r="P766" s="49"/>
      <c r="Q766" s="49"/>
      <c r="R766" s="49">
        <v>4.1360000000000001E-2</v>
      </c>
      <c r="S766" s="49"/>
      <c r="T766" s="49"/>
      <c r="U766" s="49"/>
      <c r="V766" s="49"/>
      <c r="W766" s="49"/>
      <c r="X766" s="49"/>
      <c r="Y766" s="49"/>
      <c r="Z766" s="49"/>
      <c r="AA766" s="49"/>
      <c r="AB766" s="49"/>
      <c r="AC766" s="49"/>
      <c r="AD766" s="49"/>
      <c r="AE766" s="49">
        <v>1.421E-2</v>
      </c>
      <c r="AF766" s="49"/>
      <c r="AG766" s="49"/>
      <c r="AH766" s="49"/>
      <c r="AI766" s="49"/>
      <c r="AJ766" s="49"/>
      <c r="AK766" s="49"/>
      <c r="AL766" s="49"/>
      <c r="AM766" s="49"/>
      <c r="AN766" s="49"/>
      <c r="AO766" s="49"/>
      <c r="AP766" s="49"/>
      <c r="AQ766" s="49"/>
      <c r="AR766" s="49"/>
      <c r="AS766" s="49" t="s">
        <v>1353</v>
      </c>
      <c r="AT766" s="108" t="str">
        <f t="shared" si="11"/>
        <v>CL4_2025-06-15_N</v>
      </c>
      <c r="AU766" s="49"/>
      <c r="AV766" s="49"/>
    </row>
    <row r="767" spans="1:48" x14ac:dyDescent="0.35">
      <c r="A767" s="49" t="s">
        <v>1553</v>
      </c>
      <c r="B767" s="49" t="s">
        <v>1349</v>
      </c>
      <c r="C767" s="49" t="s">
        <v>1359</v>
      </c>
      <c r="D767" s="49" t="s">
        <v>1349</v>
      </c>
      <c r="E767" s="49">
        <v>446.17200000000003</v>
      </c>
      <c r="F767" s="49" t="s">
        <v>1357</v>
      </c>
      <c r="G767" s="102">
        <v>45823</v>
      </c>
      <c r="H767" s="49"/>
      <c r="I767" s="49" t="s">
        <v>1352</v>
      </c>
      <c r="J767" s="49"/>
      <c r="K767" s="49" t="s">
        <v>1360</v>
      </c>
      <c r="L767" s="49">
        <v>4</v>
      </c>
      <c r="M767" s="49">
        <v>0</v>
      </c>
      <c r="N767" s="49">
        <v>0.27881</v>
      </c>
      <c r="O767" s="49">
        <v>0.13719000000000001</v>
      </c>
      <c r="P767" s="49"/>
      <c r="Q767" s="49"/>
      <c r="R767" s="49">
        <v>0.41599999999999998</v>
      </c>
      <c r="S767" s="49"/>
      <c r="T767" s="49"/>
      <c r="U767" s="49"/>
      <c r="V767" s="49"/>
      <c r="W767" s="49"/>
      <c r="X767" s="49"/>
      <c r="Y767" s="49"/>
      <c r="Z767" s="49"/>
      <c r="AA767" s="49"/>
      <c r="AB767" s="49"/>
      <c r="AC767" s="49"/>
      <c r="AD767" s="49"/>
      <c r="AE767" s="49">
        <v>0.13719000000000001</v>
      </c>
      <c r="AF767" s="49"/>
      <c r="AG767" s="49"/>
      <c r="AH767" s="49"/>
      <c r="AI767" s="49"/>
      <c r="AJ767" s="49"/>
      <c r="AK767" s="49"/>
      <c r="AL767" s="49"/>
      <c r="AM767" s="49"/>
      <c r="AN767" s="49"/>
      <c r="AO767" s="49"/>
      <c r="AP767" s="49"/>
      <c r="AQ767" s="49"/>
      <c r="AR767" s="49"/>
      <c r="AS767" s="49" t="s">
        <v>1353</v>
      </c>
      <c r="AT767" s="108" t="str">
        <f t="shared" si="11"/>
        <v>CL4_2025-06-15_C</v>
      </c>
      <c r="AU767" s="49"/>
      <c r="AV767" s="49"/>
    </row>
    <row r="768" spans="1:48" x14ac:dyDescent="0.35">
      <c r="A768" s="49" t="s">
        <v>1553</v>
      </c>
      <c r="B768" s="49" t="s">
        <v>1349</v>
      </c>
      <c r="C768" s="49" t="s">
        <v>1361</v>
      </c>
      <c r="D768" s="49" t="s">
        <v>1349</v>
      </c>
      <c r="E768" s="49">
        <v>351.83969999999999</v>
      </c>
      <c r="F768" s="49" t="s">
        <v>1351</v>
      </c>
      <c r="G768" s="102">
        <v>45823</v>
      </c>
      <c r="H768" s="49"/>
      <c r="I768" s="49" t="s">
        <v>1352</v>
      </c>
      <c r="J768" s="49"/>
      <c r="K768" s="49"/>
      <c r="L768" s="49">
        <v>0</v>
      </c>
      <c r="M768" s="49">
        <v>0</v>
      </c>
      <c r="N768" s="49">
        <v>0.39360000000000001</v>
      </c>
      <c r="O768" s="49">
        <v>8.5199999999999998E-3</v>
      </c>
      <c r="P768" s="49"/>
      <c r="Q768" s="49"/>
      <c r="R768" s="49">
        <v>0.40211999999999998</v>
      </c>
      <c r="S768" s="49"/>
      <c r="T768" s="49"/>
      <c r="U768" s="49"/>
      <c r="V768" s="49"/>
      <c r="W768" s="49"/>
      <c r="X768" s="49"/>
      <c r="Y768" s="49"/>
      <c r="Z768" s="49"/>
      <c r="AA768" s="49"/>
      <c r="AB768" s="49"/>
      <c r="AC768" s="49"/>
      <c r="AD768" s="49"/>
      <c r="AE768" s="49">
        <v>8.5199999999999998E-3</v>
      </c>
      <c r="AF768" s="49"/>
      <c r="AG768" s="49"/>
      <c r="AH768" s="49"/>
      <c r="AI768" s="49"/>
      <c r="AJ768" s="49"/>
      <c r="AK768" s="49"/>
      <c r="AL768" s="49"/>
      <c r="AM768" s="49"/>
      <c r="AN768" s="49"/>
      <c r="AO768" s="49"/>
      <c r="AP768" s="49"/>
      <c r="AQ768" s="49"/>
      <c r="AR768" s="49"/>
      <c r="AS768" s="49" t="s">
        <v>1353</v>
      </c>
      <c r="AT768" s="108" t="str">
        <f t="shared" si="11"/>
        <v>CL4_2025-06-15_T</v>
      </c>
      <c r="AU768" s="49"/>
      <c r="AV768" s="49"/>
    </row>
    <row r="769" spans="1:49" x14ac:dyDescent="0.35">
      <c r="A769" s="49" t="s">
        <v>1553</v>
      </c>
      <c r="B769" s="49" t="s">
        <v>1349</v>
      </c>
      <c r="C769" s="49" t="s">
        <v>1356</v>
      </c>
      <c r="D769" s="49" t="s">
        <v>1349</v>
      </c>
      <c r="E769" s="49">
        <v>7.5999999999999998E-2</v>
      </c>
      <c r="F769" s="49" t="s">
        <v>1357</v>
      </c>
      <c r="G769" s="102">
        <v>45823</v>
      </c>
      <c r="H769" s="49"/>
      <c r="I769" s="49" t="s">
        <v>1352</v>
      </c>
      <c r="J769" s="49"/>
      <c r="K769" s="49" t="s">
        <v>1360</v>
      </c>
      <c r="L769" s="49">
        <v>4</v>
      </c>
      <c r="M769" s="49">
        <v>0</v>
      </c>
      <c r="N769" s="49">
        <v>6.4000000000000003E-3</v>
      </c>
      <c r="O769" s="49">
        <v>8.1999999999999998E-4</v>
      </c>
      <c r="P769" s="49"/>
      <c r="Q769" s="49"/>
      <c r="R769" s="49">
        <v>7.2300000000000003E-3</v>
      </c>
      <c r="S769" s="49"/>
      <c r="T769" s="49"/>
      <c r="U769" s="49"/>
      <c r="V769" s="49"/>
      <c r="W769" s="49"/>
      <c r="X769" s="49"/>
      <c r="Y769" s="49"/>
      <c r="Z769" s="49"/>
      <c r="AA769" s="49"/>
      <c r="AB769" s="49"/>
      <c r="AC769" s="49"/>
      <c r="AD769" s="49"/>
      <c r="AE769" s="49">
        <v>8.1999999999999998E-4</v>
      </c>
      <c r="AF769" s="49"/>
      <c r="AG769" s="49"/>
      <c r="AH769" s="49"/>
      <c r="AI769" s="49"/>
      <c r="AJ769" s="49"/>
      <c r="AK769" s="49"/>
      <c r="AL769" s="49"/>
      <c r="AM769" s="49"/>
      <c r="AN769" s="49"/>
      <c r="AO769" s="49"/>
      <c r="AP769" s="49"/>
      <c r="AQ769" s="49"/>
      <c r="AR769" s="49"/>
      <c r="AS769" s="49" t="s">
        <v>1353</v>
      </c>
      <c r="AT769" s="108" t="str">
        <f t="shared" si="11"/>
        <v>CL4_2025-06-15_P</v>
      </c>
      <c r="AU769" s="49"/>
      <c r="AV769" s="49"/>
    </row>
    <row r="770" spans="1:49" x14ac:dyDescent="0.35">
      <c r="A770" s="49" t="s">
        <v>1554</v>
      </c>
      <c r="B770" s="49" t="s">
        <v>1349</v>
      </c>
      <c r="C770" s="49" t="s">
        <v>1350</v>
      </c>
      <c r="D770" s="49" t="s">
        <v>1349</v>
      </c>
      <c r="E770" s="49">
        <v>11.599320000000001</v>
      </c>
      <c r="F770" s="49" t="s">
        <v>1351</v>
      </c>
      <c r="G770" s="102">
        <v>45823</v>
      </c>
      <c r="H770" s="49"/>
      <c r="I770" s="49" t="s">
        <v>1352</v>
      </c>
      <c r="J770" s="49"/>
      <c r="K770" s="49"/>
      <c r="L770" s="49">
        <v>0</v>
      </c>
      <c r="M770" s="49">
        <v>0</v>
      </c>
      <c r="N770" s="49">
        <v>4.6109999999999998E-2</v>
      </c>
      <c r="O770" s="49">
        <v>9.1500000000000001E-3</v>
      </c>
      <c r="P770" s="49"/>
      <c r="Q770" s="49"/>
      <c r="R770" s="49">
        <v>5.5259999999999997E-2</v>
      </c>
      <c r="S770" s="49"/>
      <c r="T770" s="49"/>
      <c r="U770" s="49"/>
      <c r="V770" s="49"/>
      <c r="W770" s="49"/>
      <c r="X770" s="49"/>
      <c r="Y770" s="49"/>
      <c r="Z770" s="49"/>
      <c r="AA770" s="49"/>
      <c r="AB770" s="49"/>
      <c r="AC770" s="49"/>
      <c r="AD770" s="49"/>
      <c r="AE770" s="49">
        <v>9.1500000000000001E-3</v>
      </c>
      <c r="AF770" s="49"/>
      <c r="AG770" s="49"/>
      <c r="AH770" s="49"/>
      <c r="AI770" s="49"/>
      <c r="AJ770" s="49"/>
      <c r="AK770" s="49"/>
      <c r="AL770" s="49"/>
      <c r="AM770" s="49"/>
      <c r="AN770" s="49"/>
      <c r="AO770" s="49"/>
      <c r="AP770" s="49"/>
      <c r="AQ770" s="49"/>
      <c r="AR770" s="49"/>
      <c r="AS770" s="49" t="s">
        <v>1353</v>
      </c>
      <c r="AT770" s="108" t="str">
        <f t="shared" ref="AT770:AT833" si="12">A770&amp;"_"&amp;LEFT(C770,1)</f>
        <v>CL5_2025-06-15_N</v>
      </c>
      <c r="AU770" s="49"/>
      <c r="AV770" s="49"/>
    </row>
    <row r="771" spans="1:49" x14ac:dyDescent="0.35">
      <c r="A771" s="49" t="s">
        <v>1554</v>
      </c>
      <c r="B771" s="49" t="s">
        <v>1349</v>
      </c>
      <c r="C771" s="49" t="s">
        <v>1356</v>
      </c>
      <c r="D771" s="49" t="s">
        <v>1349</v>
      </c>
      <c r="E771" s="49">
        <v>3.0099999999999998E-2</v>
      </c>
      <c r="F771" s="49" t="s">
        <v>1357</v>
      </c>
      <c r="G771" s="102">
        <v>45823</v>
      </c>
      <c r="H771" s="49"/>
      <c r="I771" s="49" t="s">
        <v>1352</v>
      </c>
      <c r="J771" s="49"/>
      <c r="K771" s="49"/>
      <c r="L771" s="49">
        <v>0</v>
      </c>
      <c r="M771" s="49">
        <v>0</v>
      </c>
      <c r="N771" s="49">
        <v>1.389E-2</v>
      </c>
      <c r="O771" s="49">
        <v>2.8800000000000002E-3</v>
      </c>
      <c r="P771" s="49"/>
      <c r="Q771" s="49"/>
      <c r="R771" s="49">
        <v>1.678E-2</v>
      </c>
      <c r="S771" s="49"/>
      <c r="T771" s="49"/>
      <c r="U771" s="49"/>
      <c r="V771" s="49"/>
      <c r="W771" s="49"/>
      <c r="X771" s="49"/>
      <c r="Y771" s="49"/>
      <c r="Z771" s="49"/>
      <c r="AA771" s="49"/>
      <c r="AB771" s="49"/>
      <c r="AC771" s="49"/>
      <c r="AD771" s="49"/>
      <c r="AE771" s="49">
        <v>2.8800000000000002E-3</v>
      </c>
      <c r="AF771" s="49"/>
      <c r="AG771" s="49"/>
      <c r="AH771" s="49"/>
      <c r="AI771" s="49"/>
      <c r="AJ771" s="49"/>
      <c r="AK771" s="49"/>
      <c r="AL771" s="49"/>
      <c r="AM771" s="49"/>
      <c r="AN771" s="49"/>
      <c r="AO771" s="49"/>
      <c r="AP771" s="49"/>
      <c r="AQ771" s="49"/>
      <c r="AR771" s="49"/>
      <c r="AS771" s="49" t="s">
        <v>1353</v>
      </c>
      <c r="AT771" s="108" t="str">
        <f t="shared" si="12"/>
        <v>CL5_2025-06-15_P</v>
      </c>
      <c r="AU771" s="49"/>
      <c r="AV771" s="49"/>
    </row>
    <row r="772" spans="1:49" x14ac:dyDescent="0.35">
      <c r="A772" s="49" t="s">
        <v>1554</v>
      </c>
      <c r="B772" s="49" t="s">
        <v>1349</v>
      </c>
      <c r="C772" s="49" t="s">
        <v>1359</v>
      </c>
      <c r="D772" s="49" t="s">
        <v>1349</v>
      </c>
      <c r="E772" s="49">
        <v>611.29719999999998</v>
      </c>
      <c r="F772" s="49" t="s">
        <v>1357</v>
      </c>
      <c r="G772" s="102">
        <v>45823</v>
      </c>
      <c r="H772" s="49"/>
      <c r="I772" s="49" t="s">
        <v>1352</v>
      </c>
      <c r="J772" s="49"/>
      <c r="K772" s="49" t="s">
        <v>1360</v>
      </c>
      <c r="L772" s="49">
        <v>24</v>
      </c>
      <c r="M772" s="49">
        <v>0</v>
      </c>
      <c r="N772" s="49">
        <v>8.4059999999999996E-2</v>
      </c>
      <c r="O772" s="49">
        <v>0.13558999999999999</v>
      </c>
      <c r="P772" s="49"/>
      <c r="Q772" s="49"/>
      <c r="R772" s="49">
        <v>0.21965000000000001</v>
      </c>
      <c r="S772" s="49"/>
      <c r="T772" s="49"/>
      <c r="U772" s="49"/>
      <c r="V772" s="49"/>
      <c r="W772" s="49"/>
      <c r="X772" s="49"/>
      <c r="Y772" s="49"/>
      <c r="Z772" s="49"/>
      <c r="AA772" s="49"/>
      <c r="AB772" s="49"/>
      <c r="AC772" s="49"/>
      <c r="AD772" s="49"/>
      <c r="AE772" s="49">
        <v>0.13558999999999999</v>
      </c>
      <c r="AF772" s="49"/>
      <c r="AG772" s="49"/>
      <c r="AH772" s="49"/>
      <c r="AI772" s="49"/>
      <c r="AJ772" s="49"/>
      <c r="AK772" s="49"/>
      <c r="AL772" s="49"/>
      <c r="AM772" s="49"/>
      <c r="AN772" s="49"/>
      <c r="AO772" s="49"/>
      <c r="AP772" s="49"/>
      <c r="AQ772" s="49"/>
      <c r="AR772" s="49"/>
      <c r="AS772" s="49" t="s">
        <v>1353</v>
      </c>
      <c r="AT772" s="108" t="str">
        <f t="shared" si="12"/>
        <v>CL5_2025-06-15_C</v>
      </c>
      <c r="AU772" s="49"/>
      <c r="AV772" s="49"/>
    </row>
    <row r="773" spans="1:49" x14ac:dyDescent="0.35">
      <c r="A773" s="49" t="s">
        <v>1554</v>
      </c>
      <c r="B773" s="49" t="s">
        <v>1349</v>
      </c>
      <c r="C773" s="49" t="s">
        <v>1361</v>
      </c>
      <c r="D773" s="49" t="s">
        <v>1349</v>
      </c>
      <c r="E773" s="49">
        <v>535.52509999999995</v>
      </c>
      <c r="F773" s="49" t="s">
        <v>1351</v>
      </c>
      <c r="G773" s="102">
        <v>45823</v>
      </c>
      <c r="H773" s="49"/>
      <c r="I773" s="49" t="s">
        <v>1352</v>
      </c>
      <c r="J773" s="49"/>
      <c r="K773" s="49" t="s">
        <v>1360</v>
      </c>
      <c r="L773" s="49">
        <v>4</v>
      </c>
      <c r="M773" s="49">
        <v>0</v>
      </c>
      <c r="N773" s="49">
        <v>0.11287999999999999</v>
      </c>
      <c r="O773" s="49">
        <v>6.4999999999999997E-4</v>
      </c>
      <c r="P773" s="49"/>
      <c r="Q773" s="49"/>
      <c r="R773" s="49">
        <v>0.11353000000000001</v>
      </c>
      <c r="S773" s="49"/>
      <c r="T773" s="49"/>
      <c r="U773" s="49"/>
      <c r="V773" s="49"/>
      <c r="W773" s="49"/>
      <c r="X773" s="49"/>
      <c r="Y773" s="49"/>
      <c r="Z773" s="49"/>
      <c r="AA773" s="49"/>
      <c r="AB773" s="49"/>
      <c r="AC773" s="49"/>
      <c r="AD773" s="49"/>
      <c r="AE773" s="49">
        <v>6.4999999999999997E-4</v>
      </c>
      <c r="AF773" s="49"/>
      <c r="AG773" s="49"/>
      <c r="AH773" s="49"/>
      <c r="AI773" s="49"/>
      <c r="AJ773" s="49"/>
      <c r="AK773" s="49"/>
      <c r="AL773" s="49"/>
      <c r="AM773" s="49"/>
      <c r="AN773" s="49"/>
      <c r="AO773" s="49"/>
      <c r="AP773" s="49"/>
      <c r="AQ773" s="49"/>
      <c r="AR773" s="49"/>
      <c r="AS773" s="49" t="s">
        <v>1353</v>
      </c>
      <c r="AT773" s="108" t="str">
        <f t="shared" si="12"/>
        <v>CL5_2025-06-15_T</v>
      </c>
      <c r="AU773" s="49"/>
      <c r="AV773" s="49"/>
    </row>
    <row r="774" spans="1:49" x14ac:dyDescent="0.35">
      <c r="A774" s="49" t="s">
        <v>1555</v>
      </c>
      <c r="B774" s="49" t="s">
        <v>1349</v>
      </c>
      <c r="C774" s="49" t="s">
        <v>1350</v>
      </c>
      <c r="D774" s="49" t="s">
        <v>1349</v>
      </c>
      <c r="E774" s="49">
        <v>11.18045</v>
      </c>
      <c r="F774" s="49" t="s">
        <v>1351</v>
      </c>
      <c r="G774" s="102">
        <v>45823</v>
      </c>
      <c r="H774" s="49"/>
      <c r="I774" s="49" t="s">
        <v>1352</v>
      </c>
      <c r="J774" s="49"/>
      <c r="K774" s="49"/>
      <c r="L774" s="49">
        <v>0</v>
      </c>
      <c r="M774" s="49">
        <v>0</v>
      </c>
      <c r="N774" s="49">
        <v>4.4819999999999999E-2</v>
      </c>
      <c r="O774" s="49">
        <v>1.0880000000000001E-2</v>
      </c>
      <c r="P774" s="49"/>
      <c r="Q774" s="49"/>
      <c r="R774" s="49">
        <v>5.57E-2</v>
      </c>
      <c r="S774" s="49"/>
      <c r="T774" s="49"/>
      <c r="U774" s="49"/>
      <c r="V774" s="49"/>
      <c r="W774" s="49"/>
      <c r="X774" s="49"/>
      <c r="Y774" s="49"/>
      <c r="Z774" s="49"/>
      <c r="AA774" s="49"/>
      <c r="AB774" s="49"/>
      <c r="AC774" s="49"/>
      <c r="AD774" s="49"/>
      <c r="AE774" s="49">
        <v>1.0880000000000001E-2</v>
      </c>
      <c r="AF774" s="49"/>
      <c r="AG774" s="49"/>
      <c r="AH774" s="49"/>
      <c r="AI774" s="49"/>
      <c r="AJ774" s="49"/>
      <c r="AK774" s="49"/>
      <c r="AL774" s="49"/>
      <c r="AM774" s="49"/>
      <c r="AN774" s="49"/>
      <c r="AO774" s="49"/>
      <c r="AP774" s="49"/>
      <c r="AQ774" s="49"/>
      <c r="AR774" s="49"/>
      <c r="AS774" s="49" t="s">
        <v>1353</v>
      </c>
      <c r="AT774" s="108" t="str">
        <f t="shared" si="12"/>
        <v>COL1_2025-06-15_N</v>
      </c>
      <c r="AU774" s="49"/>
      <c r="AV774" s="49"/>
    </row>
    <row r="775" spans="1:49" x14ac:dyDescent="0.35">
      <c r="A775" s="49" t="s">
        <v>1555</v>
      </c>
      <c r="B775" s="49" t="s">
        <v>1349</v>
      </c>
      <c r="C775" s="49" t="s">
        <v>1359</v>
      </c>
      <c r="D775" s="49" t="s">
        <v>1349</v>
      </c>
      <c r="E775" s="49">
        <v>567.05190000000005</v>
      </c>
      <c r="F775" s="49" t="s">
        <v>1357</v>
      </c>
      <c r="G775" s="102">
        <v>45823</v>
      </c>
      <c r="H775" s="49"/>
      <c r="I775" s="49" t="s">
        <v>1352</v>
      </c>
      <c r="J775" s="49"/>
      <c r="K775" s="49" t="s">
        <v>1360</v>
      </c>
      <c r="L775" s="49">
        <v>23</v>
      </c>
      <c r="M775" s="49">
        <v>0</v>
      </c>
      <c r="N775" s="49">
        <v>8.1189999999999998E-2</v>
      </c>
      <c r="O775" s="49">
        <v>0.13786999999999999</v>
      </c>
      <c r="P775" s="49"/>
      <c r="Q775" s="49"/>
      <c r="R775" s="49">
        <v>0.21906</v>
      </c>
      <c r="S775" s="49"/>
      <c r="T775" s="49"/>
      <c r="U775" s="49"/>
      <c r="V775" s="49"/>
      <c r="W775" s="49"/>
      <c r="X775" s="49"/>
      <c r="Y775" s="49"/>
      <c r="Z775" s="49"/>
      <c r="AA775" s="49"/>
      <c r="AB775" s="49"/>
      <c r="AC775" s="49"/>
      <c r="AD775" s="49"/>
      <c r="AE775" s="49">
        <v>0.13786999999999999</v>
      </c>
      <c r="AF775" s="49"/>
      <c r="AG775" s="49"/>
      <c r="AH775" s="49"/>
      <c r="AI775" s="49"/>
      <c r="AJ775" s="49"/>
      <c r="AK775" s="49"/>
      <c r="AL775" s="49"/>
      <c r="AM775" s="49"/>
      <c r="AN775" s="49"/>
      <c r="AO775" s="49"/>
      <c r="AP775" s="49"/>
      <c r="AQ775" s="49"/>
      <c r="AR775" s="49"/>
      <c r="AS775" s="49" t="s">
        <v>1353</v>
      </c>
      <c r="AT775" s="108" t="str">
        <f t="shared" si="12"/>
        <v>COL1_2025-06-15_C</v>
      </c>
      <c r="AU775" s="49"/>
      <c r="AV775" s="49"/>
    </row>
    <row r="776" spans="1:49" x14ac:dyDescent="0.35">
      <c r="A776" s="49" t="s">
        <v>1555</v>
      </c>
      <c r="B776" s="49" t="s">
        <v>1349</v>
      </c>
      <c r="C776" s="49" t="s">
        <v>1356</v>
      </c>
      <c r="D776" s="49" t="s">
        <v>1349</v>
      </c>
      <c r="E776" s="49">
        <v>2.0459999999999999E-2</v>
      </c>
      <c r="F776" s="49" t="s">
        <v>1357</v>
      </c>
      <c r="G776" s="102">
        <v>45823</v>
      </c>
      <c r="H776" s="49"/>
      <c r="I776" s="49" t="s">
        <v>1352</v>
      </c>
      <c r="J776" s="49"/>
      <c r="K776" s="49" t="s">
        <v>1360</v>
      </c>
      <c r="L776" s="49">
        <v>4</v>
      </c>
      <c r="M776" s="49">
        <v>0</v>
      </c>
      <c r="N776" s="49">
        <v>8.1999999999999998E-4</v>
      </c>
      <c r="O776" s="49">
        <v>1.07E-3</v>
      </c>
      <c r="P776" s="49"/>
      <c r="Q776" s="49"/>
      <c r="R776" s="49">
        <v>1.89E-3</v>
      </c>
      <c r="S776" s="49"/>
      <c r="T776" s="49"/>
      <c r="U776" s="49"/>
      <c r="V776" s="49"/>
      <c r="W776" s="49"/>
      <c r="X776" s="49"/>
      <c r="Y776" s="49"/>
      <c r="Z776" s="49"/>
      <c r="AA776" s="49"/>
      <c r="AB776" s="49"/>
      <c r="AC776" s="49"/>
      <c r="AD776" s="49"/>
      <c r="AE776" s="49">
        <v>1.07E-3</v>
      </c>
      <c r="AF776" s="49"/>
      <c r="AG776" s="49"/>
      <c r="AH776" s="49"/>
      <c r="AI776" s="49"/>
      <c r="AJ776" s="49"/>
      <c r="AK776" s="49"/>
      <c r="AL776" s="49"/>
      <c r="AM776" s="49"/>
      <c r="AN776" s="49"/>
      <c r="AO776" s="49"/>
      <c r="AP776" s="49"/>
      <c r="AQ776" s="49"/>
      <c r="AR776" s="49"/>
      <c r="AS776" s="49" t="s">
        <v>1353</v>
      </c>
      <c r="AT776" s="108" t="str">
        <f t="shared" si="12"/>
        <v>COL1_2025-06-15_P</v>
      </c>
      <c r="AU776" s="49"/>
      <c r="AV776" s="49"/>
    </row>
    <row r="777" spans="1:49" x14ac:dyDescent="0.35">
      <c r="A777" s="49" t="s">
        <v>1555</v>
      </c>
      <c r="B777" s="49" t="s">
        <v>1349</v>
      </c>
      <c r="C777" s="49" t="s">
        <v>1361</v>
      </c>
      <c r="D777" s="49" t="s">
        <v>1349</v>
      </c>
      <c r="E777" s="49">
        <v>230.39869999999999</v>
      </c>
      <c r="F777" s="49" t="s">
        <v>1351</v>
      </c>
      <c r="G777" s="102">
        <v>45823</v>
      </c>
      <c r="H777" s="49"/>
      <c r="I777" s="49" t="s">
        <v>1352</v>
      </c>
      <c r="J777" s="49"/>
      <c r="K777" s="49" t="s">
        <v>1360</v>
      </c>
      <c r="L777" s="49">
        <v>4</v>
      </c>
      <c r="M777" s="49">
        <v>0</v>
      </c>
      <c r="N777" s="49">
        <v>5.1880000000000003E-2</v>
      </c>
      <c r="O777" s="49">
        <v>7.6999999999999996E-4</v>
      </c>
      <c r="P777" s="49"/>
      <c r="Q777" s="49"/>
      <c r="R777" s="49">
        <v>5.2650000000000002E-2</v>
      </c>
      <c r="S777" s="49"/>
      <c r="T777" s="49"/>
      <c r="U777" s="49"/>
      <c r="V777" s="49"/>
      <c r="W777" s="49"/>
      <c r="X777" s="49"/>
      <c r="Y777" s="49"/>
      <c r="Z777" s="49"/>
      <c r="AA777" s="49"/>
      <c r="AB777" s="49"/>
      <c r="AC777" s="49"/>
      <c r="AD777" s="49"/>
      <c r="AE777" s="49">
        <v>7.6999999999999996E-4</v>
      </c>
      <c r="AF777" s="49"/>
      <c r="AG777" s="49"/>
      <c r="AH777" s="49"/>
      <c r="AI777" s="49"/>
      <c r="AJ777" s="49"/>
      <c r="AK777" s="49"/>
      <c r="AL777" s="49"/>
      <c r="AM777" s="49"/>
      <c r="AN777" s="49"/>
      <c r="AO777" s="49"/>
      <c r="AP777" s="49"/>
      <c r="AQ777" s="49"/>
      <c r="AR777" s="49"/>
      <c r="AS777" s="49" t="s">
        <v>1353</v>
      </c>
      <c r="AT777" s="108" t="str">
        <f t="shared" si="12"/>
        <v>COL1_2025-06-15_T</v>
      </c>
      <c r="AU777" s="49"/>
      <c r="AV777" s="49"/>
    </row>
    <row r="778" spans="1:49" x14ac:dyDescent="0.35">
      <c r="A778" s="49" t="s">
        <v>1556</v>
      </c>
      <c r="B778" s="49" t="s">
        <v>1349</v>
      </c>
      <c r="C778" s="49" t="s">
        <v>1350</v>
      </c>
      <c r="D778" s="49" t="s">
        <v>1349</v>
      </c>
      <c r="E778" s="49">
        <v>4.04643</v>
      </c>
      <c r="F778" s="49" t="s">
        <v>1351</v>
      </c>
      <c r="G778" s="102">
        <v>45823</v>
      </c>
      <c r="H778" s="49"/>
      <c r="I778" s="49" t="s">
        <v>1352</v>
      </c>
      <c r="J778" s="49"/>
      <c r="K778" s="49"/>
      <c r="L778" s="49">
        <v>0</v>
      </c>
      <c r="M778" s="49">
        <v>0</v>
      </c>
      <c r="N778" s="49">
        <v>2.299E-2</v>
      </c>
      <c r="O778" s="49">
        <v>6.9100000000000003E-3</v>
      </c>
      <c r="P778" s="49"/>
      <c r="Q778" s="49"/>
      <c r="R778" s="49">
        <v>2.9899999999999999E-2</v>
      </c>
      <c r="S778" s="49"/>
      <c r="T778" s="49"/>
      <c r="U778" s="49"/>
      <c r="V778" s="49"/>
      <c r="W778" s="49"/>
      <c r="X778" s="49"/>
      <c r="Y778" s="49"/>
      <c r="Z778" s="49"/>
      <c r="AA778" s="49"/>
      <c r="AB778" s="49"/>
      <c r="AC778" s="49"/>
      <c r="AD778" s="49"/>
      <c r="AE778" s="49">
        <v>6.9100000000000003E-3</v>
      </c>
      <c r="AF778" s="49"/>
      <c r="AG778" s="49"/>
      <c r="AH778" s="49"/>
      <c r="AI778" s="49"/>
      <c r="AJ778" s="49"/>
      <c r="AK778" s="49"/>
      <c r="AL778" s="49"/>
      <c r="AM778" s="49"/>
      <c r="AN778" s="49"/>
      <c r="AO778" s="49"/>
      <c r="AP778" s="49"/>
      <c r="AQ778" s="49"/>
      <c r="AR778" s="49"/>
      <c r="AS778" s="49" t="s">
        <v>1353</v>
      </c>
      <c r="AT778" s="108" t="str">
        <f t="shared" si="12"/>
        <v>CTL1_2025-06-15_N</v>
      </c>
      <c r="AU778" s="49"/>
      <c r="AV778" s="49"/>
    </row>
    <row r="779" spans="1:49" x14ac:dyDescent="0.35">
      <c r="A779" s="49" t="s">
        <v>1556</v>
      </c>
      <c r="B779" s="49" t="s">
        <v>1349</v>
      </c>
      <c r="C779" s="49" t="s">
        <v>1356</v>
      </c>
      <c r="D779" s="49" t="s">
        <v>1349</v>
      </c>
      <c r="E779" s="49">
        <v>0.10244</v>
      </c>
      <c r="F779" s="49" t="s">
        <v>1357</v>
      </c>
      <c r="G779" s="102">
        <v>45823</v>
      </c>
      <c r="H779" s="49"/>
      <c r="I779" s="49" t="s">
        <v>1352</v>
      </c>
      <c r="J779" s="49"/>
      <c r="K779" s="49"/>
      <c r="L779" s="49">
        <v>0</v>
      </c>
      <c r="M779" s="49">
        <v>0</v>
      </c>
      <c r="N779" s="49">
        <v>5.0259999999999999E-2</v>
      </c>
      <c r="O779" s="49">
        <v>2.4099999999999998E-3</v>
      </c>
      <c r="P779" s="49"/>
      <c r="Q779" s="49"/>
      <c r="R779" s="49">
        <v>5.2670000000000002E-2</v>
      </c>
      <c r="S779" s="49"/>
      <c r="T779" s="49"/>
      <c r="U779" s="49"/>
      <c r="V779" s="49"/>
      <c r="W779" s="49"/>
      <c r="X779" s="49"/>
      <c r="Y779" s="49"/>
      <c r="Z779" s="49"/>
      <c r="AA779" s="49"/>
      <c r="AB779" s="49"/>
      <c r="AC779" s="49"/>
      <c r="AD779" s="49"/>
      <c r="AE779" s="49">
        <v>2.4099999999999998E-3</v>
      </c>
      <c r="AF779" s="49"/>
      <c r="AG779" s="49"/>
      <c r="AH779" s="49"/>
      <c r="AI779" s="49"/>
      <c r="AJ779" s="49"/>
      <c r="AK779" s="49"/>
      <c r="AL779" s="49"/>
      <c r="AM779" s="49"/>
      <c r="AN779" s="49"/>
      <c r="AO779" s="49"/>
      <c r="AP779" s="49"/>
      <c r="AQ779" s="49"/>
      <c r="AR779" s="49"/>
      <c r="AS779" s="49" t="s">
        <v>1353</v>
      </c>
      <c r="AT779" s="108" t="str">
        <f t="shared" si="12"/>
        <v>CTL1_2025-06-15_P</v>
      </c>
      <c r="AU779" s="49"/>
      <c r="AV779" s="49"/>
    </row>
    <row r="780" spans="1:49" x14ac:dyDescent="0.35">
      <c r="A780" s="49" t="s">
        <v>1556</v>
      </c>
      <c r="B780" s="49" t="s">
        <v>1349</v>
      </c>
      <c r="C780" s="49" t="s">
        <v>1359</v>
      </c>
      <c r="D780" s="49" t="s">
        <v>1349</v>
      </c>
      <c r="E780" s="49">
        <v>490.71710000000002</v>
      </c>
      <c r="F780" s="49" t="s">
        <v>1357</v>
      </c>
      <c r="G780" s="102">
        <v>45823</v>
      </c>
      <c r="H780" s="49"/>
      <c r="I780" s="49" t="s">
        <v>1352</v>
      </c>
      <c r="J780" s="49"/>
      <c r="K780" s="49" t="s">
        <v>1360</v>
      </c>
      <c r="L780" s="49">
        <v>20</v>
      </c>
      <c r="M780" s="49">
        <v>0</v>
      </c>
      <c r="N780" s="49">
        <v>8.0280000000000004E-2</v>
      </c>
      <c r="O780" s="49">
        <v>0.13918</v>
      </c>
      <c r="P780" s="49"/>
      <c r="Q780" s="49"/>
      <c r="R780" s="49">
        <v>0.21947</v>
      </c>
      <c r="S780" s="49"/>
      <c r="T780" s="49"/>
      <c r="U780" s="49"/>
      <c r="V780" s="49"/>
      <c r="W780" s="49"/>
      <c r="X780" s="49"/>
      <c r="Y780" s="49"/>
      <c r="Z780" s="49"/>
      <c r="AA780" s="49"/>
      <c r="AB780" s="49"/>
      <c r="AC780" s="49"/>
      <c r="AD780" s="49"/>
      <c r="AE780" s="49">
        <v>0.13918</v>
      </c>
      <c r="AF780" s="49"/>
      <c r="AG780" s="49"/>
      <c r="AH780" s="49"/>
      <c r="AI780" s="49"/>
      <c r="AJ780" s="49"/>
      <c r="AK780" s="49"/>
      <c r="AL780" s="49"/>
      <c r="AM780" s="49"/>
      <c r="AN780" s="49"/>
      <c r="AO780" s="49"/>
      <c r="AP780" s="49"/>
      <c r="AQ780" s="49"/>
      <c r="AR780" s="49"/>
      <c r="AS780" s="49" t="s">
        <v>1353</v>
      </c>
      <c r="AT780" s="108" t="str">
        <f t="shared" si="12"/>
        <v>CTL1_2025-06-15_C</v>
      </c>
      <c r="AU780" s="49"/>
      <c r="AV780" s="49"/>
    </row>
    <row r="781" spans="1:49" x14ac:dyDescent="0.35">
      <c r="A781" s="49" t="s">
        <v>1556</v>
      </c>
      <c r="B781" s="49" t="s">
        <v>1349</v>
      </c>
      <c r="C781" s="49" t="s">
        <v>1361</v>
      </c>
      <c r="D781" s="49" t="s">
        <v>1349</v>
      </c>
      <c r="E781" s="49">
        <v>316.93209999999999</v>
      </c>
      <c r="F781" s="49" t="s">
        <v>1351</v>
      </c>
      <c r="G781" s="102">
        <v>45823</v>
      </c>
      <c r="H781" s="49"/>
      <c r="I781" s="49" t="s">
        <v>1352</v>
      </c>
      <c r="J781" s="49"/>
      <c r="K781" s="49" t="s">
        <v>1360</v>
      </c>
      <c r="L781" s="49">
        <v>4</v>
      </c>
      <c r="M781" s="49">
        <v>0</v>
      </c>
      <c r="N781" s="49">
        <v>6.8820000000000006E-2</v>
      </c>
      <c r="O781" s="49">
        <v>1.9000000000000001E-4</v>
      </c>
      <c r="P781" s="49"/>
      <c r="Q781" s="49"/>
      <c r="R781" s="49">
        <v>6.9010000000000002E-2</v>
      </c>
      <c r="S781" s="49"/>
      <c r="T781" s="49"/>
      <c r="U781" s="49"/>
      <c r="V781" s="49"/>
      <c r="W781" s="49"/>
      <c r="X781" s="49"/>
      <c r="Y781" s="49"/>
      <c r="Z781" s="49"/>
      <c r="AA781" s="49"/>
      <c r="AB781" s="49"/>
      <c r="AC781" s="49"/>
      <c r="AD781" s="49"/>
      <c r="AE781" s="49">
        <v>1.9000000000000001E-4</v>
      </c>
      <c r="AF781" s="49"/>
      <c r="AG781" s="49"/>
      <c r="AH781" s="49"/>
      <c r="AI781" s="49"/>
      <c r="AJ781" s="49"/>
      <c r="AK781" s="49"/>
      <c r="AL781" s="49"/>
      <c r="AM781" s="49"/>
      <c r="AN781" s="49"/>
      <c r="AO781" s="49"/>
      <c r="AP781" s="49"/>
      <c r="AQ781" s="49"/>
      <c r="AR781" s="49"/>
      <c r="AS781" s="49" t="s">
        <v>1353</v>
      </c>
      <c r="AT781" s="108" t="str">
        <f t="shared" si="12"/>
        <v>CTL1_2025-06-15_T</v>
      </c>
      <c r="AU781" s="49"/>
      <c r="AV781" s="49"/>
      <c r="AW781" s="49"/>
    </row>
    <row r="782" spans="1:49" x14ac:dyDescent="0.35">
      <c r="A782" s="49" t="s">
        <v>1557</v>
      </c>
      <c r="B782" s="49" t="s">
        <v>1349</v>
      </c>
      <c r="C782" s="49" t="s">
        <v>1350</v>
      </c>
      <c r="D782" s="49" t="s">
        <v>1349</v>
      </c>
      <c r="E782" s="49">
        <v>-2.0422899999999999</v>
      </c>
      <c r="F782" s="49" t="s">
        <v>1351</v>
      </c>
      <c r="G782" s="102">
        <v>45823</v>
      </c>
      <c r="H782" s="49"/>
      <c r="I782" s="49" t="s">
        <v>1352</v>
      </c>
      <c r="J782" s="49"/>
      <c r="K782" s="49"/>
      <c r="L782" s="49">
        <v>0</v>
      </c>
      <c r="M782" s="49">
        <v>0</v>
      </c>
      <c r="N782" s="49">
        <v>4.3499999999999997E-3</v>
      </c>
      <c r="O782" s="49">
        <v>1.7600000000000001E-2</v>
      </c>
      <c r="P782" s="49"/>
      <c r="Q782" s="49"/>
      <c r="R782" s="49">
        <v>2.196E-2</v>
      </c>
      <c r="S782" s="49"/>
      <c r="T782" s="49"/>
      <c r="U782" s="49"/>
      <c r="V782" s="49"/>
      <c r="W782" s="49"/>
      <c r="X782" s="49"/>
      <c r="Y782" s="49"/>
      <c r="Z782" s="49"/>
      <c r="AA782" s="49"/>
      <c r="AB782" s="49"/>
      <c r="AC782" s="49"/>
      <c r="AD782" s="49"/>
      <c r="AE782" s="49">
        <v>1.7600000000000001E-2</v>
      </c>
      <c r="AF782" s="49"/>
      <c r="AG782" s="49"/>
      <c r="AH782" s="49"/>
      <c r="AI782" s="49"/>
      <c r="AJ782" s="49"/>
      <c r="AK782" s="49"/>
      <c r="AL782" s="49"/>
      <c r="AM782" s="49"/>
      <c r="AN782" s="49"/>
      <c r="AO782" s="49"/>
      <c r="AP782" s="49"/>
      <c r="AQ782" s="49"/>
      <c r="AR782" s="49"/>
      <c r="AS782" s="49" t="s">
        <v>1353</v>
      </c>
      <c r="AT782" s="108" t="str">
        <f t="shared" si="12"/>
        <v>CVL1_2025-06-15_N</v>
      </c>
      <c r="AU782" s="49"/>
      <c r="AV782" s="49"/>
    </row>
    <row r="783" spans="1:49" x14ac:dyDescent="0.35">
      <c r="A783" s="49" t="s">
        <v>1557</v>
      </c>
      <c r="B783" s="49" t="s">
        <v>1349</v>
      </c>
      <c r="C783" s="49" t="s">
        <v>1361</v>
      </c>
      <c r="D783" s="49" t="s">
        <v>1349</v>
      </c>
      <c r="E783" s="49">
        <v>39.218159999999997</v>
      </c>
      <c r="F783" s="49" t="s">
        <v>1351</v>
      </c>
      <c r="G783" s="102">
        <v>45823</v>
      </c>
      <c r="H783" s="49"/>
      <c r="I783" s="49" t="s">
        <v>1352</v>
      </c>
      <c r="J783" s="49"/>
      <c r="K783" s="49"/>
      <c r="L783" s="49">
        <v>0</v>
      </c>
      <c r="M783" s="49">
        <v>0</v>
      </c>
      <c r="N783" s="49">
        <v>4.5249999999999999E-2</v>
      </c>
      <c r="O783" s="49">
        <v>1.0059999999999999E-2</v>
      </c>
      <c r="P783" s="49"/>
      <c r="Q783" s="49"/>
      <c r="R783" s="49">
        <v>5.5309999999999998E-2</v>
      </c>
      <c r="S783" s="49"/>
      <c r="T783" s="49"/>
      <c r="U783" s="49"/>
      <c r="V783" s="49"/>
      <c r="W783" s="49"/>
      <c r="X783" s="49"/>
      <c r="Y783" s="49"/>
      <c r="Z783" s="49"/>
      <c r="AA783" s="49"/>
      <c r="AB783" s="49"/>
      <c r="AC783" s="49"/>
      <c r="AD783" s="49"/>
      <c r="AE783" s="49">
        <v>1.0059999999999999E-2</v>
      </c>
      <c r="AF783" s="49"/>
      <c r="AG783" s="49"/>
      <c r="AH783" s="49"/>
      <c r="AI783" s="49"/>
      <c r="AJ783" s="49"/>
      <c r="AK783" s="49"/>
      <c r="AL783" s="49"/>
      <c r="AM783" s="49"/>
      <c r="AN783" s="49"/>
      <c r="AO783" s="49"/>
      <c r="AP783" s="49"/>
      <c r="AQ783" s="49"/>
      <c r="AR783" s="49"/>
      <c r="AS783" s="49" t="s">
        <v>1353</v>
      </c>
      <c r="AT783" s="108" t="str">
        <f t="shared" si="12"/>
        <v>CVL1_2025-06-15_T</v>
      </c>
      <c r="AU783" s="49"/>
      <c r="AV783" s="49"/>
    </row>
    <row r="784" spans="1:49" x14ac:dyDescent="0.35">
      <c r="A784" s="49" t="s">
        <v>1557</v>
      </c>
      <c r="B784" s="49" t="s">
        <v>1349</v>
      </c>
      <c r="C784" s="49" t="s">
        <v>1359</v>
      </c>
      <c r="D784" s="49" t="s">
        <v>1349</v>
      </c>
      <c r="E784" s="49">
        <v>474.5949</v>
      </c>
      <c r="F784" s="49" t="s">
        <v>1357</v>
      </c>
      <c r="G784" s="102">
        <v>45823</v>
      </c>
      <c r="H784" s="49"/>
      <c r="I784" s="49" t="s">
        <v>1352</v>
      </c>
      <c r="J784" s="49"/>
      <c r="K784" s="49" t="s">
        <v>1360</v>
      </c>
      <c r="L784" s="49">
        <v>4</v>
      </c>
      <c r="M784" s="49">
        <v>0</v>
      </c>
      <c r="N784" s="49">
        <v>0.29299999999999998</v>
      </c>
      <c r="O784" s="49">
        <v>0.14107</v>
      </c>
      <c r="P784" s="49"/>
      <c r="Q784" s="49"/>
      <c r="R784" s="49">
        <v>0.43406</v>
      </c>
      <c r="S784" s="49"/>
      <c r="T784" s="49"/>
      <c r="U784" s="49"/>
      <c r="V784" s="49"/>
      <c r="W784" s="49"/>
      <c r="X784" s="49"/>
      <c r="Y784" s="49"/>
      <c r="Z784" s="49"/>
      <c r="AA784" s="49"/>
      <c r="AB784" s="49"/>
      <c r="AC784" s="49"/>
      <c r="AD784" s="49"/>
      <c r="AE784" s="49">
        <v>0.14107</v>
      </c>
      <c r="AF784" s="49"/>
      <c r="AG784" s="49"/>
      <c r="AH784" s="49"/>
      <c r="AI784" s="49"/>
      <c r="AJ784" s="49"/>
      <c r="AK784" s="49"/>
      <c r="AL784" s="49"/>
      <c r="AM784" s="49"/>
      <c r="AN784" s="49"/>
      <c r="AO784" s="49"/>
      <c r="AP784" s="49"/>
      <c r="AQ784" s="49"/>
      <c r="AR784" s="49"/>
      <c r="AS784" s="49" t="s">
        <v>1353</v>
      </c>
      <c r="AT784" s="108" t="str">
        <f t="shared" si="12"/>
        <v>CVL1_2025-06-15_C</v>
      </c>
      <c r="AU784" s="49"/>
      <c r="AV784" s="49"/>
    </row>
    <row r="785" spans="1:48" x14ac:dyDescent="0.35">
      <c r="A785" s="49" t="s">
        <v>1557</v>
      </c>
      <c r="B785" s="49" t="s">
        <v>1349</v>
      </c>
      <c r="C785" s="49" t="s">
        <v>1356</v>
      </c>
      <c r="D785" s="49" t="s">
        <v>1349</v>
      </c>
      <c r="E785" s="49">
        <v>1.7010000000000001E-2</v>
      </c>
      <c r="F785" s="49" t="s">
        <v>1357</v>
      </c>
      <c r="G785" s="102">
        <v>45823</v>
      </c>
      <c r="H785" s="49"/>
      <c r="I785" s="49" t="s">
        <v>1352</v>
      </c>
      <c r="J785" s="49"/>
      <c r="K785" s="49" t="s">
        <v>1360</v>
      </c>
      <c r="L785" s="49">
        <v>0</v>
      </c>
      <c r="M785" s="49">
        <v>0</v>
      </c>
      <c r="N785" s="49">
        <v>7.3200000000000001E-3</v>
      </c>
      <c r="O785" s="49">
        <v>7.5199999999999998E-3</v>
      </c>
      <c r="P785" s="49"/>
      <c r="Q785" s="49"/>
      <c r="R785" s="49">
        <v>1.4840000000000001E-2</v>
      </c>
      <c r="S785" s="49"/>
      <c r="T785" s="49"/>
      <c r="U785" s="49"/>
      <c r="V785" s="49"/>
      <c r="W785" s="49"/>
      <c r="X785" s="49"/>
      <c r="Y785" s="49"/>
      <c r="Z785" s="49"/>
      <c r="AA785" s="49"/>
      <c r="AB785" s="49"/>
      <c r="AC785" s="49"/>
      <c r="AD785" s="49"/>
      <c r="AE785" s="49">
        <v>7.5199999999999998E-3</v>
      </c>
      <c r="AF785" s="49"/>
      <c r="AG785" s="49"/>
      <c r="AH785" s="49"/>
      <c r="AI785" s="49"/>
      <c r="AJ785" s="49"/>
      <c r="AK785" s="49"/>
      <c r="AL785" s="49"/>
      <c r="AM785" s="49"/>
      <c r="AN785" s="49"/>
      <c r="AO785" s="49"/>
      <c r="AP785" s="49"/>
      <c r="AQ785" s="49"/>
      <c r="AR785" s="49"/>
      <c r="AS785" s="49" t="s">
        <v>1353</v>
      </c>
      <c r="AT785" s="108" t="str">
        <f t="shared" si="12"/>
        <v>CVL1_2025-06-15_P</v>
      </c>
      <c r="AU785" s="49"/>
      <c r="AV785" s="49"/>
    </row>
    <row r="786" spans="1:48" x14ac:dyDescent="0.35">
      <c r="A786" s="49" t="s">
        <v>1558</v>
      </c>
      <c r="B786" s="49" t="s">
        <v>1349</v>
      </c>
      <c r="C786" s="49" t="s">
        <v>1350</v>
      </c>
      <c r="D786" s="49" t="s">
        <v>1349</v>
      </c>
      <c r="E786" s="49">
        <v>14.409649999999999</v>
      </c>
      <c r="F786" s="49" t="s">
        <v>1351</v>
      </c>
      <c r="G786" s="102">
        <v>45823</v>
      </c>
      <c r="H786" s="49"/>
      <c r="I786" s="49" t="s">
        <v>1352</v>
      </c>
      <c r="J786" s="49"/>
      <c r="K786" s="49"/>
      <c r="L786" s="49">
        <v>0</v>
      </c>
      <c r="M786" s="49">
        <v>0</v>
      </c>
      <c r="N786" s="49">
        <v>5.4710000000000002E-2</v>
      </c>
      <c r="O786" s="49">
        <v>1.044E-2</v>
      </c>
      <c r="P786" s="49"/>
      <c r="Q786" s="49"/>
      <c r="R786" s="49">
        <v>6.515E-2</v>
      </c>
      <c r="S786" s="49"/>
      <c r="T786" s="49"/>
      <c r="U786" s="49"/>
      <c r="V786" s="49"/>
      <c r="W786" s="49"/>
      <c r="X786" s="49"/>
      <c r="Y786" s="49"/>
      <c r="Z786" s="49"/>
      <c r="AA786" s="49"/>
      <c r="AB786" s="49"/>
      <c r="AC786" s="49"/>
      <c r="AD786" s="49"/>
      <c r="AE786" s="49">
        <v>1.044E-2</v>
      </c>
      <c r="AF786" s="49"/>
      <c r="AG786" s="49"/>
      <c r="AH786" s="49"/>
      <c r="AI786" s="49"/>
      <c r="AJ786" s="49"/>
      <c r="AK786" s="49"/>
      <c r="AL786" s="49"/>
      <c r="AM786" s="49"/>
      <c r="AN786" s="49"/>
      <c r="AO786" s="49"/>
      <c r="AP786" s="49"/>
      <c r="AQ786" s="49"/>
      <c r="AR786" s="49"/>
      <c r="AS786" s="49" t="s">
        <v>1353</v>
      </c>
      <c r="AT786" s="108" t="str">
        <f t="shared" si="12"/>
        <v>DB1_2025-06-15_N</v>
      </c>
      <c r="AU786" s="49"/>
      <c r="AV786" s="49"/>
    </row>
    <row r="787" spans="1:48" x14ac:dyDescent="0.35">
      <c r="A787" s="49" t="s">
        <v>1558</v>
      </c>
      <c r="B787" s="49" t="s">
        <v>1349</v>
      </c>
      <c r="C787" s="49" t="s">
        <v>1356</v>
      </c>
      <c r="D787" s="49" t="s">
        <v>1349</v>
      </c>
      <c r="E787" s="49">
        <v>3.6450000000000003E-2</v>
      </c>
      <c r="F787" s="49" t="s">
        <v>1357</v>
      </c>
      <c r="G787" s="102">
        <v>45823</v>
      </c>
      <c r="H787" s="49"/>
      <c r="I787" s="49" t="s">
        <v>1352</v>
      </c>
      <c r="J787" s="49"/>
      <c r="K787" s="49"/>
      <c r="L787" s="49">
        <v>0</v>
      </c>
      <c r="M787" s="49">
        <v>0</v>
      </c>
      <c r="N787" s="49">
        <v>1.7080000000000001E-2</v>
      </c>
      <c r="O787" s="49">
        <v>2.32E-3</v>
      </c>
      <c r="P787" s="49"/>
      <c r="Q787" s="49"/>
      <c r="R787" s="49">
        <v>1.9400000000000001E-2</v>
      </c>
      <c r="S787" s="49"/>
      <c r="T787" s="49"/>
      <c r="U787" s="49"/>
      <c r="V787" s="49"/>
      <c r="W787" s="49"/>
      <c r="X787" s="49"/>
      <c r="Y787" s="49"/>
      <c r="Z787" s="49"/>
      <c r="AA787" s="49"/>
      <c r="AB787" s="49"/>
      <c r="AC787" s="49"/>
      <c r="AD787" s="49"/>
      <c r="AE787" s="49">
        <v>2.32E-3</v>
      </c>
      <c r="AF787" s="49"/>
      <c r="AG787" s="49"/>
      <c r="AH787" s="49"/>
      <c r="AI787" s="49"/>
      <c r="AJ787" s="49"/>
      <c r="AK787" s="49"/>
      <c r="AL787" s="49"/>
      <c r="AM787" s="49"/>
      <c r="AN787" s="49"/>
      <c r="AO787" s="49"/>
      <c r="AP787" s="49"/>
      <c r="AQ787" s="49"/>
      <c r="AR787" s="49"/>
      <c r="AS787" s="49" t="s">
        <v>1353</v>
      </c>
      <c r="AT787" s="108" t="str">
        <f t="shared" si="12"/>
        <v>DB1_2025-06-15_P</v>
      </c>
      <c r="AU787" s="49"/>
      <c r="AV787" s="49"/>
    </row>
    <row r="788" spans="1:48" x14ac:dyDescent="0.35">
      <c r="A788" s="49" t="s">
        <v>1558</v>
      </c>
      <c r="B788" s="49" t="s">
        <v>1349</v>
      </c>
      <c r="C788" s="49" t="s">
        <v>1359</v>
      </c>
      <c r="D788" s="49" t="s">
        <v>1349</v>
      </c>
      <c r="E788" s="49">
        <v>617.31899999999996</v>
      </c>
      <c r="F788" s="49" t="s">
        <v>1357</v>
      </c>
      <c r="G788" s="102">
        <v>45823</v>
      </c>
      <c r="H788" s="49"/>
      <c r="I788" s="49" t="s">
        <v>1352</v>
      </c>
      <c r="J788" s="49"/>
      <c r="K788" s="49" t="s">
        <v>1360</v>
      </c>
      <c r="L788" s="49">
        <v>24</v>
      </c>
      <c r="M788" s="49">
        <v>0</v>
      </c>
      <c r="N788" s="49">
        <v>8.4900000000000003E-2</v>
      </c>
      <c r="O788" s="49">
        <v>0.13596</v>
      </c>
      <c r="P788" s="49"/>
      <c r="Q788" s="49"/>
      <c r="R788" s="49">
        <v>0.22086</v>
      </c>
      <c r="S788" s="49"/>
      <c r="T788" s="49"/>
      <c r="U788" s="49"/>
      <c r="V788" s="49"/>
      <c r="W788" s="49"/>
      <c r="X788" s="49"/>
      <c r="Y788" s="49"/>
      <c r="Z788" s="49"/>
      <c r="AA788" s="49"/>
      <c r="AB788" s="49"/>
      <c r="AC788" s="49"/>
      <c r="AD788" s="49"/>
      <c r="AE788" s="49">
        <v>0.13596</v>
      </c>
      <c r="AF788" s="49"/>
      <c r="AG788" s="49"/>
      <c r="AH788" s="49"/>
      <c r="AI788" s="49"/>
      <c r="AJ788" s="49"/>
      <c r="AK788" s="49"/>
      <c r="AL788" s="49"/>
      <c r="AM788" s="49"/>
      <c r="AN788" s="49"/>
      <c r="AO788" s="49"/>
      <c r="AP788" s="49"/>
      <c r="AQ788" s="49"/>
      <c r="AR788" s="49"/>
      <c r="AS788" s="49" t="s">
        <v>1353</v>
      </c>
      <c r="AT788" s="108" t="str">
        <f t="shared" si="12"/>
        <v>DB1_2025-06-15_C</v>
      </c>
      <c r="AU788" s="49"/>
      <c r="AV788" s="49"/>
    </row>
    <row r="789" spans="1:48" x14ac:dyDescent="0.35">
      <c r="A789" s="49" t="s">
        <v>1558</v>
      </c>
      <c r="B789" s="49" t="s">
        <v>1349</v>
      </c>
      <c r="C789" s="49" t="s">
        <v>1361</v>
      </c>
      <c r="D789" s="49" t="s">
        <v>1349</v>
      </c>
      <c r="E789" s="49">
        <v>482.36900000000003</v>
      </c>
      <c r="F789" s="49" t="s">
        <v>1351</v>
      </c>
      <c r="G789" s="102">
        <v>45823</v>
      </c>
      <c r="H789" s="49"/>
      <c r="I789" s="49" t="s">
        <v>1352</v>
      </c>
      <c r="J789" s="49"/>
      <c r="K789" s="49" t="s">
        <v>1360</v>
      </c>
      <c r="L789" s="49">
        <v>0</v>
      </c>
      <c r="M789" s="49">
        <v>0</v>
      </c>
      <c r="N789" s="49">
        <v>0.56694999999999995</v>
      </c>
      <c r="O789" s="49">
        <v>5.5300000000000002E-3</v>
      </c>
      <c r="P789" s="49"/>
      <c r="Q789" s="49"/>
      <c r="R789" s="49">
        <v>0.57247999999999999</v>
      </c>
      <c r="S789" s="49"/>
      <c r="T789" s="49"/>
      <c r="U789" s="49"/>
      <c r="V789" s="49"/>
      <c r="W789" s="49"/>
      <c r="X789" s="49"/>
      <c r="Y789" s="49"/>
      <c r="Z789" s="49"/>
      <c r="AA789" s="49"/>
      <c r="AB789" s="49"/>
      <c r="AC789" s="49"/>
      <c r="AD789" s="49"/>
      <c r="AE789" s="49">
        <v>5.5300000000000002E-3</v>
      </c>
      <c r="AF789" s="49"/>
      <c r="AG789" s="49"/>
      <c r="AH789" s="49"/>
      <c r="AI789" s="49"/>
      <c r="AJ789" s="49"/>
      <c r="AK789" s="49"/>
      <c r="AL789" s="49"/>
      <c r="AM789" s="49"/>
      <c r="AN789" s="49"/>
      <c r="AO789" s="49"/>
      <c r="AP789" s="49"/>
      <c r="AQ789" s="49"/>
      <c r="AR789" s="49"/>
      <c r="AS789" s="49" t="s">
        <v>1353</v>
      </c>
      <c r="AT789" s="108" t="str">
        <f t="shared" si="12"/>
        <v>DB1_2025-06-15_T</v>
      </c>
      <c r="AU789" s="49"/>
      <c r="AV789" s="49"/>
    </row>
    <row r="790" spans="1:48" x14ac:dyDescent="0.35">
      <c r="A790" s="49" t="s">
        <v>1559</v>
      </c>
      <c r="B790" s="49" t="s">
        <v>1349</v>
      </c>
      <c r="C790" s="49" t="s">
        <v>1350</v>
      </c>
      <c r="D790" s="49" t="s">
        <v>1349</v>
      </c>
      <c r="E790" s="49">
        <v>3.0977700000000001</v>
      </c>
      <c r="F790" s="49" t="s">
        <v>1351</v>
      </c>
      <c r="G790" s="102">
        <v>45823</v>
      </c>
      <c r="H790" s="49"/>
      <c r="I790" s="49" t="s">
        <v>1352</v>
      </c>
      <c r="J790" s="49"/>
      <c r="K790" s="49"/>
      <c r="L790" s="49">
        <v>0</v>
      </c>
      <c r="M790" s="49">
        <v>0</v>
      </c>
      <c r="N790" s="49">
        <v>2.0080000000000001E-2</v>
      </c>
      <c r="O790" s="49">
        <v>4.0800000000000003E-3</v>
      </c>
      <c r="P790" s="49"/>
      <c r="Q790" s="49"/>
      <c r="R790" s="49">
        <v>2.4170000000000001E-2</v>
      </c>
      <c r="S790" s="49"/>
      <c r="T790" s="49"/>
      <c r="U790" s="49"/>
      <c r="V790" s="49"/>
      <c r="W790" s="49"/>
      <c r="X790" s="49"/>
      <c r="Y790" s="49"/>
      <c r="Z790" s="49"/>
      <c r="AA790" s="49"/>
      <c r="AB790" s="49"/>
      <c r="AC790" s="49"/>
      <c r="AD790" s="49"/>
      <c r="AE790" s="49">
        <v>4.0800000000000003E-3</v>
      </c>
      <c r="AF790" s="49"/>
      <c r="AG790" s="49"/>
      <c r="AH790" s="49"/>
      <c r="AI790" s="49"/>
      <c r="AJ790" s="49"/>
      <c r="AK790" s="49"/>
      <c r="AL790" s="49"/>
      <c r="AM790" s="49"/>
      <c r="AN790" s="49"/>
      <c r="AO790" s="49"/>
      <c r="AP790" s="49"/>
      <c r="AQ790" s="49"/>
      <c r="AR790" s="49"/>
      <c r="AS790" s="49" t="s">
        <v>1353</v>
      </c>
      <c r="AT790" s="108" t="str">
        <f t="shared" si="12"/>
        <v>DE1_2025-06-15_N</v>
      </c>
      <c r="AU790" s="49"/>
      <c r="AV790" s="49"/>
    </row>
    <row r="791" spans="1:48" x14ac:dyDescent="0.35">
      <c r="A791" s="49" t="s">
        <v>1559</v>
      </c>
      <c r="B791" s="49" t="s">
        <v>1349</v>
      </c>
      <c r="C791" s="49" t="s">
        <v>1359</v>
      </c>
      <c r="D791" s="49" t="s">
        <v>1349</v>
      </c>
      <c r="E791" s="49">
        <v>206.55799999999999</v>
      </c>
      <c r="F791" s="49" t="s">
        <v>1357</v>
      </c>
      <c r="G791" s="102">
        <v>45823</v>
      </c>
      <c r="H791" s="49"/>
      <c r="I791" s="49" t="s">
        <v>1352</v>
      </c>
      <c r="J791" s="49"/>
      <c r="K791" s="49" t="s">
        <v>1360</v>
      </c>
      <c r="L791" s="49">
        <v>4</v>
      </c>
      <c r="M791" s="49">
        <v>0</v>
      </c>
      <c r="N791" s="49">
        <v>0.14058999999999999</v>
      </c>
      <c r="O791" s="49">
        <v>0.13596</v>
      </c>
      <c r="P791" s="49"/>
      <c r="Q791" s="49"/>
      <c r="R791" s="49">
        <v>0.27655000000000002</v>
      </c>
      <c r="S791" s="49"/>
      <c r="T791" s="49"/>
      <c r="U791" s="49"/>
      <c r="V791" s="49"/>
      <c r="W791" s="49"/>
      <c r="X791" s="49"/>
      <c r="Y791" s="49"/>
      <c r="Z791" s="49"/>
      <c r="AA791" s="49"/>
      <c r="AB791" s="49"/>
      <c r="AC791" s="49"/>
      <c r="AD791" s="49"/>
      <c r="AE791" s="49">
        <v>0.13596</v>
      </c>
      <c r="AF791" s="49"/>
      <c r="AG791" s="49"/>
      <c r="AH791" s="49"/>
      <c r="AI791" s="49"/>
      <c r="AJ791" s="49"/>
      <c r="AK791" s="49"/>
      <c r="AL791" s="49"/>
      <c r="AM791" s="49"/>
      <c r="AN791" s="49"/>
      <c r="AO791" s="49"/>
      <c r="AP791" s="49"/>
      <c r="AQ791" s="49"/>
      <c r="AR791" s="49"/>
      <c r="AS791" s="49" t="s">
        <v>1353</v>
      </c>
      <c r="AT791" s="108" t="str">
        <f t="shared" si="12"/>
        <v>DE1_2025-06-15_C</v>
      </c>
      <c r="AU791" s="49"/>
      <c r="AV791" s="49"/>
    </row>
    <row r="792" spans="1:48" x14ac:dyDescent="0.35">
      <c r="A792" s="49" t="s">
        <v>1559</v>
      </c>
      <c r="B792" s="49" t="s">
        <v>1349</v>
      </c>
      <c r="C792" s="49" t="s">
        <v>1361</v>
      </c>
      <c r="D792" s="49" t="s">
        <v>1349</v>
      </c>
      <c r="E792" s="49">
        <v>519.07780000000002</v>
      </c>
      <c r="F792" s="49" t="s">
        <v>1351</v>
      </c>
      <c r="G792" s="102">
        <v>45823</v>
      </c>
      <c r="H792" s="49"/>
      <c r="I792" s="49" t="s">
        <v>1352</v>
      </c>
      <c r="J792" s="49"/>
      <c r="K792" s="49" t="s">
        <v>1360</v>
      </c>
      <c r="L792" s="49">
        <v>4</v>
      </c>
      <c r="M792" s="49">
        <v>0</v>
      </c>
      <c r="N792" s="49">
        <v>0.1095</v>
      </c>
      <c r="O792" s="49">
        <v>1.5E-3</v>
      </c>
      <c r="P792" s="49"/>
      <c r="Q792" s="49"/>
      <c r="R792" s="49">
        <v>0.111</v>
      </c>
      <c r="S792" s="49"/>
      <c r="T792" s="49"/>
      <c r="U792" s="49"/>
      <c r="V792" s="49"/>
      <c r="W792" s="49"/>
      <c r="X792" s="49"/>
      <c r="Y792" s="49"/>
      <c r="Z792" s="49"/>
      <c r="AA792" s="49"/>
      <c r="AB792" s="49"/>
      <c r="AC792" s="49"/>
      <c r="AD792" s="49"/>
      <c r="AE792" s="49">
        <v>1.5E-3</v>
      </c>
      <c r="AF792" s="49"/>
      <c r="AG792" s="49"/>
      <c r="AH792" s="49"/>
      <c r="AI792" s="49"/>
      <c r="AJ792" s="49"/>
      <c r="AK792" s="49"/>
      <c r="AL792" s="49"/>
      <c r="AM792" s="49"/>
      <c r="AN792" s="49"/>
      <c r="AO792" s="49"/>
      <c r="AP792" s="49"/>
      <c r="AQ792" s="49"/>
      <c r="AR792" s="49"/>
      <c r="AS792" s="49" t="s">
        <v>1353</v>
      </c>
      <c r="AT792" s="108" t="str">
        <f t="shared" si="12"/>
        <v>DE1_2025-06-15_T</v>
      </c>
      <c r="AU792" s="49"/>
      <c r="AV792" s="49"/>
    </row>
    <row r="793" spans="1:48" x14ac:dyDescent="0.35">
      <c r="A793" s="49" t="s">
        <v>1559</v>
      </c>
      <c r="B793" s="49" t="s">
        <v>1349</v>
      </c>
      <c r="C793" s="49" t="s">
        <v>1356</v>
      </c>
      <c r="D793" s="49" t="s">
        <v>1349</v>
      </c>
      <c r="E793" s="49">
        <v>4.8480000000000002E-2</v>
      </c>
      <c r="F793" s="49" t="s">
        <v>1357</v>
      </c>
      <c r="G793" s="102">
        <v>45823</v>
      </c>
      <c r="H793" s="49"/>
      <c r="I793" s="49" t="s">
        <v>1352</v>
      </c>
      <c r="J793" s="49"/>
      <c r="K793" s="49" t="s">
        <v>1360</v>
      </c>
      <c r="L793" s="49">
        <v>4</v>
      </c>
      <c r="M793" s="49">
        <v>0</v>
      </c>
      <c r="N793" s="49">
        <v>3.64E-3</v>
      </c>
      <c r="O793" s="49">
        <v>-1.0000000000000001E-5</v>
      </c>
      <c r="P793" s="49"/>
      <c r="Q793" s="49"/>
      <c r="R793" s="49">
        <v>3.62E-3</v>
      </c>
      <c r="S793" s="49"/>
      <c r="T793" s="49"/>
      <c r="U793" s="49"/>
      <c r="V793" s="49"/>
      <c r="W793" s="49"/>
      <c r="X793" s="49"/>
      <c r="Y793" s="49"/>
      <c r="Z793" s="49"/>
      <c r="AA793" s="49"/>
      <c r="AB793" s="49"/>
      <c r="AC793" s="49"/>
      <c r="AD793" s="49"/>
      <c r="AE793" s="49">
        <v>-1.0000000000000001E-5</v>
      </c>
      <c r="AF793" s="49"/>
      <c r="AG793" s="49"/>
      <c r="AH793" s="49"/>
      <c r="AI793" s="49"/>
      <c r="AJ793" s="49"/>
      <c r="AK793" s="49"/>
      <c r="AL793" s="49"/>
      <c r="AM793" s="49"/>
      <c r="AN793" s="49"/>
      <c r="AO793" s="49"/>
      <c r="AP793" s="49"/>
      <c r="AQ793" s="49"/>
      <c r="AR793" s="49"/>
      <c r="AS793" s="49" t="s">
        <v>1353</v>
      </c>
      <c r="AT793" s="108" t="str">
        <f t="shared" si="12"/>
        <v>DE1_2025-06-15_P</v>
      </c>
      <c r="AU793" s="49"/>
      <c r="AV793" s="49"/>
    </row>
    <row r="794" spans="1:48" x14ac:dyDescent="0.35">
      <c r="A794" s="49" t="s">
        <v>1560</v>
      </c>
      <c r="B794" s="49" t="s">
        <v>1349</v>
      </c>
      <c r="C794" s="49" t="s">
        <v>1350</v>
      </c>
      <c r="D794" s="49" t="s">
        <v>1349</v>
      </c>
      <c r="E794" s="49">
        <v>4.2366799999999998</v>
      </c>
      <c r="F794" s="49" t="s">
        <v>1351</v>
      </c>
      <c r="G794" s="102">
        <v>45823</v>
      </c>
      <c r="H794" s="49"/>
      <c r="I794" s="49" t="s">
        <v>1352</v>
      </c>
      <c r="J794" s="49"/>
      <c r="K794" s="49"/>
      <c r="L794" s="49">
        <v>0</v>
      </c>
      <c r="M794" s="49">
        <v>0</v>
      </c>
      <c r="N794" s="49">
        <v>2.3570000000000001E-2</v>
      </c>
      <c r="O794" s="49">
        <v>5.7200000000000003E-3</v>
      </c>
      <c r="P794" s="49"/>
      <c r="Q794" s="49"/>
      <c r="R794" s="49">
        <v>2.929E-2</v>
      </c>
      <c r="S794" s="49"/>
      <c r="T794" s="49"/>
      <c r="U794" s="49"/>
      <c r="V794" s="49"/>
      <c r="W794" s="49"/>
      <c r="X794" s="49"/>
      <c r="Y794" s="49"/>
      <c r="Z794" s="49"/>
      <c r="AA794" s="49"/>
      <c r="AB794" s="49"/>
      <c r="AC794" s="49"/>
      <c r="AD794" s="49"/>
      <c r="AE794" s="49">
        <v>5.7200000000000003E-3</v>
      </c>
      <c r="AF794" s="49"/>
      <c r="AG794" s="49"/>
      <c r="AH794" s="49"/>
      <c r="AI794" s="49"/>
      <c r="AJ794" s="49"/>
      <c r="AK794" s="49"/>
      <c r="AL794" s="49"/>
      <c r="AM794" s="49"/>
      <c r="AN794" s="49"/>
      <c r="AO794" s="49"/>
      <c r="AP794" s="49"/>
      <c r="AQ794" s="49"/>
      <c r="AR794" s="49"/>
      <c r="AS794" s="49" t="s">
        <v>1353</v>
      </c>
      <c r="AT794" s="108" t="str">
        <f t="shared" si="12"/>
        <v>ETL1_2025-06-15_N</v>
      </c>
      <c r="AU794" s="49"/>
      <c r="AV794" s="49"/>
    </row>
    <row r="795" spans="1:48" x14ac:dyDescent="0.35">
      <c r="A795" s="49" t="s">
        <v>1560</v>
      </c>
      <c r="B795" s="49" t="s">
        <v>1349</v>
      </c>
      <c r="C795" s="49" t="s">
        <v>1356</v>
      </c>
      <c r="D795" s="49" t="s">
        <v>1349</v>
      </c>
      <c r="E795" s="49">
        <v>1.214E-2</v>
      </c>
      <c r="F795" s="49" t="s">
        <v>1357</v>
      </c>
      <c r="G795" s="102">
        <v>45823</v>
      </c>
      <c r="H795" s="49"/>
      <c r="I795" s="49" t="s">
        <v>1352</v>
      </c>
      <c r="J795" s="49"/>
      <c r="K795" s="49"/>
      <c r="L795" s="49">
        <v>0</v>
      </c>
      <c r="M795" s="49">
        <v>0</v>
      </c>
      <c r="N795" s="49">
        <v>4.8599999999999997E-3</v>
      </c>
      <c r="O795" s="49">
        <v>1.56E-3</v>
      </c>
      <c r="P795" s="49"/>
      <c r="Q795" s="49"/>
      <c r="R795" s="49">
        <v>6.4200000000000004E-3</v>
      </c>
      <c r="S795" s="49"/>
      <c r="T795" s="49"/>
      <c r="U795" s="49"/>
      <c r="V795" s="49"/>
      <c r="W795" s="49"/>
      <c r="X795" s="49"/>
      <c r="Y795" s="49"/>
      <c r="Z795" s="49"/>
      <c r="AA795" s="49"/>
      <c r="AB795" s="49"/>
      <c r="AC795" s="49"/>
      <c r="AD795" s="49"/>
      <c r="AE795" s="49">
        <v>1.56E-3</v>
      </c>
      <c r="AF795" s="49"/>
      <c r="AG795" s="49"/>
      <c r="AH795" s="49"/>
      <c r="AI795" s="49"/>
      <c r="AJ795" s="49"/>
      <c r="AK795" s="49"/>
      <c r="AL795" s="49"/>
      <c r="AM795" s="49"/>
      <c r="AN795" s="49"/>
      <c r="AO795" s="49"/>
      <c r="AP795" s="49"/>
      <c r="AQ795" s="49"/>
      <c r="AR795" s="49"/>
      <c r="AS795" s="49" t="s">
        <v>1353</v>
      </c>
      <c r="AT795" s="108" t="str">
        <f t="shared" si="12"/>
        <v>ETL1_2025-06-15_P</v>
      </c>
      <c r="AU795" s="49"/>
      <c r="AV795" s="49"/>
    </row>
    <row r="796" spans="1:48" x14ac:dyDescent="0.35">
      <c r="A796" s="49" t="s">
        <v>1560</v>
      </c>
      <c r="B796" s="49" t="s">
        <v>1349</v>
      </c>
      <c r="C796" s="49" t="s">
        <v>1359</v>
      </c>
      <c r="D796" s="49" t="s">
        <v>1349</v>
      </c>
      <c r="E796" s="49">
        <v>443.89019999999999</v>
      </c>
      <c r="F796" s="49" t="s">
        <v>1357</v>
      </c>
      <c r="G796" s="102">
        <v>45823</v>
      </c>
      <c r="H796" s="49"/>
      <c r="I796" s="49" t="s">
        <v>1352</v>
      </c>
      <c r="J796" s="49"/>
      <c r="K796" s="49" t="s">
        <v>1360</v>
      </c>
      <c r="L796" s="49">
        <v>4</v>
      </c>
      <c r="M796" s="49">
        <v>0</v>
      </c>
      <c r="N796" s="49">
        <v>0.27765000000000001</v>
      </c>
      <c r="O796" s="49">
        <v>0.13988</v>
      </c>
      <c r="P796" s="49"/>
      <c r="Q796" s="49"/>
      <c r="R796" s="49">
        <v>0.41753000000000001</v>
      </c>
      <c r="S796" s="49"/>
      <c r="T796" s="49"/>
      <c r="U796" s="49"/>
      <c r="V796" s="49"/>
      <c r="W796" s="49"/>
      <c r="X796" s="49"/>
      <c r="Y796" s="49"/>
      <c r="Z796" s="49"/>
      <c r="AA796" s="49"/>
      <c r="AB796" s="49"/>
      <c r="AC796" s="49"/>
      <c r="AD796" s="49"/>
      <c r="AE796" s="49">
        <v>0.13988</v>
      </c>
      <c r="AF796" s="49"/>
      <c r="AG796" s="49"/>
      <c r="AH796" s="49"/>
      <c r="AI796" s="49"/>
      <c r="AJ796" s="49"/>
      <c r="AK796" s="49"/>
      <c r="AL796" s="49"/>
      <c r="AM796" s="49"/>
      <c r="AN796" s="49"/>
      <c r="AO796" s="49"/>
      <c r="AP796" s="49"/>
      <c r="AQ796" s="49"/>
      <c r="AR796" s="49"/>
      <c r="AS796" s="49" t="s">
        <v>1353</v>
      </c>
      <c r="AT796" s="108" t="str">
        <f t="shared" si="12"/>
        <v>ETL1_2025-06-15_C</v>
      </c>
      <c r="AU796" s="49"/>
      <c r="AV796" s="49"/>
    </row>
    <row r="797" spans="1:48" x14ac:dyDescent="0.35">
      <c r="A797" s="49" t="s">
        <v>1560</v>
      </c>
      <c r="B797" s="49" t="s">
        <v>1349</v>
      </c>
      <c r="C797" s="49" t="s">
        <v>1361</v>
      </c>
      <c r="D797" s="49" t="s">
        <v>1349</v>
      </c>
      <c r="E797" s="49">
        <v>194.72880000000001</v>
      </c>
      <c r="F797" s="49" t="s">
        <v>1351</v>
      </c>
      <c r="G797" s="102">
        <v>45823</v>
      </c>
      <c r="H797" s="49"/>
      <c r="I797" s="49" t="s">
        <v>1352</v>
      </c>
      <c r="J797" s="49"/>
      <c r="K797" s="49" t="s">
        <v>1360</v>
      </c>
      <c r="L797" s="49">
        <v>4</v>
      </c>
      <c r="M797" s="49">
        <v>0</v>
      </c>
      <c r="N797" s="49">
        <v>4.4990000000000002E-2</v>
      </c>
      <c r="O797" s="49">
        <v>2.7E-4</v>
      </c>
      <c r="P797" s="49"/>
      <c r="Q797" s="49"/>
      <c r="R797" s="49">
        <v>4.5260000000000002E-2</v>
      </c>
      <c r="S797" s="49"/>
      <c r="T797" s="49"/>
      <c r="U797" s="49"/>
      <c r="V797" s="49"/>
      <c r="W797" s="49"/>
      <c r="X797" s="49"/>
      <c r="Y797" s="49"/>
      <c r="Z797" s="49"/>
      <c r="AA797" s="49"/>
      <c r="AB797" s="49"/>
      <c r="AC797" s="49"/>
      <c r="AD797" s="49"/>
      <c r="AE797" s="49">
        <v>2.7E-4</v>
      </c>
      <c r="AF797" s="49"/>
      <c r="AG797" s="49"/>
      <c r="AH797" s="49"/>
      <c r="AI797" s="49"/>
      <c r="AJ797" s="49"/>
      <c r="AK797" s="49"/>
      <c r="AL797" s="49"/>
      <c r="AM797" s="49"/>
      <c r="AN797" s="49"/>
      <c r="AO797" s="49"/>
      <c r="AP797" s="49"/>
      <c r="AQ797" s="49"/>
      <c r="AR797" s="49"/>
      <c r="AS797" s="49" t="s">
        <v>1353</v>
      </c>
      <c r="AT797" s="108" t="str">
        <f t="shared" si="12"/>
        <v>ETL1_2025-06-15_T</v>
      </c>
      <c r="AU797" s="49"/>
      <c r="AV797" s="49"/>
    </row>
    <row r="798" spans="1:48" x14ac:dyDescent="0.35">
      <c r="A798" s="49" t="s">
        <v>1561</v>
      </c>
      <c r="B798" s="49" t="s">
        <v>1349</v>
      </c>
      <c r="C798" s="49" t="s">
        <v>1350</v>
      </c>
      <c r="D798" s="49" t="s">
        <v>1349</v>
      </c>
      <c r="E798" s="49">
        <v>15.195449999999999</v>
      </c>
      <c r="F798" s="49" t="s">
        <v>1351</v>
      </c>
      <c r="G798" s="102">
        <v>45823</v>
      </c>
      <c r="H798" s="49"/>
      <c r="I798" s="49" t="s">
        <v>1352</v>
      </c>
      <c r="J798" s="49"/>
      <c r="K798" s="49"/>
      <c r="L798" s="49">
        <v>0</v>
      </c>
      <c r="M798" s="49">
        <v>0</v>
      </c>
      <c r="N798" s="49">
        <v>5.7110000000000001E-2</v>
      </c>
      <c r="O798" s="49">
        <v>6.7299999999999999E-3</v>
      </c>
      <c r="P798" s="49"/>
      <c r="Q798" s="49"/>
      <c r="R798" s="49">
        <v>6.3850000000000004E-2</v>
      </c>
      <c r="S798" s="49"/>
      <c r="T798" s="49"/>
      <c r="U798" s="49"/>
      <c r="V798" s="49"/>
      <c r="W798" s="49"/>
      <c r="X798" s="49"/>
      <c r="Y798" s="49"/>
      <c r="Z798" s="49"/>
      <c r="AA798" s="49"/>
      <c r="AB798" s="49"/>
      <c r="AC798" s="49"/>
      <c r="AD798" s="49"/>
      <c r="AE798" s="49">
        <v>6.7299999999999999E-3</v>
      </c>
      <c r="AF798" s="49"/>
      <c r="AG798" s="49"/>
      <c r="AH798" s="49"/>
      <c r="AI798" s="49"/>
      <c r="AJ798" s="49"/>
      <c r="AK798" s="49"/>
      <c r="AL798" s="49"/>
      <c r="AM798" s="49"/>
      <c r="AN798" s="49"/>
      <c r="AO798" s="49"/>
      <c r="AP798" s="49"/>
      <c r="AQ798" s="49"/>
      <c r="AR798" s="49"/>
      <c r="AS798" s="49" t="s">
        <v>1353</v>
      </c>
      <c r="AT798" s="108" t="str">
        <f t="shared" si="12"/>
        <v>GMP1_2025-06-15_N</v>
      </c>
      <c r="AU798" s="49"/>
      <c r="AV798" s="49"/>
    </row>
    <row r="799" spans="1:48" x14ac:dyDescent="0.35">
      <c r="A799" s="49" t="s">
        <v>1561</v>
      </c>
      <c r="B799" s="49" t="s">
        <v>1349</v>
      </c>
      <c r="C799" s="49" t="s">
        <v>1356</v>
      </c>
      <c r="D799" s="49" t="s">
        <v>1349</v>
      </c>
      <c r="E799" s="49">
        <v>1.5810000000000001E-2</v>
      </c>
      <c r="F799" s="49" t="s">
        <v>1357</v>
      </c>
      <c r="G799" s="102">
        <v>45823</v>
      </c>
      <c r="H799" s="49"/>
      <c r="I799" s="49" t="s">
        <v>1352</v>
      </c>
      <c r="J799" s="49"/>
      <c r="K799" s="49"/>
      <c r="L799" s="49">
        <v>0</v>
      </c>
      <c r="M799" s="49">
        <v>0</v>
      </c>
      <c r="N799" s="49">
        <v>6.7099999999999998E-3</v>
      </c>
      <c r="O799" s="49">
        <v>3.13E-3</v>
      </c>
      <c r="P799" s="49"/>
      <c r="Q799" s="49"/>
      <c r="R799" s="49">
        <v>9.8399999999999998E-3</v>
      </c>
      <c r="S799" s="49"/>
      <c r="T799" s="49"/>
      <c r="U799" s="49"/>
      <c r="V799" s="49"/>
      <c r="W799" s="49"/>
      <c r="X799" s="49"/>
      <c r="Y799" s="49"/>
      <c r="Z799" s="49"/>
      <c r="AA799" s="49"/>
      <c r="AB799" s="49"/>
      <c r="AC799" s="49"/>
      <c r="AD799" s="49"/>
      <c r="AE799" s="49">
        <v>3.13E-3</v>
      </c>
      <c r="AF799" s="49"/>
      <c r="AG799" s="49"/>
      <c r="AH799" s="49"/>
      <c r="AI799" s="49"/>
      <c r="AJ799" s="49"/>
      <c r="AK799" s="49"/>
      <c r="AL799" s="49"/>
      <c r="AM799" s="49"/>
      <c r="AN799" s="49"/>
      <c r="AO799" s="49"/>
      <c r="AP799" s="49"/>
      <c r="AQ799" s="49"/>
      <c r="AR799" s="49"/>
      <c r="AS799" s="49" t="s">
        <v>1353</v>
      </c>
      <c r="AT799" s="108" t="str">
        <f t="shared" si="12"/>
        <v>GMP1_2025-06-15_P</v>
      </c>
      <c r="AU799" s="49"/>
      <c r="AV799" s="49"/>
    </row>
    <row r="800" spans="1:48" x14ac:dyDescent="0.35">
      <c r="A800" s="49" t="s">
        <v>1561</v>
      </c>
      <c r="B800" s="49" t="s">
        <v>1349</v>
      </c>
      <c r="C800" s="49" t="s">
        <v>1359</v>
      </c>
      <c r="D800" s="49" t="s">
        <v>1349</v>
      </c>
      <c r="E800" s="49">
        <v>444.7704</v>
      </c>
      <c r="F800" s="49" t="s">
        <v>1357</v>
      </c>
      <c r="G800" s="102">
        <v>45823</v>
      </c>
      <c r="H800" s="49"/>
      <c r="I800" s="49" t="s">
        <v>1352</v>
      </c>
      <c r="J800" s="49"/>
      <c r="K800" s="49" t="s">
        <v>1360</v>
      </c>
      <c r="L800" s="49">
        <v>4</v>
      </c>
      <c r="M800" s="49">
        <v>0</v>
      </c>
      <c r="N800" s="49">
        <v>0.27810000000000001</v>
      </c>
      <c r="O800" s="49">
        <v>0.14015</v>
      </c>
      <c r="P800" s="49"/>
      <c r="Q800" s="49"/>
      <c r="R800" s="49">
        <v>0.41824</v>
      </c>
      <c r="S800" s="49"/>
      <c r="T800" s="49"/>
      <c r="U800" s="49"/>
      <c r="V800" s="49"/>
      <c r="W800" s="49"/>
      <c r="X800" s="49"/>
      <c r="Y800" s="49"/>
      <c r="Z800" s="49"/>
      <c r="AA800" s="49"/>
      <c r="AB800" s="49"/>
      <c r="AC800" s="49"/>
      <c r="AD800" s="49"/>
      <c r="AE800" s="49">
        <v>0.14015</v>
      </c>
      <c r="AF800" s="49"/>
      <c r="AG800" s="49"/>
      <c r="AH800" s="49"/>
      <c r="AI800" s="49"/>
      <c r="AJ800" s="49"/>
      <c r="AK800" s="49"/>
      <c r="AL800" s="49"/>
      <c r="AM800" s="49"/>
      <c r="AN800" s="49"/>
      <c r="AO800" s="49"/>
      <c r="AP800" s="49"/>
      <c r="AQ800" s="49"/>
      <c r="AR800" s="49"/>
      <c r="AS800" s="49" t="s">
        <v>1353</v>
      </c>
      <c r="AT800" s="108" t="str">
        <f t="shared" si="12"/>
        <v>GMP1_2025-06-15_C</v>
      </c>
      <c r="AU800" s="49"/>
      <c r="AV800" s="49"/>
    </row>
    <row r="801" spans="1:49" x14ac:dyDescent="0.35">
      <c r="A801" s="49" t="s">
        <v>1561</v>
      </c>
      <c r="B801" s="49" t="s">
        <v>1349</v>
      </c>
      <c r="C801" s="49" t="s">
        <v>1361</v>
      </c>
      <c r="D801" s="49" t="s">
        <v>1349</v>
      </c>
      <c r="E801" s="49">
        <v>358.90879999999999</v>
      </c>
      <c r="F801" s="49" t="s">
        <v>1351</v>
      </c>
      <c r="G801" s="102">
        <v>45823</v>
      </c>
      <c r="H801" s="49"/>
      <c r="I801" s="49" t="s">
        <v>1352</v>
      </c>
      <c r="J801" s="49"/>
      <c r="K801" s="49"/>
      <c r="L801" s="49">
        <v>0</v>
      </c>
      <c r="M801" s="49">
        <v>0</v>
      </c>
      <c r="N801" s="49">
        <v>0.40255999999999997</v>
      </c>
      <c r="O801" s="49">
        <v>4.3200000000000001E-3</v>
      </c>
      <c r="P801" s="49"/>
      <c r="Q801" s="49"/>
      <c r="R801" s="49">
        <v>0.40688000000000002</v>
      </c>
      <c r="S801" s="49"/>
      <c r="T801" s="49"/>
      <c r="U801" s="49"/>
      <c r="V801" s="49"/>
      <c r="W801" s="49"/>
      <c r="X801" s="49"/>
      <c r="Y801" s="49"/>
      <c r="Z801" s="49"/>
      <c r="AA801" s="49"/>
      <c r="AB801" s="49"/>
      <c r="AC801" s="49"/>
      <c r="AD801" s="49"/>
      <c r="AE801" s="49">
        <v>4.3200000000000001E-3</v>
      </c>
      <c r="AF801" s="49"/>
      <c r="AG801" s="49"/>
      <c r="AH801" s="49"/>
      <c r="AI801" s="49"/>
      <c r="AJ801" s="49"/>
      <c r="AK801" s="49"/>
      <c r="AL801" s="49"/>
      <c r="AM801" s="49"/>
      <c r="AN801" s="49"/>
      <c r="AO801" s="49"/>
      <c r="AP801" s="49"/>
      <c r="AQ801" s="49"/>
      <c r="AR801" s="49"/>
      <c r="AS801" s="49" t="s">
        <v>1353</v>
      </c>
      <c r="AT801" s="108" t="str">
        <f t="shared" si="12"/>
        <v>GMP1_2025-06-15_T</v>
      </c>
      <c r="AU801" s="49"/>
      <c r="AV801" s="49"/>
    </row>
    <row r="802" spans="1:49" x14ac:dyDescent="0.35">
      <c r="A802" s="49" t="s">
        <v>1562</v>
      </c>
      <c r="B802" s="49" t="s">
        <v>1349</v>
      </c>
      <c r="C802" s="49" t="s">
        <v>1350</v>
      </c>
      <c r="D802" s="49" t="s">
        <v>1349</v>
      </c>
      <c r="E802" s="49">
        <v>3.91283</v>
      </c>
      <c r="F802" s="49" t="s">
        <v>1351</v>
      </c>
      <c r="G802" s="102">
        <v>45823</v>
      </c>
      <c r="H802" s="49"/>
      <c r="I802" s="49" t="s">
        <v>1352</v>
      </c>
      <c r="J802" s="49"/>
      <c r="K802" s="49"/>
      <c r="L802" s="49">
        <v>0</v>
      </c>
      <c r="M802" s="49">
        <v>0</v>
      </c>
      <c r="N802" s="49">
        <v>2.2579999999999999E-2</v>
      </c>
      <c r="O802" s="49">
        <v>8.6700000000000006E-3</v>
      </c>
      <c r="P802" s="49"/>
      <c r="Q802" s="49"/>
      <c r="R802" s="49">
        <v>3.125E-2</v>
      </c>
      <c r="S802" s="49"/>
      <c r="T802" s="49"/>
      <c r="U802" s="49"/>
      <c r="V802" s="49"/>
      <c r="W802" s="49"/>
      <c r="X802" s="49"/>
      <c r="Y802" s="49"/>
      <c r="Z802" s="49"/>
      <c r="AA802" s="49"/>
      <c r="AB802" s="49"/>
      <c r="AC802" s="49"/>
      <c r="AD802" s="49"/>
      <c r="AE802" s="49">
        <v>8.6700000000000006E-3</v>
      </c>
      <c r="AF802" s="49"/>
      <c r="AG802" s="49"/>
      <c r="AH802" s="49"/>
      <c r="AI802" s="49"/>
      <c r="AJ802" s="49"/>
      <c r="AK802" s="49"/>
      <c r="AL802" s="49"/>
      <c r="AM802" s="49"/>
      <c r="AN802" s="49"/>
      <c r="AO802" s="49"/>
      <c r="AP802" s="49"/>
      <c r="AQ802" s="49"/>
      <c r="AR802" s="49"/>
      <c r="AS802" s="49" t="s">
        <v>1353</v>
      </c>
      <c r="AT802" s="108" t="str">
        <f t="shared" si="12"/>
        <v>GRPL1_2025-06-15_N</v>
      </c>
      <c r="AU802" s="49"/>
      <c r="AV802" s="49"/>
    </row>
    <row r="803" spans="1:49" x14ac:dyDescent="0.35">
      <c r="A803" s="49" t="s">
        <v>1562</v>
      </c>
      <c r="B803" s="49" t="s">
        <v>1349</v>
      </c>
      <c r="C803" s="49" t="s">
        <v>1356</v>
      </c>
      <c r="D803" s="49" t="s">
        <v>1349</v>
      </c>
      <c r="E803" s="49">
        <v>5.9049999999999998E-2</v>
      </c>
      <c r="F803" s="49" t="s">
        <v>1357</v>
      </c>
      <c r="G803" s="102">
        <v>45823</v>
      </c>
      <c r="H803" s="49"/>
      <c r="I803" s="49" t="s">
        <v>1352</v>
      </c>
      <c r="J803" s="49"/>
      <c r="K803" s="49"/>
      <c r="L803" s="49">
        <v>0</v>
      </c>
      <c r="M803" s="49">
        <v>0</v>
      </c>
      <c r="N803" s="49">
        <v>2.845E-2</v>
      </c>
      <c r="O803" s="49">
        <v>2.8400000000000001E-3</v>
      </c>
      <c r="P803" s="49"/>
      <c r="Q803" s="49"/>
      <c r="R803" s="49">
        <v>3.1280000000000002E-2</v>
      </c>
      <c r="S803" s="49"/>
      <c r="T803" s="49"/>
      <c r="U803" s="49"/>
      <c r="V803" s="49"/>
      <c r="W803" s="49"/>
      <c r="X803" s="49"/>
      <c r="Y803" s="49"/>
      <c r="Z803" s="49"/>
      <c r="AA803" s="49"/>
      <c r="AB803" s="49"/>
      <c r="AC803" s="49"/>
      <c r="AD803" s="49"/>
      <c r="AE803" s="49">
        <v>2.8400000000000001E-3</v>
      </c>
      <c r="AF803" s="49"/>
      <c r="AG803" s="49"/>
      <c r="AH803" s="49"/>
      <c r="AI803" s="49"/>
      <c r="AJ803" s="49"/>
      <c r="AK803" s="49"/>
      <c r="AL803" s="49"/>
      <c r="AM803" s="49"/>
      <c r="AN803" s="49"/>
      <c r="AO803" s="49"/>
      <c r="AP803" s="49"/>
      <c r="AQ803" s="49"/>
      <c r="AR803" s="49"/>
      <c r="AS803" s="49" t="s">
        <v>1353</v>
      </c>
      <c r="AT803" s="108" t="str">
        <f t="shared" si="12"/>
        <v>GRPL1_2025-06-15_P</v>
      </c>
      <c r="AU803" s="49"/>
      <c r="AV803" s="49"/>
    </row>
    <row r="804" spans="1:49" x14ac:dyDescent="0.35">
      <c r="A804" s="49" t="s">
        <v>1562</v>
      </c>
      <c r="B804" s="49" t="s">
        <v>1349</v>
      </c>
      <c r="C804" s="49" t="s">
        <v>1359</v>
      </c>
      <c r="D804" s="49" t="s">
        <v>1349</v>
      </c>
      <c r="E804" s="49">
        <v>902.20410000000004</v>
      </c>
      <c r="F804" s="49" t="s">
        <v>1357</v>
      </c>
      <c r="G804" s="102">
        <v>45823</v>
      </c>
      <c r="H804" s="49"/>
      <c r="I804" s="49" t="s">
        <v>1352</v>
      </c>
      <c r="J804" s="49"/>
      <c r="K804" s="49" t="s">
        <v>1360</v>
      </c>
      <c r="L804" s="49">
        <v>36</v>
      </c>
      <c r="M804" s="49">
        <v>0</v>
      </c>
      <c r="N804" s="49">
        <v>8.3820000000000006E-2</v>
      </c>
      <c r="O804" s="49">
        <v>0.13528000000000001</v>
      </c>
      <c r="P804" s="49"/>
      <c r="Q804" s="49"/>
      <c r="R804" s="49">
        <v>0.21911</v>
      </c>
      <c r="S804" s="49"/>
      <c r="T804" s="49"/>
      <c r="U804" s="49"/>
      <c r="V804" s="49"/>
      <c r="W804" s="49"/>
      <c r="X804" s="49"/>
      <c r="Y804" s="49"/>
      <c r="Z804" s="49"/>
      <c r="AA804" s="49"/>
      <c r="AB804" s="49"/>
      <c r="AC804" s="49"/>
      <c r="AD804" s="49"/>
      <c r="AE804" s="49">
        <v>0.13528000000000001</v>
      </c>
      <c r="AF804" s="49"/>
      <c r="AG804" s="49"/>
      <c r="AH804" s="49"/>
      <c r="AI804" s="49"/>
      <c r="AJ804" s="49"/>
      <c r="AK804" s="49"/>
      <c r="AL804" s="49"/>
      <c r="AM804" s="49"/>
      <c r="AN804" s="49"/>
      <c r="AO804" s="49"/>
      <c r="AP804" s="49"/>
      <c r="AQ804" s="49"/>
      <c r="AR804" s="49"/>
      <c r="AS804" s="49" t="s">
        <v>1353</v>
      </c>
      <c r="AT804" s="108" t="str">
        <f t="shared" si="12"/>
        <v>GRPL1_2025-06-15_C</v>
      </c>
      <c r="AU804" s="49"/>
      <c r="AV804" s="49"/>
    </row>
    <row r="805" spans="1:49" x14ac:dyDescent="0.35">
      <c r="A805" s="49" t="s">
        <v>1562</v>
      </c>
      <c r="B805" s="49" t="s">
        <v>1349</v>
      </c>
      <c r="C805" s="49" t="s">
        <v>1361</v>
      </c>
      <c r="D805" s="49" t="s">
        <v>1349</v>
      </c>
      <c r="E805" s="49">
        <v>396.16079999999999</v>
      </c>
      <c r="F805" s="49" t="s">
        <v>1351</v>
      </c>
      <c r="G805" s="102">
        <v>45823</v>
      </c>
      <c r="H805" s="49"/>
      <c r="I805" s="49" t="s">
        <v>1352</v>
      </c>
      <c r="J805" s="49"/>
      <c r="K805" s="49"/>
      <c r="L805" s="49">
        <v>0</v>
      </c>
      <c r="M805" s="49">
        <v>0</v>
      </c>
      <c r="N805" s="49">
        <v>0.45061000000000001</v>
      </c>
      <c r="O805" s="49">
        <v>4.8300000000000001E-3</v>
      </c>
      <c r="P805" s="49"/>
      <c r="Q805" s="49"/>
      <c r="R805" s="49">
        <v>0.45544000000000001</v>
      </c>
      <c r="S805" s="49"/>
      <c r="T805" s="49"/>
      <c r="U805" s="49"/>
      <c r="V805" s="49"/>
      <c r="W805" s="49"/>
      <c r="X805" s="49"/>
      <c r="Y805" s="49"/>
      <c r="Z805" s="49"/>
      <c r="AA805" s="49"/>
      <c r="AB805" s="49"/>
      <c r="AC805" s="49"/>
      <c r="AD805" s="49"/>
      <c r="AE805" s="49">
        <v>4.8300000000000001E-3</v>
      </c>
      <c r="AF805" s="49"/>
      <c r="AG805" s="49"/>
      <c r="AH805" s="49"/>
      <c r="AI805" s="49"/>
      <c r="AJ805" s="49"/>
      <c r="AK805" s="49"/>
      <c r="AL805" s="49"/>
      <c r="AM805" s="49"/>
      <c r="AN805" s="49"/>
      <c r="AO805" s="49"/>
      <c r="AP805" s="49"/>
      <c r="AQ805" s="49"/>
      <c r="AR805" s="49"/>
      <c r="AS805" s="49" t="s">
        <v>1353</v>
      </c>
      <c r="AT805" s="108" t="str">
        <f t="shared" si="12"/>
        <v>GRPL1_2025-06-15_T</v>
      </c>
      <c r="AU805" s="49"/>
      <c r="AV805" s="49"/>
    </row>
    <row r="806" spans="1:49" x14ac:dyDescent="0.35">
      <c r="A806" s="49" t="s">
        <v>1563</v>
      </c>
      <c r="B806" s="49" t="s">
        <v>1349</v>
      </c>
      <c r="C806" s="49" t="s">
        <v>1350</v>
      </c>
      <c r="D806" s="49" t="s">
        <v>1349</v>
      </c>
      <c r="E806" s="49">
        <v>10.321809999999999</v>
      </c>
      <c r="F806" s="49" t="s">
        <v>1351</v>
      </c>
      <c r="G806" s="102">
        <v>45823</v>
      </c>
      <c r="H806" s="49"/>
      <c r="I806" s="49" t="s">
        <v>1352</v>
      </c>
      <c r="J806" s="49"/>
      <c r="K806" s="49"/>
      <c r="L806" s="49">
        <v>0</v>
      </c>
      <c r="M806" s="49">
        <v>0</v>
      </c>
      <c r="N806" s="49">
        <v>4.2200000000000001E-2</v>
      </c>
      <c r="O806" s="49">
        <v>1.0149999999999999E-2</v>
      </c>
      <c r="P806" s="49"/>
      <c r="Q806" s="49"/>
      <c r="R806" s="49">
        <v>5.2350000000000001E-2</v>
      </c>
      <c r="S806" s="49"/>
      <c r="T806" s="49"/>
      <c r="U806" s="49"/>
      <c r="V806" s="49"/>
      <c r="W806" s="49"/>
      <c r="X806" s="49"/>
      <c r="Y806" s="49"/>
      <c r="Z806" s="49"/>
      <c r="AA806" s="49"/>
      <c r="AB806" s="49"/>
      <c r="AC806" s="49"/>
      <c r="AD806" s="49"/>
      <c r="AE806" s="49">
        <v>1.0149999999999999E-2</v>
      </c>
      <c r="AF806" s="49"/>
      <c r="AG806" s="49"/>
      <c r="AH806" s="49"/>
      <c r="AI806" s="49"/>
      <c r="AJ806" s="49"/>
      <c r="AK806" s="49"/>
      <c r="AL806" s="49"/>
      <c r="AM806" s="49"/>
      <c r="AN806" s="49"/>
      <c r="AO806" s="49"/>
      <c r="AP806" s="49"/>
      <c r="AQ806" s="49"/>
      <c r="AR806" s="49"/>
      <c r="AS806" s="49" t="s">
        <v>1353</v>
      </c>
      <c r="AT806" s="108" t="str">
        <f t="shared" si="12"/>
        <v>HA1_2025-06-15_N</v>
      </c>
      <c r="AU806" s="49"/>
      <c r="AV806" s="49"/>
    </row>
    <row r="807" spans="1:49" x14ac:dyDescent="0.35">
      <c r="A807" s="49" t="s">
        <v>1563</v>
      </c>
      <c r="B807" s="49" t="s">
        <v>1349</v>
      </c>
      <c r="C807" s="49" t="s">
        <v>1361</v>
      </c>
      <c r="D807" s="49" t="s">
        <v>1349</v>
      </c>
      <c r="E807" s="49">
        <v>472.5566</v>
      </c>
      <c r="F807" s="49" t="s">
        <v>1351</v>
      </c>
      <c r="G807" s="102">
        <v>45823</v>
      </c>
      <c r="H807" s="49"/>
      <c r="I807" s="49" t="s">
        <v>1352</v>
      </c>
      <c r="J807" s="49"/>
      <c r="K807" s="49"/>
      <c r="L807" s="49">
        <v>0</v>
      </c>
      <c r="M807" s="49">
        <v>0</v>
      </c>
      <c r="N807" s="49">
        <v>0.55335000000000001</v>
      </c>
      <c r="O807" s="49">
        <v>5.7800000000000004E-3</v>
      </c>
      <c r="P807" s="49"/>
      <c r="Q807" s="49"/>
      <c r="R807" s="49">
        <v>0.55913000000000002</v>
      </c>
      <c r="S807" s="49"/>
      <c r="T807" s="49"/>
      <c r="U807" s="49"/>
      <c r="V807" s="49"/>
      <c r="W807" s="49"/>
      <c r="X807" s="49"/>
      <c r="Y807" s="49"/>
      <c r="Z807" s="49"/>
      <c r="AA807" s="49"/>
      <c r="AB807" s="49"/>
      <c r="AC807" s="49"/>
      <c r="AD807" s="49"/>
      <c r="AE807" s="49">
        <v>5.7800000000000004E-3</v>
      </c>
      <c r="AF807" s="49"/>
      <c r="AG807" s="49"/>
      <c r="AH807" s="49"/>
      <c r="AI807" s="49"/>
      <c r="AJ807" s="49"/>
      <c r="AK807" s="49"/>
      <c r="AL807" s="49"/>
      <c r="AM807" s="49"/>
      <c r="AN807" s="49"/>
      <c r="AO807" s="49"/>
      <c r="AP807" s="49"/>
      <c r="AQ807" s="49"/>
      <c r="AR807" s="49"/>
      <c r="AS807" s="49" t="s">
        <v>1353</v>
      </c>
      <c r="AT807" s="108" t="str">
        <f t="shared" si="12"/>
        <v>HA1_2025-06-15_T</v>
      </c>
      <c r="AU807" s="49"/>
      <c r="AV807" s="49"/>
    </row>
    <row r="808" spans="1:49" x14ac:dyDescent="0.35">
      <c r="A808" s="49" t="s">
        <v>1563</v>
      </c>
      <c r="B808" s="49" t="s">
        <v>1349</v>
      </c>
      <c r="C808" s="49" t="s">
        <v>1356</v>
      </c>
      <c r="D808" s="49" t="s">
        <v>1349</v>
      </c>
      <c r="E808" s="49">
        <v>2.206E-2</v>
      </c>
      <c r="F808" s="49" t="s">
        <v>1357</v>
      </c>
      <c r="G808" s="102">
        <v>45823</v>
      </c>
      <c r="H808" s="49"/>
      <c r="I808" s="49" t="s">
        <v>1352</v>
      </c>
      <c r="J808" s="49"/>
      <c r="K808" s="49" t="s">
        <v>1360</v>
      </c>
      <c r="L808" s="49">
        <v>0</v>
      </c>
      <c r="M808" s="49">
        <v>0</v>
      </c>
      <c r="N808" s="49">
        <v>9.8499999999999994E-3</v>
      </c>
      <c r="O808" s="49">
        <v>2.2399999999999998E-3</v>
      </c>
      <c r="P808" s="49"/>
      <c r="Q808" s="49"/>
      <c r="R808" s="49">
        <v>1.209E-2</v>
      </c>
      <c r="S808" s="49"/>
      <c r="T808" s="49"/>
      <c r="U808" s="49"/>
      <c r="V808" s="49"/>
      <c r="W808" s="49"/>
      <c r="X808" s="49"/>
      <c r="Y808" s="49"/>
      <c r="Z808" s="49"/>
      <c r="AA808" s="49"/>
      <c r="AB808" s="49"/>
      <c r="AC808" s="49"/>
      <c r="AD808" s="49"/>
      <c r="AE808" s="49">
        <v>2.2399999999999998E-3</v>
      </c>
      <c r="AF808" s="49"/>
      <c r="AG808" s="49"/>
      <c r="AH808" s="49"/>
      <c r="AI808" s="49"/>
      <c r="AJ808" s="49"/>
      <c r="AK808" s="49"/>
      <c r="AL808" s="49"/>
      <c r="AM808" s="49"/>
      <c r="AN808" s="49"/>
      <c r="AO808" s="49"/>
      <c r="AP808" s="49"/>
      <c r="AQ808" s="49"/>
      <c r="AR808" s="49"/>
      <c r="AS808" s="49" t="s">
        <v>1353</v>
      </c>
      <c r="AT808" s="108" t="str">
        <f t="shared" si="12"/>
        <v>HA1_2025-06-15_P</v>
      </c>
      <c r="AU808" s="49"/>
      <c r="AV808" s="49"/>
    </row>
    <row r="809" spans="1:49" x14ac:dyDescent="0.35">
      <c r="A809" s="49" t="s">
        <v>1563</v>
      </c>
      <c r="B809" s="49" t="s">
        <v>1349</v>
      </c>
      <c r="C809" s="49" t="s">
        <v>1359</v>
      </c>
      <c r="D809" s="49" t="s">
        <v>1349</v>
      </c>
      <c r="E809" s="49">
        <v>584.89610000000005</v>
      </c>
      <c r="F809" s="49" t="s">
        <v>1357</v>
      </c>
      <c r="G809" s="102">
        <v>45823</v>
      </c>
      <c r="H809" s="49"/>
      <c r="I809" s="49" t="s">
        <v>1352</v>
      </c>
      <c r="J809" s="49"/>
      <c r="K809" s="49" t="s">
        <v>1360</v>
      </c>
      <c r="L809" s="49">
        <v>24</v>
      </c>
      <c r="M809" s="49">
        <v>0</v>
      </c>
      <c r="N809" s="49">
        <v>8.0379999999999993E-2</v>
      </c>
      <c r="O809" s="49">
        <v>0.13907</v>
      </c>
      <c r="P809" s="49"/>
      <c r="Q809" s="49"/>
      <c r="R809" s="49">
        <v>0.21945000000000001</v>
      </c>
      <c r="S809" s="49"/>
      <c r="T809" s="49"/>
      <c r="U809" s="49"/>
      <c r="V809" s="49"/>
      <c r="W809" s="49"/>
      <c r="X809" s="49"/>
      <c r="Y809" s="49"/>
      <c r="Z809" s="49"/>
      <c r="AA809" s="49"/>
      <c r="AB809" s="49"/>
      <c r="AC809" s="49"/>
      <c r="AD809" s="49"/>
      <c r="AE809" s="49">
        <v>0.13907</v>
      </c>
      <c r="AF809" s="49"/>
      <c r="AG809" s="49"/>
      <c r="AH809" s="49"/>
      <c r="AI809" s="49"/>
      <c r="AJ809" s="49"/>
      <c r="AK809" s="49"/>
      <c r="AL809" s="49"/>
      <c r="AM809" s="49"/>
      <c r="AN809" s="49"/>
      <c r="AO809" s="49"/>
      <c r="AP809" s="49"/>
      <c r="AQ809" s="49"/>
      <c r="AR809" s="49"/>
      <c r="AS809" s="49" t="s">
        <v>1353</v>
      </c>
      <c r="AT809" s="108" t="str">
        <f t="shared" si="12"/>
        <v>HA1_2025-06-15_C</v>
      </c>
      <c r="AU809" s="49"/>
      <c r="AV809" s="49"/>
    </row>
    <row r="810" spans="1:49" x14ac:dyDescent="0.35">
      <c r="A810" s="49" t="s">
        <v>1564</v>
      </c>
      <c r="B810" s="49" t="s">
        <v>1349</v>
      </c>
      <c r="C810" s="49" t="s">
        <v>1350</v>
      </c>
      <c r="D810" s="49" t="s">
        <v>1349</v>
      </c>
      <c r="E810" s="49">
        <v>3.5560900000000002</v>
      </c>
      <c r="F810" s="49" t="s">
        <v>1351</v>
      </c>
      <c r="G810" s="102">
        <v>45823</v>
      </c>
      <c r="H810" s="49"/>
      <c r="I810" s="49" t="s">
        <v>1352</v>
      </c>
      <c r="J810" s="49"/>
      <c r="K810" s="49"/>
      <c r="L810" s="49">
        <v>0</v>
      </c>
      <c r="M810" s="49">
        <v>0</v>
      </c>
      <c r="N810" s="49">
        <v>2.1489999999999999E-2</v>
      </c>
      <c r="O810" s="49">
        <v>5.0899999999999999E-3</v>
      </c>
      <c r="P810" s="49"/>
      <c r="Q810" s="49"/>
      <c r="R810" s="49">
        <v>2.6579999999999999E-2</v>
      </c>
      <c r="S810" s="49"/>
      <c r="T810" s="49"/>
      <c r="U810" s="49"/>
      <c r="V810" s="49"/>
      <c r="W810" s="49"/>
      <c r="X810" s="49"/>
      <c r="Y810" s="49"/>
      <c r="Z810" s="49"/>
      <c r="AA810" s="49"/>
      <c r="AB810" s="49"/>
      <c r="AC810" s="49"/>
      <c r="AD810" s="49"/>
      <c r="AE810" s="49">
        <v>5.0899999999999999E-3</v>
      </c>
      <c r="AF810" s="49"/>
      <c r="AG810" s="49"/>
      <c r="AH810" s="49"/>
      <c r="AI810" s="49"/>
      <c r="AJ810" s="49"/>
      <c r="AK810" s="49"/>
      <c r="AL810" s="49"/>
      <c r="AM810" s="49"/>
      <c r="AN810" s="49"/>
      <c r="AO810" s="49"/>
      <c r="AP810" s="49"/>
      <c r="AQ810" s="49"/>
      <c r="AR810" s="49"/>
      <c r="AS810" s="49" t="s">
        <v>1353</v>
      </c>
      <c r="AT810" s="108" t="str">
        <f t="shared" si="12"/>
        <v>HB3_2025-06-15_N</v>
      </c>
      <c r="AU810" s="49"/>
      <c r="AV810" s="49"/>
    </row>
    <row r="811" spans="1:49" x14ac:dyDescent="0.35">
      <c r="A811" s="49" t="s">
        <v>1564</v>
      </c>
      <c r="B811" s="49" t="s">
        <v>1349</v>
      </c>
      <c r="C811" s="49" t="s">
        <v>1356</v>
      </c>
      <c r="D811" s="49" t="s">
        <v>1349</v>
      </c>
      <c r="E811" s="49">
        <v>6.8349999999999994E-2</v>
      </c>
      <c r="F811" s="49" t="s">
        <v>1357</v>
      </c>
      <c r="G811" s="102">
        <v>45823</v>
      </c>
      <c r="H811" s="49"/>
      <c r="I811" s="49" t="s">
        <v>1352</v>
      </c>
      <c r="J811" s="49"/>
      <c r="K811" s="49"/>
      <c r="L811" s="49">
        <v>0</v>
      </c>
      <c r="M811" s="49">
        <v>0</v>
      </c>
      <c r="N811" s="49">
        <v>3.3119999999999997E-2</v>
      </c>
      <c r="O811" s="49">
        <v>1.2199999999999999E-3</v>
      </c>
      <c r="P811" s="49"/>
      <c r="Q811" s="49"/>
      <c r="R811" s="49">
        <v>3.4340000000000002E-2</v>
      </c>
      <c r="S811" s="49"/>
      <c r="T811" s="49"/>
      <c r="U811" s="49"/>
      <c r="V811" s="49"/>
      <c r="W811" s="49"/>
      <c r="X811" s="49"/>
      <c r="Y811" s="49"/>
      <c r="Z811" s="49"/>
      <c r="AA811" s="49"/>
      <c r="AB811" s="49"/>
      <c r="AC811" s="49"/>
      <c r="AD811" s="49"/>
      <c r="AE811" s="49">
        <v>1.2199999999999999E-3</v>
      </c>
      <c r="AF811" s="49"/>
      <c r="AG811" s="49"/>
      <c r="AH811" s="49"/>
      <c r="AI811" s="49"/>
      <c r="AJ811" s="49"/>
      <c r="AK811" s="49"/>
      <c r="AL811" s="49"/>
      <c r="AM811" s="49"/>
      <c r="AN811" s="49"/>
      <c r="AO811" s="49"/>
      <c r="AP811" s="49"/>
      <c r="AQ811" s="49"/>
      <c r="AR811" s="49"/>
      <c r="AS811" s="49" t="s">
        <v>1353</v>
      </c>
      <c r="AT811" s="108" t="str">
        <f t="shared" si="12"/>
        <v>HB3_2025-06-15_P</v>
      </c>
      <c r="AU811" s="49"/>
      <c r="AV811" s="49"/>
    </row>
    <row r="812" spans="1:49" x14ac:dyDescent="0.35">
      <c r="A812" s="49" t="s">
        <v>1564</v>
      </c>
      <c r="B812" s="49" t="s">
        <v>1349</v>
      </c>
      <c r="C812" s="49" t="s">
        <v>1361</v>
      </c>
      <c r="D812" s="49" t="s">
        <v>1349</v>
      </c>
      <c r="E812" s="49">
        <v>424.2054</v>
      </c>
      <c r="F812" s="49" t="s">
        <v>1351</v>
      </c>
      <c r="G812" s="102">
        <v>45823</v>
      </c>
      <c r="H812" s="49"/>
      <c r="I812" s="49" t="s">
        <v>1352</v>
      </c>
      <c r="J812" s="49"/>
      <c r="K812" s="49"/>
      <c r="L812" s="49">
        <v>0</v>
      </c>
      <c r="M812" s="49">
        <v>0</v>
      </c>
      <c r="N812" s="49">
        <v>0.48766999999999999</v>
      </c>
      <c r="O812" s="49">
        <v>2.65E-3</v>
      </c>
      <c r="P812" s="49"/>
      <c r="Q812" s="49"/>
      <c r="R812" s="49">
        <v>0.49031999999999998</v>
      </c>
      <c r="S812" s="49"/>
      <c r="T812" s="49"/>
      <c r="U812" s="49"/>
      <c r="V812" s="49"/>
      <c r="W812" s="49"/>
      <c r="X812" s="49"/>
      <c r="Y812" s="49"/>
      <c r="Z812" s="49"/>
      <c r="AA812" s="49"/>
      <c r="AB812" s="49"/>
      <c r="AC812" s="49"/>
      <c r="AD812" s="49"/>
      <c r="AE812" s="49">
        <v>2.65E-3</v>
      </c>
      <c r="AF812" s="49"/>
      <c r="AG812" s="49"/>
      <c r="AH812" s="49"/>
      <c r="AI812" s="49"/>
      <c r="AJ812" s="49"/>
      <c r="AK812" s="49"/>
      <c r="AL812" s="49"/>
      <c r="AM812" s="49"/>
      <c r="AN812" s="49"/>
      <c r="AO812" s="49"/>
      <c r="AP812" s="49"/>
      <c r="AQ812" s="49"/>
      <c r="AR812" s="49"/>
      <c r="AS812" s="49" t="s">
        <v>1353</v>
      </c>
      <c r="AT812" s="108" t="str">
        <f t="shared" si="12"/>
        <v>HB3_2025-06-15_T</v>
      </c>
      <c r="AU812" s="49"/>
      <c r="AV812" s="49"/>
    </row>
    <row r="813" spans="1:49" x14ac:dyDescent="0.35">
      <c r="A813" s="49" t="s">
        <v>1564</v>
      </c>
      <c r="B813" s="49" t="s">
        <v>1349</v>
      </c>
      <c r="C813" s="49" t="s">
        <v>1359</v>
      </c>
      <c r="D813" s="49" t="s">
        <v>1349</v>
      </c>
      <c r="E813" s="49">
        <v>241.53700000000001</v>
      </c>
      <c r="F813" s="49" t="s">
        <v>1357</v>
      </c>
      <c r="G813" s="102">
        <v>45823</v>
      </c>
      <c r="H813" s="49"/>
      <c r="I813" s="49" t="s">
        <v>1352</v>
      </c>
      <c r="J813" s="49"/>
      <c r="K813" s="49" t="s">
        <v>1360</v>
      </c>
      <c r="L813" s="49">
        <v>4</v>
      </c>
      <c r="M813" s="49">
        <v>0</v>
      </c>
      <c r="N813" s="49">
        <v>0.16284000000000001</v>
      </c>
      <c r="O813" s="49">
        <v>0.13783000000000001</v>
      </c>
      <c r="P813" s="49"/>
      <c r="Q813" s="49"/>
      <c r="R813" s="49">
        <v>0.30066999999999999</v>
      </c>
      <c r="S813" s="49"/>
      <c r="T813" s="49"/>
      <c r="U813" s="49"/>
      <c r="V813" s="49"/>
      <c r="W813" s="49"/>
      <c r="X813" s="49"/>
      <c r="Y813" s="49"/>
      <c r="Z813" s="49"/>
      <c r="AA813" s="49"/>
      <c r="AB813" s="49"/>
      <c r="AC813" s="49"/>
      <c r="AD813" s="49"/>
      <c r="AE813" s="49">
        <v>0.13783000000000001</v>
      </c>
      <c r="AF813" s="49"/>
      <c r="AG813" s="49"/>
      <c r="AH813" s="49"/>
      <c r="AI813" s="49"/>
      <c r="AJ813" s="49"/>
      <c r="AK813" s="49"/>
      <c r="AL813" s="49"/>
      <c r="AM813" s="49"/>
      <c r="AN813" s="49"/>
      <c r="AO813" s="49"/>
      <c r="AP813" s="49"/>
      <c r="AQ813" s="49"/>
      <c r="AR813" s="49"/>
      <c r="AS813" s="49" t="s">
        <v>1353</v>
      </c>
      <c r="AT813" s="108" t="str">
        <f t="shared" si="12"/>
        <v>HB3_2025-06-15_C</v>
      </c>
      <c r="AU813" s="49"/>
      <c r="AV813" s="49"/>
      <c r="AW813" s="49"/>
    </row>
    <row r="814" spans="1:49" x14ac:dyDescent="0.35">
      <c r="A814" s="49" t="s">
        <v>1565</v>
      </c>
      <c r="B814" s="49" t="s">
        <v>1349</v>
      </c>
      <c r="C814" s="49" t="s">
        <v>1350</v>
      </c>
      <c r="D814" s="49" t="s">
        <v>1349</v>
      </c>
      <c r="E814" s="49">
        <v>3.05592</v>
      </c>
      <c r="F814" s="49" t="s">
        <v>1351</v>
      </c>
      <c r="G814" s="102">
        <v>45823</v>
      </c>
      <c r="H814" s="49"/>
      <c r="I814" s="49" t="s">
        <v>1352</v>
      </c>
      <c r="J814" s="49"/>
      <c r="K814" s="49"/>
      <c r="L814" s="49">
        <v>0</v>
      </c>
      <c r="M814" s="49">
        <v>0</v>
      </c>
      <c r="N814" s="49">
        <v>1.9959999999999999E-2</v>
      </c>
      <c r="O814" s="49">
        <v>1.7999999999999999E-2</v>
      </c>
      <c r="P814" s="49"/>
      <c r="Q814" s="49"/>
      <c r="R814" s="49">
        <v>3.7960000000000001E-2</v>
      </c>
      <c r="S814" s="49"/>
      <c r="T814" s="49"/>
      <c r="U814" s="49"/>
      <c r="V814" s="49"/>
      <c r="W814" s="49"/>
      <c r="X814" s="49"/>
      <c r="Y814" s="49"/>
      <c r="Z814" s="49"/>
      <c r="AA814" s="49"/>
      <c r="AB814" s="49"/>
      <c r="AC814" s="49"/>
      <c r="AD814" s="49"/>
      <c r="AE814" s="49">
        <v>1.7999999999999999E-2</v>
      </c>
      <c r="AF814" s="49"/>
      <c r="AG814" s="49"/>
      <c r="AH814" s="49"/>
      <c r="AI814" s="49"/>
      <c r="AJ814" s="49"/>
      <c r="AK814" s="49"/>
      <c r="AL814" s="49"/>
      <c r="AM814" s="49"/>
      <c r="AN814" s="49"/>
      <c r="AO814" s="49"/>
      <c r="AP814" s="49"/>
      <c r="AQ814" s="49"/>
      <c r="AR814" s="49"/>
      <c r="AS814" s="49" t="s">
        <v>1353</v>
      </c>
      <c r="AT814" s="108" t="str">
        <f t="shared" si="12"/>
        <v>HL2_2025-06-15_N</v>
      </c>
      <c r="AU814" s="49"/>
      <c r="AV814" s="49"/>
      <c r="AW814" s="49"/>
    </row>
    <row r="815" spans="1:49" x14ac:dyDescent="0.35">
      <c r="A815" s="49" t="s">
        <v>1565</v>
      </c>
      <c r="B815" s="49" t="s">
        <v>1349</v>
      </c>
      <c r="C815" s="49" t="s">
        <v>1359</v>
      </c>
      <c r="D815" s="49" t="s">
        <v>1349</v>
      </c>
      <c r="E815" s="49">
        <v>201.19710000000001</v>
      </c>
      <c r="F815" s="49" t="s">
        <v>1357</v>
      </c>
      <c r="G815" s="102">
        <v>45823</v>
      </c>
      <c r="H815" s="49"/>
      <c r="I815" s="49" t="s">
        <v>1352</v>
      </c>
      <c r="J815" s="49"/>
      <c r="K815" s="49" t="s">
        <v>1360</v>
      </c>
      <c r="L815" s="49">
        <v>4</v>
      </c>
      <c r="M815" s="49">
        <v>0</v>
      </c>
      <c r="N815" s="49">
        <v>0.13711999999999999</v>
      </c>
      <c r="O815" s="49">
        <v>0.13865</v>
      </c>
      <c r="P815" s="49"/>
      <c r="Q815" s="49"/>
      <c r="R815" s="49">
        <v>0.27577000000000002</v>
      </c>
      <c r="S815" s="49"/>
      <c r="T815" s="49"/>
      <c r="U815" s="49"/>
      <c r="V815" s="49"/>
      <c r="W815" s="49"/>
      <c r="X815" s="49"/>
      <c r="Y815" s="49"/>
      <c r="Z815" s="49"/>
      <c r="AA815" s="49"/>
      <c r="AB815" s="49"/>
      <c r="AC815" s="49"/>
      <c r="AD815" s="49"/>
      <c r="AE815" s="49">
        <v>0.13865</v>
      </c>
      <c r="AF815" s="49"/>
      <c r="AG815" s="49"/>
      <c r="AH815" s="49"/>
      <c r="AI815" s="49"/>
      <c r="AJ815" s="49"/>
      <c r="AK815" s="49"/>
      <c r="AL815" s="49"/>
      <c r="AM815" s="49"/>
      <c r="AN815" s="49"/>
      <c r="AO815" s="49"/>
      <c r="AP815" s="49"/>
      <c r="AQ815" s="49"/>
      <c r="AR815" s="49"/>
      <c r="AS815" s="49" t="s">
        <v>1353</v>
      </c>
      <c r="AT815" s="108" t="str">
        <f t="shared" si="12"/>
        <v>HL2_2025-06-15_C</v>
      </c>
      <c r="AU815" s="49"/>
      <c r="AV815" s="49"/>
      <c r="AW815" s="49"/>
    </row>
    <row r="816" spans="1:49" x14ac:dyDescent="0.35">
      <c r="A816" s="49" t="s">
        <v>1565</v>
      </c>
      <c r="B816" s="49" t="s">
        <v>1349</v>
      </c>
      <c r="C816" s="49" t="s">
        <v>1356</v>
      </c>
      <c r="D816" s="49" t="s">
        <v>1349</v>
      </c>
      <c r="E816" s="49">
        <v>8.3510000000000001E-2</v>
      </c>
      <c r="F816" s="49" t="s">
        <v>1357</v>
      </c>
      <c r="G816" s="102">
        <v>45823</v>
      </c>
      <c r="H816" s="49"/>
      <c r="I816" s="49" t="s">
        <v>1352</v>
      </c>
      <c r="J816" s="49"/>
      <c r="K816" s="49" t="s">
        <v>1360</v>
      </c>
      <c r="L816" s="49">
        <v>0</v>
      </c>
      <c r="M816" s="49">
        <v>0</v>
      </c>
      <c r="N816" s="49">
        <v>4.0739999999999998E-2</v>
      </c>
      <c r="O816" s="49">
        <v>5.6600000000000001E-3</v>
      </c>
      <c r="P816" s="49"/>
      <c r="Q816" s="49"/>
      <c r="R816" s="49">
        <v>4.6399999999999997E-2</v>
      </c>
      <c r="S816" s="49"/>
      <c r="T816" s="49"/>
      <c r="U816" s="49"/>
      <c r="V816" s="49"/>
      <c r="W816" s="49"/>
      <c r="X816" s="49"/>
      <c r="Y816" s="49"/>
      <c r="Z816" s="49"/>
      <c r="AA816" s="49"/>
      <c r="AB816" s="49"/>
      <c r="AC816" s="49"/>
      <c r="AD816" s="49"/>
      <c r="AE816" s="49">
        <v>5.6600000000000001E-3</v>
      </c>
      <c r="AF816" s="49"/>
      <c r="AG816" s="49"/>
      <c r="AH816" s="49"/>
      <c r="AI816" s="49"/>
      <c r="AJ816" s="49"/>
      <c r="AK816" s="49"/>
      <c r="AL816" s="49"/>
      <c r="AM816" s="49"/>
      <c r="AN816" s="49"/>
      <c r="AO816" s="49"/>
      <c r="AP816" s="49"/>
      <c r="AQ816" s="49"/>
      <c r="AR816" s="49"/>
      <c r="AS816" s="49" t="s">
        <v>1353</v>
      </c>
      <c r="AT816" s="108" t="str">
        <f t="shared" si="12"/>
        <v>HL2_2025-06-15_P</v>
      </c>
      <c r="AU816" s="49"/>
      <c r="AV816" s="49"/>
      <c r="AW816" s="49"/>
    </row>
    <row r="817" spans="1:49" x14ac:dyDescent="0.35">
      <c r="A817" s="49" t="s">
        <v>1565</v>
      </c>
      <c r="B817" s="49" t="s">
        <v>1349</v>
      </c>
      <c r="C817" s="49" t="s">
        <v>1361</v>
      </c>
      <c r="D817" s="49" t="s">
        <v>1349</v>
      </c>
      <c r="E817" s="49">
        <v>31.337399999999999</v>
      </c>
      <c r="F817" s="49" t="s">
        <v>1351</v>
      </c>
      <c r="G817" s="102">
        <v>45823</v>
      </c>
      <c r="H817" s="49"/>
      <c r="I817" s="49" t="s">
        <v>1352</v>
      </c>
      <c r="J817" s="49"/>
      <c r="K817" s="49" t="s">
        <v>1360</v>
      </c>
      <c r="L817" s="49">
        <v>0</v>
      </c>
      <c r="M817" s="49">
        <v>0</v>
      </c>
      <c r="N817" s="49">
        <v>3.7690000000000001E-2</v>
      </c>
      <c r="O817" s="49">
        <v>8.7299999999999999E-3</v>
      </c>
      <c r="P817" s="49"/>
      <c r="Q817" s="49"/>
      <c r="R817" s="49">
        <v>4.6420000000000003E-2</v>
      </c>
      <c r="S817" s="49"/>
      <c r="T817" s="49"/>
      <c r="U817" s="49"/>
      <c r="V817" s="49"/>
      <c r="W817" s="49"/>
      <c r="X817" s="49"/>
      <c r="Y817" s="49"/>
      <c r="Z817" s="49"/>
      <c r="AA817" s="49"/>
      <c r="AB817" s="49"/>
      <c r="AC817" s="49"/>
      <c r="AD817" s="49"/>
      <c r="AE817" s="49">
        <v>8.7299999999999999E-3</v>
      </c>
      <c r="AF817" s="49"/>
      <c r="AG817" s="49"/>
      <c r="AH817" s="49"/>
      <c r="AI817" s="49"/>
      <c r="AJ817" s="49"/>
      <c r="AK817" s="49"/>
      <c r="AL817" s="49"/>
      <c r="AM817" s="49"/>
      <c r="AN817" s="49"/>
      <c r="AO817" s="49"/>
      <c r="AP817" s="49"/>
      <c r="AQ817" s="49"/>
      <c r="AR817" s="49"/>
      <c r="AS817" s="49" t="s">
        <v>1353</v>
      </c>
      <c r="AT817" s="108" t="str">
        <f t="shared" si="12"/>
        <v>HL2_2025-06-15_T</v>
      </c>
      <c r="AU817" s="49"/>
      <c r="AV817" s="49"/>
    </row>
    <row r="818" spans="1:49" x14ac:dyDescent="0.35">
      <c r="A818" s="49" t="s">
        <v>1566</v>
      </c>
      <c r="B818" s="49" t="s">
        <v>1349</v>
      </c>
      <c r="C818" s="49" t="s">
        <v>1350</v>
      </c>
      <c r="D818" s="49" t="s">
        <v>1349</v>
      </c>
      <c r="E818" s="49">
        <v>3.2669199999999998</v>
      </c>
      <c r="F818" s="49" t="s">
        <v>1351</v>
      </c>
      <c r="G818" s="102">
        <v>45823</v>
      </c>
      <c r="H818" s="49"/>
      <c r="I818" s="49" t="s">
        <v>1352</v>
      </c>
      <c r="J818" s="49"/>
      <c r="K818" s="49"/>
      <c r="L818" s="49">
        <v>0</v>
      </c>
      <c r="M818" s="49">
        <v>0</v>
      </c>
      <c r="N818" s="49">
        <v>2.06E-2</v>
      </c>
      <c r="O818" s="49">
        <v>2.0910000000000002E-2</v>
      </c>
      <c r="P818" s="49"/>
      <c r="Q818" s="49"/>
      <c r="R818" s="49">
        <v>4.1509999999999998E-2</v>
      </c>
      <c r="S818" s="49"/>
      <c r="T818" s="49"/>
      <c r="U818" s="49"/>
      <c r="V818" s="49"/>
      <c r="W818" s="49"/>
      <c r="X818" s="49"/>
      <c r="Y818" s="49"/>
      <c r="Z818" s="49"/>
      <c r="AA818" s="49"/>
      <c r="AB818" s="49"/>
      <c r="AC818" s="49"/>
      <c r="AD818" s="49"/>
      <c r="AE818" s="49">
        <v>2.0910000000000002E-2</v>
      </c>
      <c r="AF818" s="49"/>
      <c r="AG818" s="49"/>
      <c r="AH818" s="49"/>
      <c r="AI818" s="49"/>
      <c r="AJ818" s="49"/>
      <c r="AK818" s="49"/>
      <c r="AL818" s="49"/>
      <c r="AM818" s="49"/>
      <c r="AN818" s="49"/>
      <c r="AO818" s="49"/>
      <c r="AP818" s="49"/>
      <c r="AQ818" s="49"/>
      <c r="AR818" s="49"/>
      <c r="AS818" s="49" t="s">
        <v>1353</v>
      </c>
      <c r="AT818" s="108" t="str">
        <f t="shared" si="12"/>
        <v>HO1_2025-06-15_N</v>
      </c>
      <c r="AU818" s="49"/>
      <c r="AV818" s="49"/>
    </row>
    <row r="819" spans="1:49" x14ac:dyDescent="0.35">
      <c r="A819" s="49" t="s">
        <v>1566</v>
      </c>
      <c r="B819" s="49" t="s">
        <v>1349</v>
      </c>
      <c r="C819" s="49" t="s">
        <v>1361</v>
      </c>
      <c r="D819" s="49" t="s">
        <v>1349</v>
      </c>
      <c r="E819" s="49">
        <v>202.10910000000001</v>
      </c>
      <c r="F819" s="49" t="s">
        <v>1351</v>
      </c>
      <c r="G819" s="102">
        <v>45823</v>
      </c>
      <c r="H819" s="49"/>
      <c r="I819" s="49" t="s">
        <v>1352</v>
      </c>
      <c r="J819" s="49"/>
      <c r="K819" s="49"/>
      <c r="L819" s="49">
        <v>0</v>
      </c>
      <c r="M819" s="49">
        <v>0</v>
      </c>
      <c r="N819" s="49">
        <v>0.21498999999999999</v>
      </c>
      <c r="O819" s="49">
        <v>1.051E-2</v>
      </c>
      <c r="P819" s="49"/>
      <c r="Q819" s="49"/>
      <c r="R819" s="49">
        <v>0.22550000000000001</v>
      </c>
      <c r="S819" s="49"/>
      <c r="T819" s="49"/>
      <c r="U819" s="49"/>
      <c r="V819" s="49"/>
      <c r="W819" s="49"/>
      <c r="X819" s="49"/>
      <c r="Y819" s="49"/>
      <c r="Z819" s="49"/>
      <c r="AA819" s="49"/>
      <c r="AB819" s="49"/>
      <c r="AC819" s="49"/>
      <c r="AD819" s="49"/>
      <c r="AE819" s="49">
        <v>1.051E-2</v>
      </c>
      <c r="AF819" s="49"/>
      <c r="AG819" s="49"/>
      <c r="AH819" s="49"/>
      <c r="AI819" s="49"/>
      <c r="AJ819" s="49"/>
      <c r="AK819" s="49"/>
      <c r="AL819" s="49"/>
      <c r="AM819" s="49"/>
      <c r="AN819" s="49"/>
      <c r="AO819" s="49"/>
      <c r="AP819" s="49"/>
      <c r="AQ819" s="49"/>
      <c r="AR819" s="49"/>
      <c r="AS819" s="49" t="s">
        <v>1353</v>
      </c>
      <c r="AT819" s="108" t="str">
        <f t="shared" si="12"/>
        <v>HO1_2025-06-15_T</v>
      </c>
      <c r="AU819" s="49"/>
      <c r="AV819" s="49"/>
    </row>
    <row r="820" spans="1:49" x14ac:dyDescent="0.35">
      <c r="A820" s="49" t="s">
        <v>1566</v>
      </c>
      <c r="B820" s="49" t="s">
        <v>1349</v>
      </c>
      <c r="C820" s="49" t="s">
        <v>1356</v>
      </c>
      <c r="D820" s="49" t="s">
        <v>1349</v>
      </c>
      <c r="E820" s="49">
        <v>3.8809999999999997E-2</v>
      </c>
      <c r="F820" s="49" t="s">
        <v>1357</v>
      </c>
      <c r="G820" s="102">
        <v>45823</v>
      </c>
      <c r="H820" s="49"/>
      <c r="I820" s="49" t="s">
        <v>1352</v>
      </c>
      <c r="J820" s="49"/>
      <c r="K820" s="49"/>
      <c r="L820" s="49">
        <v>0</v>
      </c>
      <c r="M820" s="49">
        <v>0</v>
      </c>
      <c r="N820" s="49">
        <v>1.8270000000000002E-2</v>
      </c>
      <c r="O820" s="49">
        <v>6.7499999999999999E-3</v>
      </c>
      <c r="P820" s="49"/>
      <c r="Q820" s="49"/>
      <c r="R820" s="49">
        <v>2.5020000000000001E-2</v>
      </c>
      <c r="S820" s="49"/>
      <c r="T820" s="49"/>
      <c r="U820" s="49"/>
      <c r="V820" s="49"/>
      <c r="W820" s="49"/>
      <c r="X820" s="49"/>
      <c r="Y820" s="49"/>
      <c r="Z820" s="49"/>
      <c r="AA820" s="49"/>
      <c r="AB820" s="49"/>
      <c r="AC820" s="49"/>
      <c r="AD820" s="49"/>
      <c r="AE820" s="49">
        <v>6.7499999999999999E-3</v>
      </c>
      <c r="AF820" s="49"/>
      <c r="AG820" s="49"/>
      <c r="AH820" s="49"/>
      <c r="AI820" s="49"/>
      <c r="AJ820" s="49"/>
      <c r="AK820" s="49"/>
      <c r="AL820" s="49"/>
      <c r="AM820" s="49"/>
      <c r="AN820" s="49"/>
      <c r="AO820" s="49"/>
      <c r="AP820" s="49"/>
      <c r="AQ820" s="49"/>
      <c r="AR820" s="49"/>
      <c r="AS820" s="49" t="s">
        <v>1353</v>
      </c>
      <c r="AT820" s="108" t="str">
        <f t="shared" si="12"/>
        <v>HO1_2025-06-15_P</v>
      </c>
      <c r="AU820" s="49"/>
      <c r="AV820" s="49"/>
    </row>
    <row r="821" spans="1:49" x14ac:dyDescent="0.35">
      <c r="A821" s="49" t="s">
        <v>1566</v>
      </c>
      <c r="B821" s="49" t="s">
        <v>1349</v>
      </c>
      <c r="C821" s="49" t="s">
        <v>1359</v>
      </c>
      <c r="D821" s="49" t="s">
        <v>1349</v>
      </c>
      <c r="E821" s="49">
        <v>235.5616</v>
      </c>
      <c r="F821" s="49" t="s">
        <v>1357</v>
      </c>
      <c r="G821" s="102">
        <v>45823</v>
      </c>
      <c r="H821" s="49"/>
      <c r="I821" s="49" t="s">
        <v>1352</v>
      </c>
      <c r="J821" s="49"/>
      <c r="K821" s="49" t="s">
        <v>1360</v>
      </c>
      <c r="L821" s="49">
        <v>4</v>
      </c>
      <c r="M821" s="49">
        <v>0</v>
      </c>
      <c r="N821" s="49">
        <v>0.15909000000000001</v>
      </c>
      <c r="O821" s="49">
        <v>0.13538</v>
      </c>
      <c r="P821" s="49"/>
      <c r="Q821" s="49"/>
      <c r="R821" s="49">
        <v>0.29447000000000001</v>
      </c>
      <c r="S821" s="49"/>
      <c r="T821" s="49"/>
      <c r="U821" s="49"/>
      <c r="V821" s="49"/>
      <c r="W821" s="49"/>
      <c r="X821" s="49"/>
      <c r="Y821" s="49"/>
      <c r="Z821" s="49"/>
      <c r="AA821" s="49"/>
      <c r="AB821" s="49"/>
      <c r="AC821" s="49"/>
      <c r="AD821" s="49"/>
      <c r="AE821" s="49">
        <v>0.13538</v>
      </c>
      <c r="AF821" s="49"/>
      <c r="AG821" s="49"/>
      <c r="AH821" s="49"/>
      <c r="AI821" s="49"/>
      <c r="AJ821" s="49"/>
      <c r="AK821" s="49"/>
      <c r="AL821" s="49"/>
      <c r="AM821" s="49"/>
      <c r="AN821" s="49"/>
      <c r="AO821" s="49"/>
      <c r="AP821" s="49"/>
      <c r="AQ821" s="49"/>
      <c r="AR821" s="49"/>
      <c r="AS821" s="49" t="s">
        <v>1353</v>
      </c>
      <c r="AT821" s="108" t="str">
        <f t="shared" si="12"/>
        <v>HO1_2025-06-15_C</v>
      </c>
      <c r="AU821" s="49"/>
      <c r="AV821" s="49"/>
      <c r="AW821" s="49"/>
    </row>
    <row r="822" spans="1:49" x14ac:dyDescent="0.35">
      <c r="A822" s="49" t="s">
        <v>1567</v>
      </c>
      <c r="B822" s="49" t="s">
        <v>1349</v>
      </c>
      <c r="C822" s="49" t="s">
        <v>1350</v>
      </c>
      <c r="D822" s="49" t="s">
        <v>1349</v>
      </c>
      <c r="E822" s="49">
        <v>-2.7967300000000002</v>
      </c>
      <c r="F822" s="49" t="s">
        <v>1351</v>
      </c>
      <c r="G822" s="102">
        <v>45823</v>
      </c>
      <c r="H822" s="49"/>
      <c r="I822" s="49" t="s">
        <v>1352</v>
      </c>
      <c r="J822" s="49"/>
      <c r="K822" s="49"/>
      <c r="L822" s="49">
        <v>0</v>
      </c>
      <c r="M822" s="49">
        <v>0</v>
      </c>
      <c r="N822" s="49">
        <v>2.0400000000000001E-3</v>
      </c>
      <c r="O822" s="49">
        <v>3.5610000000000003E-2</v>
      </c>
      <c r="P822" s="49"/>
      <c r="Q822" s="49"/>
      <c r="R822" s="49">
        <v>3.7650000000000003E-2</v>
      </c>
      <c r="S822" s="49"/>
      <c r="T822" s="49"/>
      <c r="U822" s="49"/>
      <c r="V822" s="49"/>
      <c r="W822" s="49"/>
      <c r="X822" s="49"/>
      <c r="Y822" s="49"/>
      <c r="Z822" s="49"/>
      <c r="AA822" s="49"/>
      <c r="AB822" s="49"/>
      <c r="AC822" s="49"/>
      <c r="AD822" s="49"/>
      <c r="AE822" s="49">
        <v>3.5610000000000003E-2</v>
      </c>
      <c r="AF822" s="49"/>
      <c r="AG822" s="49"/>
      <c r="AH822" s="49"/>
      <c r="AI822" s="49"/>
      <c r="AJ822" s="49"/>
      <c r="AK822" s="49"/>
      <c r="AL822" s="49"/>
      <c r="AM822" s="49"/>
      <c r="AN822" s="49"/>
      <c r="AO822" s="49"/>
      <c r="AP822" s="49"/>
      <c r="AQ822" s="49"/>
      <c r="AR822" s="49"/>
      <c r="AS822" s="49" t="s">
        <v>1353</v>
      </c>
      <c r="AT822" s="108" t="str">
        <f t="shared" si="12"/>
        <v>HO2_2025-06-15_N</v>
      </c>
      <c r="AU822" s="49"/>
      <c r="AV822" s="49"/>
      <c r="AW822" s="49"/>
    </row>
    <row r="823" spans="1:49" x14ac:dyDescent="0.35">
      <c r="A823" s="49" t="s">
        <v>1567</v>
      </c>
      <c r="B823" s="49" t="s">
        <v>1349</v>
      </c>
      <c r="C823" s="49" t="s">
        <v>1359</v>
      </c>
      <c r="D823" s="49" t="s">
        <v>1349</v>
      </c>
      <c r="E823" s="49">
        <v>81.632279999999994</v>
      </c>
      <c r="F823" s="49" t="s">
        <v>1357</v>
      </c>
      <c r="G823" s="102">
        <v>45823</v>
      </c>
      <c r="H823" s="49"/>
      <c r="I823" s="49" t="s">
        <v>1352</v>
      </c>
      <c r="J823" s="49"/>
      <c r="K823" s="49"/>
      <c r="L823" s="49">
        <v>0</v>
      </c>
      <c r="M823" s="49">
        <v>0</v>
      </c>
      <c r="N823" s="49">
        <v>0.2591</v>
      </c>
      <c r="O823" s="49">
        <v>0.13861000000000001</v>
      </c>
      <c r="P823" s="49"/>
      <c r="Q823" s="49"/>
      <c r="R823" s="49">
        <v>0.39771000000000001</v>
      </c>
      <c r="S823" s="49"/>
      <c r="T823" s="49"/>
      <c r="U823" s="49"/>
      <c r="V823" s="49"/>
      <c r="W823" s="49"/>
      <c r="X823" s="49"/>
      <c r="Y823" s="49"/>
      <c r="Z823" s="49"/>
      <c r="AA823" s="49"/>
      <c r="AB823" s="49"/>
      <c r="AC823" s="49"/>
      <c r="AD823" s="49"/>
      <c r="AE823" s="49">
        <v>0.13861000000000001</v>
      </c>
      <c r="AF823" s="49"/>
      <c r="AG823" s="49"/>
      <c r="AH823" s="49"/>
      <c r="AI823" s="49"/>
      <c r="AJ823" s="49"/>
      <c r="AK823" s="49"/>
      <c r="AL823" s="49"/>
      <c r="AM823" s="49"/>
      <c r="AN823" s="49"/>
      <c r="AO823" s="49"/>
      <c r="AP823" s="49"/>
      <c r="AQ823" s="49"/>
      <c r="AR823" s="49"/>
      <c r="AS823" s="49" t="s">
        <v>1353</v>
      </c>
      <c r="AT823" s="108" t="str">
        <f t="shared" si="12"/>
        <v>HO2_2025-06-15_C</v>
      </c>
      <c r="AU823" s="49"/>
      <c r="AV823" s="49"/>
      <c r="AW823" s="49"/>
    </row>
    <row r="824" spans="1:49" x14ac:dyDescent="0.35">
      <c r="A824" s="49" t="s">
        <v>1567</v>
      </c>
      <c r="B824" s="49" t="s">
        <v>1349</v>
      </c>
      <c r="C824" s="49" t="s">
        <v>1356</v>
      </c>
      <c r="D824" s="49" t="s">
        <v>1349</v>
      </c>
      <c r="E824" s="49">
        <v>1.461E-2</v>
      </c>
      <c r="F824" s="49" t="s">
        <v>1357</v>
      </c>
      <c r="G824" s="102">
        <v>45823</v>
      </c>
      <c r="H824" s="49"/>
      <c r="I824" s="49" t="s">
        <v>1352</v>
      </c>
      <c r="J824" s="49"/>
      <c r="K824" s="49"/>
      <c r="L824" s="49">
        <v>0</v>
      </c>
      <c r="M824" s="49">
        <v>0</v>
      </c>
      <c r="N824" s="49">
        <v>6.11E-3</v>
      </c>
      <c r="O824" s="49">
        <v>1.521E-2</v>
      </c>
      <c r="P824" s="49"/>
      <c r="Q824" s="49"/>
      <c r="R824" s="49">
        <v>2.1309999999999999E-2</v>
      </c>
      <c r="S824" s="49"/>
      <c r="T824" s="49"/>
      <c r="U824" s="49"/>
      <c r="V824" s="49"/>
      <c r="W824" s="49"/>
      <c r="X824" s="49"/>
      <c r="Y824" s="49"/>
      <c r="Z824" s="49"/>
      <c r="AA824" s="49"/>
      <c r="AB824" s="49"/>
      <c r="AC824" s="49"/>
      <c r="AD824" s="49"/>
      <c r="AE824" s="49">
        <v>1.521E-2</v>
      </c>
      <c r="AF824" s="49"/>
      <c r="AG824" s="49"/>
      <c r="AH824" s="49"/>
      <c r="AI824" s="49"/>
      <c r="AJ824" s="49"/>
      <c r="AK824" s="49"/>
      <c r="AL824" s="49"/>
      <c r="AM824" s="49"/>
      <c r="AN824" s="49"/>
      <c r="AO824" s="49"/>
      <c r="AP824" s="49"/>
      <c r="AQ824" s="49"/>
      <c r="AR824" s="49"/>
      <c r="AS824" s="49" t="s">
        <v>1353</v>
      </c>
      <c r="AT824" s="108" t="str">
        <f t="shared" si="12"/>
        <v>HO2_2025-06-15_P</v>
      </c>
      <c r="AU824" s="49"/>
      <c r="AV824" s="49"/>
    </row>
    <row r="825" spans="1:49" x14ac:dyDescent="0.35">
      <c r="A825" s="49" t="s">
        <v>1567</v>
      </c>
      <c r="B825" s="49" t="s">
        <v>1349</v>
      </c>
      <c r="C825" s="49" t="s">
        <v>1361</v>
      </c>
      <c r="D825" s="49" t="s">
        <v>1349</v>
      </c>
      <c r="E825" s="49">
        <v>-0.44231999999999999</v>
      </c>
      <c r="F825" s="49" t="s">
        <v>1351</v>
      </c>
      <c r="G825" s="102">
        <v>45823</v>
      </c>
      <c r="H825" s="49"/>
      <c r="I825" s="49" t="s">
        <v>1352</v>
      </c>
      <c r="J825" s="49">
        <v>30</v>
      </c>
      <c r="K825" s="49"/>
      <c r="L825" s="49">
        <v>0</v>
      </c>
      <c r="M825" s="49">
        <v>0</v>
      </c>
      <c r="N825" s="49">
        <v>7.7999999999999996E-3</v>
      </c>
      <c r="O825" s="49">
        <v>2.0709999999999999E-2</v>
      </c>
      <c r="P825" s="49"/>
      <c r="Q825" s="49"/>
      <c r="R825" s="49">
        <v>2.8510000000000001E-2</v>
      </c>
      <c r="S825" s="49"/>
      <c r="T825" s="49"/>
      <c r="U825" s="49"/>
      <c r="V825" s="49"/>
      <c r="W825" s="49"/>
      <c r="X825" s="49"/>
      <c r="Y825" s="49"/>
      <c r="Z825" s="49"/>
      <c r="AA825" s="49"/>
      <c r="AB825" s="49"/>
      <c r="AC825" s="49"/>
      <c r="AD825" s="49"/>
      <c r="AE825" s="49">
        <v>2.0709999999999999E-2</v>
      </c>
      <c r="AF825" s="49"/>
      <c r="AG825" s="49"/>
      <c r="AH825" s="49"/>
      <c r="AI825" s="49"/>
      <c r="AJ825" s="49"/>
      <c r="AK825" s="49"/>
      <c r="AL825" s="49"/>
      <c r="AM825" s="49"/>
      <c r="AN825" s="49"/>
      <c r="AO825" s="49"/>
      <c r="AP825" s="49"/>
      <c r="AQ825" s="49"/>
      <c r="AR825" s="49"/>
      <c r="AS825" s="49" t="s">
        <v>1353</v>
      </c>
      <c r="AT825" s="108" t="str">
        <f t="shared" si="12"/>
        <v>HO2_2025-06-15_T</v>
      </c>
      <c r="AU825" s="49"/>
      <c r="AV825" s="49"/>
    </row>
    <row r="826" spans="1:49" x14ac:dyDescent="0.35">
      <c r="A826" s="49" t="s">
        <v>1568</v>
      </c>
      <c r="B826" s="49" t="s">
        <v>1349</v>
      </c>
      <c r="C826" s="49" t="s">
        <v>1350</v>
      </c>
      <c r="D826" s="49" t="s">
        <v>1349</v>
      </c>
      <c r="E826" s="49">
        <v>-2.5558100000000001</v>
      </c>
      <c r="F826" s="49" t="s">
        <v>1351</v>
      </c>
      <c r="G826" s="102">
        <v>45823</v>
      </c>
      <c r="H826" s="49"/>
      <c r="I826" s="49" t="s">
        <v>1352</v>
      </c>
      <c r="J826" s="49"/>
      <c r="K826" s="49"/>
      <c r="L826" s="49">
        <v>0</v>
      </c>
      <c r="M826" s="49">
        <v>0</v>
      </c>
      <c r="N826" s="49">
        <v>2.7799999999999999E-3</v>
      </c>
      <c r="O826" s="49">
        <v>1.941E-2</v>
      </c>
      <c r="P826" s="49"/>
      <c r="Q826" s="49"/>
      <c r="R826" s="49">
        <v>2.2190000000000001E-2</v>
      </c>
      <c r="S826" s="49"/>
      <c r="T826" s="49"/>
      <c r="U826" s="49"/>
      <c r="V826" s="49"/>
      <c r="W826" s="49"/>
      <c r="X826" s="49"/>
      <c r="Y826" s="49"/>
      <c r="Z826" s="49"/>
      <c r="AA826" s="49"/>
      <c r="AB826" s="49"/>
      <c r="AC826" s="49"/>
      <c r="AD826" s="49"/>
      <c r="AE826" s="49">
        <v>1.941E-2</v>
      </c>
      <c r="AF826" s="49"/>
      <c r="AG826" s="49"/>
      <c r="AH826" s="49"/>
      <c r="AI826" s="49"/>
      <c r="AJ826" s="49"/>
      <c r="AK826" s="49"/>
      <c r="AL826" s="49"/>
      <c r="AM826" s="49"/>
      <c r="AN826" s="49"/>
      <c r="AO826" s="49"/>
      <c r="AP826" s="49"/>
      <c r="AQ826" s="49"/>
      <c r="AR826" s="49"/>
      <c r="AS826" s="49" t="s">
        <v>1353</v>
      </c>
      <c r="AT826" s="108" t="str">
        <f t="shared" si="12"/>
        <v>HO3_2025-06-15_N</v>
      </c>
      <c r="AU826" s="49"/>
      <c r="AV826" s="49"/>
    </row>
    <row r="827" spans="1:49" x14ac:dyDescent="0.35">
      <c r="A827" s="49" t="s">
        <v>1568</v>
      </c>
      <c r="B827" s="49" t="s">
        <v>1349</v>
      </c>
      <c r="C827" s="49" t="s">
        <v>1361</v>
      </c>
      <c r="D827" s="49" t="s">
        <v>1349</v>
      </c>
      <c r="E827" s="49">
        <v>45.516669999999998</v>
      </c>
      <c r="F827" s="49" t="s">
        <v>1351</v>
      </c>
      <c r="G827" s="102">
        <v>45823</v>
      </c>
      <c r="H827" s="49"/>
      <c r="I827" s="49" t="s">
        <v>1352</v>
      </c>
      <c r="J827" s="49"/>
      <c r="K827" s="49"/>
      <c r="L827" s="49">
        <v>0</v>
      </c>
      <c r="M827" s="49">
        <v>0</v>
      </c>
      <c r="N827" s="49">
        <v>5.1339999999999997E-2</v>
      </c>
      <c r="O827" s="49">
        <v>1.2160000000000001E-2</v>
      </c>
      <c r="P827" s="49"/>
      <c r="Q827" s="49"/>
      <c r="R827" s="49">
        <v>6.3500000000000001E-2</v>
      </c>
      <c r="S827" s="49"/>
      <c r="T827" s="49"/>
      <c r="U827" s="49"/>
      <c r="V827" s="49"/>
      <c r="W827" s="49"/>
      <c r="X827" s="49"/>
      <c r="Y827" s="49"/>
      <c r="Z827" s="49"/>
      <c r="AA827" s="49"/>
      <c r="AB827" s="49"/>
      <c r="AC827" s="49"/>
      <c r="AD827" s="49"/>
      <c r="AE827" s="49">
        <v>1.2160000000000001E-2</v>
      </c>
      <c r="AF827" s="49"/>
      <c r="AG827" s="49"/>
      <c r="AH827" s="49"/>
      <c r="AI827" s="49"/>
      <c r="AJ827" s="49"/>
      <c r="AK827" s="49"/>
      <c r="AL827" s="49"/>
      <c r="AM827" s="49"/>
      <c r="AN827" s="49"/>
      <c r="AO827" s="49"/>
      <c r="AP827" s="49"/>
      <c r="AQ827" s="49"/>
      <c r="AR827" s="49"/>
      <c r="AS827" s="49" t="s">
        <v>1353</v>
      </c>
      <c r="AT827" s="108" t="str">
        <f t="shared" si="12"/>
        <v>HO3_2025-06-15_T</v>
      </c>
      <c r="AU827" s="49"/>
      <c r="AV827" s="49"/>
    </row>
    <row r="828" spans="1:49" x14ac:dyDescent="0.35">
      <c r="A828" s="49" t="s">
        <v>1568</v>
      </c>
      <c r="B828" s="49" t="s">
        <v>1349</v>
      </c>
      <c r="C828" s="49" t="s">
        <v>1359</v>
      </c>
      <c r="D828" s="49" t="s">
        <v>1349</v>
      </c>
      <c r="E828" s="49">
        <v>102.75230000000001</v>
      </c>
      <c r="F828" s="49" t="s">
        <v>1357</v>
      </c>
      <c r="G828" s="102">
        <v>45823</v>
      </c>
      <c r="H828" s="49"/>
      <c r="I828" s="49" t="s">
        <v>1352</v>
      </c>
      <c r="J828" s="49"/>
      <c r="K828" s="49" t="s">
        <v>1360</v>
      </c>
      <c r="L828" s="49">
        <v>4</v>
      </c>
      <c r="M828" s="49">
        <v>0</v>
      </c>
      <c r="N828" s="49">
        <v>7.0389999999999994E-2</v>
      </c>
      <c r="O828" s="49">
        <v>0.13521</v>
      </c>
      <c r="P828" s="49"/>
      <c r="Q828" s="49"/>
      <c r="R828" s="49">
        <v>0.20560999999999999</v>
      </c>
      <c r="S828" s="49"/>
      <c r="T828" s="49"/>
      <c r="U828" s="49"/>
      <c r="V828" s="49"/>
      <c r="W828" s="49"/>
      <c r="X828" s="49"/>
      <c r="Y828" s="49"/>
      <c r="Z828" s="49"/>
      <c r="AA828" s="49"/>
      <c r="AB828" s="49"/>
      <c r="AC828" s="49"/>
      <c r="AD828" s="49"/>
      <c r="AE828" s="49">
        <v>0.13521</v>
      </c>
      <c r="AF828" s="49"/>
      <c r="AG828" s="49"/>
      <c r="AH828" s="49"/>
      <c r="AI828" s="49"/>
      <c r="AJ828" s="49"/>
      <c r="AK828" s="49"/>
      <c r="AL828" s="49"/>
      <c r="AM828" s="49"/>
      <c r="AN828" s="49"/>
      <c r="AO828" s="49"/>
      <c r="AP828" s="49"/>
      <c r="AQ828" s="49"/>
      <c r="AR828" s="49"/>
      <c r="AS828" s="49" t="s">
        <v>1353</v>
      </c>
      <c r="AT828" s="108" t="str">
        <f t="shared" si="12"/>
        <v>HO3_2025-06-15_C</v>
      </c>
      <c r="AU828" s="49"/>
      <c r="AV828" s="49"/>
    </row>
    <row r="829" spans="1:49" x14ac:dyDescent="0.35">
      <c r="A829" s="49" t="s">
        <v>1568</v>
      </c>
      <c r="B829" s="49" t="s">
        <v>1349</v>
      </c>
      <c r="C829" s="49" t="s">
        <v>1356</v>
      </c>
      <c r="D829" s="49" t="s">
        <v>1349</v>
      </c>
      <c r="E829" s="49">
        <v>0.46322000000000002</v>
      </c>
      <c r="F829" s="49" t="s">
        <v>1357</v>
      </c>
      <c r="G829" s="102">
        <v>45823</v>
      </c>
      <c r="H829" s="49"/>
      <c r="I829" s="49" t="s">
        <v>1352</v>
      </c>
      <c r="J829" s="49"/>
      <c r="K829" s="49" t="s">
        <v>1360</v>
      </c>
      <c r="L829" s="49">
        <v>4</v>
      </c>
      <c r="M829" s="49">
        <v>0</v>
      </c>
      <c r="N829" s="49">
        <v>4.5330000000000002E-2</v>
      </c>
      <c r="O829" s="49">
        <v>9.7999999999999997E-4</v>
      </c>
      <c r="P829" s="49"/>
      <c r="Q829" s="49"/>
      <c r="R829" s="49">
        <v>4.6309999999999997E-2</v>
      </c>
      <c r="S829" s="49"/>
      <c r="T829" s="49"/>
      <c r="U829" s="49"/>
      <c r="V829" s="49"/>
      <c r="W829" s="49"/>
      <c r="X829" s="49"/>
      <c r="Y829" s="49"/>
      <c r="Z829" s="49"/>
      <c r="AA829" s="49"/>
      <c r="AB829" s="49"/>
      <c r="AC829" s="49"/>
      <c r="AD829" s="49"/>
      <c r="AE829" s="49">
        <v>9.7999999999999997E-4</v>
      </c>
      <c r="AF829" s="49"/>
      <c r="AG829" s="49"/>
      <c r="AH829" s="49"/>
      <c r="AI829" s="49"/>
      <c r="AJ829" s="49"/>
      <c r="AK829" s="49"/>
      <c r="AL829" s="49"/>
      <c r="AM829" s="49"/>
      <c r="AN829" s="49"/>
      <c r="AO829" s="49"/>
      <c r="AP829" s="49"/>
      <c r="AQ829" s="49"/>
      <c r="AR829" s="49"/>
      <c r="AS829" s="49" t="s">
        <v>1353</v>
      </c>
      <c r="AT829" s="108" t="str">
        <f t="shared" si="12"/>
        <v>HO3_2025-06-15_P</v>
      </c>
      <c r="AU829" s="49"/>
      <c r="AV829" s="49"/>
      <c r="AW829" s="49"/>
    </row>
    <row r="830" spans="1:49" x14ac:dyDescent="0.35">
      <c r="A830" s="49" t="s">
        <v>1569</v>
      </c>
      <c r="B830" s="49" t="s">
        <v>1349</v>
      </c>
      <c r="C830" s="49" t="s">
        <v>1350</v>
      </c>
      <c r="D830" s="49" t="s">
        <v>1349</v>
      </c>
      <c r="E830" s="49">
        <v>-2.8822399999999999</v>
      </c>
      <c r="F830" s="49" t="s">
        <v>1351</v>
      </c>
      <c r="G830" s="102">
        <v>45823</v>
      </c>
      <c r="H830" s="49"/>
      <c r="I830" s="49" t="s">
        <v>1352</v>
      </c>
      <c r="J830" s="49"/>
      <c r="K830" s="49"/>
      <c r="L830" s="49">
        <v>0</v>
      </c>
      <c r="M830" s="49">
        <v>0</v>
      </c>
      <c r="N830" s="49">
        <v>1.7799999999999999E-3</v>
      </c>
      <c r="O830" s="49">
        <v>1.205E-2</v>
      </c>
      <c r="P830" s="49"/>
      <c r="Q830" s="49"/>
      <c r="R830" s="49">
        <v>1.383E-2</v>
      </c>
      <c r="S830" s="49"/>
      <c r="T830" s="49"/>
      <c r="U830" s="49"/>
      <c r="V830" s="49"/>
      <c r="W830" s="49"/>
      <c r="X830" s="49"/>
      <c r="Y830" s="49"/>
      <c r="Z830" s="49"/>
      <c r="AA830" s="49"/>
      <c r="AB830" s="49"/>
      <c r="AC830" s="49"/>
      <c r="AD830" s="49"/>
      <c r="AE830" s="49">
        <v>1.205E-2</v>
      </c>
      <c r="AF830" s="49"/>
      <c r="AG830" s="49"/>
      <c r="AH830" s="49"/>
      <c r="AI830" s="49"/>
      <c r="AJ830" s="49"/>
      <c r="AK830" s="49"/>
      <c r="AL830" s="49"/>
      <c r="AM830" s="49"/>
      <c r="AN830" s="49"/>
      <c r="AO830" s="49"/>
      <c r="AP830" s="49"/>
      <c r="AQ830" s="49"/>
      <c r="AR830" s="49"/>
      <c r="AS830" s="49" t="s">
        <v>1353</v>
      </c>
      <c r="AT830" s="108" t="str">
        <f t="shared" si="12"/>
        <v>HO3a_2025-06-15_N</v>
      </c>
      <c r="AU830" s="49"/>
      <c r="AV830" s="49"/>
      <c r="AW830" s="49"/>
    </row>
    <row r="831" spans="1:49" x14ac:dyDescent="0.35">
      <c r="A831" s="49" t="s">
        <v>1569</v>
      </c>
      <c r="B831" s="49" t="s">
        <v>1349</v>
      </c>
      <c r="C831" s="49" t="s">
        <v>1359</v>
      </c>
      <c r="D831" s="49" t="s">
        <v>1349</v>
      </c>
      <c r="E831" s="49">
        <v>16.579740000000001</v>
      </c>
      <c r="F831" s="49" t="s">
        <v>1357</v>
      </c>
      <c r="G831" s="102">
        <v>45823</v>
      </c>
      <c r="H831" s="49"/>
      <c r="I831" s="49" t="s">
        <v>1352</v>
      </c>
      <c r="J831" s="49">
        <v>30</v>
      </c>
      <c r="K831" s="49"/>
      <c r="L831" s="49">
        <v>0</v>
      </c>
      <c r="M831" s="49">
        <v>0</v>
      </c>
      <c r="N831" s="49">
        <v>5.636E-2</v>
      </c>
      <c r="O831" s="49">
        <v>0.13691999999999999</v>
      </c>
      <c r="P831" s="49"/>
      <c r="Q831" s="49"/>
      <c r="R831" s="49">
        <v>0.19328000000000001</v>
      </c>
      <c r="S831" s="49"/>
      <c r="T831" s="49"/>
      <c r="U831" s="49"/>
      <c r="V831" s="49"/>
      <c r="W831" s="49"/>
      <c r="X831" s="49"/>
      <c r="Y831" s="49"/>
      <c r="Z831" s="49"/>
      <c r="AA831" s="49"/>
      <c r="AB831" s="49"/>
      <c r="AC831" s="49"/>
      <c r="AD831" s="49"/>
      <c r="AE831" s="49">
        <v>0.13691999999999999</v>
      </c>
      <c r="AF831" s="49"/>
      <c r="AG831" s="49"/>
      <c r="AH831" s="49"/>
      <c r="AI831" s="49"/>
      <c r="AJ831" s="49"/>
      <c r="AK831" s="49"/>
      <c r="AL831" s="49"/>
      <c r="AM831" s="49"/>
      <c r="AN831" s="49"/>
      <c r="AO831" s="49"/>
      <c r="AP831" s="49"/>
      <c r="AQ831" s="49"/>
      <c r="AR831" s="49"/>
      <c r="AS831" s="49" t="s">
        <v>1353</v>
      </c>
      <c r="AT831" s="108" t="str">
        <f t="shared" si="12"/>
        <v>HO3a_2025-06-15_C</v>
      </c>
      <c r="AU831" s="49"/>
      <c r="AV831" s="49"/>
    </row>
    <row r="832" spans="1:49" x14ac:dyDescent="0.35">
      <c r="A832" s="49" t="s">
        <v>1569</v>
      </c>
      <c r="B832" s="49" t="s">
        <v>1349</v>
      </c>
      <c r="C832" s="49" t="s">
        <v>1356</v>
      </c>
      <c r="D832" s="49" t="s">
        <v>1349</v>
      </c>
      <c r="E832" s="49">
        <v>2.0650000000000002E-2</v>
      </c>
      <c r="F832" s="49" t="s">
        <v>1357</v>
      </c>
      <c r="G832" s="102">
        <v>45823</v>
      </c>
      <c r="H832" s="49"/>
      <c r="I832" s="49" t="s">
        <v>1352</v>
      </c>
      <c r="J832" s="49"/>
      <c r="K832" s="49"/>
      <c r="L832" s="49">
        <v>0</v>
      </c>
      <c r="M832" s="49">
        <v>0</v>
      </c>
      <c r="N832" s="49">
        <v>9.1400000000000006E-3</v>
      </c>
      <c r="O832" s="49">
        <v>1.9400000000000001E-3</v>
      </c>
      <c r="P832" s="49"/>
      <c r="Q832" s="49"/>
      <c r="R832" s="49">
        <v>1.1089999999999999E-2</v>
      </c>
      <c r="S832" s="49"/>
      <c r="T832" s="49"/>
      <c r="U832" s="49"/>
      <c r="V832" s="49"/>
      <c r="W832" s="49"/>
      <c r="X832" s="49"/>
      <c r="Y832" s="49"/>
      <c r="Z832" s="49"/>
      <c r="AA832" s="49"/>
      <c r="AB832" s="49"/>
      <c r="AC832" s="49"/>
      <c r="AD832" s="49"/>
      <c r="AE832" s="49">
        <v>1.9400000000000001E-3</v>
      </c>
      <c r="AF832" s="49"/>
      <c r="AG832" s="49"/>
      <c r="AH832" s="49"/>
      <c r="AI832" s="49"/>
      <c r="AJ832" s="49"/>
      <c r="AK832" s="49"/>
      <c r="AL832" s="49"/>
      <c r="AM832" s="49"/>
      <c r="AN832" s="49"/>
      <c r="AO832" s="49"/>
      <c r="AP832" s="49"/>
      <c r="AQ832" s="49"/>
      <c r="AR832" s="49"/>
      <c r="AS832" s="49" t="s">
        <v>1353</v>
      </c>
      <c r="AT832" s="108" t="str">
        <f t="shared" si="12"/>
        <v>HO3a_2025-06-15_P</v>
      </c>
      <c r="AU832" s="49"/>
      <c r="AV832" s="49"/>
    </row>
    <row r="833" spans="1:49" x14ac:dyDescent="0.35">
      <c r="A833" s="49" t="s">
        <v>1569</v>
      </c>
      <c r="B833" s="49" t="s">
        <v>1349</v>
      </c>
      <c r="C833" s="49" t="s">
        <v>1361</v>
      </c>
      <c r="D833" s="49" t="s">
        <v>1349</v>
      </c>
      <c r="E833" s="49">
        <v>15.302110000000001</v>
      </c>
      <c r="F833" s="49" t="s">
        <v>1351</v>
      </c>
      <c r="G833" s="102">
        <v>45823</v>
      </c>
      <c r="H833" s="49"/>
      <c r="I833" s="49" t="s">
        <v>1352</v>
      </c>
      <c r="J833" s="49"/>
      <c r="K833" s="49"/>
      <c r="L833" s="49">
        <v>0</v>
      </c>
      <c r="M833" s="49">
        <v>0</v>
      </c>
      <c r="N833" s="49">
        <v>2.249E-2</v>
      </c>
      <c r="O833" s="49">
        <v>9.2099999999999994E-3</v>
      </c>
      <c r="P833" s="49"/>
      <c r="Q833" s="49"/>
      <c r="R833" s="49">
        <v>3.1690000000000003E-2</v>
      </c>
      <c r="S833" s="49"/>
      <c r="T833" s="49"/>
      <c r="U833" s="49"/>
      <c r="V833" s="49"/>
      <c r="W833" s="49"/>
      <c r="X833" s="49"/>
      <c r="Y833" s="49"/>
      <c r="Z833" s="49"/>
      <c r="AA833" s="49"/>
      <c r="AB833" s="49"/>
      <c r="AC833" s="49"/>
      <c r="AD833" s="49"/>
      <c r="AE833" s="49">
        <v>9.2099999999999994E-3</v>
      </c>
      <c r="AF833" s="49"/>
      <c r="AG833" s="49"/>
      <c r="AH833" s="49"/>
      <c r="AI833" s="49"/>
      <c r="AJ833" s="49"/>
      <c r="AK833" s="49"/>
      <c r="AL833" s="49"/>
      <c r="AM833" s="49"/>
      <c r="AN833" s="49"/>
      <c r="AO833" s="49"/>
      <c r="AP833" s="49"/>
      <c r="AQ833" s="49"/>
      <c r="AR833" s="49"/>
      <c r="AS833" s="49" t="s">
        <v>1353</v>
      </c>
      <c r="AT833" s="108" t="str">
        <f t="shared" si="12"/>
        <v>HO3a_2025-06-15_T</v>
      </c>
      <c r="AU833" s="49"/>
      <c r="AV833" s="49"/>
    </row>
    <row r="834" spans="1:49" x14ac:dyDescent="0.35">
      <c r="A834" s="49" t="s">
        <v>1570</v>
      </c>
      <c r="B834" s="49" t="s">
        <v>1349</v>
      </c>
      <c r="C834" s="49" t="s">
        <v>1350</v>
      </c>
      <c r="D834" s="49" t="s">
        <v>1349</v>
      </c>
      <c r="E834" s="49">
        <v>-3.3820199999999998</v>
      </c>
      <c r="F834" s="49" t="s">
        <v>1351</v>
      </c>
      <c r="G834" s="102">
        <v>45823</v>
      </c>
      <c r="H834" s="49"/>
      <c r="I834" s="49" t="s">
        <v>1352</v>
      </c>
      <c r="J834" s="49"/>
      <c r="K834" s="49"/>
      <c r="L834" s="49">
        <v>0</v>
      </c>
      <c r="M834" s="49">
        <v>0</v>
      </c>
      <c r="N834" s="49">
        <v>2.5000000000000001E-4</v>
      </c>
      <c r="O834" s="49">
        <v>7.8899999999999994E-3</v>
      </c>
      <c r="P834" s="49"/>
      <c r="Q834" s="49"/>
      <c r="R834" s="49">
        <v>8.1499999999999993E-3</v>
      </c>
      <c r="S834" s="49"/>
      <c r="T834" s="49"/>
      <c r="U834" s="49"/>
      <c r="V834" s="49"/>
      <c r="W834" s="49"/>
      <c r="X834" s="49"/>
      <c r="Y834" s="49"/>
      <c r="Z834" s="49"/>
      <c r="AA834" s="49"/>
      <c r="AB834" s="49"/>
      <c r="AC834" s="49"/>
      <c r="AD834" s="49"/>
      <c r="AE834" s="49">
        <v>7.8899999999999994E-3</v>
      </c>
      <c r="AF834" s="49"/>
      <c r="AG834" s="49"/>
      <c r="AH834" s="49"/>
      <c r="AI834" s="49"/>
      <c r="AJ834" s="49"/>
      <c r="AK834" s="49"/>
      <c r="AL834" s="49"/>
      <c r="AM834" s="49"/>
      <c r="AN834" s="49"/>
      <c r="AO834" s="49"/>
      <c r="AP834" s="49"/>
      <c r="AQ834" s="49"/>
      <c r="AR834" s="49"/>
      <c r="AS834" s="49" t="s">
        <v>1353</v>
      </c>
      <c r="AT834" s="108" t="str">
        <f t="shared" ref="AT834:AT897" si="13">A834&amp;"_"&amp;LEFT(C834,1)</f>
        <v>MB3_2025-06-15_N</v>
      </c>
      <c r="AU834" s="49"/>
      <c r="AV834" s="49"/>
    </row>
    <row r="835" spans="1:49" x14ac:dyDescent="0.35">
      <c r="A835" s="49" t="s">
        <v>1570</v>
      </c>
      <c r="B835" s="49" t="s">
        <v>1349</v>
      </c>
      <c r="C835" s="49" t="s">
        <v>1356</v>
      </c>
      <c r="D835" s="49" t="s">
        <v>1349</v>
      </c>
      <c r="E835" s="49">
        <v>2.5440000000000001E-2</v>
      </c>
      <c r="F835" s="49" t="s">
        <v>1357</v>
      </c>
      <c r="G835" s="102">
        <v>45823</v>
      </c>
      <c r="H835" s="49"/>
      <c r="I835" s="49" t="s">
        <v>1352</v>
      </c>
      <c r="J835" s="49"/>
      <c r="K835" s="49"/>
      <c r="L835" s="49">
        <v>0</v>
      </c>
      <c r="M835" s="49">
        <v>0</v>
      </c>
      <c r="N835" s="49">
        <v>1.155E-2</v>
      </c>
      <c r="O835" s="49">
        <v>2.7599999999999999E-3</v>
      </c>
      <c r="P835" s="49"/>
      <c r="Q835" s="49"/>
      <c r="R835" s="49">
        <v>1.431E-2</v>
      </c>
      <c r="S835" s="49"/>
      <c r="T835" s="49"/>
      <c r="U835" s="49"/>
      <c r="V835" s="49"/>
      <c r="W835" s="49"/>
      <c r="X835" s="49"/>
      <c r="Y835" s="49"/>
      <c r="Z835" s="49"/>
      <c r="AA835" s="49"/>
      <c r="AB835" s="49"/>
      <c r="AC835" s="49"/>
      <c r="AD835" s="49"/>
      <c r="AE835" s="49">
        <v>2.7599999999999999E-3</v>
      </c>
      <c r="AF835" s="49"/>
      <c r="AG835" s="49"/>
      <c r="AH835" s="49"/>
      <c r="AI835" s="49"/>
      <c r="AJ835" s="49"/>
      <c r="AK835" s="49"/>
      <c r="AL835" s="49"/>
      <c r="AM835" s="49"/>
      <c r="AN835" s="49"/>
      <c r="AO835" s="49"/>
      <c r="AP835" s="49"/>
      <c r="AQ835" s="49"/>
      <c r="AR835" s="49"/>
      <c r="AS835" s="49" t="s">
        <v>1353</v>
      </c>
      <c r="AT835" s="108" t="str">
        <f t="shared" si="13"/>
        <v>MB3_2025-06-15_P</v>
      </c>
      <c r="AU835" s="49"/>
      <c r="AV835" s="49"/>
    </row>
    <row r="836" spans="1:49" x14ac:dyDescent="0.35">
      <c r="A836" s="49" t="s">
        <v>1570</v>
      </c>
      <c r="B836" s="49" t="s">
        <v>1349</v>
      </c>
      <c r="C836" s="49" t="s">
        <v>1359</v>
      </c>
      <c r="D836" s="49" t="s">
        <v>1349</v>
      </c>
      <c r="E836" s="49">
        <v>488.47269999999997</v>
      </c>
      <c r="F836" s="49" t="s">
        <v>1357</v>
      </c>
      <c r="G836" s="102">
        <v>45823</v>
      </c>
      <c r="H836" s="49"/>
      <c r="I836" s="49" t="s">
        <v>1352</v>
      </c>
      <c r="J836" s="49"/>
      <c r="K836" s="49" t="s">
        <v>1360</v>
      </c>
      <c r="L836" s="49">
        <v>4</v>
      </c>
      <c r="M836" s="49">
        <v>0</v>
      </c>
      <c r="N836" s="49">
        <v>0.29975000000000002</v>
      </c>
      <c r="O836" s="49">
        <v>0.13427</v>
      </c>
      <c r="P836" s="49"/>
      <c r="Q836" s="49"/>
      <c r="R836" s="49">
        <v>0.43403000000000003</v>
      </c>
      <c r="S836" s="49"/>
      <c r="T836" s="49"/>
      <c r="U836" s="49"/>
      <c r="V836" s="49"/>
      <c r="W836" s="49"/>
      <c r="X836" s="49"/>
      <c r="Y836" s="49"/>
      <c r="Z836" s="49"/>
      <c r="AA836" s="49"/>
      <c r="AB836" s="49"/>
      <c r="AC836" s="49"/>
      <c r="AD836" s="49"/>
      <c r="AE836" s="49">
        <v>0.13427</v>
      </c>
      <c r="AF836" s="49"/>
      <c r="AG836" s="49"/>
      <c r="AH836" s="49"/>
      <c r="AI836" s="49"/>
      <c r="AJ836" s="49"/>
      <c r="AK836" s="49"/>
      <c r="AL836" s="49"/>
      <c r="AM836" s="49"/>
      <c r="AN836" s="49"/>
      <c r="AO836" s="49"/>
      <c r="AP836" s="49"/>
      <c r="AQ836" s="49"/>
      <c r="AR836" s="49"/>
      <c r="AS836" s="49" t="s">
        <v>1353</v>
      </c>
      <c r="AT836" s="108" t="str">
        <f t="shared" si="13"/>
        <v>MB3_2025-06-15_C</v>
      </c>
      <c r="AU836" s="49"/>
      <c r="AV836" s="49"/>
    </row>
    <row r="837" spans="1:49" x14ac:dyDescent="0.35">
      <c r="A837" s="49" t="s">
        <v>1570</v>
      </c>
      <c r="B837" s="49" t="s">
        <v>1349</v>
      </c>
      <c r="C837" s="49" t="s">
        <v>1361</v>
      </c>
      <c r="D837" s="49" t="s">
        <v>1349</v>
      </c>
      <c r="E837" s="49">
        <v>384.21929999999998</v>
      </c>
      <c r="F837" s="49" t="s">
        <v>1351</v>
      </c>
      <c r="G837" s="102">
        <v>45823</v>
      </c>
      <c r="H837" s="49"/>
      <c r="I837" s="49" t="s">
        <v>1352</v>
      </c>
      <c r="J837" s="49"/>
      <c r="K837" s="49"/>
      <c r="L837" s="49">
        <v>0</v>
      </c>
      <c r="M837" s="49">
        <v>0</v>
      </c>
      <c r="N837" s="49">
        <v>0.43507000000000001</v>
      </c>
      <c r="O837" s="49">
        <v>5.7400000000000003E-3</v>
      </c>
      <c r="P837" s="49"/>
      <c r="Q837" s="49"/>
      <c r="R837" s="49">
        <v>0.44080999999999998</v>
      </c>
      <c r="S837" s="49"/>
      <c r="T837" s="49"/>
      <c r="U837" s="49"/>
      <c r="V837" s="49"/>
      <c r="W837" s="49"/>
      <c r="X837" s="49"/>
      <c r="Y837" s="49"/>
      <c r="Z837" s="49"/>
      <c r="AA837" s="49"/>
      <c r="AB837" s="49"/>
      <c r="AC837" s="49"/>
      <c r="AD837" s="49"/>
      <c r="AE837" s="49">
        <v>5.7400000000000003E-3</v>
      </c>
      <c r="AF837" s="49"/>
      <c r="AG837" s="49"/>
      <c r="AH837" s="49"/>
      <c r="AI837" s="49"/>
      <c r="AJ837" s="49"/>
      <c r="AK837" s="49"/>
      <c r="AL837" s="49"/>
      <c r="AM837" s="49"/>
      <c r="AN837" s="49"/>
      <c r="AO837" s="49"/>
      <c r="AP837" s="49"/>
      <c r="AQ837" s="49"/>
      <c r="AR837" s="49"/>
      <c r="AS837" s="49" t="s">
        <v>1353</v>
      </c>
      <c r="AT837" s="108" t="str">
        <f t="shared" si="13"/>
        <v>MB3_2025-06-15_T</v>
      </c>
      <c r="AU837" s="49"/>
      <c r="AV837" s="49"/>
    </row>
    <row r="838" spans="1:49" x14ac:dyDescent="0.35">
      <c r="A838" s="49" t="s">
        <v>1571</v>
      </c>
      <c r="B838" s="49" t="s">
        <v>1349</v>
      </c>
      <c r="C838" s="49" t="s">
        <v>1350</v>
      </c>
      <c r="D838" s="49" t="s">
        <v>1349</v>
      </c>
      <c r="E838" s="49">
        <v>20.583939999999998</v>
      </c>
      <c r="F838" s="49" t="s">
        <v>1351</v>
      </c>
      <c r="G838" s="102">
        <v>45823</v>
      </c>
      <c r="H838" s="49"/>
      <c r="I838" s="49" t="s">
        <v>1352</v>
      </c>
      <c r="J838" s="49"/>
      <c r="K838" s="49"/>
      <c r="L838" s="49">
        <v>0</v>
      </c>
      <c r="M838" s="49">
        <v>0</v>
      </c>
      <c r="N838" s="49">
        <v>7.3609999999999995E-2</v>
      </c>
      <c r="O838" s="49">
        <v>7.1900000000000002E-3</v>
      </c>
      <c r="P838" s="49"/>
      <c r="Q838" s="49"/>
      <c r="R838" s="49">
        <v>8.0790000000000001E-2</v>
      </c>
      <c r="S838" s="49"/>
      <c r="T838" s="49"/>
      <c r="U838" s="49"/>
      <c r="V838" s="49"/>
      <c r="W838" s="49"/>
      <c r="X838" s="49"/>
      <c r="Y838" s="49"/>
      <c r="Z838" s="49"/>
      <c r="AA838" s="49"/>
      <c r="AB838" s="49"/>
      <c r="AC838" s="49"/>
      <c r="AD838" s="49"/>
      <c r="AE838" s="49">
        <v>7.1900000000000002E-3</v>
      </c>
      <c r="AF838" s="49"/>
      <c r="AG838" s="49"/>
      <c r="AH838" s="49"/>
      <c r="AI838" s="49"/>
      <c r="AJ838" s="49"/>
      <c r="AK838" s="49"/>
      <c r="AL838" s="49"/>
      <c r="AM838" s="49"/>
      <c r="AN838" s="49"/>
      <c r="AO838" s="49"/>
      <c r="AP838" s="49"/>
      <c r="AQ838" s="49"/>
      <c r="AR838" s="49"/>
      <c r="AS838" s="49" t="s">
        <v>1353</v>
      </c>
      <c r="AT838" s="108" t="str">
        <f t="shared" si="13"/>
        <v>MDWL1_2025-06-15_N</v>
      </c>
      <c r="AU838" s="49"/>
      <c r="AV838" s="49"/>
    </row>
    <row r="839" spans="1:49" x14ac:dyDescent="0.35">
      <c r="A839" s="49" t="s">
        <v>1571</v>
      </c>
      <c r="B839" s="49" t="s">
        <v>1349</v>
      </c>
      <c r="C839" s="49" t="s">
        <v>1428</v>
      </c>
      <c r="D839" s="49" t="s">
        <v>1349</v>
      </c>
      <c r="E839" s="49">
        <v>2.5948000000000002</v>
      </c>
      <c r="F839" s="49" t="s">
        <v>1357</v>
      </c>
      <c r="G839" s="102">
        <v>45823</v>
      </c>
      <c r="H839" s="49"/>
      <c r="I839" s="49" t="s">
        <v>1352</v>
      </c>
      <c r="J839" s="49"/>
      <c r="K839" s="49"/>
      <c r="L839" s="49">
        <v>0</v>
      </c>
      <c r="M839" s="49">
        <v>0</v>
      </c>
      <c r="N839" s="49">
        <v>0.22450999999999999</v>
      </c>
      <c r="O839" s="49">
        <v>1.2E-4</v>
      </c>
      <c r="P839" s="49"/>
      <c r="Q839" s="49"/>
      <c r="R839" s="49">
        <v>0.22463</v>
      </c>
      <c r="S839" s="49"/>
      <c r="T839" s="49"/>
      <c r="U839" s="49"/>
      <c r="V839" s="49"/>
      <c r="W839" s="49"/>
      <c r="X839" s="49"/>
      <c r="Y839" s="49"/>
      <c r="Z839" s="49"/>
      <c r="AA839" s="49"/>
      <c r="AB839" s="49"/>
      <c r="AC839" s="49"/>
      <c r="AD839" s="49"/>
      <c r="AE839" s="49">
        <v>1.2E-4</v>
      </c>
      <c r="AF839" s="49"/>
      <c r="AG839" s="49"/>
      <c r="AH839" s="49"/>
      <c r="AI839" s="49"/>
      <c r="AJ839" s="49"/>
      <c r="AK839" s="49"/>
      <c r="AL839" s="49"/>
      <c r="AM839" s="49"/>
      <c r="AN839" s="49"/>
      <c r="AO839" s="49"/>
      <c r="AP839" s="49"/>
      <c r="AQ839" s="49"/>
      <c r="AR839" s="49"/>
      <c r="AS839" s="49" t="s">
        <v>1353</v>
      </c>
      <c r="AT839" s="108" t="str">
        <f t="shared" si="13"/>
        <v>MDWL1_2025-06-15_T</v>
      </c>
      <c r="AU839" s="49"/>
      <c r="AV839" s="49"/>
    </row>
    <row r="840" spans="1:49" x14ac:dyDescent="0.35">
      <c r="A840" s="49" t="s">
        <v>1571</v>
      </c>
      <c r="B840" s="49" t="s">
        <v>1349</v>
      </c>
      <c r="C840" s="49" t="s">
        <v>1359</v>
      </c>
      <c r="D840" s="49" t="s">
        <v>1349</v>
      </c>
      <c r="E840" s="49">
        <v>657.89260000000002</v>
      </c>
      <c r="F840" s="49" t="s">
        <v>1357</v>
      </c>
      <c r="G840" s="102">
        <v>45823</v>
      </c>
      <c r="H840" s="49"/>
      <c r="I840" s="49" t="s">
        <v>1352</v>
      </c>
      <c r="J840" s="49"/>
      <c r="K840" s="49" t="s">
        <v>1360</v>
      </c>
      <c r="L840" s="49">
        <v>27</v>
      </c>
      <c r="M840" s="49">
        <v>0</v>
      </c>
      <c r="N840" s="49">
        <v>8.0729999999999996E-2</v>
      </c>
      <c r="O840" s="49">
        <v>0.13863</v>
      </c>
      <c r="P840" s="49"/>
      <c r="Q840" s="49"/>
      <c r="R840" s="49">
        <v>0.21937000000000001</v>
      </c>
      <c r="S840" s="49"/>
      <c r="T840" s="49"/>
      <c r="U840" s="49"/>
      <c r="V840" s="49"/>
      <c r="W840" s="49"/>
      <c r="X840" s="49"/>
      <c r="Y840" s="49"/>
      <c r="Z840" s="49"/>
      <c r="AA840" s="49"/>
      <c r="AB840" s="49"/>
      <c r="AC840" s="49"/>
      <c r="AD840" s="49"/>
      <c r="AE840" s="49">
        <v>0.13863</v>
      </c>
      <c r="AF840" s="49"/>
      <c r="AG840" s="49"/>
      <c r="AH840" s="49"/>
      <c r="AI840" s="49"/>
      <c r="AJ840" s="49"/>
      <c r="AK840" s="49"/>
      <c r="AL840" s="49"/>
      <c r="AM840" s="49"/>
      <c r="AN840" s="49"/>
      <c r="AO840" s="49"/>
      <c r="AP840" s="49"/>
      <c r="AQ840" s="49"/>
      <c r="AR840" s="49"/>
      <c r="AS840" s="49" t="s">
        <v>1353</v>
      </c>
      <c r="AT840" s="108" t="str">
        <f t="shared" si="13"/>
        <v>MDWL1_2025-06-15_C</v>
      </c>
      <c r="AU840" s="49"/>
      <c r="AV840" s="49"/>
    </row>
    <row r="841" spans="1:49" x14ac:dyDescent="0.35">
      <c r="A841" s="49" t="s">
        <v>1571</v>
      </c>
      <c r="B841" s="49" t="s">
        <v>1349</v>
      </c>
      <c r="C841" s="49" t="s">
        <v>1356</v>
      </c>
      <c r="D841" s="49" t="s">
        <v>1349</v>
      </c>
      <c r="E841" s="49">
        <v>2.334E-2</v>
      </c>
      <c r="F841" s="49" t="s">
        <v>1357</v>
      </c>
      <c r="G841" s="102">
        <v>45823</v>
      </c>
      <c r="H841" s="49" t="s">
        <v>1468</v>
      </c>
      <c r="I841" s="49" t="s">
        <v>1352</v>
      </c>
      <c r="J841" s="49"/>
      <c r="K841" s="49" t="s">
        <v>1360</v>
      </c>
      <c r="L841" s="49">
        <v>4</v>
      </c>
      <c r="M841" s="49">
        <v>0</v>
      </c>
      <c r="N841" s="49">
        <v>1.1100000000000001E-3</v>
      </c>
      <c r="O841" s="49">
        <v>3.6999999999999999E-4</v>
      </c>
      <c r="P841" s="49"/>
      <c r="Q841" s="49"/>
      <c r="R841" s="49">
        <v>1.48E-3</v>
      </c>
      <c r="S841" s="49"/>
      <c r="T841" s="49"/>
      <c r="U841" s="49"/>
      <c r="V841" s="49"/>
      <c r="W841" s="49"/>
      <c r="X841" s="49"/>
      <c r="Y841" s="49"/>
      <c r="Z841" s="49"/>
      <c r="AA841" s="49"/>
      <c r="AB841" s="49"/>
      <c r="AC841" s="49"/>
      <c r="AD841" s="49"/>
      <c r="AE841" s="49">
        <v>3.6999999999999999E-4</v>
      </c>
      <c r="AF841" s="49"/>
      <c r="AG841" s="49"/>
      <c r="AH841" s="49"/>
      <c r="AI841" s="49"/>
      <c r="AJ841" s="49"/>
      <c r="AK841" s="49"/>
      <c r="AL841" s="49"/>
      <c r="AM841" s="49"/>
      <c r="AN841" s="49"/>
      <c r="AO841" s="49"/>
      <c r="AP841" s="49"/>
      <c r="AQ841" s="49"/>
      <c r="AR841" s="49"/>
      <c r="AS841" s="49" t="s">
        <v>1353</v>
      </c>
      <c r="AT841" s="108" t="str">
        <f t="shared" si="13"/>
        <v>MDWL1_2025-06-15_P</v>
      </c>
      <c r="AU841" s="49"/>
      <c r="AV841" s="49"/>
    </row>
    <row r="842" spans="1:49" x14ac:dyDescent="0.35">
      <c r="A842" s="49" t="s">
        <v>1572</v>
      </c>
      <c r="B842" s="49" t="s">
        <v>1349</v>
      </c>
      <c r="C842" s="49" t="s">
        <v>1350</v>
      </c>
      <c r="D842" s="49" t="s">
        <v>1349</v>
      </c>
      <c r="E842" s="49">
        <v>8.8680199999999996</v>
      </c>
      <c r="F842" s="49" t="s">
        <v>1351</v>
      </c>
      <c r="G842" s="102">
        <v>45823</v>
      </c>
      <c r="H842" s="49"/>
      <c r="I842" s="49" t="s">
        <v>1352</v>
      </c>
      <c r="J842" s="49"/>
      <c r="K842" s="49"/>
      <c r="L842" s="49">
        <v>0</v>
      </c>
      <c r="M842" s="49">
        <v>0</v>
      </c>
      <c r="N842" s="49">
        <v>3.7749999999999999E-2</v>
      </c>
      <c r="O842" s="49">
        <v>1.6209999999999999E-2</v>
      </c>
      <c r="P842" s="49"/>
      <c r="Q842" s="49"/>
      <c r="R842" s="49">
        <v>5.3960000000000001E-2</v>
      </c>
      <c r="S842" s="49"/>
      <c r="T842" s="49"/>
      <c r="U842" s="49"/>
      <c r="V842" s="49"/>
      <c r="W842" s="49"/>
      <c r="X842" s="49"/>
      <c r="Y842" s="49"/>
      <c r="Z842" s="49"/>
      <c r="AA842" s="49"/>
      <c r="AB842" s="49"/>
      <c r="AC842" s="49"/>
      <c r="AD842" s="49"/>
      <c r="AE842" s="49">
        <v>1.6209999999999999E-2</v>
      </c>
      <c r="AF842" s="49"/>
      <c r="AG842" s="49"/>
      <c r="AH842" s="49"/>
      <c r="AI842" s="49"/>
      <c r="AJ842" s="49"/>
      <c r="AK842" s="49"/>
      <c r="AL842" s="49"/>
      <c r="AM842" s="49"/>
      <c r="AN842" s="49"/>
      <c r="AO842" s="49"/>
      <c r="AP842" s="49"/>
      <c r="AQ842" s="49"/>
      <c r="AR842" s="49"/>
      <c r="AS842" s="49" t="s">
        <v>1353</v>
      </c>
      <c r="AT842" s="108" t="str">
        <f t="shared" si="13"/>
        <v>MR3_2025-06-15_N</v>
      </c>
      <c r="AU842" s="49"/>
      <c r="AV842" s="49"/>
    </row>
    <row r="843" spans="1:49" x14ac:dyDescent="0.35">
      <c r="A843" s="49" t="s">
        <v>1572</v>
      </c>
      <c r="B843" s="49" t="s">
        <v>1349</v>
      </c>
      <c r="C843" s="49" t="s">
        <v>1356</v>
      </c>
      <c r="D843" s="49" t="s">
        <v>1349</v>
      </c>
      <c r="E843" s="49">
        <v>0.10399</v>
      </c>
      <c r="F843" s="49" t="s">
        <v>1357</v>
      </c>
      <c r="G843" s="102">
        <v>45823</v>
      </c>
      <c r="H843" s="49"/>
      <c r="I843" s="49" t="s">
        <v>1352</v>
      </c>
      <c r="J843" s="49"/>
      <c r="K843" s="49"/>
      <c r="L843" s="49">
        <v>0</v>
      </c>
      <c r="M843" s="49">
        <v>0</v>
      </c>
      <c r="N843" s="49">
        <v>5.1029999999999999E-2</v>
      </c>
      <c r="O843" s="49">
        <v>7.79E-3</v>
      </c>
      <c r="P843" s="49"/>
      <c r="Q843" s="49"/>
      <c r="R843" s="49">
        <v>5.883E-2</v>
      </c>
      <c r="S843" s="49"/>
      <c r="T843" s="49"/>
      <c r="U843" s="49"/>
      <c r="V843" s="49"/>
      <c r="W843" s="49"/>
      <c r="X843" s="49"/>
      <c r="Y843" s="49"/>
      <c r="Z843" s="49"/>
      <c r="AA843" s="49"/>
      <c r="AB843" s="49"/>
      <c r="AC843" s="49"/>
      <c r="AD843" s="49"/>
      <c r="AE843" s="49">
        <v>7.79E-3</v>
      </c>
      <c r="AF843" s="49"/>
      <c r="AG843" s="49"/>
      <c r="AH843" s="49"/>
      <c r="AI843" s="49"/>
      <c r="AJ843" s="49"/>
      <c r="AK843" s="49"/>
      <c r="AL843" s="49"/>
      <c r="AM843" s="49"/>
      <c r="AN843" s="49"/>
      <c r="AO843" s="49"/>
      <c r="AP843" s="49"/>
      <c r="AQ843" s="49"/>
      <c r="AR843" s="49"/>
      <c r="AS843" s="49" t="s">
        <v>1353</v>
      </c>
      <c r="AT843" s="108" t="str">
        <f t="shared" si="13"/>
        <v>MR3_2025-06-15_P</v>
      </c>
      <c r="AU843" s="49"/>
      <c r="AV843" s="49"/>
    </row>
    <row r="844" spans="1:49" x14ac:dyDescent="0.35">
      <c r="A844" s="49" t="s">
        <v>1572</v>
      </c>
      <c r="B844" s="49" t="s">
        <v>1349</v>
      </c>
      <c r="C844" s="49" t="s">
        <v>1359</v>
      </c>
      <c r="D844" s="49" t="s">
        <v>1349</v>
      </c>
      <c r="E844" s="49">
        <v>519.95870000000002</v>
      </c>
      <c r="F844" s="49" t="s">
        <v>1357</v>
      </c>
      <c r="G844" s="102">
        <v>45823</v>
      </c>
      <c r="H844" s="49"/>
      <c r="I844" s="49" t="s">
        <v>1352</v>
      </c>
      <c r="J844" s="49" t="s">
        <v>1369</v>
      </c>
      <c r="K844" s="49" t="s">
        <v>1360</v>
      </c>
      <c r="L844" s="49">
        <v>4</v>
      </c>
      <c r="M844" s="49">
        <v>0</v>
      </c>
      <c r="N844" s="49">
        <v>0.31480999999999998</v>
      </c>
      <c r="O844" s="49">
        <v>0.13389999999999999</v>
      </c>
      <c r="P844" s="49"/>
      <c r="Q844" s="49"/>
      <c r="R844" s="49">
        <v>0.44871</v>
      </c>
      <c r="S844" s="49"/>
      <c r="T844" s="49"/>
      <c r="U844" s="49"/>
      <c r="V844" s="49"/>
      <c r="W844" s="49"/>
      <c r="X844" s="49"/>
      <c r="Y844" s="49"/>
      <c r="Z844" s="49"/>
      <c r="AA844" s="49"/>
      <c r="AB844" s="49"/>
      <c r="AC844" s="49"/>
      <c r="AD844" s="49"/>
      <c r="AE844" s="49">
        <v>0.13389999999999999</v>
      </c>
      <c r="AF844" s="49"/>
      <c r="AG844" s="49"/>
      <c r="AH844" s="49"/>
      <c r="AI844" s="49"/>
      <c r="AJ844" s="49"/>
      <c r="AK844" s="49"/>
      <c r="AL844" s="49"/>
      <c r="AM844" s="49"/>
      <c r="AN844" s="49"/>
      <c r="AO844" s="49"/>
      <c r="AP844" s="49"/>
      <c r="AQ844" s="49"/>
      <c r="AR844" s="49"/>
      <c r="AS844" s="49" t="s">
        <v>1353</v>
      </c>
      <c r="AT844" s="108" t="str">
        <f t="shared" si="13"/>
        <v>MR3_2025-06-15_C</v>
      </c>
      <c r="AU844" s="49"/>
      <c r="AV844" s="49"/>
    </row>
    <row r="845" spans="1:49" x14ac:dyDescent="0.35">
      <c r="A845" s="49" t="s">
        <v>1572</v>
      </c>
      <c r="B845" s="49" t="s">
        <v>1349</v>
      </c>
      <c r="C845" s="49" t="s">
        <v>1361</v>
      </c>
      <c r="D845" s="49" t="s">
        <v>1349</v>
      </c>
      <c r="E845" s="49">
        <v>1076.9939999999999</v>
      </c>
      <c r="F845" s="49" t="s">
        <v>1351</v>
      </c>
      <c r="G845" s="102">
        <v>45823</v>
      </c>
      <c r="H845" s="49"/>
      <c r="I845" s="49" t="s">
        <v>1352</v>
      </c>
      <c r="J845" s="49"/>
      <c r="K845" s="49" t="s">
        <v>1360</v>
      </c>
      <c r="L845" s="49">
        <v>4</v>
      </c>
      <c r="M845" s="49">
        <v>0</v>
      </c>
      <c r="N845" s="49">
        <v>0.22997000000000001</v>
      </c>
      <c r="O845" s="49">
        <v>1.17E-3</v>
      </c>
      <c r="P845" s="49"/>
      <c r="Q845" s="49"/>
      <c r="R845" s="49">
        <v>0.23114000000000001</v>
      </c>
      <c r="S845" s="49"/>
      <c r="T845" s="49"/>
      <c r="U845" s="49"/>
      <c r="V845" s="49"/>
      <c r="W845" s="49"/>
      <c r="X845" s="49"/>
      <c r="Y845" s="49"/>
      <c r="Z845" s="49"/>
      <c r="AA845" s="49"/>
      <c r="AB845" s="49"/>
      <c r="AC845" s="49"/>
      <c r="AD845" s="49"/>
      <c r="AE845" s="49">
        <v>1.17E-3</v>
      </c>
      <c r="AF845" s="49"/>
      <c r="AG845" s="49"/>
      <c r="AH845" s="49"/>
      <c r="AI845" s="49"/>
      <c r="AJ845" s="49"/>
      <c r="AK845" s="49"/>
      <c r="AL845" s="49"/>
      <c r="AM845" s="49"/>
      <c r="AN845" s="49"/>
      <c r="AO845" s="49"/>
      <c r="AP845" s="49"/>
      <c r="AQ845" s="49"/>
      <c r="AR845" s="49"/>
      <c r="AS845" s="49" t="s">
        <v>1353</v>
      </c>
      <c r="AT845" s="108" t="str">
        <f t="shared" si="13"/>
        <v>MR3_2025-06-15_T</v>
      </c>
      <c r="AU845" s="49"/>
      <c r="AV845" s="49"/>
      <c r="AW845" s="49"/>
    </row>
    <row r="846" spans="1:49" x14ac:dyDescent="0.35">
      <c r="A846" s="49" t="s">
        <v>1573</v>
      </c>
      <c r="B846" s="49" t="s">
        <v>1349</v>
      </c>
      <c r="C846" s="49" t="s">
        <v>1350</v>
      </c>
      <c r="D846" s="49" t="s">
        <v>1349</v>
      </c>
      <c r="E846" s="49">
        <v>10.425840000000001</v>
      </c>
      <c r="F846" s="49" t="s">
        <v>1351</v>
      </c>
      <c r="G846" s="102">
        <v>45823</v>
      </c>
      <c r="H846" s="49"/>
      <c r="I846" s="49" t="s">
        <v>1352</v>
      </c>
      <c r="J846" s="49"/>
      <c r="K846" s="49"/>
      <c r="L846" s="49">
        <v>0</v>
      </c>
      <c r="M846" s="49">
        <v>0</v>
      </c>
      <c r="N846" s="49">
        <v>4.2509999999999999E-2</v>
      </c>
      <c r="O846" s="49">
        <v>8.0000000000000002E-3</v>
      </c>
      <c r="P846" s="49"/>
      <c r="Q846" s="49"/>
      <c r="R846" s="49">
        <v>5.0520000000000002E-2</v>
      </c>
      <c r="S846" s="49"/>
      <c r="T846" s="49"/>
      <c r="U846" s="49"/>
      <c r="V846" s="49"/>
      <c r="W846" s="49"/>
      <c r="X846" s="49"/>
      <c r="Y846" s="49"/>
      <c r="Z846" s="49"/>
      <c r="AA846" s="49"/>
      <c r="AB846" s="49"/>
      <c r="AC846" s="49"/>
      <c r="AD846" s="49"/>
      <c r="AE846" s="49">
        <v>8.0000000000000002E-3</v>
      </c>
      <c r="AF846" s="49"/>
      <c r="AG846" s="49"/>
      <c r="AH846" s="49"/>
      <c r="AI846" s="49"/>
      <c r="AJ846" s="49"/>
      <c r="AK846" s="49"/>
      <c r="AL846" s="49"/>
      <c r="AM846" s="49"/>
      <c r="AN846" s="49"/>
      <c r="AO846" s="49"/>
      <c r="AP846" s="49"/>
      <c r="AQ846" s="49"/>
      <c r="AR846" s="49"/>
      <c r="AS846" s="49" t="s">
        <v>1353</v>
      </c>
      <c r="AT846" s="108" t="str">
        <f t="shared" si="13"/>
        <v>MR4_2025-06-15_N</v>
      </c>
      <c r="AU846" s="49"/>
      <c r="AV846" s="49"/>
      <c r="AW846" s="49"/>
    </row>
    <row r="847" spans="1:49" x14ac:dyDescent="0.35">
      <c r="A847" s="49" t="s">
        <v>1573</v>
      </c>
      <c r="B847" s="49" t="s">
        <v>1349</v>
      </c>
      <c r="C847" s="49" t="s">
        <v>1356</v>
      </c>
      <c r="D847" s="49" t="s">
        <v>1349</v>
      </c>
      <c r="E847" s="49">
        <v>5.9679999999999997E-2</v>
      </c>
      <c r="F847" s="49" t="s">
        <v>1357</v>
      </c>
      <c r="G847" s="102">
        <v>45823</v>
      </c>
      <c r="H847" s="49"/>
      <c r="I847" s="49" t="s">
        <v>1352</v>
      </c>
      <c r="J847" s="49"/>
      <c r="K847" s="49"/>
      <c r="L847" s="49">
        <v>0</v>
      </c>
      <c r="M847" s="49">
        <v>0</v>
      </c>
      <c r="N847" s="49">
        <v>2.8760000000000001E-2</v>
      </c>
      <c r="O847" s="49">
        <v>2.3900000000000002E-3</v>
      </c>
      <c r="P847" s="49"/>
      <c r="Q847" s="49"/>
      <c r="R847" s="49">
        <v>3.1150000000000001E-2</v>
      </c>
      <c r="S847" s="49"/>
      <c r="T847" s="49"/>
      <c r="U847" s="49"/>
      <c r="V847" s="49"/>
      <c r="W847" s="49"/>
      <c r="X847" s="49"/>
      <c r="Y847" s="49"/>
      <c r="Z847" s="49"/>
      <c r="AA847" s="49"/>
      <c r="AB847" s="49"/>
      <c r="AC847" s="49"/>
      <c r="AD847" s="49"/>
      <c r="AE847" s="49">
        <v>2.3900000000000002E-3</v>
      </c>
      <c r="AF847" s="49"/>
      <c r="AG847" s="49"/>
      <c r="AH847" s="49"/>
      <c r="AI847" s="49"/>
      <c r="AJ847" s="49"/>
      <c r="AK847" s="49"/>
      <c r="AL847" s="49"/>
      <c r="AM847" s="49"/>
      <c r="AN847" s="49"/>
      <c r="AO847" s="49"/>
      <c r="AP847" s="49"/>
      <c r="AQ847" s="49"/>
      <c r="AR847" s="49"/>
      <c r="AS847" s="49" t="s">
        <v>1353</v>
      </c>
      <c r="AT847" s="108" t="str">
        <f t="shared" si="13"/>
        <v>MR4_2025-06-15_P</v>
      </c>
      <c r="AU847" s="49"/>
      <c r="AV847" s="49"/>
    </row>
    <row r="848" spans="1:49" x14ac:dyDescent="0.35">
      <c r="A848" s="49" t="s">
        <v>1573</v>
      </c>
      <c r="B848" s="49" t="s">
        <v>1349</v>
      </c>
      <c r="C848" s="49" t="s">
        <v>1359</v>
      </c>
      <c r="D848" s="49" t="s">
        <v>1349</v>
      </c>
      <c r="E848" s="49">
        <v>550.80420000000004</v>
      </c>
      <c r="F848" s="49" t="s">
        <v>1357</v>
      </c>
      <c r="G848" s="102">
        <v>45823</v>
      </c>
      <c r="H848" s="49"/>
      <c r="I848" s="49" t="s">
        <v>1352</v>
      </c>
      <c r="J848" s="49"/>
      <c r="K848" s="49" t="s">
        <v>1360</v>
      </c>
      <c r="L848" s="49">
        <v>23</v>
      </c>
      <c r="M848" s="49">
        <v>0</v>
      </c>
      <c r="N848" s="49">
        <v>7.8829999999999997E-2</v>
      </c>
      <c r="O848" s="49">
        <v>0.13797999999999999</v>
      </c>
      <c r="P848" s="49"/>
      <c r="Q848" s="49"/>
      <c r="R848" s="49">
        <v>0.21679999999999999</v>
      </c>
      <c r="S848" s="49"/>
      <c r="T848" s="49"/>
      <c r="U848" s="49"/>
      <c r="V848" s="49"/>
      <c r="W848" s="49"/>
      <c r="X848" s="49"/>
      <c r="Y848" s="49"/>
      <c r="Z848" s="49"/>
      <c r="AA848" s="49"/>
      <c r="AB848" s="49"/>
      <c r="AC848" s="49"/>
      <c r="AD848" s="49"/>
      <c r="AE848" s="49">
        <v>0.13797999999999999</v>
      </c>
      <c r="AF848" s="49"/>
      <c r="AG848" s="49"/>
      <c r="AH848" s="49"/>
      <c r="AI848" s="49"/>
      <c r="AJ848" s="49"/>
      <c r="AK848" s="49"/>
      <c r="AL848" s="49"/>
      <c r="AM848" s="49"/>
      <c r="AN848" s="49"/>
      <c r="AO848" s="49"/>
      <c r="AP848" s="49"/>
      <c r="AQ848" s="49"/>
      <c r="AR848" s="49"/>
      <c r="AS848" s="49" t="s">
        <v>1353</v>
      </c>
      <c r="AT848" s="108" t="str">
        <f t="shared" si="13"/>
        <v>MR4_2025-06-15_C</v>
      </c>
      <c r="AU848" s="49"/>
      <c r="AV848" s="49"/>
    </row>
    <row r="849" spans="1:48" x14ac:dyDescent="0.35">
      <c r="A849" s="49" t="s">
        <v>1573</v>
      </c>
      <c r="B849" s="49" t="s">
        <v>1349</v>
      </c>
      <c r="C849" s="49" t="s">
        <v>1361</v>
      </c>
      <c r="D849" s="49" t="s">
        <v>1349</v>
      </c>
      <c r="E849" s="49">
        <v>883.23720000000003</v>
      </c>
      <c r="F849" s="49" t="s">
        <v>1351</v>
      </c>
      <c r="G849" s="102">
        <v>45823</v>
      </c>
      <c r="H849" s="49"/>
      <c r="I849" s="49" t="s">
        <v>1352</v>
      </c>
      <c r="J849" s="49"/>
      <c r="K849" s="49" t="s">
        <v>1360</v>
      </c>
      <c r="L849" s="49">
        <v>4</v>
      </c>
      <c r="M849" s="49">
        <v>0</v>
      </c>
      <c r="N849" s="49">
        <v>0.18676999999999999</v>
      </c>
      <c r="O849" s="49">
        <v>6.6E-4</v>
      </c>
      <c r="P849" s="49"/>
      <c r="Q849" s="49"/>
      <c r="R849" s="49">
        <v>0.18743000000000001</v>
      </c>
      <c r="S849" s="49"/>
      <c r="T849" s="49"/>
      <c r="U849" s="49"/>
      <c r="V849" s="49"/>
      <c r="W849" s="49"/>
      <c r="X849" s="49"/>
      <c r="Y849" s="49"/>
      <c r="Z849" s="49"/>
      <c r="AA849" s="49"/>
      <c r="AB849" s="49"/>
      <c r="AC849" s="49"/>
      <c r="AD849" s="49"/>
      <c r="AE849" s="49">
        <v>6.6E-4</v>
      </c>
      <c r="AF849" s="49"/>
      <c r="AG849" s="49"/>
      <c r="AH849" s="49"/>
      <c r="AI849" s="49"/>
      <c r="AJ849" s="49"/>
      <c r="AK849" s="49"/>
      <c r="AL849" s="49"/>
      <c r="AM849" s="49"/>
      <c r="AN849" s="49"/>
      <c r="AO849" s="49"/>
      <c r="AP849" s="49"/>
      <c r="AQ849" s="49"/>
      <c r="AR849" s="49"/>
      <c r="AS849" s="49" t="s">
        <v>1353</v>
      </c>
      <c r="AT849" s="108" t="str">
        <f t="shared" si="13"/>
        <v>MR4_2025-06-15_T</v>
      </c>
      <c r="AU849" s="49"/>
      <c r="AV849" s="49"/>
    </row>
    <row r="850" spans="1:48" x14ac:dyDescent="0.35">
      <c r="A850" s="49" t="s">
        <v>1574</v>
      </c>
      <c r="B850" s="49" t="s">
        <v>1349</v>
      </c>
      <c r="C850" s="49" t="s">
        <v>1350</v>
      </c>
      <c r="D850" s="49" t="s">
        <v>1349</v>
      </c>
      <c r="E850" s="49">
        <v>7.1894200000000001</v>
      </c>
      <c r="F850" s="49" t="s">
        <v>1351</v>
      </c>
      <c r="G850" s="102">
        <v>45823</v>
      </c>
      <c r="H850" s="49"/>
      <c r="I850" s="49" t="s">
        <v>1352</v>
      </c>
      <c r="J850" s="49"/>
      <c r="K850" s="49"/>
      <c r="L850" s="49">
        <v>0</v>
      </c>
      <c r="M850" s="49">
        <v>0</v>
      </c>
      <c r="N850" s="49">
        <v>3.261E-2</v>
      </c>
      <c r="O850" s="49">
        <v>6.0899999999999999E-3</v>
      </c>
      <c r="P850" s="49"/>
      <c r="Q850" s="49"/>
      <c r="R850" s="49">
        <v>3.8690000000000002E-2</v>
      </c>
      <c r="S850" s="49"/>
      <c r="T850" s="49"/>
      <c r="U850" s="49"/>
      <c r="V850" s="49"/>
      <c r="W850" s="49"/>
      <c r="X850" s="49"/>
      <c r="Y850" s="49"/>
      <c r="Z850" s="49"/>
      <c r="AA850" s="49"/>
      <c r="AB850" s="49"/>
      <c r="AC850" s="49"/>
      <c r="AD850" s="49"/>
      <c r="AE850" s="49">
        <v>6.0899999999999999E-3</v>
      </c>
      <c r="AF850" s="49"/>
      <c r="AG850" s="49"/>
      <c r="AH850" s="49"/>
      <c r="AI850" s="49"/>
      <c r="AJ850" s="49"/>
      <c r="AK850" s="49"/>
      <c r="AL850" s="49"/>
      <c r="AM850" s="49"/>
      <c r="AN850" s="49"/>
      <c r="AO850" s="49"/>
      <c r="AP850" s="49"/>
      <c r="AQ850" s="49"/>
      <c r="AR850" s="49"/>
      <c r="AS850" s="49" t="s">
        <v>1353</v>
      </c>
      <c r="AT850" s="108" t="str">
        <f t="shared" si="13"/>
        <v>MRCL1_2025-06-15_N</v>
      </c>
      <c r="AU850" s="49"/>
      <c r="AV850" s="49"/>
    </row>
    <row r="851" spans="1:48" x14ac:dyDescent="0.35">
      <c r="A851" s="49" t="s">
        <v>1574</v>
      </c>
      <c r="B851" s="49" t="s">
        <v>1349</v>
      </c>
      <c r="C851" s="49" t="s">
        <v>1356</v>
      </c>
      <c r="D851" s="49" t="s">
        <v>1349</v>
      </c>
      <c r="E851" s="49">
        <v>2.674E-2</v>
      </c>
      <c r="F851" s="49" t="s">
        <v>1357</v>
      </c>
      <c r="G851" s="102">
        <v>45823</v>
      </c>
      <c r="H851" s="49"/>
      <c r="I851" s="49" t="s">
        <v>1352</v>
      </c>
      <c r="J851" s="49"/>
      <c r="K851" s="49"/>
      <c r="L851" s="49">
        <v>0</v>
      </c>
      <c r="M851" s="49">
        <v>0</v>
      </c>
      <c r="N851" s="49">
        <v>1.221E-2</v>
      </c>
      <c r="O851" s="49">
        <v>1.2800000000000001E-3</v>
      </c>
      <c r="P851" s="49"/>
      <c r="Q851" s="49"/>
      <c r="R851" s="49">
        <v>1.349E-2</v>
      </c>
      <c r="S851" s="49"/>
      <c r="T851" s="49"/>
      <c r="U851" s="49"/>
      <c r="V851" s="49"/>
      <c r="W851" s="49"/>
      <c r="X851" s="49"/>
      <c r="Y851" s="49"/>
      <c r="Z851" s="49"/>
      <c r="AA851" s="49"/>
      <c r="AB851" s="49"/>
      <c r="AC851" s="49"/>
      <c r="AD851" s="49"/>
      <c r="AE851" s="49">
        <v>1.2800000000000001E-3</v>
      </c>
      <c r="AF851" s="49"/>
      <c r="AG851" s="49"/>
      <c r="AH851" s="49"/>
      <c r="AI851" s="49"/>
      <c r="AJ851" s="49"/>
      <c r="AK851" s="49"/>
      <c r="AL851" s="49"/>
      <c r="AM851" s="49"/>
      <c r="AN851" s="49"/>
      <c r="AO851" s="49"/>
      <c r="AP851" s="49"/>
      <c r="AQ851" s="49"/>
      <c r="AR851" s="49"/>
      <c r="AS851" s="49" t="s">
        <v>1353</v>
      </c>
      <c r="AT851" s="108" t="str">
        <f t="shared" si="13"/>
        <v>MRCL1_2025-06-15_P</v>
      </c>
      <c r="AU851" s="49"/>
      <c r="AV851" s="49"/>
    </row>
    <row r="852" spans="1:48" x14ac:dyDescent="0.35">
      <c r="A852" s="49" t="s">
        <v>1574</v>
      </c>
      <c r="B852" s="49" t="s">
        <v>1349</v>
      </c>
      <c r="C852" s="49" t="s">
        <v>1361</v>
      </c>
      <c r="D852" s="49" t="s">
        <v>1349</v>
      </c>
      <c r="E852" s="49">
        <v>372.23689999999999</v>
      </c>
      <c r="F852" s="49" t="s">
        <v>1351</v>
      </c>
      <c r="G852" s="102">
        <v>45823</v>
      </c>
      <c r="H852" s="49"/>
      <c r="I852" s="49" t="s">
        <v>1352</v>
      </c>
      <c r="J852" s="49"/>
      <c r="K852" s="49"/>
      <c r="L852" s="49">
        <v>0</v>
      </c>
      <c r="M852" s="49">
        <v>0</v>
      </c>
      <c r="N852" s="49">
        <v>0.41959999999999997</v>
      </c>
      <c r="O852" s="49">
        <v>3.3800000000000002E-3</v>
      </c>
      <c r="P852" s="49"/>
      <c r="Q852" s="49"/>
      <c r="R852" s="49">
        <v>0.42298000000000002</v>
      </c>
      <c r="S852" s="49"/>
      <c r="T852" s="49"/>
      <c r="U852" s="49"/>
      <c r="V852" s="49"/>
      <c r="W852" s="49"/>
      <c r="X852" s="49"/>
      <c r="Y852" s="49"/>
      <c r="Z852" s="49"/>
      <c r="AA852" s="49"/>
      <c r="AB852" s="49"/>
      <c r="AC852" s="49"/>
      <c r="AD852" s="49"/>
      <c r="AE852" s="49">
        <v>3.3800000000000002E-3</v>
      </c>
      <c r="AF852" s="49"/>
      <c r="AG852" s="49"/>
      <c r="AH852" s="49"/>
      <c r="AI852" s="49"/>
      <c r="AJ852" s="49"/>
      <c r="AK852" s="49"/>
      <c r="AL852" s="49"/>
      <c r="AM852" s="49"/>
      <c r="AN852" s="49"/>
      <c r="AO852" s="49"/>
      <c r="AP852" s="49"/>
      <c r="AQ852" s="49"/>
      <c r="AR852" s="49"/>
      <c r="AS852" s="49" t="s">
        <v>1353</v>
      </c>
      <c r="AT852" s="108" t="str">
        <f t="shared" si="13"/>
        <v>MRCL1_2025-06-15_T</v>
      </c>
      <c r="AU852" s="49"/>
      <c r="AV852" s="49"/>
    </row>
    <row r="853" spans="1:48" x14ac:dyDescent="0.35">
      <c r="A853" s="49" t="s">
        <v>1574</v>
      </c>
      <c r="B853" s="49" t="s">
        <v>1349</v>
      </c>
      <c r="C853" s="49" t="s">
        <v>1359</v>
      </c>
      <c r="D853" s="49" t="s">
        <v>1349</v>
      </c>
      <c r="E853" s="49">
        <v>303.71660000000003</v>
      </c>
      <c r="F853" s="49" t="s">
        <v>1357</v>
      </c>
      <c r="G853" s="102">
        <v>45823</v>
      </c>
      <c r="H853" s="49"/>
      <c r="I853" s="49" t="s">
        <v>1352</v>
      </c>
      <c r="J853" s="49"/>
      <c r="K853" s="49" t="s">
        <v>1360</v>
      </c>
      <c r="L853" s="49">
        <v>4</v>
      </c>
      <c r="M853" s="49">
        <v>0</v>
      </c>
      <c r="N853" s="49">
        <v>0.20064000000000001</v>
      </c>
      <c r="O853" s="49">
        <v>0.13675999999999999</v>
      </c>
      <c r="P853" s="49"/>
      <c r="Q853" s="49"/>
      <c r="R853" s="49">
        <v>0.33740999999999999</v>
      </c>
      <c r="S853" s="49"/>
      <c r="T853" s="49"/>
      <c r="U853" s="49"/>
      <c r="V853" s="49"/>
      <c r="W853" s="49"/>
      <c r="X853" s="49"/>
      <c r="Y853" s="49"/>
      <c r="Z853" s="49"/>
      <c r="AA853" s="49"/>
      <c r="AB853" s="49"/>
      <c r="AC853" s="49"/>
      <c r="AD853" s="49"/>
      <c r="AE853" s="49">
        <v>0.13675999999999999</v>
      </c>
      <c r="AF853" s="49"/>
      <c r="AG853" s="49"/>
      <c r="AH853" s="49"/>
      <c r="AI853" s="49"/>
      <c r="AJ853" s="49"/>
      <c r="AK853" s="49"/>
      <c r="AL853" s="49"/>
      <c r="AM853" s="49"/>
      <c r="AN853" s="49"/>
      <c r="AO853" s="49"/>
      <c r="AP853" s="49"/>
      <c r="AQ853" s="49"/>
      <c r="AR853" s="49"/>
      <c r="AS853" s="49" t="s">
        <v>1353</v>
      </c>
      <c r="AT853" s="108" t="str">
        <f t="shared" si="13"/>
        <v>MRCL1_2025-06-15_C</v>
      </c>
      <c r="AU853" s="49"/>
      <c r="AV853" s="49"/>
    </row>
    <row r="854" spans="1:48" x14ac:dyDescent="0.35">
      <c r="A854" s="49" t="s">
        <v>1575</v>
      </c>
      <c r="B854" s="49" t="s">
        <v>1349</v>
      </c>
      <c r="C854" s="49" t="s">
        <v>1350</v>
      </c>
      <c r="D854" s="49" t="s">
        <v>1349</v>
      </c>
      <c r="E854" s="49">
        <v>9.5934699999999999</v>
      </c>
      <c r="F854" s="49" t="s">
        <v>1351</v>
      </c>
      <c r="G854" s="102">
        <v>45823</v>
      </c>
      <c r="H854" s="49"/>
      <c r="I854" s="49" t="s">
        <v>1352</v>
      </c>
      <c r="J854" s="49"/>
      <c r="K854" s="49"/>
      <c r="L854" s="49">
        <v>0</v>
      </c>
      <c r="M854" s="49">
        <v>0</v>
      </c>
      <c r="N854" s="49">
        <v>3.9969999999999999E-2</v>
      </c>
      <c r="O854" s="49">
        <v>5.6600000000000001E-3</v>
      </c>
      <c r="P854" s="49"/>
      <c r="Q854" s="49"/>
      <c r="R854" s="49">
        <v>4.5629999999999997E-2</v>
      </c>
      <c r="S854" s="49"/>
      <c r="T854" s="49"/>
      <c r="U854" s="49"/>
      <c r="V854" s="49"/>
      <c r="W854" s="49"/>
      <c r="X854" s="49"/>
      <c r="Y854" s="49"/>
      <c r="Z854" s="49"/>
      <c r="AA854" s="49"/>
      <c r="AB854" s="49"/>
      <c r="AC854" s="49"/>
      <c r="AD854" s="49"/>
      <c r="AE854" s="49">
        <v>5.6600000000000001E-3</v>
      </c>
      <c r="AF854" s="49"/>
      <c r="AG854" s="49"/>
      <c r="AH854" s="49"/>
      <c r="AI854" s="49"/>
      <c r="AJ854" s="49"/>
      <c r="AK854" s="49"/>
      <c r="AL854" s="49"/>
      <c r="AM854" s="49"/>
      <c r="AN854" s="49"/>
      <c r="AO854" s="49"/>
      <c r="AP854" s="49"/>
      <c r="AQ854" s="49"/>
      <c r="AR854" s="49"/>
      <c r="AS854" s="49" t="s">
        <v>1353</v>
      </c>
      <c r="AT854" s="108" t="str">
        <f t="shared" si="13"/>
        <v>PL1_2025-06-15_N</v>
      </c>
      <c r="AU854" s="49"/>
      <c r="AV854" s="49"/>
    </row>
    <row r="855" spans="1:48" x14ac:dyDescent="0.35">
      <c r="A855" s="49" t="s">
        <v>1575</v>
      </c>
      <c r="B855" s="49" t="s">
        <v>1349</v>
      </c>
      <c r="C855" s="49" t="s">
        <v>1356</v>
      </c>
      <c r="D855" s="49" t="s">
        <v>1349</v>
      </c>
      <c r="E855" s="49">
        <v>7.1379999999999999E-2</v>
      </c>
      <c r="F855" s="49" t="s">
        <v>1357</v>
      </c>
      <c r="G855" s="102">
        <v>45823</v>
      </c>
      <c r="H855" s="49"/>
      <c r="I855" s="49" t="s">
        <v>1352</v>
      </c>
      <c r="J855" s="49"/>
      <c r="K855" s="49"/>
      <c r="L855" s="49">
        <v>0</v>
      </c>
      <c r="M855" s="49">
        <v>0</v>
      </c>
      <c r="N855" s="49">
        <v>3.4639999999999997E-2</v>
      </c>
      <c r="O855" s="49">
        <v>2.0799999999999998E-3</v>
      </c>
      <c r="P855" s="49"/>
      <c r="Q855" s="49"/>
      <c r="R855" s="49">
        <v>3.6720000000000003E-2</v>
      </c>
      <c r="S855" s="49"/>
      <c r="T855" s="49"/>
      <c r="U855" s="49"/>
      <c r="V855" s="49"/>
      <c r="W855" s="49"/>
      <c r="X855" s="49"/>
      <c r="Y855" s="49"/>
      <c r="Z855" s="49"/>
      <c r="AA855" s="49"/>
      <c r="AB855" s="49"/>
      <c r="AC855" s="49"/>
      <c r="AD855" s="49"/>
      <c r="AE855" s="49">
        <v>2.0799999999999998E-3</v>
      </c>
      <c r="AF855" s="49"/>
      <c r="AG855" s="49"/>
      <c r="AH855" s="49"/>
      <c r="AI855" s="49"/>
      <c r="AJ855" s="49"/>
      <c r="AK855" s="49"/>
      <c r="AL855" s="49"/>
      <c r="AM855" s="49"/>
      <c r="AN855" s="49"/>
      <c r="AO855" s="49"/>
      <c r="AP855" s="49"/>
      <c r="AQ855" s="49"/>
      <c r="AR855" s="49"/>
      <c r="AS855" s="49" t="s">
        <v>1353</v>
      </c>
      <c r="AT855" s="108" t="str">
        <f t="shared" si="13"/>
        <v>PL1_2025-06-15_P</v>
      </c>
      <c r="AU855" s="49"/>
      <c r="AV855" s="49"/>
    </row>
    <row r="856" spans="1:48" x14ac:dyDescent="0.35">
      <c r="A856" s="49" t="s">
        <v>1575</v>
      </c>
      <c r="B856" s="49" t="s">
        <v>1349</v>
      </c>
      <c r="C856" s="49" t="s">
        <v>1359</v>
      </c>
      <c r="D856" s="49" t="s">
        <v>1349</v>
      </c>
      <c r="E856" s="49">
        <v>782.74630000000002</v>
      </c>
      <c r="F856" s="49" t="s">
        <v>1357</v>
      </c>
      <c r="G856" s="102">
        <v>45823</v>
      </c>
      <c r="H856" s="49"/>
      <c r="I856" s="49" t="s">
        <v>1352</v>
      </c>
      <c r="J856" s="49"/>
      <c r="K856" s="49" t="s">
        <v>1360</v>
      </c>
      <c r="L856" s="49">
        <v>33</v>
      </c>
      <c r="M856" s="49">
        <v>0</v>
      </c>
      <c r="N856" s="49">
        <v>7.9079999999999998E-2</v>
      </c>
      <c r="O856" s="49">
        <v>0.13994000000000001</v>
      </c>
      <c r="P856" s="49"/>
      <c r="Q856" s="49"/>
      <c r="R856" s="49">
        <v>0.21901000000000001</v>
      </c>
      <c r="S856" s="49"/>
      <c r="T856" s="49"/>
      <c r="U856" s="49"/>
      <c r="V856" s="49"/>
      <c r="W856" s="49"/>
      <c r="X856" s="49"/>
      <c r="Y856" s="49"/>
      <c r="Z856" s="49"/>
      <c r="AA856" s="49"/>
      <c r="AB856" s="49"/>
      <c r="AC856" s="49"/>
      <c r="AD856" s="49"/>
      <c r="AE856" s="49">
        <v>0.13994000000000001</v>
      </c>
      <c r="AF856" s="49"/>
      <c r="AG856" s="49"/>
      <c r="AH856" s="49"/>
      <c r="AI856" s="49"/>
      <c r="AJ856" s="49"/>
      <c r="AK856" s="49"/>
      <c r="AL856" s="49"/>
      <c r="AM856" s="49"/>
      <c r="AN856" s="49"/>
      <c r="AO856" s="49"/>
      <c r="AP856" s="49"/>
      <c r="AQ856" s="49"/>
      <c r="AR856" s="49"/>
      <c r="AS856" s="49" t="s">
        <v>1353</v>
      </c>
      <c r="AT856" s="108" t="str">
        <f t="shared" si="13"/>
        <v>PL1_2025-06-15_C</v>
      </c>
      <c r="AU856" s="49"/>
      <c r="AV856" s="49"/>
    </row>
    <row r="857" spans="1:48" x14ac:dyDescent="0.35">
      <c r="A857" s="49" t="s">
        <v>1575</v>
      </c>
      <c r="B857" s="49" t="s">
        <v>1349</v>
      </c>
      <c r="C857" s="49" t="s">
        <v>1361</v>
      </c>
      <c r="D857" s="49" t="s">
        <v>1349</v>
      </c>
      <c r="E857" s="49">
        <v>513.59990000000005</v>
      </c>
      <c r="F857" s="49" t="s">
        <v>1351</v>
      </c>
      <c r="G857" s="102">
        <v>45823</v>
      </c>
      <c r="H857" s="49"/>
      <c r="I857" s="49" t="s">
        <v>1352</v>
      </c>
      <c r="J857" s="49"/>
      <c r="K857" s="49" t="s">
        <v>1360</v>
      </c>
      <c r="L857" s="49">
        <v>4</v>
      </c>
      <c r="M857" s="49">
        <v>0</v>
      </c>
      <c r="N857" s="49">
        <v>0.10838</v>
      </c>
      <c r="O857" s="49">
        <v>2.9E-4</v>
      </c>
      <c r="P857" s="49"/>
      <c r="Q857" s="49"/>
      <c r="R857" s="49">
        <v>0.10866000000000001</v>
      </c>
      <c r="S857" s="49"/>
      <c r="T857" s="49"/>
      <c r="U857" s="49"/>
      <c r="V857" s="49"/>
      <c r="W857" s="49"/>
      <c r="X857" s="49"/>
      <c r="Y857" s="49"/>
      <c r="Z857" s="49"/>
      <c r="AA857" s="49"/>
      <c r="AB857" s="49"/>
      <c r="AC857" s="49"/>
      <c r="AD857" s="49"/>
      <c r="AE857" s="49">
        <v>2.9E-4</v>
      </c>
      <c r="AF857" s="49"/>
      <c r="AG857" s="49"/>
      <c r="AH857" s="49"/>
      <c r="AI857" s="49"/>
      <c r="AJ857" s="49"/>
      <c r="AK857" s="49"/>
      <c r="AL857" s="49"/>
      <c r="AM857" s="49"/>
      <c r="AN857" s="49"/>
      <c r="AO857" s="49"/>
      <c r="AP857" s="49"/>
      <c r="AQ857" s="49"/>
      <c r="AR857" s="49"/>
      <c r="AS857" s="49" t="s">
        <v>1353</v>
      </c>
      <c r="AT857" s="108" t="str">
        <f t="shared" si="13"/>
        <v>PL1_2025-06-15_T</v>
      </c>
      <c r="AU857" s="49"/>
      <c r="AV857" s="49"/>
    </row>
    <row r="858" spans="1:48" x14ac:dyDescent="0.35">
      <c r="A858" s="49" t="s">
        <v>1576</v>
      </c>
      <c r="B858" s="49" t="s">
        <v>1349</v>
      </c>
      <c r="C858" s="49" t="s">
        <v>1350</v>
      </c>
      <c r="D858" s="49" t="s">
        <v>1349</v>
      </c>
      <c r="E858" s="49">
        <v>-3.0681799999999999</v>
      </c>
      <c r="F858" s="49" t="s">
        <v>1351</v>
      </c>
      <c r="G858" s="102">
        <v>45823</v>
      </c>
      <c r="H858" s="49"/>
      <c r="I858" s="49" t="s">
        <v>1352</v>
      </c>
      <c r="J858" s="49"/>
      <c r="K858" s="49"/>
      <c r="L858" s="49">
        <v>0</v>
      </c>
      <c r="M858" s="49">
        <v>0</v>
      </c>
      <c r="N858" s="49">
        <v>1.2099999999999999E-3</v>
      </c>
      <c r="O858" s="49">
        <v>1.549E-2</v>
      </c>
      <c r="P858" s="49"/>
      <c r="Q858" s="49"/>
      <c r="R858" s="49">
        <v>1.67E-2</v>
      </c>
      <c r="S858" s="49"/>
      <c r="T858" s="49"/>
      <c r="U858" s="49"/>
      <c r="V858" s="49"/>
      <c r="W858" s="49"/>
      <c r="X858" s="49"/>
      <c r="Y858" s="49"/>
      <c r="Z858" s="49"/>
      <c r="AA858" s="49"/>
      <c r="AB858" s="49"/>
      <c r="AC858" s="49"/>
      <c r="AD858" s="49"/>
      <c r="AE858" s="49">
        <v>1.549E-2</v>
      </c>
      <c r="AF858" s="49"/>
      <c r="AG858" s="49"/>
      <c r="AH858" s="49"/>
      <c r="AI858" s="49"/>
      <c r="AJ858" s="49"/>
      <c r="AK858" s="49"/>
      <c r="AL858" s="49"/>
      <c r="AM858" s="49"/>
      <c r="AN858" s="49"/>
      <c r="AO858" s="49"/>
      <c r="AP858" s="49"/>
      <c r="AQ858" s="49"/>
      <c r="AR858" s="49"/>
      <c r="AS858" s="49" t="s">
        <v>1353</v>
      </c>
      <c r="AT858" s="108" t="str">
        <f t="shared" si="13"/>
        <v>PMRL1_2025-06-15_N</v>
      </c>
      <c r="AU858" s="49"/>
      <c r="AV858" s="49"/>
    </row>
    <row r="859" spans="1:48" x14ac:dyDescent="0.35">
      <c r="A859" s="49" t="s">
        <v>1576</v>
      </c>
      <c r="B859" s="49" t="s">
        <v>1349</v>
      </c>
      <c r="C859" s="49" t="s">
        <v>1356</v>
      </c>
      <c r="D859" s="49" t="s">
        <v>1349</v>
      </c>
      <c r="E859" s="49">
        <v>3.61E-2</v>
      </c>
      <c r="F859" s="49" t="s">
        <v>1357</v>
      </c>
      <c r="G859" s="102">
        <v>45823</v>
      </c>
      <c r="H859" s="49"/>
      <c r="I859" s="49" t="s">
        <v>1352</v>
      </c>
      <c r="J859" s="49"/>
      <c r="K859" s="49"/>
      <c r="L859" s="49">
        <v>0</v>
      </c>
      <c r="M859" s="49">
        <v>0</v>
      </c>
      <c r="N859" s="49">
        <v>1.6910000000000001E-2</v>
      </c>
      <c r="O859" s="49">
        <v>3.7799999999999999E-3</v>
      </c>
      <c r="P859" s="49"/>
      <c r="Q859" s="49"/>
      <c r="R859" s="49">
        <v>2.07E-2</v>
      </c>
      <c r="S859" s="49"/>
      <c r="T859" s="49"/>
      <c r="U859" s="49"/>
      <c r="V859" s="49"/>
      <c r="W859" s="49"/>
      <c r="X859" s="49"/>
      <c r="Y859" s="49"/>
      <c r="Z859" s="49"/>
      <c r="AA859" s="49"/>
      <c r="AB859" s="49"/>
      <c r="AC859" s="49"/>
      <c r="AD859" s="49"/>
      <c r="AE859" s="49">
        <v>3.7799999999999999E-3</v>
      </c>
      <c r="AF859" s="49"/>
      <c r="AG859" s="49"/>
      <c r="AH859" s="49"/>
      <c r="AI859" s="49"/>
      <c r="AJ859" s="49"/>
      <c r="AK859" s="49"/>
      <c r="AL859" s="49"/>
      <c r="AM859" s="49"/>
      <c r="AN859" s="49"/>
      <c r="AO859" s="49"/>
      <c r="AP859" s="49"/>
      <c r="AQ859" s="49"/>
      <c r="AR859" s="49"/>
      <c r="AS859" s="49" t="s">
        <v>1353</v>
      </c>
      <c r="AT859" s="108" t="str">
        <f t="shared" si="13"/>
        <v>PMRL1_2025-06-15_P</v>
      </c>
      <c r="AU859" s="49"/>
      <c r="AV859" s="49"/>
    </row>
    <row r="860" spans="1:48" x14ac:dyDescent="0.35">
      <c r="A860" s="49" t="s">
        <v>1576</v>
      </c>
      <c r="B860" s="49" t="s">
        <v>1349</v>
      </c>
      <c r="C860" s="49" t="s">
        <v>1359</v>
      </c>
      <c r="D860" s="49" t="s">
        <v>1349</v>
      </c>
      <c r="E860" s="49">
        <v>254.30529999999999</v>
      </c>
      <c r="F860" s="49" t="s">
        <v>1357</v>
      </c>
      <c r="G860" s="102">
        <v>45823</v>
      </c>
      <c r="H860" s="49"/>
      <c r="I860" s="49" t="s">
        <v>1352</v>
      </c>
      <c r="J860" s="49"/>
      <c r="K860" s="49" t="s">
        <v>1360</v>
      </c>
      <c r="L860" s="49">
        <v>4</v>
      </c>
      <c r="M860" s="49">
        <v>0</v>
      </c>
      <c r="N860" s="49">
        <v>0.17079</v>
      </c>
      <c r="O860" s="49">
        <v>0.13875999999999999</v>
      </c>
      <c r="P860" s="49"/>
      <c r="Q860" s="49"/>
      <c r="R860" s="49">
        <v>0.30954999999999999</v>
      </c>
      <c r="S860" s="49"/>
      <c r="T860" s="49"/>
      <c r="U860" s="49"/>
      <c r="V860" s="49"/>
      <c r="W860" s="49"/>
      <c r="X860" s="49"/>
      <c r="Y860" s="49"/>
      <c r="Z860" s="49"/>
      <c r="AA860" s="49"/>
      <c r="AB860" s="49"/>
      <c r="AC860" s="49"/>
      <c r="AD860" s="49"/>
      <c r="AE860" s="49">
        <v>0.13875999999999999</v>
      </c>
      <c r="AF860" s="49"/>
      <c r="AG860" s="49"/>
      <c r="AH860" s="49"/>
      <c r="AI860" s="49"/>
      <c r="AJ860" s="49"/>
      <c r="AK860" s="49"/>
      <c r="AL860" s="49"/>
      <c r="AM860" s="49"/>
      <c r="AN860" s="49"/>
      <c r="AO860" s="49"/>
      <c r="AP860" s="49"/>
      <c r="AQ860" s="49"/>
      <c r="AR860" s="49"/>
      <c r="AS860" s="49" t="s">
        <v>1353</v>
      </c>
      <c r="AT860" s="108" t="str">
        <f t="shared" si="13"/>
        <v>PMRL1_2025-06-15_C</v>
      </c>
      <c r="AU860" s="49"/>
      <c r="AV860" s="49"/>
    </row>
    <row r="861" spans="1:48" x14ac:dyDescent="0.35">
      <c r="A861" s="49" t="s">
        <v>1576</v>
      </c>
      <c r="B861" s="49" t="s">
        <v>1349</v>
      </c>
      <c r="C861" s="49" t="s">
        <v>1361</v>
      </c>
      <c r="D861" s="49" t="s">
        <v>1349</v>
      </c>
      <c r="E861" s="49">
        <v>28.915510000000001</v>
      </c>
      <c r="F861" s="49" t="s">
        <v>1351</v>
      </c>
      <c r="G861" s="102">
        <v>45823</v>
      </c>
      <c r="H861" s="49"/>
      <c r="I861" s="49" t="s">
        <v>1352</v>
      </c>
      <c r="J861" s="49"/>
      <c r="K861" s="49"/>
      <c r="L861" s="49">
        <v>0</v>
      </c>
      <c r="M861" s="49">
        <v>0</v>
      </c>
      <c r="N861" s="49">
        <v>3.5380000000000002E-2</v>
      </c>
      <c r="O861" s="49">
        <v>9.9699999999999997E-3</v>
      </c>
      <c r="P861" s="49"/>
      <c r="Q861" s="49"/>
      <c r="R861" s="49">
        <v>4.5350000000000001E-2</v>
      </c>
      <c r="S861" s="49"/>
      <c r="T861" s="49"/>
      <c r="U861" s="49"/>
      <c r="V861" s="49"/>
      <c r="W861" s="49"/>
      <c r="X861" s="49"/>
      <c r="Y861" s="49"/>
      <c r="Z861" s="49"/>
      <c r="AA861" s="49"/>
      <c r="AB861" s="49"/>
      <c r="AC861" s="49"/>
      <c r="AD861" s="49"/>
      <c r="AE861" s="49">
        <v>9.9699999999999997E-3</v>
      </c>
      <c r="AF861" s="49"/>
      <c r="AG861" s="49"/>
      <c r="AH861" s="49"/>
      <c r="AI861" s="49"/>
      <c r="AJ861" s="49"/>
      <c r="AK861" s="49"/>
      <c r="AL861" s="49"/>
      <c r="AM861" s="49"/>
      <c r="AN861" s="49"/>
      <c r="AO861" s="49"/>
      <c r="AP861" s="49"/>
      <c r="AQ861" s="49"/>
      <c r="AR861" s="49"/>
      <c r="AS861" s="49" t="s">
        <v>1353</v>
      </c>
      <c r="AT861" s="108" t="str">
        <f t="shared" si="13"/>
        <v>PMRL1_2025-06-15_T</v>
      </c>
      <c r="AU861" s="49"/>
      <c r="AV861" s="49"/>
    </row>
    <row r="862" spans="1:48" x14ac:dyDescent="0.35">
      <c r="A862" s="49" t="s">
        <v>1577</v>
      </c>
      <c r="B862" s="49" t="s">
        <v>1349</v>
      </c>
      <c r="C862" s="49" t="s">
        <v>1350</v>
      </c>
      <c r="D862" s="49" t="s">
        <v>1349</v>
      </c>
      <c r="E862" s="49">
        <v>9.7981300000000005</v>
      </c>
      <c r="F862" s="49" t="s">
        <v>1351</v>
      </c>
      <c r="G862" s="102">
        <v>45823</v>
      </c>
      <c r="H862" s="49"/>
      <c r="I862" s="49" t="s">
        <v>1352</v>
      </c>
      <c r="J862" s="49"/>
      <c r="K862" s="49"/>
      <c r="L862" s="49">
        <v>0</v>
      </c>
      <c r="M862" s="49">
        <v>0</v>
      </c>
      <c r="N862" s="49">
        <v>4.0590000000000001E-2</v>
      </c>
      <c r="O862" s="49">
        <v>4.8700000000000002E-3</v>
      </c>
      <c r="P862" s="49"/>
      <c r="Q862" s="49"/>
      <c r="R862" s="49">
        <v>4.546E-2</v>
      </c>
      <c r="S862" s="49"/>
      <c r="T862" s="49"/>
      <c r="U862" s="49"/>
      <c r="V862" s="49"/>
      <c r="W862" s="49"/>
      <c r="X862" s="49"/>
      <c r="Y862" s="49"/>
      <c r="Z862" s="49"/>
      <c r="AA862" s="49"/>
      <c r="AB862" s="49"/>
      <c r="AC862" s="49"/>
      <c r="AD862" s="49"/>
      <c r="AE862" s="49">
        <v>4.8700000000000002E-3</v>
      </c>
      <c r="AF862" s="49"/>
      <c r="AG862" s="49"/>
      <c r="AH862" s="49"/>
      <c r="AI862" s="49"/>
      <c r="AJ862" s="49"/>
      <c r="AK862" s="49"/>
      <c r="AL862" s="49"/>
      <c r="AM862" s="49"/>
      <c r="AN862" s="49"/>
      <c r="AO862" s="49"/>
      <c r="AP862" s="49"/>
      <c r="AQ862" s="49"/>
      <c r="AR862" s="49"/>
      <c r="AS862" s="49" t="s">
        <v>1353</v>
      </c>
      <c r="AT862" s="108" t="str">
        <f t="shared" si="13"/>
        <v>PNVL1_2025-06-15_N</v>
      </c>
      <c r="AU862" s="49"/>
      <c r="AV862" s="49"/>
    </row>
    <row r="863" spans="1:48" x14ac:dyDescent="0.35">
      <c r="A863" s="49" t="s">
        <v>1577</v>
      </c>
      <c r="B863" s="49" t="s">
        <v>1349</v>
      </c>
      <c r="C863" s="49" t="s">
        <v>1356</v>
      </c>
      <c r="D863" s="49" t="s">
        <v>1349</v>
      </c>
      <c r="E863" s="49">
        <v>5.5419999999999997E-2</v>
      </c>
      <c r="F863" s="49" t="s">
        <v>1357</v>
      </c>
      <c r="G863" s="102">
        <v>45823</v>
      </c>
      <c r="H863" s="49"/>
      <c r="I863" s="49" t="s">
        <v>1352</v>
      </c>
      <c r="J863" s="49"/>
      <c r="K863" s="49"/>
      <c r="L863" s="49">
        <v>0</v>
      </c>
      <c r="M863" s="49">
        <v>0</v>
      </c>
      <c r="N863" s="49">
        <v>2.6620000000000001E-2</v>
      </c>
      <c r="O863" s="49">
        <v>1.0300000000000001E-3</v>
      </c>
      <c r="P863" s="49"/>
      <c r="Q863" s="49"/>
      <c r="R863" s="49">
        <v>2.7650000000000001E-2</v>
      </c>
      <c r="S863" s="49"/>
      <c r="T863" s="49"/>
      <c r="U863" s="49"/>
      <c r="V863" s="49"/>
      <c r="W863" s="49"/>
      <c r="X863" s="49"/>
      <c r="Y863" s="49"/>
      <c r="Z863" s="49"/>
      <c r="AA863" s="49"/>
      <c r="AB863" s="49"/>
      <c r="AC863" s="49"/>
      <c r="AD863" s="49"/>
      <c r="AE863" s="49">
        <v>1.0300000000000001E-3</v>
      </c>
      <c r="AF863" s="49"/>
      <c r="AG863" s="49"/>
      <c r="AH863" s="49"/>
      <c r="AI863" s="49"/>
      <c r="AJ863" s="49"/>
      <c r="AK863" s="49"/>
      <c r="AL863" s="49"/>
      <c r="AM863" s="49"/>
      <c r="AN863" s="49"/>
      <c r="AO863" s="49"/>
      <c r="AP863" s="49"/>
      <c r="AQ863" s="49"/>
      <c r="AR863" s="49"/>
      <c r="AS863" s="49" t="s">
        <v>1353</v>
      </c>
      <c r="AT863" s="108" t="str">
        <f t="shared" si="13"/>
        <v>PNVL1_2025-06-15_P</v>
      </c>
      <c r="AU863" s="49"/>
      <c r="AV863" s="49"/>
    </row>
    <row r="864" spans="1:48" x14ac:dyDescent="0.35">
      <c r="A864" s="49" t="s">
        <v>1577</v>
      </c>
      <c r="B864" s="49" t="s">
        <v>1349</v>
      </c>
      <c r="C864" s="49" t="s">
        <v>1359</v>
      </c>
      <c r="D864" s="49" t="s">
        <v>1349</v>
      </c>
      <c r="E864" s="49">
        <v>465.1293</v>
      </c>
      <c r="F864" s="49" t="s">
        <v>1357</v>
      </c>
      <c r="G864" s="102">
        <v>45823</v>
      </c>
      <c r="H864" s="49"/>
      <c r="I864" s="49" t="s">
        <v>1352</v>
      </c>
      <c r="J864" s="49"/>
      <c r="K864" s="49" t="s">
        <v>1360</v>
      </c>
      <c r="L864" s="49">
        <v>4</v>
      </c>
      <c r="M864" s="49">
        <v>0</v>
      </c>
      <c r="N864" s="49">
        <v>0.28832000000000002</v>
      </c>
      <c r="O864" s="49">
        <v>0.13779</v>
      </c>
      <c r="P864" s="49"/>
      <c r="Q864" s="49"/>
      <c r="R864" s="49">
        <v>0.42610999999999999</v>
      </c>
      <c r="S864" s="49"/>
      <c r="T864" s="49"/>
      <c r="U864" s="49"/>
      <c r="V864" s="49"/>
      <c r="W864" s="49"/>
      <c r="X864" s="49"/>
      <c r="Y864" s="49"/>
      <c r="Z864" s="49"/>
      <c r="AA864" s="49"/>
      <c r="AB864" s="49"/>
      <c r="AC864" s="49"/>
      <c r="AD864" s="49"/>
      <c r="AE864" s="49">
        <v>0.13779</v>
      </c>
      <c r="AF864" s="49"/>
      <c r="AG864" s="49"/>
      <c r="AH864" s="49"/>
      <c r="AI864" s="49"/>
      <c r="AJ864" s="49"/>
      <c r="AK864" s="49"/>
      <c r="AL864" s="49"/>
      <c r="AM864" s="49"/>
      <c r="AN864" s="49"/>
      <c r="AO864" s="49"/>
      <c r="AP864" s="49"/>
      <c r="AQ864" s="49"/>
      <c r="AR864" s="49"/>
      <c r="AS864" s="49" t="s">
        <v>1353</v>
      </c>
      <c r="AT864" s="108" t="str">
        <f t="shared" si="13"/>
        <v>PNVL1_2025-06-15_C</v>
      </c>
      <c r="AU864" s="49"/>
      <c r="AV864" s="49"/>
    </row>
    <row r="865" spans="1:49" x14ac:dyDescent="0.35">
      <c r="A865" s="49" t="s">
        <v>1577</v>
      </c>
      <c r="B865" s="49" t="s">
        <v>1349</v>
      </c>
      <c r="C865" s="49" t="s">
        <v>1361</v>
      </c>
      <c r="D865" s="49" t="s">
        <v>1349</v>
      </c>
      <c r="E865" s="49">
        <v>1142.9880000000001</v>
      </c>
      <c r="F865" s="49" t="s">
        <v>1351</v>
      </c>
      <c r="G865" s="102">
        <v>45823</v>
      </c>
      <c r="H865" s="49"/>
      <c r="I865" s="49" t="s">
        <v>1352</v>
      </c>
      <c r="J865" s="49"/>
      <c r="K865" s="49" t="s">
        <v>1360</v>
      </c>
      <c r="L865" s="49">
        <v>4</v>
      </c>
      <c r="M865" s="49">
        <v>0</v>
      </c>
      <c r="N865" s="49">
        <v>0.24501000000000001</v>
      </c>
      <c r="O865" s="49">
        <v>2.2000000000000001E-4</v>
      </c>
      <c r="P865" s="49"/>
      <c r="Q865" s="49"/>
      <c r="R865" s="49">
        <v>0.24523</v>
      </c>
      <c r="S865" s="49"/>
      <c r="T865" s="49"/>
      <c r="U865" s="49"/>
      <c r="V865" s="49"/>
      <c r="W865" s="49"/>
      <c r="X865" s="49"/>
      <c r="Y865" s="49"/>
      <c r="Z865" s="49"/>
      <c r="AA865" s="49"/>
      <c r="AB865" s="49"/>
      <c r="AC865" s="49"/>
      <c r="AD865" s="49"/>
      <c r="AE865" s="49">
        <v>2.2000000000000001E-4</v>
      </c>
      <c r="AF865" s="49"/>
      <c r="AG865" s="49"/>
      <c r="AH865" s="49"/>
      <c r="AI865" s="49"/>
      <c r="AJ865" s="49"/>
      <c r="AK865" s="49"/>
      <c r="AL865" s="49"/>
      <c r="AM865" s="49"/>
      <c r="AN865" s="49"/>
      <c r="AO865" s="49"/>
      <c r="AP865" s="49"/>
      <c r="AQ865" s="49"/>
      <c r="AR865" s="49"/>
      <c r="AS865" s="49" t="s">
        <v>1353</v>
      </c>
      <c r="AT865" s="108" t="str">
        <f t="shared" si="13"/>
        <v>PNVL1_2025-06-15_T</v>
      </c>
      <c r="AU865" s="49"/>
      <c r="AV865" s="49"/>
      <c r="AW865" s="49"/>
    </row>
    <row r="866" spans="1:49" x14ac:dyDescent="0.35">
      <c r="A866" s="49" t="s">
        <v>1578</v>
      </c>
      <c r="B866" s="49" t="s">
        <v>1349</v>
      </c>
      <c r="C866" s="49" t="s">
        <v>1350</v>
      </c>
      <c r="D866" s="49" t="s">
        <v>1349</v>
      </c>
      <c r="E866" s="49">
        <v>4.3251099999999996</v>
      </c>
      <c r="F866" s="49" t="s">
        <v>1351</v>
      </c>
      <c r="G866" s="102">
        <v>45823</v>
      </c>
      <c r="H866" s="49"/>
      <c r="I866" s="49" t="s">
        <v>1352</v>
      </c>
      <c r="J866" s="49"/>
      <c r="K866" s="49"/>
      <c r="L866" s="49">
        <v>0</v>
      </c>
      <c r="M866" s="49">
        <v>0</v>
      </c>
      <c r="N866" s="49">
        <v>2.384E-2</v>
      </c>
      <c r="O866" s="49">
        <v>1.025E-2</v>
      </c>
      <c r="P866" s="49"/>
      <c r="Q866" s="49"/>
      <c r="R866" s="49">
        <v>3.4090000000000002E-2</v>
      </c>
      <c r="S866" s="49"/>
      <c r="T866" s="49"/>
      <c r="U866" s="49"/>
      <c r="V866" s="49"/>
      <c r="W866" s="49"/>
      <c r="X866" s="49"/>
      <c r="Y866" s="49"/>
      <c r="Z866" s="49"/>
      <c r="AA866" s="49"/>
      <c r="AB866" s="49"/>
      <c r="AC866" s="49"/>
      <c r="AD866" s="49"/>
      <c r="AE866" s="49">
        <v>1.025E-2</v>
      </c>
      <c r="AF866" s="49"/>
      <c r="AG866" s="49"/>
      <c r="AH866" s="49"/>
      <c r="AI866" s="49"/>
      <c r="AJ866" s="49"/>
      <c r="AK866" s="49"/>
      <c r="AL866" s="49"/>
      <c r="AM866" s="49"/>
      <c r="AN866" s="49"/>
      <c r="AO866" s="49"/>
      <c r="AP866" s="49"/>
      <c r="AQ866" s="49"/>
      <c r="AR866" s="49"/>
      <c r="AS866" s="49" t="s">
        <v>1353</v>
      </c>
      <c r="AT866" s="108" t="str">
        <f t="shared" si="13"/>
        <v>PP1_2025-06-15_N</v>
      </c>
      <c r="AU866" s="49"/>
      <c r="AV866" s="49"/>
    </row>
    <row r="867" spans="1:49" x14ac:dyDescent="0.35">
      <c r="A867" s="49" t="s">
        <v>1578</v>
      </c>
      <c r="B867" s="49" t="s">
        <v>1349</v>
      </c>
      <c r="C867" s="49" t="s">
        <v>1356</v>
      </c>
      <c r="D867" s="49" t="s">
        <v>1349</v>
      </c>
      <c r="E867" s="49">
        <v>6.5509999999999999E-2</v>
      </c>
      <c r="F867" s="49" t="s">
        <v>1357</v>
      </c>
      <c r="G867" s="102">
        <v>45823</v>
      </c>
      <c r="H867" s="49"/>
      <c r="I867" s="49" t="s">
        <v>1352</v>
      </c>
      <c r="J867" s="49"/>
      <c r="K867" s="49"/>
      <c r="L867" s="49">
        <v>0</v>
      </c>
      <c r="M867" s="49">
        <v>0</v>
      </c>
      <c r="N867" s="49">
        <v>3.1690000000000003E-2</v>
      </c>
      <c r="O867" s="49">
        <v>3.79E-3</v>
      </c>
      <c r="P867" s="49"/>
      <c r="Q867" s="49"/>
      <c r="R867" s="49">
        <v>3.5479999999999998E-2</v>
      </c>
      <c r="S867" s="49"/>
      <c r="T867" s="49"/>
      <c r="U867" s="49"/>
      <c r="V867" s="49"/>
      <c r="W867" s="49"/>
      <c r="X867" s="49"/>
      <c r="Y867" s="49"/>
      <c r="Z867" s="49"/>
      <c r="AA867" s="49"/>
      <c r="AB867" s="49"/>
      <c r="AC867" s="49"/>
      <c r="AD867" s="49"/>
      <c r="AE867" s="49">
        <v>3.79E-3</v>
      </c>
      <c r="AF867" s="49"/>
      <c r="AG867" s="49"/>
      <c r="AH867" s="49"/>
      <c r="AI867" s="49"/>
      <c r="AJ867" s="49"/>
      <c r="AK867" s="49"/>
      <c r="AL867" s="49"/>
      <c r="AM867" s="49"/>
      <c r="AN867" s="49"/>
      <c r="AO867" s="49"/>
      <c r="AP867" s="49"/>
      <c r="AQ867" s="49"/>
      <c r="AR867" s="49"/>
      <c r="AS867" s="49" t="s">
        <v>1353</v>
      </c>
      <c r="AT867" s="108" t="str">
        <f t="shared" si="13"/>
        <v>PP1_2025-06-15_P</v>
      </c>
      <c r="AU867" s="49"/>
      <c r="AV867" s="49"/>
    </row>
    <row r="868" spans="1:49" x14ac:dyDescent="0.35">
      <c r="A868" s="49" t="s">
        <v>1578</v>
      </c>
      <c r="B868" s="49" t="s">
        <v>1349</v>
      </c>
      <c r="C868" s="49" t="s">
        <v>1359</v>
      </c>
      <c r="D868" s="49" t="s">
        <v>1349</v>
      </c>
      <c r="E868" s="49">
        <v>622.77030000000002</v>
      </c>
      <c r="F868" s="49" t="s">
        <v>1357</v>
      </c>
      <c r="G868" s="102">
        <v>45823</v>
      </c>
      <c r="H868" s="49"/>
      <c r="I868" s="49" t="s">
        <v>1352</v>
      </c>
      <c r="J868" s="49"/>
      <c r="K868" s="49" t="s">
        <v>1360</v>
      </c>
      <c r="L868" s="49">
        <v>24</v>
      </c>
      <c r="M868" s="49">
        <v>0</v>
      </c>
      <c r="N868" s="49">
        <v>8.5650000000000004E-2</v>
      </c>
      <c r="O868" s="49">
        <v>0.13477</v>
      </c>
      <c r="P868" s="49"/>
      <c r="Q868" s="49"/>
      <c r="R868" s="49">
        <v>0.22042999999999999</v>
      </c>
      <c r="S868" s="49"/>
      <c r="T868" s="49"/>
      <c r="U868" s="49"/>
      <c r="V868" s="49"/>
      <c r="W868" s="49"/>
      <c r="X868" s="49"/>
      <c r="Y868" s="49"/>
      <c r="Z868" s="49"/>
      <c r="AA868" s="49"/>
      <c r="AB868" s="49"/>
      <c r="AC868" s="49"/>
      <c r="AD868" s="49"/>
      <c r="AE868" s="49">
        <v>0.13477</v>
      </c>
      <c r="AF868" s="49"/>
      <c r="AG868" s="49"/>
      <c r="AH868" s="49"/>
      <c r="AI868" s="49"/>
      <c r="AJ868" s="49"/>
      <c r="AK868" s="49"/>
      <c r="AL868" s="49"/>
      <c r="AM868" s="49"/>
      <c r="AN868" s="49"/>
      <c r="AO868" s="49"/>
      <c r="AP868" s="49"/>
      <c r="AQ868" s="49"/>
      <c r="AR868" s="49"/>
      <c r="AS868" s="49" t="s">
        <v>1353</v>
      </c>
      <c r="AT868" s="108" t="str">
        <f t="shared" si="13"/>
        <v>PP1_2025-06-15_C</v>
      </c>
      <c r="AU868" s="49"/>
      <c r="AV868" s="49"/>
    </row>
    <row r="869" spans="1:49" x14ac:dyDescent="0.35">
      <c r="A869" s="49" t="s">
        <v>1578</v>
      </c>
      <c r="B869" s="49" t="s">
        <v>1349</v>
      </c>
      <c r="C869" s="49" t="s">
        <v>1361</v>
      </c>
      <c r="D869" s="49" t="s">
        <v>1349</v>
      </c>
      <c r="E869" s="49">
        <v>248.5033</v>
      </c>
      <c r="F869" s="49" t="s">
        <v>1351</v>
      </c>
      <c r="G869" s="102">
        <v>45823</v>
      </c>
      <c r="H869" s="49" t="s">
        <v>1468</v>
      </c>
      <c r="I869" s="49" t="s">
        <v>1352</v>
      </c>
      <c r="J869" s="49"/>
      <c r="K869" s="49" t="s">
        <v>1360</v>
      </c>
      <c r="L869" s="49">
        <v>4</v>
      </c>
      <c r="M869" s="49">
        <v>0</v>
      </c>
      <c r="N869" s="49">
        <v>5.5399999999999998E-2</v>
      </c>
      <c r="O869" s="49">
        <v>6.2E-4</v>
      </c>
      <c r="P869" s="49"/>
      <c r="Q869" s="49"/>
      <c r="R869" s="49">
        <v>5.6030000000000003E-2</v>
      </c>
      <c r="S869" s="49"/>
      <c r="T869" s="49"/>
      <c r="U869" s="49"/>
      <c r="V869" s="49"/>
      <c r="W869" s="49"/>
      <c r="X869" s="49"/>
      <c r="Y869" s="49"/>
      <c r="Z869" s="49"/>
      <c r="AA869" s="49"/>
      <c r="AB869" s="49"/>
      <c r="AC869" s="49"/>
      <c r="AD869" s="49"/>
      <c r="AE869" s="49">
        <v>6.2E-4</v>
      </c>
      <c r="AF869" s="49"/>
      <c r="AG869" s="49"/>
      <c r="AH869" s="49"/>
      <c r="AI869" s="49"/>
      <c r="AJ869" s="49"/>
      <c r="AK869" s="49"/>
      <c r="AL869" s="49"/>
      <c r="AM869" s="49"/>
      <c r="AN869" s="49"/>
      <c r="AO869" s="49"/>
      <c r="AP869" s="49"/>
      <c r="AQ869" s="49"/>
      <c r="AR869" s="49"/>
      <c r="AS869" s="49" t="s">
        <v>1353</v>
      </c>
      <c r="AT869" s="108" t="str">
        <f t="shared" si="13"/>
        <v>PP1_2025-06-15_T</v>
      </c>
      <c r="AU869" s="49"/>
      <c r="AV869" s="49"/>
      <c r="AW869" s="49"/>
    </row>
    <row r="870" spans="1:49" x14ac:dyDescent="0.35">
      <c r="A870" s="49" t="s">
        <v>1579</v>
      </c>
      <c r="B870" s="49" t="s">
        <v>1349</v>
      </c>
      <c r="C870" s="49" t="s">
        <v>1350</v>
      </c>
      <c r="D870" s="49" t="s">
        <v>1349</v>
      </c>
      <c r="E870" s="49">
        <v>-2.7313100000000001</v>
      </c>
      <c r="F870" s="49" t="s">
        <v>1351</v>
      </c>
      <c r="G870" s="102">
        <v>45823</v>
      </c>
      <c r="H870" s="49"/>
      <c r="I870" s="49" t="s">
        <v>1352</v>
      </c>
      <c r="J870" s="49"/>
      <c r="K870" s="49"/>
      <c r="L870" s="49">
        <v>0</v>
      </c>
      <c r="M870" s="49">
        <v>0</v>
      </c>
      <c r="N870" s="49">
        <v>2.2399999999999998E-3</v>
      </c>
      <c r="O870" s="49">
        <v>7.8100000000000001E-3</v>
      </c>
      <c r="P870" s="49"/>
      <c r="Q870" s="49"/>
      <c r="R870" s="49">
        <v>1.005E-2</v>
      </c>
      <c r="S870" s="49"/>
      <c r="T870" s="49"/>
      <c r="U870" s="49"/>
      <c r="V870" s="49"/>
      <c r="W870" s="49"/>
      <c r="X870" s="49"/>
      <c r="Y870" s="49"/>
      <c r="Z870" s="49"/>
      <c r="AA870" s="49"/>
      <c r="AB870" s="49"/>
      <c r="AC870" s="49"/>
      <c r="AD870" s="49"/>
      <c r="AE870" s="49">
        <v>7.8100000000000001E-3</v>
      </c>
      <c r="AF870" s="49"/>
      <c r="AG870" s="49"/>
      <c r="AH870" s="49"/>
      <c r="AI870" s="49"/>
      <c r="AJ870" s="49"/>
      <c r="AK870" s="49"/>
      <c r="AL870" s="49"/>
      <c r="AM870" s="49"/>
      <c r="AN870" s="49"/>
      <c r="AO870" s="49"/>
      <c r="AP870" s="49"/>
      <c r="AQ870" s="49"/>
      <c r="AR870" s="49"/>
      <c r="AS870" s="49" t="s">
        <v>1353</v>
      </c>
      <c r="AT870" s="108" t="str">
        <f t="shared" si="13"/>
        <v>PRP1_2025-06-15_N</v>
      </c>
      <c r="AU870" s="49"/>
      <c r="AV870" s="49"/>
      <c r="AW870" s="49"/>
    </row>
    <row r="871" spans="1:49" x14ac:dyDescent="0.35">
      <c r="A871" s="49" t="s">
        <v>1579</v>
      </c>
      <c r="B871" s="49" t="s">
        <v>1349</v>
      </c>
      <c r="C871" s="49" t="s">
        <v>1359</v>
      </c>
      <c r="D871" s="49" t="s">
        <v>1349</v>
      </c>
      <c r="E871" s="49">
        <v>250.70769999999999</v>
      </c>
      <c r="F871" s="49" t="s">
        <v>1357</v>
      </c>
      <c r="G871" s="102">
        <v>45823</v>
      </c>
      <c r="H871" s="49"/>
      <c r="I871" s="49" t="s">
        <v>1352</v>
      </c>
      <c r="J871" s="49"/>
      <c r="K871" s="49" t="s">
        <v>1360</v>
      </c>
      <c r="L871" s="49">
        <v>4</v>
      </c>
      <c r="M871" s="49">
        <v>0</v>
      </c>
      <c r="N871" s="49">
        <v>0.16855999999999999</v>
      </c>
      <c r="O871" s="49">
        <v>0.13997999999999999</v>
      </c>
      <c r="P871" s="49"/>
      <c r="Q871" s="49"/>
      <c r="R871" s="49">
        <v>0.30853999999999998</v>
      </c>
      <c r="S871" s="49"/>
      <c r="T871" s="49"/>
      <c r="U871" s="49"/>
      <c r="V871" s="49"/>
      <c r="W871" s="49"/>
      <c r="X871" s="49"/>
      <c r="Y871" s="49"/>
      <c r="Z871" s="49"/>
      <c r="AA871" s="49"/>
      <c r="AB871" s="49"/>
      <c r="AC871" s="49"/>
      <c r="AD871" s="49"/>
      <c r="AE871" s="49">
        <v>0.13997999999999999</v>
      </c>
      <c r="AF871" s="49"/>
      <c r="AG871" s="49"/>
      <c r="AH871" s="49"/>
      <c r="AI871" s="49"/>
      <c r="AJ871" s="49"/>
      <c r="AK871" s="49"/>
      <c r="AL871" s="49"/>
      <c r="AM871" s="49"/>
      <c r="AN871" s="49"/>
      <c r="AO871" s="49"/>
      <c r="AP871" s="49"/>
      <c r="AQ871" s="49"/>
      <c r="AR871" s="49"/>
      <c r="AS871" s="49" t="s">
        <v>1353</v>
      </c>
      <c r="AT871" s="108" t="str">
        <f t="shared" si="13"/>
        <v>PRP1_2025-06-15_C</v>
      </c>
      <c r="AU871" s="49"/>
      <c r="AV871" s="49"/>
      <c r="AW871" s="49"/>
    </row>
    <row r="872" spans="1:49" x14ac:dyDescent="0.35">
      <c r="A872" s="49" t="s">
        <v>1579</v>
      </c>
      <c r="B872" s="49" t="s">
        <v>1349</v>
      </c>
      <c r="C872" s="49" t="s">
        <v>1356</v>
      </c>
      <c r="D872" s="49" t="s">
        <v>1349</v>
      </c>
      <c r="E872" s="49">
        <v>8.5100000000000002E-3</v>
      </c>
      <c r="F872" s="49" t="s">
        <v>1357</v>
      </c>
      <c r="G872" s="102">
        <v>45823</v>
      </c>
      <c r="H872" s="49"/>
      <c r="I872" s="49" t="s">
        <v>1352</v>
      </c>
      <c r="J872" s="49"/>
      <c r="K872" s="49" t="s">
        <v>1360</v>
      </c>
      <c r="L872" s="49">
        <v>4</v>
      </c>
      <c r="M872" s="49">
        <v>0</v>
      </c>
      <c r="N872" s="49">
        <v>-3.8000000000000002E-4</v>
      </c>
      <c r="O872" s="49">
        <v>1.0399999999999999E-3</v>
      </c>
      <c r="P872" s="49"/>
      <c r="Q872" s="49"/>
      <c r="R872" s="49">
        <v>6.6E-4</v>
      </c>
      <c r="S872" s="49"/>
      <c r="T872" s="49"/>
      <c r="U872" s="49"/>
      <c r="V872" s="49"/>
      <c r="W872" s="49"/>
      <c r="X872" s="49"/>
      <c r="Y872" s="49"/>
      <c r="Z872" s="49"/>
      <c r="AA872" s="49"/>
      <c r="AB872" s="49"/>
      <c r="AC872" s="49"/>
      <c r="AD872" s="49"/>
      <c r="AE872" s="49">
        <v>1.0399999999999999E-3</v>
      </c>
      <c r="AF872" s="49"/>
      <c r="AG872" s="49"/>
      <c r="AH872" s="49"/>
      <c r="AI872" s="49"/>
      <c r="AJ872" s="49"/>
      <c r="AK872" s="49"/>
      <c r="AL872" s="49"/>
      <c r="AM872" s="49"/>
      <c r="AN872" s="49"/>
      <c r="AO872" s="49"/>
      <c r="AP872" s="49"/>
      <c r="AQ872" s="49"/>
      <c r="AR872" s="49"/>
      <c r="AS872" s="49" t="s">
        <v>1353</v>
      </c>
      <c r="AT872" s="108" t="str">
        <f t="shared" si="13"/>
        <v>PRP1_2025-06-15_P</v>
      </c>
      <c r="AU872" s="49"/>
      <c r="AV872" s="49"/>
      <c r="AW872" s="49"/>
    </row>
    <row r="873" spans="1:49" x14ac:dyDescent="0.35">
      <c r="A873" s="49" t="s">
        <v>1579</v>
      </c>
      <c r="B873" s="49" t="s">
        <v>1349</v>
      </c>
      <c r="C873" s="49" t="s">
        <v>1361</v>
      </c>
      <c r="D873" s="49" t="s">
        <v>1349</v>
      </c>
      <c r="E873" s="49">
        <v>53.050750000000001</v>
      </c>
      <c r="F873" s="49" t="s">
        <v>1351</v>
      </c>
      <c r="G873" s="102">
        <v>45823</v>
      </c>
      <c r="H873" s="49"/>
      <c r="I873" s="49" t="s">
        <v>1352</v>
      </c>
      <c r="J873" s="49"/>
      <c r="K873" s="49" t="s">
        <v>1360</v>
      </c>
      <c r="L873" s="49">
        <v>4</v>
      </c>
      <c r="M873" s="49">
        <v>0</v>
      </c>
      <c r="N873" s="49">
        <v>1.8079999999999999E-2</v>
      </c>
      <c r="O873" s="49">
        <v>7.3999999999999999E-4</v>
      </c>
      <c r="P873" s="49"/>
      <c r="Q873" s="49"/>
      <c r="R873" s="49">
        <v>1.883E-2</v>
      </c>
      <c r="S873" s="49"/>
      <c r="T873" s="49"/>
      <c r="U873" s="49"/>
      <c r="V873" s="49"/>
      <c r="W873" s="49"/>
      <c r="X873" s="49"/>
      <c r="Y873" s="49"/>
      <c r="Z873" s="49"/>
      <c r="AA873" s="49"/>
      <c r="AB873" s="49"/>
      <c r="AC873" s="49"/>
      <c r="AD873" s="49"/>
      <c r="AE873" s="49">
        <v>7.3999999999999999E-4</v>
      </c>
      <c r="AF873" s="49"/>
      <c r="AG873" s="49"/>
      <c r="AH873" s="49"/>
      <c r="AI873" s="49"/>
      <c r="AJ873" s="49"/>
      <c r="AK873" s="49"/>
      <c r="AL873" s="49"/>
      <c r="AM873" s="49"/>
      <c r="AN873" s="49"/>
      <c r="AO873" s="49"/>
      <c r="AP873" s="49"/>
      <c r="AQ873" s="49"/>
      <c r="AR873" s="49"/>
      <c r="AS873" s="49" t="s">
        <v>1353</v>
      </c>
      <c r="AT873" s="108" t="str">
        <f t="shared" si="13"/>
        <v>PRP1_2025-06-15_T</v>
      </c>
      <c r="AU873" s="49"/>
      <c r="AV873" s="49"/>
    </row>
    <row r="874" spans="1:49" x14ac:dyDescent="0.35">
      <c r="A874" s="49" t="s">
        <v>1580</v>
      </c>
      <c r="B874" s="49" t="s">
        <v>1349</v>
      </c>
      <c r="C874" s="49" t="s">
        <v>1350</v>
      </c>
      <c r="D874" s="49" t="s">
        <v>1349</v>
      </c>
      <c r="E874" s="49">
        <v>8.7618200000000002</v>
      </c>
      <c r="F874" s="49" t="s">
        <v>1351</v>
      </c>
      <c r="G874" s="102">
        <v>45823</v>
      </c>
      <c r="H874" s="49"/>
      <c r="I874" s="49" t="s">
        <v>1352</v>
      </c>
      <c r="J874" s="49"/>
      <c r="K874" s="49"/>
      <c r="L874" s="49">
        <v>0</v>
      </c>
      <c r="M874" s="49">
        <v>0</v>
      </c>
      <c r="N874" s="49">
        <v>3.7420000000000002E-2</v>
      </c>
      <c r="O874" s="49">
        <v>5.0899999999999999E-3</v>
      </c>
      <c r="P874" s="49"/>
      <c r="Q874" s="49"/>
      <c r="R874" s="49">
        <v>4.2509999999999999E-2</v>
      </c>
      <c r="S874" s="49"/>
      <c r="T874" s="49"/>
      <c r="U874" s="49"/>
      <c r="V874" s="49"/>
      <c r="W874" s="49"/>
      <c r="X874" s="49"/>
      <c r="Y874" s="49"/>
      <c r="Z874" s="49"/>
      <c r="AA874" s="49"/>
      <c r="AB874" s="49"/>
      <c r="AC874" s="49"/>
      <c r="AD874" s="49"/>
      <c r="AE874" s="49">
        <v>5.0899999999999999E-3</v>
      </c>
      <c r="AF874" s="49"/>
      <c r="AG874" s="49"/>
      <c r="AH874" s="49"/>
      <c r="AI874" s="49"/>
      <c r="AJ874" s="49"/>
      <c r="AK874" s="49"/>
      <c r="AL874" s="49"/>
      <c r="AM874" s="49"/>
      <c r="AN874" s="49"/>
      <c r="AO874" s="49"/>
      <c r="AP874" s="49"/>
      <c r="AQ874" s="49"/>
      <c r="AR874" s="49"/>
      <c r="AS874" s="49" t="s">
        <v>1353</v>
      </c>
      <c r="AT874" s="108" t="str">
        <f t="shared" si="13"/>
        <v>RBA_2025-06-15_N</v>
      </c>
      <c r="AU874" s="49"/>
      <c r="AV874" s="49"/>
    </row>
    <row r="875" spans="1:49" x14ac:dyDescent="0.35">
      <c r="A875" s="49" t="s">
        <v>1580</v>
      </c>
      <c r="B875" s="49" t="s">
        <v>1349</v>
      </c>
      <c r="C875" s="49" t="s">
        <v>1361</v>
      </c>
      <c r="D875" s="49" t="s">
        <v>1349</v>
      </c>
      <c r="E875" s="49">
        <v>498.13819999999998</v>
      </c>
      <c r="F875" s="49" t="s">
        <v>1351</v>
      </c>
      <c r="G875" s="102">
        <v>45823</v>
      </c>
      <c r="H875" s="49"/>
      <c r="I875" s="49" t="s">
        <v>1352</v>
      </c>
      <c r="J875" s="49"/>
      <c r="K875" s="49"/>
      <c r="L875" s="49">
        <v>0</v>
      </c>
      <c r="M875" s="49">
        <v>0</v>
      </c>
      <c r="N875" s="49">
        <v>0.58899999999999997</v>
      </c>
      <c r="O875" s="49">
        <v>2.97E-3</v>
      </c>
      <c r="P875" s="49"/>
      <c r="Q875" s="49"/>
      <c r="R875" s="49">
        <v>0.59197999999999995</v>
      </c>
      <c r="S875" s="49"/>
      <c r="T875" s="49"/>
      <c r="U875" s="49"/>
      <c r="V875" s="49"/>
      <c r="W875" s="49"/>
      <c r="X875" s="49"/>
      <c r="Y875" s="49"/>
      <c r="Z875" s="49"/>
      <c r="AA875" s="49"/>
      <c r="AB875" s="49"/>
      <c r="AC875" s="49"/>
      <c r="AD875" s="49"/>
      <c r="AE875" s="49">
        <v>2.97E-3</v>
      </c>
      <c r="AF875" s="49"/>
      <c r="AG875" s="49"/>
      <c r="AH875" s="49"/>
      <c r="AI875" s="49"/>
      <c r="AJ875" s="49"/>
      <c r="AK875" s="49"/>
      <c r="AL875" s="49"/>
      <c r="AM875" s="49"/>
      <c r="AN875" s="49"/>
      <c r="AO875" s="49"/>
      <c r="AP875" s="49"/>
      <c r="AQ875" s="49"/>
      <c r="AR875" s="49"/>
      <c r="AS875" s="49" t="s">
        <v>1353</v>
      </c>
      <c r="AT875" s="108" t="str">
        <f t="shared" si="13"/>
        <v>RBA_2025-06-15_T</v>
      </c>
      <c r="AU875" s="49"/>
      <c r="AV875" s="49"/>
    </row>
    <row r="876" spans="1:49" x14ac:dyDescent="0.35">
      <c r="A876" s="49" t="s">
        <v>1580</v>
      </c>
      <c r="B876" s="49" t="s">
        <v>1349</v>
      </c>
      <c r="C876" s="49" t="s">
        <v>1359</v>
      </c>
      <c r="D876" s="49" t="s">
        <v>1349</v>
      </c>
      <c r="E876" s="49">
        <v>835.16700000000003</v>
      </c>
      <c r="F876" s="49" t="s">
        <v>1357</v>
      </c>
      <c r="G876" s="102">
        <v>45823</v>
      </c>
      <c r="H876" s="49"/>
      <c r="I876" s="49" t="s">
        <v>1352</v>
      </c>
      <c r="J876" s="49"/>
      <c r="K876" s="49" t="s">
        <v>1360</v>
      </c>
      <c r="L876" s="49">
        <v>34</v>
      </c>
      <c r="M876" s="49">
        <v>0</v>
      </c>
      <c r="N876" s="49">
        <v>8.201E-2</v>
      </c>
      <c r="O876" s="49">
        <v>0.13818</v>
      </c>
      <c r="P876" s="49"/>
      <c r="Q876" s="49"/>
      <c r="R876" s="49">
        <v>0.22019</v>
      </c>
      <c r="S876" s="49"/>
      <c r="T876" s="49"/>
      <c r="U876" s="49"/>
      <c r="V876" s="49"/>
      <c r="W876" s="49"/>
      <c r="X876" s="49"/>
      <c r="Y876" s="49"/>
      <c r="Z876" s="49"/>
      <c r="AA876" s="49"/>
      <c r="AB876" s="49"/>
      <c r="AC876" s="49"/>
      <c r="AD876" s="49"/>
      <c r="AE876" s="49">
        <v>0.13818</v>
      </c>
      <c r="AF876" s="49"/>
      <c r="AG876" s="49"/>
      <c r="AH876" s="49"/>
      <c r="AI876" s="49"/>
      <c r="AJ876" s="49"/>
      <c r="AK876" s="49"/>
      <c r="AL876" s="49"/>
      <c r="AM876" s="49"/>
      <c r="AN876" s="49"/>
      <c r="AO876" s="49"/>
      <c r="AP876" s="49"/>
      <c r="AQ876" s="49"/>
      <c r="AR876" s="49"/>
      <c r="AS876" s="49" t="s">
        <v>1353</v>
      </c>
      <c r="AT876" s="108" t="str">
        <f t="shared" si="13"/>
        <v>RBA_2025-06-15_C</v>
      </c>
      <c r="AU876" s="49"/>
      <c r="AV876" s="49"/>
    </row>
    <row r="877" spans="1:49" x14ac:dyDescent="0.35">
      <c r="A877" s="49" t="s">
        <v>1580</v>
      </c>
      <c r="B877" s="49" t="s">
        <v>1349</v>
      </c>
      <c r="C877" s="49" t="s">
        <v>1356</v>
      </c>
      <c r="D877" s="49" t="s">
        <v>1349</v>
      </c>
      <c r="E877" s="49">
        <v>6.3420000000000004E-2</v>
      </c>
      <c r="F877" s="49" t="s">
        <v>1357</v>
      </c>
      <c r="G877" s="102">
        <v>45823</v>
      </c>
      <c r="H877" s="49"/>
      <c r="I877" s="49" t="s">
        <v>1352</v>
      </c>
      <c r="J877" s="49"/>
      <c r="K877" s="49" t="s">
        <v>1360</v>
      </c>
      <c r="L877" s="49">
        <v>0</v>
      </c>
      <c r="M877" s="49">
        <v>0</v>
      </c>
      <c r="N877" s="49">
        <v>3.0640000000000001E-2</v>
      </c>
      <c r="O877" s="49">
        <v>1.58E-3</v>
      </c>
      <c r="P877" s="49"/>
      <c r="Q877" s="49"/>
      <c r="R877" s="49">
        <v>3.2219999999999999E-2</v>
      </c>
      <c r="S877" s="49"/>
      <c r="T877" s="49"/>
      <c r="U877" s="49"/>
      <c r="V877" s="49"/>
      <c r="W877" s="49"/>
      <c r="X877" s="49"/>
      <c r="Y877" s="49"/>
      <c r="Z877" s="49"/>
      <c r="AA877" s="49"/>
      <c r="AB877" s="49"/>
      <c r="AC877" s="49"/>
      <c r="AD877" s="49"/>
      <c r="AE877" s="49">
        <v>1.58E-3</v>
      </c>
      <c r="AF877" s="49"/>
      <c r="AG877" s="49"/>
      <c r="AH877" s="49"/>
      <c r="AI877" s="49"/>
      <c r="AJ877" s="49"/>
      <c r="AK877" s="49"/>
      <c r="AL877" s="49"/>
      <c r="AM877" s="49"/>
      <c r="AN877" s="49"/>
      <c r="AO877" s="49"/>
      <c r="AP877" s="49"/>
      <c r="AQ877" s="49"/>
      <c r="AR877" s="49"/>
      <c r="AS877" s="49" t="s">
        <v>1353</v>
      </c>
      <c r="AT877" s="108" t="str">
        <f t="shared" si="13"/>
        <v>RBA_2025-06-15_P</v>
      </c>
      <c r="AU877" s="49"/>
      <c r="AV877" s="49"/>
    </row>
    <row r="878" spans="1:49" x14ac:dyDescent="0.35">
      <c r="A878" s="49" t="s">
        <v>1581</v>
      </c>
      <c r="B878" s="49" t="s">
        <v>1349</v>
      </c>
      <c r="C878" s="49" t="s">
        <v>1350</v>
      </c>
      <c r="D878" s="49" t="s">
        <v>1349</v>
      </c>
      <c r="E878" s="49">
        <v>-2.86307</v>
      </c>
      <c r="F878" s="49" t="s">
        <v>1351</v>
      </c>
      <c r="G878" s="102">
        <v>45823</v>
      </c>
      <c r="H878" s="49"/>
      <c r="I878" s="49" t="s">
        <v>1352</v>
      </c>
      <c r="J878" s="49"/>
      <c r="K878" s="49"/>
      <c r="L878" s="49">
        <v>0</v>
      </c>
      <c r="M878" s="49">
        <v>0</v>
      </c>
      <c r="N878" s="49">
        <v>1.8400000000000001E-3</v>
      </c>
      <c r="O878" s="49">
        <v>2.97E-3</v>
      </c>
      <c r="P878" s="49"/>
      <c r="Q878" s="49"/>
      <c r="R878" s="49">
        <v>4.7999999999999996E-3</v>
      </c>
      <c r="S878" s="49"/>
      <c r="T878" s="49"/>
      <c r="U878" s="49"/>
      <c r="V878" s="49"/>
      <c r="W878" s="49"/>
      <c r="X878" s="49"/>
      <c r="Y878" s="49"/>
      <c r="Z878" s="49"/>
      <c r="AA878" s="49"/>
      <c r="AB878" s="49"/>
      <c r="AC878" s="49"/>
      <c r="AD878" s="49"/>
      <c r="AE878" s="49">
        <v>2.97E-3</v>
      </c>
      <c r="AF878" s="49"/>
      <c r="AG878" s="49"/>
      <c r="AH878" s="49"/>
      <c r="AI878" s="49"/>
      <c r="AJ878" s="49"/>
      <c r="AK878" s="49"/>
      <c r="AL878" s="49"/>
      <c r="AM878" s="49"/>
      <c r="AN878" s="49"/>
      <c r="AO878" s="49"/>
      <c r="AP878" s="49"/>
      <c r="AQ878" s="49"/>
      <c r="AR878" s="49"/>
      <c r="AS878" s="49" t="s">
        <v>1353</v>
      </c>
      <c r="AT878" s="108" t="str">
        <f t="shared" si="13"/>
        <v>RK1_2025-06-15_N</v>
      </c>
      <c r="AU878" s="49"/>
      <c r="AV878" s="49"/>
    </row>
    <row r="879" spans="1:49" x14ac:dyDescent="0.35">
      <c r="A879" s="49" t="s">
        <v>1581</v>
      </c>
      <c r="B879" s="49" t="s">
        <v>1349</v>
      </c>
      <c r="C879" s="49" t="s">
        <v>1356</v>
      </c>
      <c r="D879" s="49" t="s">
        <v>1349</v>
      </c>
      <c r="E879" s="49">
        <v>6.583E-2</v>
      </c>
      <c r="F879" s="49" t="s">
        <v>1357</v>
      </c>
      <c r="G879" s="102">
        <v>45823</v>
      </c>
      <c r="H879" s="49"/>
      <c r="I879" s="49" t="s">
        <v>1352</v>
      </c>
      <c r="J879" s="49"/>
      <c r="K879" s="49"/>
      <c r="L879" s="49">
        <v>0</v>
      </c>
      <c r="M879" s="49">
        <v>0</v>
      </c>
      <c r="N879" s="49">
        <v>3.1850000000000003E-2</v>
      </c>
      <c r="O879" s="49">
        <v>3.2000000000000003E-4</v>
      </c>
      <c r="P879" s="49"/>
      <c r="Q879" s="49"/>
      <c r="R879" s="49">
        <v>3.2169999999999997E-2</v>
      </c>
      <c r="S879" s="49"/>
      <c r="T879" s="49"/>
      <c r="U879" s="49"/>
      <c r="V879" s="49"/>
      <c r="W879" s="49"/>
      <c r="X879" s="49"/>
      <c r="Y879" s="49"/>
      <c r="Z879" s="49"/>
      <c r="AA879" s="49"/>
      <c r="AB879" s="49"/>
      <c r="AC879" s="49"/>
      <c r="AD879" s="49"/>
      <c r="AE879" s="49">
        <v>3.2000000000000003E-4</v>
      </c>
      <c r="AF879" s="49"/>
      <c r="AG879" s="49"/>
      <c r="AH879" s="49"/>
      <c r="AI879" s="49"/>
      <c r="AJ879" s="49"/>
      <c r="AK879" s="49"/>
      <c r="AL879" s="49"/>
      <c r="AM879" s="49"/>
      <c r="AN879" s="49"/>
      <c r="AO879" s="49"/>
      <c r="AP879" s="49"/>
      <c r="AQ879" s="49"/>
      <c r="AR879" s="49"/>
      <c r="AS879" s="49" t="s">
        <v>1353</v>
      </c>
      <c r="AT879" s="108" t="str">
        <f t="shared" si="13"/>
        <v>RK1_2025-06-15_P</v>
      </c>
      <c r="AU879" s="49"/>
      <c r="AV879" s="49"/>
    </row>
    <row r="880" spans="1:49" x14ac:dyDescent="0.35">
      <c r="A880" s="49" t="s">
        <v>1581</v>
      </c>
      <c r="B880" s="49" t="s">
        <v>1349</v>
      </c>
      <c r="C880" s="49" t="s">
        <v>1361</v>
      </c>
      <c r="D880" s="49" t="s">
        <v>1349</v>
      </c>
      <c r="E880" s="49">
        <v>92.625280000000004</v>
      </c>
      <c r="F880" s="49" t="s">
        <v>1351</v>
      </c>
      <c r="G880" s="102">
        <v>45823</v>
      </c>
      <c r="H880" s="49"/>
      <c r="I880" s="49" t="s">
        <v>1352</v>
      </c>
      <c r="J880" s="49"/>
      <c r="K880" s="49"/>
      <c r="L880" s="49">
        <v>0</v>
      </c>
      <c r="M880" s="49">
        <v>0</v>
      </c>
      <c r="N880" s="49">
        <v>9.8080000000000001E-2</v>
      </c>
      <c r="O880" s="49">
        <v>2E-3</v>
      </c>
      <c r="P880" s="49"/>
      <c r="Q880" s="49"/>
      <c r="R880" s="49">
        <v>0.10009</v>
      </c>
      <c r="S880" s="49"/>
      <c r="T880" s="49"/>
      <c r="U880" s="49"/>
      <c r="V880" s="49"/>
      <c r="W880" s="49"/>
      <c r="X880" s="49"/>
      <c r="Y880" s="49"/>
      <c r="Z880" s="49"/>
      <c r="AA880" s="49"/>
      <c r="AB880" s="49"/>
      <c r="AC880" s="49"/>
      <c r="AD880" s="49"/>
      <c r="AE880" s="49">
        <v>2E-3</v>
      </c>
      <c r="AF880" s="49"/>
      <c r="AG880" s="49"/>
      <c r="AH880" s="49"/>
      <c r="AI880" s="49"/>
      <c r="AJ880" s="49"/>
      <c r="AK880" s="49"/>
      <c r="AL880" s="49"/>
      <c r="AM880" s="49"/>
      <c r="AN880" s="49"/>
      <c r="AO880" s="49"/>
      <c r="AP880" s="49"/>
      <c r="AQ880" s="49"/>
      <c r="AR880" s="49"/>
      <c r="AS880" s="49" t="s">
        <v>1353</v>
      </c>
      <c r="AT880" s="108" t="str">
        <f t="shared" si="13"/>
        <v>RK1_2025-06-15_T</v>
      </c>
      <c r="AU880" s="49"/>
      <c r="AV880" s="49"/>
    </row>
    <row r="881" spans="1:48" x14ac:dyDescent="0.35">
      <c r="A881" s="49" t="s">
        <v>1581</v>
      </c>
      <c r="B881" s="49" t="s">
        <v>1349</v>
      </c>
      <c r="C881" s="49" t="s">
        <v>1359</v>
      </c>
      <c r="D881" s="49" t="s">
        <v>1349</v>
      </c>
      <c r="E881" s="49">
        <v>129.43029999999999</v>
      </c>
      <c r="F881" s="49" t="s">
        <v>1357</v>
      </c>
      <c r="G881" s="102">
        <v>45823</v>
      </c>
      <c r="H881" s="49"/>
      <c r="I881" s="49" t="s">
        <v>1352</v>
      </c>
      <c r="J881" s="49"/>
      <c r="K881" s="49" t="s">
        <v>1360</v>
      </c>
      <c r="L881" s="49">
        <v>4</v>
      </c>
      <c r="M881" s="49">
        <v>0</v>
      </c>
      <c r="N881" s="49">
        <v>8.9029999999999998E-2</v>
      </c>
      <c r="O881" s="49">
        <v>0.13638</v>
      </c>
      <c r="P881" s="49"/>
      <c r="Q881" s="49"/>
      <c r="R881" s="49">
        <v>0.22541</v>
      </c>
      <c r="S881" s="49"/>
      <c r="T881" s="49"/>
      <c r="U881" s="49"/>
      <c r="V881" s="49"/>
      <c r="W881" s="49"/>
      <c r="X881" s="49"/>
      <c r="Y881" s="49"/>
      <c r="Z881" s="49"/>
      <c r="AA881" s="49"/>
      <c r="AB881" s="49"/>
      <c r="AC881" s="49"/>
      <c r="AD881" s="49"/>
      <c r="AE881" s="49">
        <v>0.13638</v>
      </c>
      <c r="AF881" s="49"/>
      <c r="AG881" s="49"/>
      <c r="AH881" s="49"/>
      <c r="AI881" s="49"/>
      <c r="AJ881" s="49"/>
      <c r="AK881" s="49"/>
      <c r="AL881" s="49"/>
      <c r="AM881" s="49"/>
      <c r="AN881" s="49"/>
      <c r="AO881" s="49"/>
      <c r="AP881" s="49"/>
      <c r="AQ881" s="49"/>
      <c r="AR881" s="49"/>
      <c r="AS881" s="49" t="s">
        <v>1353</v>
      </c>
      <c r="AT881" s="108" t="str">
        <f t="shared" si="13"/>
        <v>RK1_2025-06-15_C</v>
      </c>
      <c r="AU881" s="49"/>
      <c r="AV881" s="49"/>
    </row>
    <row r="882" spans="1:48" x14ac:dyDescent="0.35">
      <c r="A882" s="49" t="s">
        <v>1582</v>
      </c>
      <c r="B882" s="49" t="s">
        <v>1349</v>
      </c>
      <c r="C882" s="49" t="s">
        <v>1350</v>
      </c>
      <c r="D882" s="49" t="s">
        <v>1349</v>
      </c>
      <c r="E882" s="49">
        <v>4.53789</v>
      </c>
      <c r="F882" s="49" t="s">
        <v>1351</v>
      </c>
      <c r="G882" s="102">
        <v>45823</v>
      </c>
      <c r="H882" s="49"/>
      <c r="I882" s="49" t="s">
        <v>1352</v>
      </c>
      <c r="J882" s="49"/>
      <c r="K882" s="49"/>
      <c r="L882" s="49">
        <v>0</v>
      </c>
      <c r="M882" s="49">
        <v>0</v>
      </c>
      <c r="N882" s="49">
        <v>2.4490000000000001E-2</v>
      </c>
      <c r="O882" s="49">
        <v>1.0109999999999999E-2</v>
      </c>
      <c r="P882" s="49"/>
      <c r="Q882" s="49"/>
      <c r="R882" s="49">
        <v>3.4599999999999999E-2</v>
      </c>
      <c r="S882" s="49"/>
      <c r="T882" s="49"/>
      <c r="U882" s="49"/>
      <c r="V882" s="49"/>
      <c r="W882" s="49"/>
      <c r="X882" s="49"/>
      <c r="Y882" s="49"/>
      <c r="Z882" s="49"/>
      <c r="AA882" s="49"/>
      <c r="AB882" s="49"/>
      <c r="AC882" s="49"/>
      <c r="AD882" s="49"/>
      <c r="AE882" s="49">
        <v>1.0109999999999999E-2</v>
      </c>
      <c r="AF882" s="49"/>
      <c r="AG882" s="49"/>
      <c r="AH882" s="49"/>
      <c r="AI882" s="49"/>
      <c r="AJ882" s="49"/>
      <c r="AK882" s="49"/>
      <c r="AL882" s="49"/>
      <c r="AM882" s="49"/>
      <c r="AN882" s="49"/>
      <c r="AO882" s="49"/>
      <c r="AP882" s="49"/>
      <c r="AQ882" s="49"/>
      <c r="AR882" s="49"/>
      <c r="AS882" s="49" t="s">
        <v>1353</v>
      </c>
      <c r="AT882" s="108" t="str">
        <f t="shared" si="13"/>
        <v>RO1a_2025-06-15_N</v>
      </c>
      <c r="AU882" s="49"/>
      <c r="AV882" s="49"/>
    </row>
    <row r="883" spans="1:48" x14ac:dyDescent="0.35">
      <c r="A883" s="49" t="s">
        <v>1582</v>
      </c>
      <c r="B883" s="49" t="s">
        <v>1349</v>
      </c>
      <c r="C883" s="49" t="s">
        <v>1359</v>
      </c>
      <c r="D883" s="49" t="s">
        <v>1349</v>
      </c>
      <c r="E883" s="49">
        <v>496.40499999999997</v>
      </c>
      <c r="F883" s="49" t="s">
        <v>1357</v>
      </c>
      <c r="G883" s="102">
        <v>45823</v>
      </c>
      <c r="H883" s="49"/>
      <c r="I883" s="49" t="s">
        <v>1352</v>
      </c>
      <c r="J883" s="49"/>
      <c r="K883" s="49" t="s">
        <v>1360</v>
      </c>
      <c r="L883" s="49">
        <v>4</v>
      </c>
      <c r="M883" s="49">
        <v>0</v>
      </c>
      <c r="N883" s="49">
        <v>0.30357000000000001</v>
      </c>
      <c r="O883" s="49">
        <v>0.13821</v>
      </c>
      <c r="P883" s="49"/>
      <c r="Q883" s="49"/>
      <c r="R883" s="49">
        <v>0.44178000000000001</v>
      </c>
      <c r="S883" s="49"/>
      <c r="T883" s="49"/>
      <c r="U883" s="49"/>
      <c r="V883" s="49"/>
      <c r="W883" s="49"/>
      <c r="X883" s="49"/>
      <c r="Y883" s="49"/>
      <c r="Z883" s="49"/>
      <c r="AA883" s="49"/>
      <c r="AB883" s="49"/>
      <c r="AC883" s="49"/>
      <c r="AD883" s="49"/>
      <c r="AE883" s="49">
        <v>0.13821</v>
      </c>
      <c r="AF883" s="49"/>
      <c r="AG883" s="49"/>
      <c r="AH883" s="49"/>
      <c r="AI883" s="49"/>
      <c r="AJ883" s="49"/>
      <c r="AK883" s="49"/>
      <c r="AL883" s="49"/>
      <c r="AM883" s="49"/>
      <c r="AN883" s="49"/>
      <c r="AO883" s="49"/>
      <c r="AP883" s="49"/>
      <c r="AQ883" s="49"/>
      <c r="AR883" s="49"/>
      <c r="AS883" s="49" t="s">
        <v>1353</v>
      </c>
      <c r="AT883" s="108" t="str">
        <f t="shared" si="13"/>
        <v>RO1a_2025-06-15_C</v>
      </c>
      <c r="AU883" s="49"/>
      <c r="AV883" s="49"/>
    </row>
    <row r="884" spans="1:48" x14ac:dyDescent="0.35">
      <c r="A884" s="49" t="s">
        <v>1582</v>
      </c>
      <c r="B884" s="49" t="s">
        <v>1349</v>
      </c>
      <c r="C884" s="49" t="s">
        <v>1361</v>
      </c>
      <c r="D884" s="49" t="s">
        <v>1349</v>
      </c>
      <c r="E884" s="49">
        <v>690.76710000000003</v>
      </c>
      <c r="F884" s="49" t="s">
        <v>1351</v>
      </c>
      <c r="G884" s="102">
        <v>45823</v>
      </c>
      <c r="H884" s="49"/>
      <c r="I884" s="49" t="s">
        <v>1352</v>
      </c>
      <c r="J884" s="49"/>
      <c r="K884" s="49" t="s">
        <v>1360</v>
      </c>
      <c r="L884" s="49">
        <v>4</v>
      </c>
      <c r="M884" s="49">
        <v>0</v>
      </c>
      <c r="N884" s="49">
        <v>0.14529</v>
      </c>
      <c r="O884" s="49">
        <v>9.3999999999999997E-4</v>
      </c>
      <c r="P884" s="49"/>
      <c r="Q884" s="49"/>
      <c r="R884" s="49">
        <v>0.14623</v>
      </c>
      <c r="S884" s="49"/>
      <c r="T884" s="49"/>
      <c r="U884" s="49"/>
      <c r="V884" s="49"/>
      <c r="W884" s="49"/>
      <c r="X884" s="49"/>
      <c r="Y884" s="49"/>
      <c r="Z884" s="49"/>
      <c r="AA884" s="49"/>
      <c r="AB884" s="49"/>
      <c r="AC884" s="49"/>
      <c r="AD884" s="49"/>
      <c r="AE884" s="49">
        <v>9.3999999999999997E-4</v>
      </c>
      <c r="AF884" s="49"/>
      <c r="AG884" s="49"/>
      <c r="AH884" s="49"/>
      <c r="AI884" s="49"/>
      <c r="AJ884" s="49"/>
      <c r="AK884" s="49"/>
      <c r="AL884" s="49"/>
      <c r="AM884" s="49"/>
      <c r="AN884" s="49"/>
      <c r="AO884" s="49"/>
      <c r="AP884" s="49"/>
      <c r="AQ884" s="49"/>
      <c r="AR884" s="49"/>
      <c r="AS884" s="49" t="s">
        <v>1353</v>
      </c>
      <c r="AT884" s="108" t="str">
        <f t="shared" si="13"/>
        <v>RO1a_2025-06-15_T</v>
      </c>
      <c r="AU884" s="49"/>
      <c r="AV884" s="49"/>
    </row>
    <row r="885" spans="1:48" x14ac:dyDescent="0.35">
      <c r="A885" s="49" t="s">
        <v>1582</v>
      </c>
      <c r="B885" s="49" t="s">
        <v>1349</v>
      </c>
      <c r="C885" s="49" t="s">
        <v>1397</v>
      </c>
      <c r="D885" s="49" t="s">
        <v>1349</v>
      </c>
      <c r="E885" s="49">
        <v>0.53322000000000003</v>
      </c>
      <c r="F885" s="49" t="s">
        <v>1357</v>
      </c>
      <c r="G885" s="102">
        <v>45823</v>
      </c>
      <c r="H885" s="49"/>
      <c r="I885" s="49" t="s">
        <v>1352</v>
      </c>
      <c r="J885" s="49"/>
      <c r="K885" s="49" t="s">
        <v>1360</v>
      </c>
      <c r="L885" s="49">
        <v>4</v>
      </c>
      <c r="M885" s="49">
        <v>0</v>
      </c>
      <c r="N885" s="49">
        <v>4.1840000000000002E-2</v>
      </c>
      <c r="O885" s="49">
        <v>1.6000000000000001E-4</v>
      </c>
      <c r="P885" s="49"/>
      <c r="Q885" s="49"/>
      <c r="R885" s="49">
        <v>4.2000000000000003E-2</v>
      </c>
      <c r="S885" s="49"/>
      <c r="T885" s="49"/>
      <c r="U885" s="49"/>
      <c r="V885" s="49"/>
      <c r="W885" s="49"/>
      <c r="X885" s="49"/>
      <c r="Y885" s="49"/>
      <c r="Z885" s="49"/>
      <c r="AA885" s="49"/>
      <c r="AB885" s="49"/>
      <c r="AC885" s="49"/>
      <c r="AD885" s="49"/>
      <c r="AE885" s="49">
        <v>1.6000000000000001E-4</v>
      </c>
      <c r="AF885" s="49"/>
      <c r="AG885" s="49"/>
      <c r="AH885" s="49"/>
      <c r="AI885" s="49"/>
      <c r="AJ885" s="49"/>
      <c r="AK885" s="49"/>
      <c r="AL885" s="49"/>
      <c r="AM885" s="49"/>
      <c r="AN885" s="49"/>
      <c r="AO885" s="49"/>
      <c r="AP885" s="49"/>
      <c r="AQ885" s="49"/>
      <c r="AR885" s="49"/>
      <c r="AS885" s="49" t="s">
        <v>1353</v>
      </c>
      <c r="AT885" s="108" t="str">
        <f t="shared" si="13"/>
        <v>RO1a_2025-06-15_P</v>
      </c>
      <c r="AU885" s="49"/>
      <c r="AV885" s="49"/>
    </row>
    <row r="886" spans="1:48" x14ac:dyDescent="0.35">
      <c r="A886" s="49" t="s">
        <v>1583</v>
      </c>
      <c r="B886" s="49" t="s">
        <v>1349</v>
      </c>
      <c r="C886" s="49" t="s">
        <v>1350</v>
      </c>
      <c r="D886" s="49" t="s">
        <v>1349</v>
      </c>
      <c r="E886" s="49">
        <v>-0.86292000000000002</v>
      </c>
      <c r="F886" s="49" t="s">
        <v>1351</v>
      </c>
      <c r="G886" s="102">
        <v>45823</v>
      </c>
      <c r="H886" s="49"/>
      <c r="I886" s="49" t="s">
        <v>1352</v>
      </c>
      <c r="J886" s="49"/>
      <c r="K886" s="49"/>
      <c r="L886" s="49">
        <v>0</v>
      </c>
      <c r="M886" s="49">
        <v>0</v>
      </c>
      <c r="N886" s="49">
        <v>7.9600000000000001E-3</v>
      </c>
      <c r="O886" s="49">
        <v>2.3519999999999999E-2</v>
      </c>
      <c r="P886" s="49"/>
      <c r="Q886" s="49"/>
      <c r="R886" s="49">
        <v>3.1480000000000001E-2</v>
      </c>
      <c r="S886" s="49"/>
      <c r="T886" s="49"/>
      <c r="U886" s="49"/>
      <c r="V886" s="49"/>
      <c r="W886" s="49"/>
      <c r="X886" s="49"/>
      <c r="Y886" s="49"/>
      <c r="Z886" s="49"/>
      <c r="AA886" s="49"/>
      <c r="AB886" s="49"/>
      <c r="AC886" s="49"/>
      <c r="AD886" s="49"/>
      <c r="AE886" s="49">
        <v>2.3519999999999999E-2</v>
      </c>
      <c r="AF886" s="49"/>
      <c r="AG886" s="49"/>
      <c r="AH886" s="49"/>
      <c r="AI886" s="49"/>
      <c r="AJ886" s="49"/>
      <c r="AK886" s="49"/>
      <c r="AL886" s="49"/>
      <c r="AM886" s="49"/>
      <c r="AN886" s="49"/>
      <c r="AO886" s="49"/>
      <c r="AP886" s="49"/>
      <c r="AQ886" s="49"/>
      <c r="AR886" s="49"/>
      <c r="AS886" s="49" t="s">
        <v>1353</v>
      </c>
      <c r="AT886" s="108" t="str">
        <f t="shared" si="13"/>
        <v>SB1_2025-06-15_N</v>
      </c>
      <c r="AU886" s="49"/>
      <c r="AV886" s="49"/>
    </row>
    <row r="887" spans="1:48" x14ac:dyDescent="0.35">
      <c r="A887" s="49" t="s">
        <v>1583</v>
      </c>
      <c r="B887" s="49" t="s">
        <v>1349</v>
      </c>
      <c r="C887" s="49" t="s">
        <v>1356</v>
      </c>
      <c r="D887" s="49" t="s">
        <v>1349</v>
      </c>
      <c r="E887" s="49">
        <v>8.337E-2</v>
      </c>
      <c r="F887" s="49" t="s">
        <v>1357</v>
      </c>
      <c r="G887" s="102">
        <v>45823</v>
      </c>
      <c r="H887" s="49"/>
      <c r="I887" s="49" t="s">
        <v>1352</v>
      </c>
      <c r="J887" s="49"/>
      <c r="K887" s="49"/>
      <c r="L887" s="49">
        <v>0</v>
      </c>
      <c r="M887" s="49">
        <v>0</v>
      </c>
      <c r="N887" s="49">
        <v>4.0669999999999998E-2</v>
      </c>
      <c r="O887" s="49">
        <v>7.7999999999999996E-3</v>
      </c>
      <c r="P887" s="49"/>
      <c r="Q887" s="49"/>
      <c r="R887" s="49">
        <v>4.8469999999999999E-2</v>
      </c>
      <c r="S887" s="49"/>
      <c r="T887" s="49"/>
      <c r="U887" s="49"/>
      <c r="V887" s="49"/>
      <c r="W887" s="49"/>
      <c r="X887" s="49"/>
      <c r="Y887" s="49"/>
      <c r="Z887" s="49"/>
      <c r="AA887" s="49"/>
      <c r="AB887" s="49"/>
      <c r="AC887" s="49"/>
      <c r="AD887" s="49"/>
      <c r="AE887" s="49">
        <v>7.7999999999999996E-3</v>
      </c>
      <c r="AF887" s="49"/>
      <c r="AG887" s="49"/>
      <c r="AH887" s="49"/>
      <c r="AI887" s="49"/>
      <c r="AJ887" s="49"/>
      <c r="AK887" s="49"/>
      <c r="AL887" s="49"/>
      <c r="AM887" s="49"/>
      <c r="AN887" s="49"/>
      <c r="AO887" s="49"/>
      <c r="AP887" s="49"/>
      <c r="AQ887" s="49"/>
      <c r="AR887" s="49"/>
      <c r="AS887" s="49" t="s">
        <v>1353</v>
      </c>
      <c r="AT887" s="108" t="str">
        <f t="shared" si="13"/>
        <v>SB1_2025-06-15_P</v>
      </c>
      <c r="AU887" s="49"/>
      <c r="AV887" s="49"/>
    </row>
    <row r="888" spans="1:48" x14ac:dyDescent="0.35">
      <c r="A888" s="49" t="s">
        <v>1583</v>
      </c>
      <c r="B888" s="49" t="s">
        <v>1349</v>
      </c>
      <c r="C888" s="49" t="s">
        <v>1359</v>
      </c>
      <c r="D888" s="49" t="s">
        <v>1349</v>
      </c>
      <c r="E888" s="49">
        <v>259.75029999999998</v>
      </c>
      <c r="F888" s="49" t="s">
        <v>1357</v>
      </c>
      <c r="G888" s="102">
        <v>45823</v>
      </c>
      <c r="H888" s="49"/>
      <c r="I888" s="49" t="s">
        <v>1352</v>
      </c>
      <c r="J888" s="49"/>
      <c r="K888" s="49" t="s">
        <v>1360</v>
      </c>
      <c r="L888" s="49">
        <v>4</v>
      </c>
      <c r="M888" s="49">
        <v>0</v>
      </c>
      <c r="N888" s="49">
        <v>0.17415</v>
      </c>
      <c r="O888" s="49">
        <v>0.13636999999999999</v>
      </c>
      <c r="P888" s="49"/>
      <c r="Q888" s="49"/>
      <c r="R888" s="49">
        <v>0.31051000000000001</v>
      </c>
      <c r="S888" s="49"/>
      <c r="T888" s="49"/>
      <c r="U888" s="49"/>
      <c r="V888" s="49"/>
      <c r="W888" s="49"/>
      <c r="X888" s="49"/>
      <c r="Y888" s="49"/>
      <c r="Z888" s="49"/>
      <c r="AA888" s="49"/>
      <c r="AB888" s="49"/>
      <c r="AC888" s="49"/>
      <c r="AD888" s="49"/>
      <c r="AE888" s="49">
        <v>0.13636999999999999</v>
      </c>
      <c r="AF888" s="49"/>
      <c r="AG888" s="49"/>
      <c r="AH888" s="49"/>
      <c r="AI888" s="49"/>
      <c r="AJ888" s="49"/>
      <c r="AK888" s="49"/>
      <c r="AL888" s="49"/>
      <c r="AM888" s="49"/>
      <c r="AN888" s="49"/>
      <c r="AO888" s="49"/>
      <c r="AP888" s="49"/>
      <c r="AQ888" s="49"/>
      <c r="AR888" s="49"/>
      <c r="AS888" s="49" t="s">
        <v>1353</v>
      </c>
      <c r="AT888" s="108" t="str">
        <f t="shared" si="13"/>
        <v>SB1_2025-06-15_C</v>
      </c>
      <c r="AU888" s="49"/>
      <c r="AV888" s="49"/>
    </row>
    <row r="889" spans="1:48" x14ac:dyDescent="0.35">
      <c r="A889" s="49" t="s">
        <v>1583</v>
      </c>
      <c r="B889" s="49" t="s">
        <v>1349</v>
      </c>
      <c r="C889" s="49" t="s">
        <v>1361</v>
      </c>
      <c r="D889" s="49" t="s">
        <v>1349</v>
      </c>
      <c r="E889" s="49">
        <v>562.39380000000006</v>
      </c>
      <c r="F889" s="49" t="s">
        <v>1351</v>
      </c>
      <c r="G889" s="102">
        <v>45823</v>
      </c>
      <c r="H889" s="49" t="s">
        <v>1468</v>
      </c>
      <c r="I889" s="49" t="s">
        <v>1352</v>
      </c>
      <c r="J889" s="49"/>
      <c r="K889" s="49" t="s">
        <v>1360</v>
      </c>
      <c r="L889" s="49">
        <v>4</v>
      </c>
      <c r="M889" s="49">
        <v>0</v>
      </c>
      <c r="N889" s="49">
        <v>0.11842</v>
      </c>
      <c r="O889" s="49">
        <v>1.9E-3</v>
      </c>
      <c r="P889" s="49"/>
      <c r="Q889" s="49"/>
      <c r="R889" s="49">
        <v>0.12033000000000001</v>
      </c>
      <c r="S889" s="49"/>
      <c r="T889" s="49"/>
      <c r="U889" s="49"/>
      <c r="V889" s="49"/>
      <c r="W889" s="49"/>
      <c r="X889" s="49"/>
      <c r="Y889" s="49"/>
      <c r="Z889" s="49"/>
      <c r="AA889" s="49"/>
      <c r="AB889" s="49"/>
      <c r="AC889" s="49"/>
      <c r="AD889" s="49"/>
      <c r="AE889" s="49">
        <v>1.9E-3</v>
      </c>
      <c r="AF889" s="49"/>
      <c r="AG889" s="49"/>
      <c r="AH889" s="49"/>
      <c r="AI889" s="49"/>
      <c r="AJ889" s="49"/>
      <c r="AK889" s="49"/>
      <c r="AL889" s="49"/>
      <c r="AM889" s="49"/>
      <c r="AN889" s="49"/>
      <c r="AO889" s="49"/>
      <c r="AP889" s="49"/>
      <c r="AQ889" s="49"/>
      <c r="AR889" s="49"/>
      <c r="AS889" s="49" t="s">
        <v>1353</v>
      </c>
      <c r="AT889" s="108" t="str">
        <f t="shared" si="13"/>
        <v>SB1_2025-06-15_T</v>
      </c>
      <c r="AU889" s="49"/>
      <c r="AV889" s="49"/>
    </row>
    <row r="890" spans="1:48" x14ac:dyDescent="0.35">
      <c r="A890" s="49" t="s">
        <v>1584</v>
      </c>
      <c r="B890" s="49" t="s">
        <v>1349</v>
      </c>
      <c r="C890" s="49" t="s">
        <v>1350</v>
      </c>
      <c r="D890" s="49" t="s">
        <v>1349</v>
      </c>
      <c r="E890" s="49">
        <v>-1.62921</v>
      </c>
      <c r="F890" s="49" t="s">
        <v>1351</v>
      </c>
      <c r="G890" s="102">
        <v>45823</v>
      </c>
      <c r="H890" s="49"/>
      <c r="I890" s="49" t="s">
        <v>1352</v>
      </c>
      <c r="J890" s="49"/>
      <c r="K890" s="49"/>
      <c r="L890" s="49">
        <v>0</v>
      </c>
      <c r="M890" s="49">
        <v>0</v>
      </c>
      <c r="N890" s="49">
        <v>5.62E-3</v>
      </c>
      <c r="O890" s="49">
        <v>2.7449999999999999E-2</v>
      </c>
      <c r="P890" s="49"/>
      <c r="Q890" s="49"/>
      <c r="R890" s="49">
        <v>3.3059999999999999E-2</v>
      </c>
      <c r="S890" s="49"/>
      <c r="T890" s="49"/>
      <c r="U890" s="49"/>
      <c r="V890" s="49"/>
      <c r="W890" s="49"/>
      <c r="X890" s="49"/>
      <c r="Y890" s="49"/>
      <c r="Z890" s="49"/>
      <c r="AA890" s="49"/>
      <c r="AB890" s="49"/>
      <c r="AC890" s="49"/>
      <c r="AD890" s="49"/>
      <c r="AE890" s="49">
        <v>2.7449999999999999E-2</v>
      </c>
      <c r="AF890" s="49"/>
      <c r="AG890" s="49"/>
      <c r="AH890" s="49"/>
      <c r="AI890" s="49"/>
      <c r="AJ890" s="49"/>
      <c r="AK890" s="49"/>
      <c r="AL890" s="49"/>
      <c r="AM890" s="49"/>
      <c r="AN890" s="49"/>
      <c r="AO890" s="49"/>
      <c r="AP890" s="49"/>
      <c r="AQ890" s="49"/>
      <c r="AR890" s="49"/>
      <c r="AS890" s="49" t="s">
        <v>1353</v>
      </c>
      <c r="AT890" s="108" t="str">
        <f t="shared" si="13"/>
        <v>SB9_2025-06-15_N</v>
      </c>
      <c r="AU890" s="49"/>
      <c r="AV890" s="49"/>
    </row>
    <row r="891" spans="1:48" x14ac:dyDescent="0.35">
      <c r="A891" s="49" t="s">
        <v>1584</v>
      </c>
      <c r="B891" s="49" t="s">
        <v>1349</v>
      </c>
      <c r="C891" s="49" t="s">
        <v>1356</v>
      </c>
      <c r="D891" s="49" t="s">
        <v>1349</v>
      </c>
      <c r="E891" s="49">
        <v>6.6890000000000005E-2</v>
      </c>
      <c r="F891" s="49" t="s">
        <v>1357</v>
      </c>
      <c r="G891" s="102">
        <v>45823</v>
      </c>
      <c r="H891" s="49"/>
      <c r="I891" s="49" t="s">
        <v>1352</v>
      </c>
      <c r="J891" s="49"/>
      <c r="K891" s="49"/>
      <c r="L891" s="49">
        <v>0</v>
      </c>
      <c r="M891" s="49">
        <v>0</v>
      </c>
      <c r="N891" s="49">
        <v>3.2390000000000002E-2</v>
      </c>
      <c r="O891" s="49">
        <v>1.2E-2</v>
      </c>
      <c r="P891" s="49"/>
      <c r="Q891" s="49"/>
      <c r="R891" s="49">
        <v>4.4389999999999999E-2</v>
      </c>
      <c r="S891" s="49"/>
      <c r="T891" s="49"/>
      <c r="U891" s="49"/>
      <c r="V891" s="49"/>
      <c r="W891" s="49"/>
      <c r="X891" s="49"/>
      <c r="Y891" s="49"/>
      <c r="Z891" s="49"/>
      <c r="AA891" s="49"/>
      <c r="AB891" s="49"/>
      <c r="AC891" s="49"/>
      <c r="AD891" s="49"/>
      <c r="AE891" s="49">
        <v>1.2E-2</v>
      </c>
      <c r="AF891" s="49"/>
      <c r="AG891" s="49"/>
      <c r="AH891" s="49"/>
      <c r="AI891" s="49"/>
      <c r="AJ891" s="49"/>
      <c r="AK891" s="49"/>
      <c r="AL891" s="49"/>
      <c r="AM891" s="49"/>
      <c r="AN891" s="49"/>
      <c r="AO891" s="49"/>
      <c r="AP891" s="49"/>
      <c r="AQ891" s="49"/>
      <c r="AR891" s="49"/>
      <c r="AS891" s="49" t="s">
        <v>1353</v>
      </c>
      <c r="AT891" s="108" t="str">
        <f t="shared" si="13"/>
        <v>SB9_2025-06-15_P</v>
      </c>
      <c r="AU891" s="49"/>
      <c r="AV891" s="49"/>
    </row>
    <row r="892" spans="1:48" x14ac:dyDescent="0.35">
      <c r="A892" s="49" t="s">
        <v>1584</v>
      </c>
      <c r="B892" s="49" t="s">
        <v>1349</v>
      </c>
      <c r="C892" s="49" t="s">
        <v>1359</v>
      </c>
      <c r="D892" s="49" t="s">
        <v>1349</v>
      </c>
      <c r="E892" s="49">
        <v>253.8245</v>
      </c>
      <c r="F892" s="49" t="s">
        <v>1357</v>
      </c>
      <c r="G892" s="102">
        <v>45823</v>
      </c>
      <c r="H892" s="49"/>
      <c r="I892" s="49" t="s">
        <v>1352</v>
      </c>
      <c r="J892" s="49"/>
      <c r="K892" s="49" t="s">
        <v>1360</v>
      </c>
      <c r="L892" s="49">
        <v>4</v>
      </c>
      <c r="M892" s="49">
        <v>0</v>
      </c>
      <c r="N892" s="49">
        <v>0.17049</v>
      </c>
      <c r="O892" s="49">
        <v>0.13697000000000001</v>
      </c>
      <c r="P892" s="49"/>
      <c r="Q892" s="49"/>
      <c r="R892" s="49">
        <v>0.30746000000000001</v>
      </c>
      <c r="S892" s="49"/>
      <c r="T892" s="49"/>
      <c r="U892" s="49"/>
      <c r="V892" s="49"/>
      <c r="W892" s="49"/>
      <c r="X892" s="49"/>
      <c r="Y892" s="49"/>
      <c r="Z892" s="49"/>
      <c r="AA892" s="49"/>
      <c r="AB892" s="49"/>
      <c r="AC892" s="49"/>
      <c r="AD892" s="49"/>
      <c r="AE892" s="49">
        <v>0.13697000000000001</v>
      </c>
      <c r="AF892" s="49"/>
      <c r="AG892" s="49"/>
      <c r="AH892" s="49"/>
      <c r="AI892" s="49"/>
      <c r="AJ892" s="49"/>
      <c r="AK892" s="49"/>
      <c r="AL892" s="49"/>
      <c r="AM892" s="49"/>
      <c r="AN892" s="49"/>
      <c r="AO892" s="49"/>
      <c r="AP892" s="49"/>
      <c r="AQ892" s="49"/>
      <c r="AR892" s="49"/>
      <c r="AS892" s="49" t="s">
        <v>1353</v>
      </c>
      <c r="AT892" s="108" t="str">
        <f t="shared" si="13"/>
        <v>SB9_2025-06-15_C</v>
      </c>
      <c r="AU892" s="49"/>
      <c r="AV892" s="49"/>
    </row>
    <row r="893" spans="1:48" x14ac:dyDescent="0.35">
      <c r="A893" s="49" t="s">
        <v>1584</v>
      </c>
      <c r="B893" s="49" t="s">
        <v>1349</v>
      </c>
      <c r="C893" s="49" t="s">
        <v>1361</v>
      </c>
      <c r="D893" s="49" t="s">
        <v>1349</v>
      </c>
      <c r="E893" s="49">
        <v>251.26560000000001</v>
      </c>
      <c r="F893" s="49" t="s">
        <v>1351</v>
      </c>
      <c r="G893" s="102">
        <v>45823</v>
      </c>
      <c r="H893" s="49"/>
      <c r="I893" s="49" t="s">
        <v>1352</v>
      </c>
      <c r="J893" s="49"/>
      <c r="K893" s="49"/>
      <c r="L893" s="49">
        <v>0</v>
      </c>
      <c r="M893" s="49">
        <v>0</v>
      </c>
      <c r="N893" s="49">
        <v>0.27123999999999998</v>
      </c>
      <c r="O893" s="49">
        <v>1.4330000000000001E-2</v>
      </c>
      <c r="P893" s="49"/>
      <c r="Q893" s="49"/>
      <c r="R893" s="49">
        <v>0.28556999999999999</v>
      </c>
      <c r="S893" s="49"/>
      <c r="T893" s="49"/>
      <c r="U893" s="49"/>
      <c r="V893" s="49"/>
      <c r="W893" s="49"/>
      <c r="X893" s="49"/>
      <c r="Y893" s="49"/>
      <c r="Z893" s="49"/>
      <c r="AA893" s="49"/>
      <c r="AB893" s="49"/>
      <c r="AC893" s="49"/>
      <c r="AD893" s="49"/>
      <c r="AE893" s="49">
        <v>1.4330000000000001E-2</v>
      </c>
      <c r="AF893" s="49"/>
      <c r="AG893" s="49"/>
      <c r="AH893" s="49"/>
      <c r="AI893" s="49"/>
      <c r="AJ893" s="49"/>
      <c r="AK893" s="49"/>
      <c r="AL893" s="49"/>
      <c r="AM893" s="49"/>
      <c r="AN893" s="49"/>
      <c r="AO893" s="49"/>
      <c r="AP893" s="49"/>
      <c r="AQ893" s="49"/>
      <c r="AR893" s="49"/>
      <c r="AS893" s="49" t="s">
        <v>1353</v>
      </c>
      <c r="AT893" s="108" t="str">
        <f t="shared" si="13"/>
        <v>SB9_2025-06-15_T</v>
      </c>
      <c r="AU893" s="49"/>
      <c r="AV893" s="49"/>
    </row>
    <row r="894" spans="1:48" x14ac:dyDescent="0.35">
      <c r="A894" s="49" t="s">
        <v>1585</v>
      </c>
      <c r="B894" s="49" t="s">
        <v>1349</v>
      </c>
      <c r="C894" s="49" t="s">
        <v>1350</v>
      </c>
      <c r="D894" s="49" t="s">
        <v>1349</v>
      </c>
      <c r="E894" s="49">
        <v>2.1519900000000001</v>
      </c>
      <c r="F894" s="49" t="s">
        <v>1351</v>
      </c>
      <c r="G894" s="102">
        <v>45823</v>
      </c>
      <c r="H894" s="49"/>
      <c r="I894" s="49" t="s">
        <v>1352</v>
      </c>
      <c r="J894" s="49"/>
      <c r="K894" s="49"/>
      <c r="L894" s="49">
        <v>0</v>
      </c>
      <c r="M894" s="49">
        <v>0</v>
      </c>
      <c r="N894" s="49">
        <v>1.719E-2</v>
      </c>
      <c r="O894" s="49">
        <v>1.7760000000000001E-2</v>
      </c>
      <c r="P894" s="49"/>
      <c r="Q894" s="49"/>
      <c r="R894" s="49">
        <v>3.4950000000000002E-2</v>
      </c>
      <c r="S894" s="49"/>
      <c r="T894" s="49"/>
      <c r="U894" s="49"/>
      <c r="V894" s="49"/>
      <c r="W894" s="49"/>
      <c r="X894" s="49"/>
      <c r="Y894" s="49"/>
      <c r="Z894" s="49"/>
      <c r="AA894" s="49"/>
      <c r="AB894" s="49"/>
      <c r="AC894" s="49"/>
      <c r="AD894" s="49"/>
      <c r="AE894" s="49">
        <v>1.7760000000000001E-2</v>
      </c>
      <c r="AF894" s="49"/>
      <c r="AG894" s="49"/>
      <c r="AH894" s="49"/>
      <c r="AI894" s="49"/>
      <c r="AJ894" s="49"/>
      <c r="AK894" s="49"/>
      <c r="AL894" s="49"/>
      <c r="AM894" s="49"/>
      <c r="AN894" s="49"/>
      <c r="AO894" s="49"/>
      <c r="AP894" s="49"/>
      <c r="AQ894" s="49"/>
      <c r="AR894" s="49"/>
      <c r="AS894" s="49" t="s">
        <v>1353</v>
      </c>
      <c r="AT894" s="108" t="str">
        <f t="shared" si="13"/>
        <v>SPBP1_2025-06-15_N</v>
      </c>
      <c r="AU894" s="49"/>
      <c r="AV894" s="49"/>
    </row>
    <row r="895" spans="1:48" x14ac:dyDescent="0.35">
      <c r="A895" s="49" t="s">
        <v>1585</v>
      </c>
      <c r="B895" s="49" t="s">
        <v>1349</v>
      </c>
      <c r="C895" s="49" t="s">
        <v>1359</v>
      </c>
      <c r="D895" s="49" t="s">
        <v>1349</v>
      </c>
      <c r="E895" s="49">
        <v>209.87209999999999</v>
      </c>
      <c r="F895" s="49" t="s">
        <v>1357</v>
      </c>
      <c r="G895" s="102">
        <v>45823</v>
      </c>
      <c r="H895" s="49"/>
      <c r="I895" s="49" t="s">
        <v>1352</v>
      </c>
      <c r="J895" s="49"/>
      <c r="K895" s="49" t="s">
        <v>1360</v>
      </c>
      <c r="L895" s="49">
        <v>4</v>
      </c>
      <c r="M895" s="49">
        <v>0</v>
      </c>
      <c r="N895" s="49">
        <v>0.14273</v>
      </c>
      <c r="O895" s="49">
        <v>0.13797000000000001</v>
      </c>
      <c r="P895" s="49"/>
      <c r="Q895" s="49"/>
      <c r="R895" s="49">
        <v>0.28070000000000001</v>
      </c>
      <c r="S895" s="49"/>
      <c r="T895" s="49"/>
      <c r="U895" s="49"/>
      <c r="V895" s="49"/>
      <c r="W895" s="49"/>
      <c r="X895" s="49"/>
      <c r="Y895" s="49"/>
      <c r="Z895" s="49"/>
      <c r="AA895" s="49"/>
      <c r="AB895" s="49"/>
      <c r="AC895" s="49"/>
      <c r="AD895" s="49"/>
      <c r="AE895" s="49">
        <v>0.13797000000000001</v>
      </c>
      <c r="AF895" s="49"/>
      <c r="AG895" s="49"/>
      <c r="AH895" s="49"/>
      <c r="AI895" s="49"/>
      <c r="AJ895" s="49"/>
      <c r="AK895" s="49"/>
      <c r="AL895" s="49"/>
      <c r="AM895" s="49"/>
      <c r="AN895" s="49"/>
      <c r="AO895" s="49"/>
      <c r="AP895" s="49"/>
      <c r="AQ895" s="49"/>
      <c r="AR895" s="49"/>
      <c r="AS895" s="49" t="s">
        <v>1353</v>
      </c>
      <c r="AT895" s="108" t="str">
        <f t="shared" si="13"/>
        <v>SPBP1_2025-06-15_C</v>
      </c>
      <c r="AU895" s="49"/>
      <c r="AV895" s="49"/>
    </row>
    <row r="896" spans="1:48" x14ac:dyDescent="0.35">
      <c r="A896" s="49" t="s">
        <v>1585</v>
      </c>
      <c r="B896" s="49" t="s">
        <v>1349</v>
      </c>
      <c r="C896" s="49" t="s">
        <v>1361</v>
      </c>
      <c r="D896" s="49" t="s">
        <v>1349</v>
      </c>
      <c r="E896" s="49">
        <v>149.04339999999999</v>
      </c>
      <c r="F896" s="49" t="s">
        <v>1351</v>
      </c>
      <c r="G896" s="102">
        <v>45823</v>
      </c>
      <c r="H896" s="49"/>
      <c r="I896" s="49" t="s">
        <v>1352</v>
      </c>
      <c r="J896" s="49"/>
      <c r="K896" s="49" t="s">
        <v>1360</v>
      </c>
      <c r="L896" s="49">
        <v>4</v>
      </c>
      <c r="M896" s="49">
        <v>0</v>
      </c>
      <c r="N896" s="49">
        <v>3.6229999999999998E-2</v>
      </c>
      <c r="O896" s="49">
        <v>8.7000000000000001E-4</v>
      </c>
      <c r="P896" s="49"/>
      <c r="Q896" s="49"/>
      <c r="R896" s="49">
        <v>3.7100000000000001E-2</v>
      </c>
      <c r="S896" s="49"/>
      <c r="T896" s="49"/>
      <c r="U896" s="49"/>
      <c r="V896" s="49"/>
      <c r="W896" s="49"/>
      <c r="X896" s="49"/>
      <c r="Y896" s="49"/>
      <c r="Z896" s="49"/>
      <c r="AA896" s="49"/>
      <c r="AB896" s="49"/>
      <c r="AC896" s="49"/>
      <c r="AD896" s="49"/>
      <c r="AE896" s="49">
        <v>8.7000000000000001E-4</v>
      </c>
      <c r="AF896" s="49"/>
      <c r="AG896" s="49"/>
      <c r="AH896" s="49"/>
      <c r="AI896" s="49"/>
      <c r="AJ896" s="49"/>
      <c r="AK896" s="49"/>
      <c r="AL896" s="49"/>
      <c r="AM896" s="49"/>
      <c r="AN896" s="49"/>
      <c r="AO896" s="49"/>
      <c r="AP896" s="49"/>
      <c r="AQ896" s="49"/>
      <c r="AR896" s="49"/>
      <c r="AS896" s="49" t="s">
        <v>1353</v>
      </c>
      <c r="AT896" s="108" t="str">
        <f t="shared" si="13"/>
        <v>SPBP1_2025-06-15_T</v>
      </c>
      <c r="AU896" s="49"/>
      <c r="AV896" s="49"/>
    </row>
    <row r="897" spans="1:48" x14ac:dyDescent="0.35">
      <c r="A897" s="49" t="s">
        <v>1585</v>
      </c>
      <c r="B897" s="49" t="s">
        <v>1349</v>
      </c>
      <c r="C897" s="49" t="s">
        <v>1356</v>
      </c>
      <c r="D897" s="49" t="s">
        <v>1349</v>
      </c>
      <c r="E897" s="49">
        <v>9.5009999999999997E-2</v>
      </c>
      <c r="F897" s="49" t="s">
        <v>1357</v>
      </c>
      <c r="G897" s="102">
        <v>45823</v>
      </c>
      <c r="H897" s="49"/>
      <c r="I897" s="49" t="s">
        <v>1352</v>
      </c>
      <c r="J897" s="49"/>
      <c r="K897" s="49" t="s">
        <v>1360</v>
      </c>
      <c r="L897" s="49">
        <v>4</v>
      </c>
      <c r="M897" s="49">
        <v>0</v>
      </c>
      <c r="N897" s="49">
        <v>8.3199999999999993E-3</v>
      </c>
      <c r="O897" s="49">
        <v>3.8999999999999999E-4</v>
      </c>
      <c r="P897" s="49"/>
      <c r="Q897" s="49"/>
      <c r="R897" s="49">
        <v>8.7100000000000007E-3</v>
      </c>
      <c r="S897" s="49"/>
      <c r="T897" s="49"/>
      <c r="U897" s="49"/>
      <c r="V897" s="49"/>
      <c r="W897" s="49"/>
      <c r="X897" s="49"/>
      <c r="Y897" s="49"/>
      <c r="Z897" s="49"/>
      <c r="AA897" s="49"/>
      <c r="AB897" s="49"/>
      <c r="AC897" s="49"/>
      <c r="AD897" s="49"/>
      <c r="AE897" s="49">
        <v>3.8999999999999999E-4</v>
      </c>
      <c r="AF897" s="49"/>
      <c r="AG897" s="49"/>
      <c r="AH897" s="49"/>
      <c r="AI897" s="49"/>
      <c r="AJ897" s="49"/>
      <c r="AK897" s="49"/>
      <c r="AL897" s="49"/>
      <c r="AM897" s="49"/>
      <c r="AN897" s="49"/>
      <c r="AO897" s="49"/>
      <c r="AP897" s="49"/>
      <c r="AQ897" s="49"/>
      <c r="AR897" s="49"/>
      <c r="AS897" s="49" t="s">
        <v>1353</v>
      </c>
      <c r="AT897" s="108" t="str">
        <f t="shared" si="13"/>
        <v>SPBP1_2025-06-15_P</v>
      </c>
      <c r="AU897" s="49"/>
      <c r="AV897" s="49"/>
    </row>
    <row r="898" spans="1:48" x14ac:dyDescent="0.35">
      <c r="A898" s="49" t="s">
        <v>1586</v>
      </c>
      <c r="B898" s="49" t="s">
        <v>1349</v>
      </c>
      <c r="C898" s="49" t="s">
        <v>1350</v>
      </c>
      <c r="D898" s="49" t="s">
        <v>1349</v>
      </c>
      <c r="E898" s="49">
        <v>-2.6767699999999999</v>
      </c>
      <c r="F898" s="49" t="s">
        <v>1351</v>
      </c>
      <c r="G898" s="102">
        <v>45823</v>
      </c>
      <c r="H898" s="49"/>
      <c r="I898" s="49" t="s">
        <v>1352</v>
      </c>
      <c r="J898" s="49"/>
      <c r="K898" s="49"/>
      <c r="L898" s="49">
        <v>0</v>
      </c>
      <c r="M898" s="49">
        <v>0</v>
      </c>
      <c r="N898" s="49">
        <v>2.4099999999999998E-3</v>
      </c>
      <c r="O898" s="49">
        <v>1.074E-2</v>
      </c>
      <c r="P898" s="49"/>
      <c r="Q898" s="49"/>
      <c r="R898" s="49">
        <v>1.315E-2</v>
      </c>
      <c r="S898" s="49"/>
      <c r="T898" s="49"/>
      <c r="U898" s="49"/>
      <c r="V898" s="49"/>
      <c r="W898" s="49"/>
      <c r="X898" s="49"/>
      <c r="Y898" s="49"/>
      <c r="Z898" s="49"/>
      <c r="AA898" s="49"/>
      <c r="AB898" s="49"/>
      <c r="AC898" s="49"/>
      <c r="AD898" s="49"/>
      <c r="AE898" s="49">
        <v>1.074E-2</v>
      </c>
      <c r="AF898" s="49"/>
      <c r="AG898" s="49"/>
      <c r="AH898" s="49"/>
      <c r="AI898" s="49"/>
      <c r="AJ898" s="49"/>
      <c r="AK898" s="49"/>
      <c r="AL898" s="49"/>
      <c r="AM898" s="49"/>
      <c r="AN898" s="49"/>
      <c r="AO898" s="49"/>
      <c r="AP898" s="49"/>
      <c r="AQ898" s="49"/>
      <c r="AR898" s="49"/>
      <c r="AS898" s="49" t="s">
        <v>1353</v>
      </c>
      <c r="AT898" s="108" t="str">
        <f t="shared" ref="AT898:AT961" si="14">A898&amp;"_"&amp;LEFT(C898,1)</f>
        <v>SPBP2_2025-06-15_N</v>
      </c>
      <c r="AU898" s="49"/>
      <c r="AV898" s="49"/>
    </row>
    <row r="899" spans="1:48" x14ac:dyDescent="0.35">
      <c r="A899" s="49" t="s">
        <v>1586</v>
      </c>
      <c r="B899" s="49" t="s">
        <v>1349</v>
      </c>
      <c r="C899" s="49" t="s">
        <v>1356</v>
      </c>
      <c r="D899" s="49" t="s">
        <v>1349</v>
      </c>
      <c r="E899" s="49">
        <v>6.5250000000000002E-2</v>
      </c>
      <c r="F899" s="49" t="s">
        <v>1357</v>
      </c>
      <c r="G899" s="102">
        <v>45823</v>
      </c>
      <c r="H899" s="49"/>
      <c r="I899" s="49" t="s">
        <v>1352</v>
      </c>
      <c r="J899" s="49"/>
      <c r="K899" s="49"/>
      <c r="L899" s="49">
        <v>0</v>
      </c>
      <c r="M899" s="49">
        <v>0</v>
      </c>
      <c r="N899" s="49">
        <v>3.1559999999999998E-2</v>
      </c>
      <c r="O899" s="49">
        <v>4.5999999999999999E-3</v>
      </c>
      <c r="P899" s="49"/>
      <c r="Q899" s="49"/>
      <c r="R899" s="49">
        <v>3.6159999999999998E-2</v>
      </c>
      <c r="S899" s="49"/>
      <c r="T899" s="49"/>
      <c r="U899" s="49"/>
      <c r="V899" s="49"/>
      <c r="W899" s="49"/>
      <c r="X899" s="49"/>
      <c r="Y899" s="49"/>
      <c r="Z899" s="49"/>
      <c r="AA899" s="49"/>
      <c r="AB899" s="49"/>
      <c r="AC899" s="49"/>
      <c r="AD899" s="49"/>
      <c r="AE899" s="49">
        <v>4.5999999999999999E-3</v>
      </c>
      <c r="AF899" s="49"/>
      <c r="AG899" s="49"/>
      <c r="AH899" s="49"/>
      <c r="AI899" s="49"/>
      <c r="AJ899" s="49"/>
      <c r="AK899" s="49"/>
      <c r="AL899" s="49"/>
      <c r="AM899" s="49"/>
      <c r="AN899" s="49"/>
      <c r="AO899" s="49"/>
      <c r="AP899" s="49"/>
      <c r="AQ899" s="49"/>
      <c r="AR899" s="49"/>
      <c r="AS899" s="49" t="s">
        <v>1353</v>
      </c>
      <c r="AT899" s="108" t="str">
        <f t="shared" si="14"/>
        <v>SPBP2_2025-06-15_P</v>
      </c>
      <c r="AU899" s="49"/>
      <c r="AV899" s="49"/>
    </row>
    <row r="900" spans="1:48" x14ac:dyDescent="0.35">
      <c r="A900" s="49" t="s">
        <v>1586</v>
      </c>
      <c r="B900" s="49" t="s">
        <v>1349</v>
      </c>
      <c r="C900" s="49" t="s">
        <v>1361</v>
      </c>
      <c r="D900" s="49" t="s">
        <v>1349</v>
      </c>
      <c r="E900" s="49">
        <v>95.35069</v>
      </c>
      <c r="F900" s="49" t="s">
        <v>1351</v>
      </c>
      <c r="G900" s="102">
        <v>45823</v>
      </c>
      <c r="H900" s="49"/>
      <c r="I900" s="49" t="s">
        <v>1352</v>
      </c>
      <c r="J900" s="49"/>
      <c r="K900" s="49"/>
      <c r="L900" s="49">
        <v>0</v>
      </c>
      <c r="M900" s="49">
        <v>0</v>
      </c>
      <c r="N900" s="49">
        <v>0.10085</v>
      </c>
      <c r="O900" s="49">
        <v>6.79E-3</v>
      </c>
      <c r="P900" s="49"/>
      <c r="Q900" s="49"/>
      <c r="R900" s="49">
        <v>0.10764</v>
      </c>
      <c r="S900" s="49"/>
      <c r="T900" s="49"/>
      <c r="U900" s="49"/>
      <c r="V900" s="49"/>
      <c r="W900" s="49"/>
      <c r="X900" s="49"/>
      <c r="Y900" s="49"/>
      <c r="Z900" s="49"/>
      <c r="AA900" s="49"/>
      <c r="AB900" s="49"/>
      <c r="AC900" s="49"/>
      <c r="AD900" s="49"/>
      <c r="AE900" s="49">
        <v>6.79E-3</v>
      </c>
      <c r="AF900" s="49"/>
      <c r="AG900" s="49"/>
      <c r="AH900" s="49"/>
      <c r="AI900" s="49"/>
      <c r="AJ900" s="49"/>
      <c r="AK900" s="49"/>
      <c r="AL900" s="49"/>
      <c r="AM900" s="49"/>
      <c r="AN900" s="49"/>
      <c r="AO900" s="49"/>
      <c r="AP900" s="49"/>
      <c r="AQ900" s="49"/>
      <c r="AR900" s="49"/>
      <c r="AS900" s="49" t="s">
        <v>1353</v>
      </c>
      <c r="AT900" s="108" t="str">
        <f t="shared" si="14"/>
        <v>SPBP2_2025-06-15_T</v>
      </c>
      <c r="AU900" s="49"/>
      <c r="AV900" s="49"/>
    </row>
    <row r="901" spans="1:48" x14ac:dyDescent="0.35">
      <c r="A901" s="49" t="s">
        <v>1586</v>
      </c>
      <c r="B901" s="49" t="s">
        <v>1349</v>
      </c>
      <c r="C901" s="49" t="s">
        <v>1359</v>
      </c>
      <c r="D901" s="49" t="s">
        <v>1349</v>
      </c>
      <c r="E901" s="49">
        <v>239.19710000000001</v>
      </c>
      <c r="F901" s="49" t="s">
        <v>1357</v>
      </c>
      <c r="G901" s="102">
        <v>45823</v>
      </c>
      <c r="H901" s="49"/>
      <c r="I901" s="49" t="s">
        <v>1352</v>
      </c>
      <c r="J901" s="49"/>
      <c r="K901" s="49" t="s">
        <v>1360</v>
      </c>
      <c r="L901" s="49">
        <v>4</v>
      </c>
      <c r="M901" s="49">
        <v>0</v>
      </c>
      <c r="N901" s="49">
        <v>0.16138</v>
      </c>
      <c r="O901" s="49">
        <v>0.13603000000000001</v>
      </c>
      <c r="P901" s="49"/>
      <c r="Q901" s="49"/>
      <c r="R901" s="49">
        <v>0.29741000000000001</v>
      </c>
      <c r="S901" s="49"/>
      <c r="T901" s="49"/>
      <c r="U901" s="49"/>
      <c r="V901" s="49"/>
      <c r="W901" s="49"/>
      <c r="X901" s="49"/>
      <c r="Y901" s="49"/>
      <c r="Z901" s="49"/>
      <c r="AA901" s="49"/>
      <c r="AB901" s="49"/>
      <c r="AC901" s="49"/>
      <c r="AD901" s="49"/>
      <c r="AE901" s="49">
        <v>0.13603000000000001</v>
      </c>
      <c r="AF901" s="49"/>
      <c r="AG901" s="49"/>
      <c r="AH901" s="49"/>
      <c r="AI901" s="49"/>
      <c r="AJ901" s="49"/>
      <c r="AK901" s="49"/>
      <c r="AL901" s="49"/>
      <c r="AM901" s="49"/>
      <c r="AN901" s="49"/>
      <c r="AO901" s="49"/>
      <c r="AP901" s="49"/>
      <c r="AQ901" s="49"/>
      <c r="AR901" s="49"/>
      <c r="AS901" s="49" t="s">
        <v>1353</v>
      </c>
      <c r="AT901" s="108" t="str">
        <f t="shared" si="14"/>
        <v>SPBP2_2025-06-15_C</v>
      </c>
      <c r="AU901" s="49"/>
      <c r="AV901" s="49"/>
    </row>
    <row r="902" spans="1:48" x14ac:dyDescent="0.35">
      <c r="A902" s="49" t="s">
        <v>1587</v>
      </c>
      <c r="B902" s="49" t="s">
        <v>1349</v>
      </c>
      <c r="C902" s="49" t="s">
        <v>1350</v>
      </c>
      <c r="D902" s="49" t="s">
        <v>1349</v>
      </c>
      <c r="E902" s="49">
        <v>-2.3836900000000001</v>
      </c>
      <c r="F902" s="49" t="s">
        <v>1351</v>
      </c>
      <c r="G902" s="102">
        <v>45823</v>
      </c>
      <c r="H902" s="49"/>
      <c r="I902" s="49" t="s">
        <v>1352</v>
      </c>
      <c r="J902" s="49"/>
      <c r="K902" s="49"/>
      <c r="L902" s="49">
        <v>0</v>
      </c>
      <c r="M902" s="49">
        <v>0</v>
      </c>
      <c r="N902" s="49">
        <v>3.31E-3</v>
      </c>
      <c r="O902" s="49">
        <v>4.4099999999999999E-3</v>
      </c>
      <c r="P902" s="49"/>
      <c r="Q902" s="49"/>
      <c r="R902" s="49">
        <v>7.7099999999999998E-3</v>
      </c>
      <c r="S902" s="49"/>
      <c r="T902" s="49"/>
      <c r="U902" s="49"/>
      <c r="V902" s="49"/>
      <c r="W902" s="49"/>
      <c r="X902" s="49"/>
      <c r="Y902" s="49"/>
      <c r="Z902" s="49"/>
      <c r="AA902" s="49"/>
      <c r="AB902" s="49"/>
      <c r="AC902" s="49"/>
      <c r="AD902" s="49"/>
      <c r="AE902" s="49">
        <v>4.4099999999999999E-3</v>
      </c>
      <c r="AF902" s="49"/>
      <c r="AG902" s="49"/>
      <c r="AH902" s="49"/>
      <c r="AI902" s="49"/>
      <c r="AJ902" s="49"/>
      <c r="AK902" s="49"/>
      <c r="AL902" s="49"/>
      <c r="AM902" s="49"/>
      <c r="AN902" s="49"/>
      <c r="AO902" s="49"/>
      <c r="AP902" s="49"/>
      <c r="AQ902" s="49"/>
      <c r="AR902" s="49"/>
      <c r="AS902" s="49" t="s">
        <v>1353</v>
      </c>
      <c r="AT902" s="108" t="str">
        <f t="shared" si="14"/>
        <v>SYL1_2025-06-15_N</v>
      </c>
      <c r="AU902" s="49"/>
      <c r="AV902" s="49"/>
    </row>
    <row r="903" spans="1:48" x14ac:dyDescent="0.35">
      <c r="A903" s="49" t="s">
        <v>1587</v>
      </c>
      <c r="B903" s="49" t="s">
        <v>1349</v>
      </c>
      <c r="C903" s="49" t="s">
        <v>1356</v>
      </c>
      <c r="D903" s="49" t="s">
        <v>1349</v>
      </c>
      <c r="E903" s="49">
        <v>1.115E-2</v>
      </c>
      <c r="F903" s="49" t="s">
        <v>1357</v>
      </c>
      <c r="G903" s="102">
        <v>45823</v>
      </c>
      <c r="H903" s="49"/>
      <c r="I903" s="49" t="s">
        <v>1352</v>
      </c>
      <c r="J903" s="49"/>
      <c r="K903" s="49"/>
      <c r="L903" s="49">
        <v>0</v>
      </c>
      <c r="M903" s="49">
        <v>0</v>
      </c>
      <c r="N903" s="49">
        <v>4.3699999999999998E-3</v>
      </c>
      <c r="O903" s="49">
        <v>1.5399999999999999E-3</v>
      </c>
      <c r="P903" s="49"/>
      <c r="Q903" s="49"/>
      <c r="R903" s="49">
        <v>5.9100000000000003E-3</v>
      </c>
      <c r="S903" s="49"/>
      <c r="T903" s="49"/>
      <c r="U903" s="49"/>
      <c r="V903" s="49"/>
      <c r="W903" s="49"/>
      <c r="X903" s="49"/>
      <c r="Y903" s="49"/>
      <c r="Z903" s="49"/>
      <c r="AA903" s="49"/>
      <c r="AB903" s="49"/>
      <c r="AC903" s="49"/>
      <c r="AD903" s="49"/>
      <c r="AE903" s="49">
        <v>1.5399999999999999E-3</v>
      </c>
      <c r="AF903" s="49"/>
      <c r="AG903" s="49"/>
      <c r="AH903" s="49"/>
      <c r="AI903" s="49"/>
      <c r="AJ903" s="49"/>
      <c r="AK903" s="49"/>
      <c r="AL903" s="49"/>
      <c r="AM903" s="49"/>
      <c r="AN903" s="49"/>
      <c r="AO903" s="49"/>
      <c r="AP903" s="49"/>
      <c r="AQ903" s="49"/>
      <c r="AR903" s="49"/>
      <c r="AS903" s="49" t="s">
        <v>1353</v>
      </c>
      <c r="AT903" s="108" t="str">
        <f t="shared" si="14"/>
        <v>SYL1_2025-06-15_P</v>
      </c>
      <c r="AU903" s="49"/>
      <c r="AV903" s="49"/>
    </row>
    <row r="904" spans="1:48" x14ac:dyDescent="0.35">
      <c r="A904" s="49" t="s">
        <v>1587</v>
      </c>
      <c r="B904" s="49" t="s">
        <v>1349</v>
      </c>
      <c r="C904" s="49" t="s">
        <v>1361</v>
      </c>
      <c r="D904" s="49" t="s">
        <v>1349</v>
      </c>
      <c r="E904" s="49">
        <v>60.0259</v>
      </c>
      <c r="F904" s="49" t="s">
        <v>1351</v>
      </c>
      <c r="G904" s="102">
        <v>45823</v>
      </c>
      <c r="H904" s="49"/>
      <c r="I904" s="49" t="s">
        <v>1352</v>
      </c>
      <c r="J904" s="49"/>
      <c r="K904" s="49"/>
      <c r="L904" s="49">
        <v>0</v>
      </c>
      <c r="M904" s="49">
        <v>0</v>
      </c>
      <c r="N904" s="49">
        <v>6.5509999999999999E-2</v>
      </c>
      <c r="O904" s="49">
        <v>2.8900000000000002E-3</v>
      </c>
      <c r="P904" s="49"/>
      <c r="Q904" s="49"/>
      <c r="R904" s="49">
        <v>6.8400000000000002E-2</v>
      </c>
      <c r="S904" s="49"/>
      <c r="T904" s="49"/>
      <c r="U904" s="49"/>
      <c r="V904" s="49"/>
      <c r="W904" s="49"/>
      <c r="X904" s="49"/>
      <c r="Y904" s="49"/>
      <c r="Z904" s="49"/>
      <c r="AA904" s="49"/>
      <c r="AB904" s="49"/>
      <c r="AC904" s="49"/>
      <c r="AD904" s="49"/>
      <c r="AE904" s="49">
        <v>2.8900000000000002E-3</v>
      </c>
      <c r="AF904" s="49"/>
      <c r="AG904" s="49"/>
      <c r="AH904" s="49"/>
      <c r="AI904" s="49"/>
      <c r="AJ904" s="49"/>
      <c r="AK904" s="49"/>
      <c r="AL904" s="49"/>
      <c r="AM904" s="49"/>
      <c r="AN904" s="49"/>
      <c r="AO904" s="49"/>
      <c r="AP904" s="49"/>
      <c r="AQ904" s="49"/>
      <c r="AR904" s="49"/>
      <c r="AS904" s="49" t="s">
        <v>1353</v>
      </c>
      <c r="AT904" s="108" t="str">
        <f t="shared" si="14"/>
        <v>SYL1_2025-06-15_T</v>
      </c>
      <c r="AU904" s="49"/>
      <c r="AV904" s="49"/>
    </row>
    <row r="905" spans="1:48" x14ac:dyDescent="0.35">
      <c r="A905" s="49" t="s">
        <v>1587</v>
      </c>
      <c r="B905" s="49" t="s">
        <v>1349</v>
      </c>
      <c r="C905" s="49" t="s">
        <v>1359</v>
      </c>
      <c r="D905" s="49" t="s">
        <v>1349</v>
      </c>
      <c r="E905" s="49">
        <v>841.18079999999998</v>
      </c>
      <c r="F905" s="49" t="s">
        <v>1357</v>
      </c>
      <c r="G905" s="102">
        <v>45823</v>
      </c>
      <c r="H905" s="49"/>
      <c r="I905" s="49" t="s">
        <v>1352</v>
      </c>
      <c r="J905" s="49"/>
      <c r="K905" s="49" t="s">
        <v>1360</v>
      </c>
      <c r="L905" s="49">
        <v>34</v>
      </c>
      <c r="M905" s="49">
        <v>0</v>
      </c>
      <c r="N905" s="49">
        <v>8.2610000000000003E-2</v>
      </c>
      <c r="O905" s="49">
        <v>0.13569999999999999</v>
      </c>
      <c r="P905" s="49"/>
      <c r="Q905" s="49"/>
      <c r="R905" s="49">
        <v>0.21829999999999999</v>
      </c>
      <c r="S905" s="49"/>
      <c r="T905" s="49"/>
      <c r="U905" s="49"/>
      <c r="V905" s="49"/>
      <c r="W905" s="49"/>
      <c r="X905" s="49"/>
      <c r="Y905" s="49"/>
      <c r="Z905" s="49"/>
      <c r="AA905" s="49"/>
      <c r="AB905" s="49"/>
      <c r="AC905" s="49"/>
      <c r="AD905" s="49"/>
      <c r="AE905" s="49">
        <v>0.13569999999999999</v>
      </c>
      <c r="AF905" s="49"/>
      <c r="AG905" s="49"/>
      <c r="AH905" s="49"/>
      <c r="AI905" s="49"/>
      <c r="AJ905" s="49"/>
      <c r="AK905" s="49"/>
      <c r="AL905" s="49"/>
      <c r="AM905" s="49"/>
      <c r="AN905" s="49"/>
      <c r="AO905" s="49"/>
      <c r="AP905" s="49"/>
      <c r="AQ905" s="49"/>
      <c r="AR905" s="49"/>
      <c r="AS905" s="49" t="s">
        <v>1353</v>
      </c>
      <c r="AT905" s="108" t="str">
        <f t="shared" si="14"/>
        <v>SYL1_2025-06-15_C</v>
      </c>
      <c r="AU905" s="49"/>
      <c r="AV905" s="49"/>
    </row>
    <row r="906" spans="1:48" x14ac:dyDescent="0.35">
      <c r="A906" s="49" t="s">
        <v>1588</v>
      </c>
      <c r="B906" s="49" t="s">
        <v>1349</v>
      </c>
      <c r="C906" s="49" t="s">
        <v>1350</v>
      </c>
      <c r="D906" s="49" t="s">
        <v>1349</v>
      </c>
      <c r="E906" s="49">
        <v>-1.80603</v>
      </c>
      <c r="F906" s="49" t="s">
        <v>1351</v>
      </c>
      <c r="G906" s="102">
        <v>45823</v>
      </c>
      <c r="H906" s="49"/>
      <c r="I906" s="49" t="s">
        <v>1352</v>
      </c>
      <c r="J906" s="49"/>
      <c r="K906" s="49"/>
      <c r="L906" s="49">
        <v>0</v>
      </c>
      <c r="M906" s="49">
        <v>0</v>
      </c>
      <c r="N906" s="49">
        <v>5.0699999999999999E-3</v>
      </c>
      <c r="O906" s="49">
        <v>4.4299999999999999E-3</v>
      </c>
      <c r="P906" s="49"/>
      <c r="Q906" s="49"/>
      <c r="R906" s="49">
        <v>9.5099999999999994E-3</v>
      </c>
      <c r="S906" s="49"/>
      <c r="T906" s="49"/>
      <c r="U906" s="49"/>
      <c r="V906" s="49"/>
      <c r="W906" s="49"/>
      <c r="X906" s="49"/>
      <c r="Y906" s="49"/>
      <c r="Z906" s="49"/>
      <c r="AA906" s="49"/>
      <c r="AB906" s="49"/>
      <c r="AC906" s="49"/>
      <c r="AD906" s="49"/>
      <c r="AE906" s="49">
        <v>4.4299999999999999E-3</v>
      </c>
      <c r="AF906" s="49"/>
      <c r="AG906" s="49"/>
      <c r="AH906" s="49"/>
      <c r="AI906" s="49"/>
      <c r="AJ906" s="49"/>
      <c r="AK906" s="49"/>
      <c r="AL906" s="49"/>
      <c r="AM906" s="49"/>
      <c r="AN906" s="49"/>
      <c r="AO906" s="49"/>
      <c r="AP906" s="49"/>
      <c r="AQ906" s="49"/>
      <c r="AR906" s="49"/>
      <c r="AS906" s="49" t="s">
        <v>1353</v>
      </c>
      <c r="AT906" s="108" t="str">
        <f t="shared" si="14"/>
        <v>SYNL1_2025-06-15_N</v>
      </c>
      <c r="AU906" s="49"/>
      <c r="AV906" s="49"/>
    </row>
    <row r="907" spans="1:48" x14ac:dyDescent="0.35">
      <c r="A907" s="49" t="s">
        <v>1588</v>
      </c>
      <c r="B907" s="49" t="s">
        <v>1349</v>
      </c>
      <c r="C907" s="49" t="s">
        <v>1359</v>
      </c>
      <c r="D907" s="49" t="s">
        <v>1349</v>
      </c>
      <c r="E907" s="49">
        <v>167.77709999999999</v>
      </c>
      <c r="F907" s="49" t="s">
        <v>1357</v>
      </c>
      <c r="G907" s="102">
        <v>45823</v>
      </c>
      <c r="H907" s="49"/>
      <c r="I907" s="49" t="s">
        <v>1352</v>
      </c>
      <c r="J907" s="49"/>
      <c r="K907" s="49" t="s">
        <v>1360</v>
      </c>
      <c r="L907" s="49">
        <v>4</v>
      </c>
      <c r="M907" s="49">
        <v>0</v>
      </c>
      <c r="N907" s="49">
        <v>0.11509999999999999</v>
      </c>
      <c r="O907" s="49">
        <v>0.13693</v>
      </c>
      <c r="P907" s="49"/>
      <c r="Q907" s="49"/>
      <c r="R907" s="49">
        <v>0.25202000000000002</v>
      </c>
      <c r="S907" s="49"/>
      <c r="T907" s="49"/>
      <c r="U907" s="49"/>
      <c r="V907" s="49"/>
      <c r="W907" s="49"/>
      <c r="X907" s="49"/>
      <c r="Y907" s="49"/>
      <c r="Z907" s="49"/>
      <c r="AA907" s="49"/>
      <c r="AB907" s="49"/>
      <c r="AC907" s="49"/>
      <c r="AD907" s="49"/>
      <c r="AE907" s="49">
        <v>0.13693</v>
      </c>
      <c r="AF907" s="49"/>
      <c r="AG907" s="49"/>
      <c r="AH907" s="49"/>
      <c r="AI907" s="49"/>
      <c r="AJ907" s="49"/>
      <c r="AK907" s="49"/>
      <c r="AL907" s="49"/>
      <c r="AM907" s="49"/>
      <c r="AN907" s="49"/>
      <c r="AO907" s="49"/>
      <c r="AP907" s="49"/>
      <c r="AQ907" s="49"/>
      <c r="AR907" s="49"/>
      <c r="AS907" s="49" t="s">
        <v>1353</v>
      </c>
      <c r="AT907" s="108" t="str">
        <f t="shared" si="14"/>
        <v>SYNL1_2025-06-15_C</v>
      </c>
      <c r="AU907" s="49"/>
      <c r="AV907" s="49"/>
    </row>
    <row r="908" spans="1:48" x14ac:dyDescent="0.35">
      <c r="A908" s="49" t="s">
        <v>1588</v>
      </c>
      <c r="B908" s="49" t="s">
        <v>1349</v>
      </c>
      <c r="C908" s="49" t="s">
        <v>1361</v>
      </c>
      <c r="D908" s="49" t="s">
        <v>1349</v>
      </c>
      <c r="E908" s="49">
        <v>208.0829</v>
      </c>
      <c r="F908" s="49" t="s">
        <v>1351</v>
      </c>
      <c r="G908" s="102">
        <v>45823</v>
      </c>
      <c r="H908" s="49"/>
      <c r="I908" s="49" t="s">
        <v>1352</v>
      </c>
      <c r="J908" s="49"/>
      <c r="K908" s="49"/>
      <c r="L908" s="49">
        <v>0</v>
      </c>
      <c r="M908" s="49">
        <v>0</v>
      </c>
      <c r="N908" s="49">
        <v>0.22170000000000001</v>
      </c>
      <c r="O908" s="49">
        <v>2.8500000000000001E-3</v>
      </c>
      <c r="P908" s="49"/>
      <c r="Q908" s="49"/>
      <c r="R908" s="49">
        <v>0.22455</v>
      </c>
      <c r="S908" s="49"/>
      <c r="T908" s="49"/>
      <c r="U908" s="49"/>
      <c r="V908" s="49"/>
      <c r="W908" s="49"/>
      <c r="X908" s="49"/>
      <c r="Y908" s="49"/>
      <c r="Z908" s="49"/>
      <c r="AA908" s="49"/>
      <c r="AB908" s="49"/>
      <c r="AC908" s="49"/>
      <c r="AD908" s="49"/>
      <c r="AE908" s="49">
        <v>2.8500000000000001E-3</v>
      </c>
      <c r="AF908" s="49"/>
      <c r="AG908" s="49"/>
      <c r="AH908" s="49"/>
      <c r="AI908" s="49"/>
      <c r="AJ908" s="49"/>
      <c r="AK908" s="49"/>
      <c r="AL908" s="49"/>
      <c r="AM908" s="49"/>
      <c r="AN908" s="49"/>
      <c r="AO908" s="49"/>
      <c r="AP908" s="49"/>
      <c r="AQ908" s="49"/>
      <c r="AR908" s="49"/>
      <c r="AS908" s="49" t="s">
        <v>1353</v>
      </c>
      <c r="AT908" s="108" t="str">
        <f t="shared" si="14"/>
        <v>SYNL1_2025-06-15_T</v>
      </c>
      <c r="AU908" s="49"/>
      <c r="AV908" s="49"/>
    </row>
    <row r="909" spans="1:48" x14ac:dyDescent="0.35">
      <c r="A909" s="49" t="s">
        <v>1588</v>
      </c>
      <c r="B909" s="49" t="s">
        <v>1349</v>
      </c>
      <c r="C909" s="49" t="s">
        <v>1397</v>
      </c>
      <c r="D909" s="49" t="s">
        <v>1349</v>
      </c>
      <c r="E909" s="49">
        <v>0.80832000000000004</v>
      </c>
      <c r="F909" s="49" t="s">
        <v>1357</v>
      </c>
      <c r="G909" s="102">
        <v>45823</v>
      </c>
      <c r="H909" s="49"/>
      <c r="I909" s="49" t="s">
        <v>1352</v>
      </c>
      <c r="J909" s="49"/>
      <c r="K909" s="49" t="s">
        <v>1360</v>
      </c>
      <c r="L909" s="49">
        <v>4</v>
      </c>
      <c r="M909" s="49">
        <v>0</v>
      </c>
      <c r="N909" s="49">
        <v>6.3409999999999994E-2</v>
      </c>
      <c r="O909" s="49">
        <v>3.3E-4</v>
      </c>
      <c r="P909" s="49"/>
      <c r="Q909" s="49"/>
      <c r="R909" s="49">
        <v>6.3740000000000005E-2</v>
      </c>
      <c r="S909" s="49"/>
      <c r="T909" s="49"/>
      <c r="U909" s="49"/>
      <c r="V909" s="49"/>
      <c r="W909" s="49"/>
      <c r="X909" s="49"/>
      <c r="Y909" s="49"/>
      <c r="Z909" s="49"/>
      <c r="AA909" s="49"/>
      <c r="AB909" s="49"/>
      <c r="AC909" s="49"/>
      <c r="AD909" s="49"/>
      <c r="AE909" s="49">
        <v>3.3E-4</v>
      </c>
      <c r="AF909" s="49"/>
      <c r="AG909" s="49"/>
      <c r="AH909" s="49"/>
      <c r="AI909" s="49"/>
      <c r="AJ909" s="49"/>
      <c r="AK909" s="49"/>
      <c r="AL909" s="49"/>
      <c r="AM909" s="49"/>
      <c r="AN909" s="49"/>
      <c r="AO909" s="49"/>
      <c r="AP909" s="49"/>
      <c r="AQ909" s="49"/>
      <c r="AR909" s="49"/>
      <c r="AS909" s="49" t="s">
        <v>1353</v>
      </c>
      <c r="AT909" s="108" t="str">
        <f t="shared" si="14"/>
        <v>SYNL1_2025-06-15_P</v>
      </c>
      <c r="AU909" s="49"/>
      <c r="AV909" s="49"/>
    </row>
    <row r="910" spans="1:48" x14ac:dyDescent="0.35">
      <c r="A910" s="49" t="s">
        <v>1589</v>
      </c>
      <c r="B910" s="49" t="s">
        <v>1349</v>
      </c>
      <c r="C910" s="49" t="s">
        <v>1350</v>
      </c>
      <c r="D910" s="49" t="s">
        <v>1349</v>
      </c>
      <c r="E910" s="49">
        <v>-3.2347299999999999</v>
      </c>
      <c r="F910" s="49" t="s">
        <v>1351</v>
      </c>
      <c r="G910" s="102">
        <v>45823</v>
      </c>
      <c r="H910" s="49"/>
      <c r="I910" s="49" t="s">
        <v>1352</v>
      </c>
      <c r="J910" s="49"/>
      <c r="K910" s="49"/>
      <c r="L910" s="49">
        <v>0</v>
      </c>
      <c r="M910" s="49">
        <v>0</v>
      </c>
      <c r="N910" s="49">
        <v>6.9999999999999999E-4</v>
      </c>
      <c r="O910" s="49">
        <v>2.027E-2</v>
      </c>
      <c r="P910" s="49"/>
      <c r="Q910" s="49"/>
      <c r="R910" s="49">
        <v>2.0969999999999999E-2</v>
      </c>
      <c r="S910" s="49"/>
      <c r="T910" s="49"/>
      <c r="U910" s="49"/>
      <c r="V910" s="49"/>
      <c r="W910" s="49"/>
      <c r="X910" s="49"/>
      <c r="Y910" s="49"/>
      <c r="Z910" s="49"/>
      <c r="AA910" s="49"/>
      <c r="AB910" s="49"/>
      <c r="AC910" s="49"/>
      <c r="AD910" s="49"/>
      <c r="AE910" s="49">
        <v>2.027E-2</v>
      </c>
      <c r="AF910" s="49"/>
      <c r="AG910" s="49"/>
      <c r="AH910" s="49"/>
      <c r="AI910" s="49"/>
      <c r="AJ910" s="49"/>
      <c r="AK910" s="49"/>
      <c r="AL910" s="49"/>
      <c r="AM910" s="49"/>
      <c r="AN910" s="49"/>
      <c r="AO910" s="49"/>
      <c r="AP910" s="49"/>
      <c r="AQ910" s="49"/>
      <c r="AR910" s="49"/>
      <c r="AS910" s="49" t="s">
        <v>1353</v>
      </c>
      <c r="AT910" s="108" t="str">
        <f t="shared" si="14"/>
        <v>WP1_2025-06-15_N</v>
      </c>
      <c r="AU910" s="49"/>
      <c r="AV910" s="49"/>
    </row>
    <row r="911" spans="1:48" x14ac:dyDescent="0.35">
      <c r="A911" s="49" t="s">
        <v>1589</v>
      </c>
      <c r="B911" s="49" t="s">
        <v>1349</v>
      </c>
      <c r="C911" s="49" t="s">
        <v>1359</v>
      </c>
      <c r="D911" s="49" t="s">
        <v>1349</v>
      </c>
      <c r="E911" s="49">
        <v>82.892080000000007</v>
      </c>
      <c r="F911" s="49" t="s">
        <v>1357</v>
      </c>
      <c r="G911" s="102">
        <v>45823</v>
      </c>
      <c r="H911" s="49"/>
      <c r="I911" s="49" t="s">
        <v>1352</v>
      </c>
      <c r="J911" s="49"/>
      <c r="K911" s="49"/>
      <c r="L911" s="49">
        <v>0</v>
      </c>
      <c r="M911" s="49">
        <v>0</v>
      </c>
      <c r="N911" s="49">
        <v>0.26241999999999999</v>
      </c>
      <c r="O911" s="49">
        <v>0.13538</v>
      </c>
      <c r="P911" s="49"/>
      <c r="Q911" s="49"/>
      <c r="R911" s="49">
        <v>0.39779999999999999</v>
      </c>
      <c r="S911" s="49"/>
      <c r="T911" s="49"/>
      <c r="U911" s="49"/>
      <c r="V911" s="49"/>
      <c r="W911" s="49"/>
      <c r="X911" s="49"/>
      <c r="Y911" s="49"/>
      <c r="Z911" s="49"/>
      <c r="AA911" s="49"/>
      <c r="AB911" s="49"/>
      <c r="AC911" s="49"/>
      <c r="AD911" s="49"/>
      <c r="AE911" s="49">
        <v>0.13538</v>
      </c>
      <c r="AF911" s="49"/>
      <c r="AG911" s="49"/>
      <c r="AH911" s="49"/>
      <c r="AI911" s="49"/>
      <c r="AJ911" s="49"/>
      <c r="AK911" s="49"/>
      <c r="AL911" s="49"/>
      <c r="AM911" s="49"/>
      <c r="AN911" s="49"/>
      <c r="AO911" s="49"/>
      <c r="AP911" s="49"/>
      <c r="AQ911" s="49"/>
      <c r="AR911" s="49"/>
      <c r="AS911" s="49" t="s">
        <v>1353</v>
      </c>
      <c r="AT911" s="108" t="str">
        <f t="shared" si="14"/>
        <v>WP1_2025-06-15_C</v>
      </c>
      <c r="AU911" s="49"/>
      <c r="AV911" s="49"/>
    </row>
    <row r="912" spans="1:48" x14ac:dyDescent="0.35">
      <c r="A912" s="49" t="s">
        <v>1589</v>
      </c>
      <c r="B912" s="49" t="s">
        <v>1349</v>
      </c>
      <c r="C912" s="49" t="s">
        <v>1356</v>
      </c>
      <c r="D912" s="49" t="s">
        <v>1349</v>
      </c>
      <c r="E912" s="49">
        <v>8.0939999999999998E-2</v>
      </c>
      <c r="F912" s="49" t="s">
        <v>1357</v>
      </c>
      <c r="G912" s="102">
        <v>45823</v>
      </c>
      <c r="H912" s="49"/>
      <c r="I912" s="49" t="s">
        <v>1352</v>
      </c>
      <c r="J912" s="49"/>
      <c r="K912" s="49"/>
      <c r="L912" s="49">
        <v>0</v>
      </c>
      <c r="M912" s="49">
        <v>0</v>
      </c>
      <c r="N912" s="49">
        <v>3.9449999999999999E-2</v>
      </c>
      <c r="O912" s="49">
        <v>4.47E-3</v>
      </c>
      <c r="P912" s="49"/>
      <c r="Q912" s="49"/>
      <c r="R912" s="49">
        <v>4.3920000000000001E-2</v>
      </c>
      <c r="S912" s="49"/>
      <c r="T912" s="49"/>
      <c r="U912" s="49"/>
      <c r="V912" s="49"/>
      <c r="W912" s="49"/>
      <c r="X912" s="49"/>
      <c r="Y912" s="49"/>
      <c r="Z912" s="49"/>
      <c r="AA912" s="49"/>
      <c r="AB912" s="49"/>
      <c r="AC912" s="49"/>
      <c r="AD912" s="49"/>
      <c r="AE912" s="49">
        <v>4.47E-3</v>
      </c>
      <c r="AF912" s="49"/>
      <c r="AG912" s="49"/>
      <c r="AH912" s="49"/>
      <c r="AI912" s="49"/>
      <c r="AJ912" s="49"/>
      <c r="AK912" s="49"/>
      <c r="AL912" s="49"/>
      <c r="AM912" s="49"/>
      <c r="AN912" s="49"/>
      <c r="AO912" s="49"/>
      <c r="AP912" s="49"/>
      <c r="AQ912" s="49"/>
      <c r="AR912" s="49"/>
      <c r="AS912" s="49" t="s">
        <v>1353</v>
      </c>
      <c r="AT912" s="108" t="str">
        <f t="shared" si="14"/>
        <v>WP1_2025-06-15_P</v>
      </c>
      <c r="AU912" s="49"/>
      <c r="AV912" s="49"/>
    </row>
    <row r="913" spans="1:48" x14ac:dyDescent="0.35">
      <c r="A913" s="49" t="s">
        <v>1589</v>
      </c>
      <c r="B913" s="49" t="s">
        <v>1349</v>
      </c>
      <c r="C913" s="49" t="s">
        <v>1361</v>
      </c>
      <c r="D913" s="49" t="s">
        <v>1349</v>
      </c>
      <c r="E913" s="49">
        <v>25.808399999999999</v>
      </c>
      <c r="F913" s="49" t="s">
        <v>1351</v>
      </c>
      <c r="G913" s="102">
        <v>45823</v>
      </c>
      <c r="H913" s="49"/>
      <c r="I913" s="49" t="s">
        <v>1352</v>
      </c>
      <c r="J913" s="49"/>
      <c r="K913" s="49"/>
      <c r="L913" s="49">
        <v>0</v>
      </c>
      <c r="M913" s="49">
        <v>0</v>
      </c>
      <c r="N913" s="49">
        <v>3.2419999999999997E-2</v>
      </c>
      <c r="O913" s="49">
        <v>1.29E-2</v>
      </c>
      <c r="P913" s="49"/>
      <c r="Q913" s="49"/>
      <c r="R913" s="49">
        <v>4.5319999999999999E-2</v>
      </c>
      <c r="S913" s="49"/>
      <c r="T913" s="49"/>
      <c r="U913" s="49"/>
      <c r="V913" s="49"/>
      <c r="W913" s="49"/>
      <c r="X913" s="49"/>
      <c r="Y913" s="49"/>
      <c r="Z913" s="49"/>
      <c r="AA913" s="49"/>
      <c r="AB913" s="49"/>
      <c r="AC913" s="49"/>
      <c r="AD913" s="49"/>
      <c r="AE913" s="49">
        <v>1.29E-2</v>
      </c>
      <c r="AF913" s="49"/>
      <c r="AG913" s="49"/>
      <c r="AH913" s="49"/>
      <c r="AI913" s="49"/>
      <c r="AJ913" s="49"/>
      <c r="AK913" s="49"/>
      <c r="AL913" s="49"/>
      <c r="AM913" s="49"/>
      <c r="AN913" s="49"/>
      <c r="AO913" s="49"/>
      <c r="AP913" s="49"/>
      <c r="AQ913" s="49"/>
      <c r="AR913" s="49"/>
      <c r="AS913" s="49" t="s">
        <v>1353</v>
      </c>
      <c r="AT913" s="108" t="str">
        <f t="shared" si="14"/>
        <v>WP1_2025-06-15_T</v>
      </c>
      <c r="AU913" s="49"/>
      <c r="AV913" s="49"/>
    </row>
    <row r="914" spans="1:48" x14ac:dyDescent="0.35">
      <c r="A914" s="49" t="s">
        <v>1590</v>
      </c>
      <c r="B914" s="49" t="s">
        <v>1349</v>
      </c>
      <c r="C914" s="49" t="s">
        <v>1350</v>
      </c>
      <c r="D914" s="49" t="s">
        <v>1349</v>
      </c>
      <c r="E914" s="49">
        <v>-4.0624200000000004</v>
      </c>
      <c r="F914" s="49" t="s">
        <v>1351</v>
      </c>
      <c r="G914" s="102">
        <v>45823</v>
      </c>
      <c r="H914" s="49"/>
      <c r="I914" s="49" t="s">
        <v>1352</v>
      </c>
      <c r="J914" s="49"/>
      <c r="K914" s="49"/>
      <c r="L914" s="49">
        <v>0</v>
      </c>
      <c r="M914" s="49">
        <v>0</v>
      </c>
      <c r="N914" s="49">
        <v>-1.83E-3</v>
      </c>
      <c r="O914" s="49">
        <v>3.9289999999999999E-2</v>
      </c>
      <c r="P914" s="49"/>
      <c r="Q914" s="49"/>
      <c r="R914" s="49">
        <v>3.746E-2</v>
      </c>
      <c r="S914" s="49"/>
      <c r="T914" s="49"/>
      <c r="U914" s="49"/>
      <c r="V914" s="49"/>
      <c r="W914" s="49"/>
      <c r="X914" s="49"/>
      <c r="Y914" s="49"/>
      <c r="Z914" s="49"/>
      <c r="AA914" s="49"/>
      <c r="AB914" s="49"/>
      <c r="AC914" s="49"/>
      <c r="AD914" s="49"/>
      <c r="AE914" s="49">
        <v>3.9289999999999999E-2</v>
      </c>
      <c r="AF914" s="49"/>
      <c r="AG914" s="49"/>
      <c r="AH914" s="49"/>
      <c r="AI914" s="49"/>
      <c r="AJ914" s="49"/>
      <c r="AK914" s="49"/>
      <c r="AL914" s="49"/>
      <c r="AM914" s="49"/>
      <c r="AN914" s="49"/>
      <c r="AO914" s="49"/>
      <c r="AP914" s="49"/>
      <c r="AQ914" s="49"/>
      <c r="AR914" s="49"/>
      <c r="AS914" s="49" t="s">
        <v>1353</v>
      </c>
      <c r="AT914" s="108" t="str">
        <f t="shared" si="14"/>
        <v>WP2_2025-06-15_N</v>
      </c>
      <c r="AU914" s="49"/>
      <c r="AV914" s="49"/>
    </row>
    <row r="915" spans="1:48" x14ac:dyDescent="0.35">
      <c r="A915" s="49" t="s">
        <v>1590</v>
      </c>
      <c r="B915" s="49" t="s">
        <v>1349</v>
      </c>
      <c r="C915" s="49" t="s">
        <v>1359</v>
      </c>
      <c r="D915" s="49" t="s">
        <v>1349</v>
      </c>
      <c r="E915" s="49">
        <v>83.225589999999997</v>
      </c>
      <c r="F915" s="49" t="s">
        <v>1357</v>
      </c>
      <c r="G915" s="102">
        <v>45823</v>
      </c>
      <c r="H915" s="49"/>
      <c r="I915" s="49" t="s">
        <v>1352</v>
      </c>
      <c r="J915" s="49"/>
      <c r="K915" s="49"/>
      <c r="L915" s="49">
        <v>0</v>
      </c>
      <c r="M915" s="49">
        <v>0</v>
      </c>
      <c r="N915" s="49">
        <v>0.26329999999999998</v>
      </c>
      <c r="O915" s="49">
        <v>0.1348</v>
      </c>
      <c r="P915" s="49"/>
      <c r="Q915" s="49"/>
      <c r="R915" s="49">
        <v>0.39810000000000001</v>
      </c>
      <c r="S915" s="49"/>
      <c r="T915" s="49"/>
      <c r="U915" s="49"/>
      <c r="V915" s="49"/>
      <c r="W915" s="49"/>
      <c r="X915" s="49"/>
      <c r="Y915" s="49"/>
      <c r="Z915" s="49"/>
      <c r="AA915" s="49"/>
      <c r="AB915" s="49"/>
      <c r="AC915" s="49"/>
      <c r="AD915" s="49"/>
      <c r="AE915" s="49">
        <v>0.1348</v>
      </c>
      <c r="AF915" s="49"/>
      <c r="AG915" s="49"/>
      <c r="AH915" s="49"/>
      <c r="AI915" s="49"/>
      <c r="AJ915" s="49"/>
      <c r="AK915" s="49"/>
      <c r="AL915" s="49"/>
      <c r="AM915" s="49"/>
      <c r="AN915" s="49"/>
      <c r="AO915" s="49"/>
      <c r="AP915" s="49"/>
      <c r="AQ915" s="49"/>
      <c r="AR915" s="49"/>
      <c r="AS915" s="49" t="s">
        <v>1353</v>
      </c>
      <c r="AT915" s="108" t="str">
        <f t="shared" si="14"/>
        <v>WP2_2025-06-15_C</v>
      </c>
      <c r="AU915" s="49"/>
      <c r="AV915" s="49"/>
    </row>
    <row r="916" spans="1:48" x14ac:dyDescent="0.35">
      <c r="A916" s="49" t="s">
        <v>1590</v>
      </c>
      <c r="B916" s="49" t="s">
        <v>1349</v>
      </c>
      <c r="C916" s="49" t="s">
        <v>1356</v>
      </c>
      <c r="D916" s="49" t="s">
        <v>1349</v>
      </c>
      <c r="E916" s="49">
        <v>8.9599999999999992E-3</v>
      </c>
      <c r="F916" s="49" t="s">
        <v>1357</v>
      </c>
      <c r="G916" s="102">
        <v>45823</v>
      </c>
      <c r="H916" s="49"/>
      <c r="I916" s="49" t="s">
        <v>1352</v>
      </c>
      <c r="J916" s="49"/>
      <c r="K916" s="49"/>
      <c r="L916" s="49">
        <v>0</v>
      </c>
      <c r="M916" s="49">
        <v>0</v>
      </c>
      <c r="N916" s="49">
        <v>3.2699999999999999E-3</v>
      </c>
      <c r="O916" s="49">
        <v>1.763E-2</v>
      </c>
      <c r="P916" s="49"/>
      <c r="Q916" s="49"/>
      <c r="R916" s="49">
        <v>2.0899999999999998E-2</v>
      </c>
      <c r="S916" s="49"/>
      <c r="T916" s="49"/>
      <c r="U916" s="49"/>
      <c r="V916" s="49"/>
      <c r="W916" s="49"/>
      <c r="X916" s="49"/>
      <c r="Y916" s="49"/>
      <c r="Z916" s="49"/>
      <c r="AA916" s="49"/>
      <c r="AB916" s="49"/>
      <c r="AC916" s="49"/>
      <c r="AD916" s="49"/>
      <c r="AE916" s="49">
        <v>1.763E-2</v>
      </c>
      <c r="AF916" s="49"/>
      <c r="AG916" s="49"/>
      <c r="AH916" s="49"/>
      <c r="AI916" s="49"/>
      <c r="AJ916" s="49"/>
      <c r="AK916" s="49"/>
      <c r="AL916" s="49"/>
      <c r="AM916" s="49"/>
      <c r="AN916" s="49"/>
      <c r="AO916" s="49"/>
      <c r="AP916" s="49"/>
      <c r="AQ916" s="49"/>
      <c r="AR916" s="49"/>
      <c r="AS916" s="49" t="s">
        <v>1353</v>
      </c>
      <c r="AT916" s="108" t="str">
        <f t="shared" si="14"/>
        <v>WP2_2025-06-15_P</v>
      </c>
      <c r="AU916" s="49"/>
      <c r="AV916" s="49"/>
    </row>
    <row r="917" spans="1:48" x14ac:dyDescent="0.35">
      <c r="A917" s="49" t="s">
        <v>1590</v>
      </c>
      <c r="B917" s="49" t="s">
        <v>1349</v>
      </c>
      <c r="C917" s="49" t="s">
        <v>1361</v>
      </c>
      <c r="D917" s="49" t="s">
        <v>1349</v>
      </c>
      <c r="E917" s="49">
        <v>-1.6323700000000001</v>
      </c>
      <c r="F917" s="49" t="s">
        <v>1351</v>
      </c>
      <c r="G917" s="102">
        <v>45823</v>
      </c>
      <c r="H917" s="49"/>
      <c r="I917" s="49" t="s">
        <v>1352</v>
      </c>
      <c r="J917" s="49">
        <v>30</v>
      </c>
      <c r="K917" s="49"/>
      <c r="L917" s="49">
        <v>0</v>
      </c>
      <c r="M917" s="49">
        <v>0</v>
      </c>
      <c r="N917" s="49">
        <v>6.6899999999999998E-3</v>
      </c>
      <c r="O917" s="49">
        <v>2.121E-2</v>
      </c>
      <c r="P917" s="49"/>
      <c r="Q917" s="49"/>
      <c r="R917" s="49">
        <v>2.7900000000000001E-2</v>
      </c>
      <c r="S917" s="49"/>
      <c r="T917" s="49"/>
      <c r="U917" s="49"/>
      <c r="V917" s="49"/>
      <c r="W917" s="49"/>
      <c r="X917" s="49"/>
      <c r="Y917" s="49"/>
      <c r="Z917" s="49"/>
      <c r="AA917" s="49"/>
      <c r="AB917" s="49"/>
      <c r="AC917" s="49"/>
      <c r="AD917" s="49"/>
      <c r="AE917" s="49">
        <v>2.121E-2</v>
      </c>
      <c r="AF917" s="49"/>
      <c r="AG917" s="49"/>
      <c r="AH917" s="49"/>
      <c r="AI917" s="49"/>
      <c r="AJ917" s="49"/>
      <c r="AK917" s="49"/>
      <c r="AL917" s="49"/>
      <c r="AM917" s="49"/>
      <c r="AN917" s="49"/>
      <c r="AO917" s="49"/>
      <c r="AP917" s="49"/>
      <c r="AQ917" s="49"/>
      <c r="AR917" s="49"/>
      <c r="AS917" s="49" t="s">
        <v>1353</v>
      </c>
      <c r="AT917" s="108" t="str">
        <f t="shared" si="14"/>
        <v>WP2_2025-06-15_T</v>
      </c>
      <c r="AU917" s="49"/>
      <c r="AV917" s="49"/>
    </row>
    <row r="918" spans="1:48" x14ac:dyDescent="0.35">
      <c r="A918" s="49" t="s">
        <v>1591</v>
      </c>
      <c r="B918" s="49" t="s">
        <v>1349</v>
      </c>
      <c r="C918" s="49" t="s">
        <v>1359</v>
      </c>
      <c r="D918" s="49" t="s">
        <v>1349</v>
      </c>
      <c r="E918" s="49">
        <v>79.542079999999999</v>
      </c>
      <c r="F918" s="49" t="s">
        <v>1357</v>
      </c>
      <c r="G918" s="102">
        <v>45823</v>
      </c>
      <c r="H918" s="49"/>
      <c r="I918" s="49" t="s">
        <v>1352</v>
      </c>
      <c r="J918" s="49"/>
      <c r="K918" s="49"/>
      <c r="L918" s="49">
        <v>0</v>
      </c>
      <c r="M918" s="49">
        <v>0</v>
      </c>
      <c r="N918" s="49">
        <v>0.25353999999999999</v>
      </c>
      <c r="O918" s="49">
        <v>0.13519999999999999</v>
      </c>
      <c r="P918" s="49"/>
      <c r="Q918" s="49"/>
      <c r="R918" s="49">
        <v>0.38873999999999997</v>
      </c>
      <c r="S918" s="49"/>
      <c r="T918" s="49"/>
      <c r="U918" s="49"/>
      <c r="V918" s="49"/>
      <c r="W918" s="49"/>
      <c r="X918" s="49"/>
      <c r="Y918" s="49"/>
      <c r="Z918" s="49"/>
      <c r="AA918" s="49"/>
      <c r="AB918" s="49"/>
      <c r="AC918" s="49"/>
      <c r="AD918" s="49"/>
      <c r="AE918" s="49">
        <v>0.13519999999999999</v>
      </c>
      <c r="AF918" s="49"/>
      <c r="AG918" s="49"/>
      <c r="AH918" s="49"/>
      <c r="AI918" s="49"/>
      <c r="AJ918" s="49"/>
      <c r="AK918" s="49"/>
      <c r="AL918" s="49"/>
      <c r="AM918" s="49"/>
      <c r="AN918" s="49"/>
      <c r="AO918" s="49"/>
      <c r="AP918" s="49"/>
      <c r="AQ918" s="49"/>
      <c r="AR918" s="49"/>
      <c r="AS918" s="49" t="s">
        <v>1353</v>
      </c>
      <c r="AT918" s="108" t="str">
        <f t="shared" si="14"/>
        <v>WP3_2025-06-15_C</v>
      </c>
      <c r="AU918" s="49"/>
      <c r="AV918" s="49"/>
    </row>
    <row r="919" spans="1:48" x14ac:dyDescent="0.35">
      <c r="A919" s="49" t="s">
        <v>1591</v>
      </c>
      <c r="B919" s="49" t="s">
        <v>1349</v>
      </c>
      <c r="C919" s="49" t="s">
        <v>1350</v>
      </c>
      <c r="D919" s="49" t="s">
        <v>1349</v>
      </c>
      <c r="E919" s="49">
        <v>-3.7291099999999999</v>
      </c>
      <c r="F919" s="49" t="s">
        <v>1351</v>
      </c>
      <c r="G919" s="102">
        <v>45823</v>
      </c>
      <c r="H919" s="49"/>
      <c r="I919" s="49" t="s">
        <v>1352</v>
      </c>
      <c r="J919" s="49"/>
      <c r="K919" s="49"/>
      <c r="L919" s="49">
        <v>0</v>
      </c>
      <c r="M919" s="49">
        <v>0</v>
      </c>
      <c r="N919" s="49">
        <v>-8.0999999999999996E-4</v>
      </c>
      <c r="O919" s="49">
        <v>5.9209999999999999E-2</v>
      </c>
      <c r="P919" s="49"/>
      <c r="Q919" s="49"/>
      <c r="R919" s="49">
        <v>5.8400000000000001E-2</v>
      </c>
      <c r="S919" s="49"/>
      <c r="T919" s="49"/>
      <c r="U919" s="49"/>
      <c r="V919" s="49"/>
      <c r="W919" s="49"/>
      <c r="X919" s="49"/>
      <c r="Y919" s="49"/>
      <c r="Z919" s="49"/>
      <c r="AA919" s="49"/>
      <c r="AB919" s="49"/>
      <c r="AC919" s="49"/>
      <c r="AD919" s="49"/>
      <c r="AE919" s="49">
        <v>5.9209999999999999E-2</v>
      </c>
      <c r="AF919" s="49"/>
      <c r="AG919" s="49"/>
      <c r="AH919" s="49"/>
      <c r="AI919" s="49"/>
      <c r="AJ919" s="49"/>
      <c r="AK919" s="49"/>
      <c r="AL919" s="49"/>
      <c r="AM919" s="49"/>
      <c r="AN919" s="49"/>
      <c r="AO919" s="49"/>
      <c r="AP919" s="49"/>
      <c r="AQ919" s="49"/>
      <c r="AR919" s="49"/>
      <c r="AS919" s="49" t="s">
        <v>1353</v>
      </c>
      <c r="AT919" s="108" t="str">
        <f t="shared" si="14"/>
        <v>WP3_2025-06-15_N</v>
      </c>
      <c r="AU919" s="49"/>
      <c r="AV919" s="49"/>
    </row>
    <row r="920" spans="1:48" x14ac:dyDescent="0.35">
      <c r="A920" s="49" t="s">
        <v>1591</v>
      </c>
      <c r="B920" s="49" t="s">
        <v>1349</v>
      </c>
      <c r="C920" s="49" t="s">
        <v>1356</v>
      </c>
      <c r="D920" s="49" t="s">
        <v>1349</v>
      </c>
      <c r="E920" s="49">
        <v>6.2030000000000002E-2</v>
      </c>
      <c r="F920" s="49" t="s">
        <v>1357</v>
      </c>
      <c r="G920" s="102">
        <v>45823</v>
      </c>
      <c r="H920" s="49"/>
      <c r="I920" s="49" t="s">
        <v>1352</v>
      </c>
      <c r="J920" s="49"/>
      <c r="K920" s="49"/>
      <c r="L920" s="49">
        <v>0</v>
      </c>
      <c r="M920" s="49">
        <v>0</v>
      </c>
      <c r="N920" s="49">
        <v>2.9950000000000001E-2</v>
      </c>
      <c r="O920" s="49">
        <v>2.759E-2</v>
      </c>
      <c r="P920" s="49"/>
      <c r="Q920" s="49"/>
      <c r="R920" s="49">
        <v>5.7540000000000001E-2</v>
      </c>
      <c r="S920" s="49"/>
      <c r="T920" s="49"/>
      <c r="U920" s="49"/>
      <c r="V920" s="49"/>
      <c r="W920" s="49"/>
      <c r="X920" s="49"/>
      <c r="Y920" s="49"/>
      <c r="Z920" s="49"/>
      <c r="AA920" s="49"/>
      <c r="AB920" s="49"/>
      <c r="AC920" s="49"/>
      <c r="AD920" s="49"/>
      <c r="AE920" s="49">
        <v>2.759E-2</v>
      </c>
      <c r="AF920" s="49"/>
      <c r="AG920" s="49"/>
      <c r="AH920" s="49"/>
      <c r="AI920" s="49"/>
      <c r="AJ920" s="49"/>
      <c r="AK920" s="49"/>
      <c r="AL920" s="49"/>
      <c r="AM920" s="49"/>
      <c r="AN920" s="49"/>
      <c r="AO920" s="49"/>
      <c r="AP920" s="49"/>
      <c r="AQ920" s="49"/>
      <c r="AR920" s="49"/>
      <c r="AS920" s="49" t="s">
        <v>1353</v>
      </c>
      <c r="AT920" s="108" t="str">
        <f t="shared" si="14"/>
        <v>WP3_2025-06-15_P</v>
      </c>
      <c r="AU920" s="49"/>
      <c r="AV920" s="49"/>
    </row>
    <row r="921" spans="1:48" x14ac:dyDescent="0.35">
      <c r="A921" s="49" t="s">
        <v>1591</v>
      </c>
      <c r="B921" s="49" t="s">
        <v>1349</v>
      </c>
      <c r="C921" s="49" t="s">
        <v>1361</v>
      </c>
      <c r="D921" s="49" t="s">
        <v>1349</v>
      </c>
      <c r="E921" s="49">
        <v>-8.8584300000000002</v>
      </c>
      <c r="F921" s="49" t="s">
        <v>1351</v>
      </c>
      <c r="G921" s="102">
        <v>45823</v>
      </c>
      <c r="H921" s="49"/>
      <c r="I921" s="49" t="s">
        <v>1352</v>
      </c>
      <c r="J921" s="49">
        <v>30</v>
      </c>
      <c r="K921" s="49"/>
      <c r="L921" s="49">
        <v>0</v>
      </c>
      <c r="M921" s="49">
        <v>0</v>
      </c>
      <c r="N921" s="49">
        <v>-1.0000000000000001E-5</v>
      </c>
      <c r="O921" s="49">
        <v>3.023E-2</v>
      </c>
      <c r="P921" s="49"/>
      <c r="Q921" s="49"/>
      <c r="R921" s="49">
        <v>3.0210000000000001E-2</v>
      </c>
      <c r="S921" s="49"/>
      <c r="T921" s="49"/>
      <c r="U921" s="49"/>
      <c r="V921" s="49"/>
      <c r="W921" s="49"/>
      <c r="X921" s="49"/>
      <c r="Y921" s="49"/>
      <c r="Z921" s="49"/>
      <c r="AA921" s="49"/>
      <c r="AB921" s="49"/>
      <c r="AC921" s="49"/>
      <c r="AD921" s="49"/>
      <c r="AE921" s="49">
        <v>3.023E-2</v>
      </c>
      <c r="AF921" s="49"/>
      <c r="AG921" s="49"/>
      <c r="AH921" s="49"/>
      <c r="AI921" s="49"/>
      <c r="AJ921" s="49"/>
      <c r="AK921" s="49"/>
      <c r="AL921" s="49"/>
      <c r="AM921" s="49"/>
      <c r="AN921" s="49"/>
      <c r="AO921" s="49"/>
      <c r="AP921" s="49"/>
      <c r="AQ921" s="49"/>
      <c r="AR921" s="49"/>
      <c r="AS921" s="49" t="s">
        <v>1353</v>
      </c>
      <c r="AT921" s="108" t="str">
        <f t="shared" si="14"/>
        <v>WP3_2025-06-15_T</v>
      </c>
      <c r="AU921" s="49"/>
      <c r="AV921" s="49"/>
    </row>
    <row r="922" spans="1:48" x14ac:dyDescent="0.35">
      <c r="A922" s="49" t="s">
        <v>1592</v>
      </c>
      <c r="B922" s="49" t="s">
        <v>1349</v>
      </c>
      <c r="C922" s="49" t="s">
        <v>1350</v>
      </c>
      <c r="D922" s="49" t="s">
        <v>1349</v>
      </c>
      <c r="E922" s="49">
        <v>-4.8106600000000004</v>
      </c>
      <c r="F922" s="49" t="s">
        <v>1351</v>
      </c>
      <c r="G922" s="102">
        <v>45823</v>
      </c>
      <c r="H922" s="49"/>
      <c r="I922" s="49" t="s">
        <v>1352</v>
      </c>
      <c r="J922" s="49"/>
      <c r="K922" s="49"/>
      <c r="L922" s="49">
        <v>0</v>
      </c>
      <c r="M922" s="49">
        <v>0</v>
      </c>
      <c r="N922" s="49">
        <v>-4.1200000000000004E-3</v>
      </c>
      <c r="O922" s="49">
        <v>4.0730000000000002E-2</v>
      </c>
      <c r="P922" s="49"/>
      <c r="Q922" s="49"/>
      <c r="R922" s="49">
        <v>3.6609999999999997E-2</v>
      </c>
      <c r="S922" s="49"/>
      <c r="T922" s="49"/>
      <c r="U922" s="49"/>
      <c r="V922" s="49"/>
      <c r="W922" s="49"/>
      <c r="X922" s="49"/>
      <c r="Y922" s="49"/>
      <c r="Z922" s="49"/>
      <c r="AA922" s="49"/>
      <c r="AB922" s="49"/>
      <c r="AC922" s="49"/>
      <c r="AD922" s="49"/>
      <c r="AE922" s="49">
        <v>4.0730000000000002E-2</v>
      </c>
      <c r="AF922" s="49"/>
      <c r="AG922" s="49"/>
      <c r="AH922" s="49"/>
      <c r="AI922" s="49"/>
      <c r="AJ922" s="49"/>
      <c r="AK922" s="49"/>
      <c r="AL922" s="49"/>
      <c r="AM922" s="49"/>
      <c r="AN922" s="49"/>
      <c r="AO922" s="49"/>
      <c r="AP922" s="49"/>
      <c r="AQ922" s="49"/>
      <c r="AR922" s="49"/>
      <c r="AS922" s="49" t="s">
        <v>1353</v>
      </c>
      <c r="AT922" s="108" t="str">
        <f t="shared" si="14"/>
        <v>WP4_2025-06-15_N</v>
      </c>
      <c r="AU922" s="49"/>
      <c r="AV922" s="49"/>
    </row>
    <row r="923" spans="1:48" x14ac:dyDescent="0.35">
      <c r="A923" s="49" t="s">
        <v>1592</v>
      </c>
      <c r="B923" s="49" t="s">
        <v>1349</v>
      </c>
      <c r="C923" s="49" t="s">
        <v>1359</v>
      </c>
      <c r="D923" s="49" t="s">
        <v>1349</v>
      </c>
      <c r="E923" s="49">
        <v>81.889319999999998</v>
      </c>
      <c r="F923" s="49" t="s">
        <v>1357</v>
      </c>
      <c r="G923" s="102">
        <v>45823</v>
      </c>
      <c r="H923" s="49"/>
      <c r="I923" s="49" t="s">
        <v>1352</v>
      </c>
      <c r="J923" s="49"/>
      <c r="K923" s="49"/>
      <c r="L923" s="49">
        <v>0</v>
      </c>
      <c r="M923" s="49">
        <v>0</v>
      </c>
      <c r="N923" s="49">
        <v>0.25978000000000001</v>
      </c>
      <c r="O923" s="49">
        <v>0.13486000000000001</v>
      </c>
      <c r="P923" s="49"/>
      <c r="Q923" s="49"/>
      <c r="R923" s="49">
        <v>0.39463999999999999</v>
      </c>
      <c r="S923" s="49"/>
      <c r="T923" s="49"/>
      <c r="U923" s="49"/>
      <c r="V923" s="49"/>
      <c r="W923" s="49"/>
      <c r="X923" s="49"/>
      <c r="Y923" s="49"/>
      <c r="Z923" s="49"/>
      <c r="AA923" s="49"/>
      <c r="AB923" s="49"/>
      <c r="AC923" s="49"/>
      <c r="AD923" s="49"/>
      <c r="AE923" s="49">
        <v>0.13486000000000001</v>
      </c>
      <c r="AF923" s="49"/>
      <c r="AG923" s="49"/>
      <c r="AH923" s="49"/>
      <c r="AI923" s="49"/>
      <c r="AJ923" s="49"/>
      <c r="AK923" s="49"/>
      <c r="AL923" s="49"/>
      <c r="AM923" s="49"/>
      <c r="AN923" s="49"/>
      <c r="AO923" s="49"/>
      <c r="AP923" s="49"/>
      <c r="AQ923" s="49"/>
      <c r="AR923" s="49"/>
      <c r="AS923" s="49" t="s">
        <v>1353</v>
      </c>
      <c r="AT923" s="108" t="str">
        <f t="shared" si="14"/>
        <v>WP4_2025-06-15_C</v>
      </c>
      <c r="AU923" s="49"/>
      <c r="AV923" s="49"/>
    </row>
    <row r="924" spans="1:48" x14ac:dyDescent="0.35">
      <c r="A924" s="49" t="s">
        <v>1592</v>
      </c>
      <c r="B924" s="49" t="s">
        <v>1349</v>
      </c>
      <c r="C924" s="49" t="s">
        <v>1356</v>
      </c>
      <c r="D924" s="49" t="s">
        <v>1349</v>
      </c>
      <c r="E924" s="49">
        <v>9.5200000000000007E-3</v>
      </c>
      <c r="F924" s="49" t="s">
        <v>1357</v>
      </c>
      <c r="G924" s="102">
        <v>45823</v>
      </c>
      <c r="H924" s="49"/>
      <c r="I924" s="49" t="s">
        <v>1352</v>
      </c>
      <c r="J924" s="49"/>
      <c r="K924" s="49"/>
      <c r="L924" s="49">
        <v>0</v>
      </c>
      <c r="M924" s="49">
        <v>0</v>
      </c>
      <c r="N924" s="49">
        <v>3.5500000000000002E-3</v>
      </c>
      <c r="O924" s="49">
        <v>1.5990000000000001E-2</v>
      </c>
      <c r="P924" s="49"/>
      <c r="Q924" s="49"/>
      <c r="R924" s="49">
        <v>1.9539999999999998E-2</v>
      </c>
      <c r="S924" s="49"/>
      <c r="T924" s="49"/>
      <c r="U924" s="49"/>
      <c r="V924" s="49"/>
      <c r="W924" s="49"/>
      <c r="X924" s="49"/>
      <c r="Y924" s="49"/>
      <c r="Z924" s="49"/>
      <c r="AA924" s="49"/>
      <c r="AB924" s="49"/>
      <c r="AC924" s="49"/>
      <c r="AD924" s="49"/>
      <c r="AE924" s="49">
        <v>1.5990000000000001E-2</v>
      </c>
      <c r="AF924" s="49"/>
      <c r="AG924" s="49"/>
      <c r="AH924" s="49"/>
      <c r="AI924" s="49"/>
      <c r="AJ924" s="49"/>
      <c r="AK924" s="49"/>
      <c r="AL924" s="49"/>
      <c r="AM924" s="49"/>
      <c r="AN924" s="49"/>
      <c r="AO924" s="49"/>
      <c r="AP924" s="49"/>
      <c r="AQ924" s="49"/>
      <c r="AR924" s="49"/>
      <c r="AS924" s="49" t="s">
        <v>1353</v>
      </c>
      <c r="AT924" s="108" t="str">
        <f t="shared" si="14"/>
        <v>WP4_2025-06-15_P</v>
      </c>
      <c r="AU924" s="49"/>
      <c r="AV924" s="49"/>
    </row>
    <row r="925" spans="1:48" x14ac:dyDescent="0.35">
      <c r="A925" s="49" t="s">
        <v>1592</v>
      </c>
      <c r="B925" s="49" t="s">
        <v>1349</v>
      </c>
      <c r="C925" s="49" t="s">
        <v>1361</v>
      </c>
      <c r="D925" s="49" t="s">
        <v>1349</v>
      </c>
      <c r="E925" s="49">
        <v>-2.03084</v>
      </c>
      <c r="F925" s="49" t="s">
        <v>1351</v>
      </c>
      <c r="G925" s="102">
        <v>45823</v>
      </c>
      <c r="H925" s="49"/>
      <c r="I925" s="49" t="s">
        <v>1352</v>
      </c>
      <c r="J925" s="49">
        <v>30</v>
      </c>
      <c r="K925" s="49"/>
      <c r="L925" s="49">
        <v>0</v>
      </c>
      <c r="M925" s="49">
        <v>0</v>
      </c>
      <c r="N925" s="49">
        <v>6.3200000000000001E-3</v>
      </c>
      <c r="O925" s="49">
        <v>1.8419999999999999E-2</v>
      </c>
      <c r="P925" s="49"/>
      <c r="Q925" s="49"/>
      <c r="R925" s="49">
        <v>2.4750000000000001E-2</v>
      </c>
      <c r="S925" s="49"/>
      <c r="T925" s="49"/>
      <c r="U925" s="49"/>
      <c r="V925" s="49"/>
      <c r="W925" s="49"/>
      <c r="X925" s="49"/>
      <c r="Y925" s="49"/>
      <c r="Z925" s="49"/>
      <c r="AA925" s="49"/>
      <c r="AB925" s="49"/>
      <c r="AC925" s="49"/>
      <c r="AD925" s="49"/>
      <c r="AE925" s="49">
        <v>1.8419999999999999E-2</v>
      </c>
      <c r="AF925" s="49"/>
      <c r="AG925" s="49"/>
      <c r="AH925" s="49"/>
      <c r="AI925" s="49"/>
      <c r="AJ925" s="49"/>
      <c r="AK925" s="49"/>
      <c r="AL925" s="49"/>
      <c r="AM925" s="49"/>
      <c r="AN925" s="49"/>
      <c r="AO925" s="49"/>
      <c r="AP925" s="49"/>
      <c r="AQ925" s="49"/>
      <c r="AR925" s="49"/>
      <c r="AS925" s="49" t="s">
        <v>1353</v>
      </c>
      <c r="AT925" s="108" t="str">
        <f t="shared" si="14"/>
        <v>WP4_2025-06-15_T</v>
      </c>
      <c r="AU925" s="49"/>
      <c r="AV925" s="49"/>
    </row>
    <row r="926" spans="1:48" x14ac:dyDescent="0.35">
      <c r="A926" t="s">
        <v>1593</v>
      </c>
      <c r="B926" t="s">
        <v>1349</v>
      </c>
      <c r="C926" t="s">
        <v>1350</v>
      </c>
      <c r="D926" t="s">
        <v>1349</v>
      </c>
      <c r="E926">
        <v>-7.94414</v>
      </c>
      <c r="F926" t="s">
        <v>1351</v>
      </c>
      <c r="G926" s="6">
        <v>45826.600023148145</v>
      </c>
      <c r="H926"/>
      <c r="I926" t="s">
        <v>1352</v>
      </c>
      <c r="J926"/>
      <c r="K926"/>
      <c r="L926">
        <v>0</v>
      </c>
      <c r="M926">
        <v>0</v>
      </c>
      <c r="N926">
        <v>-1.022E-2</v>
      </c>
      <c r="O926">
        <v>4.6899999999999997E-2</v>
      </c>
      <c r="P926"/>
      <c r="Q926"/>
      <c r="R926">
        <v>3.6679999999999997E-2</v>
      </c>
      <c r="S926"/>
      <c r="T926"/>
      <c r="U926"/>
      <c r="V926"/>
      <c r="W926"/>
      <c r="X926"/>
      <c r="Y926"/>
      <c r="Z926"/>
      <c r="AA926"/>
      <c r="AB926"/>
      <c r="AC926"/>
      <c r="AD926"/>
      <c r="AE926">
        <v>4.6899999999999997E-2</v>
      </c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 t="s">
        <v>1353</v>
      </c>
      <c r="AT926" s="108" t="str">
        <f t="shared" si="14"/>
        <v>WP1_2025-06-18_N</v>
      </c>
      <c r="AU926" s="49"/>
      <c r="AV926" s="49"/>
    </row>
    <row r="927" spans="1:48" x14ac:dyDescent="0.35">
      <c r="A927" t="s">
        <v>1594</v>
      </c>
      <c r="B927" t="s">
        <v>1349</v>
      </c>
      <c r="C927" t="s">
        <v>1350</v>
      </c>
      <c r="D927" t="s">
        <v>1349</v>
      </c>
      <c r="E927">
        <v>-3.4139699999999999</v>
      </c>
      <c r="F927" t="s">
        <v>1351</v>
      </c>
      <c r="G927" s="6">
        <v>45826.600960648146</v>
      </c>
      <c r="H927"/>
      <c r="I927" t="s">
        <v>1352</v>
      </c>
      <c r="J927"/>
      <c r="K927"/>
      <c r="L927">
        <v>0</v>
      </c>
      <c r="M927">
        <v>0</v>
      </c>
      <c r="N927">
        <v>3.7599999999999999E-3</v>
      </c>
      <c r="O927">
        <v>2.5049999999999999E-2</v>
      </c>
      <c r="P927"/>
      <c r="Q927"/>
      <c r="R927">
        <v>2.8809999999999999E-2</v>
      </c>
      <c r="S927"/>
      <c r="T927"/>
      <c r="U927"/>
      <c r="V927"/>
      <c r="W927"/>
      <c r="X927"/>
      <c r="Y927"/>
      <c r="Z927"/>
      <c r="AA927"/>
      <c r="AB927"/>
      <c r="AC927"/>
      <c r="AD927"/>
      <c r="AE927">
        <v>2.5049999999999999E-2</v>
      </c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 t="s">
        <v>1353</v>
      </c>
      <c r="AT927" s="108" t="str">
        <f t="shared" si="14"/>
        <v>WP2_2025-06-18_N</v>
      </c>
      <c r="AU927" s="49"/>
      <c r="AV927" s="49"/>
    </row>
    <row r="928" spans="1:48" x14ac:dyDescent="0.35">
      <c r="A928" t="s">
        <v>1594</v>
      </c>
      <c r="B928" t="s">
        <v>1349</v>
      </c>
      <c r="C928" t="s">
        <v>1359</v>
      </c>
      <c r="D928" t="s">
        <v>1349</v>
      </c>
      <c r="E928">
        <v>74.630979999999994</v>
      </c>
      <c r="F928" t="s">
        <v>1357</v>
      </c>
      <c r="G928" s="6">
        <v>45826.601377314815</v>
      </c>
      <c r="H928"/>
      <c r="I928" t="s">
        <v>1352</v>
      </c>
      <c r="J928"/>
      <c r="K928"/>
      <c r="L928">
        <v>0</v>
      </c>
      <c r="M928">
        <v>0</v>
      </c>
      <c r="N928">
        <v>0.24032000000000001</v>
      </c>
      <c r="O928">
        <v>0.13467999999999999</v>
      </c>
      <c r="P928"/>
      <c r="Q928"/>
      <c r="R928">
        <v>0.375</v>
      </c>
      <c r="S928"/>
      <c r="T928"/>
      <c r="U928"/>
      <c r="V928"/>
      <c r="W928"/>
      <c r="X928"/>
      <c r="Y928"/>
      <c r="Z928"/>
      <c r="AA928"/>
      <c r="AB928"/>
      <c r="AC928"/>
      <c r="AD928"/>
      <c r="AE928">
        <v>0.13467999999999999</v>
      </c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 t="s">
        <v>1353</v>
      </c>
      <c r="AT928" s="108" t="str">
        <f t="shared" si="14"/>
        <v>WP2_2025-06-18_C</v>
      </c>
      <c r="AU928" s="49"/>
      <c r="AV928" s="49"/>
    </row>
    <row r="929" spans="1:48" x14ac:dyDescent="0.35">
      <c r="A929" t="s">
        <v>1595</v>
      </c>
      <c r="B929" t="s">
        <v>1349</v>
      </c>
      <c r="C929" t="s">
        <v>1359</v>
      </c>
      <c r="D929" t="s">
        <v>1349</v>
      </c>
      <c r="E929">
        <v>73.310969999999998</v>
      </c>
      <c r="F929" t="s">
        <v>1357</v>
      </c>
      <c r="G929" s="6">
        <v>45826.602314814816</v>
      </c>
      <c r="H929"/>
      <c r="I929" t="s">
        <v>1352</v>
      </c>
      <c r="J929"/>
      <c r="K929"/>
      <c r="L929">
        <v>0</v>
      </c>
      <c r="M929">
        <v>0</v>
      </c>
      <c r="N929">
        <v>0.2366</v>
      </c>
      <c r="O929">
        <v>0.13702</v>
      </c>
      <c r="P929"/>
      <c r="Q929"/>
      <c r="R929">
        <v>0.37362000000000001</v>
      </c>
      <c r="S929"/>
      <c r="T929"/>
      <c r="U929"/>
      <c r="V929"/>
      <c r="W929"/>
      <c r="X929"/>
      <c r="Y929"/>
      <c r="Z929"/>
      <c r="AA929"/>
      <c r="AB929"/>
      <c r="AC929"/>
      <c r="AD929"/>
      <c r="AE929">
        <v>0.13702</v>
      </c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 t="s">
        <v>1353</v>
      </c>
      <c r="AT929" s="108" t="str">
        <f t="shared" si="14"/>
        <v>WP3_2025-06-18_C</v>
      </c>
      <c r="AU929" s="49"/>
      <c r="AV929" s="49"/>
    </row>
    <row r="930" spans="1:48" x14ac:dyDescent="0.35">
      <c r="A930" t="s">
        <v>1595</v>
      </c>
      <c r="B930" t="s">
        <v>1349</v>
      </c>
      <c r="C930" t="s">
        <v>1350</v>
      </c>
      <c r="D930" t="s">
        <v>1349</v>
      </c>
      <c r="E930">
        <v>-5.5154300000000003</v>
      </c>
      <c r="F930" t="s">
        <v>1351</v>
      </c>
      <c r="G930" s="6">
        <v>45826.602314814816</v>
      </c>
      <c r="H930"/>
      <c r="I930" t="s">
        <v>1352</v>
      </c>
      <c r="J930"/>
      <c r="K930"/>
      <c r="L930">
        <v>0</v>
      </c>
      <c r="M930">
        <v>0</v>
      </c>
      <c r="N930">
        <v>-2.7200000000000002E-3</v>
      </c>
      <c r="O930">
        <v>2.9360000000000001E-2</v>
      </c>
      <c r="P930"/>
      <c r="Q930"/>
      <c r="R930">
        <v>2.6630000000000001E-2</v>
      </c>
      <c r="S930"/>
      <c r="T930"/>
      <c r="U930"/>
      <c r="V930"/>
      <c r="W930"/>
      <c r="X930"/>
      <c r="Y930"/>
      <c r="Z930"/>
      <c r="AA930"/>
      <c r="AB930"/>
      <c r="AC930"/>
      <c r="AD930"/>
      <c r="AE930">
        <v>2.9360000000000001E-2</v>
      </c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 t="s">
        <v>1353</v>
      </c>
      <c r="AT930" s="108" t="str">
        <f t="shared" si="14"/>
        <v>WP3_2025-06-18_N</v>
      </c>
      <c r="AU930" s="49"/>
      <c r="AV930" s="49"/>
    </row>
    <row r="931" spans="1:48" x14ac:dyDescent="0.35">
      <c r="A931" t="s">
        <v>1593</v>
      </c>
      <c r="B931" t="s">
        <v>1349</v>
      </c>
      <c r="C931" t="s">
        <v>1356</v>
      </c>
      <c r="D931" t="s">
        <v>1349</v>
      </c>
      <c r="E931">
        <v>1.9779999999999999E-2</v>
      </c>
      <c r="F931" t="s">
        <v>1357</v>
      </c>
      <c r="G931" s="6">
        <v>45826.603356481479</v>
      </c>
      <c r="H931"/>
      <c r="I931" t="s">
        <v>1352</v>
      </c>
      <c r="J931"/>
      <c r="K931"/>
      <c r="L931">
        <v>0</v>
      </c>
      <c r="M931">
        <v>0</v>
      </c>
      <c r="N931">
        <v>8.0499999999999999E-3</v>
      </c>
      <c r="O931">
        <v>3.0769999999999999E-2</v>
      </c>
      <c r="P931"/>
      <c r="Q931"/>
      <c r="R931">
        <v>3.8830000000000003E-2</v>
      </c>
      <c r="S931"/>
      <c r="T931"/>
      <c r="U931"/>
      <c r="V931"/>
      <c r="W931"/>
      <c r="X931"/>
      <c r="Y931"/>
      <c r="Z931"/>
      <c r="AA931"/>
      <c r="AB931"/>
      <c r="AC931"/>
      <c r="AD931"/>
      <c r="AE931">
        <v>3.0769999999999999E-2</v>
      </c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 t="s">
        <v>1353</v>
      </c>
      <c r="AT931" s="108" t="str">
        <f t="shared" si="14"/>
        <v>WP1_2025-06-18_P</v>
      </c>
      <c r="AU931" s="49"/>
      <c r="AV931" s="49"/>
    </row>
    <row r="932" spans="1:48" x14ac:dyDescent="0.35">
      <c r="A932" t="s">
        <v>1596</v>
      </c>
      <c r="B932" t="s">
        <v>1349</v>
      </c>
      <c r="C932" t="s">
        <v>1350</v>
      </c>
      <c r="D932" t="s">
        <v>1349</v>
      </c>
      <c r="E932">
        <v>-4.3386199999999997</v>
      </c>
      <c r="F932" t="s">
        <v>1351</v>
      </c>
      <c r="G932" s="6">
        <v>45826.605127314811</v>
      </c>
      <c r="H932"/>
      <c r="I932" t="s">
        <v>1352</v>
      </c>
      <c r="J932"/>
      <c r="K932"/>
      <c r="L932">
        <v>0</v>
      </c>
      <c r="M932">
        <v>0</v>
      </c>
      <c r="N932">
        <v>9.1E-4</v>
      </c>
      <c r="O932">
        <v>2.581E-2</v>
      </c>
      <c r="P932"/>
      <c r="Q932"/>
      <c r="R932">
        <v>2.6720000000000001E-2</v>
      </c>
      <c r="S932"/>
      <c r="T932"/>
      <c r="U932"/>
      <c r="V932"/>
      <c r="W932"/>
      <c r="X932"/>
      <c r="Y932"/>
      <c r="Z932"/>
      <c r="AA932"/>
      <c r="AB932"/>
      <c r="AC932"/>
      <c r="AD932"/>
      <c r="AE932">
        <v>2.581E-2</v>
      </c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 t="s">
        <v>1353</v>
      </c>
      <c r="AT932" s="108" t="str">
        <f t="shared" si="14"/>
        <v>WP4_2025-06-18_N</v>
      </c>
      <c r="AU932" s="49"/>
      <c r="AV932" s="49"/>
    </row>
    <row r="933" spans="1:48" x14ac:dyDescent="0.35">
      <c r="A933" t="s">
        <v>1596</v>
      </c>
      <c r="B933" t="s">
        <v>1349</v>
      </c>
      <c r="C933" t="s">
        <v>1359</v>
      </c>
      <c r="D933" t="s">
        <v>1349</v>
      </c>
      <c r="E933">
        <v>76.919939999999997</v>
      </c>
      <c r="F933" t="s">
        <v>1357</v>
      </c>
      <c r="G933" s="6">
        <v>45826.60564814815</v>
      </c>
      <c r="H933"/>
      <c r="I933" t="s">
        <v>1352</v>
      </c>
      <c r="J933"/>
      <c r="K933"/>
      <c r="L933">
        <v>0</v>
      </c>
      <c r="M933">
        <v>0</v>
      </c>
      <c r="N933">
        <v>0.24673999999999999</v>
      </c>
      <c r="O933">
        <v>0.13072</v>
      </c>
      <c r="P933"/>
      <c r="Q933"/>
      <c r="R933">
        <v>0.37745000000000001</v>
      </c>
      <c r="S933"/>
      <c r="T933"/>
      <c r="U933"/>
      <c r="V933"/>
      <c r="W933"/>
      <c r="X933"/>
      <c r="Y933"/>
      <c r="Z933"/>
      <c r="AA933"/>
      <c r="AB933"/>
      <c r="AC933"/>
      <c r="AD933"/>
      <c r="AE933">
        <v>0.13072</v>
      </c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 t="s">
        <v>1353</v>
      </c>
      <c r="AT933" s="108" t="str">
        <f t="shared" si="14"/>
        <v>WP4_2025-06-18_C</v>
      </c>
      <c r="AU933" s="49"/>
      <c r="AV933" s="49"/>
    </row>
    <row r="934" spans="1:48" x14ac:dyDescent="0.35">
      <c r="A934" t="s">
        <v>1597</v>
      </c>
      <c r="B934" t="s">
        <v>1349</v>
      </c>
      <c r="C934" t="s">
        <v>1359</v>
      </c>
      <c r="D934" t="s">
        <v>1349</v>
      </c>
      <c r="E934">
        <v>75.617230000000006</v>
      </c>
      <c r="F934" t="s">
        <v>1357</v>
      </c>
      <c r="G934" s="6">
        <v>45826.606377314813</v>
      </c>
      <c r="H934"/>
      <c r="I934" t="s">
        <v>1352</v>
      </c>
      <c r="J934"/>
      <c r="K934"/>
      <c r="L934">
        <v>0</v>
      </c>
      <c r="M934">
        <v>0</v>
      </c>
      <c r="N934">
        <v>0.24309</v>
      </c>
      <c r="O934">
        <v>0.13405</v>
      </c>
      <c r="P934"/>
      <c r="Q934"/>
      <c r="R934">
        <v>0.37713999999999998</v>
      </c>
      <c r="S934"/>
      <c r="T934"/>
      <c r="U934"/>
      <c r="V934"/>
      <c r="W934"/>
      <c r="X934"/>
      <c r="Y934"/>
      <c r="Z934"/>
      <c r="AA934"/>
      <c r="AB934"/>
      <c r="AC934"/>
      <c r="AD934"/>
      <c r="AE934">
        <v>0.13405</v>
      </c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 t="s">
        <v>1353</v>
      </c>
      <c r="AT934" s="108" t="str">
        <f t="shared" si="14"/>
        <v>HO2_2025-06-18_C</v>
      </c>
      <c r="AU934" s="49"/>
      <c r="AV934" s="49"/>
    </row>
    <row r="935" spans="1:48" x14ac:dyDescent="0.35">
      <c r="A935" t="s">
        <v>1593</v>
      </c>
      <c r="B935" t="s">
        <v>1349</v>
      </c>
      <c r="C935" t="s">
        <v>1359</v>
      </c>
      <c r="D935" t="s">
        <v>1349</v>
      </c>
      <c r="E935">
        <v>101.093</v>
      </c>
      <c r="F935" t="s">
        <v>1357</v>
      </c>
      <c r="G935" s="6">
        <v>45826.606898148151</v>
      </c>
      <c r="H935"/>
      <c r="I935" t="s">
        <v>1352</v>
      </c>
      <c r="J935"/>
      <c r="K935" t="s">
        <v>1360</v>
      </c>
      <c r="L935">
        <v>4</v>
      </c>
      <c r="M935">
        <v>0</v>
      </c>
      <c r="N935">
        <v>7.1959999999999996E-2</v>
      </c>
      <c r="O935">
        <v>0.13406999999999999</v>
      </c>
      <c r="P935"/>
      <c r="Q935"/>
      <c r="R935">
        <v>0.20602999999999999</v>
      </c>
      <c r="S935"/>
      <c r="T935"/>
      <c r="U935"/>
      <c r="V935"/>
      <c r="W935"/>
      <c r="X935"/>
      <c r="Y935"/>
      <c r="Z935"/>
      <c r="AA935"/>
      <c r="AB935"/>
      <c r="AC935"/>
      <c r="AD935"/>
      <c r="AE935">
        <v>0.13406999999999999</v>
      </c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 t="s">
        <v>1353</v>
      </c>
      <c r="AT935" s="108" t="str">
        <f t="shared" si="14"/>
        <v>WP1_2025-06-18_C</v>
      </c>
      <c r="AU935" s="49"/>
      <c r="AV935" s="49"/>
    </row>
    <row r="936" spans="1:48" x14ac:dyDescent="0.35">
      <c r="A936" t="s">
        <v>1595</v>
      </c>
      <c r="B936" t="s">
        <v>1349</v>
      </c>
      <c r="C936" t="s">
        <v>1356</v>
      </c>
      <c r="D936" t="s">
        <v>1349</v>
      </c>
      <c r="E936">
        <v>2.5829999999999999E-2</v>
      </c>
      <c r="F936" t="s">
        <v>1357</v>
      </c>
      <c r="G936" s="6">
        <v>45826.607106481482</v>
      </c>
      <c r="H936"/>
      <c r="I936" t="s">
        <v>1352</v>
      </c>
      <c r="J936"/>
      <c r="K936"/>
      <c r="L936">
        <v>0</v>
      </c>
      <c r="M936">
        <v>0</v>
      </c>
      <c r="N936">
        <v>1.103E-2</v>
      </c>
      <c r="O936">
        <v>8.5000000000000006E-3</v>
      </c>
      <c r="P936"/>
      <c r="Q936"/>
      <c r="R936">
        <v>1.9519999999999999E-2</v>
      </c>
      <c r="S936"/>
      <c r="T936"/>
      <c r="U936"/>
      <c r="V936"/>
      <c r="W936"/>
      <c r="X936"/>
      <c r="Y936"/>
      <c r="Z936"/>
      <c r="AA936"/>
      <c r="AB936"/>
      <c r="AC936"/>
      <c r="AD936"/>
      <c r="AE936">
        <v>8.5000000000000006E-3</v>
      </c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 t="s">
        <v>1353</v>
      </c>
      <c r="AT936" s="108" t="str">
        <f t="shared" si="14"/>
        <v>WP3_2025-06-18_P</v>
      </c>
      <c r="AU936" s="49"/>
      <c r="AV936" s="49"/>
    </row>
    <row r="937" spans="1:48" x14ac:dyDescent="0.35">
      <c r="A937" t="s">
        <v>1597</v>
      </c>
      <c r="B937" t="s">
        <v>1349</v>
      </c>
      <c r="C937" t="s">
        <v>1350</v>
      </c>
      <c r="D937" t="s">
        <v>1349</v>
      </c>
      <c r="E937">
        <v>-1.85107</v>
      </c>
      <c r="F937" t="s">
        <v>1351</v>
      </c>
      <c r="G937" s="6">
        <v>45826.607210648152</v>
      </c>
      <c r="H937"/>
      <c r="I937" t="s">
        <v>1352</v>
      </c>
      <c r="J937"/>
      <c r="K937"/>
      <c r="L937">
        <v>0</v>
      </c>
      <c r="M937">
        <v>0</v>
      </c>
      <c r="N937">
        <v>8.5900000000000004E-3</v>
      </c>
      <c r="O937">
        <v>1.831E-2</v>
      </c>
      <c r="P937"/>
      <c r="Q937"/>
      <c r="R937">
        <v>2.6890000000000001E-2</v>
      </c>
      <c r="S937"/>
      <c r="T937"/>
      <c r="U937"/>
      <c r="V937"/>
      <c r="W937"/>
      <c r="X937"/>
      <c r="Y937"/>
      <c r="Z937"/>
      <c r="AA937"/>
      <c r="AB937"/>
      <c r="AC937"/>
      <c r="AD937"/>
      <c r="AE937">
        <v>1.831E-2</v>
      </c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 t="s">
        <v>1353</v>
      </c>
      <c r="AT937" s="108" t="str">
        <f t="shared" si="14"/>
        <v>HO2_2025-06-18_N</v>
      </c>
      <c r="AU937" s="49"/>
      <c r="AV937" s="49"/>
    </row>
    <row r="938" spans="1:48" x14ac:dyDescent="0.35">
      <c r="A938" t="s">
        <v>1596</v>
      </c>
      <c r="B938" t="s">
        <v>1349</v>
      </c>
      <c r="C938" t="s">
        <v>1356</v>
      </c>
      <c r="D938" t="s">
        <v>1349</v>
      </c>
      <c r="E938">
        <v>4.6039999999999998E-2</v>
      </c>
      <c r="F938" t="s">
        <v>1357</v>
      </c>
      <c r="G938" s="6">
        <v>45826.608356481483</v>
      </c>
      <c r="H938"/>
      <c r="I938" t="s">
        <v>1352</v>
      </c>
      <c r="J938"/>
      <c r="K938"/>
      <c r="L938">
        <v>0</v>
      </c>
      <c r="M938">
        <v>0</v>
      </c>
      <c r="N938">
        <v>2.0959999999999999E-2</v>
      </c>
      <c r="O938">
        <v>7.1300000000000001E-3</v>
      </c>
      <c r="P938"/>
      <c r="Q938"/>
      <c r="R938">
        <v>2.809E-2</v>
      </c>
      <c r="S938"/>
      <c r="T938"/>
      <c r="U938"/>
      <c r="V938"/>
      <c r="W938"/>
      <c r="X938"/>
      <c r="Y938"/>
      <c r="Z938"/>
      <c r="AA938"/>
      <c r="AB938"/>
      <c r="AC938"/>
      <c r="AD938"/>
      <c r="AE938">
        <v>7.1300000000000001E-3</v>
      </c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 t="s">
        <v>1353</v>
      </c>
      <c r="AT938" s="108" t="str">
        <f t="shared" si="14"/>
        <v>WP4_2025-06-18_P</v>
      </c>
      <c r="AU938" s="49"/>
      <c r="AV938" s="49"/>
    </row>
    <row r="939" spans="1:48" x14ac:dyDescent="0.35">
      <c r="A939" t="s">
        <v>1598</v>
      </c>
      <c r="B939" t="s">
        <v>1349</v>
      </c>
      <c r="C939" t="s">
        <v>1350</v>
      </c>
      <c r="D939" t="s">
        <v>1349</v>
      </c>
      <c r="E939">
        <v>-2.58189</v>
      </c>
      <c r="F939" t="s">
        <v>1351</v>
      </c>
      <c r="G939" s="6">
        <v>45826.608981481484</v>
      </c>
      <c r="H939"/>
      <c r="I939" t="s">
        <v>1352</v>
      </c>
      <c r="J939"/>
      <c r="K939"/>
      <c r="L939">
        <v>0</v>
      </c>
      <c r="M939">
        <v>0</v>
      </c>
      <c r="N939">
        <v>6.3299999999999997E-3</v>
      </c>
      <c r="O939">
        <v>1.269E-2</v>
      </c>
      <c r="P939"/>
      <c r="Q939"/>
      <c r="R939">
        <v>1.9019999999999999E-2</v>
      </c>
      <c r="S939"/>
      <c r="T939"/>
      <c r="U939"/>
      <c r="V939"/>
      <c r="W939"/>
      <c r="X939"/>
      <c r="Y939"/>
      <c r="Z939"/>
      <c r="AA939"/>
      <c r="AB939"/>
      <c r="AC939"/>
      <c r="AD939"/>
      <c r="AE939">
        <v>1.269E-2</v>
      </c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 t="s">
        <v>1353</v>
      </c>
      <c r="AT939" s="108" t="str">
        <f t="shared" si="14"/>
        <v>HO3_2025-06-18_N</v>
      </c>
      <c r="AU939" s="49"/>
      <c r="AV939" s="49"/>
    </row>
    <row r="940" spans="1:48" x14ac:dyDescent="0.35">
      <c r="A940" t="s">
        <v>1597</v>
      </c>
      <c r="B940" t="s">
        <v>1349</v>
      </c>
      <c r="C940" t="s">
        <v>1356</v>
      </c>
      <c r="D940" t="s">
        <v>1349</v>
      </c>
      <c r="E940">
        <v>5.5149999999999998E-2</v>
      </c>
      <c r="F940" t="s">
        <v>1357</v>
      </c>
      <c r="G940" s="6">
        <v>45826.609710648147</v>
      </c>
      <c r="H940"/>
      <c r="I940" t="s">
        <v>1352</v>
      </c>
      <c r="J940"/>
      <c r="K940"/>
      <c r="L940">
        <v>0</v>
      </c>
      <c r="M940">
        <v>0</v>
      </c>
      <c r="N940">
        <v>2.5430000000000001E-2</v>
      </c>
      <c r="O940">
        <v>4.0000000000000001E-3</v>
      </c>
      <c r="P940"/>
      <c r="Q940"/>
      <c r="R940">
        <v>2.9420000000000002E-2</v>
      </c>
      <c r="S940"/>
      <c r="T940"/>
      <c r="U940"/>
      <c r="V940"/>
      <c r="W940"/>
      <c r="X940"/>
      <c r="Y940"/>
      <c r="Z940"/>
      <c r="AA940"/>
      <c r="AB940"/>
      <c r="AC940"/>
      <c r="AD940"/>
      <c r="AE940">
        <v>4.0000000000000001E-3</v>
      </c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 t="s">
        <v>1353</v>
      </c>
      <c r="AT940" s="108" t="str">
        <f t="shared" si="14"/>
        <v>HO2_2025-06-18_P</v>
      </c>
      <c r="AU940" s="49"/>
      <c r="AV940" s="49"/>
    </row>
    <row r="941" spans="1:48" x14ac:dyDescent="0.35">
      <c r="A941" t="s">
        <v>1599</v>
      </c>
      <c r="B941" t="s">
        <v>1349</v>
      </c>
      <c r="C941" t="s">
        <v>1350</v>
      </c>
      <c r="D941" t="s">
        <v>1349</v>
      </c>
      <c r="E941">
        <v>-4.0675699999999999</v>
      </c>
      <c r="F941" t="s">
        <v>1351</v>
      </c>
      <c r="G941" s="6">
        <v>45826.611168981479</v>
      </c>
      <c r="H941"/>
      <c r="I941" t="s">
        <v>1352</v>
      </c>
      <c r="J941"/>
      <c r="K941"/>
      <c r="L941">
        <v>0</v>
      </c>
      <c r="M941">
        <v>0</v>
      </c>
      <c r="N941">
        <v>1.75E-3</v>
      </c>
      <c r="O941">
        <v>8.8000000000000005E-3</v>
      </c>
      <c r="P941"/>
      <c r="Q941"/>
      <c r="R941">
        <v>1.0540000000000001E-2</v>
      </c>
      <c r="S941"/>
      <c r="T941"/>
      <c r="U941"/>
      <c r="V941"/>
      <c r="W941"/>
      <c r="X941"/>
      <c r="Y941"/>
      <c r="Z941"/>
      <c r="AA941"/>
      <c r="AB941"/>
      <c r="AC941"/>
      <c r="AD941"/>
      <c r="AE941">
        <v>8.8000000000000005E-3</v>
      </c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 t="s">
        <v>1353</v>
      </c>
      <c r="AT941" s="108" t="str">
        <f t="shared" si="14"/>
        <v>HO3a_2025-06-18_N</v>
      </c>
      <c r="AU941" s="49"/>
      <c r="AV941" s="49"/>
    </row>
    <row r="942" spans="1:48" x14ac:dyDescent="0.35">
      <c r="A942" t="s">
        <v>1599</v>
      </c>
      <c r="B942" t="s">
        <v>1349</v>
      </c>
      <c r="C942" t="s">
        <v>1359</v>
      </c>
      <c r="D942" t="s">
        <v>1349</v>
      </c>
      <c r="E942">
        <v>18.96649</v>
      </c>
      <c r="F942" t="s">
        <v>1357</v>
      </c>
      <c r="G942" s="6">
        <v>45826.611793981479</v>
      </c>
      <c r="H942"/>
      <c r="I942" t="s">
        <v>1352</v>
      </c>
      <c r="J942">
        <v>30</v>
      </c>
      <c r="K942"/>
      <c r="L942">
        <v>0</v>
      </c>
      <c r="M942">
        <v>0</v>
      </c>
      <c r="N942">
        <v>6.7739999999999995E-2</v>
      </c>
      <c r="O942">
        <v>0.13499</v>
      </c>
      <c r="P942"/>
      <c r="Q942"/>
      <c r="R942">
        <v>0.20272000000000001</v>
      </c>
      <c r="S942"/>
      <c r="T942"/>
      <c r="U942"/>
      <c r="V942"/>
      <c r="W942"/>
      <c r="X942"/>
      <c r="Y942"/>
      <c r="Z942"/>
      <c r="AA942"/>
      <c r="AB942"/>
      <c r="AC942"/>
      <c r="AD942"/>
      <c r="AE942">
        <v>0.13499</v>
      </c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 t="s">
        <v>1353</v>
      </c>
      <c r="AT942" s="108" t="str">
        <f t="shared" si="14"/>
        <v>HO3a_2025-06-18_C</v>
      </c>
      <c r="AU942" s="49"/>
      <c r="AV942" s="49"/>
    </row>
    <row r="943" spans="1:48" x14ac:dyDescent="0.35">
      <c r="A943" t="s">
        <v>1598</v>
      </c>
      <c r="B943" t="s">
        <v>1349</v>
      </c>
      <c r="C943" t="s">
        <v>1356</v>
      </c>
      <c r="D943" t="s">
        <v>1349</v>
      </c>
      <c r="E943">
        <v>9.9769999999999998E-2</v>
      </c>
      <c r="F943" t="s">
        <v>1357</v>
      </c>
      <c r="G943" s="6">
        <v>45826.612002314818</v>
      </c>
      <c r="H943"/>
      <c r="I943" t="s">
        <v>1352</v>
      </c>
      <c r="J943"/>
      <c r="K943"/>
      <c r="L943">
        <v>0</v>
      </c>
      <c r="M943">
        <v>0</v>
      </c>
      <c r="N943">
        <v>4.7350000000000003E-2</v>
      </c>
      <c r="O943">
        <v>2.97E-3</v>
      </c>
      <c r="P943"/>
      <c r="Q943"/>
      <c r="R943">
        <v>5.0319999999999997E-2</v>
      </c>
      <c r="S943"/>
      <c r="T943"/>
      <c r="U943"/>
      <c r="V943"/>
      <c r="W943"/>
      <c r="X943"/>
      <c r="Y943"/>
      <c r="Z943"/>
      <c r="AA943"/>
      <c r="AB943"/>
      <c r="AC943"/>
      <c r="AD943"/>
      <c r="AE943">
        <v>2.97E-3</v>
      </c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 t="s">
        <v>1353</v>
      </c>
      <c r="AT943" s="108" t="str">
        <f t="shared" si="14"/>
        <v>HO3_2025-06-18_P</v>
      </c>
      <c r="AU943" s="49"/>
      <c r="AV943" s="49"/>
    </row>
    <row r="944" spans="1:48" x14ac:dyDescent="0.35">
      <c r="A944" t="s">
        <v>1597</v>
      </c>
      <c r="B944" t="s">
        <v>1349</v>
      </c>
      <c r="C944" t="s">
        <v>1361</v>
      </c>
      <c r="D944" t="s">
        <v>1349</v>
      </c>
      <c r="E944">
        <v>74.598039999999997</v>
      </c>
      <c r="F944" t="s">
        <v>1351</v>
      </c>
      <c r="G944" s="6">
        <v>45826.613564814812</v>
      </c>
      <c r="H944"/>
      <c r="I944" t="s">
        <v>1352</v>
      </c>
      <c r="J944"/>
      <c r="K944"/>
      <c r="L944">
        <v>0</v>
      </c>
      <c r="M944">
        <v>0</v>
      </c>
      <c r="N944">
        <v>8.1640000000000004E-2</v>
      </c>
      <c r="O944">
        <v>1.155E-2</v>
      </c>
      <c r="P944"/>
      <c r="Q944"/>
      <c r="R944">
        <v>9.3189999999999995E-2</v>
      </c>
      <c r="S944"/>
      <c r="T944"/>
      <c r="U944"/>
      <c r="V944"/>
      <c r="W944"/>
      <c r="X944"/>
      <c r="Y944"/>
      <c r="Z944"/>
      <c r="AA944"/>
      <c r="AB944"/>
      <c r="AC944"/>
      <c r="AD944"/>
      <c r="AE944">
        <v>1.155E-2</v>
      </c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 t="s">
        <v>1353</v>
      </c>
      <c r="AT944" s="108" t="str">
        <f t="shared" si="14"/>
        <v>HO2_2025-06-18_T</v>
      </c>
      <c r="AU944" s="49"/>
      <c r="AV944" s="49"/>
    </row>
    <row r="945" spans="1:48" x14ac:dyDescent="0.35">
      <c r="A945" t="s">
        <v>1598</v>
      </c>
      <c r="B945" t="s">
        <v>1349</v>
      </c>
      <c r="C945" t="s">
        <v>1359</v>
      </c>
      <c r="D945" t="s">
        <v>1349</v>
      </c>
      <c r="E945">
        <v>127.3745</v>
      </c>
      <c r="F945" t="s">
        <v>1357</v>
      </c>
      <c r="G945" s="6">
        <v>45826.615439814814</v>
      </c>
      <c r="H945"/>
      <c r="I945" t="s">
        <v>1352</v>
      </c>
      <c r="J945"/>
      <c r="K945" t="s">
        <v>1360</v>
      </c>
      <c r="L945">
        <v>4</v>
      </c>
      <c r="M945">
        <v>0</v>
      </c>
      <c r="N945">
        <v>8.9550000000000005E-2</v>
      </c>
      <c r="O945">
        <v>0.13825999999999999</v>
      </c>
      <c r="P945"/>
      <c r="Q945"/>
      <c r="R945">
        <v>0.22781000000000001</v>
      </c>
      <c r="S945"/>
      <c r="T945"/>
      <c r="U945"/>
      <c r="V945"/>
      <c r="W945"/>
      <c r="X945"/>
      <c r="Y945"/>
      <c r="Z945"/>
      <c r="AA945"/>
      <c r="AB945"/>
      <c r="AC945"/>
      <c r="AD945"/>
      <c r="AE945">
        <v>0.13825999999999999</v>
      </c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 t="s">
        <v>1353</v>
      </c>
      <c r="AT945" s="108" t="str">
        <f t="shared" si="14"/>
        <v>HO3_2025-06-18_C</v>
      </c>
      <c r="AU945" s="49"/>
      <c r="AV945" s="49"/>
    </row>
    <row r="946" spans="1:48" x14ac:dyDescent="0.35">
      <c r="A946" t="s">
        <v>1594</v>
      </c>
      <c r="B946" t="s">
        <v>1349</v>
      </c>
      <c r="C946" t="s">
        <v>1356</v>
      </c>
      <c r="D946" t="s">
        <v>1349</v>
      </c>
      <c r="E946">
        <v>2.947E-2</v>
      </c>
      <c r="F946" t="s">
        <v>1357</v>
      </c>
      <c r="G946" s="6">
        <v>45826.647210648145</v>
      </c>
      <c r="H946"/>
      <c r="I946" t="s">
        <v>1352</v>
      </c>
      <c r="J946"/>
      <c r="K946" t="s">
        <v>1360</v>
      </c>
      <c r="L946">
        <v>4</v>
      </c>
      <c r="M946">
        <v>0</v>
      </c>
      <c r="N946">
        <v>1.23E-3</v>
      </c>
      <c r="O946">
        <v>9.5E-4</v>
      </c>
      <c r="P946"/>
      <c r="Q946"/>
      <c r="R946">
        <v>2.1900000000000001E-3</v>
      </c>
      <c r="S946"/>
      <c r="T946"/>
      <c r="U946"/>
      <c r="V946"/>
      <c r="W946"/>
      <c r="X946"/>
      <c r="Y946"/>
      <c r="Z946"/>
      <c r="AA946"/>
      <c r="AB946"/>
      <c r="AC946"/>
      <c r="AD946"/>
      <c r="AE946">
        <v>9.5E-4</v>
      </c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 t="s">
        <v>1353</v>
      </c>
      <c r="AT946" s="108" t="str">
        <f t="shared" si="14"/>
        <v>WP2_2025-06-18_P</v>
      </c>
      <c r="AU946" s="49"/>
      <c r="AV946" s="49"/>
    </row>
    <row r="947" spans="1:48" x14ac:dyDescent="0.35">
      <c r="A947" t="s">
        <v>1593</v>
      </c>
      <c r="B947" t="s">
        <v>1349</v>
      </c>
      <c r="C947" t="s">
        <v>1361</v>
      </c>
      <c r="D947" t="s">
        <v>1349</v>
      </c>
      <c r="E947">
        <v>477.93759999999997</v>
      </c>
      <c r="F947" t="s">
        <v>1351</v>
      </c>
      <c r="G947" s="6">
        <v>45826.649189814816</v>
      </c>
      <c r="H947"/>
      <c r="I947" t="s">
        <v>1352</v>
      </c>
      <c r="J947"/>
      <c r="K947" t="s">
        <v>1360</v>
      </c>
      <c r="L947">
        <v>4</v>
      </c>
      <c r="M947">
        <v>0</v>
      </c>
      <c r="N947">
        <v>0.10360999999999999</v>
      </c>
      <c r="O947">
        <v>3.2399999999999998E-3</v>
      </c>
      <c r="P947"/>
      <c r="Q947"/>
      <c r="R947">
        <v>0.10686</v>
      </c>
      <c r="S947"/>
      <c r="T947"/>
      <c r="U947"/>
      <c r="V947"/>
      <c r="W947"/>
      <c r="X947"/>
      <c r="Y947"/>
      <c r="Z947"/>
      <c r="AA947"/>
      <c r="AB947"/>
      <c r="AC947"/>
      <c r="AD947"/>
      <c r="AE947">
        <v>3.2399999999999998E-3</v>
      </c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 t="s">
        <v>1353</v>
      </c>
      <c r="AT947" s="108" t="str">
        <f t="shared" si="14"/>
        <v>WP1_2025-06-18_T</v>
      </c>
      <c r="AU947" s="49"/>
      <c r="AV947" s="49"/>
    </row>
    <row r="948" spans="1:48" x14ac:dyDescent="0.35">
      <c r="A948" t="s">
        <v>1594</v>
      </c>
      <c r="B948" t="s">
        <v>1349</v>
      </c>
      <c r="C948" t="s">
        <v>1361</v>
      </c>
      <c r="D948" t="s">
        <v>1349</v>
      </c>
      <c r="E948">
        <v>15.512090000000001</v>
      </c>
      <c r="F948" t="s">
        <v>1351</v>
      </c>
      <c r="G948" s="6">
        <v>45826.649814814817</v>
      </c>
      <c r="H948"/>
      <c r="I948" t="s">
        <v>1352</v>
      </c>
      <c r="J948"/>
      <c r="K948" t="s">
        <v>1360</v>
      </c>
      <c r="L948">
        <v>4</v>
      </c>
      <c r="M948">
        <v>0</v>
      </c>
      <c r="N948">
        <v>7.6E-3</v>
      </c>
      <c r="O948">
        <v>2.9299999999999999E-3</v>
      </c>
      <c r="P948"/>
      <c r="Q948"/>
      <c r="R948">
        <v>1.0540000000000001E-2</v>
      </c>
      <c r="S948"/>
      <c r="T948"/>
      <c r="U948"/>
      <c r="V948"/>
      <c r="W948"/>
      <c r="X948"/>
      <c r="Y948"/>
      <c r="Z948"/>
      <c r="AA948"/>
      <c r="AB948"/>
      <c r="AC948"/>
      <c r="AD948"/>
      <c r="AE948">
        <v>2.9299999999999999E-3</v>
      </c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 t="s">
        <v>1353</v>
      </c>
      <c r="AT948" s="108" t="str">
        <f t="shared" si="14"/>
        <v>WP2_2025-06-18_T</v>
      </c>
      <c r="AU948" s="49"/>
      <c r="AV948" s="49"/>
    </row>
    <row r="949" spans="1:48" x14ac:dyDescent="0.35">
      <c r="A949" t="s">
        <v>1599</v>
      </c>
      <c r="B949" t="s">
        <v>1349</v>
      </c>
      <c r="C949" t="s">
        <v>1361</v>
      </c>
      <c r="D949" t="s">
        <v>1349</v>
      </c>
      <c r="E949">
        <v>-2.2582499999999999</v>
      </c>
      <c r="F949" t="s">
        <v>1351</v>
      </c>
      <c r="G949" s="6">
        <v>45826.653877314813</v>
      </c>
      <c r="H949"/>
      <c r="I949" t="s">
        <v>1352</v>
      </c>
      <c r="J949">
        <v>30</v>
      </c>
      <c r="K949" t="s">
        <v>1360</v>
      </c>
      <c r="L949">
        <v>0</v>
      </c>
      <c r="M949">
        <v>0</v>
      </c>
      <c r="N949">
        <v>2.0999999999999999E-3</v>
      </c>
      <c r="O949">
        <v>7.3899999999999999E-3</v>
      </c>
      <c r="P949"/>
      <c r="Q949"/>
      <c r="R949">
        <v>9.4900000000000002E-3</v>
      </c>
      <c r="S949"/>
      <c r="T949"/>
      <c r="U949"/>
      <c r="V949"/>
      <c r="W949"/>
      <c r="X949"/>
      <c r="Y949"/>
      <c r="Z949"/>
      <c r="AA949"/>
      <c r="AB949"/>
      <c r="AC949"/>
      <c r="AD949"/>
      <c r="AE949">
        <v>7.3899999999999999E-3</v>
      </c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 t="s">
        <v>1353</v>
      </c>
      <c r="AT949" s="108" t="str">
        <f t="shared" si="14"/>
        <v>HO3a_2025-06-18_T</v>
      </c>
      <c r="AU949" s="49"/>
      <c r="AV949" s="49"/>
    </row>
    <row r="950" spans="1:48" x14ac:dyDescent="0.35">
      <c r="A950" t="s">
        <v>1595</v>
      </c>
      <c r="B950" t="s">
        <v>1349</v>
      </c>
      <c r="C950" t="s">
        <v>1361</v>
      </c>
      <c r="D950" t="s">
        <v>1349</v>
      </c>
      <c r="E950">
        <v>17.293900000000001</v>
      </c>
      <c r="F950" t="s">
        <v>1351</v>
      </c>
      <c r="G950" s="6">
        <v>45826.664502314816</v>
      </c>
      <c r="H950"/>
      <c r="I950" t="s">
        <v>1352</v>
      </c>
      <c r="J950"/>
      <c r="K950" t="s">
        <v>1360</v>
      </c>
      <c r="L950">
        <v>4</v>
      </c>
      <c r="M950">
        <v>0</v>
      </c>
      <c r="N950">
        <v>7.9699999999999997E-3</v>
      </c>
      <c r="O950">
        <v>2.6700000000000001E-3</v>
      </c>
      <c r="P950"/>
      <c r="Q950"/>
      <c r="R950">
        <v>1.064E-2</v>
      </c>
      <c r="S950"/>
      <c r="T950"/>
      <c r="U950"/>
      <c r="V950"/>
      <c r="W950"/>
      <c r="X950"/>
      <c r="Y950"/>
      <c r="Z950"/>
      <c r="AA950"/>
      <c r="AB950"/>
      <c r="AC950"/>
      <c r="AD950"/>
      <c r="AE950">
        <v>2.6700000000000001E-3</v>
      </c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 t="s">
        <v>1353</v>
      </c>
      <c r="AT950" s="108" t="str">
        <f t="shared" si="14"/>
        <v>WP3_2025-06-18_T</v>
      </c>
      <c r="AU950" s="49"/>
      <c r="AV950" s="49"/>
    </row>
    <row r="951" spans="1:48" x14ac:dyDescent="0.35">
      <c r="A951" t="s">
        <v>1596</v>
      </c>
      <c r="B951" t="s">
        <v>1349</v>
      </c>
      <c r="C951" t="s">
        <v>1361</v>
      </c>
      <c r="D951" t="s">
        <v>1349</v>
      </c>
      <c r="E951">
        <v>66.050129999999996</v>
      </c>
      <c r="F951" t="s">
        <v>1351</v>
      </c>
      <c r="G951" s="6">
        <v>45826.665648148148</v>
      </c>
      <c r="H951"/>
      <c r="I951" t="s">
        <v>1352</v>
      </c>
      <c r="J951"/>
      <c r="K951" t="s">
        <v>1360</v>
      </c>
      <c r="L951">
        <v>4</v>
      </c>
      <c r="M951">
        <v>0</v>
      </c>
      <c r="N951">
        <v>1.7989999999999999E-2</v>
      </c>
      <c r="O951">
        <v>2.16E-3</v>
      </c>
      <c r="P951"/>
      <c r="Q951"/>
      <c r="R951">
        <v>2.0150000000000001E-2</v>
      </c>
      <c r="S951"/>
      <c r="T951"/>
      <c r="U951"/>
      <c r="V951"/>
      <c r="W951"/>
      <c r="X951"/>
      <c r="Y951"/>
      <c r="Z951"/>
      <c r="AA951"/>
      <c r="AB951"/>
      <c r="AC951"/>
      <c r="AD951"/>
      <c r="AE951">
        <v>2.16E-3</v>
      </c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 t="s">
        <v>1353</v>
      </c>
      <c r="AT951" s="108" t="str">
        <f t="shared" si="14"/>
        <v>WP4_2025-06-18_T</v>
      </c>
      <c r="AU951" s="49"/>
      <c r="AV951" s="49"/>
    </row>
    <row r="952" spans="1:48" x14ac:dyDescent="0.35">
      <c r="A952" t="s">
        <v>1598</v>
      </c>
      <c r="B952" t="s">
        <v>1349</v>
      </c>
      <c r="C952" t="s">
        <v>1361</v>
      </c>
      <c r="D952" t="s">
        <v>1349</v>
      </c>
      <c r="E952">
        <v>168.6961</v>
      </c>
      <c r="F952" t="s">
        <v>1351</v>
      </c>
      <c r="G952" s="6">
        <v>45826.666273148148</v>
      </c>
      <c r="H952"/>
      <c r="I952" t="s">
        <v>1352</v>
      </c>
      <c r="J952"/>
      <c r="K952" t="s">
        <v>1360</v>
      </c>
      <c r="L952">
        <v>4</v>
      </c>
      <c r="M952">
        <v>0</v>
      </c>
      <c r="N952">
        <v>3.9170000000000003E-2</v>
      </c>
      <c r="O952">
        <v>9.5E-4</v>
      </c>
      <c r="P952"/>
      <c r="Q952"/>
      <c r="R952">
        <v>4.0120000000000003E-2</v>
      </c>
      <c r="S952"/>
      <c r="T952"/>
      <c r="U952"/>
      <c r="V952"/>
      <c r="W952"/>
      <c r="X952"/>
      <c r="Y952"/>
      <c r="Z952"/>
      <c r="AA952"/>
      <c r="AB952"/>
      <c r="AC952"/>
      <c r="AD952"/>
      <c r="AE952">
        <v>9.5E-4</v>
      </c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 t="s">
        <v>1353</v>
      </c>
      <c r="AT952" s="108" t="str">
        <f t="shared" si="14"/>
        <v>HO3_2025-06-18_T</v>
      </c>
      <c r="AU952" s="49"/>
      <c r="AV952" s="49"/>
    </row>
    <row r="953" spans="1:48" x14ac:dyDescent="0.35">
      <c r="A953" t="s">
        <v>1599</v>
      </c>
      <c r="B953" t="s">
        <v>1349</v>
      </c>
      <c r="C953" t="s">
        <v>1356</v>
      </c>
      <c r="D953" t="s">
        <v>1349</v>
      </c>
      <c r="E953">
        <v>0.34465000000000001</v>
      </c>
      <c r="F953" t="s">
        <v>1357</v>
      </c>
      <c r="G953" s="6">
        <v>45826.670335648145</v>
      </c>
      <c r="H953"/>
      <c r="I953" t="s">
        <v>1352</v>
      </c>
      <c r="J953"/>
      <c r="K953" t="s">
        <v>1360</v>
      </c>
      <c r="L953">
        <v>4</v>
      </c>
      <c r="M953">
        <v>0</v>
      </c>
      <c r="N953">
        <v>3.2199999999999999E-2</v>
      </c>
      <c r="O953">
        <v>-2.2000000000000001E-4</v>
      </c>
      <c r="P953"/>
      <c r="Q953"/>
      <c r="R953">
        <v>3.1980000000000001E-2</v>
      </c>
      <c r="S953"/>
      <c r="T953"/>
      <c r="U953"/>
      <c r="V953"/>
      <c r="W953"/>
      <c r="X953"/>
      <c r="Y953"/>
      <c r="Z953"/>
      <c r="AA953"/>
      <c r="AB953"/>
      <c r="AC953"/>
      <c r="AD953"/>
      <c r="AE953">
        <v>-2.2000000000000001E-4</v>
      </c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 t="s">
        <v>1353</v>
      </c>
      <c r="AT953" s="108" t="str">
        <f t="shared" si="14"/>
        <v>HO3a_2025-06-18_P</v>
      </c>
      <c r="AU953" s="49"/>
      <c r="AV953" s="49"/>
    </row>
    <row r="954" spans="1:48" x14ac:dyDescent="0.35">
      <c r="A954" t="s">
        <v>1600</v>
      </c>
      <c r="B954" t="s">
        <v>1349</v>
      </c>
      <c r="C954" t="s">
        <v>1350</v>
      </c>
      <c r="D954" t="s">
        <v>1349</v>
      </c>
      <c r="E954">
        <v>0.25174000000000002</v>
      </c>
      <c r="F954" t="s">
        <v>1351</v>
      </c>
      <c r="G954" s="6">
        <v>45830.606157407405</v>
      </c>
      <c r="H954"/>
      <c r="I954" t="s">
        <v>1352</v>
      </c>
      <c r="J954"/>
      <c r="K954"/>
      <c r="L954">
        <v>0</v>
      </c>
      <c r="M954">
        <v>0</v>
      </c>
      <c r="N954">
        <v>9.8499999999999994E-3</v>
      </c>
      <c r="O954">
        <v>3.13E-3</v>
      </c>
      <c r="P954"/>
      <c r="Q954"/>
      <c r="R954">
        <v>1.2970000000000001E-2</v>
      </c>
      <c r="S954"/>
      <c r="T954"/>
      <c r="U954"/>
      <c r="V954"/>
      <c r="W954"/>
      <c r="X954"/>
      <c r="Y954"/>
      <c r="Z954"/>
      <c r="AA954"/>
      <c r="AB954"/>
      <c r="AC954"/>
      <c r="AD954"/>
      <c r="AE954">
        <v>3.13E-3</v>
      </c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 t="s">
        <v>1353</v>
      </c>
      <c r="AT954" s="108" t="str">
        <f t="shared" si="14"/>
        <v>BD4_2025-06-22_N</v>
      </c>
      <c r="AU954" s="49"/>
      <c r="AV954" s="49"/>
    </row>
    <row r="955" spans="1:48" x14ac:dyDescent="0.35">
      <c r="A955" t="s">
        <v>1601</v>
      </c>
      <c r="B955" t="s">
        <v>1349</v>
      </c>
      <c r="C955" t="s">
        <v>1350</v>
      </c>
      <c r="D955" t="s">
        <v>1349</v>
      </c>
      <c r="E955">
        <v>1.7283900000000001</v>
      </c>
      <c r="F955" t="s">
        <v>1351</v>
      </c>
      <c r="G955" s="6">
        <v>45830.606886574074</v>
      </c>
      <c r="H955"/>
      <c r="I955" t="s">
        <v>1352</v>
      </c>
      <c r="J955"/>
      <c r="K955"/>
      <c r="L955">
        <v>0</v>
      </c>
      <c r="M955">
        <v>0</v>
      </c>
      <c r="N955">
        <v>1.4460000000000001E-2</v>
      </c>
      <c r="O955">
        <v>2.65E-3</v>
      </c>
      <c r="P955"/>
      <c r="Q955"/>
      <c r="R955">
        <v>1.711E-2</v>
      </c>
      <c r="S955"/>
      <c r="T955"/>
      <c r="U955"/>
      <c r="V955"/>
      <c r="W955"/>
      <c r="X955"/>
      <c r="Y955"/>
      <c r="Z955"/>
      <c r="AA955"/>
      <c r="AB955"/>
      <c r="AC955"/>
      <c r="AD955"/>
      <c r="AE955">
        <v>2.65E-3</v>
      </c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 t="s">
        <v>1353</v>
      </c>
      <c r="AT955" s="108" t="str">
        <f t="shared" si="14"/>
        <v>BD1a_2025-06-22_N</v>
      </c>
      <c r="AU955" s="49"/>
      <c r="AV955" s="49"/>
    </row>
    <row r="956" spans="1:48" x14ac:dyDescent="0.35">
      <c r="A956" t="s">
        <v>1600</v>
      </c>
      <c r="B956" t="s">
        <v>1349</v>
      </c>
      <c r="C956" t="s">
        <v>1359</v>
      </c>
      <c r="D956" t="s">
        <v>1349</v>
      </c>
      <c r="E956">
        <v>283.88560000000001</v>
      </c>
      <c r="F956" t="s">
        <v>1357</v>
      </c>
      <c r="G956" s="6">
        <v>45830.608032407406</v>
      </c>
      <c r="H956"/>
      <c r="I956" t="s">
        <v>1352</v>
      </c>
      <c r="J956"/>
      <c r="K956" t="s">
        <v>1360</v>
      </c>
      <c r="L956">
        <v>4</v>
      </c>
      <c r="M956">
        <v>0</v>
      </c>
      <c r="N956">
        <v>0.18582000000000001</v>
      </c>
      <c r="O956">
        <v>0.13916000000000001</v>
      </c>
      <c r="P956"/>
      <c r="Q956"/>
      <c r="R956">
        <v>0.32497999999999999</v>
      </c>
      <c r="S956"/>
      <c r="T956"/>
      <c r="U956"/>
      <c r="V956"/>
      <c r="W956"/>
      <c r="X956"/>
      <c r="Y956"/>
      <c r="Z956"/>
      <c r="AA956"/>
      <c r="AB956"/>
      <c r="AC956"/>
      <c r="AD956"/>
      <c r="AE956">
        <v>0.13916000000000001</v>
      </c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 t="s">
        <v>1353</v>
      </c>
      <c r="AT956" s="108" t="str">
        <f t="shared" si="14"/>
        <v>BD4_2025-06-22_C</v>
      </c>
      <c r="AU956" s="49"/>
      <c r="AV956" s="49"/>
    </row>
    <row r="957" spans="1:48" x14ac:dyDescent="0.35">
      <c r="A957" t="s">
        <v>1601</v>
      </c>
      <c r="B957" t="s">
        <v>1349</v>
      </c>
      <c r="C957" t="s">
        <v>1359</v>
      </c>
      <c r="D957" t="s">
        <v>1349</v>
      </c>
      <c r="E957">
        <v>374.1583</v>
      </c>
      <c r="F957" t="s">
        <v>1357</v>
      </c>
      <c r="G957" s="6">
        <v>45830.640532407408</v>
      </c>
      <c r="H957"/>
      <c r="I957" t="s">
        <v>1352</v>
      </c>
      <c r="J957"/>
      <c r="K957" t="s">
        <v>1360</v>
      </c>
      <c r="L957">
        <v>4</v>
      </c>
      <c r="M957">
        <v>0</v>
      </c>
      <c r="N957">
        <v>0.23873</v>
      </c>
      <c r="O957">
        <v>0.13592000000000001</v>
      </c>
      <c r="P957"/>
      <c r="Q957"/>
      <c r="R957">
        <v>0.37464999999999998</v>
      </c>
      <c r="S957"/>
      <c r="T957"/>
      <c r="U957"/>
      <c r="V957"/>
      <c r="W957"/>
      <c r="X957"/>
      <c r="Y957"/>
      <c r="Z957"/>
      <c r="AA957"/>
      <c r="AB957"/>
      <c r="AC957"/>
      <c r="AD957"/>
      <c r="AE957">
        <v>0.13592000000000001</v>
      </c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 t="s">
        <v>1353</v>
      </c>
      <c r="AT957" s="108" t="str">
        <f t="shared" si="14"/>
        <v>BD1a_2025-06-22_C</v>
      </c>
      <c r="AU957" s="49"/>
      <c r="AV957" s="49"/>
    </row>
    <row r="958" spans="1:48" x14ac:dyDescent="0.35">
      <c r="A958" t="s">
        <v>1602</v>
      </c>
      <c r="B958" t="s">
        <v>1349</v>
      </c>
      <c r="C958" t="s">
        <v>1350</v>
      </c>
      <c r="D958" t="s">
        <v>1349</v>
      </c>
      <c r="E958">
        <v>3.67231</v>
      </c>
      <c r="F958" t="s">
        <v>1351</v>
      </c>
      <c r="G958" s="6">
        <v>45830.640844907408</v>
      </c>
      <c r="H958"/>
      <c r="I958" t="s">
        <v>1352</v>
      </c>
      <c r="J958"/>
      <c r="K958"/>
      <c r="L958">
        <v>0</v>
      </c>
      <c r="M958">
        <v>0</v>
      </c>
      <c r="N958">
        <v>2.052E-2</v>
      </c>
      <c r="O958">
        <v>2.5600000000000002E-3</v>
      </c>
      <c r="P958"/>
      <c r="Q958"/>
      <c r="R958">
        <v>2.3089999999999999E-2</v>
      </c>
      <c r="S958"/>
      <c r="T958"/>
      <c r="U958"/>
      <c r="V958"/>
      <c r="W958"/>
      <c r="X958"/>
      <c r="Y958"/>
      <c r="Z958"/>
      <c r="AA958"/>
      <c r="AB958"/>
      <c r="AC958"/>
      <c r="AD958"/>
      <c r="AE958">
        <v>2.5600000000000002E-3</v>
      </c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 t="s">
        <v>1353</v>
      </c>
      <c r="AT958" s="108" t="str">
        <f t="shared" si="14"/>
        <v>BD5_2025-06-22_N</v>
      </c>
      <c r="AU958" s="49"/>
      <c r="AV958" s="49"/>
    </row>
    <row r="959" spans="1:48" x14ac:dyDescent="0.35">
      <c r="A959" t="s">
        <v>1603</v>
      </c>
      <c r="B959" t="s">
        <v>1349</v>
      </c>
      <c r="C959" t="s">
        <v>1350</v>
      </c>
      <c r="D959" t="s">
        <v>1349</v>
      </c>
      <c r="E959">
        <v>1.4277500000000001</v>
      </c>
      <c r="F959" t="s">
        <v>1351</v>
      </c>
      <c r="G959" s="6">
        <v>45830.641782407409</v>
      </c>
      <c r="H959"/>
      <c r="I959" t="s">
        <v>1352</v>
      </c>
      <c r="J959"/>
      <c r="K959"/>
      <c r="L959">
        <v>0</v>
      </c>
      <c r="M959">
        <v>0</v>
      </c>
      <c r="N959">
        <v>1.3520000000000001E-2</v>
      </c>
      <c r="O959">
        <v>2.4499999999999999E-3</v>
      </c>
      <c r="P959"/>
      <c r="Q959"/>
      <c r="R959">
        <v>1.5959999999999998E-2</v>
      </c>
      <c r="S959"/>
      <c r="T959"/>
      <c r="U959"/>
      <c r="V959"/>
      <c r="W959"/>
      <c r="X959"/>
      <c r="Y959"/>
      <c r="Z959"/>
      <c r="AA959"/>
      <c r="AB959"/>
      <c r="AC959"/>
      <c r="AD959"/>
      <c r="AE959">
        <v>2.4499999999999999E-3</v>
      </c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 t="s">
        <v>1353</v>
      </c>
      <c r="AT959" s="108" t="str">
        <f t="shared" si="14"/>
        <v>AX2_2025-06-22_N</v>
      </c>
      <c r="AU959" s="49"/>
      <c r="AV959" s="49"/>
    </row>
    <row r="960" spans="1:48" x14ac:dyDescent="0.35">
      <c r="A960" t="s">
        <v>1603</v>
      </c>
      <c r="B960" t="s">
        <v>1349</v>
      </c>
      <c r="C960" t="s">
        <v>1359</v>
      </c>
      <c r="D960" t="s">
        <v>1349</v>
      </c>
      <c r="E960">
        <v>447.99549999999999</v>
      </c>
      <c r="F960" t="s">
        <v>1357</v>
      </c>
      <c r="G960" s="6">
        <v>45830.64271990741</v>
      </c>
      <c r="H960"/>
      <c r="I960" t="s">
        <v>1352</v>
      </c>
      <c r="J960"/>
      <c r="K960" t="s">
        <v>1360</v>
      </c>
      <c r="L960">
        <v>4</v>
      </c>
      <c r="M960">
        <v>0</v>
      </c>
      <c r="N960">
        <v>0.27994999999999998</v>
      </c>
      <c r="O960">
        <v>0.13528000000000001</v>
      </c>
      <c r="P960"/>
      <c r="Q960"/>
      <c r="R960">
        <v>0.41522999999999999</v>
      </c>
      <c r="S960"/>
      <c r="T960"/>
      <c r="U960"/>
      <c r="V960"/>
      <c r="W960"/>
      <c r="X960"/>
      <c r="Y960"/>
      <c r="Z960"/>
      <c r="AA960"/>
      <c r="AB960"/>
      <c r="AC960"/>
      <c r="AD960"/>
      <c r="AE960">
        <v>0.13528000000000001</v>
      </c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 t="s">
        <v>1353</v>
      </c>
      <c r="AT960" s="108" t="str">
        <f t="shared" si="14"/>
        <v>AX2_2025-06-22_C</v>
      </c>
      <c r="AU960" s="49"/>
      <c r="AV960" s="49"/>
    </row>
    <row r="961" spans="1:48" x14ac:dyDescent="0.35">
      <c r="A961" t="s">
        <v>1604</v>
      </c>
      <c r="B961" t="s">
        <v>1349</v>
      </c>
      <c r="C961" t="s">
        <v>1350</v>
      </c>
      <c r="D961" t="s">
        <v>1349</v>
      </c>
      <c r="E961">
        <v>2.46496</v>
      </c>
      <c r="F961" t="s">
        <v>1351</v>
      </c>
      <c r="G961" s="6">
        <v>45830.643240740741</v>
      </c>
      <c r="H961"/>
      <c r="I961" t="s">
        <v>1352</v>
      </c>
      <c r="J961"/>
      <c r="K961"/>
      <c r="L961">
        <v>0</v>
      </c>
      <c r="M961">
        <v>0</v>
      </c>
      <c r="N961">
        <v>1.6760000000000001E-2</v>
      </c>
      <c r="O961">
        <v>6.2300000000000003E-3</v>
      </c>
      <c r="P961"/>
      <c r="Q961"/>
      <c r="R961">
        <v>2.298E-2</v>
      </c>
      <c r="S961"/>
      <c r="T961"/>
      <c r="U961"/>
      <c r="V961"/>
      <c r="W961"/>
      <c r="X961"/>
      <c r="Y961"/>
      <c r="Z961"/>
      <c r="AA961"/>
      <c r="AB961"/>
      <c r="AC961"/>
      <c r="AD961"/>
      <c r="AE961">
        <v>6.2300000000000003E-3</v>
      </c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 t="s">
        <v>1353</v>
      </c>
      <c r="AT961" s="108" t="str">
        <f t="shared" si="14"/>
        <v>AC4_2025-06-22_N</v>
      </c>
      <c r="AU961" s="49"/>
      <c r="AV961" s="49"/>
    </row>
    <row r="962" spans="1:48" x14ac:dyDescent="0.35">
      <c r="A962" t="s">
        <v>1605</v>
      </c>
      <c r="B962" t="s">
        <v>1349</v>
      </c>
      <c r="C962" t="s">
        <v>1350</v>
      </c>
      <c r="D962" t="s">
        <v>1349</v>
      </c>
      <c r="E962">
        <v>7.9511099999999999</v>
      </c>
      <c r="F962" t="s">
        <v>1351</v>
      </c>
      <c r="G962" s="6">
        <v>45830.644282407404</v>
      </c>
      <c r="H962"/>
      <c r="I962" t="s">
        <v>1352</v>
      </c>
      <c r="J962"/>
      <c r="K962"/>
      <c r="L962">
        <v>0</v>
      </c>
      <c r="M962">
        <v>0</v>
      </c>
      <c r="N962">
        <v>3.388E-2</v>
      </c>
      <c r="O962">
        <v>3.64E-3</v>
      </c>
      <c r="P962"/>
      <c r="Q962"/>
      <c r="R962">
        <v>3.7519999999999998E-2</v>
      </c>
      <c r="S962"/>
      <c r="T962"/>
      <c r="U962"/>
      <c r="V962"/>
      <c r="W962"/>
      <c r="X962"/>
      <c r="Y962"/>
      <c r="Z962"/>
      <c r="AA962"/>
      <c r="AB962"/>
      <c r="AC962"/>
      <c r="AD962"/>
      <c r="AE962">
        <v>3.64E-3</v>
      </c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 t="s">
        <v>1353</v>
      </c>
      <c r="AT962" s="108" t="str">
        <f t="shared" ref="AT962:AT1025" si="15">A962&amp;"_"&amp;LEFT(C962,1)</f>
        <v>ABM4_2025-06-22_N</v>
      </c>
      <c r="AU962" s="49"/>
      <c r="AV962" s="49"/>
    </row>
    <row r="963" spans="1:48" x14ac:dyDescent="0.35">
      <c r="A963" t="s">
        <v>1606</v>
      </c>
      <c r="B963" t="s">
        <v>1349</v>
      </c>
      <c r="C963" t="s">
        <v>1350</v>
      </c>
      <c r="D963" t="s">
        <v>1349</v>
      </c>
      <c r="E963">
        <v>-0.3372</v>
      </c>
      <c r="F963" t="s">
        <v>1351</v>
      </c>
      <c r="G963" s="6">
        <v>45830.645844907405</v>
      </c>
      <c r="H963"/>
      <c r="I963" t="s">
        <v>1352</v>
      </c>
      <c r="J963"/>
      <c r="K963"/>
      <c r="L963">
        <v>0</v>
      </c>
      <c r="M963">
        <v>0</v>
      </c>
      <c r="N963">
        <v>8.0099999999999998E-3</v>
      </c>
      <c r="O963">
        <v>1.5E-3</v>
      </c>
      <c r="P963"/>
      <c r="Q963"/>
      <c r="R963">
        <v>9.5099999999999994E-3</v>
      </c>
      <c r="S963"/>
      <c r="T963"/>
      <c r="U963"/>
      <c r="V963"/>
      <c r="W963"/>
      <c r="X963"/>
      <c r="Y963"/>
      <c r="Z963"/>
      <c r="AA963"/>
      <c r="AB963"/>
      <c r="AC963"/>
      <c r="AD963"/>
      <c r="AE963">
        <v>1.5E-3</v>
      </c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 t="s">
        <v>1353</v>
      </c>
      <c r="AT963" s="108" t="str">
        <f t="shared" si="15"/>
        <v>AX1_2025-06-22_N</v>
      </c>
      <c r="AU963" s="49"/>
      <c r="AV963" s="49"/>
    </row>
    <row r="964" spans="1:48" x14ac:dyDescent="0.35">
      <c r="A964" t="s">
        <v>1603</v>
      </c>
      <c r="B964" t="s">
        <v>1349</v>
      </c>
      <c r="C964" t="s">
        <v>1361</v>
      </c>
      <c r="D964" t="s">
        <v>1349</v>
      </c>
      <c r="E964">
        <v>1404.5150000000001</v>
      </c>
      <c r="F964" t="s">
        <v>1351</v>
      </c>
      <c r="G964" s="6">
        <v>45830.648136574076</v>
      </c>
      <c r="H964"/>
      <c r="I964" t="s">
        <v>1352</v>
      </c>
      <c r="J964"/>
      <c r="K964" t="s">
        <v>1360</v>
      </c>
      <c r="L964">
        <v>4</v>
      </c>
      <c r="M964">
        <v>0</v>
      </c>
      <c r="N964">
        <v>0.30403999999999998</v>
      </c>
      <c r="O964">
        <v>1.2999999999999999E-4</v>
      </c>
      <c r="P964"/>
      <c r="Q964"/>
      <c r="R964">
        <v>0.30417</v>
      </c>
      <c r="S964"/>
      <c r="T964"/>
      <c r="U964"/>
      <c r="V964"/>
      <c r="W964"/>
      <c r="X964"/>
      <c r="Y964"/>
      <c r="Z964"/>
      <c r="AA964"/>
      <c r="AB964"/>
      <c r="AC964"/>
      <c r="AD964"/>
      <c r="AE964">
        <v>1.2999999999999999E-4</v>
      </c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 t="s">
        <v>1353</v>
      </c>
      <c r="AT964" s="108" t="str">
        <f t="shared" si="15"/>
        <v>AX2_2025-06-22_T</v>
      </c>
      <c r="AU964" s="49"/>
      <c r="AV964" s="49"/>
    </row>
    <row r="965" spans="1:48" x14ac:dyDescent="0.35">
      <c r="A965" t="s">
        <v>1604</v>
      </c>
      <c r="B965" t="s">
        <v>1349</v>
      </c>
      <c r="C965" t="s">
        <v>1361</v>
      </c>
      <c r="D965" t="s">
        <v>1349</v>
      </c>
      <c r="E965">
        <v>480.18520000000001</v>
      </c>
      <c r="F965" t="s">
        <v>1351</v>
      </c>
      <c r="G965" s="6">
        <v>45830.64949074074</v>
      </c>
      <c r="H965"/>
      <c r="I965" t="s">
        <v>1352</v>
      </c>
      <c r="J965"/>
      <c r="K965"/>
      <c r="L965">
        <v>0</v>
      </c>
      <c r="M965">
        <v>0</v>
      </c>
      <c r="N965">
        <v>0.52768000000000004</v>
      </c>
      <c r="O965">
        <v>3.5699999999999998E-3</v>
      </c>
      <c r="P965"/>
      <c r="Q965"/>
      <c r="R965">
        <v>0.53125999999999995</v>
      </c>
      <c r="S965"/>
      <c r="T965"/>
      <c r="U965"/>
      <c r="V965"/>
      <c r="W965"/>
      <c r="X965"/>
      <c r="Y965"/>
      <c r="Z965"/>
      <c r="AA965"/>
      <c r="AB965"/>
      <c r="AC965"/>
      <c r="AD965"/>
      <c r="AE965">
        <v>3.5699999999999998E-3</v>
      </c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 t="s">
        <v>1353</v>
      </c>
      <c r="AT965" s="108" t="str">
        <f t="shared" si="15"/>
        <v>AC4_2025-06-22_T</v>
      </c>
      <c r="AU965" s="49"/>
      <c r="AV965" s="49"/>
    </row>
    <row r="966" spans="1:48" x14ac:dyDescent="0.35">
      <c r="A966" t="s">
        <v>1602</v>
      </c>
      <c r="B966" t="s">
        <v>1349</v>
      </c>
      <c r="C966" t="s">
        <v>1359</v>
      </c>
      <c r="D966" t="s">
        <v>1349</v>
      </c>
      <c r="E966">
        <v>555.46029999999996</v>
      </c>
      <c r="F966" t="s">
        <v>1357</v>
      </c>
      <c r="G966" s="6">
        <v>45830.649699074071</v>
      </c>
      <c r="H966"/>
      <c r="I966" t="s">
        <v>1352</v>
      </c>
      <c r="J966"/>
      <c r="K966" t="s">
        <v>1360</v>
      </c>
      <c r="L966">
        <v>23</v>
      </c>
      <c r="M966">
        <v>0</v>
      </c>
      <c r="N966">
        <v>7.9890000000000003E-2</v>
      </c>
      <c r="O966">
        <v>0.13708000000000001</v>
      </c>
      <c r="P966"/>
      <c r="Q966"/>
      <c r="R966">
        <v>0.21697</v>
      </c>
      <c r="S966"/>
      <c r="T966"/>
      <c r="U966"/>
      <c r="V966"/>
      <c r="W966"/>
      <c r="X966"/>
      <c r="Y966"/>
      <c r="Z966"/>
      <c r="AA966"/>
      <c r="AB966"/>
      <c r="AC966"/>
      <c r="AD966"/>
      <c r="AE966">
        <v>0.13708000000000001</v>
      </c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 t="s">
        <v>1353</v>
      </c>
      <c r="AT966" s="108" t="str">
        <f t="shared" si="15"/>
        <v>BD5_2025-06-22_C</v>
      </c>
      <c r="AU966" s="49"/>
      <c r="AV966" s="49"/>
    </row>
    <row r="967" spans="1:48" x14ac:dyDescent="0.35">
      <c r="A967" t="s">
        <v>1600</v>
      </c>
      <c r="B967" t="s">
        <v>1349</v>
      </c>
      <c r="C967" t="s">
        <v>1356</v>
      </c>
      <c r="D967" t="s">
        <v>1349</v>
      </c>
      <c r="E967">
        <v>6.1510000000000002E-2</v>
      </c>
      <c r="F967" t="s">
        <v>1357</v>
      </c>
      <c r="G967" s="6">
        <v>45830.650636574072</v>
      </c>
      <c r="H967"/>
      <c r="I967" t="s">
        <v>1352</v>
      </c>
      <c r="J967"/>
      <c r="K967"/>
      <c r="L967">
        <v>0</v>
      </c>
      <c r="M967">
        <v>0</v>
      </c>
      <c r="N967">
        <v>2.793E-2</v>
      </c>
      <c r="O967">
        <v>7.6000000000000004E-4</v>
      </c>
      <c r="P967"/>
      <c r="Q967"/>
      <c r="R967">
        <v>2.869E-2</v>
      </c>
      <c r="S967"/>
      <c r="T967"/>
      <c r="U967"/>
      <c r="V967"/>
      <c r="W967"/>
      <c r="X967"/>
      <c r="Y967"/>
      <c r="Z967"/>
      <c r="AA967"/>
      <c r="AB967"/>
      <c r="AC967"/>
      <c r="AD967"/>
      <c r="AE967">
        <v>7.6000000000000004E-4</v>
      </c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 t="s">
        <v>1353</v>
      </c>
      <c r="AT967" s="108" t="str">
        <f t="shared" si="15"/>
        <v>BD4_2025-06-22_P</v>
      </c>
      <c r="AU967" s="49"/>
      <c r="AV967" s="49"/>
    </row>
    <row r="968" spans="1:48" x14ac:dyDescent="0.35">
      <c r="A968" t="s">
        <v>1604</v>
      </c>
      <c r="B968" t="s">
        <v>1349</v>
      </c>
      <c r="C968" t="s">
        <v>1359</v>
      </c>
      <c r="D968" t="s">
        <v>1349</v>
      </c>
      <c r="E968">
        <v>218.8015</v>
      </c>
      <c r="F968" t="s">
        <v>1357</v>
      </c>
      <c r="G968" s="6">
        <v>45830.651261574072</v>
      </c>
      <c r="H968"/>
      <c r="I968" t="s">
        <v>1352</v>
      </c>
      <c r="J968"/>
      <c r="K968" t="s">
        <v>1360</v>
      </c>
      <c r="L968">
        <v>4</v>
      </c>
      <c r="M968">
        <v>0</v>
      </c>
      <c r="N968">
        <v>0.14596000000000001</v>
      </c>
      <c r="O968">
        <v>0.13450000000000001</v>
      </c>
      <c r="P968"/>
      <c r="Q968"/>
      <c r="R968">
        <v>0.28045999999999999</v>
      </c>
      <c r="S968"/>
      <c r="T968"/>
      <c r="U968"/>
      <c r="V968"/>
      <c r="W968"/>
      <c r="X968"/>
      <c r="Y968"/>
      <c r="Z968"/>
      <c r="AA968"/>
      <c r="AB968"/>
      <c r="AC968"/>
      <c r="AD968"/>
      <c r="AE968">
        <v>0.13450000000000001</v>
      </c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 t="s">
        <v>1353</v>
      </c>
      <c r="AT968" s="108" t="str">
        <f t="shared" si="15"/>
        <v>AC4_2025-06-22_C</v>
      </c>
      <c r="AU968" s="49"/>
      <c r="AV968" s="49"/>
    </row>
    <row r="969" spans="1:48" x14ac:dyDescent="0.35">
      <c r="A969" t="s">
        <v>1607</v>
      </c>
      <c r="B969" t="s">
        <v>1349</v>
      </c>
      <c r="C969" t="s">
        <v>1350</v>
      </c>
      <c r="D969" t="s">
        <v>1349</v>
      </c>
      <c r="E969">
        <v>16.387889999999999</v>
      </c>
      <c r="F969" t="s">
        <v>1351</v>
      </c>
      <c r="G969" s="6">
        <v>45830.651261574072</v>
      </c>
      <c r="H969"/>
      <c r="I969" t="s">
        <v>1352</v>
      </c>
      <c r="J969"/>
      <c r="K969"/>
      <c r="L969">
        <v>0</v>
      </c>
      <c r="M969">
        <v>0</v>
      </c>
      <c r="N969">
        <v>6.0220000000000003E-2</v>
      </c>
      <c r="O969">
        <v>6.3299999999999997E-3</v>
      </c>
      <c r="P969"/>
      <c r="Q969"/>
      <c r="R969">
        <v>6.6540000000000002E-2</v>
      </c>
      <c r="S969"/>
      <c r="T969"/>
      <c r="U969"/>
      <c r="V969"/>
      <c r="W969"/>
      <c r="X969"/>
      <c r="Y969"/>
      <c r="Z969"/>
      <c r="AA969"/>
      <c r="AB969"/>
      <c r="AC969"/>
      <c r="AD969"/>
      <c r="AE969">
        <v>6.3299999999999997E-3</v>
      </c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 t="s">
        <v>1353</v>
      </c>
      <c r="AT969" s="108" t="str">
        <f t="shared" si="15"/>
        <v>BB1_2025-06-22_N</v>
      </c>
      <c r="AU969" s="49"/>
      <c r="AV969" s="49"/>
    </row>
    <row r="970" spans="1:48" x14ac:dyDescent="0.35">
      <c r="A970" t="s">
        <v>1605</v>
      </c>
      <c r="B970" t="s">
        <v>1349</v>
      </c>
      <c r="C970" t="s">
        <v>1359</v>
      </c>
      <c r="D970" t="s">
        <v>1349</v>
      </c>
      <c r="E970">
        <v>191.7277</v>
      </c>
      <c r="F970" t="s">
        <v>1357</v>
      </c>
      <c r="G970" s="6">
        <v>45830.651990740742</v>
      </c>
      <c r="H970"/>
      <c r="I970" t="s">
        <v>1352</v>
      </c>
      <c r="J970"/>
      <c r="K970" t="s">
        <v>1360</v>
      </c>
      <c r="L970">
        <v>4</v>
      </c>
      <c r="M970">
        <v>0</v>
      </c>
      <c r="N970">
        <v>0.12895999999999999</v>
      </c>
      <c r="O970">
        <v>0.13461999999999999</v>
      </c>
      <c r="P970"/>
      <c r="Q970"/>
      <c r="R970">
        <v>0.26357999999999998</v>
      </c>
      <c r="S970"/>
      <c r="T970"/>
      <c r="U970"/>
      <c r="V970"/>
      <c r="W970"/>
      <c r="X970"/>
      <c r="Y970"/>
      <c r="Z970"/>
      <c r="AA970"/>
      <c r="AB970"/>
      <c r="AC970"/>
      <c r="AD970"/>
      <c r="AE970">
        <v>0.13461999999999999</v>
      </c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 t="s">
        <v>1353</v>
      </c>
      <c r="AT970" s="108" t="str">
        <f t="shared" si="15"/>
        <v>ABM4_2025-06-22_C</v>
      </c>
      <c r="AU970" s="49"/>
      <c r="AV970" s="49"/>
    </row>
    <row r="971" spans="1:48" x14ac:dyDescent="0.35">
      <c r="A971" t="s">
        <v>1606</v>
      </c>
      <c r="B971" t="s">
        <v>1349</v>
      </c>
      <c r="C971" t="s">
        <v>1359</v>
      </c>
      <c r="D971" t="s">
        <v>1349</v>
      </c>
      <c r="E971">
        <v>423.47300000000001</v>
      </c>
      <c r="F971" t="s">
        <v>1357</v>
      </c>
      <c r="G971" s="6">
        <v>45830.652199074073</v>
      </c>
      <c r="H971"/>
      <c r="I971" t="s">
        <v>1352</v>
      </c>
      <c r="J971"/>
      <c r="K971" t="s">
        <v>1360</v>
      </c>
      <c r="L971">
        <v>4</v>
      </c>
      <c r="M971">
        <v>0</v>
      </c>
      <c r="N971">
        <v>0.26646999999999998</v>
      </c>
      <c r="O971">
        <v>0.13627</v>
      </c>
      <c r="P971"/>
      <c r="Q971"/>
      <c r="R971">
        <v>0.40272999999999998</v>
      </c>
      <c r="S971"/>
      <c r="T971"/>
      <c r="U971"/>
      <c r="V971"/>
      <c r="W971"/>
      <c r="X971"/>
      <c r="Y971"/>
      <c r="Z971"/>
      <c r="AA971"/>
      <c r="AB971"/>
      <c r="AC971"/>
      <c r="AD971"/>
      <c r="AE971">
        <v>0.13627</v>
      </c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 t="s">
        <v>1353</v>
      </c>
      <c r="AT971" s="108" t="str">
        <f t="shared" si="15"/>
        <v>AX1_2025-06-22_C</v>
      </c>
      <c r="AU971" s="49"/>
      <c r="AV971" s="49"/>
    </row>
    <row r="972" spans="1:48" x14ac:dyDescent="0.35">
      <c r="A972" t="s">
        <v>1602</v>
      </c>
      <c r="B972" t="s">
        <v>1349</v>
      </c>
      <c r="C972" t="s">
        <v>1356</v>
      </c>
      <c r="D972" t="s">
        <v>1349</v>
      </c>
      <c r="E972">
        <v>0.1119</v>
      </c>
      <c r="F972" t="s">
        <v>1357</v>
      </c>
      <c r="G972" s="6">
        <v>45830.652199074073</v>
      </c>
      <c r="H972"/>
      <c r="I972" t="s">
        <v>1352</v>
      </c>
      <c r="J972"/>
      <c r="K972"/>
      <c r="L972">
        <v>0</v>
      </c>
      <c r="M972">
        <v>0</v>
      </c>
      <c r="N972">
        <v>5.2200000000000003E-2</v>
      </c>
      <c r="O972">
        <v>5.8E-4</v>
      </c>
      <c r="P972"/>
      <c r="Q972"/>
      <c r="R972">
        <v>5.2780000000000001E-2</v>
      </c>
      <c r="S972"/>
      <c r="T972"/>
      <c r="U972"/>
      <c r="V972"/>
      <c r="W972"/>
      <c r="X972"/>
      <c r="Y972"/>
      <c r="Z972"/>
      <c r="AA972"/>
      <c r="AB972"/>
      <c r="AC972"/>
      <c r="AD972"/>
      <c r="AE972">
        <v>5.8E-4</v>
      </c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 t="s">
        <v>1353</v>
      </c>
      <c r="AT972" s="108" t="str">
        <f t="shared" si="15"/>
        <v>BD5_2025-06-22_P</v>
      </c>
      <c r="AU972" s="49"/>
      <c r="AV972" s="49"/>
    </row>
    <row r="973" spans="1:48" x14ac:dyDescent="0.35">
      <c r="A973" t="s">
        <v>1603</v>
      </c>
      <c r="B973" t="s">
        <v>1349</v>
      </c>
      <c r="C973" t="s">
        <v>1356</v>
      </c>
      <c r="D973" t="s">
        <v>1349</v>
      </c>
      <c r="E973">
        <v>0.10453</v>
      </c>
      <c r="F973" t="s">
        <v>1357</v>
      </c>
      <c r="G973" s="6">
        <v>45830.653032407405</v>
      </c>
      <c r="H973"/>
      <c r="I973" t="s">
        <v>1352</v>
      </c>
      <c r="J973"/>
      <c r="K973"/>
      <c r="L973">
        <v>0</v>
      </c>
      <c r="M973">
        <v>0</v>
      </c>
      <c r="N973">
        <v>4.8649999999999999E-2</v>
      </c>
      <c r="O973">
        <v>1.0300000000000001E-3</v>
      </c>
      <c r="P973"/>
      <c r="Q973"/>
      <c r="R973">
        <v>4.9689999999999998E-2</v>
      </c>
      <c r="S973"/>
      <c r="T973"/>
      <c r="U973"/>
      <c r="V973"/>
      <c r="W973"/>
      <c r="X973"/>
      <c r="Y973"/>
      <c r="Z973"/>
      <c r="AA973"/>
      <c r="AB973"/>
      <c r="AC973"/>
      <c r="AD973"/>
      <c r="AE973">
        <v>1.0300000000000001E-3</v>
      </c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 t="s">
        <v>1353</v>
      </c>
      <c r="AT973" s="108" t="str">
        <f t="shared" si="15"/>
        <v>AX2_2025-06-22_P</v>
      </c>
      <c r="AU973" s="49"/>
      <c r="AV973" s="49"/>
    </row>
    <row r="974" spans="1:48" x14ac:dyDescent="0.35">
      <c r="A974" t="s">
        <v>1604</v>
      </c>
      <c r="B974" t="s">
        <v>1349</v>
      </c>
      <c r="C974" t="s">
        <v>1356</v>
      </c>
      <c r="D974" t="s">
        <v>1349</v>
      </c>
      <c r="E974">
        <v>7.5929999999999997E-2</v>
      </c>
      <c r="F974" t="s">
        <v>1357</v>
      </c>
      <c r="G974" s="6">
        <v>45830.653136574074</v>
      </c>
      <c r="H974"/>
      <c r="I974" t="s">
        <v>1352</v>
      </c>
      <c r="J974"/>
      <c r="K974"/>
      <c r="L974">
        <v>0</v>
      </c>
      <c r="M974">
        <v>0</v>
      </c>
      <c r="N974">
        <v>3.4869999999999998E-2</v>
      </c>
      <c r="O974">
        <v>1.5200000000000001E-3</v>
      </c>
      <c r="P974"/>
      <c r="Q974"/>
      <c r="R974">
        <v>3.6400000000000002E-2</v>
      </c>
      <c r="S974"/>
      <c r="T974"/>
      <c r="U974"/>
      <c r="V974"/>
      <c r="W974"/>
      <c r="X974"/>
      <c r="Y974"/>
      <c r="Z974"/>
      <c r="AA974"/>
      <c r="AB974"/>
      <c r="AC974"/>
      <c r="AD974"/>
      <c r="AE974">
        <v>1.5200000000000001E-3</v>
      </c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 t="s">
        <v>1353</v>
      </c>
      <c r="AT974" s="108" t="str">
        <f t="shared" si="15"/>
        <v>AC4_2025-06-22_P</v>
      </c>
      <c r="AU974" s="49"/>
      <c r="AV974" s="49"/>
    </row>
    <row r="975" spans="1:48" x14ac:dyDescent="0.35">
      <c r="A975" t="s">
        <v>1605</v>
      </c>
      <c r="B975" t="s">
        <v>1349</v>
      </c>
      <c r="C975" t="s">
        <v>1356</v>
      </c>
      <c r="D975" t="s">
        <v>1349</v>
      </c>
      <c r="E975">
        <v>0.11453000000000001</v>
      </c>
      <c r="F975" t="s">
        <v>1357</v>
      </c>
      <c r="G975" s="6">
        <v>45830.653865740744</v>
      </c>
      <c r="H975"/>
      <c r="I975" t="s">
        <v>1352</v>
      </c>
      <c r="J975"/>
      <c r="K975"/>
      <c r="L975">
        <v>0</v>
      </c>
      <c r="M975">
        <v>0</v>
      </c>
      <c r="N975">
        <v>5.3469999999999997E-2</v>
      </c>
      <c r="O975">
        <v>6.2E-4</v>
      </c>
      <c r="P975"/>
      <c r="Q975"/>
      <c r="R975">
        <v>5.4089999999999999E-2</v>
      </c>
      <c r="S975"/>
      <c r="T975"/>
      <c r="U975"/>
      <c r="V975"/>
      <c r="W975"/>
      <c r="X975"/>
      <c r="Y975"/>
      <c r="Z975"/>
      <c r="AA975"/>
      <c r="AB975"/>
      <c r="AC975"/>
      <c r="AD975"/>
      <c r="AE975">
        <v>6.2E-4</v>
      </c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 t="s">
        <v>1353</v>
      </c>
      <c r="AT975" s="108" t="str">
        <f t="shared" si="15"/>
        <v>ABM4_2025-06-22_P</v>
      </c>
      <c r="AU975" s="49"/>
      <c r="AV975" s="49"/>
    </row>
    <row r="976" spans="1:48" x14ac:dyDescent="0.35">
      <c r="A976" t="s">
        <v>1606</v>
      </c>
      <c r="B976" t="s">
        <v>1349</v>
      </c>
      <c r="C976" t="s">
        <v>1356</v>
      </c>
      <c r="D976" t="s">
        <v>1349</v>
      </c>
      <c r="E976">
        <v>5.9839999999999997E-2</v>
      </c>
      <c r="F976" t="s">
        <v>1357</v>
      </c>
      <c r="G976" s="6">
        <v>45830.653969907406</v>
      </c>
      <c r="H976"/>
      <c r="I976" t="s">
        <v>1352</v>
      </c>
      <c r="J976"/>
      <c r="K976"/>
      <c r="L976">
        <v>0</v>
      </c>
      <c r="M976">
        <v>0</v>
      </c>
      <c r="N976">
        <v>2.7119999999999998E-2</v>
      </c>
      <c r="O976">
        <v>4.0000000000000003E-5</v>
      </c>
      <c r="P976"/>
      <c r="Q976"/>
      <c r="R976">
        <v>2.716E-2</v>
      </c>
      <c r="S976"/>
      <c r="T976"/>
      <c r="U976"/>
      <c r="V976"/>
      <c r="W976"/>
      <c r="X976"/>
      <c r="Y976"/>
      <c r="Z976"/>
      <c r="AA976"/>
      <c r="AB976"/>
      <c r="AC976"/>
      <c r="AD976"/>
      <c r="AE976">
        <v>4.0000000000000003E-5</v>
      </c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 t="s">
        <v>1353</v>
      </c>
      <c r="AT976" s="108" t="str">
        <f t="shared" si="15"/>
        <v>AX1_2025-06-22_P</v>
      </c>
      <c r="AU976" s="49"/>
      <c r="AV976" s="49"/>
    </row>
    <row r="977" spans="1:48" x14ac:dyDescent="0.35">
      <c r="A977" t="s">
        <v>1607</v>
      </c>
      <c r="B977" t="s">
        <v>1349</v>
      </c>
      <c r="C977" t="s">
        <v>1359</v>
      </c>
      <c r="D977" t="s">
        <v>1349</v>
      </c>
      <c r="E977">
        <v>448.72449999999998</v>
      </c>
      <c r="F977" t="s">
        <v>1357</v>
      </c>
      <c r="G977" s="6">
        <v>45830.656469907408</v>
      </c>
      <c r="H977"/>
      <c r="I977" t="s">
        <v>1352</v>
      </c>
      <c r="J977"/>
      <c r="K977" t="s">
        <v>1360</v>
      </c>
      <c r="L977">
        <v>4</v>
      </c>
      <c r="M977">
        <v>0</v>
      </c>
      <c r="N977">
        <v>0.28034999999999999</v>
      </c>
      <c r="O977">
        <v>0.13475000000000001</v>
      </c>
      <c r="P977"/>
      <c r="Q977"/>
      <c r="R977">
        <v>0.41509000000000001</v>
      </c>
      <c r="S977"/>
      <c r="T977"/>
      <c r="U977"/>
      <c r="V977"/>
      <c r="W977"/>
      <c r="X977"/>
      <c r="Y977"/>
      <c r="Z977"/>
      <c r="AA977"/>
      <c r="AB977"/>
      <c r="AC977"/>
      <c r="AD977"/>
      <c r="AE977">
        <v>0.13475000000000001</v>
      </c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 t="s">
        <v>1353</v>
      </c>
      <c r="AT977" s="108" t="str">
        <f t="shared" si="15"/>
        <v>BB1_2025-06-22_C</v>
      </c>
      <c r="AU977" s="49"/>
      <c r="AV977" s="49"/>
    </row>
    <row r="978" spans="1:48" x14ac:dyDescent="0.35">
      <c r="A978" t="s">
        <v>1607</v>
      </c>
      <c r="B978" t="s">
        <v>1349</v>
      </c>
      <c r="C978" t="s">
        <v>1356</v>
      </c>
      <c r="D978" t="s">
        <v>1349</v>
      </c>
      <c r="E978">
        <v>3.5720000000000002E-2</v>
      </c>
      <c r="F978" t="s">
        <v>1357</v>
      </c>
      <c r="G978" s="6">
        <v>45830.65792824074</v>
      </c>
      <c r="H978"/>
      <c r="I978" t="s">
        <v>1352</v>
      </c>
      <c r="J978"/>
      <c r="K978"/>
      <c r="L978">
        <v>0</v>
      </c>
      <c r="M978">
        <v>0</v>
      </c>
      <c r="N978">
        <v>1.55E-2</v>
      </c>
      <c r="O978">
        <v>1.2199999999999999E-3</v>
      </c>
      <c r="P978"/>
      <c r="Q978"/>
      <c r="R978">
        <v>1.6719999999999999E-2</v>
      </c>
      <c r="S978"/>
      <c r="T978"/>
      <c r="U978"/>
      <c r="V978"/>
      <c r="W978"/>
      <c r="X978"/>
      <c r="Y978"/>
      <c r="Z978"/>
      <c r="AA978"/>
      <c r="AB978"/>
      <c r="AC978"/>
      <c r="AD978"/>
      <c r="AE978">
        <v>1.2199999999999999E-3</v>
      </c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 t="s">
        <v>1353</v>
      </c>
      <c r="AT978" s="108" t="str">
        <f t="shared" si="15"/>
        <v>BB1_2025-06-22_P</v>
      </c>
      <c r="AU978" s="49"/>
      <c r="AV978" s="49"/>
    </row>
    <row r="979" spans="1:48" x14ac:dyDescent="0.35">
      <c r="A979" t="s">
        <v>1601</v>
      </c>
      <c r="B979" t="s">
        <v>1349</v>
      </c>
      <c r="C979" t="s">
        <v>1356</v>
      </c>
      <c r="D979" t="s">
        <v>1349</v>
      </c>
      <c r="E979">
        <v>0.17832000000000001</v>
      </c>
      <c r="F979" t="s">
        <v>1357</v>
      </c>
      <c r="G979" s="6">
        <v>45830.659699074073</v>
      </c>
      <c r="H979"/>
      <c r="I979" t="s">
        <v>1352</v>
      </c>
      <c r="J979"/>
      <c r="K979" t="s">
        <v>1360</v>
      </c>
      <c r="L979">
        <v>4</v>
      </c>
      <c r="M979">
        <v>0</v>
      </c>
      <c r="N979">
        <v>1.5469999999999999E-2</v>
      </c>
      <c r="O979">
        <v>2.7E-4</v>
      </c>
      <c r="P979"/>
      <c r="Q979"/>
      <c r="R979">
        <v>1.575E-2</v>
      </c>
      <c r="S979"/>
      <c r="T979"/>
      <c r="U979"/>
      <c r="V979"/>
      <c r="W979"/>
      <c r="X979"/>
      <c r="Y979"/>
      <c r="Z979"/>
      <c r="AA979"/>
      <c r="AB979"/>
      <c r="AC979"/>
      <c r="AD979"/>
      <c r="AE979">
        <v>2.7E-4</v>
      </c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 t="s">
        <v>1353</v>
      </c>
      <c r="AT979" s="108" t="str">
        <f t="shared" si="15"/>
        <v>BD1a_2025-06-22_P</v>
      </c>
      <c r="AU979" s="49"/>
      <c r="AV979" s="49"/>
    </row>
    <row r="980" spans="1:48" x14ac:dyDescent="0.35">
      <c r="A980" t="s">
        <v>1608</v>
      </c>
      <c r="B980" t="s">
        <v>1349</v>
      </c>
      <c r="C980" t="s">
        <v>1350</v>
      </c>
      <c r="D980" t="s">
        <v>1349</v>
      </c>
      <c r="E980">
        <v>-14.494059999999999</v>
      </c>
      <c r="F980" t="s">
        <v>1351</v>
      </c>
      <c r="G980" s="6">
        <v>45830.660428240742</v>
      </c>
      <c r="H980"/>
      <c r="I980" t="s">
        <v>1352</v>
      </c>
      <c r="J980"/>
      <c r="K980"/>
      <c r="L980">
        <v>0</v>
      </c>
      <c r="M980">
        <v>0</v>
      </c>
      <c r="N980">
        <v>-3.6179999999999997E-2</v>
      </c>
      <c r="O980">
        <v>0.10629</v>
      </c>
      <c r="P980"/>
      <c r="Q980"/>
      <c r="R980">
        <v>7.0099999999999996E-2</v>
      </c>
      <c r="S980"/>
      <c r="T980"/>
      <c r="U980"/>
      <c r="V980"/>
      <c r="W980"/>
      <c r="X980"/>
      <c r="Y980"/>
      <c r="Z980"/>
      <c r="AA980"/>
      <c r="AB980"/>
      <c r="AC980"/>
      <c r="AD980"/>
      <c r="AE980">
        <v>0.10629</v>
      </c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 t="s">
        <v>1353</v>
      </c>
      <c r="AT980" s="108" t="str">
        <f t="shared" si="15"/>
        <v>BLDL1_2025-06-22_N</v>
      </c>
      <c r="AU980" s="49"/>
      <c r="AV980" s="49"/>
    </row>
    <row r="981" spans="1:48" x14ac:dyDescent="0.35">
      <c r="A981" t="s">
        <v>1601</v>
      </c>
      <c r="B981" t="s">
        <v>1349</v>
      </c>
      <c r="C981" t="s">
        <v>1361</v>
      </c>
      <c r="D981" t="s">
        <v>1349</v>
      </c>
      <c r="E981">
        <v>533.2921</v>
      </c>
      <c r="F981" t="s">
        <v>1351</v>
      </c>
      <c r="G981" s="6">
        <v>45830.661365740743</v>
      </c>
      <c r="H981"/>
      <c r="I981" t="s">
        <v>1352</v>
      </c>
      <c r="J981"/>
      <c r="K981" t="s">
        <v>1360</v>
      </c>
      <c r="L981">
        <v>4</v>
      </c>
      <c r="M981">
        <v>0</v>
      </c>
      <c r="N981">
        <v>0.11649</v>
      </c>
      <c r="O981">
        <v>1.4999999999999999E-4</v>
      </c>
      <c r="P981"/>
      <c r="Q981"/>
      <c r="R981">
        <v>0.11663999999999999</v>
      </c>
      <c r="S981"/>
      <c r="T981"/>
      <c r="U981"/>
      <c r="V981"/>
      <c r="W981"/>
      <c r="X981"/>
      <c r="Y981"/>
      <c r="Z981"/>
      <c r="AA981"/>
      <c r="AB981"/>
      <c r="AC981"/>
      <c r="AD981"/>
      <c r="AE981">
        <v>1.4999999999999999E-4</v>
      </c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 t="s">
        <v>1353</v>
      </c>
      <c r="AT981" s="108" t="str">
        <f t="shared" si="15"/>
        <v>BD1a_2025-06-22_T</v>
      </c>
      <c r="AU981" s="49"/>
      <c r="AV981" s="49"/>
    </row>
    <row r="982" spans="1:48" x14ac:dyDescent="0.35">
      <c r="A982" t="s">
        <v>1602</v>
      </c>
      <c r="B982" t="s">
        <v>1349</v>
      </c>
      <c r="C982" t="s">
        <v>1361</v>
      </c>
      <c r="D982" t="s">
        <v>1349</v>
      </c>
      <c r="E982">
        <v>1374.885</v>
      </c>
      <c r="F982" t="s">
        <v>1351</v>
      </c>
      <c r="G982" s="6">
        <v>45830.663761574076</v>
      </c>
      <c r="H982"/>
      <c r="I982" t="s">
        <v>1352</v>
      </c>
      <c r="J982"/>
      <c r="K982" t="s">
        <v>1360</v>
      </c>
      <c r="L982">
        <v>4</v>
      </c>
      <c r="M982">
        <v>0</v>
      </c>
      <c r="N982">
        <v>0.29754000000000003</v>
      </c>
      <c r="O982">
        <v>1.2999999999999999E-4</v>
      </c>
      <c r="P982"/>
      <c r="Q982"/>
      <c r="R982">
        <v>0.29766999999999999</v>
      </c>
      <c r="S982"/>
      <c r="T982"/>
      <c r="U982"/>
      <c r="V982"/>
      <c r="W982"/>
      <c r="X982"/>
      <c r="Y982"/>
      <c r="Z982"/>
      <c r="AA982"/>
      <c r="AB982"/>
      <c r="AC982"/>
      <c r="AD982"/>
      <c r="AE982">
        <v>1.2999999999999999E-4</v>
      </c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 t="s">
        <v>1353</v>
      </c>
      <c r="AT982" s="108" t="str">
        <f t="shared" si="15"/>
        <v>BD5_2025-06-22_T</v>
      </c>
      <c r="AU982" s="49"/>
      <c r="AV982" s="49"/>
    </row>
    <row r="983" spans="1:48" x14ac:dyDescent="0.35">
      <c r="A983" t="s">
        <v>1609</v>
      </c>
      <c r="B983" t="s">
        <v>1349</v>
      </c>
      <c r="C983" t="s">
        <v>1350</v>
      </c>
      <c r="D983" t="s">
        <v>1349</v>
      </c>
      <c r="E983">
        <v>7.3378399999999999</v>
      </c>
      <c r="F983" t="s">
        <v>1351</v>
      </c>
      <c r="G983" s="6">
        <v>45830.664074074077</v>
      </c>
      <c r="H983"/>
      <c r="I983" t="s">
        <v>1352</v>
      </c>
      <c r="J983"/>
      <c r="K983"/>
      <c r="L983">
        <v>0</v>
      </c>
      <c r="M983">
        <v>0</v>
      </c>
      <c r="N983">
        <v>3.1969999999999998E-2</v>
      </c>
      <c r="O983">
        <v>9.0399999999999994E-3</v>
      </c>
      <c r="P983"/>
      <c r="Q983"/>
      <c r="R983">
        <v>4.1009999999999998E-2</v>
      </c>
      <c r="S983"/>
      <c r="T983"/>
      <c r="U983"/>
      <c r="V983"/>
      <c r="W983"/>
      <c r="X983"/>
      <c r="Y983"/>
      <c r="Z983"/>
      <c r="AA983"/>
      <c r="AB983"/>
      <c r="AC983"/>
      <c r="AD983"/>
      <c r="AE983">
        <v>9.0399999999999994E-3</v>
      </c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 t="s">
        <v>1353</v>
      </c>
      <c r="AT983" s="108" t="str">
        <f t="shared" si="15"/>
        <v>ATL1_2025-06-22_N</v>
      </c>
      <c r="AU983" s="49"/>
      <c r="AV983" s="49"/>
    </row>
    <row r="984" spans="1:48" x14ac:dyDescent="0.35">
      <c r="A984" t="s">
        <v>1605</v>
      </c>
      <c r="B984" t="s">
        <v>1349</v>
      </c>
      <c r="C984" t="s">
        <v>1361</v>
      </c>
      <c r="D984" t="s">
        <v>1349</v>
      </c>
      <c r="E984">
        <v>516.44529999999997</v>
      </c>
      <c r="F984" t="s">
        <v>1351</v>
      </c>
      <c r="G984" s="6">
        <v>45830.665219907409</v>
      </c>
      <c r="H984"/>
      <c r="I984" t="s">
        <v>1352</v>
      </c>
      <c r="J984"/>
      <c r="K984" t="s">
        <v>1360</v>
      </c>
      <c r="L984">
        <v>4</v>
      </c>
      <c r="M984">
        <v>0</v>
      </c>
      <c r="N984">
        <v>0.11294</v>
      </c>
      <c r="O984">
        <v>2.7E-4</v>
      </c>
      <c r="P984"/>
      <c r="Q984"/>
      <c r="R984">
        <v>0.11321000000000001</v>
      </c>
      <c r="S984"/>
      <c r="T984"/>
      <c r="U984"/>
      <c r="V984"/>
      <c r="W984"/>
      <c r="X984"/>
      <c r="Y984"/>
      <c r="Z984"/>
      <c r="AA984"/>
      <c r="AB984"/>
      <c r="AC984"/>
      <c r="AD984"/>
      <c r="AE984">
        <v>2.7E-4</v>
      </c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 t="s">
        <v>1353</v>
      </c>
      <c r="AT984" s="108" t="str">
        <f t="shared" si="15"/>
        <v>ABM4_2025-06-22_T</v>
      </c>
      <c r="AU984" s="49"/>
      <c r="AV984" s="49"/>
    </row>
    <row r="985" spans="1:48" x14ac:dyDescent="0.35">
      <c r="A985" t="s">
        <v>1606</v>
      </c>
      <c r="B985" t="s">
        <v>1349</v>
      </c>
      <c r="C985" t="s">
        <v>1361</v>
      </c>
      <c r="D985" t="s">
        <v>1349</v>
      </c>
      <c r="E985">
        <v>733.56039999999996</v>
      </c>
      <c r="F985" t="s">
        <v>1351</v>
      </c>
      <c r="G985" s="6">
        <v>45830.665636574071</v>
      </c>
      <c r="H985"/>
      <c r="I985" t="s">
        <v>1352</v>
      </c>
      <c r="J985"/>
      <c r="K985" t="s">
        <v>1360</v>
      </c>
      <c r="L985">
        <v>4</v>
      </c>
      <c r="M985">
        <v>0</v>
      </c>
      <c r="N985">
        <v>0.15894</v>
      </c>
      <c r="O985">
        <v>2.9E-4</v>
      </c>
      <c r="P985"/>
      <c r="Q985"/>
      <c r="R985">
        <v>0.15923000000000001</v>
      </c>
      <c r="S985"/>
      <c r="T985"/>
      <c r="U985"/>
      <c r="V985"/>
      <c r="W985"/>
      <c r="X985"/>
      <c r="Y985"/>
      <c r="Z985"/>
      <c r="AA985"/>
      <c r="AB985"/>
      <c r="AC985"/>
      <c r="AD985"/>
      <c r="AE985">
        <v>2.9E-4</v>
      </c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 t="s">
        <v>1353</v>
      </c>
      <c r="AT985" s="108" t="str">
        <f t="shared" si="15"/>
        <v>AX1_2025-06-22_T</v>
      </c>
      <c r="AU985" s="49"/>
      <c r="AV985" s="49"/>
    </row>
    <row r="986" spans="1:48" x14ac:dyDescent="0.35">
      <c r="A986" t="s">
        <v>1610</v>
      </c>
      <c r="B986" t="s">
        <v>1349</v>
      </c>
      <c r="C986" t="s">
        <v>1350</v>
      </c>
      <c r="D986" t="s">
        <v>1349</v>
      </c>
      <c r="E986">
        <v>7.8023100000000003</v>
      </c>
      <c r="F986" t="s">
        <v>1351</v>
      </c>
      <c r="G986" s="6">
        <v>45830.66574074074</v>
      </c>
      <c r="H986"/>
      <c r="I986" t="s">
        <v>1352</v>
      </c>
      <c r="J986"/>
      <c r="K986"/>
      <c r="L986">
        <v>0</v>
      </c>
      <c r="M986">
        <v>0</v>
      </c>
      <c r="N986">
        <v>3.3419999999999998E-2</v>
      </c>
      <c r="O986">
        <v>4.1200000000000004E-3</v>
      </c>
      <c r="P986"/>
      <c r="Q986"/>
      <c r="R986">
        <v>3.7539999999999997E-2</v>
      </c>
      <c r="S986"/>
      <c r="T986"/>
      <c r="U986"/>
      <c r="V986"/>
      <c r="W986"/>
      <c r="X986"/>
      <c r="Y986"/>
      <c r="Z986"/>
      <c r="AA986"/>
      <c r="AB986"/>
      <c r="AC986"/>
      <c r="AD986"/>
      <c r="AE986">
        <v>4.1200000000000004E-3</v>
      </c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 t="s">
        <v>1353</v>
      </c>
      <c r="AT986" s="108" t="str">
        <f t="shared" si="15"/>
        <v>AC5_2025-06-22_N</v>
      </c>
      <c r="AU986" s="49"/>
      <c r="AV986" s="49"/>
    </row>
    <row r="987" spans="1:48" x14ac:dyDescent="0.35">
      <c r="A987" t="s">
        <v>1607</v>
      </c>
      <c r="B987" t="s">
        <v>1349</v>
      </c>
      <c r="C987" t="s">
        <v>1361</v>
      </c>
      <c r="D987" t="s">
        <v>1349</v>
      </c>
      <c r="E987">
        <v>683.33860000000004</v>
      </c>
      <c r="F987" t="s">
        <v>1351</v>
      </c>
      <c r="G987" s="6">
        <v>45830.665844907409</v>
      </c>
      <c r="H987"/>
      <c r="I987" t="s">
        <v>1352</v>
      </c>
      <c r="J987"/>
      <c r="K987" t="s">
        <v>1360</v>
      </c>
      <c r="L987">
        <v>4</v>
      </c>
      <c r="M987">
        <v>0</v>
      </c>
      <c r="N987">
        <v>0.14826</v>
      </c>
      <c r="O987">
        <v>5.1000000000000004E-4</v>
      </c>
      <c r="P987"/>
      <c r="Q987"/>
      <c r="R987">
        <v>0.14878</v>
      </c>
      <c r="S987"/>
      <c r="T987"/>
      <c r="U987"/>
      <c r="V987"/>
      <c r="W987"/>
      <c r="X987"/>
      <c r="Y987"/>
      <c r="Z987"/>
      <c r="AA987"/>
      <c r="AB987"/>
      <c r="AC987"/>
      <c r="AD987"/>
      <c r="AE987">
        <v>5.1000000000000004E-4</v>
      </c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 t="s">
        <v>1353</v>
      </c>
      <c r="AT987" s="108" t="str">
        <f t="shared" si="15"/>
        <v>BB1_2025-06-22_T</v>
      </c>
      <c r="AU987" s="49"/>
      <c r="AV987" s="49"/>
    </row>
    <row r="988" spans="1:48" x14ac:dyDescent="0.35">
      <c r="A988" t="s">
        <v>1609</v>
      </c>
      <c r="B988" t="s">
        <v>1349</v>
      </c>
      <c r="C988" t="s">
        <v>1356</v>
      </c>
      <c r="D988" t="s">
        <v>1349</v>
      </c>
      <c r="E988">
        <v>2.0619999999999999E-2</v>
      </c>
      <c r="F988" t="s">
        <v>1357</v>
      </c>
      <c r="G988" s="6">
        <v>45830.666886574072</v>
      </c>
      <c r="H988"/>
      <c r="I988" t="s">
        <v>1352</v>
      </c>
      <c r="J988"/>
      <c r="K988"/>
      <c r="L988">
        <v>0</v>
      </c>
      <c r="M988">
        <v>0</v>
      </c>
      <c r="N988">
        <v>8.2199999999999999E-3</v>
      </c>
      <c r="O988">
        <v>2.4299999999999999E-3</v>
      </c>
      <c r="P988"/>
      <c r="Q988"/>
      <c r="R988">
        <v>1.065E-2</v>
      </c>
      <c r="S988"/>
      <c r="T988"/>
      <c r="U988"/>
      <c r="V988"/>
      <c r="W988"/>
      <c r="X988"/>
      <c r="Y988"/>
      <c r="Z988"/>
      <c r="AA988"/>
      <c r="AB988"/>
      <c r="AC988"/>
      <c r="AD988"/>
      <c r="AE988">
        <v>2.4299999999999999E-3</v>
      </c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 t="s">
        <v>1353</v>
      </c>
      <c r="AT988" s="108" t="str">
        <f t="shared" si="15"/>
        <v>ATL1_2025-06-22_P</v>
      </c>
      <c r="AU988" s="49"/>
      <c r="AV988" s="49"/>
    </row>
    <row r="989" spans="1:48" x14ac:dyDescent="0.35">
      <c r="A989" t="s">
        <v>1609</v>
      </c>
      <c r="B989" t="s">
        <v>1349</v>
      </c>
      <c r="C989" t="s">
        <v>1359</v>
      </c>
      <c r="D989" t="s">
        <v>1349</v>
      </c>
      <c r="E989">
        <v>434.44439999999997</v>
      </c>
      <c r="F989" t="s">
        <v>1357</v>
      </c>
      <c r="G989" s="6">
        <v>45830.671574074076</v>
      </c>
      <c r="H989"/>
      <c r="I989" t="s">
        <v>1352</v>
      </c>
      <c r="J989"/>
      <c r="K989" t="s">
        <v>1360</v>
      </c>
      <c r="L989">
        <v>4</v>
      </c>
      <c r="M989">
        <v>0</v>
      </c>
      <c r="N989">
        <v>0.27251999999999998</v>
      </c>
      <c r="O989">
        <v>0.13491</v>
      </c>
      <c r="P989"/>
      <c r="Q989"/>
      <c r="R989">
        <v>0.40743000000000001</v>
      </c>
      <c r="S989"/>
      <c r="T989"/>
      <c r="U989"/>
      <c r="V989"/>
      <c r="W989"/>
      <c r="X989"/>
      <c r="Y989"/>
      <c r="Z989"/>
      <c r="AA989"/>
      <c r="AB989"/>
      <c r="AC989"/>
      <c r="AD989"/>
      <c r="AE989">
        <v>0.13491</v>
      </c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 t="s">
        <v>1353</v>
      </c>
      <c r="AT989" s="108" t="str">
        <f t="shared" si="15"/>
        <v>ATL1_2025-06-22_C</v>
      </c>
      <c r="AU989" s="49"/>
      <c r="AV989" s="49"/>
    </row>
    <row r="990" spans="1:48" x14ac:dyDescent="0.35">
      <c r="A990" t="s">
        <v>1608</v>
      </c>
      <c r="B990" t="s">
        <v>1349</v>
      </c>
      <c r="C990" t="s">
        <v>1356</v>
      </c>
      <c r="D990" t="s">
        <v>1349</v>
      </c>
      <c r="E990">
        <v>0.65903999999999996</v>
      </c>
      <c r="F990" t="s">
        <v>1357</v>
      </c>
      <c r="G990" s="6">
        <v>45830.67355324074</v>
      </c>
      <c r="H990"/>
      <c r="I990" t="s">
        <v>1352</v>
      </c>
      <c r="J990"/>
      <c r="K990" t="s">
        <v>1360</v>
      </c>
      <c r="L990">
        <v>4</v>
      </c>
      <c r="M990">
        <v>0</v>
      </c>
      <c r="N990">
        <v>6.1789999999999998E-2</v>
      </c>
      <c r="O990">
        <v>6.7299999999999999E-3</v>
      </c>
      <c r="P990"/>
      <c r="Q990"/>
      <c r="R990">
        <v>6.8519999999999998E-2</v>
      </c>
      <c r="S990"/>
      <c r="T990"/>
      <c r="U990"/>
      <c r="V990"/>
      <c r="W990"/>
      <c r="X990"/>
      <c r="Y990"/>
      <c r="Z990"/>
      <c r="AA990"/>
      <c r="AB990"/>
      <c r="AC990"/>
      <c r="AD990"/>
      <c r="AE990">
        <v>6.7299999999999999E-3</v>
      </c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 t="s">
        <v>1353</v>
      </c>
      <c r="AT990" s="108" t="str">
        <f t="shared" si="15"/>
        <v>BLDL1_2025-06-22_P</v>
      </c>
      <c r="AU990" s="49"/>
      <c r="AV990" s="49"/>
    </row>
    <row r="991" spans="1:48" x14ac:dyDescent="0.35">
      <c r="A991" t="s">
        <v>1610</v>
      </c>
      <c r="B991" t="s">
        <v>1349</v>
      </c>
      <c r="C991" t="s">
        <v>1359</v>
      </c>
      <c r="D991" t="s">
        <v>1349</v>
      </c>
      <c r="E991">
        <v>322.60059999999999</v>
      </c>
      <c r="F991" t="s">
        <v>1357</v>
      </c>
      <c r="G991" s="6">
        <v>45830.673657407409</v>
      </c>
      <c r="H991"/>
      <c r="I991" t="s">
        <v>1352</v>
      </c>
      <c r="J991"/>
      <c r="K991" t="s">
        <v>1360</v>
      </c>
      <c r="L991">
        <v>4</v>
      </c>
      <c r="M991">
        <v>0</v>
      </c>
      <c r="N991">
        <v>0.20885000000000001</v>
      </c>
      <c r="O991">
        <v>0.13394</v>
      </c>
      <c r="P991"/>
      <c r="Q991"/>
      <c r="R991">
        <v>0.34278999999999998</v>
      </c>
      <c r="S991"/>
      <c r="T991"/>
      <c r="U991"/>
      <c r="V991"/>
      <c r="W991"/>
      <c r="X991"/>
      <c r="Y991"/>
      <c r="Z991"/>
      <c r="AA991"/>
      <c r="AB991"/>
      <c r="AC991"/>
      <c r="AD991"/>
      <c r="AE991">
        <v>0.13394</v>
      </c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 t="s">
        <v>1353</v>
      </c>
      <c r="AT991" s="108" t="str">
        <f t="shared" si="15"/>
        <v>AC5_2025-06-22_C</v>
      </c>
      <c r="AU991" s="49"/>
      <c r="AV991" s="49"/>
    </row>
    <row r="992" spans="1:48" x14ac:dyDescent="0.35">
      <c r="A992" t="s">
        <v>1608</v>
      </c>
      <c r="B992" t="s">
        <v>1349</v>
      </c>
      <c r="C992" t="s">
        <v>1359</v>
      </c>
      <c r="D992" t="s">
        <v>1349</v>
      </c>
      <c r="E992">
        <v>541.44949999999994</v>
      </c>
      <c r="F992" t="s">
        <v>1357</v>
      </c>
      <c r="G992" s="6">
        <v>45830.67396990741</v>
      </c>
      <c r="H992"/>
      <c r="I992" t="s">
        <v>1352</v>
      </c>
      <c r="J992"/>
      <c r="K992" t="s">
        <v>1360</v>
      </c>
      <c r="L992">
        <v>21</v>
      </c>
      <c r="M992">
        <v>0</v>
      </c>
      <c r="N992">
        <v>8.4709999999999994E-2</v>
      </c>
      <c r="O992">
        <v>0.13335</v>
      </c>
      <c r="P992"/>
      <c r="Q992"/>
      <c r="R992">
        <v>0.21806</v>
      </c>
      <c r="S992"/>
      <c r="T992"/>
      <c r="U992"/>
      <c r="V992"/>
      <c r="W992"/>
      <c r="X992"/>
      <c r="Y992"/>
      <c r="Z992"/>
      <c r="AA992"/>
      <c r="AB992"/>
      <c r="AC992"/>
      <c r="AD992"/>
      <c r="AE992">
        <v>0.13335</v>
      </c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 t="s">
        <v>1353</v>
      </c>
      <c r="AT992" s="108" t="str">
        <f t="shared" si="15"/>
        <v>BLDL1_2025-06-22_C</v>
      </c>
      <c r="AU992" s="49"/>
      <c r="AV992" s="49"/>
    </row>
    <row r="993" spans="1:48" x14ac:dyDescent="0.35">
      <c r="A993" t="s">
        <v>1611</v>
      </c>
      <c r="B993" t="s">
        <v>1349</v>
      </c>
      <c r="C993" t="s">
        <v>1350</v>
      </c>
      <c r="D993" t="s">
        <v>1349</v>
      </c>
      <c r="E993">
        <v>1.86273</v>
      </c>
      <c r="F993" t="s">
        <v>1351</v>
      </c>
      <c r="G993" s="6">
        <v>45830.67459490741</v>
      </c>
      <c r="H993"/>
      <c r="I993" t="s">
        <v>1352</v>
      </c>
      <c r="J993"/>
      <c r="K993"/>
      <c r="L993">
        <v>0</v>
      </c>
      <c r="M993">
        <v>0</v>
      </c>
      <c r="N993">
        <v>1.4880000000000001E-2</v>
      </c>
      <c r="O993">
        <v>5.3400000000000001E-3</v>
      </c>
      <c r="P993"/>
      <c r="Q993"/>
      <c r="R993">
        <v>2.0209999999999999E-2</v>
      </c>
      <c r="S993"/>
      <c r="T993"/>
      <c r="U993"/>
      <c r="V993"/>
      <c r="W993"/>
      <c r="X993"/>
      <c r="Y993"/>
      <c r="Z993"/>
      <c r="AA993"/>
      <c r="AB993"/>
      <c r="AC993"/>
      <c r="AD993"/>
      <c r="AE993">
        <v>5.3400000000000001E-3</v>
      </c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 t="s">
        <v>1353</v>
      </c>
      <c r="AT993" s="108" t="str">
        <f t="shared" si="15"/>
        <v>SBA_2025-06-22_N</v>
      </c>
      <c r="AU993" s="49"/>
      <c r="AV993" s="49"/>
    </row>
    <row r="994" spans="1:48" x14ac:dyDescent="0.35">
      <c r="A994" t="s">
        <v>1612</v>
      </c>
      <c r="B994" t="s">
        <v>1349</v>
      </c>
      <c r="C994" t="s">
        <v>1350</v>
      </c>
      <c r="D994" t="s">
        <v>1349</v>
      </c>
      <c r="E994">
        <v>25.194900000000001</v>
      </c>
      <c r="F994" t="s">
        <v>1351</v>
      </c>
      <c r="G994" s="6">
        <v>45830.675219907411</v>
      </c>
      <c r="H994"/>
      <c r="I994" t="s">
        <v>1352</v>
      </c>
      <c r="J994"/>
      <c r="K994"/>
      <c r="L994">
        <v>0</v>
      </c>
      <c r="M994">
        <v>0</v>
      </c>
      <c r="N994">
        <v>8.7709999999999996E-2</v>
      </c>
      <c r="O994">
        <v>5.8999999999999999E-3</v>
      </c>
      <c r="P994"/>
      <c r="Q994"/>
      <c r="R994">
        <v>9.3600000000000003E-2</v>
      </c>
      <c r="S994"/>
      <c r="T994"/>
      <c r="U994"/>
      <c r="V994"/>
      <c r="W994"/>
      <c r="X994"/>
      <c r="Y994"/>
      <c r="Z994"/>
      <c r="AA994"/>
      <c r="AB994"/>
      <c r="AC994"/>
      <c r="AD994"/>
      <c r="AE994">
        <v>5.8999999999999999E-3</v>
      </c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 t="s">
        <v>1353</v>
      </c>
      <c r="AT994" s="108" t="str">
        <f t="shared" si="15"/>
        <v>MR4_2025-06-22_N</v>
      </c>
      <c r="AU994" s="49"/>
      <c r="AV994" s="49"/>
    </row>
    <row r="995" spans="1:48" x14ac:dyDescent="0.35">
      <c r="A995" t="s">
        <v>1610</v>
      </c>
      <c r="B995" t="s">
        <v>1349</v>
      </c>
      <c r="C995" t="s">
        <v>1356</v>
      </c>
      <c r="D995" t="s">
        <v>1349</v>
      </c>
      <c r="E995">
        <v>1.112E-2</v>
      </c>
      <c r="F995" t="s">
        <v>1357</v>
      </c>
      <c r="G995" s="6">
        <v>45830.675636574073</v>
      </c>
      <c r="H995"/>
      <c r="I995" t="s">
        <v>1352</v>
      </c>
      <c r="J995"/>
      <c r="K995"/>
      <c r="L995">
        <v>0</v>
      </c>
      <c r="M995">
        <v>0</v>
      </c>
      <c r="N995">
        <v>3.65E-3</v>
      </c>
      <c r="O995">
        <v>5.5000000000000003E-4</v>
      </c>
      <c r="P995"/>
      <c r="Q995"/>
      <c r="R995">
        <v>4.1999999999999997E-3</v>
      </c>
      <c r="S995"/>
      <c r="T995"/>
      <c r="U995"/>
      <c r="V995"/>
      <c r="W995"/>
      <c r="X995"/>
      <c r="Y995"/>
      <c r="Z995"/>
      <c r="AA995"/>
      <c r="AB995"/>
      <c r="AC995"/>
      <c r="AD995"/>
      <c r="AE995">
        <v>5.5000000000000003E-4</v>
      </c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 t="s">
        <v>1353</v>
      </c>
      <c r="AT995" s="108" t="str">
        <f t="shared" si="15"/>
        <v>AC5_2025-06-22_P</v>
      </c>
      <c r="AU995" s="49"/>
      <c r="AV995" s="49"/>
    </row>
    <row r="996" spans="1:48" x14ac:dyDescent="0.35">
      <c r="A996" t="s">
        <v>1600</v>
      </c>
      <c r="B996" t="s">
        <v>1349</v>
      </c>
      <c r="C996" t="s">
        <v>1361</v>
      </c>
      <c r="D996" t="s">
        <v>1349</v>
      </c>
      <c r="E996">
        <v>481.52069999999998</v>
      </c>
      <c r="F996" t="s">
        <v>1351</v>
      </c>
      <c r="G996" s="6">
        <v>45830.675844907404</v>
      </c>
      <c r="H996"/>
      <c r="I996" t="s">
        <v>1352</v>
      </c>
      <c r="J996"/>
      <c r="K996" t="s">
        <v>1360</v>
      </c>
      <c r="L996">
        <v>4</v>
      </c>
      <c r="M996">
        <v>0</v>
      </c>
      <c r="N996">
        <v>0.10557999999999999</v>
      </c>
      <c r="O996">
        <v>1E-4</v>
      </c>
      <c r="P996"/>
      <c r="Q996"/>
      <c r="R996">
        <v>0.10569000000000001</v>
      </c>
      <c r="S996"/>
      <c r="T996"/>
      <c r="U996"/>
      <c r="V996"/>
      <c r="W996"/>
      <c r="X996"/>
      <c r="Y996"/>
      <c r="Z996"/>
      <c r="AA996"/>
      <c r="AB996"/>
      <c r="AC996"/>
      <c r="AD996"/>
      <c r="AE996">
        <v>1E-4</v>
      </c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 t="s">
        <v>1353</v>
      </c>
      <c r="AT996" s="108" t="str">
        <f t="shared" si="15"/>
        <v>BD4_2025-06-22_T</v>
      </c>
      <c r="AU996" s="49"/>
      <c r="AV996" s="49"/>
    </row>
    <row r="997" spans="1:48" x14ac:dyDescent="0.35">
      <c r="A997" t="s">
        <v>1608</v>
      </c>
      <c r="B997" t="s">
        <v>1349</v>
      </c>
      <c r="C997" t="s">
        <v>1361</v>
      </c>
      <c r="D997" t="s">
        <v>1349</v>
      </c>
      <c r="E997">
        <v>-17.649139999999999</v>
      </c>
      <c r="F997" t="s">
        <v>1351</v>
      </c>
      <c r="G997" s="6">
        <v>45830.676469907405</v>
      </c>
      <c r="H997"/>
      <c r="I997" t="s">
        <v>1352</v>
      </c>
      <c r="J997">
        <v>30</v>
      </c>
      <c r="K997"/>
      <c r="L997">
        <v>0</v>
      </c>
      <c r="M997">
        <v>0</v>
      </c>
      <c r="N997">
        <v>-1.2800000000000001E-2</v>
      </c>
      <c r="O997">
        <v>5.6000000000000001E-2</v>
      </c>
      <c r="P997"/>
      <c r="Q997"/>
      <c r="R997">
        <v>4.3200000000000002E-2</v>
      </c>
      <c r="S997"/>
      <c r="T997"/>
      <c r="U997"/>
      <c r="V997"/>
      <c r="W997"/>
      <c r="X997"/>
      <c r="Y997"/>
      <c r="Z997"/>
      <c r="AA997"/>
      <c r="AB997"/>
      <c r="AC997"/>
      <c r="AD997"/>
      <c r="AE997">
        <v>5.6000000000000001E-2</v>
      </c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 t="s">
        <v>1353</v>
      </c>
      <c r="AT997" s="108" t="str">
        <f t="shared" si="15"/>
        <v>BLDL1_2025-06-22_T</v>
      </c>
      <c r="AU997" s="49"/>
      <c r="AV997" s="49"/>
    </row>
    <row r="998" spans="1:48" x14ac:dyDescent="0.35">
      <c r="A998" t="s">
        <v>1609</v>
      </c>
      <c r="B998" t="s">
        <v>1349</v>
      </c>
      <c r="C998" t="s">
        <v>1361</v>
      </c>
      <c r="D998" t="s">
        <v>1349</v>
      </c>
      <c r="E998">
        <v>305.41579999999999</v>
      </c>
      <c r="F998" t="s">
        <v>1351</v>
      </c>
      <c r="G998" s="6">
        <v>45830.676886574074</v>
      </c>
      <c r="H998"/>
      <c r="I998" t="s">
        <v>1352</v>
      </c>
      <c r="J998"/>
      <c r="K998"/>
      <c r="L998">
        <v>0</v>
      </c>
      <c r="M998">
        <v>0</v>
      </c>
      <c r="N998">
        <v>0.33102999999999999</v>
      </c>
      <c r="O998">
        <v>5.1500000000000001E-3</v>
      </c>
      <c r="P998"/>
      <c r="Q998"/>
      <c r="R998">
        <v>0.33617999999999998</v>
      </c>
      <c r="S998"/>
      <c r="T998"/>
      <c r="U998"/>
      <c r="V998"/>
      <c r="W998"/>
      <c r="X998"/>
      <c r="Y998"/>
      <c r="Z998"/>
      <c r="AA998"/>
      <c r="AB998"/>
      <c r="AC998"/>
      <c r="AD998"/>
      <c r="AE998">
        <v>5.1500000000000001E-3</v>
      </c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 t="s">
        <v>1353</v>
      </c>
      <c r="AT998" s="108" t="str">
        <f t="shared" si="15"/>
        <v>ATL1_2025-06-22_T</v>
      </c>
      <c r="AU998" s="49"/>
      <c r="AV998" s="49"/>
    </row>
    <row r="999" spans="1:48" x14ac:dyDescent="0.35">
      <c r="A999" t="s">
        <v>1611</v>
      </c>
      <c r="B999" t="s">
        <v>1349</v>
      </c>
      <c r="C999" t="s">
        <v>1356</v>
      </c>
      <c r="D999" t="s">
        <v>1349</v>
      </c>
      <c r="E999">
        <v>4.9369999999999997E-2</v>
      </c>
      <c r="F999" t="s">
        <v>1357</v>
      </c>
      <c r="G999" s="6">
        <v>45830.677928240744</v>
      </c>
      <c r="H999"/>
      <c r="I999" t="s">
        <v>1352</v>
      </c>
      <c r="J999"/>
      <c r="K999"/>
      <c r="L999">
        <v>0</v>
      </c>
      <c r="M999">
        <v>0</v>
      </c>
      <c r="N999">
        <v>2.2079999999999999E-2</v>
      </c>
      <c r="O999">
        <v>1.41E-3</v>
      </c>
      <c r="P999"/>
      <c r="Q999"/>
      <c r="R999">
        <v>2.3480000000000001E-2</v>
      </c>
      <c r="S999"/>
      <c r="T999"/>
      <c r="U999"/>
      <c r="V999"/>
      <c r="W999"/>
      <c r="X999"/>
      <c r="Y999"/>
      <c r="Z999"/>
      <c r="AA999"/>
      <c r="AB999"/>
      <c r="AC999"/>
      <c r="AD999"/>
      <c r="AE999">
        <v>1.41E-3</v>
      </c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 t="s">
        <v>1353</v>
      </c>
      <c r="AT999" s="108" t="str">
        <f t="shared" si="15"/>
        <v>SBA_2025-06-22_P</v>
      </c>
      <c r="AU999" s="49"/>
      <c r="AV999" s="49"/>
    </row>
    <row r="1000" spans="1:48" x14ac:dyDescent="0.35">
      <c r="A1000" t="s">
        <v>1613</v>
      </c>
      <c r="B1000" t="s">
        <v>1349</v>
      </c>
      <c r="C1000" t="s">
        <v>1350</v>
      </c>
      <c r="D1000" t="s">
        <v>1349</v>
      </c>
      <c r="E1000">
        <v>2.6949299999999998</v>
      </c>
      <c r="F1000" t="s">
        <v>1351</v>
      </c>
      <c r="G1000" s="6">
        <v>45830.678553240738</v>
      </c>
      <c r="H1000"/>
      <c r="I1000" t="s">
        <v>1352</v>
      </c>
      <c r="J1000"/>
      <c r="K1000"/>
      <c r="L1000">
        <v>0</v>
      </c>
      <c r="M1000">
        <v>0</v>
      </c>
      <c r="N1000">
        <v>1.7469999999999999E-2</v>
      </c>
      <c r="O1000">
        <v>6.13E-3</v>
      </c>
      <c r="P1000"/>
      <c r="Q1000"/>
      <c r="R1000">
        <v>2.3599999999999999E-2</v>
      </c>
      <c r="S1000"/>
      <c r="T1000"/>
      <c r="U1000"/>
      <c r="V1000"/>
      <c r="W1000"/>
      <c r="X1000"/>
      <c r="Y1000"/>
      <c r="Z1000"/>
      <c r="AA1000"/>
      <c r="AB1000"/>
      <c r="AC1000"/>
      <c r="AD1000"/>
      <c r="AE1000">
        <v>6.13E-3</v>
      </c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 t="s">
        <v>1353</v>
      </c>
      <c r="AT1000" s="108" t="str">
        <f t="shared" si="15"/>
        <v>SB2_2025-06-22_N</v>
      </c>
      <c r="AU1000" s="49"/>
      <c r="AV1000" s="49"/>
    </row>
    <row r="1001" spans="1:48" x14ac:dyDescent="0.35">
      <c r="A1001" t="s">
        <v>1614</v>
      </c>
      <c r="B1001" t="s">
        <v>1349</v>
      </c>
      <c r="C1001" t="s">
        <v>1350</v>
      </c>
      <c r="D1001" t="s">
        <v>1349</v>
      </c>
      <c r="E1001">
        <v>10.053140000000001</v>
      </c>
      <c r="F1001" t="s">
        <v>1351</v>
      </c>
      <c r="G1001" s="6">
        <v>45830.68105324074</v>
      </c>
      <c r="H1001"/>
      <c r="I1001" t="s">
        <v>1352</v>
      </c>
      <c r="J1001"/>
      <c r="K1001"/>
      <c r="L1001">
        <v>0</v>
      </c>
      <c r="M1001">
        <v>0</v>
      </c>
      <c r="N1001">
        <v>4.0439999999999997E-2</v>
      </c>
      <c r="O1001">
        <v>5.5700000000000003E-3</v>
      </c>
      <c r="P1001"/>
      <c r="Q1001"/>
      <c r="R1001">
        <v>4.6019999999999998E-2</v>
      </c>
      <c r="S1001"/>
      <c r="T1001"/>
      <c r="U1001"/>
      <c r="V1001"/>
      <c r="W1001"/>
      <c r="X1001"/>
      <c r="Y1001"/>
      <c r="Z1001"/>
      <c r="AA1001"/>
      <c r="AB1001"/>
      <c r="AC1001"/>
      <c r="AD1001"/>
      <c r="AE1001">
        <v>5.5700000000000003E-3</v>
      </c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 t="s">
        <v>1353</v>
      </c>
      <c r="AT1001" s="108" t="str">
        <f t="shared" si="15"/>
        <v>PL1_2025-06-22_N</v>
      </c>
      <c r="AU1001" s="49"/>
      <c r="AV1001" s="49"/>
    </row>
    <row r="1002" spans="1:48" x14ac:dyDescent="0.35">
      <c r="A1002" t="s">
        <v>1611</v>
      </c>
      <c r="B1002" t="s">
        <v>1349</v>
      </c>
      <c r="C1002" t="s">
        <v>1359</v>
      </c>
      <c r="D1002" t="s">
        <v>1349</v>
      </c>
      <c r="E1002">
        <v>367.41410000000002</v>
      </c>
      <c r="F1002" t="s">
        <v>1357</v>
      </c>
      <c r="G1002" s="6">
        <v>45830.681574074071</v>
      </c>
      <c r="H1002"/>
      <c r="I1002" t="s">
        <v>1352</v>
      </c>
      <c r="J1002"/>
      <c r="K1002" t="s">
        <v>1360</v>
      </c>
      <c r="L1002">
        <v>4</v>
      </c>
      <c r="M1002">
        <v>0</v>
      </c>
      <c r="N1002">
        <v>0.23487</v>
      </c>
      <c r="O1002">
        <v>0.13420000000000001</v>
      </c>
      <c r="P1002"/>
      <c r="Q1002"/>
      <c r="R1002">
        <v>0.36907000000000001</v>
      </c>
      <c r="S1002"/>
      <c r="T1002"/>
      <c r="U1002"/>
      <c r="V1002"/>
      <c r="W1002"/>
      <c r="X1002"/>
      <c r="Y1002"/>
      <c r="Z1002"/>
      <c r="AA1002"/>
      <c r="AB1002"/>
      <c r="AC1002"/>
      <c r="AD1002"/>
      <c r="AE1002">
        <v>0.13420000000000001</v>
      </c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 t="s">
        <v>1353</v>
      </c>
      <c r="AT1002" s="108" t="str">
        <f t="shared" si="15"/>
        <v>SBA_2025-06-22_C</v>
      </c>
      <c r="AU1002" s="49"/>
      <c r="AV1002" s="49"/>
    </row>
    <row r="1003" spans="1:48" x14ac:dyDescent="0.35">
      <c r="A1003" t="s">
        <v>1613</v>
      </c>
      <c r="B1003" t="s">
        <v>1349</v>
      </c>
      <c r="C1003" t="s">
        <v>1359</v>
      </c>
      <c r="D1003" t="s">
        <v>1349</v>
      </c>
      <c r="E1003">
        <v>469.77080000000001</v>
      </c>
      <c r="F1003" t="s">
        <v>1357</v>
      </c>
      <c r="G1003" s="6">
        <v>45830.683865740742</v>
      </c>
      <c r="H1003"/>
      <c r="I1003" t="s">
        <v>1352</v>
      </c>
      <c r="J1003"/>
      <c r="K1003" t="s">
        <v>1360</v>
      </c>
      <c r="L1003">
        <v>4</v>
      </c>
      <c r="M1003">
        <v>0</v>
      </c>
      <c r="N1003">
        <v>0.29175000000000001</v>
      </c>
      <c r="O1003">
        <v>0.13297999999999999</v>
      </c>
      <c r="P1003"/>
      <c r="Q1003"/>
      <c r="R1003">
        <v>0.42474000000000001</v>
      </c>
      <c r="S1003"/>
      <c r="T1003"/>
      <c r="U1003"/>
      <c r="V1003"/>
      <c r="W1003"/>
      <c r="X1003"/>
      <c r="Y1003"/>
      <c r="Z1003"/>
      <c r="AA1003"/>
      <c r="AB1003"/>
      <c r="AC1003"/>
      <c r="AD1003"/>
      <c r="AE1003">
        <v>0.13297999999999999</v>
      </c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 t="s">
        <v>1353</v>
      </c>
      <c r="AT1003" s="108" t="str">
        <f t="shared" si="15"/>
        <v>SB2_2025-06-22_C</v>
      </c>
      <c r="AU1003" s="49"/>
      <c r="AV1003" s="49"/>
    </row>
    <row r="1004" spans="1:48" x14ac:dyDescent="0.35">
      <c r="A1004" t="s">
        <v>1615</v>
      </c>
      <c r="B1004" t="s">
        <v>1349</v>
      </c>
      <c r="C1004" t="s">
        <v>1350</v>
      </c>
      <c r="D1004" t="s">
        <v>1349</v>
      </c>
      <c r="E1004">
        <v>-0.26422000000000001</v>
      </c>
      <c r="F1004" t="s">
        <v>1351</v>
      </c>
      <c r="G1004" s="6">
        <v>45830.684074074074</v>
      </c>
      <c r="H1004"/>
      <c r="I1004" t="s">
        <v>1352</v>
      </c>
      <c r="J1004"/>
      <c r="K1004"/>
      <c r="L1004">
        <v>0</v>
      </c>
      <c r="M1004">
        <v>0</v>
      </c>
      <c r="N1004">
        <v>8.2400000000000008E-3</v>
      </c>
      <c r="O1004">
        <v>2.9499999999999998E-2</v>
      </c>
      <c r="P1004"/>
      <c r="Q1004"/>
      <c r="R1004">
        <v>3.773E-2</v>
      </c>
      <c r="S1004"/>
      <c r="T1004"/>
      <c r="U1004"/>
      <c r="V1004"/>
      <c r="W1004"/>
      <c r="X1004"/>
      <c r="Y1004"/>
      <c r="Z1004"/>
      <c r="AA1004"/>
      <c r="AB1004"/>
      <c r="AC1004"/>
      <c r="AD1004"/>
      <c r="AE1004">
        <v>2.9499999999999998E-2</v>
      </c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 t="s">
        <v>1353</v>
      </c>
      <c r="AT1004" s="108" t="str">
        <f t="shared" si="15"/>
        <v>MRC_2025-06-22_N</v>
      </c>
      <c r="AU1004" s="49"/>
      <c r="AV1004" s="49"/>
    </row>
    <row r="1005" spans="1:48" x14ac:dyDescent="0.35">
      <c r="A1005" t="s">
        <v>1614</v>
      </c>
      <c r="B1005" t="s">
        <v>1349</v>
      </c>
      <c r="C1005" t="s">
        <v>1356</v>
      </c>
      <c r="D1005" t="s">
        <v>1349</v>
      </c>
      <c r="E1005">
        <v>6.5390000000000004E-2</v>
      </c>
      <c r="F1005" t="s">
        <v>1357</v>
      </c>
      <c r="G1005" s="6">
        <v>45830.684699074074</v>
      </c>
      <c r="H1005"/>
      <c r="I1005" t="s">
        <v>1352</v>
      </c>
      <c r="J1005"/>
      <c r="K1005"/>
      <c r="L1005">
        <v>0</v>
      </c>
      <c r="M1005">
        <v>0</v>
      </c>
      <c r="N1005">
        <v>2.98E-2</v>
      </c>
      <c r="O1005">
        <v>1.81E-3</v>
      </c>
      <c r="P1005"/>
      <c r="Q1005"/>
      <c r="R1005">
        <v>3.1600000000000003E-2</v>
      </c>
      <c r="S1005"/>
      <c r="T1005"/>
      <c r="U1005"/>
      <c r="V1005"/>
      <c r="W1005"/>
      <c r="X1005"/>
      <c r="Y1005"/>
      <c r="Z1005"/>
      <c r="AA1005"/>
      <c r="AB1005"/>
      <c r="AC1005"/>
      <c r="AD1005"/>
      <c r="AE1005">
        <v>1.81E-3</v>
      </c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 t="s">
        <v>1353</v>
      </c>
      <c r="AT1005" s="108" t="str">
        <f t="shared" si="15"/>
        <v>PL1_2025-06-22_P</v>
      </c>
      <c r="AU1005" s="49"/>
      <c r="AV1005" s="49"/>
    </row>
    <row r="1006" spans="1:48" x14ac:dyDescent="0.35">
      <c r="A1006" t="s">
        <v>1613</v>
      </c>
      <c r="B1006" t="s">
        <v>1349</v>
      </c>
      <c r="C1006" t="s">
        <v>1361</v>
      </c>
      <c r="D1006" t="s">
        <v>1349</v>
      </c>
      <c r="E1006">
        <v>374.8449</v>
      </c>
      <c r="F1006" t="s">
        <v>1351</v>
      </c>
      <c r="G1006" s="6">
        <v>45830.685844907406</v>
      </c>
      <c r="H1006"/>
      <c r="I1006" t="s">
        <v>1352</v>
      </c>
      <c r="J1006"/>
      <c r="K1006"/>
      <c r="L1006">
        <v>0</v>
      </c>
      <c r="M1006">
        <v>0</v>
      </c>
      <c r="N1006">
        <v>0.40825</v>
      </c>
      <c r="O1006">
        <v>4.15E-3</v>
      </c>
      <c r="P1006"/>
      <c r="Q1006"/>
      <c r="R1006">
        <v>0.41239999999999999</v>
      </c>
      <c r="S1006"/>
      <c r="T1006"/>
      <c r="U1006"/>
      <c r="V1006"/>
      <c r="W1006"/>
      <c r="X1006"/>
      <c r="Y1006"/>
      <c r="Z1006"/>
      <c r="AA1006"/>
      <c r="AB1006"/>
      <c r="AC1006"/>
      <c r="AD1006"/>
      <c r="AE1006">
        <v>4.15E-3</v>
      </c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 t="s">
        <v>1353</v>
      </c>
      <c r="AT1006" s="108" t="str">
        <f t="shared" si="15"/>
        <v>SB2_2025-06-22_T</v>
      </c>
      <c r="AU1006" s="49"/>
      <c r="AV1006" s="49"/>
    </row>
    <row r="1007" spans="1:48" x14ac:dyDescent="0.35">
      <c r="A1007" t="s">
        <v>1615</v>
      </c>
      <c r="B1007" t="s">
        <v>1349</v>
      </c>
      <c r="C1007" t="s">
        <v>1356</v>
      </c>
      <c r="D1007" t="s">
        <v>1349</v>
      </c>
      <c r="E1007">
        <v>0.12493</v>
      </c>
      <c r="F1007" t="s">
        <v>1357</v>
      </c>
      <c r="G1007" s="6">
        <v>45830.687094907407</v>
      </c>
      <c r="H1007"/>
      <c r="I1007" t="s">
        <v>1352</v>
      </c>
      <c r="J1007"/>
      <c r="K1007"/>
      <c r="L1007">
        <v>0</v>
      </c>
      <c r="M1007">
        <v>0</v>
      </c>
      <c r="N1007">
        <v>5.8479999999999997E-2</v>
      </c>
      <c r="O1007">
        <v>6.8900000000000003E-3</v>
      </c>
      <c r="P1007"/>
      <c r="Q1007"/>
      <c r="R1007">
        <v>6.5360000000000001E-2</v>
      </c>
      <c r="S1007"/>
      <c r="T1007"/>
      <c r="U1007"/>
      <c r="V1007"/>
      <c r="W1007"/>
      <c r="X1007"/>
      <c r="Y1007"/>
      <c r="Z1007"/>
      <c r="AA1007"/>
      <c r="AB1007"/>
      <c r="AC1007"/>
      <c r="AD1007"/>
      <c r="AE1007">
        <v>6.8900000000000003E-3</v>
      </c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 t="s">
        <v>1353</v>
      </c>
      <c r="AT1007" s="108" t="str">
        <f t="shared" si="15"/>
        <v>MRC_2025-06-22_P</v>
      </c>
      <c r="AU1007" s="49"/>
      <c r="AV1007" s="49"/>
    </row>
    <row r="1008" spans="1:48" x14ac:dyDescent="0.35">
      <c r="A1008" t="s">
        <v>1612</v>
      </c>
      <c r="B1008" t="s">
        <v>1349</v>
      </c>
      <c r="C1008" t="s">
        <v>1356</v>
      </c>
      <c r="D1008" t="s">
        <v>1349</v>
      </c>
      <c r="E1008">
        <v>0.30160999999999999</v>
      </c>
      <c r="F1008" t="s">
        <v>1357</v>
      </c>
      <c r="G1008" s="6">
        <v>45830.688032407408</v>
      </c>
      <c r="H1008"/>
      <c r="I1008" t="s">
        <v>1352</v>
      </c>
      <c r="J1008"/>
      <c r="K1008" t="s">
        <v>1360</v>
      </c>
      <c r="L1008">
        <v>4</v>
      </c>
      <c r="M1008">
        <v>0</v>
      </c>
      <c r="N1008">
        <v>2.7349999999999999E-2</v>
      </c>
      <c r="O1008">
        <v>-6.0000000000000002E-5</v>
      </c>
      <c r="P1008"/>
      <c r="Q1008"/>
      <c r="R1008">
        <v>2.7300000000000001E-2</v>
      </c>
      <c r="S1008"/>
      <c r="T1008"/>
      <c r="U1008"/>
      <c r="V1008"/>
      <c r="W1008"/>
      <c r="X1008"/>
      <c r="Y1008"/>
      <c r="Z1008"/>
      <c r="AA1008"/>
      <c r="AB1008"/>
      <c r="AC1008"/>
      <c r="AD1008"/>
      <c r="AE1008">
        <v>-6.0000000000000002E-5</v>
      </c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 t="s">
        <v>1353</v>
      </c>
      <c r="AT1008" s="108" t="str">
        <f t="shared" si="15"/>
        <v>MR4_2025-06-22_P</v>
      </c>
      <c r="AU1008" s="49"/>
      <c r="AV1008" s="49"/>
    </row>
    <row r="1009" spans="1:48" x14ac:dyDescent="0.35">
      <c r="A1009" t="s">
        <v>1612</v>
      </c>
      <c r="B1009" t="s">
        <v>1349</v>
      </c>
      <c r="C1009" t="s">
        <v>1359</v>
      </c>
      <c r="D1009" t="s">
        <v>1349</v>
      </c>
      <c r="E1009">
        <v>505.50970000000001</v>
      </c>
      <c r="F1009" t="s">
        <v>1357</v>
      </c>
      <c r="G1009" s="6">
        <v>45830.68886574074</v>
      </c>
      <c r="H1009"/>
      <c r="I1009" t="s">
        <v>1352</v>
      </c>
      <c r="J1009"/>
      <c r="K1009" t="s">
        <v>1360</v>
      </c>
      <c r="L1009">
        <v>20</v>
      </c>
      <c r="M1009">
        <v>0</v>
      </c>
      <c r="N1009">
        <v>8.294E-2</v>
      </c>
      <c r="O1009">
        <v>0.13408999999999999</v>
      </c>
      <c r="P1009"/>
      <c r="Q1009"/>
      <c r="R1009">
        <v>0.21703</v>
      </c>
      <c r="S1009"/>
      <c r="T1009"/>
      <c r="U1009"/>
      <c r="V1009"/>
      <c r="W1009"/>
      <c r="X1009"/>
      <c r="Y1009"/>
      <c r="Z1009"/>
      <c r="AA1009"/>
      <c r="AB1009"/>
      <c r="AC1009"/>
      <c r="AD1009"/>
      <c r="AE1009">
        <v>0.13408999999999999</v>
      </c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 t="s">
        <v>1353</v>
      </c>
      <c r="AT1009" s="108" t="str">
        <f t="shared" si="15"/>
        <v>MR4_2025-06-22_C</v>
      </c>
      <c r="AU1009" s="49"/>
      <c r="AV1009" s="49"/>
    </row>
    <row r="1010" spans="1:48" x14ac:dyDescent="0.35">
      <c r="A1010" t="s">
        <v>1615</v>
      </c>
      <c r="B1010" t="s">
        <v>1349</v>
      </c>
      <c r="C1010" t="s">
        <v>1361</v>
      </c>
      <c r="D1010" t="s">
        <v>1349</v>
      </c>
      <c r="E1010">
        <v>340.08580000000001</v>
      </c>
      <c r="F1010" t="s">
        <v>1351</v>
      </c>
      <c r="G1010" s="6">
        <v>45830.689074074071</v>
      </c>
      <c r="H1010"/>
      <c r="I1010" t="s">
        <v>1352</v>
      </c>
      <c r="J1010"/>
      <c r="K1010"/>
      <c r="L1010">
        <v>0</v>
      </c>
      <c r="M1010">
        <v>0</v>
      </c>
      <c r="N1010">
        <v>0.36943999999999999</v>
      </c>
      <c r="O1010">
        <v>1.401E-2</v>
      </c>
      <c r="P1010"/>
      <c r="Q1010"/>
      <c r="R1010">
        <v>0.38345000000000001</v>
      </c>
      <c r="S1010"/>
      <c r="T1010"/>
      <c r="U1010"/>
      <c r="V1010"/>
      <c r="W1010"/>
      <c r="X1010"/>
      <c r="Y1010"/>
      <c r="Z1010"/>
      <c r="AA1010"/>
      <c r="AB1010"/>
      <c r="AC1010"/>
      <c r="AD1010"/>
      <c r="AE1010">
        <v>1.401E-2</v>
      </c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 t="s">
        <v>1353</v>
      </c>
      <c r="AT1010" s="108" t="str">
        <f t="shared" si="15"/>
        <v>MRC_2025-06-22_T</v>
      </c>
      <c r="AU1010" s="49"/>
      <c r="AV1010" s="49"/>
    </row>
    <row r="1011" spans="1:48" x14ac:dyDescent="0.35">
      <c r="A1011" t="s">
        <v>1613</v>
      </c>
      <c r="B1011" t="s">
        <v>1349</v>
      </c>
      <c r="C1011" t="s">
        <v>1356</v>
      </c>
      <c r="D1011" t="s">
        <v>1349</v>
      </c>
      <c r="E1011">
        <v>0.35809000000000002</v>
      </c>
      <c r="F1011" t="s">
        <v>1357</v>
      </c>
      <c r="G1011" s="6">
        <v>45830.690011574072</v>
      </c>
      <c r="H1011"/>
      <c r="I1011" t="s">
        <v>1352</v>
      </c>
      <c r="J1011"/>
      <c r="K1011" t="s">
        <v>1360</v>
      </c>
      <c r="L1011">
        <v>4</v>
      </c>
      <c r="M1011">
        <v>0</v>
      </c>
      <c r="N1011">
        <v>3.279E-2</v>
      </c>
      <c r="O1011">
        <v>2.2000000000000001E-4</v>
      </c>
      <c r="P1011"/>
      <c r="Q1011"/>
      <c r="R1011">
        <v>3.3020000000000001E-2</v>
      </c>
      <c r="S1011"/>
      <c r="T1011"/>
      <c r="U1011"/>
      <c r="V1011"/>
      <c r="W1011"/>
      <c r="X1011"/>
      <c r="Y1011"/>
      <c r="Z1011"/>
      <c r="AA1011"/>
      <c r="AB1011"/>
      <c r="AC1011"/>
      <c r="AD1011"/>
      <c r="AE1011">
        <v>2.2000000000000001E-4</v>
      </c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 t="s">
        <v>1353</v>
      </c>
      <c r="AT1011" s="108" t="str">
        <f t="shared" si="15"/>
        <v>SB2_2025-06-22_P</v>
      </c>
      <c r="AU1011" s="49"/>
      <c r="AV1011" s="49"/>
    </row>
    <row r="1012" spans="1:48" x14ac:dyDescent="0.35">
      <c r="A1012" t="s">
        <v>1611</v>
      </c>
      <c r="B1012" t="s">
        <v>1349</v>
      </c>
      <c r="C1012" t="s">
        <v>1361</v>
      </c>
      <c r="D1012" t="s">
        <v>1349</v>
      </c>
      <c r="E1012">
        <v>789.66610000000003</v>
      </c>
      <c r="F1012" t="s">
        <v>1351</v>
      </c>
      <c r="G1012" s="6">
        <v>45830.692719907405</v>
      </c>
      <c r="H1012"/>
      <c r="I1012" t="s">
        <v>1352</v>
      </c>
      <c r="J1012"/>
      <c r="K1012" t="s">
        <v>1360</v>
      </c>
      <c r="L1012">
        <v>4</v>
      </c>
      <c r="M1012">
        <v>0</v>
      </c>
      <c r="N1012">
        <v>0.17091000000000001</v>
      </c>
      <c r="O1012">
        <v>5.1000000000000004E-4</v>
      </c>
      <c r="P1012"/>
      <c r="Q1012"/>
      <c r="R1012">
        <v>0.17141999999999999</v>
      </c>
      <c r="S1012"/>
      <c r="T1012"/>
      <c r="U1012"/>
      <c r="V1012"/>
      <c r="W1012"/>
      <c r="X1012"/>
      <c r="Y1012"/>
      <c r="Z1012"/>
      <c r="AA1012"/>
      <c r="AB1012"/>
      <c r="AC1012"/>
      <c r="AD1012"/>
      <c r="AE1012">
        <v>5.1000000000000004E-4</v>
      </c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 t="s">
        <v>1353</v>
      </c>
      <c r="AT1012" s="108" t="str">
        <f t="shared" si="15"/>
        <v>SBA_2025-06-22_T</v>
      </c>
      <c r="AU1012" s="49"/>
      <c r="AV1012" s="49"/>
    </row>
    <row r="1013" spans="1:48" x14ac:dyDescent="0.35">
      <c r="A1013" t="s">
        <v>1616</v>
      </c>
      <c r="B1013" t="s">
        <v>1349</v>
      </c>
      <c r="C1013" t="s">
        <v>1350</v>
      </c>
      <c r="D1013" t="s">
        <v>1349</v>
      </c>
      <c r="E1013">
        <v>10.6988</v>
      </c>
      <c r="F1013" t="s">
        <v>1351</v>
      </c>
      <c r="G1013" s="6">
        <v>45830.692928240744</v>
      </c>
      <c r="H1013"/>
      <c r="I1013" t="s">
        <v>1352</v>
      </c>
      <c r="J1013"/>
      <c r="K1013"/>
      <c r="L1013">
        <v>0</v>
      </c>
      <c r="M1013">
        <v>0</v>
      </c>
      <c r="N1013">
        <v>4.2459999999999998E-2</v>
      </c>
      <c r="O1013">
        <v>9.3699999999999999E-3</v>
      </c>
      <c r="P1013"/>
      <c r="Q1013"/>
      <c r="R1013">
        <v>5.1819999999999998E-2</v>
      </c>
      <c r="S1013"/>
      <c r="T1013"/>
      <c r="U1013"/>
      <c r="V1013"/>
      <c r="W1013"/>
      <c r="X1013"/>
      <c r="Y1013"/>
      <c r="Z1013"/>
      <c r="AA1013"/>
      <c r="AB1013"/>
      <c r="AC1013"/>
      <c r="AD1013"/>
      <c r="AE1013">
        <v>9.3699999999999999E-3</v>
      </c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 t="s">
        <v>1353</v>
      </c>
      <c r="AT1013" s="108" t="str">
        <f t="shared" si="15"/>
        <v>CL4_2025-06-22_N</v>
      </c>
      <c r="AU1013" s="49"/>
      <c r="AV1013" s="49"/>
    </row>
    <row r="1014" spans="1:48" x14ac:dyDescent="0.35">
      <c r="A1014" t="s">
        <v>1617</v>
      </c>
      <c r="B1014" t="s">
        <v>1349</v>
      </c>
      <c r="C1014" t="s">
        <v>1350</v>
      </c>
      <c r="D1014" t="s">
        <v>1349</v>
      </c>
      <c r="E1014">
        <v>0.19245000000000001</v>
      </c>
      <c r="F1014" t="s">
        <v>1351</v>
      </c>
      <c r="G1014" s="6">
        <v>45830.694490740738</v>
      </c>
      <c r="H1014"/>
      <c r="I1014" t="s">
        <v>1352</v>
      </c>
      <c r="J1014"/>
      <c r="K1014"/>
      <c r="L1014">
        <v>0</v>
      </c>
      <c r="M1014">
        <v>0</v>
      </c>
      <c r="N1014">
        <v>9.6600000000000002E-3</v>
      </c>
      <c r="O1014">
        <v>4.5900000000000003E-3</v>
      </c>
      <c r="P1014"/>
      <c r="Q1014"/>
      <c r="R1014">
        <v>1.4250000000000001E-2</v>
      </c>
      <c r="S1014"/>
      <c r="T1014"/>
      <c r="U1014"/>
      <c r="V1014"/>
      <c r="W1014"/>
      <c r="X1014"/>
      <c r="Y1014"/>
      <c r="Z1014"/>
      <c r="AA1014"/>
      <c r="AB1014"/>
      <c r="AC1014"/>
      <c r="AD1014"/>
      <c r="AE1014">
        <v>4.5900000000000003E-3</v>
      </c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 t="s">
        <v>1353</v>
      </c>
      <c r="AT1014" s="108" t="str">
        <f t="shared" si="15"/>
        <v>SYNL1_2025-06-22_N</v>
      </c>
      <c r="AU1014" s="49"/>
      <c r="AV1014" s="49"/>
    </row>
    <row r="1015" spans="1:48" x14ac:dyDescent="0.35">
      <c r="A1015" t="s">
        <v>1616</v>
      </c>
      <c r="B1015" t="s">
        <v>1349</v>
      </c>
      <c r="C1015" t="s">
        <v>1356</v>
      </c>
      <c r="D1015" t="s">
        <v>1349</v>
      </c>
      <c r="E1015">
        <v>8.7489999999999998E-2</v>
      </c>
      <c r="F1015" t="s">
        <v>1357</v>
      </c>
      <c r="G1015" s="6">
        <v>45830.696053240739</v>
      </c>
      <c r="H1015"/>
      <c r="I1015" t="s">
        <v>1352</v>
      </c>
      <c r="J1015"/>
      <c r="K1015"/>
      <c r="L1015">
        <v>0</v>
      </c>
      <c r="M1015">
        <v>0</v>
      </c>
      <c r="N1015">
        <v>4.0439999999999997E-2</v>
      </c>
      <c r="O1015">
        <v>2.9099999999999998E-3</v>
      </c>
      <c r="P1015"/>
      <c r="Q1015"/>
      <c r="R1015">
        <v>4.335E-2</v>
      </c>
      <c r="S1015"/>
      <c r="T1015"/>
      <c r="U1015"/>
      <c r="V1015"/>
      <c r="W1015"/>
      <c r="X1015"/>
      <c r="Y1015"/>
      <c r="Z1015"/>
      <c r="AA1015"/>
      <c r="AB1015"/>
      <c r="AC1015"/>
      <c r="AD1015"/>
      <c r="AE1015">
        <v>2.9099999999999998E-3</v>
      </c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 t="s">
        <v>1353</v>
      </c>
      <c r="AT1015" s="108" t="str">
        <f t="shared" si="15"/>
        <v>CL4_2025-06-22_P</v>
      </c>
      <c r="AU1015" s="49"/>
      <c r="AV1015" s="49"/>
    </row>
    <row r="1016" spans="1:48" x14ac:dyDescent="0.35">
      <c r="A1016" t="s">
        <v>1614</v>
      </c>
      <c r="B1016" t="s">
        <v>1349</v>
      </c>
      <c r="C1016" t="s">
        <v>1359</v>
      </c>
      <c r="D1016" t="s">
        <v>1349</v>
      </c>
      <c r="E1016">
        <v>699.0009</v>
      </c>
      <c r="F1016" t="s">
        <v>1357</v>
      </c>
      <c r="G1016" s="6">
        <v>45830.696261574078</v>
      </c>
      <c r="H1016"/>
      <c r="I1016" t="s">
        <v>1352</v>
      </c>
      <c r="J1016"/>
      <c r="K1016" t="s">
        <v>1360</v>
      </c>
      <c r="L1016">
        <v>29</v>
      </c>
      <c r="M1016">
        <v>0</v>
      </c>
      <c r="N1016">
        <v>8.0409999999999995E-2</v>
      </c>
      <c r="O1016">
        <v>0.13694999999999999</v>
      </c>
      <c r="P1016"/>
      <c r="Q1016"/>
      <c r="R1016">
        <v>0.21736</v>
      </c>
      <c r="S1016"/>
      <c r="T1016"/>
      <c r="U1016"/>
      <c r="V1016"/>
      <c r="W1016"/>
      <c r="X1016"/>
      <c r="Y1016"/>
      <c r="Z1016"/>
      <c r="AA1016"/>
      <c r="AB1016"/>
      <c r="AC1016"/>
      <c r="AD1016"/>
      <c r="AE1016">
        <v>0.13694999999999999</v>
      </c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 t="s">
        <v>1353</v>
      </c>
      <c r="AT1016" s="108" t="str">
        <f t="shared" si="15"/>
        <v>PL1_2025-06-22_C</v>
      </c>
      <c r="AU1016" s="49"/>
      <c r="AV1016" s="49"/>
    </row>
    <row r="1017" spans="1:48" x14ac:dyDescent="0.35">
      <c r="A1017" t="s">
        <v>1612</v>
      </c>
      <c r="B1017" t="s">
        <v>1349</v>
      </c>
      <c r="C1017" t="s">
        <v>1361</v>
      </c>
      <c r="D1017" t="s">
        <v>1349</v>
      </c>
      <c r="E1017">
        <v>1558.597</v>
      </c>
      <c r="F1017" t="s">
        <v>1351</v>
      </c>
      <c r="G1017" s="6">
        <v>45830.69730324074</v>
      </c>
      <c r="H1017"/>
      <c r="I1017" t="s">
        <v>1352</v>
      </c>
      <c r="J1017"/>
      <c r="K1017" t="s">
        <v>1360</v>
      </c>
      <c r="L1017">
        <v>4</v>
      </c>
      <c r="M1017">
        <v>0</v>
      </c>
      <c r="N1017">
        <v>0.33799000000000001</v>
      </c>
      <c r="O1017">
        <v>4.4999999999999999E-4</v>
      </c>
      <c r="P1017"/>
      <c r="Q1017"/>
      <c r="R1017">
        <v>0.33844000000000002</v>
      </c>
      <c r="S1017"/>
      <c r="T1017"/>
      <c r="U1017"/>
      <c r="V1017"/>
      <c r="W1017"/>
      <c r="X1017"/>
      <c r="Y1017"/>
      <c r="Z1017"/>
      <c r="AA1017"/>
      <c r="AB1017"/>
      <c r="AC1017"/>
      <c r="AD1017"/>
      <c r="AE1017">
        <v>4.4999999999999999E-4</v>
      </c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 t="s">
        <v>1353</v>
      </c>
      <c r="AT1017" s="108" t="str">
        <f t="shared" si="15"/>
        <v>MR4_2025-06-22_T</v>
      </c>
      <c r="AU1017" s="49"/>
      <c r="AV1017" s="49"/>
    </row>
    <row r="1018" spans="1:48" x14ac:dyDescent="0.35">
      <c r="A1018" t="s">
        <v>1615</v>
      </c>
      <c r="B1018" t="s">
        <v>1349</v>
      </c>
      <c r="C1018" t="s">
        <v>1359</v>
      </c>
      <c r="D1018" t="s">
        <v>1349</v>
      </c>
      <c r="E1018">
        <v>538.77689999999996</v>
      </c>
      <c r="F1018" t="s">
        <v>1357</v>
      </c>
      <c r="G1018" s="6">
        <v>45830.69730324074</v>
      </c>
      <c r="H1018"/>
      <c r="I1018" t="s">
        <v>1352</v>
      </c>
      <c r="J1018"/>
      <c r="K1018" t="s">
        <v>1360</v>
      </c>
      <c r="L1018">
        <v>21</v>
      </c>
      <c r="M1018">
        <v>0</v>
      </c>
      <c r="N1018">
        <v>8.4320000000000006E-2</v>
      </c>
      <c r="O1018">
        <v>0.13353999999999999</v>
      </c>
      <c r="P1018"/>
      <c r="Q1018"/>
      <c r="R1018">
        <v>0.21784999999999999</v>
      </c>
      <c r="S1018"/>
      <c r="T1018"/>
      <c r="U1018"/>
      <c r="V1018"/>
      <c r="W1018"/>
      <c r="X1018"/>
      <c r="Y1018"/>
      <c r="Z1018"/>
      <c r="AA1018"/>
      <c r="AB1018"/>
      <c r="AC1018"/>
      <c r="AD1018"/>
      <c r="AE1018">
        <v>0.13353999999999999</v>
      </c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 t="s">
        <v>1353</v>
      </c>
      <c r="AT1018" s="108" t="str">
        <f t="shared" si="15"/>
        <v>MRC_2025-06-22_C</v>
      </c>
      <c r="AU1018" s="49"/>
      <c r="AV1018" s="49"/>
    </row>
    <row r="1019" spans="1:48" x14ac:dyDescent="0.35">
      <c r="A1019" t="s">
        <v>1618</v>
      </c>
      <c r="B1019" t="s">
        <v>1349</v>
      </c>
      <c r="C1019" t="s">
        <v>1350</v>
      </c>
      <c r="D1019" t="s">
        <v>1349</v>
      </c>
      <c r="E1019">
        <v>3.0167099999999998</v>
      </c>
      <c r="F1019" t="s">
        <v>1351</v>
      </c>
      <c r="G1019" s="6">
        <v>45830.697511574072</v>
      </c>
      <c r="H1019"/>
      <c r="I1019" t="s">
        <v>1352</v>
      </c>
      <c r="J1019"/>
      <c r="K1019"/>
      <c r="L1019">
        <v>0</v>
      </c>
      <c r="M1019">
        <v>0</v>
      </c>
      <c r="N1019">
        <v>1.848E-2</v>
      </c>
      <c r="O1019">
        <v>4.0899999999999999E-3</v>
      </c>
      <c r="P1019"/>
      <c r="Q1019"/>
      <c r="R1019">
        <v>2.257E-2</v>
      </c>
      <c r="S1019"/>
      <c r="T1019"/>
      <c r="U1019"/>
      <c r="V1019"/>
      <c r="W1019"/>
      <c r="X1019"/>
      <c r="Y1019"/>
      <c r="Z1019"/>
      <c r="AA1019"/>
      <c r="AB1019"/>
      <c r="AC1019"/>
      <c r="AD1019"/>
      <c r="AE1019">
        <v>4.0899999999999999E-3</v>
      </c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 t="s">
        <v>1353</v>
      </c>
      <c r="AT1019" s="108" t="str">
        <f t="shared" si="15"/>
        <v>HA1_2025-06-22_N</v>
      </c>
      <c r="AU1019" s="49"/>
      <c r="AV1019" s="49"/>
    </row>
    <row r="1020" spans="1:48" x14ac:dyDescent="0.35">
      <c r="A1020" t="s">
        <v>1616</v>
      </c>
      <c r="B1020" t="s">
        <v>1349</v>
      </c>
      <c r="C1020" t="s">
        <v>1361</v>
      </c>
      <c r="D1020" t="s">
        <v>1349</v>
      </c>
      <c r="E1020">
        <v>356.78960000000001</v>
      </c>
      <c r="F1020" t="s">
        <v>1351</v>
      </c>
      <c r="G1020" s="6">
        <v>45830.69771990741</v>
      </c>
      <c r="H1020"/>
      <c r="I1020" t="s">
        <v>1352</v>
      </c>
      <c r="J1020"/>
      <c r="K1020"/>
      <c r="L1020">
        <v>0</v>
      </c>
      <c r="M1020">
        <v>0</v>
      </c>
      <c r="N1020">
        <v>0.38806000000000002</v>
      </c>
      <c r="O1020">
        <v>5.8599999999999998E-3</v>
      </c>
      <c r="P1020"/>
      <c r="Q1020"/>
      <c r="R1020">
        <v>0.39390999999999998</v>
      </c>
      <c r="S1020"/>
      <c r="T1020"/>
      <c r="U1020"/>
      <c r="V1020"/>
      <c r="W1020"/>
      <c r="X1020"/>
      <c r="Y1020"/>
      <c r="Z1020"/>
      <c r="AA1020"/>
      <c r="AB1020"/>
      <c r="AC1020"/>
      <c r="AD1020"/>
      <c r="AE1020">
        <v>5.8599999999999998E-3</v>
      </c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 t="s">
        <v>1353</v>
      </c>
      <c r="AT1020" s="108" t="str">
        <f t="shared" si="15"/>
        <v>CL4_2025-06-22_T</v>
      </c>
      <c r="AU1020" s="49"/>
      <c r="AV1020" s="49"/>
    </row>
    <row r="1021" spans="1:48" x14ac:dyDescent="0.35">
      <c r="A1021" t="s">
        <v>1617</v>
      </c>
      <c r="B1021" t="s">
        <v>1349</v>
      </c>
      <c r="C1021" t="s">
        <v>1356</v>
      </c>
      <c r="D1021" t="s">
        <v>1349</v>
      </c>
      <c r="E1021">
        <v>8.1170000000000006E-2</v>
      </c>
      <c r="F1021" t="s">
        <v>1357</v>
      </c>
      <c r="G1021" s="6">
        <v>45830.697824074072</v>
      </c>
      <c r="H1021"/>
      <c r="I1021" t="s">
        <v>1352</v>
      </c>
      <c r="J1021"/>
      <c r="K1021"/>
      <c r="L1021">
        <v>0</v>
      </c>
      <c r="M1021">
        <v>0</v>
      </c>
      <c r="N1021">
        <v>3.7400000000000003E-2</v>
      </c>
      <c r="O1021">
        <v>1.5E-3</v>
      </c>
      <c r="P1021"/>
      <c r="Q1021"/>
      <c r="R1021">
        <v>3.8899999999999997E-2</v>
      </c>
      <c r="S1021"/>
      <c r="T1021"/>
      <c r="U1021"/>
      <c r="V1021"/>
      <c r="W1021"/>
      <c r="X1021"/>
      <c r="Y1021"/>
      <c r="Z1021"/>
      <c r="AA1021"/>
      <c r="AB1021"/>
      <c r="AC1021"/>
      <c r="AD1021"/>
      <c r="AE1021">
        <v>1.5E-3</v>
      </c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 t="s">
        <v>1353</v>
      </c>
      <c r="AT1021" s="108" t="str">
        <f t="shared" si="15"/>
        <v>SYNL1_2025-06-22_P</v>
      </c>
      <c r="AU1021" s="49"/>
      <c r="AV1021" s="49"/>
    </row>
    <row r="1022" spans="1:48" x14ac:dyDescent="0.35">
      <c r="A1022" t="s">
        <v>1616</v>
      </c>
      <c r="B1022" t="s">
        <v>1349</v>
      </c>
      <c r="C1022" t="s">
        <v>1359</v>
      </c>
      <c r="D1022" t="s">
        <v>1349</v>
      </c>
      <c r="E1022">
        <v>405.77330000000001</v>
      </c>
      <c r="F1022" t="s">
        <v>1357</v>
      </c>
      <c r="G1022" s="6">
        <v>45830.699386574073</v>
      </c>
      <c r="H1022"/>
      <c r="I1022" t="s">
        <v>1352</v>
      </c>
      <c r="J1022"/>
      <c r="K1022" t="s">
        <v>1360</v>
      </c>
      <c r="L1022">
        <v>4</v>
      </c>
      <c r="M1022">
        <v>0</v>
      </c>
      <c r="N1022">
        <v>0.25661</v>
      </c>
      <c r="O1022">
        <v>0.13671</v>
      </c>
      <c r="P1022"/>
      <c r="Q1022"/>
      <c r="R1022">
        <v>0.39330999999999999</v>
      </c>
      <c r="S1022"/>
      <c r="T1022"/>
      <c r="U1022"/>
      <c r="V1022"/>
      <c r="W1022"/>
      <c r="X1022"/>
      <c r="Y1022"/>
      <c r="Z1022"/>
      <c r="AA1022"/>
      <c r="AB1022"/>
      <c r="AC1022"/>
      <c r="AD1022"/>
      <c r="AE1022">
        <v>0.13671</v>
      </c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 t="s">
        <v>1353</v>
      </c>
      <c r="AT1022" s="108" t="str">
        <f t="shared" si="15"/>
        <v>CL4_2025-06-22_C</v>
      </c>
      <c r="AU1022" s="49"/>
      <c r="AV1022" s="49"/>
    </row>
    <row r="1023" spans="1:48" x14ac:dyDescent="0.35">
      <c r="A1023" t="s">
        <v>1619</v>
      </c>
      <c r="B1023" t="s">
        <v>1349</v>
      </c>
      <c r="C1023" t="s">
        <v>1350</v>
      </c>
      <c r="D1023" t="s">
        <v>1349</v>
      </c>
      <c r="E1023">
        <v>13.484349999999999</v>
      </c>
      <c r="F1023" t="s">
        <v>1351</v>
      </c>
      <c r="G1023" s="6">
        <v>45830.700011574074</v>
      </c>
      <c r="H1023"/>
      <c r="I1023" t="s">
        <v>1352</v>
      </c>
      <c r="J1023"/>
      <c r="K1023"/>
      <c r="L1023">
        <v>0</v>
      </c>
      <c r="M1023">
        <v>0</v>
      </c>
      <c r="N1023">
        <v>5.1150000000000001E-2</v>
      </c>
      <c r="O1023">
        <v>1.6449999999999999E-2</v>
      </c>
      <c r="P1023"/>
      <c r="Q1023"/>
      <c r="R1023">
        <v>6.7599999999999993E-2</v>
      </c>
      <c r="S1023"/>
      <c r="T1023"/>
      <c r="U1023"/>
      <c r="V1023"/>
      <c r="W1023"/>
      <c r="X1023"/>
      <c r="Y1023"/>
      <c r="Z1023"/>
      <c r="AA1023"/>
      <c r="AB1023"/>
      <c r="AC1023"/>
      <c r="AD1023"/>
      <c r="AE1023">
        <v>1.6449999999999999E-2</v>
      </c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 t="s">
        <v>1353</v>
      </c>
      <c r="AT1023" s="108" t="str">
        <f t="shared" si="15"/>
        <v>MR1_2025-06-22_N</v>
      </c>
      <c r="AU1023" s="49"/>
      <c r="AV1023" s="49"/>
    </row>
    <row r="1024" spans="1:48" x14ac:dyDescent="0.35">
      <c r="A1024" t="s">
        <v>1618</v>
      </c>
      <c r="B1024" t="s">
        <v>1349</v>
      </c>
      <c r="C1024" t="s">
        <v>1356</v>
      </c>
      <c r="D1024" t="s">
        <v>1349</v>
      </c>
      <c r="E1024">
        <v>6.0310000000000002E-2</v>
      </c>
      <c r="F1024" t="s">
        <v>1357</v>
      </c>
      <c r="G1024" s="6">
        <v>45830.700949074075</v>
      </c>
      <c r="H1024"/>
      <c r="I1024" t="s">
        <v>1352</v>
      </c>
      <c r="J1024"/>
      <c r="K1024"/>
      <c r="L1024">
        <v>0</v>
      </c>
      <c r="M1024">
        <v>0</v>
      </c>
      <c r="N1024">
        <v>2.734E-2</v>
      </c>
      <c r="O1024">
        <v>1.1299999999999999E-3</v>
      </c>
      <c r="P1024"/>
      <c r="Q1024"/>
      <c r="R1024">
        <v>2.8469999999999999E-2</v>
      </c>
      <c r="S1024"/>
      <c r="T1024"/>
      <c r="U1024"/>
      <c r="V1024"/>
      <c r="W1024"/>
      <c r="X1024"/>
      <c r="Y1024"/>
      <c r="Z1024"/>
      <c r="AA1024"/>
      <c r="AB1024"/>
      <c r="AC1024"/>
      <c r="AD1024"/>
      <c r="AE1024">
        <v>1.1299999999999999E-3</v>
      </c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 t="s">
        <v>1353</v>
      </c>
      <c r="AT1024" s="108" t="str">
        <f t="shared" si="15"/>
        <v>HA1_2025-06-22_P</v>
      </c>
      <c r="AU1024" s="49"/>
      <c r="AV1024" s="49"/>
    </row>
    <row r="1025" spans="1:48" x14ac:dyDescent="0.35">
      <c r="A1025" t="s">
        <v>1617</v>
      </c>
      <c r="B1025" t="s">
        <v>1349</v>
      </c>
      <c r="C1025" t="s">
        <v>1359</v>
      </c>
      <c r="D1025" t="s">
        <v>1349</v>
      </c>
      <c r="E1025">
        <v>176.13239999999999</v>
      </c>
      <c r="F1025" t="s">
        <v>1357</v>
      </c>
      <c r="G1025" s="6">
        <v>45830.701157407406</v>
      </c>
      <c r="H1025"/>
      <c r="I1025" t="s">
        <v>1352</v>
      </c>
      <c r="J1025"/>
      <c r="K1025" t="s">
        <v>1360</v>
      </c>
      <c r="L1025">
        <v>4</v>
      </c>
      <c r="M1025">
        <v>0</v>
      </c>
      <c r="N1025">
        <v>0.11905</v>
      </c>
      <c r="O1025">
        <v>0.13639999999999999</v>
      </c>
      <c r="P1025"/>
      <c r="Q1025"/>
      <c r="R1025">
        <v>0.25545000000000001</v>
      </c>
      <c r="S1025"/>
      <c r="T1025"/>
      <c r="U1025"/>
      <c r="V1025"/>
      <c r="W1025"/>
      <c r="X1025"/>
      <c r="Y1025"/>
      <c r="Z1025"/>
      <c r="AA1025"/>
      <c r="AB1025"/>
      <c r="AC1025"/>
      <c r="AD1025"/>
      <c r="AE1025">
        <v>0.13639999999999999</v>
      </c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 t="s">
        <v>1353</v>
      </c>
      <c r="AT1025" s="108" t="str">
        <f t="shared" si="15"/>
        <v>SYNL1_2025-06-22_C</v>
      </c>
      <c r="AU1025" s="49"/>
      <c r="AV1025" s="49"/>
    </row>
    <row r="1026" spans="1:48" x14ac:dyDescent="0.35">
      <c r="A1026" t="s">
        <v>1617</v>
      </c>
      <c r="B1026" t="s">
        <v>1349</v>
      </c>
      <c r="C1026" t="s">
        <v>1361</v>
      </c>
      <c r="D1026" t="s">
        <v>1349</v>
      </c>
      <c r="E1026">
        <v>150.4999</v>
      </c>
      <c r="F1026" t="s">
        <v>1351</v>
      </c>
      <c r="G1026" s="6">
        <v>45830.702511574076</v>
      </c>
      <c r="H1026"/>
      <c r="I1026" t="s">
        <v>1352</v>
      </c>
      <c r="J1026"/>
      <c r="K1026"/>
      <c r="L1026">
        <v>0</v>
      </c>
      <c r="M1026">
        <v>0</v>
      </c>
      <c r="N1026">
        <v>0.16298000000000001</v>
      </c>
      <c r="O1026">
        <v>3.1199999999999999E-3</v>
      </c>
      <c r="P1026"/>
      <c r="Q1026"/>
      <c r="R1026">
        <v>0.1661</v>
      </c>
      <c r="S1026"/>
      <c r="T1026"/>
      <c r="U1026"/>
      <c r="V1026"/>
      <c r="W1026"/>
      <c r="X1026"/>
      <c r="Y1026"/>
      <c r="Z1026"/>
      <c r="AA1026"/>
      <c r="AB1026"/>
      <c r="AC1026"/>
      <c r="AD1026"/>
      <c r="AE1026">
        <v>3.1199999999999999E-3</v>
      </c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 t="s">
        <v>1353</v>
      </c>
      <c r="AT1026" s="108" t="str">
        <f t="shared" ref="AT1026:AT1089" si="16">A1026&amp;"_"&amp;LEFT(C1026,1)</f>
        <v>SYNL1_2025-06-22_T</v>
      </c>
      <c r="AU1026" s="49"/>
      <c r="AV1026" s="49"/>
    </row>
    <row r="1027" spans="1:48" x14ac:dyDescent="0.35">
      <c r="A1027" t="s">
        <v>1619</v>
      </c>
      <c r="B1027" t="s">
        <v>1349</v>
      </c>
      <c r="C1027" t="s">
        <v>1356</v>
      </c>
      <c r="D1027" t="s">
        <v>1349</v>
      </c>
      <c r="E1027">
        <v>0.1145</v>
      </c>
      <c r="F1027" t="s">
        <v>1357</v>
      </c>
      <c r="G1027" s="6">
        <v>45830.702719907407</v>
      </c>
      <c r="H1027"/>
      <c r="I1027" t="s">
        <v>1352</v>
      </c>
      <c r="J1027"/>
      <c r="K1027"/>
      <c r="L1027">
        <v>0</v>
      </c>
      <c r="M1027">
        <v>0</v>
      </c>
      <c r="N1027">
        <v>5.3449999999999998E-2</v>
      </c>
      <c r="O1027">
        <v>3.3500000000000001E-3</v>
      </c>
      <c r="P1027"/>
      <c r="Q1027"/>
      <c r="R1027">
        <v>5.6800000000000003E-2</v>
      </c>
      <c r="S1027"/>
      <c r="T1027"/>
      <c r="U1027"/>
      <c r="V1027"/>
      <c r="W1027"/>
      <c r="X1027"/>
      <c r="Y1027"/>
      <c r="Z1027"/>
      <c r="AA1027"/>
      <c r="AB1027"/>
      <c r="AC1027"/>
      <c r="AD1027"/>
      <c r="AE1027">
        <v>3.3500000000000001E-3</v>
      </c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 t="s">
        <v>1353</v>
      </c>
      <c r="AT1027" s="108" t="str">
        <f t="shared" si="16"/>
        <v>MR1_2025-06-22_P</v>
      </c>
      <c r="AU1027" s="49"/>
      <c r="AV1027" s="49"/>
    </row>
    <row r="1028" spans="1:48" x14ac:dyDescent="0.35">
      <c r="A1028" t="s">
        <v>1620</v>
      </c>
      <c r="B1028" t="s">
        <v>1349</v>
      </c>
      <c r="C1028" t="s">
        <v>1350</v>
      </c>
      <c r="D1028" t="s">
        <v>1349</v>
      </c>
      <c r="E1028">
        <v>12.727729999999999</v>
      </c>
      <c r="F1028" t="s">
        <v>1351</v>
      </c>
      <c r="G1028" s="6">
        <v>45830.703449074077</v>
      </c>
      <c r="H1028"/>
      <c r="I1028" t="s">
        <v>1352</v>
      </c>
      <c r="J1028"/>
      <c r="K1028"/>
      <c r="L1028">
        <v>0</v>
      </c>
      <c r="M1028">
        <v>0</v>
      </c>
      <c r="N1028">
        <v>4.879E-2</v>
      </c>
      <c r="O1028">
        <v>7.3200000000000001E-3</v>
      </c>
      <c r="P1028"/>
      <c r="Q1028"/>
      <c r="R1028">
        <v>5.6120000000000003E-2</v>
      </c>
      <c r="S1028"/>
      <c r="T1028"/>
      <c r="U1028"/>
      <c r="V1028"/>
      <c r="W1028"/>
      <c r="X1028"/>
      <c r="Y1028"/>
      <c r="Z1028"/>
      <c r="AA1028"/>
      <c r="AB1028"/>
      <c r="AC1028"/>
      <c r="AD1028"/>
      <c r="AE1028">
        <v>7.3200000000000001E-3</v>
      </c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 t="s">
        <v>1353</v>
      </c>
      <c r="AT1028" s="108" t="str">
        <f t="shared" si="16"/>
        <v>CL5_2025-06-22_N</v>
      </c>
      <c r="AU1028" s="49"/>
      <c r="AV1028" s="49"/>
    </row>
    <row r="1029" spans="1:48" x14ac:dyDescent="0.35">
      <c r="A1029" t="s">
        <v>1620</v>
      </c>
      <c r="B1029" t="s">
        <v>1349</v>
      </c>
      <c r="C1029" t="s">
        <v>1356</v>
      </c>
      <c r="D1029" t="s">
        <v>1349</v>
      </c>
      <c r="E1029">
        <v>1.4579999999999999E-2</v>
      </c>
      <c r="F1029" t="s">
        <v>1357</v>
      </c>
      <c r="G1029" s="6">
        <v>45830.706469907411</v>
      </c>
      <c r="H1029"/>
      <c r="I1029" t="s">
        <v>1352</v>
      </c>
      <c r="J1029"/>
      <c r="K1029"/>
      <c r="L1029">
        <v>0</v>
      </c>
      <c r="M1029">
        <v>0</v>
      </c>
      <c r="N1029">
        <v>5.3099999999999996E-3</v>
      </c>
      <c r="O1029">
        <v>2.0699999999999998E-3</v>
      </c>
      <c r="P1029"/>
      <c r="Q1029"/>
      <c r="R1029">
        <v>7.3800000000000003E-3</v>
      </c>
      <c r="S1029"/>
      <c r="T1029"/>
      <c r="U1029"/>
      <c r="V1029"/>
      <c r="W1029"/>
      <c r="X1029"/>
      <c r="Y1029"/>
      <c r="Z1029"/>
      <c r="AA1029"/>
      <c r="AB1029"/>
      <c r="AC1029"/>
      <c r="AD1029"/>
      <c r="AE1029">
        <v>2.0699999999999998E-3</v>
      </c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 t="s">
        <v>1353</v>
      </c>
      <c r="AT1029" s="108" t="str">
        <f t="shared" si="16"/>
        <v>CL5_2025-06-22_P</v>
      </c>
      <c r="AU1029" s="49"/>
      <c r="AV1029" s="49"/>
    </row>
    <row r="1030" spans="1:48" x14ac:dyDescent="0.35">
      <c r="A1030" t="s">
        <v>1621</v>
      </c>
      <c r="B1030" t="s">
        <v>1349</v>
      </c>
      <c r="C1030" t="s">
        <v>1350</v>
      </c>
      <c r="D1030" t="s">
        <v>1349</v>
      </c>
      <c r="E1030">
        <v>21.217469999999999</v>
      </c>
      <c r="F1030" t="s">
        <v>1351</v>
      </c>
      <c r="G1030" s="6">
        <v>45830.707199074073</v>
      </c>
      <c r="H1030"/>
      <c r="I1030" t="s">
        <v>1352</v>
      </c>
      <c r="J1030"/>
      <c r="K1030"/>
      <c r="L1030">
        <v>0</v>
      </c>
      <c r="M1030">
        <v>0</v>
      </c>
      <c r="N1030">
        <v>7.5289999999999996E-2</v>
      </c>
      <c r="O1030">
        <v>7.7200000000000003E-3</v>
      </c>
      <c r="P1030"/>
      <c r="Q1030"/>
      <c r="R1030">
        <v>8.301E-2</v>
      </c>
      <c r="S1030"/>
      <c r="T1030"/>
      <c r="U1030"/>
      <c r="V1030"/>
      <c r="W1030"/>
      <c r="X1030"/>
      <c r="Y1030"/>
      <c r="Z1030"/>
      <c r="AA1030"/>
      <c r="AB1030"/>
      <c r="AC1030"/>
      <c r="AD1030"/>
      <c r="AE1030">
        <v>7.7200000000000003E-3</v>
      </c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 t="s">
        <v>1353</v>
      </c>
      <c r="AT1030" s="108" t="str">
        <f t="shared" si="16"/>
        <v>MDWL1_2025-06-22_N</v>
      </c>
      <c r="AU1030" s="49"/>
      <c r="AV1030" s="49"/>
    </row>
    <row r="1031" spans="1:48" x14ac:dyDescent="0.35">
      <c r="A1031" t="s">
        <v>1610</v>
      </c>
      <c r="B1031" t="s">
        <v>1349</v>
      </c>
      <c r="C1031" t="s">
        <v>1361</v>
      </c>
      <c r="D1031" t="s">
        <v>1349</v>
      </c>
      <c r="E1031">
        <v>397.46730000000002</v>
      </c>
      <c r="F1031" t="s">
        <v>1351</v>
      </c>
      <c r="G1031" s="6">
        <v>45830.708657407406</v>
      </c>
      <c r="H1031"/>
      <c r="I1031" t="s">
        <v>1352</v>
      </c>
      <c r="J1031"/>
      <c r="K1031" t="s">
        <v>1360</v>
      </c>
      <c r="L1031">
        <v>4</v>
      </c>
      <c r="M1031">
        <v>0</v>
      </c>
      <c r="N1031">
        <v>8.7919999999999998E-2</v>
      </c>
      <c r="O1031">
        <v>2.5000000000000001E-4</v>
      </c>
      <c r="P1031"/>
      <c r="Q1031"/>
      <c r="R1031">
        <v>8.8179999999999994E-2</v>
      </c>
      <c r="S1031"/>
      <c r="T1031"/>
      <c r="U1031"/>
      <c r="V1031"/>
      <c r="W1031"/>
      <c r="X1031"/>
      <c r="Y1031"/>
      <c r="Z1031"/>
      <c r="AA1031"/>
      <c r="AB1031"/>
      <c r="AC1031"/>
      <c r="AD1031"/>
      <c r="AE1031">
        <v>2.5000000000000001E-4</v>
      </c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 t="s">
        <v>1353</v>
      </c>
      <c r="AT1031" s="108" t="str">
        <f t="shared" si="16"/>
        <v>AC5_2025-06-22_T</v>
      </c>
      <c r="AU1031" s="49"/>
      <c r="AV1031" s="49"/>
    </row>
    <row r="1032" spans="1:48" x14ac:dyDescent="0.35">
      <c r="A1032" t="s">
        <v>1622</v>
      </c>
      <c r="B1032" t="s">
        <v>1349</v>
      </c>
      <c r="C1032" t="s">
        <v>1350</v>
      </c>
      <c r="D1032" t="s">
        <v>1349</v>
      </c>
      <c r="E1032">
        <v>3.1040299999999998</v>
      </c>
      <c r="F1032" t="s">
        <v>1351</v>
      </c>
      <c r="G1032" s="6">
        <v>45830.708761574075</v>
      </c>
      <c r="H1032"/>
      <c r="I1032" t="s">
        <v>1352</v>
      </c>
      <c r="J1032"/>
      <c r="K1032"/>
      <c r="L1032">
        <v>0</v>
      </c>
      <c r="M1032">
        <v>0</v>
      </c>
      <c r="N1032">
        <v>1.8749999999999999E-2</v>
      </c>
      <c r="O1032">
        <v>6.3699999999999998E-3</v>
      </c>
      <c r="P1032"/>
      <c r="Q1032"/>
      <c r="R1032">
        <v>2.512E-2</v>
      </c>
      <c r="S1032"/>
      <c r="T1032"/>
      <c r="U1032"/>
      <c r="V1032"/>
      <c r="W1032"/>
      <c r="X1032"/>
      <c r="Y1032"/>
      <c r="Z1032"/>
      <c r="AA1032"/>
      <c r="AB1032"/>
      <c r="AC1032"/>
      <c r="AD1032"/>
      <c r="AE1032">
        <v>6.3699999999999998E-3</v>
      </c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 t="s">
        <v>1353</v>
      </c>
      <c r="AT1032" s="108" t="str">
        <f t="shared" si="16"/>
        <v>HB3_2025-06-22_N</v>
      </c>
      <c r="AU1032" s="49"/>
      <c r="AV1032" s="49"/>
    </row>
    <row r="1033" spans="1:48" x14ac:dyDescent="0.35">
      <c r="A1033" t="s">
        <v>1618</v>
      </c>
      <c r="B1033" t="s">
        <v>1349</v>
      </c>
      <c r="C1033" t="s">
        <v>1359</v>
      </c>
      <c r="D1033" t="s">
        <v>1349</v>
      </c>
      <c r="E1033">
        <v>1002.915</v>
      </c>
      <c r="F1033" t="s">
        <v>1357</v>
      </c>
      <c r="G1033" s="6">
        <v>45830.710532407407</v>
      </c>
      <c r="H1033"/>
      <c r="I1033" t="s">
        <v>1352</v>
      </c>
      <c r="J1033"/>
      <c r="K1033" t="s">
        <v>1360</v>
      </c>
      <c r="L1033">
        <v>40</v>
      </c>
      <c r="M1033">
        <v>0</v>
      </c>
      <c r="N1033">
        <v>8.4220000000000003E-2</v>
      </c>
      <c r="O1033">
        <v>0.13628000000000001</v>
      </c>
      <c r="P1033"/>
      <c r="Q1033"/>
      <c r="R1033">
        <v>0.22051000000000001</v>
      </c>
      <c r="S1033"/>
      <c r="T1033"/>
      <c r="U1033"/>
      <c r="V1033"/>
      <c r="W1033"/>
      <c r="X1033"/>
      <c r="Y1033"/>
      <c r="Z1033"/>
      <c r="AA1033"/>
      <c r="AB1033"/>
      <c r="AC1033"/>
      <c r="AD1033"/>
      <c r="AE1033">
        <v>0.13628000000000001</v>
      </c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 t="s">
        <v>1353</v>
      </c>
      <c r="AT1033" s="108" t="str">
        <f t="shared" si="16"/>
        <v>HA1_2025-06-22_C</v>
      </c>
      <c r="AU1033" s="49"/>
      <c r="AV1033" s="49"/>
    </row>
    <row r="1034" spans="1:48" x14ac:dyDescent="0.35">
      <c r="A1034" t="s">
        <v>1622</v>
      </c>
      <c r="B1034" t="s">
        <v>1349</v>
      </c>
      <c r="C1034" t="s">
        <v>1356</v>
      </c>
      <c r="D1034" t="s">
        <v>1349</v>
      </c>
      <c r="E1034">
        <v>0.12129</v>
      </c>
      <c r="F1034" t="s">
        <v>1357</v>
      </c>
      <c r="G1034" s="6">
        <v>45830.711886574078</v>
      </c>
      <c r="H1034"/>
      <c r="I1034" t="s">
        <v>1352</v>
      </c>
      <c r="J1034"/>
      <c r="K1034"/>
      <c r="L1034">
        <v>0</v>
      </c>
      <c r="M1034">
        <v>0</v>
      </c>
      <c r="N1034">
        <v>5.672E-2</v>
      </c>
      <c r="O1034">
        <v>1.6900000000000001E-3</v>
      </c>
      <c r="P1034"/>
      <c r="Q1034"/>
      <c r="R1034">
        <v>5.842E-2</v>
      </c>
      <c r="S1034"/>
      <c r="T1034"/>
      <c r="U1034"/>
      <c r="V1034"/>
      <c r="W1034"/>
      <c r="X1034"/>
      <c r="Y1034"/>
      <c r="Z1034"/>
      <c r="AA1034"/>
      <c r="AB1034"/>
      <c r="AC1034"/>
      <c r="AD1034"/>
      <c r="AE1034">
        <v>1.6900000000000001E-3</v>
      </c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 t="s">
        <v>1353</v>
      </c>
      <c r="AT1034" s="108" t="str">
        <f t="shared" si="16"/>
        <v>HB3_2025-06-22_P</v>
      </c>
      <c r="AU1034" s="49"/>
      <c r="AV1034" s="49"/>
    </row>
    <row r="1035" spans="1:48" x14ac:dyDescent="0.35">
      <c r="A1035" t="s">
        <v>1623</v>
      </c>
      <c r="B1035" t="s">
        <v>1349</v>
      </c>
      <c r="C1035" t="s">
        <v>1350</v>
      </c>
      <c r="D1035" t="s">
        <v>1349</v>
      </c>
      <c r="E1035">
        <v>0.24818999999999999</v>
      </c>
      <c r="F1035" t="s">
        <v>1351</v>
      </c>
      <c r="G1035" s="6">
        <v>45830.711886574078</v>
      </c>
      <c r="H1035"/>
      <c r="I1035" t="s">
        <v>1352</v>
      </c>
      <c r="J1035"/>
      <c r="K1035"/>
      <c r="L1035">
        <v>0</v>
      </c>
      <c r="M1035">
        <v>0</v>
      </c>
      <c r="N1035">
        <v>9.8399999999999998E-3</v>
      </c>
      <c r="O1035">
        <v>3.8300000000000001E-3</v>
      </c>
      <c r="P1035"/>
      <c r="Q1035"/>
      <c r="R1035">
        <v>1.366E-2</v>
      </c>
      <c r="S1035"/>
      <c r="T1035"/>
      <c r="U1035"/>
      <c r="V1035"/>
      <c r="W1035"/>
      <c r="X1035"/>
      <c r="Y1035"/>
      <c r="Z1035"/>
      <c r="AA1035"/>
      <c r="AB1035"/>
      <c r="AC1035"/>
      <c r="AD1035"/>
      <c r="AE1035">
        <v>3.8300000000000001E-3</v>
      </c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 t="s">
        <v>1353</v>
      </c>
      <c r="AT1035" s="108" t="str">
        <f t="shared" si="16"/>
        <v>SB5_2025-06-22_N</v>
      </c>
      <c r="AU1035" s="49"/>
      <c r="AV1035" s="49"/>
    </row>
    <row r="1036" spans="1:48" x14ac:dyDescent="0.35">
      <c r="A1036" t="s">
        <v>1614</v>
      </c>
      <c r="B1036" t="s">
        <v>1349</v>
      </c>
      <c r="C1036" t="s">
        <v>1361</v>
      </c>
      <c r="D1036" t="s">
        <v>1349</v>
      </c>
      <c r="E1036">
        <v>529.01850000000002</v>
      </c>
      <c r="F1036" t="s">
        <v>1351</v>
      </c>
      <c r="G1036" s="6">
        <v>45830.71261574074</v>
      </c>
      <c r="H1036"/>
      <c r="I1036" t="s">
        <v>1352</v>
      </c>
      <c r="J1036"/>
      <c r="K1036" t="s">
        <v>1360</v>
      </c>
      <c r="L1036">
        <v>4</v>
      </c>
      <c r="M1036">
        <v>0</v>
      </c>
      <c r="N1036">
        <v>0.11559</v>
      </c>
      <c r="O1036">
        <v>4.6999999999999999E-4</v>
      </c>
      <c r="P1036"/>
      <c r="Q1036"/>
      <c r="R1036">
        <v>0.11606</v>
      </c>
      <c r="S1036"/>
      <c r="T1036"/>
      <c r="U1036"/>
      <c r="V1036"/>
      <c r="W1036"/>
      <c r="X1036"/>
      <c r="Y1036"/>
      <c r="Z1036"/>
      <c r="AA1036"/>
      <c r="AB1036"/>
      <c r="AC1036"/>
      <c r="AD1036"/>
      <c r="AE1036">
        <v>4.6999999999999999E-4</v>
      </c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 t="s">
        <v>1353</v>
      </c>
      <c r="AT1036" s="108" t="str">
        <f t="shared" si="16"/>
        <v>PL1_2025-06-22_T</v>
      </c>
      <c r="AU1036" s="49"/>
      <c r="AV1036" s="49"/>
    </row>
    <row r="1037" spans="1:48" x14ac:dyDescent="0.35">
      <c r="A1037" t="s">
        <v>1619</v>
      </c>
      <c r="B1037" t="s">
        <v>1349</v>
      </c>
      <c r="C1037" t="s">
        <v>1359</v>
      </c>
      <c r="D1037" t="s">
        <v>1349</v>
      </c>
      <c r="E1037">
        <v>660.67880000000002</v>
      </c>
      <c r="F1037" t="s">
        <v>1357</v>
      </c>
      <c r="G1037" s="6">
        <v>45830.714699074073</v>
      </c>
      <c r="H1037"/>
      <c r="I1037" t="s">
        <v>1352</v>
      </c>
      <c r="J1037"/>
      <c r="K1037" t="s">
        <v>1360</v>
      </c>
      <c r="L1037">
        <v>26</v>
      </c>
      <c r="M1037">
        <v>0</v>
      </c>
      <c r="N1037">
        <v>8.4250000000000005E-2</v>
      </c>
      <c r="O1037">
        <v>0.13352</v>
      </c>
      <c r="P1037"/>
      <c r="Q1037"/>
      <c r="R1037">
        <v>0.21776999999999999</v>
      </c>
      <c r="S1037"/>
      <c r="T1037"/>
      <c r="U1037"/>
      <c r="V1037"/>
      <c r="W1037"/>
      <c r="X1037"/>
      <c r="Y1037"/>
      <c r="Z1037"/>
      <c r="AA1037"/>
      <c r="AB1037"/>
      <c r="AC1037"/>
      <c r="AD1037"/>
      <c r="AE1037">
        <v>0.13352</v>
      </c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 t="s">
        <v>1353</v>
      </c>
      <c r="AT1037" s="108" t="str">
        <f t="shared" si="16"/>
        <v>MR1_2025-06-22_C</v>
      </c>
      <c r="AU1037" s="49"/>
      <c r="AV1037" s="49"/>
    </row>
    <row r="1038" spans="1:48" x14ac:dyDescent="0.35">
      <c r="A1038" t="s">
        <v>1620</v>
      </c>
      <c r="B1038" t="s">
        <v>1349</v>
      </c>
      <c r="C1038" t="s">
        <v>1359</v>
      </c>
      <c r="D1038" t="s">
        <v>1349</v>
      </c>
      <c r="E1038">
        <v>524.69280000000003</v>
      </c>
      <c r="F1038" t="s">
        <v>1357</v>
      </c>
      <c r="G1038" s="6">
        <v>45830.714907407404</v>
      </c>
      <c r="H1038"/>
      <c r="I1038" t="s">
        <v>1352</v>
      </c>
      <c r="J1038"/>
      <c r="K1038" t="s">
        <v>1360</v>
      </c>
      <c r="L1038">
        <v>21</v>
      </c>
      <c r="M1038">
        <v>0</v>
      </c>
      <c r="N1038">
        <v>8.2210000000000005E-2</v>
      </c>
      <c r="O1038">
        <v>0.13408999999999999</v>
      </c>
      <c r="P1038"/>
      <c r="Q1038"/>
      <c r="R1038">
        <v>0.21629999999999999</v>
      </c>
      <c r="S1038"/>
      <c r="T1038"/>
      <c r="U1038"/>
      <c r="V1038"/>
      <c r="W1038"/>
      <c r="X1038"/>
      <c r="Y1038"/>
      <c r="Z1038"/>
      <c r="AA1038"/>
      <c r="AB1038"/>
      <c r="AC1038"/>
      <c r="AD1038"/>
      <c r="AE1038">
        <v>0.13408999999999999</v>
      </c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 t="s">
        <v>1353</v>
      </c>
      <c r="AT1038" s="108" t="str">
        <f t="shared" si="16"/>
        <v>CL5_2025-06-22_C</v>
      </c>
      <c r="AU1038" s="49"/>
      <c r="AV1038" s="49"/>
    </row>
    <row r="1039" spans="1:48" x14ac:dyDescent="0.35">
      <c r="A1039" t="s">
        <v>1622</v>
      </c>
      <c r="B1039" t="s">
        <v>1349</v>
      </c>
      <c r="C1039" t="s">
        <v>1359</v>
      </c>
      <c r="D1039" t="s">
        <v>1349</v>
      </c>
      <c r="E1039">
        <v>273.23480000000001</v>
      </c>
      <c r="F1039" t="s">
        <v>1357</v>
      </c>
      <c r="G1039" s="6">
        <v>45830.715844907405</v>
      </c>
      <c r="H1039"/>
      <c r="I1039" t="s">
        <v>1352</v>
      </c>
      <c r="J1039"/>
      <c r="K1039" t="s">
        <v>1360</v>
      </c>
      <c r="L1039">
        <v>4</v>
      </c>
      <c r="M1039">
        <v>0</v>
      </c>
      <c r="N1039">
        <v>0.1794</v>
      </c>
      <c r="O1039">
        <v>0.13761999999999999</v>
      </c>
      <c r="P1039"/>
      <c r="Q1039"/>
      <c r="R1039">
        <v>0.31702000000000002</v>
      </c>
      <c r="S1039"/>
      <c r="T1039"/>
      <c r="U1039"/>
      <c r="V1039"/>
      <c r="W1039"/>
      <c r="X1039"/>
      <c r="Y1039"/>
      <c r="Z1039"/>
      <c r="AA1039"/>
      <c r="AB1039"/>
      <c r="AC1039"/>
      <c r="AD1039"/>
      <c r="AE1039">
        <v>0.13761999999999999</v>
      </c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 t="s">
        <v>1353</v>
      </c>
      <c r="AT1039" s="108" t="str">
        <f t="shared" si="16"/>
        <v>HB3_2025-06-22_C</v>
      </c>
      <c r="AU1039" s="49"/>
      <c r="AV1039" s="49"/>
    </row>
    <row r="1040" spans="1:48" x14ac:dyDescent="0.35">
      <c r="A1040" t="s">
        <v>1618</v>
      </c>
      <c r="B1040" t="s">
        <v>1349</v>
      </c>
      <c r="C1040" t="s">
        <v>1361</v>
      </c>
      <c r="D1040" t="s">
        <v>1349</v>
      </c>
      <c r="E1040">
        <v>767.0222</v>
      </c>
      <c r="F1040" t="s">
        <v>1351</v>
      </c>
      <c r="G1040" s="6">
        <v>45830.717199074075</v>
      </c>
      <c r="H1040"/>
      <c r="I1040" t="s">
        <v>1352</v>
      </c>
      <c r="J1040"/>
      <c r="K1040" t="s">
        <v>1360</v>
      </c>
      <c r="L1040">
        <v>4</v>
      </c>
      <c r="M1040">
        <v>0</v>
      </c>
      <c r="N1040">
        <v>0.16608000000000001</v>
      </c>
      <c r="O1040">
        <v>7.5000000000000002E-4</v>
      </c>
      <c r="P1040"/>
      <c r="Q1040"/>
      <c r="R1040">
        <v>0.16682</v>
      </c>
      <c r="S1040"/>
      <c r="T1040"/>
      <c r="U1040"/>
      <c r="V1040"/>
      <c r="W1040"/>
      <c r="X1040"/>
      <c r="Y1040"/>
      <c r="Z1040"/>
      <c r="AA1040"/>
      <c r="AB1040"/>
      <c r="AC1040"/>
      <c r="AD1040"/>
      <c r="AE1040">
        <v>7.5000000000000002E-4</v>
      </c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 t="s">
        <v>1353</v>
      </c>
      <c r="AT1040" s="108" t="str">
        <f t="shared" si="16"/>
        <v>HA1_2025-06-22_T</v>
      </c>
      <c r="AU1040" s="49"/>
      <c r="AV1040" s="49"/>
    </row>
    <row r="1041" spans="1:48" x14ac:dyDescent="0.35">
      <c r="A1041" t="s">
        <v>1621</v>
      </c>
      <c r="B1041" t="s">
        <v>1349</v>
      </c>
      <c r="C1041" t="s">
        <v>1359</v>
      </c>
      <c r="D1041" t="s">
        <v>1349</v>
      </c>
      <c r="E1041">
        <v>620.14620000000002</v>
      </c>
      <c r="F1041" t="s">
        <v>1357</v>
      </c>
      <c r="G1041" s="6">
        <v>45830.718969907408</v>
      </c>
      <c r="H1041"/>
      <c r="I1041" t="s">
        <v>1352</v>
      </c>
      <c r="J1041"/>
      <c r="K1041" t="s">
        <v>1360</v>
      </c>
      <c r="L1041">
        <v>25</v>
      </c>
      <c r="M1041">
        <v>0</v>
      </c>
      <c r="N1041">
        <v>8.2220000000000001E-2</v>
      </c>
      <c r="O1041">
        <v>0.1353</v>
      </c>
      <c r="P1041"/>
      <c r="Q1041"/>
      <c r="R1041">
        <v>0.21751999999999999</v>
      </c>
      <c r="S1041"/>
      <c r="T1041"/>
      <c r="U1041"/>
      <c r="V1041"/>
      <c r="W1041"/>
      <c r="X1041"/>
      <c r="Y1041"/>
      <c r="Z1041"/>
      <c r="AA1041"/>
      <c r="AB1041"/>
      <c r="AC1041"/>
      <c r="AD1041"/>
      <c r="AE1041">
        <v>0.1353</v>
      </c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 t="s">
        <v>1353</v>
      </c>
      <c r="AT1041" s="108" t="str">
        <f t="shared" si="16"/>
        <v>MDWL1_2025-06-22_C</v>
      </c>
      <c r="AU1041" s="49"/>
      <c r="AV1041" s="49"/>
    </row>
    <row r="1042" spans="1:48" x14ac:dyDescent="0.35">
      <c r="A1042" t="s">
        <v>1621</v>
      </c>
      <c r="B1042" t="s">
        <v>1349</v>
      </c>
      <c r="C1042" t="s">
        <v>1356</v>
      </c>
      <c r="D1042" t="s">
        <v>1349</v>
      </c>
      <c r="E1042">
        <v>2.1729999999999999E-2</v>
      </c>
      <c r="F1042" t="s">
        <v>1357</v>
      </c>
      <c r="G1042" s="6">
        <v>45830.724282407406</v>
      </c>
      <c r="H1042"/>
      <c r="I1042" t="s">
        <v>1352</v>
      </c>
      <c r="J1042"/>
      <c r="K1042" t="s">
        <v>1360</v>
      </c>
      <c r="L1042">
        <v>4</v>
      </c>
      <c r="M1042">
        <v>0</v>
      </c>
      <c r="N1042">
        <v>3.8999999999999999E-4</v>
      </c>
      <c r="O1042">
        <v>1.6000000000000001E-4</v>
      </c>
      <c r="P1042"/>
      <c r="Q1042"/>
      <c r="R1042">
        <v>5.4000000000000001E-4</v>
      </c>
      <c r="S1042"/>
      <c r="T1042"/>
      <c r="U1042"/>
      <c r="V1042"/>
      <c r="W1042"/>
      <c r="X1042"/>
      <c r="Y1042"/>
      <c r="Z1042"/>
      <c r="AA1042"/>
      <c r="AB1042"/>
      <c r="AC1042"/>
      <c r="AD1042"/>
      <c r="AE1042">
        <v>1.6000000000000001E-4</v>
      </c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 t="s">
        <v>1353</v>
      </c>
      <c r="AT1042" s="108" t="str">
        <f t="shared" si="16"/>
        <v>MDWL1_2025-06-22_P</v>
      </c>
      <c r="AU1042" s="49"/>
      <c r="AV1042" s="49"/>
    </row>
    <row r="1043" spans="1:48" x14ac:dyDescent="0.35">
      <c r="A1043" t="s">
        <v>1623</v>
      </c>
      <c r="B1043" t="s">
        <v>1349</v>
      </c>
      <c r="C1043" t="s">
        <v>1359</v>
      </c>
      <c r="D1043" t="s">
        <v>1349</v>
      </c>
      <c r="E1043">
        <v>297.07740000000001</v>
      </c>
      <c r="F1043" t="s">
        <v>1357</v>
      </c>
      <c r="G1043" s="6">
        <v>45830.733344907407</v>
      </c>
      <c r="H1043"/>
      <c r="I1043" t="s">
        <v>1352</v>
      </c>
      <c r="J1043"/>
      <c r="K1043" t="s">
        <v>1360</v>
      </c>
      <c r="L1043">
        <v>4</v>
      </c>
      <c r="M1043">
        <v>0</v>
      </c>
      <c r="N1043">
        <v>0.19373000000000001</v>
      </c>
      <c r="O1043">
        <v>0.13292000000000001</v>
      </c>
      <c r="P1043"/>
      <c r="Q1043"/>
      <c r="R1043">
        <v>0.32665</v>
      </c>
      <c r="S1043"/>
      <c r="T1043"/>
      <c r="U1043"/>
      <c r="V1043"/>
      <c r="W1043"/>
      <c r="X1043"/>
      <c r="Y1043"/>
      <c r="Z1043"/>
      <c r="AA1043"/>
      <c r="AB1043"/>
      <c r="AC1043"/>
      <c r="AD1043"/>
      <c r="AE1043">
        <v>0.13292000000000001</v>
      </c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 t="s">
        <v>1353</v>
      </c>
      <c r="AT1043" s="108" t="str">
        <f t="shared" si="16"/>
        <v>SB5_2025-06-22_C</v>
      </c>
      <c r="AU1043" s="49"/>
      <c r="AV1043" s="49"/>
    </row>
    <row r="1044" spans="1:48" x14ac:dyDescent="0.35">
      <c r="A1044" t="s">
        <v>1624</v>
      </c>
      <c r="B1044" t="s">
        <v>1349</v>
      </c>
      <c r="C1044" t="s">
        <v>1350</v>
      </c>
      <c r="D1044" t="s">
        <v>1349</v>
      </c>
      <c r="E1044">
        <v>11.25215</v>
      </c>
      <c r="F1044" t="s">
        <v>1351</v>
      </c>
      <c r="G1044" s="6">
        <v>45830.734699074077</v>
      </c>
      <c r="H1044"/>
      <c r="I1044" t="s">
        <v>1352</v>
      </c>
      <c r="J1044"/>
      <c r="K1044"/>
      <c r="L1044">
        <v>0</v>
      </c>
      <c r="M1044">
        <v>0</v>
      </c>
      <c r="N1044">
        <v>4.419E-2</v>
      </c>
      <c r="O1044">
        <v>7.0400000000000003E-3</v>
      </c>
      <c r="P1044"/>
      <c r="Q1044"/>
      <c r="R1044">
        <v>5.1220000000000002E-2</v>
      </c>
      <c r="S1044"/>
      <c r="T1044"/>
      <c r="U1044"/>
      <c r="V1044"/>
      <c r="W1044"/>
      <c r="X1044"/>
      <c r="Y1044"/>
      <c r="Z1044"/>
      <c r="AA1044"/>
      <c r="AB1044"/>
      <c r="AC1044"/>
      <c r="AD1044"/>
      <c r="AE1044">
        <v>7.0400000000000003E-3</v>
      </c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 t="s">
        <v>1353</v>
      </c>
      <c r="AT1044" s="108" t="str">
        <f t="shared" si="16"/>
        <v>HL2_2025-06-22_N</v>
      </c>
      <c r="AU1044" s="49"/>
      <c r="AV1044" s="49"/>
    </row>
    <row r="1045" spans="1:48" x14ac:dyDescent="0.35">
      <c r="A1045" t="s">
        <v>1623</v>
      </c>
      <c r="B1045" t="s">
        <v>1349</v>
      </c>
      <c r="C1045" t="s">
        <v>1356</v>
      </c>
      <c r="D1045" t="s">
        <v>1349</v>
      </c>
      <c r="E1045">
        <v>2.1610000000000001E-2</v>
      </c>
      <c r="F1045" t="s">
        <v>1357</v>
      </c>
      <c r="G1045" s="6">
        <v>45830.735636574071</v>
      </c>
      <c r="H1045"/>
      <c r="I1045" t="s">
        <v>1352</v>
      </c>
      <c r="J1045"/>
      <c r="K1045" t="s">
        <v>1360</v>
      </c>
      <c r="L1045">
        <v>4</v>
      </c>
      <c r="M1045">
        <v>0</v>
      </c>
      <c r="N1045">
        <v>3.6999999999999999E-4</v>
      </c>
      <c r="O1045">
        <v>-3.0000000000000001E-5</v>
      </c>
      <c r="P1045"/>
      <c r="Q1045"/>
      <c r="R1045">
        <v>3.4000000000000002E-4</v>
      </c>
      <c r="S1045"/>
      <c r="T1045"/>
      <c r="U1045"/>
      <c r="V1045"/>
      <c r="W1045"/>
      <c r="X1045"/>
      <c r="Y1045"/>
      <c r="Z1045"/>
      <c r="AA1045"/>
      <c r="AB1045"/>
      <c r="AC1045"/>
      <c r="AD1045"/>
      <c r="AE1045">
        <v>-3.0000000000000001E-5</v>
      </c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 t="s">
        <v>1353</v>
      </c>
      <c r="AT1045" s="108" t="str">
        <f t="shared" si="16"/>
        <v>SB5_2025-06-22_P</v>
      </c>
      <c r="AU1045" s="49"/>
      <c r="AV1045" s="49"/>
    </row>
    <row r="1046" spans="1:48" x14ac:dyDescent="0.35">
      <c r="A1046" t="s">
        <v>1625</v>
      </c>
      <c r="B1046" t="s">
        <v>1349</v>
      </c>
      <c r="C1046" t="s">
        <v>1350</v>
      </c>
      <c r="D1046" t="s">
        <v>1349</v>
      </c>
      <c r="E1046">
        <v>8.5012000000000008</v>
      </c>
      <c r="F1046" t="s">
        <v>1351</v>
      </c>
      <c r="G1046" s="6">
        <v>45830.736574074072</v>
      </c>
      <c r="H1046"/>
      <c r="I1046" t="s">
        <v>1352</v>
      </c>
      <c r="J1046"/>
      <c r="K1046"/>
      <c r="L1046">
        <v>0</v>
      </c>
      <c r="M1046">
        <v>0</v>
      </c>
      <c r="N1046">
        <v>3.56E-2</v>
      </c>
      <c r="O1046">
        <v>6.5700000000000003E-3</v>
      </c>
      <c r="P1046"/>
      <c r="Q1046"/>
      <c r="R1046">
        <v>4.2169999999999999E-2</v>
      </c>
      <c r="S1046"/>
      <c r="T1046"/>
      <c r="U1046"/>
      <c r="V1046"/>
      <c r="W1046"/>
      <c r="X1046"/>
      <c r="Y1046"/>
      <c r="Z1046"/>
      <c r="AA1046"/>
      <c r="AB1046"/>
      <c r="AC1046"/>
      <c r="AD1046"/>
      <c r="AE1046">
        <v>6.5700000000000003E-3</v>
      </c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 t="s">
        <v>1353</v>
      </c>
      <c r="AT1046" s="108" t="str">
        <f t="shared" si="16"/>
        <v>BRL1_2025-06-22_N</v>
      </c>
      <c r="AU1046" s="49"/>
      <c r="AV1046" s="49"/>
    </row>
    <row r="1047" spans="1:48" x14ac:dyDescent="0.35">
      <c r="A1047" t="s">
        <v>1619</v>
      </c>
      <c r="B1047" t="s">
        <v>1349</v>
      </c>
      <c r="C1047" t="s">
        <v>1361</v>
      </c>
      <c r="D1047" t="s">
        <v>1349</v>
      </c>
      <c r="E1047">
        <v>1349.5129999999999</v>
      </c>
      <c r="F1047" t="s">
        <v>1351</v>
      </c>
      <c r="G1047" s="6">
        <v>45830.737199074072</v>
      </c>
      <c r="H1047"/>
      <c r="I1047" t="s">
        <v>1352</v>
      </c>
      <c r="J1047"/>
      <c r="K1047" t="s">
        <v>1360</v>
      </c>
      <c r="L1047">
        <v>4</v>
      </c>
      <c r="M1047">
        <v>0</v>
      </c>
      <c r="N1047">
        <v>0.29198000000000002</v>
      </c>
      <c r="O1047">
        <v>1.2600000000000001E-3</v>
      </c>
      <c r="P1047"/>
      <c r="Q1047"/>
      <c r="R1047">
        <v>0.29324</v>
      </c>
      <c r="S1047"/>
      <c r="T1047"/>
      <c r="U1047"/>
      <c r="V1047"/>
      <c r="W1047"/>
      <c r="X1047"/>
      <c r="Y1047"/>
      <c r="Z1047"/>
      <c r="AA1047"/>
      <c r="AB1047"/>
      <c r="AC1047"/>
      <c r="AD1047"/>
      <c r="AE1047">
        <v>1.2600000000000001E-3</v>
      </c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 t="s">
        <v>1353</v>
      </c>
      <c r="AT1047" s="108" t="str">
        <f t="shared" si="16"/>
        <v>MR1_2025-06-22_T</v>
      </c>
      <c r="AU1047" s="49"/>
      <c r="AV1047" s="49"/>
    </row>
    <row r="1048" spans="1:48" x14ac:dyDescent="0.35">
      <c r="A1048" t="s">
        <v>1624</v>
      </c>
      <c r="B1048" t="s">
        <v>1349</v>
      </c>
      <c r="C1048" t="s">
        <v>1356</v>
      </c>
      <c r="D1048" t="s">
        <v>1349</v>
      </c>
      <c r="E1048">
        <v>3.6589999999999998E-2</v>
      </c>
      <c r="F1048" t="s">
        <v>1357</v>
      </c>
      <c r="G1048" s="6">
        <v>45830.737407407411</v>
      </c>
      <c r="H1048"/>
      <c r="I1048" t="s">
        <v>1352</v>
      </c>
      <c r="J1048"/>
      <c r="K1048"/>
      <c r="L1048">
        <v>0</v>
      </c>
      <c r="M1048">
        <v>0</v>
      </c>
      <c r="N1048">
        <v>1.592E-2</v>
      </c>
      <c r="O1048">
        <v>1.0300000000000001E-3</v>
      </c>
      <c r="P1048"/>
      <c r="Q1048"/>
      <c r="R1048">
        <v>1.695E-2</v>
      </c>
      <c r="S1048"/>
      <c r="T1048"/>
      <c r="U1048"/>
      <c r="V1048"/>
      <c r="W1048"/>
      <c r="X1048"/>
      <c r="Y1048"/>
      <c r="Z1048"/>
      <c r="AA1048"/>
      <c r="AB1048"/>
      <c r="AC1048"/>
      <c r="AD1048"/>
      <c r="AE1048">
        <v>1.0300000000000001E-3</v>
      </c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 t="s">
        <v>1353</v>
      </c>
      <c r="AT1048" s="108" t="str">
        <f t="shared" si="16"/>
        <v>HL2_2025-06-22_P</v>
      </c>
      <c r="AU1048" s="49"/>
      <c r="AV1048" s="49"/>
    </row>
    <row r="1049" spans="1:48" x14ac:dyDescent="0.35">
      <c r="A1049" t="s">
        <v>1620</v>
      </c>
      <c r="B1049" t="s">
        <v>1349</v>
      </c>
      <c r="C1049" t="s">
        <v>1361</v>
      </c>
      <c r="D1049" t="s">
        <v>1349</v>
      </c>
      <c r="E1049">
        <v>564.41409999999996</v>
      </c>
      <c r="F1049" t="s">
        <v>1351</v>
      </c>
      <c r="G1049" s="6">
        <v>45830.737511574072</v>
      </c>
      <c r="H1049"/>
      <c r="I1049" t="s">
        <v>1352</v>
      </c>
      <c r="J1049"/>
      <c r="K1049" t="s">
        <v>1360</v>
      </c>
      <c r="L1049">
        <v>4</v>
      </c>
      <c r="M1049">
        <v>0</v>
      </c>
      <c r="N1049">
        <v>0.12306</v>
      </c>
      <c r="O1049">
        <v>5.5999999999999995E-4</v>
      </c>
      <c r="P1049"/>
      <c r="Q1049"/>
      <c r="R1049">
        <v>0.12361999999999999</v>
      </c>
      <c r="S1049"/>
      <c r="T1049"/>
      <c r="U1049"/>
      <c r="V1049"/>
      <c r="W1049"/>
      <c r="X1049"/>
      <c r="Y1049"/>
      <c r="Z1049"/>
      <c r="AA1049"/>
      <c r="AB1049"/>
      <c r="AC1049"/>
      <c r="AD1049"/>
      <c r="AE1049">
        <v>5.5999999999999995E-4</v>
      </c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 t="s">
        <v>1353</v>
      </c>
      <c r="AT1049" s="108" t="str">
        <f t="shared" si="16"/>
        <v>CL5_2025-06-22_T</v>
      </c>
      <c r="AU1049" s="49"/>
      <c r="AV1049" s="49"/>
    </row>
    <row r="1050" spans="1:48" x14ac:dyDescent="0.35">
      <c r="A1050" t="s">
        <v>1626</v>
      </c>
      <c r="B1050" t="s">
        <v>1349</v>
      </c>
      <c r="C1050" t="s">
        <v>1350</v>
      </c>
      <c r="D1050" t="s">
        <v>1349</v>
      </c>
      <c r="E1050">
        <v>8.9362700000000004</v>
      </c>
      <c r="F1050" t="s">
        <v>1351</v>
      </c>
      <c r="G1050" s="6">
        <v>45830.737615740742</v>
      </c>
      <c r="H1050"/>
      <c r="I1050" t="s">
        <v>1352</v>
      </c>
      <c r="J1050"/>
      <c r="K1050"/>
      <c r="L1050">
        <v>0</v>
      </c>
      <c r="M1050">
        <v>0</v>
      </c>
      <c r="N1050">
        <v>3.696E-2</v>
      </c>
      <c r="O1050">
        <v>6.6299999999999996E-3</v>
      </c>
      <c r="P1050"/>
      <c r="Q1050"/>
      <c r="R1050">
        <v>4.3589999999999997E-2</v>
      </c>
      <c r="S1050"/>
      <c r="T1050"/>
      <c r="U1050"/>
      <c r="V1050"/>
      <c r="W1050"/>
      <c r="X1050"/>
      <c r="Y1050"/>
      <c r="Z1050"/>
      <c r="AA1050"/>
      <c r="AB1050"/>
      <c r="AC1050"/>
      <c r="AD1050"/>
      <c r="AE1050">
        <v>6.6299999999999996E-3</v>
      </c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 t="s">
        <v>1353</v>
      </c>
      <c r="AT1050" s="108" t="str">
        <f t="shared" si="16"/>
        <v>CB3_2025-06-22_N</v>
      </c>
      <c r="AU1050" s="49"/>
      <c r="AV1050" s="49"/>
    </row>
    <row r="1051" spans="1:48" x14ac:dyDescent="0.35">
      <c r="A1051" t="s">
        <v>1622</v>
      </c>
      <c r="B1051" t="s">
        <v>1349</v>
      </c>
      <c r="C1051" t="s">
        <v>1361</v>
      </c>
      <c r="D1051" t="s">
        <v>1349</v>
      </c>
      <c r="E1051">
        <v>523.88850000000002</v>
      </c>
      <c r="F1051" t="s">
        <v>1351</v>
      </c>
      <c r="G1051" s="6">
        <v>45830.738136574073</v>
      </c>
      <c r="H1051"/>
      <c r="I1051" t="s">
        <v>1352</v>
      </c>
      <c r="J1051"/>
      <c r="K1051" t="s">
        <v>1360</v>
      </c>
      <c r="L1051">
        <v>4</v>
      </c>
      <c r="M1051">
        <v>0</v>
      </c>
      <c r="N1051">
        <v>0.11451</v>
      </c>
      <c r="O1051">
        <v>6.4000000000000005E-4</v>
      </c>
      <c r="P1051"/>
      <c r="Q1051"/>
      <c r="R1051">
        <v>0.11515</v>
      </c>
      <c r="S1051"/>
      <c r="T1051"/>
      <c r="U1051"/>
      <c r="V1051"/>
      <c r="W1051"/>
      <c r="X1051"/>
      <c r="Y1051"/>
      <c r="Z1051"/>
      <c r="AA1051"/>
      <c r="AB1051"/>
      <c r="AC1051"/>
      <c r="AD1051"/>
      <c r="AE1051">
        <v>6.4000000000000005E-4</v>
      </c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 t="s">
        <v>1353</v>
      </c>
      <c r="AT1051" s="108" t="str">
        <f t="shared" si="16"/>
        <v>HB3_2025-06-22_T</v>
      </c>
      <c r="AU1051" s="49"/>
      <c r="AV1051" s="49"/>
    </row>
    <row r="1052" spans="1:48" x14ac:dyDescent="0.35">
      <c r="A1052" t="s">
        <v>1625</v>
      </c>
      <c r="B1052" t="s">
        <v>1349</v>
      </c>
      <c r="C1052" t="s">
        <v>1356</v>
      </c>
      <c r="D1052" t="s">
        <v>1349</v>
      </c>
      <c r="E1052">
        <v>1.555E-2</v>
      </c>
      <c r="F1052" t="s">
        <v>1357</v>
      </c>
      <c r="G1052" s="6">
        <v>45830.739178240743</v>
      </c>
      <c r="H1052"/>
      <c r="I1052" t="s">
        <v>1352</v>
      </c>
      <c r="J1052"/>
      <c r="K1052"/>
      <c r="L1052">
        <v>0</v>
      </c>
      <c r="M1052">
        <v>0</v>
      </c>
      <c r="N1052">
        <v>5.7800000000000004E-3</v>
      </c>
      <c r="O1052">
        <v>1.34E-3</v>
      </c>
      <c r="P1052"/>
      <c r="Q1052"/>
      <c r="R1052">
        <v>7.1199999999999996E-3</v>
      </c>
      <c r="S1052"/>
      <c r="T1052"/>
      <c r="U1052"/>
      <c r="V1052"/>
      <c r="W1052"/>
      <c r="X1052"/>
      <c r="Y1052"/>
      <c r="Z1052"/>
      <c r="AA1052"/>
      <c r="AB1052"/>
      <c r="AC1052"/>
      <c r="AD1052"/>
      <c r="AE1052">
        <v>1.34E-3</v>
      </c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 t="s">
        <v>1353</v>
      </c>
      <c r="AT1052" s="108" t="str">
        <f t="shared" si="16"/>
        <v>BRL1_2025-06-22_P</v>
      </c>
      <c r="AU1052" s="49"/>
      <c r="AV1052" s="49"/>
    </row>
    <row r="1053" spans="1:48" x14ac:dyDescent="0.35">
      <c r="A1053" t="s">
        <v>1624</v>
      </c>
      <c r="B1053" t="s">
        <v>1349</v>
      </c>
      <c r="C1053" t="s">
        <v>1361</v>
      </c>
      <c r="D1053" t="s">
        <v>1349</v>
      </c>
      <c r="E1053">
        <v>117.17829999999999</v>
      </c>
      <c r="F1053" t="s">
        <v>1351</v>
      </c>
      <c r="G1053" s="6">
        <v>45830.740011574075</v>
      </c>
      <c r="H1053"/>
      <c r="I1053" t="s">
        <v>1352</v>
      </c>
      <c r="J1053"/>
      <c r="K1053"/>
      <c r="L1053">
        <v>0</v>
      </c>
      <c r="M1053">
        <v>0</v>
      </c>
      <c r="N1053">
        <v>0.12759999999999999</v>
      </c>
      <c r="O1053">
        <v>4.4000000000000003E-3</v>
      </c>
      <c r="P1053"/>
      <c r="Q1053"/>
      <c r="R1053">
        <v>0.13200999999999999</v>
      </c>
      <c r="S1053"/>
      <c r="T1053"/>
      <c r="U1053"/>
      <c r="V1053"/>
      <c r="W1053"/>
      <c r="X1053"/>
      <c r="Y1053"/>
      <c r="Z1053"/>
      <c r="AA1053"/>
      <c r="AB1053"/>
      <c r="AC1053"/>
      <c r="AD1053"/>
      <c r="AE1053">
        <v>4.4000000000000003E-3</v>
      </c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 t="s">
        <v>1353</v>
      </c>
      <c r="AT1053" s="108" t="str">
        <f t="shared" si="16"/>
        <v>HL2_2025-06-22_T</v>
      </c>
      <c r="AU1053" s="49"/>
      <c r="AV1053" s="49"/>
    </row>
    <row r="1054" spans="1:48" x14ac:dyDescent="0.35">
      <c r="A1054" t="s">
        <v>1627</v>
      </c>
      <c r="B1054" t="s">
        <v>1349</v>
      </c>
      <c r="C1054" t="s">
        <v>1350</v>
      </c>
      <c r="D1054" t="s">
        <v>1349</v>
      </c>
      <c r="E1054">
        <v>9.7405200000000001</v>
      </c>
      <c r="F1054" t="s">
        <v>1351</v>
      </c>
      <c r="G1054" s="6">
        <v>45830.740949074076</v>
      </c>
      <c r="H1054"/>
      <c r="I1054" t="s">
        <v>1352</v>
      </c>
      <c r="J1054"/>
      <c r="K1054"/>
      <c r="L1054">
        <v>0</v>
      </c>
      <c r="M1054">
        <v>0</v>
      </c>
      <c r="N1054">
        <v>3.9469999999999998E-2</v>
      </c>
      <c r="O1054">
        <v>9.4599999999999997E-3</v>
      </c>
      <c r="P1054"/>
      <c r="Q1054"/>
      <c r="R1054">
        <v>4.8930000000000001E-2</v>
      </c>
      <c r="S1054"/>
      <c r="T1054"/>
      <c r="U1054"/>
      <c r="V1054"/>
      <c r="W1054"/>
      <c r="X1054"/>
      <c r="Y1054"/>
      <c r="Z1054"/>
      <c r="AA1054"/>
      <c r="AB1054"/>
      <c r="AC1054"/>
      <c r="AD1054"/>
      <c r="AE1054">
        <v>9.4599999999999997E-3</v>
      </c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 t="s">
        <v>1353</v>
      </c>
      <c r="AT1054" s="108" t="str">
        <f t="shared" si="16"/>
        <v>DB2_2025-06-22_N</v>
      </c>
      <c r="AU1054" s="49"/>
      <c r="AV1054" s="49"/>
    </row>
    <row r="1055" spans="1:48" x14ac:dyDescent="0.35">
      <c r="A1055" t="s">
        <v>1624</v>
      </c>
      <c r="B1055" t="s">
        <v>1349</v>
      </c>
      <c r="C1055" t="s">
        <v>1359</v>
      </c>
      <c r="D1055" t="s">
        <v>1349</v>
      </c>
      <c r="E1055">
        <v>207.738</v>
      </c>
      <c r="F1055" t="s">
        <v>1357</v>
      </c>
      <c r="G1055" s="6">
        <v>45830.741469907407</v>
      </c>
      <c r="H1055"/>
      <c r="I1055" t="s">
        <v>1352</v>
      </c>
      <c r="J1055"/>
      <c r="K1055" t="s">
        <v>1360</v>
      </c>
      <c r="L1055">
        <v>4</v>
      </c>
      <c r="M1055">
        <v>0</v>
      </c>
      <c r="N1055">
        <v>0.13905000000000001</v>
      </c>
      <c r="O1055">
        <v>0.13219</v>
      </c>
      <c r="P1055"/>
      <c r="Q1055"/>
      <c r="R1055">
        <v>0.27123000000000003</v>
      </c>
      <c r="S1055"/>
      <c r="T1055"/>
      <c r="U1055"/>
      <c r="V1055"/>
      <c r="W1055"/>
      <c r="X1055"/>
      <c r="Y1055"/>
      <c r="Z1055"/>
      <c r="AA1055"/>
      <c r="AB1055"/>
      <c r="AC1055"/>
      <c r="AD1055"/>
      <c r="AE1055">
        <v>0.13219</v>
      </c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 t="s">
        <v>1353</v>
      </c>
      <c r="AT1055" s="108" t="str">
        <f t="shared" si="16"/>
        <v>HL2_2025-06-22_C</v>
      </c>
      <c r="AU1055" s="49"/>
      <c r="AV1055" s="49"/>
    </row>
    <row r="1056" spans="1:48" x14ac:dyDescent="0.35">
      <c r="A1056" t="s">
        <v>1626</v>
      </c>
      <c r="B1056" t="s">
        <v>1349</v>
      </c>
      <c r="C1056" t="s">
        <v>1356</v>
      </c>
      <c r="D1056" t="s">
        <v>1349</v>
      </c>
      <c r="E1056">
        <v>8.1739999999999993E-2</v>
      </c>
      <c r="F1056" t="s">
        <v>1357</v>
      </c>
      <c r="G1056" s="6">
        <v>45830.741574074076</v>
      </c>
      <c r="H1056"/>
      <c r="I1056" t="s">
        <v>1352</v>
      </c>
      <c r="J1056"/>
      <c r="K1056"/>
      <c r="L1056">
        <v>0</v>
      </c>
      <c r="M1056">
        <v>0</v>
      </c>
      <c r="N1056">
        <v>3.7670000000000002E-2</v>
      </c>
      <c r="O1056">
        <v>1.3500000000000001E-3</v>
      </c>
      <c r="P1056"/>
      <c r="Q1056"/>
      <c r="R1056">
        <v>3.9019999999999999E-2</v>
      </c>
      <c r="S1056"/>
      <c r="T1056"/>
      <c r="U1056"/>
      <c r="V1056"/>
      <c r="W1056"/>
      <c r="X1056"/>
      <c r="Y1056"/>
      <c r="Z1056"/>
      <c r="AA1056"/>
      <c r="AB1056"/>
      <c r="AC1056"/>
      <c r="AD1056"/>
      <c r="AE1056">
        <v>1.3500000000000001E-3</v>
      </c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 t="s">
        <v>1353</v>
      </c>
      <c r="AT1056" s="108" t="str">
        <f t="shared" si="16"/>
        <v>CB3_2025-06-22_P</v>
      </c>
      <c r="AU1056" s="49"/>
      <c r="AV1056" s="49"/>
    </row>
    <row r="1057" spans="1:48" x14ac:dyDescent="0.35">
      <c r="A1057" t="s">
        <v>1627</v>
      </c>
      <c r="B1057" t="s">
        <v>1349</v>
      </c>
      <c r="C1057" t="s">
        <v>1356</v>
      </c>
      <c r="D1057" t="s">
        <v>1349</v>
      </c>
      <c r="E1057">
        <v>0.12508</v>
      </c>
      <c r="F1057" t="s">
        <v>1357</v>
      </c>
      <c r="G1057" s="6">
        <v>45830.742928240739</v>
      </c>
      <c r="H1057"/>
      <c r="I1057" t="s">
        <v>1352</v>
      </c>
      <c r="J1057"/>
      <c r="K1057"/>
      <c r="L1057">
        <v>0</v>
      </c>
      <c r="M1057">
        <v>0</v>
      </c>
      <c r="N1057">
        <v>5.8549999999999998E-2</v>
      </c>
      <c r="O1057">
        <v>1.58E-3</v>
      </c>
      <c r="P1057"/>
      <c r="Q1057"/>
      <c r="R1057">
        <v>6.0130000000000003E-2</v>
      </c>
      <c r="S1057"/>
      <c r="T1057"/>
      <c r="U1057"/>
      <c r="V1057"/>
      <c r="W1057"/>
      <c r="X1057"/>
      <c r="Y1057"/>
      <c r="Z1057"/>
      <c r="AA1057"/>
      <c r="AB1057"/>
      <c r="AC1057"/>
      <c r="AD1057"/>
      <c r="AE1057">
        <v>1.58E-3</v>
      </c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 t="s">
        <v>1353</v>
      </c>
      <c r="AT1057" s="108" t="str">
        <f t="shared" si="16"/>
        <v>DB2_2025-06-22_P</v>
      </c>
      <c r="AU1057" s="49"/>
      <c r="AV1057" s="49"/>
    </row>
    <row r="1058" spans="1:48" x14ac:dyDescent="0.35">
      <c r="A1058" t="s">
        <v>1628</v>
      </c>
      <c r="B1058" t="s">
        <v>1349</v>
      </c>
      <c r="C1058" t="s">
        <v>1350</v>
      </c>
      <c r="D1058" t="s">
        <v>1349</v>
      </c>
      <c r="E1058">
        <v>6.8543500000000002</v>
      </c>
      <c r="F1058" t="s">
        <v>1351</v>
      </c>
      <c r="G1058" s="6">
        <v>45830.743032407408</v>
      </c>
      <c r="H1058"/>
      <c r="I1058" t="s">
        <v>1352</v>
      </c>
      <c r="J1058"/>
      <c r="K1058"/>
      <c r="L1058">
        <v>0</v>
      </c>
      <c r="M1058">
        <v>0</v>
      </c>
      <c r="N1058">
        <v>3.0460000000000001E-2</v>
      </c>
      <c r="O1058">
        <v>8.9099999999999995E-3</v>
      </c>
      <c r="P1058"/>
      <c r="Q1058"/>
      <c r="R1058">
        <v>3.9370000000000002E-2</v>
      </c>
      <c r="S1058"/>
      <c r="T1058"/>
      <c r="U1058"/>
      <c r="V1058"/>
      <c r="W1058"/>
      <c r="X1058"/>
      <c r="Y1058"/>
      <c r="Z1058"/>
      <c r="AA1058"/>
      <c r="AB1058"/>
      <c r="AC1058"/>
      <c r="AD1058"/>
      <c r="AE1058">
        <v>8.9099999999999995E-3</v>
      </c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 t="s">
        <v>1353</v>
      </c>
      <c r="AT1058" s="108" t="str">
        <f t="shared" si="16"/>
        <v>PP1_2025-06-22_N</v>
      </c>
      <c r="AU1058" s="49"/>
      <c r="AV1058" s="49"/>
    </row>
    <row r="1059" spans="1:48" x14ac:dyDescent="0.35">
      <c r="A1059" t="s">
        <v>1625</v>
      </c>
      <c r="B1059" t="s">
        <v>1349</v>
      </c>
      <c r="C1059" t="s">
        <v>1361</v>
      </c>
      <c r="D1059" t="s">
        <v>1349</v>
      </c>
      <c r="E1059">
        <v>278.03820000000002</v>
      </c>
      <c r="F1059" t="s">
        <v>1351</v>
      </c>
      <c r="G1059" s="6">
        <v>45830.743136574078</v>
      </c>
      <c r="H1059"/>
      <c r="I1059" t="s">
        <v>1352</v>
      </c>
      <c r="J1059"/>
      <c r="K1059"/>
      <c r="L1059">
        <v>0</v>
      </c>
      <c r="M1059">
        <v>0</v>
      </c>
      <c r="N1059">
        <v>0.3009</v>
      </c>
      <c r="O1059">
        <v>3.6800000000000001E-3</v>
      </c>
      <c r="P1059"/>
      <c r="Q1059"/>
      <c r="R1059">
        <v>0.30458000000000002</v>
      </c>
      <c r="S1059"/>
      <c r="T1059"/>
      <c r="U1059"/>
      <c r="V1059"/>
      <c r="W1059"/>
      <c r="X1059"/>
      <c r="Y1059"/>
      <c r="Z1059"/>
      <c r="AA1059"/>
      <c r="AB1059"/>
      <c r="AC1059"/>
      <c r="AD1059"/>
      <c r="AE1059">
        <v>3.6800000000000001E-3</v>
      </c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 t="s">
        <v>1353</v>
      </c>
      <c r="AT1059" s="108" t="str">
        <f t="shared" si="16"/>
        <v>BRL1_2025-06-22_T</v>
      </c>
      <c r="AU1059" s="49"/>
      <c r="AV1059" s="49"/>
    </row>
    <row r="1060" spans="1:48" x14ac:dyDescent="0.35">
      <c r="A1060" t="s">
        <v>1626</v>
      </c>
      <c r="B1060" t="s">
        <v>1349</v>
      </c>
      <c r="C1060" t="s">
        <v>1361</v>
      </c>
      <c r="D1060" t="s">
        <v>1349</v>
      </c>
      <c r="E1060">
        <v>441.72629999999998</v>
      </c>
      <c r="F1060" t="s">
        <v>1351</v>
      </c>
      <c r="G1060" s="6">
        <v>45830.74386574074</v>
      </c>
      <c r="H1060"/>
      <c r="I1060" t="s">
        <v>1352</v>
      </c>
      <c r="J1060"/>
      <c r="K1060"/>
      <c r="L1060">
        <v>0</v>
      </c>
      <c r="M1060">
        <v>0</v>
      </c>
      <c r="N1060">
        <v>0.48376000000000002</v>
      </c>
      <c r="O1060">
        <v>3.65E-3</v>
      </c>
      <c r="P1060"/>
      <c r="Q1060"/>
      <c r="R1060">
        <v>0.48741000000000001</v>
      </c>
      <c r="S1060"/>
      <c r="T1060"/>
      <c r="U1060"/>
      <c r="V1060"/>
      <c r="W1060"/>
      <c r="X1060"/>
      <c r="Y1060"/>
      <c r="Z1060"/>
      <c r="AA1060"/>
      <c r="AB1060"/>
      <c r="AC1060"/>
      <c r="AD1060"/>
      <c r="AE1060">
        <v>3.65E-3</v>
      </c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 t="s">
        <v>1353</v>
      </c>
      <c r="AT1060" s="108" t="str">
        <f t="shared" si="16"/>
        <v>CB3_2025-06-22_T</v>
      </c>
      <c r="AU1060" s="49"/>
      <c r="AV1060" s="49"/>
    </row>
    <row r="1061" spans="1:48" x14ac:dyDescent="0.35">
      <c r="A1061" t="s">
        <v>1628</v>
      </c>
      <c r="B1061" t="s">
        <v>1349</v>
      </c>
      <c r="C1061" t="s">
        <v>1356</v>
      </c>
      <c r="D1061" t="s">
        <v>1349</v>
      </c>
      <c r="E1061">
        <v>8.0710000000000004E-2</v>
      </c>
      <c r="F1061" t="s">
        <v>1357</v>
      </c>
      <c r="G1061" s="6">
        <v>45830.746053240742</v>
      </c>
      <c r="H1061"/>
      <c r="I1061" t="s">
        <v>1352</v>
      </c>
      <c r="J1061"/>
      <c r="K1061"/>
      <c r="L1061">
        <v>0</v>
      </c>
      <c r="M1061">
        <v>0</v>
      </c>
      <c r="N1061">
        <v>3.7179999999999998E-2</v>
      </c>
      <c r="O1061">
        <v>2.6099999999999999E-3</v>
      </c>
      <c r="P1061"/>
      <c r="Q1061"/>
      <c r="R1061">
        <v>3.9789999999999999E-2</v>
      </c>
      <c r="S1061"/>
      <c r="T1061"/>
      <c r="U1061"/>
      <c r="V1061"/>
      <c r="W1061"/>
      <c r="X1061"/>
      <c r="Y1061"/>
      <c r="Z1061"/>
      <c r="AA1061"/>
      <c r="AB1061"/>
      <c r="AC1061"/>
      <c r="AD1061"/>
      <c r="AE1061">
        <v>2.6099999999999999E-3</v>
      </c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 t="s">
        <v>1353</v>
      </c>
      <c r="AT1061" s="108" t="str">
        <f t="shared" si="16"/>
        <v>PP1_2025-06-22_P</v>
      </c>
      <c r="AU1061" s="49"/>
      <c r="AV1061" s="49"/>
    </row>
    <row r="1062" spans="1:48" x14ac:dyDescent="0.35">
      <c r="A1062" t="s">
        <v>1629</v>
      </c>
      <c r="B1062" t="s">
        <v>1349</v>
      </c>
      <c r="C1062" t="s">
        <v>1350</v>
      </c>
      <c r="D1062" t="s">
        <v>1349</v>
      </c>
      <c r="E1062">
        <v>7.91174</v>
      </c>
      <c r="F1062" t="s">
        <v>1351</v>
      </c>
      <c r="G1062" s="6">
        <v>45830.747303240743</v>
      </c>
      <c r="H1062"/>
      <c r="I1062" t="s">
        <v>1352</v>
      </c>
      <c r="J1062"/>
      <c r="K1062"/>
      <c r="L1062">
        <v>0</v>
      </c>
      <c r="M1062">
        <v>0</v>
      </c>
      <c r="N1062">
        <v>3.3759999999999998E-2</v>
      </c>
      <c r="O1062">
        <v>4.7499999999999999E-3</v>
      </c>
      <c r="P1062"/>
      <c r="Q1062"/>
      <c r="R1062">
        <v>3.85E-2</v>
      </c>
      <c r="S1062"/>
      <c r="T1062"/>
      <c r="U1062"/>
      <c r="V1062"/>
      <c r="W1062"/>
      <c r="X1062"/>
      <c r="Y1062"/>
      <c r="Z1062"/>
      <c r="AA1062"/>
      <c r="AB1062"/>
      <c r="AC1062"/>
      <c r="AD1062"/>
      <c r="AE1062">
        <v>4.7499999999999999E-3</v>
      </c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 t="s">
        <v>1353</v>
      </c>
      <c r="AT1062" s="108" t="str">
        <f t="shared" si="16"/>
        <v>CB2_2025-06-22_N</v>
      </c>
      <c r="AU1062" s="49"/>
      <c r="AV1062" s="49"/>
    </row>
    <row r="1063" spans="1:48" x14ac:dyDescent="0.35">
      <c r="A1063" t="s">
        <v>1627</v>
      </c>
      <c r="B1063" t="s">
        <v>1349</v>
      </c>
      <c r="C1063" t="s">
        <v>1359</v>
      </c>
      <c r="D1063" t="s">
        <v>1349</v>
      </c>
      <c r="E1063">
        <v>494.23180000000002</v>
      </c>
      <c r="F1063" t="s">
        <v>1357</v>
      </c>
      <c r="G1063" s="6">
        <v>45830.748136574075</v>
      </c>
      <c r="H1063"/>
      <c r="I1063" t="s">
        <v>1352</v>
      </c>
      <c r="J1063"/>
      <c r="K1063" t="s">
        <v>1360</v>
      </c>
      <c r="L1063">
        <v>4</v>
      </c>
      <c r="M1063">
        <v>0</v>
      </c>
      <c r="N1063">
        <v>0.30481999999999998</v>
      </c>
      <c r="O1063">
        <v>0.13322000000000001</v>
      </c>
      <c r="P1063"/>
      <c r="Q1063"/>
      <c r="R1063">
        <v>0.43803999999999998</v>
      </c>
      <c r="S1063"/>
      <c r="T1063"/>
      <c r="U1063"/>
      <c r="V1063"/>
      <c r="W1063"/>
      <c r="X1063"/>
      <c r="Y1063"/>
      <c r="Z1063"/>
      <c r="AA1063"/>
      <c r="AB1063"/>
      <c r="AC1063"/>
      <c r="AD1063"/>
      <c r="AE1063">
        <v>0.13322000000000001</v>
      </c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 t="s">
        <v>1353</v>
      </c>
      <c r="AT1063" s="108" t="str">
        <f t="shared" si="16"/>
        <v>DB2_2025-06-22_C</v>
      </c>
      <c r="AU1063" s="49"/>
      <c r="AV1063" s="49"/>
    </row>
    <row r="1064" spans="1:48" x14ac:dyDescent="0.35">
      <c r="A1064" t="s">
        <v>1630</v>
      </c>
      <c r="B1064" t="s">
        <v>1349</v>
      </c>
      <c r="C1064" t="s">
        <v>1350</v>
      </c>
      <c r="D1064" t="s">
        <v>1349</v>
      </c>
      <c r="E1064">
        <v>-0.75319999999999998</v>
      </c>
      <c r="F1064" t="s">
        <v>1351</v>
      </c>
      <c r="G1064" s="6">
        <v>45830.748136574075</v>
      </c>
      <c r="H1064"/>
      <c r="I1064" t="s">
        <v>1352</v>
      </c>
      <c r="J1064"/>
      <c r="K1064"/>
      <c r="L1064">
        <v>0</v>
      </c>
      <c r="M1064">
        <v>0</v>
      </c>
      <c r="N1064">
        <v>6.7099999999999998E-3</v>
      </c>
      <c r="O1064">
        <v>6.3E-3</v>
      </c>
      <c r="P1064"/>
      <c r="Q1064"/>
      <c r="R1064">
        <v>1.3010000000000001E-2</v>
      </c>
      <c r="S1064"/>
      <c r="T1064"/>
      <c r="U1064"/>
      <c r="V1064"/>
      <c r="W1064"/>
      <c r="X1064"/>
      <c r="Y1064"/>
      <c r="Z1064"/>
      <c r="AA1064"/>
      <c r="AB1064"/>
      <c r="AC1064"/>
      <c r="AD1064"/>
      <c r="AE1064">
        <v>6.3E-3</v>
      </c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 t="s">
        <v>1353</v>
      </c>
      <c r="AT1064" s="108" t="str">
        <f t="shared" si="16"/>
        <v>PMRL1_2025-06-22_N</v>
      </c>
      <c r="AU1064" s="49"/>
      <c r="AV1064" s="49"/>
    </row>
    <row r="1065" spans="1:48" x14ac:dyDescent="0.35">
      <c r="A1065" t="s">
        <v>1629</v>
      </c>
      <c r="B1065" t="s">
        <v>1349</v>
      </c>
      <c r="C1065" t="s">
        <v>1356</v>
      </c>
      <c r="D1065" t="s">
        <v>1349</v>
      </c>
      <c r="E1065">
        <v>7.1639999999999995E-2</v>
      </c>
      <c r="F1065" t="s">
        <v>1357</v>
      </c>
      <c r="G1065" s="6">
        <v>45830.749907407408</v>
      </c>
      <c r="H1065"/>
      <c r="I1065" t="s">
        <v>1352</v>
      </c>
      <c r="J1065"/>
      <c r="K1065"/>
      <c r="L1065">
        <v>0</v>
      </c>
      <c r="M1065">
        <v>0</v>
      </c>
      <c r="N1065">
        <v>3.2809999999999999E-2</v>
      </c>
      <c r="O1065">
        <v>1.4499999999999999E-3</v>
      </c>
      <c r="P1065"/>
      <c r="Q1065"/>
      <c r="R1065">
        <v>3.4250000000000003E-2</v>
      </c>
      <c r="S1065"/>
      <c r="T1065"/>
      <c r="U1065"/>
      <c r="V1065"/>
      <c r="W1065"/>
      <c r="X1065"/>
      <c r="Y1065"/>
      <c r="Z1065"/>
      <c r="AA1065"/>
      <c r="AB1065"/>
      <c r="AC1065"/>
      <c r="AD1065"/>
      <c r="AE1065">
        <v>1.4499999999999999E-3</v>
      </c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 t="s">
        <v>1353</v>
      </c>
      <c r="AT1065" s="108" t="str">
        <f t="shared" si="16"/>
        <v>CB2_2025-06-22_P</v>
      </c>
      <c r="AU1065" s="49"/>
      <c r="AV1065" s="49"/>
    </row>
    <row r="1066" spans="1:48" x14ac:dyDescent="0.35">
      <c r="A1066" t="s">
        <v>1625</v>
      </c>
      <c r="B1066" t="s">
        <v>1349</v>
      </c>
      <c r="C1066" t="s">
        <v>1359</v>
      </c>
      <c r="D1066" t="s">
        <v>1349</v>
      </c>
      <c r="E1066">
        <v>531.20439999999996</v>
      </c>
      <c r="F1066" t="s">
        <v>1357</v>
      </c>
      <c r="G1066" s="6">
        <v>45830.750740740739</v>
      </c>
      <c r="H1066"/>
      <c r="I1066" t="s">
        <v>1352</v>
      </c>
      <c r="J1066"/>
      <c r="K1066" t="s">
        <v>1360</v>
      </c>
      <c r="L1066">
        <v>20</v>
      </c>
      <c r="M1066">
        <v>0</v>
      </c>
      <c r="N1066">
        <v>8.6959999999999996E-2</v>
      </c>
      <c r="O1066">
        <v>0.13929</v>
      </c>
      <c r="P1066"/>
      <c r="Q1066"/>
      <c r="R1066">
        <v>0.22625000000000001</v>
      </c>
      <c r="S1066"/>
      <c r="T1066"/>
      <c r="U1066"/>
      <c r="V1066"/>
      <c r="W1066"/>
      <c r="X1066"/>
      <c r="Y1066"/>
      <c r="Z1066"/>
      <c r="AA1066"/>
      <c r="AB1066"/>
      <c r="AC1066"/>
      <c r="AD1066"/>
      <c r="AE1066">
        <v>0.13929</v>
      </c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 t="s">
        <v>1353</v>
      </c>
      <c r="AT1066" s="108" t="str">
        <f t="shared" si="16"/>
        <v>BRL1_2025-06-22_C</v>
      </c>
      <c r="AU1066" s="49"/>
      <c r="AV1066" s="49"/>
    </row>
    <row r="1067" spans="1:48" x14ac:dyDescent="0.35">
      <c r="A1067" t="s">
        <v>1621</v>
      </c>
      <c r="B1067" t="s">
        <v>1349</v>
      </c>
      <c r="C1067" t="s">
        <v>1361</v>
      </c>
      <c r="D1067" t="s">
        <v>1349</v>
      </c>
      <c r="E1067">
        <v>1601.89</v>
      </c>
      <c r="F1067" t="s">
        <v>1351</v>
      </c>
      <c r="G1067" s="6">
        <v>45830.750740740739</v>
      </c>
      <c r="H1067"/>
      <c r="I1067" t="s">
        <v>1352</v>
      </c>
      <c r="J1067"/>
      <c r="K1067" t="s">
        <v>1360</v>
      </c>
      <c r="L1067">
        <v>13</v>
      </c>
      <c r="M1067">
        <v>0</v>
      </c>
      <c r="N1067">
        <v>0.12469</v>
      </c>
      <c r="O1067">
        <v>5.5000000000000003E-4</v>
      </c>
      <c r="P1067"/>
      <c r="Q1067"/>
      <c r="R1067">
        <v>0.12523000000000001</v>
      </c>
      <c r="S1067"/>
      <c r="T1067"/>
      <c r="U1067"/>
      <c r="V1067"/>
      <c r="W1067"/>
      <c r="X1067"/>
      <c r="Y1067"/>
      <c r="Z1067"/>
      <c r="AA1067"/>
      <c r="AB1067"/>
      <c r="AC1067"/>
      <c r="AD1067"/>
      <c r="AE1067">
        <v>5.5000000000000003E-4</v>
      </c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 t="s">
        <v>1353</v>
      </c>
      <c r="AT1067" s="108" t="str">
        <f t="shared" si="16"/>
        <v>MDWL1_2025-06-22_T</v>
      </c>
      <c r="AU1067" s="49"/>
      <c r="AV1067" s="49"/>
    </row>
    <row r="1068" spans="1:48" x14ac:dyDescent="0.35">
      <c r="A1068" t="s">
        <v>1631</v>
      </c>
      <c r="B1068" t="s">
        <v>1349</v>
      </c>
      <c r="C1068" t="s">
        <v>1350</v>
      </c>
      <c r="D1068" t="s">
        <v>1349</v>
      </c>
      <c r="E1068">
        <v>-2.76064</v>
      </c>
      <c r="F1068" t="s">
        <v>1351</v>
      </c>
      <c r="G1068" s="6">
        <v>45830.751886574071</v>
      </c>
      <c r="H1068"/>
      <c r="I1068" t="s">
        <v>1352</v>
      </c>
      <c r="J1068"/>
      <c r="K1068"/>
      <c r="L1068">
        <v>0</v>
      </c>
      <c r="M1068">
        <v>0</v>
      </c>
      <c r="N1068">
        <v>4.4000000000000002E-4</v>
      </c>
      <c r="O1068">
        <v>6.5199999999999998E-3</v>
      </c>
      <c r="P1068"/>
      <c r="Q1068"/>
      <c r="R1068">
        <v>6.9699999999999996E-3</v>
      </c>
      <c r="S1068"/>
      <c r="T1068"/>
      <c r="U1068"/>
      <c r="V1068"/>
      <c r="W1068"/>
      <c r="X1068"/>
      <c r="Y1068"/>
      <c r="Z1068"/>
      <c r="AA1068"/>
      <c r="AB1068"/>
      <c r="AC1068"/>
      <c r="AD1068"/>
      <c r="AE1068">
        <v>6.5199999999999998E-3</v>
      </c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 t="s">
        <v>1353</v>
      </c>
      <c r="AT1068" s="108" t="str">
        <f t="shared" si="16"/>
        <v>PRP1_2025-06-22_N</v>
      </c>
      <c r="AU1068" s="49"/>
      <c r="AV1068" s="49"/>
    </row>
    <row r="1069" spans="1:48" x14ac:dyDescent="0.35">
      <c r="A1069" t="s">
        <v>1626</v>
      </c>
      <c r="B1069" t="s">
        <v>1349</v>
      </c>
      <c r="C1069" t="s">
        <v>1359</v>
      </c>
      <c r="D1069" t="s">
        <v>1349</v>
      </c>
      <c r="E1069">
        <v>526.68299999999999</v>
      </c>
      <c r="F1069" t="s">
        <v>1357</v>
      </c>
      <c r="G1069" s="6">
        <v>45830.75199074074</v>
      </c>
      <c r="H1069"/>
      <c r="I1069" t="s">
        <v>1352</v>
      </c>
      <c r="J1069"/>
      <c r="K1069" t="s">
        <v>1360</v>
      </c>
      <c r="L1069">
        <v>22</v>
      </c>
      <c r="M1069">
        <v>0</v>
      </c>
      <c r="N1069">
        <v>7.9089999999999994E-2</v>
      </c>
      <c r="O1069">
        <v>0.13506000000000001</v>
      </c>
      <c r="P1069"/>
      <c r="Q1069"/>
      <c r="R1069">
        <v>0.21414</v>
      </c>
      <c r="S1069"/>
      <c r="T1069"/>
      <c r="U1069"/>
      <c r="V1069"/>
      <c r="W1069"/>
      <c r="X1069"/>
      <c r="Y1069"/>
      <c r="Z1069"/>
      <c r="AA1069"/>
      <c r="AB1069"/>
      <c r="AC1069"/>
      <c r="AD1069"/>
      <c r="AE1069">
        <v>0.13506000000000001</v>
      </c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 t="s">
        <v>1353</v>
      </c>
      <c r="AT1069" s="108" t="str">
        <f t="shared" si="16"/>
        <v>CB3_2025-06-22_C</v>
      </c>
      <c r="AU1069" s="49"/>
      <c r="AV1069" s="49"/>
    </row>
    <row r="1070" spans="1:48" x14ac:dyDescent="0.35">
      <c r="A1070" t="s">
        <v>1630</v>
      </c>
      <c r="B1070" t="s">
        <v>1349</v>
      </c>
      <c r="C1070" t="s">
        <v>1356</v>
      </c>
      <c r="D1070" t="s">
        <v>1349</v>
      </c>
      <c r="E1070">
        <v>9.3560000000000004E-2</v>
      </c>
      <c r="F1070" t="s">
        <v>1357</v>
      </c>
      <c r="G1070" s="6">
        <v>45830.752615740741</v>
      </c>
      <c r="H1070"/>
      <c r="I1070" t="s">
        <v>1352</v>
      </c>
      <c r="J1070"/>
      <c r="K1070"/>
      <c r="L1070">
        <v>0</v>
      </c>
      <c r="M1070">
        <v>0</v>
      </c>
      <c r="N1070">
        <v>4.3369999999999999E-2</v>
      </c>
      <c r="O1070">
        <v>1.1900000000000001E-3</v>
      </c>
      <c r="P1070"/>
      <c r="Q1070"/>
      <c r="R1070">
        <v>4.4560000000000002E-2</v>
      </c>
      <c r="S1070"/>
      <c r="T1070"/>
      <c r="U1070"/>
      <c r="V1070"/>
      <c r="W1070"/>
      <c r="X1070"/>
      <c r="Y1070"/>
      <c r="Z1070"/>
      <c r="AA1070"/>
      <c r="AB1070"/>
      <c r="AC1070"/>
      <c r="AD1070"/>
      <c r="AE1070">
        <v>1.1900000000000001E-3</v>
      </c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 t="s">
        <v>1353</v>
      </c>
      <c r="AT1070" s="108" t="str">
        <f t="shared" si="16"/>
        <v>PMRL1_2025-06-22_P</v>
      </c>
      <c r="AU1070" s="49"/>
      <c r="AV1070" s="49"/>
    </row>
    <row r="1071" spans="1:48" x14ac:dyDescent="0.35">
      <c r="A1071" t="s">
        <v>1629</v>
      </c>
      <c r="B1071" t="s">
        <v>1349</v>
      </c>
      <c r="C1071" t="s">
        <v>1361</v>
      </c>
      <c r="D1071" t="s">
        <v>1349</v>
      </c>
      <c r="E1071">
        <v>275.2912</v>
      </c>
      <c r="F1071" t="s">
        <v>1351</v>
      </c>
      <c r="G1071" s="6">
        <v>45830.752824074072</v>
      </c>
      <c r="H1071"/>
      <c r="I1071" t="s">
        <v>1352</v>
      </c>
      <c r="J1071"/>
      <c r="K1071"/>
      <c r="L1071">
        <v>0</v>
      </c>
      <c r="M1071">
        <v>0</v>
      </c>
      <c r="N1071">
        <v>0.29788999999999999</v>
      </c>
      <c r="O1071">
        <v>3.2000000000000002E-3</v>
      </c>
      <c r="P1071"/>
      <c r="Q1071"/>
      <c r="R1071">
        <v>0.30109000000000002</v>
      </c>
      <c r="S1071"/>
      <c r="T1071"/>
      <c r="U1071"/>
      <c r="V1071"/>
      <c r="W1071"/>
      <c r="X1071"/>
      <c r="Y1071"/>
      <c r="Z1071"/>
      <c r="AA1071"/>
      <c r="AB1071"/>
      <c r="AC1071"/>
      <c r="AD1071"/>
      <c r="AE1071">
        <v>3.2000000000000002E-3</v>
      </c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 t="s">
        <v>1353</v>
      </c>
      <c r="AT1071" s="108" t="str">
        <f t="shared" si="16"/>
        <v>CB2_2025-06-22_T</v>
      </c>
      <c r="AU1071" s="49"/>
      <c r="AV1071" s="49"/>
    </row>
    <row r="1072" spans="1:48" x14ac:dyDescent="0.35">
      <c r="A1072" t="s">
        <v>1629</v>
      </c>
      <c r="B1072" t="s">
        <v>1349</v>
      </c>
      <c r="C1072" t="s">
        <v>1359</v>
      </c>
      <c r="D1072" t="s">
        <v>1349</v>
      </c>
      <c r="E1072">
        <v>496.16539999999998</v>
      </c>
      <c r="F1072" t="s">
        <v>1357</v>
      </c>
      <c r="G1072" s="6">
        <v>45830.753553240742</v>
      </c>
      <c r="H1072"/>
      <c r="I1072" t="s">
        <v>1352</v>
      </c>
      <c r="J1072"/>
      <c r="K1072" t="s">
        <v>1360</v>
      </c>
      <c r="L1072">
        <v>4</v>
      </c>
      <c r="M1072">
        <v>0</v>
      </c>
      <c r="N1072">
        <v>0.30584</v>
      </c>
      <c r="O1072">
        <v>0.13342999999999999</v>
      </c>
      <c r="P1072"/>
      <c r="Q1072"/>
      <c r="R1072">
        <v>0.43926999999999999</v>
      </c>
      <c r="S1072"/>
      <c r="T1072"/>
      <c r="U1072"/>
      <c r="V1072"/>
      <c r="W1072"/>
      <c r="X1072"/>
      <c r="Y1072"/>
      <c r="Z1072"/>
      <c r="AA1072"/>
      <c r="AB1072"/>
      <c r="AC1072"/>
      <c r="AD1072"/>
      <c r="AE1072">
        <v>0.13342999999999999</v>
      </c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 t="s">
        <v>1353</v>
      </c>
      <c r="AT1072" s="108" t="str">
        <f t="shared" si="16"/>
        <v>CB2_2025-06-22_C</v>
      </c>
      <c r="AU1072" s="49"/>
      <c r="AV1072" s="49"/>
    </row>
    <row r="1073" spans="1:48" x14ac:dyDescent="0.35">
      <c r="A1073" t="s">
        <v>1630</v>
      </c>
      <c r="B1073" t="s">
        <v>1349</v>
      </c>
      <c r="C1073" t="s">
        <v>1359</v>
      </c>
      <c r="D1073" t="s">
        <v>1349</v>
      </c>
      <c r="E1073">
        <v>447.64600000000002</v>
      </c>
      <c r="F1073" t="s">
        <v>1357</v>
      </c>
      <c r="G1073" s="6">
        <v>45830.754490740743</v>
      </c>
      <c r="H1073"/>
      <c r="I1073" t="s">
        <v>1352</v>
      </c>
      <c r="J1073"/>
      <c r="K1073" t="s">
        <v>1360</v>
      </c>
      <c r="L1073">
        <v>4</v>
      </c>
      <c r="M1073">
        <v>0</v>
      </c>
      <c r="N1073">
        <v>0.27976000000000001</v>
      </c>
      <c r="O1073">
        <v>0.13567000000000001</v>
      </c>
      <c r="P1073"/>
      <c r="Q1073"/>
      <c r="R1073">
        <v>0.41543000000000002</v>
      </c>
      <c r="S1073"/>
      <c r="T1073"/>
      <c r="U1073"/>
      <c r="V1073"/>
      <c r="W1073"/>
      <c r="X1073"/>
      <c r="Y1073"/>
      <c r="Z1073"/>
      <c r="AA1073"/>
      <c r="AB1073"/>
      <c r="AC1073"/>
      <c r="AD1073"/>
      <c r="AE1073">
        <v>0.13567000000000001</v>
      </c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 t="s">
        <v>1353</v>
      </c>
      <c r="AT1073" s="108" t="str">
        <f t="shared" si="16"/>
        <v>PMRL1_2025-06-22_C</v>
      </c>
      <c r="AU1073" s="49"/>
      <c r="AV1073" s="49"/>
    </row>
    <row r="1074" spans="1:48" x14ac:dyDescent="0.35">
      <c r="A1074" t="s">
        <v>1631</v>
      </c>
      <c r="B1074" t="s">
        <v>1349</v>
      </c>
      <c r="C1074" t="s">
        <v>1356</v>
      </c>
      <c r="D1074" t="s">
        <v>1349</v>
      </c>
      <c r="E1074">
        <v>0.12631999999999999</v>
      </c>
      <c r="F1074" t="s">
        <v>1357</v>
      </c>
      <c r="G1074" s="6">
        <v>45830.755324074074</v>
      </c>
      <c r="H1074"/>
      <c r="I1074" t="s">
        <v>1352</v>
      </c>
      <c r="J1074"/>
      <c r="K1074"/>
      <c r="L1074">
        <v>0</v>
      </c>
      <c r="M1074">
        <v>0</v>
      </c>
      <c r="N1074">
        <v>5.9150000000000001E-2</v>
      </c>
      <c r="O1074">
        <v>1.8600000000000001E-3</v>
      </c>
      <c r="P1074"/>
      <c r="Q1074"/>
      <c r="R1074">
        <v>6.1010000000000002E-2</v>
      </c>
      <c r="S1074"/>
      <c r="T1074"/>
      <c r="U1074"/>
      <c r="V1074"/>
      <c r="W1074"/>
      <c r="X1074"/>
      <c r="Y1074"/>
      <c r="Z1074"/>
      <c r="AA1074"/>
      <c r="AB1074"/>
      <c r="AC1074"/>
      <c r="AD1074"/>
      <c r="AE1074">
        <v>1.8600000000000001E-3</v>
      </c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 t="s">
        <v>1353</v>
      </c>
      <c r="AT1074" s="108" t="str">
        <f t="shared" si="16"/>
        <v>PRP1_2025-06-22_P</v>
      </c>
      <c r="AU1074" s="49"/>
      <c r="AV1074" s="49"/>
    </row>
    <row r="1075" spans="1:48" x14ac:dyDescent="0.35">
      <c r="A1075" t="s">
        <v>1631</v>
      </c>
      <c r="B1075" t="s">
        <v>1349</v>
      </c>
      <c r="C1075" t="s">
        <v>1359</v>
      </c>
      <c r="D1075" t="s">
        <v>1349</v>
      </c>
      <c r="E1075">
        <v>249.14410000000001</v>
      </c>
      <c r="F1075" t="s">
        <v>1357</v>
      </c>
      <c r="G1075" s="6">
        <v>45830.756886574076</v>
      </c>
      <c r="H1075"/>
      <c r="I1075" t="s">
        <v>1352</v>
      </c>
      <c r="J1075"/>
      <c r="K1075" t="s">
        <v>1360</v>
      </c>
      <c r="L1075">
        <v>4</v>
      </c>
      <c r="M1075">
        <v>0</v>
      </c>
      <c r="N1075">
        <v>0.16472999999999999</v>
      </c>
      <c r="O1075">
        <v>0.13528000000000001</v>
      </c>
      <c r="P1075"/>
      <c r="Q1075"/>
      <c r="R1075">
        <v>0.30001</v>
      </c>
      <c r="S1075"/>
      <c r="T1075"/>
      <c r="U1075"/>
      <c r="V1075"/>
      <c r="W1075"/>
      <c r="X1075"/>
      <c r="Y1075"/>
      <c r="Z1075"/>
      <c r="AA1075"/>
      <c r="AB1075"/>
      <c r="AC1075"/>
      <c r="AD1075"/>
      <c r="AE1075">
        <v>0.13528000000000001</v>
      </c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 t="s">
        <v>1353</v>
      </c>
      <c r="AT1075" s="108" t="str">
        <f t="shared" si="16"/>
        <v>PRP1_2025-06-22_C</v>
      </c>
      <c r="AU1075" s="49"/>
      <c r="AV1075" s="49"/>
    </row>
    <row r="1076" spans="1:48" x14ac:dyDescent="0.35">
      <c r="A1076" t="s">
        <v>1631</v>
      </c>
      <c r="B1076" t="s">
        <v>1349</v>
      </c>
      <c r="C1076" t="s">
        <v>1361</v>
      </c>
      <c r="D1076" t="s">
        <v>1349</v>
      </c>
      <c r="E1076">
        <v>8.1111299999999993</v>
      </c>
      <c r="F1076" t="s">
        <v>1351</v>
      </c>
      <c r="G1076" s="6">
        <v>45830.757824074077</v>
      </c>
      <c r="H1076"/>
      <c r="I1076" t="s">
        <v>1352</v>
      </c>
      <c r="J1076"/>
      <c r="K1076"/>
      <c r="L1076">
        <v>0</v>
      </c>
      <c r="M1076">
        <v>0</v>
      </c>
      <c r="N1076">
        <v>1.372E-2</v>
      </c>
      <c r="O1076">
        <v>4.2199999999999998E-3</v>
      </c>
      <c r="P1076"/>
      <c r="Q1076"/>
      <c r="R1076">
        <v>1.7940000000000001E-2</v>
      </c>
      <c r="S1076"/>
      <c r="T1076"/>
      <c r="U1076"/>
      <c r="V1076"/>
      <c r="W1076"/>
      <c r="X1076"/>
      <c r="Y1076"/>
      <c r="Z1076"/>
      <c r="AA1076"/>
      <c r="AB1076"/>
      <c r="AC1076"/>
      <c r="AD1076"/>
      <c r="AE1076">
        <v>4.2199999999999998E-3</v>
      </c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 t="s">
        <v>1353</v>
      </c>
      <c r="AT1076" s="108" t="str">
        <f t="shared" si="16"/>
        <v>PRP1_2025-06-22_T</v>
      </c>
      <c r="AU1076" s="49"/>
      <c r="AV1076" s="49"/>
    </row>
    <row r="1077" spans="1:48" x14ac:dyDescent="0.35">
      <c r="A1077" t="s">
        <v>1628</v>
      </c>
      <c r="B1077" t="s">
        <v>1349</v>
      </c>
      <c r="C1077" t="s">
        <v>1359</v>
      </c>
      <c r="D1077" t="s">
        <v>1349</v>
      </c>
      <c r="E1077">
        <v>563.86869999999999</v>
      </c>
      <c r="F1077" t="s">
        <v>1357</v>
      </c>
      <c r="G1077" s="6">
        <v>45830.758553240739</v>
      </c>
      <c r="H1077"/>
      <c r="I1077" t="s">
        <v>1352</v>
      </c>
      <c r="J1077"/>
      <c r="K1077" t="s">
        <v>1360</v>
      </c>
      <c r="L1077">
        <v>23</v>
      </c>
      <c r="M1077">
        <v>0</v>
      </c>
      <c r="N1077">
        <v>8.1049999999999997E-2</v>
      </c>
      <c r="O1077">
        <v>0.13381999999999999</v>
      </c>
      <c r="P1077"/>
      <c r="Q1077"/>
      <c r="R1077">
        <v>0.21486</v>
      </c>
      <c r="S1077"/>
      <c r="T1077"/>
      <c r="U1077"/>
      <c r="V1077"/>
      <c r="W1077"/>
      <c r="X1077"/>
      <c r="Y1077"/>
      <c r="Z1077"/>
      <c r="AA1077"/>
      <c r="AB1077"/>
      <c r="AC1077"/>
      <c r="AD1077"/>
      <c r="AE1077">
        <v>0.13381999999999999</v>
      </c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 t="s">
        <v>1353</v>
      </c>
      <c r="AT1077" s="108" t="str">
        <f t="shared" si="16"/>
        <v>PP1_2025-06-22_C</v>
      </c>
      <c r="AU1077" s="49"/>
      <c r="AV1077" s="49"/>
    </row>
    <row r="1078" spans="1:48" x14ac:dyDescent="0.35">
      <c r="A1078" t="s">
        <v>1632</v>
      </c>
      <c r="B1078" t="s">
        <v>1349</v>
      </c>
      <c r="C1078" t="s">
        <v>1359</v>
      </c>
      <c r="D1078" t="s">
        <v>1349</v>
      </c>
      <c r="E1078">
        <v>85.17107</v>
      </c>
      <c r="F1078" t="s">
        <v>1357</v>
      </c>
      <c r="G1078" s="6">
        <v>45830.75886574074</v>
      </c>
      <c r="H1078"/>
      <c r="I1078" t="s">
        <v>1352</v>
      </c>
      <c r="J1078"/>
      <c r="K1078"/>
      <c r="L1078">
        <v>0</v>
      </c>
      <c r="M1078">
        <v>0</v>
      </c>
      <c r="N1078">
        <v>0.26778000000000002</v>
      </c>
      <c r="O1078">
        <v>0.13439999999999999</v>
      </c>
      <c r="P1078"/>
      <c r="Q1078"/>
      <c r="R1078">
        <v>0.40218999999999999</v>
      </c>
      <c r="S1078"/>
      <c r="T1078"/>
      <c r="U1078"/>
      <c r="V1078"/>
      <c r="W1078"/>
      <c r="X1078"/>
      <c r="Y1078"/>
      <c r="Z1078"/>
      <c r="AA1078"/>
      <c r="AB1078"/>
      <c r="AC1078"/>
      <c r="AD1078"/>
      <c r="AE1078">
        <v>0.13439999999999999</v>
      </c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 t="s">
        <v>1353</v>
      </c>
      <c r="AT1078" s="108" t="str">
        <f t="shared" si="16"/>
        <v>WP2_2025-06-22_C</v>
      </c>
      <c r="AU1078" s="49"/>
      <c r="AV1078" s="49"/>
    </row>
    <row r="1079" spans="1:48" x14ac:dyDescent="0.35">
      <c r="A1079" t="s">
        <v>1632</v>
      </c>
      <c r="B1079" t="s">
        <v>1349</v>
      </c>
      <c r="C1079" t="s">
        <v>1350</v>
      </c>
      <c r="D1079" t="s">
        <v>1349</v>
      </c>
      <c r="E1079">
        <v>-6.7556799999999999</v>
      </c>
      <c r="F1079" t="s">
        <v>1351</v>
      </c>
      <c r="G1079" s="6">
        <v>45830.760740740741</v>
      </c>
      <c r="H1079"/>
      <c r="I1079" t="s">
        <v>1352</v>
      </c>
      <c r="J1079"/>
      <c r="K1079"/>
      <c r="L1079">
        <v>0</v>
      </c>
      <c r="M1079">
        <v>0</v>
      </c>
      <c r="N1079">
        <v>-1.2030000000000001E-2</v>
      </c>
      <c r="O1079">
        <v>4.709E-2</v>
      </c>
      <c r="P1079"/>
      <c r="Q1079"/>
      <c r="R1079">
        <v>3.5069999999999997E-2</v>
      </c>
      <c r="S1079"/>
      <c r="T1079"/>
      <c r="U1079"/>
      <c r="V1079"/>
      <c r="W1079"/>
      <c r="X1079"/>
      <c r="Y1079"/>
      <c r="Z1079"/>
      <c r="AA1079"/>
      <c r="AB1079"/>
      <c r="AC1079"/>
      <c r="AD1079"/>
      <c r="AE1079">
        <v>4.709E-2</v>
      </c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 t="s">
        <v>1353</v>
      </c>
      <c r="AT1079" s="108" t="str">
        <f t="shared" si="16"/>
        <v>WP2_2025-06-22_N</v>
      </c>
      <c r="AU1079" s="49"/>
      <c r="AV1079" s="49"/>
    </row>
    <row r="1080" spans="1:48" x14ac:dyDescent="0.35">
      <c r="A1080" t="s">
        <v>1633</v>
      </c>
      <c r="B1080" t="s">
        <v>1349</v>
      </c>
      <c r="C1080" t="s">
        <v>1350</v>
      </c>
      <c r="D1080" t="s">
        <v>1349</v>
      </c>
      <c r="E1080">
        <v>-7.1943900000000003</v>
      </c>
      <c r="F1080" t="s">
        <v>1351</v>
      </c>
      <c r="G1080" s="6">
        <v>45830.762303240743</v>
      </c>
      <c r="H1080"/>
      <c r="I1080" t="s">
        <v>1352</v>
      </c>
      <c r="J1080"/>
      <c r="K1080"/>
      <c r="L1080">
        <v>0</v>
      </c>
      <c r="M1080">
        <v>0</v>
      </c>
      <c r="N1080">
        <v>-1.34E-2</v>
      </c>
      <c r="O1080">
        <v>4.5379999999999997E-2</v>
      </c>
      <c r="P1080"/>
      <c r="Q1080"/>
      <c r="R1080">
        <v>3.1989999999999998E-2</v>
      </c>
      <c r="S1080"/>
      <c r="T1080"/>
      <c r="U1080"/>
      <c r="V1080"/>
      <c r="W1080"/>
      <c r="X1080"/>
      <c r="Y1080"/>
      <c r="Z1080"/>
      <c r="AA1080"/>
      <c r="AB1080"/>
      <c r="AC1080"/>
      <c r="AD1080"/>
      <c r="AE1080">
        <v>4.5379999999999997E-2</v>
      </c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 t="s">
        <v>1353</v>
      </c>
      <c r="AT1080" s="108" t="str">
        <f t="shared" si="16"/>
        <v>WP4_2025-06-22_N</v>
      </c>
      <c r="AU1080" s="49"/>
      <c r="AV1080" s="49"/>
    </row>
    <row r="1081" spans="1:48" x14ac:dyDescent="0.35">
      <c r="A1081" t="s">
        <v>1628</v>
      </c>
      <c r="B1081" t="s">
        <v>1349</v>
      </c>
      <c r="C1081" t="s">
        <v>1361</v>
      </c>
      <c r="D1081" t="s">
        <v>1349</v>
      </c>
      <c r="E1081">
        <v>223.0127</v>
      </c>
      <c r="F1081" t="s">
        <v>1351</v>
      </c>
      <c r="G1081" s="6">
        <v>45830.762928240743</v>
      </c>
      <c r="H1081"/>
      <c r="I1081" t="s">
        <v>1352</v>
      </c>
      <c r="J1081"/>
      <c r="K1081" t="s">
        <v>1360</v>
      </c>
      <c r="L1081">
        <v>4</v>
      </c>
      <c r="M1081">
        <v>0</v>
      </c>
      <c r="N1081">
        <v>5.1499999999999997E-2</v>
      </c>
      <c r="O1081">
        <v>9.7999999999999997E-4</v>
      </c>
      <c r="P1081"/>
      <c r="Q1081"/>
      <c r="R1081">
        <v>5.2479999999999999E-2</v>
      </c>
      <c r="S1081"/>
      <c r="T1081"/>
      <c r="U1081"/>
      <c r="V1081"/>
      <c r="W1081"/>
      <c r="X1081"/>
      <c r="Y1081"/>
      <c r="Z1081"/>
      <c r="AA1081"/>
      <c r="AB1081"/>
      <c r="AC1081"/>
      <c r="AD1081"/>
      <c r="AE1081">
        <v>9.7999999999999997E-4</v>
      </c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 t="s">
        <v>1353</v>
      </c>
      <c r="AT1081" s="108" t="str">
        <f t="shared" si="16"/>
        <v>PP1_2025-06-22_T</v>
      </c>
      <c r="AU1081" s="49"/>
      <c r="AV1081" s="49"/>
    </row>
    <row r="1082" spans="1:48" x14ac:dyDescent="0.35">
      <c r="A1082" t="s">
        <v>1633</v>
      </c>
      <c r="B1082" t="s">
        <v>1349</v>
      </c>
      <c r="C1082" t="s">
        <v>1359</v>
      </c>
      <c r="D1082" t="s">
        <v>1349</v>
      </c>
      <c r="E1082">
        <v>84.172830000000005</v>
      </c>
      <c r="F1082" t="s">
        <v>1357</v>
      </c>
      <c r="G1082" s="6">
        <v>45830.763136574074</v>
      </c>
      <c r="H1082"/>
      <c r="I1082" t="s">
        <v>1352</v>
      </c>
      <c r="J1082"/>
      <c r="K1082"/>
      <c r="L1082">
        <v>0</v>
      </c>
      <c r="M1082">
        <v>0</v>
      </c>
      <c r="N1082">
        <v>0.26501999999999998</v>
      </c>
      <c r="O1082">
        <v>0.13416</v>
      </c>
      <c r="P1082"/>
      <c r="Q1082"/>
      <c r="R1082">
        <v>0.39917999999999998</v>
      </c>
      <c r="S1082"/>
      <c r="T1082"/>
      <c r="U1082"/>
      <c r="V1082"/>
      <c r="W1082"/>
      <c r="X1082"/>
      <c r="Y1082"/>
      <c r="Z1082"/>
      <c r="AA1082"/>
      <c r="AB1082"/>
      <c r="AC1082"/>
      <c r="AD1082"/>
      <c r="AE1082">
        <v>0.13416</v>
      </c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 t="s">
        <v>1353</v>
      </c>
      <c r="AT1082" s="108" t="str">
        <f t="shared" si="16"/>
        <v>WP4_2025-06-22_C</v>
      </c>
      <c r="AU1082" s="49"/>
      <c r="AV1082" s="49"/>
    </row>
    <row r="1083" spans="1:48" x14ac:dyDescent="0.35">
      <c r="A1083" t="s">
        <v>1634</v>
      </c>
      <c r="B1083" t="s">
        <v>1349</v>
      </c>
      <c r="C1083" t="s">
        <v>1350</v>
      </c>
      <c r="D1083" t="s">
        <v>1349</v>
      </c>
      <c r="E1083">
        <v>-3.0459000000000001</v>
      </c>
      <c r="F1083" t="s">
        <v>1351</v>
      </c>
      <c r="G1083" s="6">
        <v>45830.765532407408</v>
      </c>
      <c r="H1083"/>
      <c r="I1083" t="s">
        <v>1352</v>
      </c>
      <c r="J1083"/>
      <c r="K1083"/>
      <c r="L1083">
        <v>0</v>
      </c>
      <c r="M1083">
        <v>0</v>
      </c>
      <c r="N1083">
        <v>-4.4999999999999999E-4</v>
      </c>
      <c r="O1083">
        <v>9.9449999999999997E-2</v>
      </c>
      <c r="P1083"/>
      <c r="Q1083"/>
      <c r="R1083">
        <v>9.9000000000000005E-2</v>
      </c>
      <c r="S1083"/>
      <c r="T1083"/>
      <c r="U1083"/>
      <c r="V1083"/>
      <c r="W1083"/>
      <c r="X1083"/>
      <c r="Y1083"/>
      <c r="Z1083"/>
      <c r="AA1083"/>
      <c r="AB1083"/>
      <c r="AC1083"/>
      <c r="AD1083"/>
      <c r="AE1083">
        <v>9.9449999999999997E-2</v>
      </c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 t="s">
        <v>1353</v>
      </c>
      <c r="AT1083" s="108" t="str">
        <f t="shared" si="16"/>
        <v>HO2_2025-06-22_N</v>
      </c>
      <c r="AU1083" s="49"/>
      <c r="AV1083" s="49"/>
    </row>
    <row r="1084" spans="1:48" x14ac:dyDescent="0.35">
      <c r="A1084" t="s">
        <v>1634</v>
      </c>
      <c r="B1084" t="s">
        <v>1349</v>
      </c>
      <c r="C1084" t="s">
        <v>1359</v>
      </c>
      <c r="D1084" t="s">
        <v>1349</v>
      </c>
      <c r="E1084">
        <v>88.747990000000001</v>
      </c>
      <c r="F1084" t="s">
        <v>1357</v>
      </c>
      <c r="G1084" s="6">
        <v>45830.765740740739</v>
      </c>
      <c r="H1084"/>
      <c r="I1084" t="s">
        <v>1352</v>
      </c>
      <c r="J1084"/>
      <c r="K1084"/>
      <c r="L1084">
        <v>0</v>
      </c>
      <c r="M1084">
        <v>0</v>
      </c>
      <c r="N1084">
        <v>0.27761999999999998</v>
      </c>
      <c r="O1084">
        <v>0.13532</v>
      </c>
      <c r="P1084"/>
      <c r="Q1084"/>
      <c r="R1084">
        <v>0.41294999999999998</v>
      </c>
      <c r="S1084"/>
      <c r="T1084"/>
      <c r="U1084"/>
      <c r="V1084"/>
      <c r="W1084"/>
      <c r="X1084"/>
      <c r="Y1084"/>
      <c r="Z1084"/>
      <c r="AA1084"/>
      <c r="AB1084"/>
      <c r="AC1084"/>
      <c r="AD1084"/>
      <c r="AE1084">
        <v>0.13532</v>
      </c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 t="s">
        <v>1353</v>
      </c>
      <c r="AT1084" s="108" t="str">
        <f t="shared" si="16"/>
        <v>HO2_2025-06-22_C</v>
      </c>
      <c r="AU1084" s="49"/>
      <c r="AV1084" s="49"/>
    </row>
    <row r="1085" spans="1:48" x14ac:dyDescent="0.35">
      <c r="A1085" t="s">
        <v>1635</v>
      </c>
      <c r="B1085" t="s">
        <v>1349</v>
      </c>
      <c r="C1085" t="s">
        <v>1350</v>
      </c>
      <c r="D1085" t="s">
        <v>1349</v>
      </c>
      <c r="E1085">
        <v>16.697559999999999</v>
      </c>
      <c r="F1085" t="s">
        <v>1351</v>
      </c>
      <c r="G1085" s="6">
        <v>45830.766886574071</v>
      </c>
      <c r="H1085"/>
      <c r="I1085" t="s">
        <v>1352</v>
      </c>
      <c r="J1085"/>
      <c r="K1085"/>
      <c r="L1085">
        <v>0</v>
      </c>
      <c r="M1085">
        <v>0</v>
      </c>
      <c r="N1085">
        <v>6.1179999999999998E-2</v>
      </c>
      <c r="O1085">
        <v>1.23E-2</v>
      </c>
      <c r="P1085"/>
      <c r="Q1085"/>
      <c r="R1085">
        <v>7.349E-2</v>
      </c>
      <c r="S1085"/>
      <c r="T1085"/>
      <c r="U1085"/>
      <c r="V1085"/>
      <c r="W1085"/>
      <c r="X1085"/>
      <c r="Y1085"/>
      <c r="Z1085"/>
      <c r="AA1085"/>
      <c r="AB1085"/>
      <c r="AC1085"/>
      <c r="AD1085"/>
      <c r="AE1085">
        <v>1.23E-2</v>
      </c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 t="s">
        <v>1353</v>
      </c>
      <c r="AT1085" s="108" t="str">
        <f t="shared" si="16"/>
        <v>RB1_2025-06-22_N</v>
      </c>
      <c r="AU1085" s="49"/>
      <c r="AV1085" s="49"/>
    </row>
    <row r="1086" spans="1:48" x14ac:dyDescent="0.35">
      <c r="A1086" t="s">
        <v>1633</v>
      </c>
      <c r="B1086" t="s">
        <v>1349</v>
      </c>
      <c r="C1086" t="s">
        <v>1356</v>
      </c>
      <c r="D1086" t="s">
        <v>1349</v>
      </c>
      <c r="E1086">
        <v>-1.2290000000000001E-2</v>
      </c>
      <c r="F1086" t="s">
        <v>1357</v>
      </c>
      <c r="G1086" s="6">
        <v>45830.766886574071</v>
      </c>
      <c r="H1086"/>
      <c r="I1086" t="s">
        <v>1352</v>
      </c>
      <c r="J1086"/>
      <c r="K1086"/>
      <c r="L1086">
        <v>0</v>
      </c>
      <c r="M1086">
        <v>0</v>
      </c>
      <c r="N1086">
        <v>-7.6299999999999996E-3</v>
      </c>
      <c r="O1086">
        <v>2.2100000000000002E-2</v>
      </c>
      <c r="P1086"/>
      <c r="Q1086"/>
      <c r="R1086">
        <v>1.447E-2</v>
      </c>
      <c r="S1086"/>
      <c r="T1086"/>
      <c r="U1086"/>
      <c r="V1086"/>
      <c r="W1086"/>
      <c r="X1086"/>
      <c r="Y1086"/>
      <c r="Z1086"/>
      <c r="AA1086"/>
      <c r="AB1086"/>
      <c r="AC1086"/>
      <c r="AD1086"/>
      <c r="AE1086">
        <v>2.2100000000000002E-2</v>
      </c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 t="s">
        <v>1353</v>
      </c>
      <c r="AT1086" s="108" t="str">
        <f t="shared" si="16"/>
        <v>WP4_2025-06-22_P</v>
      </c>
      <c r="AU1086" s="49"/>
      <c r="AV1086" s="49"/>
    </row>
    <row r="1087" spans="1:48" x14ac:dyDescent="0.35">
      <c r="A1087" t="s">
        <v>1634</v>
      </c>
      <c r="B1087" t="s">
        <v>1349</v>
      </c>
      <c r="C1087" t="s">
        <v>1356</v>
      </c>
      <c r="D1087" t="s">
        <v>1349</v>
      </c>
      <c r="E1087">
        <v>-2.2329999999999999E-2</v>
      </c>
      <c r="F1087" t="s">
        <v>1357</v>
      </c>
      <c r="G1087" s="6">
        <v>45830.767928240741</v>
      </c>
      <c r="H1087"/>
      <c r="I1087" t="s">
        <v>1352</v>
      </c>
      <c r="J1087"/>
      <c r="K1087"/>
      <c r="L1087">
        <v>0</v>
      </c>
      <c r="M1087">
        <v>0</v>
      </c>
      <c r="N1087">
        <v>-1.247E-2</v>
      </c>
      <c r="O1087">
        <v>5.5710000000000003E-2</v>
      </c>
      <c r="P1087"/>
      <c r="Q1087"/>
      <c r="R1087">
        <v>4.3240000000000001E-2</v>
      </c>
      <c r="S1087"/>
      <c r="T1087"/>
      <c r="U1087"/>
      <c r="V1087"/>
      <c r="W1087"/>
      <c r="X1087"/>
      <c r="Y1087"/>
      <c r="Z1087"/>
      <c r="AA1087"/>
      <c r="AB1087"/>
      <c r="AC1087"/>
      <c r="AD1087"/>
      <c r="AE1087">
        <v>5.5710000000000003E-2</v>
      </c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 t="s">
        <v>1353</v>
      </c>
      <c r="AT1087" s="108" t="str">
        <f t="shared" si="16"/>
        <v>HO2_2025-06-22_P</v>
      </c>
      <c r="AU1087" s="49"/>
      <c r="AV1087" s="49"/>
    </row>
    <row r="1088" spans="1:48" x14ac:dyDescent="0.35">
      <c r="A1088" t="s">
        <v>1632</v>
      </c>
      <c r="B1088" t="s">
        <v>1349</v>
      </c>
      <c r="C1088" t="s">
        <v>1356</v>
      </c>
      <c r="D1088" t="s">
        <v>1349</v>
      </c>
      <c r="E1088">
        <v>-7.6800000000000002E-3</v>
      </c>
      <c r="F1088" t="s">
        <v>1357</v>
      </c>
      <c r="G1088" s="6">
        <v>45830.77553240741</v>
      </c>
      <c r="H1088"/>
      <c r="I1088" t="s">
        <v>1352</v>
      </c>
      <c r="J1088"/>
      <c r="K1088" t="s">
        <v>1360</v>
      </c>
      <c r="L1088">
        <v>0</v>
      </c>
      <c r="M1088">
        <v>0</v>
      </c>
      <c r="N1088">
        <v>-5.4099999999999999E-3</v>
      </c>
      <c r="O1088">
        <v>2.5049999999999999E-2</v>
      </c>
      <c r="P1088"/>
      <c r="Q1088"/>
      <c r="R1088">
        <v>1.9640000000000001E-2</v>
      </c>
      <c r="S1088"/>
      <c r="T1088"/>
      <c r="U1088"/>
      <c r="V1088"/>
      <c r="W1088"/>
      <c r="X1088"/>
      <c r="Y1088"/>
      <c r="Z1088"/>
      <c r="AA1088"/>
      <c r="AB1088"/>
      <c r="AC1088"/>
      <c r="AD1088"/>
      <c r="AE1088">
        <v>2.5049999999999999E-2</v>
      </c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 t="s">
        <v>1353</v>
      </c>
      <c r="AT1088" s="108" t="str">
        <f t="shared" si="16"/>
        <v>WP2_2025-06-22_P</v>
      </c>
      <c r="AU1088" s="49"/>
      <c r="AV1088" s="49"/>
    </row>
    <row r="1089" spans="1:48" x14ac:dyDescent="0.35">
      <c r="A1089" t="s">
        <v>1636</v>
      </c>
      <c r="B1089" t="s">
        <v>1349</v>
      </c>
      <c r="C1089" t="s">
        <v>1350</v>
      </c>
      <c r="D1089" t="s">
        <v>1349</v>
      </c>
      <c r="E1089">
        <v>7.2751900000000003</v>
      </c>
      <c r="F1089" t="s">
        <v>1351</v>
      </c>
      <c r="G1089" s="6">
        <v>45830.776678240742</v>
      </c>
      <c r="H1089"/>
      <c r="I1089" t="s">
        <v>1352</v>
      </c>
      <c r="J1089"/>
      <c r="K1089"/>
      <c r="L1089">
        <v>0</v>
      </c>
      <c r="M1089">
        <v>0</v>
      </c>
      <c r="N1089">
        <v>3.177E-2</v>
      </c>
      <c r="O1089">
        <v>5.8700000000000002E-3</v>
      </c>
      <c r="P1089"/>
      <c r="Q1089"/>
      <c r="R1089">
        <v>3.764E-2</v>
      </c>
      <c r="S1089"/>
      <c r="T1089"/>
      <c r="U1089"/>
      <c r="V1089"/>
      <c r="W1089"/>
      <c r="X1089"/>
      <c r="Y1089"/>
      <c r="Z1089"/>
      <c r="AA1089"/>
      <c r="AB1089"/>
      <c r="AC1089"/>
      <c r="AD1089"/>
      <c r="AE1089">
        <v>5.8700000000000002E-3</v>
      </c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 t="s">
        <v>1353</v>
      </c>
      <c r="AT1089" s="108" t="str">
        <f t="shared" si="16"/>
        <v>ETL1_2025-06-22_N</v>
      </c>
      <c r="AU1089" s="49"/>
      <c r="AV1089" s="49"/>
    </row>
    <row r="1090" spans="1:48" x14ac:dyDescent="0.35">
      <c r="A1090" t="s">
        <v>1623</v>
      </c>
      <c r="B1090" t="s">
        <v>1349</v>
      </c>
      <c r="C1090" t="s">
        <v>1361</v>
      </c>
      <c r="D1090" t="s">
        <v>1349</v>
      </c>
      <c r="E1090">
        <v>410.28030000000001</v>
      </c>
      <c r="F1090" t="s">
        <v>1351</v>
      </c>
      <c r="G1090" s="6">
        <v>45830.776689814818</v>
      </c>
      <c r="H1090" t="s">
        <v>1468</v>
      </c>
      <c r="I1090" t="s">
        <v>1352</v>
      </c>
      <c r="J1090"/>
      <c r="K1090" t="s">
        <v>1360</v>
      </c>
      <c r="L1090">
        <v>4</v>
      </c>
      <c r="M1090">
        <v>0</v>
      </c>
      <c r="N1090">
        <v>9.0609999999999996E-2</v>
      </c>
      <c r="O1090">
        <v>2.9E-4</v>
      </c>
      <c r="P1090"/>
      <c r="Q1090"/>
      <c r="R1090">
        <v>9.0899999999999995E-2</v>
      </c>
      <c r="S1090"/>
      <c r="T1090"/>
      <c r="U1090"/>
      <c r="V1090"/>
      <c r="W1090"/>
      <c r="X1090"/>
      <c r="Y1090"/>
      <c r="Z1090"/>
      <c r="AA1090"/>
      <c r="AB1090"/>
      <c r="AC1090"/>
      <c r="AD1090"/>
      <c r="AE1090">
        <v>2.9E-4</v>
      </c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 t="s">
        <v>1353</v>
      </c>
      <c r="AT1090" s="108" t="str">
        <f t="shared" ref="AT1090:AT1153" si="17">A1090&amp;"_"&amp;LEFT(C1090,1)</f>
        <v>SB5_2025-06-22_T</v>
      </c>
      <c r="AU1090" s="49"/>
      <c r="AV1090" s="49"/>
    </row>
    <row r="1091" spans="1:48" x14ac:dyDescent="0.35">
      <c r="A1091" t="s">
        <v>1627</v>
      </c>
      <c r="B1091" t="s">
        <v>1349</v>
      </c>
      <c r="C1091" t="s">
        <v>1361</v>
      </c>
      <c r="D1091" t="s">
        <v>1349</v>
      </c>
      <c r="E1091">
        <v>403.13279999999997</v>
      </c>
      <c r="F1091" t="s">
        <v>1351</v>
      </c>
      <c r="G1091" s="6">
        <v>45830.777199074073</v>
      </c>
      <c r="H1091"/>
      <c r="I1091" t="s">
        <v>1352</v>
      </c>
      <c r="J1091"/>
      <c r="K1091" t="s">
        <v>1360</v>
      </c>
      <c r="L1091">
        <v>4</v>
      </c>
      <c r="M1091">
        <v>0</v>
      </c>
      <c r="N1091">
        <v>8.9109999999999995E-2</v>
      </c>
      <c r="O1091">
        <v>1.8400000000000001E-3</v>
      </c>
      <c r="P1091"/>
      <c r="Q1091"/>
      <c r="R1091">
        <v>9.0959999999999999E-2</v>
      </c>
      <c r="S1091"/>
      <c r="T1091"/>
      <c r="U1091"/>
      <c r="V1091"/>
      <c r="W1091"/>
      <c r="X1091"/>
      <c r="Y1091"/>
      <c r="Z1091"/>
      <c r="AA1091"/>
      <c r="AB1091"/>
      <c r="AC1091"/>
      <c r="AD1091"/>
      <c r="AE1091">
        <v>1.8400000000000001E-3</v>
      </c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 t="s">
        <v>1353</v>
      </c>
      <c r="AT1091" s="108" t="str">
        <f t="shared" si="17"/>
        <v>DB2_2025-06-22_T</v>
      </c>
      <c r="AU1091" s="49"/>
      <c r="AV1091" s="49"/>
    </row>
    <row r="1092" spans="1:48" x14ac:dyDescent="0.35">
      <c r="A1092" t="s">
        <v>1635</v>
      </c>
      <c r="B1092" t="s">
        <v>1349</v>
      </c>
      <c r="C1092" t="s">
        <v>1356</v>
      </c>
      <c r="D1092" t="s">
        <v>1349</v>
      </c>
      <c r="E1092">
        <v>5.3060000000000003E-2</v>
      </c>
      <c r="F1092" t="s">
        <v>1357</v>
      </c>
      <c r="G1092" s="6">
        <v>45830.777407407404</v>
      </c>
      <c r="H1092"/>
      <c r="I1092" t="s">
        <v>1352</v>
      </c>
      <c r="J1092"/>
      <c r="K1092"/>
      <c r="L1092">
        <v>0</v>
      </c>
      <c r="M1092">
        <v>0</v>
      </c>
      <c r="N1092">
        <v>2.3859999999999999E-2</v>
      </c>
      <c r="O1092">
        <v>2.5999999999999999E-3</v>
      </c>
      <c r="P1092"/>
      <c r="Q1092"/>
      <c r="R1092">
        <v>2.6460000000000001E-2</v>
      </c>
      <c r="S1092"/>
      <c r="T1092"/>
      <c r="U1092"/>
      <c r="V1092"/>
      <c r="W1092"/>
      <c r="X1092"/>
      <c r="Y1092"/>
      <c r="Z1092"/>
      <c r="AA1092"/>
      <c r="AB1092"/>
      <c r="AC1092"/>
      <c r="AD1092"/>
      <c r="AE1092">
        <v>2.5999999999999999E-3</v>
      </c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 t="s">
        <v>1353</v>
      </c>
      <c r="AT1092" s="108" t="str">
        <f t="shared" si="17"/>
        <v>RB1_2025-06-22_P</v>
      </c>
      <c r="AU1092" s="49"/>
      <c r="AV1092" s="49"/>
    </row>
    <row r="1093" spans="1:48" x14ac:dyDescent="0.35">
      <c r="A1093" t="s">
        <v>1632</v>
      </c>
      <c r="B1093" t="s">
        <v>1349</v>
      </c>
      <c r="C1093" t="s">
        <v>1361</v>
      </c>
      <c r="D1093" t="s">
        <v>1349</v>
      </c>
      <c r="E1093">
        <v>-4.9658800000000003</v>
      </c>
      <c r="F1093" t="s">
        <v>1351</v>
      </c>
      <c r="G1093" s="6">
        <v>45830.778240740743</v>
      </c>
      <c r="H1093"/>
      <c r="I1093" t="s">
        <v>1352</v>
      </c>
      <c r="J1093">
        <v>30</v>
      </c>
      <c r="K1093"/>
      <c r="L1093">
        <v>0</v>
      </c>
      <c r="M1093">
        <v>0</v>
      </c>
      <c r="N1093">
        <v>2.5999999999999998E-4</v>
      </c>
      <c r="O1093">
        <v>2.3900000000000001E-2</v>
      </c>
      <c r="P1093"/>
      <c r="Q1093"/>
      <c r="R1093">
        <v>2.4160000000000001E-2</v>
      </c>
      <c r="S1093"/>
      <c r="T1093"/>
      <c r="U1093"/>
      <c r="V1093"/>
      <c r="W1093"/>
      <c r="X1093"/>
      <c r="Y1093"/>
      <c r="Z1093"/>
      <c r="AA1093"/>
      <c r="AB1093"/>
      <c r="AC1093"/>
      <c r="AD1093"/>
      <c r="AE1093">
        <v>2.3900000000000001E-2</v>
      </c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 t="s">
        <v>1353</v>
      </c>
      <c r="AT1093" s="108" t="str">
        <f t="shared" si="17"/>
        <v>WP2_2025-06-22_T</v>
      </c>
      <c r="AU1093" s="49"/>
      <c r="AV1093" s="49"/>
    </row>
    <row r="1094" spans="1:48" x14ac:dyDescent="0.35">
      <c r="A1094" t="s">
        <v>1637</v>
      </c>
      <c r="B1094" t="s">
        <v>1349</v>
      </c>
      <c r="C1094" t="s">
        <v>1350</v>
      </c>
      <c r="D1094" t="s">
        <v>1349</v>
      </c>
      <c r="E1094">
        <v>2.4335300000000002</v>
      </c>
      <c r="F1094" t="s">
        <v>1351</v>
      </c>
      <c r="G1094" s="6">
        <v>45830.779178240744</v>
      </c>
      <c r="H1094"/>
      <c r="I1094" t="s">
        <v>1352</v>
      </c>
      <c r="J1094"/>
      <c r="K1094"/>
      <c r="L1094">
        <v>0</v>
      </c>
      <c r="M1094">
        <v>0</v>
      </c>
      <c r="N1094">
        <v>1.6660000000000001E-2</v>
      </c>
      <c r="O1094">
        <v>5.62E-3</v>
      </c>
      <c r="P1094"/>
      <c r="Q1094"/>
      <c r="R1094">
        <v>2.2280000000000001E-2</v>
      </c>
      <c r="S1094"/>
      <c r="T1094"/>
      <c r="U1094"/>
      <c r="V1094"/>
      <c r="W1094"/>
      <c r="X1094"/>
      <c r="Y1094"/>
      <c r="Z1094"/>
      <c r="AA1094"/>
      <c r="AB1094"/>
      <c r="AC1094"/>
      <c r="AD1094"/>
      <c r="AE1094">
        <v>5.62E-3</v>
      </c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 t="s">
        <v>1353</v>
      </c>
      <c r="AT1094" s="108" t="str">
        <f t="shared" si="17"/>
        <v>CL2_2025-06-22_N</v>
      </c>
      <c r="AU1094" s="49"/>
      <c r="AV1094" s="49"/>
    </row>
    <row r="1095" spans="1:48" x14ac:dyDescent="0.35">
      <c r="A1095" t="s">
        <v>1633</v>
      </c>
      <c r="B1095" t="s">
        <v>1349</v>
      </c>
      <c r="C1095" t="s">
        <v>1361</v>
      </c>
      <c r="D1095" t="s">
        <v>1349</v>
      </c>
      <c r="E1095">
        <v>-9.7209500000000002</v>
      </c>
      <c r="F1095" t="s">
        <v>1351</v>
      </c>
      <c r="G1095" s="6">
        <v>45830.779282407406</v>
      </c>
      <c r="H1095"/>
      <c r="I1095" t="s">
        <v>1352</v>
      </c>
      <c r="J1095">
        <v>30</v>
      </c>
      <c r="K1095"/>
      <c r="L1095">
        <v>0</v>
      </c>
      <c r="M1095">
        <v>0</v>
      </c>
      <c r="N1095">
        <v>-4.64E-3</v>
      </c>
      <c r="O1095">
        <v>2.147E-2</v>
      </c>
      <c r="P1095"/>
      <c r="Q1095"/>
      <c r="R1095">
        <v>1.6830000000000001E-2</v>
      </c>
      <c r="S1095"/>
      <c r="T1095"/>
      <c r="U1095"/>
      <c r="V1095"/>
      <c r="W1095"/>
      <c r="X1095"/>
      <c r="Y1095"/>
      <c r="Z1095"/>
      <c r="AA1095"/>
      <c r="AB1095"/>
      <c r="AC1095"/>
      <c r="AD1095"/>
      <c r="AE1095">
        <v>2.147E-2</v>
      </c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 t="s">
        <v>1353</v>
      </c>
      <c r="AT1095" s="108" t="str">
        <f t="shared" si="17"/>
        <v>WP4_2025-06-22_T</v>
      </c>
      <c r="AU1095" s="49"/>
      <c r="AV1095" s="49"/>
    </row>
    <row r="1096" spans="1:48" x14ac:dyDescent="0.35">
      <c r="A1096" t="s">
        <v>1636</v>
      </c>
      <c r="B1096" t="s">
        <v>1349</v>
      </c>
      <c r="C1096" t="s">
        <v>1356</v>
      </c>
      <c r="D1096" t="s">
        <v>1349</v>
      </c>
      <c r="E1096">
        <v>6.4890000000000003E-2</v>
      </c>
      <c r="F1096" t="s">
        <v>1357</v>
      </c>
      <c r="G1096" s="6">
        <v>45830.779594907406</v>
      </c>
      <c r="H1096"/>
      <c r="I1096" t="s">
        <v>1352</v>
      </c>
      <c r="J1096"/>
      <c r="K1096"/>
      <c r="L1096">
        <v>0</v>
      </c>
      <c r="M1096">
        <v>0</v>
      </c>
      <c r="N1096">
        <v>2.955E-2</v>
      </c>
      <c r="O1096">
        <v>9.7999999999999997E-4</v>
      </c>
      <c r="P1096"/>
      <c r="Q1096"/>
      <c r="R1096">
        <v>3.0540000000000001E-2</v>
      </c>
      <c r="S1096"/>
      <c r="T1096"/>
      <c r="U1096"/>
      <c r="V1096"/>
      <c r="W1096"/>
      <c r="X1096"/>
      <c r="Y1096"/>
      <c r="Z1096"/>
      <c r="AA1096"/>
      <c r="AB1096"/>
      <c r="AC1096"/>
      <c r="AD1096"/>
      <c r="AE1096">
        <v>9.7999999999999997E-4</v>
      </c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 t="s">
        <v>1353</v>
      </c>
      <c r="AT1096" s="108" t="str">
        <f t="shared" si="17"/>
        <v>ETL1_2025-06-22_P</v>
      </c>
      <c r="AU1096" s="49"/>
      <c r="AV1096" s="49"/>
    </row>
    <row r="1097" spans="1:48" x14ac:dyDescent="0.35">
      <c r="A1097" t="s">
        <v>1634</v>
      </c>
      <c r="B1097" t="s">
        <v>1349</v>
      </c>
      <c r="C1097" t="s">
        <v>1361</v>
      </c>
      <c r="D1097" t="s">
        <v>1349</v>
      </c>
      <c r="E1097">
        <v>-9.8085000000000004</v>
      </c>
      <c r="F1097" t="s">
        <v>1351</v>
      </c>
      <c r="G1097" s="6">
        <v>45830.779907407406</v>
      </c>
      <c r="H1097"/>
      <c r="I1097" t="s">
        <v>1352</v>
      </c>
      <c r="J1097">
        <v>30</v>
      </c>
      <c r="K1097"/>
      <c r="L1097">
        <v>0</v>
      </c>
      <c r="M1097">
        <v>0</v>
      </c>
      <c r="N1097">
        <v>-4.7299999999999998E-3</v>
      </c>
      <c r="O1097">
        <v>3.177E-2</v>
      </c>
      <c r="P1097"/>
      <c r="Q1097"/>
      <c r="R1097">
        <v>2.7040000000000002E-2</v>
      </c>
      <c r="S1097"/>
      <c r="T1097"/>
      <c r="U1097"/>
      <c r="V1097"/>
      <c r="W1097"/>
      <c r="X1097"/>
      <c r="Y1097"/>
      <c r="Z1097"/>
      <c r="AA1097"/>
      <c r="AB1097"/>
      <c r="AC1097"/>
      <c r="AD1097"/>
      <c r="AE1097">
        <v>3.177E-2</v>
      </c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 t="s">
        <v>1353</v>
      </c>
      <c r="AT1097" s="108" t="str">
        <f t="shared" si="17"/>
        <v>HO2_2025-06-22_T</v>
      </c>
      <c r="AU1097" s="49"/>
      <c r="AV1097" s="49"/>
    </row>
    <row r="1098" spans="1:48" x14ac:dyDescent="0.35">
      <c r="A1098" t="s">
        <v>1637</v>
      </c>
      <c r="B1098" t="s">
        <v>1349</v>
      </c>
      <c r="C1098" t="s">
        <v>1356</v>
      </c>
      <c r="D1098" t="s">
        <v>1349</v>
      </c>
      <c r="E1098">
        <v>0.12427000000000001</v>
      </c>
      <c r="F1098" t="s">
        <v>1357</v>
      </c>
      <c r="G1098" s="6">
        <v>45830.781574074077</v>
      </c>
      <c r="H1098"/>
      <c r="I1098" t="s">
        <v>1352</v>
      </c>
      <c r="J1098"/>
      <c r="K1098"/>
      <c r="L1098">
        <v>0</v>
      </c>
      <c r="M1098">
        <v>0</v>
      </c>
      <c r="N1098">
        <v>5.8160000000000003E-2</v>
      </c>
      <c r="O1098">
        <v>1.3699999999999999E-3</v>
      </c>
      <c r="P1098"/>
      <c r="Q1098"/>
      <c r="R1098">
        <v>5.953E-2</v>
      </c>
      <c r="S1098"/>
      <c r="T1098"/>
      <c r="U1098"/>
      <c r="V1098"/>
      <c r="W1098"/>
      <c r="X1098"/>
      <c r="Y1098"/>
      <c r="Z1098"/>
      <c r="AA1098"/>
      <c r="AB1098"/>
      <c r="AC1098"/>
      <c r="AD1098"/>
      <c r="AE1098">
        <v>1.3699999999999999E-3</v>
      </c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 t="s">
        <v>1353</v>
      </c>
      <c r="AT1098" s="108" t="str">
        <f t="shared" si="17"/>
        <v>CL2_2025-06-22_P</v>
      </c>
      <c r="AU1098" s="49"/>
      <c r="AV1098" s="49"/>
    </row>
    <row r="1099" spans="1:48" x14ac:dyDescent="0.35">
      <c r="A1099" t="s">
        <v>1638</v>
      </c>
      <c r="B1099" t="s">
        <v>1349</v>
      </c>
      <c r="C1099" t="s">
        <v>1350</v>
      </c>
      <c r="D1099" t="s">
        <v>1349</v>
      </c>
      <c r="E1099">
        <v>8.4183000000000003</v>
      </c>
      <c r="F1099" t="s">
        <v>1351</v>
      </c>
      <c r="G1099" s="6">
        <v>45830.78292824074</v>
      </c>
      <c r="H1099"/>
      <c r="I1099" t="s">
        <v>1352</v>
      </c>
      <c r="J1099"/>
      <c r="K1099"/>
      <c r="L1099">
        <v>0</v>
      </c>
      <c r="M1099">
        <v>0</v>
      </c>
      <c r="N1099">
        <v>3.5340000000000003E-2</v>
      </c>
      <c r="O1099">
        <v>1.03E-2</v>
      </c>
      <c r="P1099"/>
      <c r="Q1099"/>
      <c r="R1099">
        <v>4.564E-2</v>
      </c>
      <c r="S1099"/>
      <c r="T1099"/>
      <c r="U1099"/>
      <c r="V1099"/>
      <c r="W1099"/>
      <c r="X1099"/>
      <c r="Y1099"/>
      <c r="Z1099"/>
      <c r="AA1099"/>
      <c r="AB1099"/>
      <c r="AC1099"/>
      <c r="AD1099"/>
      <c r="AE1099">
        <v>1.03E-2</v>
      </c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 t="s">
        <v>1353</v>
      </c>
      <c r="AT1099" s="108" t="str">
        <f t="shared" si="17"/>
        <v>DB1_2025-06-22_N</v>
      </c>
      <c r="AU1099" s="49"/>
      <c r="AV1099" s="49"/>
    </row>
    <row r="1100" spans="1:48" x14ac:dyDescent="0.35">
      <c r="A1100" t="s">
        <v>1636</v>
      </c>
      <c r="B1100" t="s">
        <v>1349</v>
      </c>
      <c r="C1100" t="s">
        <v>1361</v>
      </c>
      <c r="D1100" t="s">
        <v>1349</v>
      </c>
      <c r="E1100">
        <v>151.1917</v>
      </c>
      <c r="F1100" t="s">
        <v>1351</v>
      </c>
      <c r="G1100" s="6">
        <v>45830.783032407409</v>
      </c>
      <c r="H1100"/>
      <c r="I1100" t="s">
        <v>1352</v>
      </c>
      <c r="J1100"/>
      <c r="K1100"/>
      <c r="L1100">
        <v>0</v>
      </c>
      <c r="M1100">
        <v>0</v>
      </c>
      <c r="N1100">
        <v>0.16372</v>
      </c>
      <c r="O1100">
        <v>3.2299999999999998E-3</v>
      </c>
      <c r="P1100"/>
      <c r="Q1100"/>
      <c r="R1100">
        <v>0.16694000000000001</v>
      </c>
      <c r="S1100"/>
      <c r="T1100"/>
      <c r="U1100"/>
      <c r="V1100"/>
      <c r="W1100"/>
      <c r="X1100"/>
      <c r="Y1100"/>
      <c r="Z1100"/>
      <c r="AA1100"/>
      <c r="AB1100"/>
      <c r="AC1100"/>
      <c r="AD1100"/>
      <c r="AE1100">
        <v>3.2299999999999998E-3</v>
      </c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 t="s">
        <v>1353</v>
      </c>
      <c r="AT1100" s="108" t="str">
        <f t="shared" si="17"/>
        <v>ETL1_2025-06-22_T</v>
      </c>
      <c r="AU1100" s="49"/>
      <c r="AV1100" s="49"/>
    </row>
    <row r="1101" spans="1:48" x14ac:dyDescent="0.35">
      <c r="A1101" t="s">
        <v>1635</v>
      </c>
      <c r="B1101" t="s">
        <v>1349</v>
      </c>
      <c r="C1101" t="s">
        <v>1359</v>
      </c>
      <c r="D1101" t="s">
        <v>1349</v>
      </c>
      <c r="E1101">
        <v>557.7509</v>
      </c>
      <c r="F1101" t="s">
        <v>1357</v>
      </c>
      <c r="G1101" s="6">
        <v>45830.783449074072</v>
      </c>
      <c r="H1101"/>
      <c r="I1101" t="s">
        <v>1352</v>
      </c>
      <c r="J1101"/>
      <c r="K1101" t="s">
        <v>1360</v>
      </c>
      <c r="L1101">
        <v>22</v>
      </c>
      <c r="M1101">
        <v>0</v>
      </c>
      <c r="N1101">
        <v>8.3529999999999993E-2</v>
      </c>
      <c r="O1101">
        <v>0.13205</v>
      </c>
      <c r="P1101"/>
      <c r="Q1101"/>
      <c r="R1101">
        <v>0.21557999999999999</v>
      </c>
      <c r="S1101"/>
      <c r="T1101"/>
      <c r="U1101"/>
      <c r="V1101"/>
      <c r="W1101"/>
      <c r="X1101"/>
      <c r="Y1101"/>
      <c r="Z1101"/>
      <c r="AA1101"/>
      <c r="AB1101"/>
      <c r="AC1101"/>
      <c r="AD1101"/>
      <c r="AE1101">
        <v>0.13205</v>
      </c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 t="s">
        <v>1353</v>
      </c>
      <c r="AT1101" s="108" t="str">
        <f t="shared" si="17"/>
        <v>RB1_2025-06-22_C</v>
      </c>
      <c r="AU1101" s="49"/>
      <c r="AV1101" s="49"/>
    </row>
    <row r="1102" spans="1:48" x14ac:dyDescent="0.35">
      <c r="A1102" t="s">
        <v>1636</v>
      </c>
      <c r="B1102" t="s">
        <v>1349</v>
      </c>
      <c r="C1102" t="s">
        <v>1359</v>
      </c>
      <c r="D1102" t="s">
        <v>1349</v>
      </c>
      <c r="E1102">
        <v>409.45260000000002</v>
      </c>
      <c r="F1102" t="s">
        <v>1357</v>
      </c>
      <c r="G1102" s="6">
        <v>45830.783865740741</v>
      </c>
      <c r="H1102"/>
      <c r="I1102" t="s">
        <v>1352</v>
      </c>
      <c r="J1102"/>
      <c r="K1102" t="s">
        <v>1360</v>
      </c>
      <c r="L1102">
        <v>4</v>
      </c>
      <c r="M1102">
        <v>0</v>
      </c>
      <c r="N1102">
        <v>0.25866</v>
      </c>
      <c r="O1102">
        <v>0.13497000000000001</v>
      </c>
      <c r="P1102"/>
      <c r="Q1102"/>
      <c r="R1102">
        <v>0.39363999999999999</v>
      </c>
      <c r="S1102"/>
      <c r="T1102"/>
      <c r="U1102"/>
      <c r="V1102"/>
      <c r="W1102"/>
      <c r="X1102"/>
      <c r="Y1102"/>
      <c r="Z1102"/>
      <c r="AA1102"/>
      <c r="AB1102"/>
      <c r="AC1102"/>
      <c r="AD1102"/>
      <c r="AE1102">
        <v>0.13497000000000001</v>
      </c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 t="s">
        <v>1353</v>
      </c>
      <c r="AT1102" s="108" t="str">
        <f t="shared" si="17"/>
        <v>ETL1_2025-06-22_C</v>
      </c>
      <c r="AU1102" s="49"/>
      <c r="AV1102" s="49"/>
    </row>
    <row r="1103" spans="1:48" x14ac:dyDescent="0.35">
      <c r="A1103" t="s">
        <v>1637</v>
      </c>
      <c r="B1103" t="s">
        <v>1349</v>
      </c>
      <c r="C1103" t="s">
        <v>1359</v>
      </c>
      <c r="D1103" t="s">
        <v>1349</v>
      </c>
      <c r="E1103">
        <v>264.11419999999998</v>
      </c>
      <c r="F1103" t="s">
        <v>1357</v>
      </c>
      <c r="G1103" s="6">
        <v>45830.785740740743</v>
      </c>
      <c r="H1103"/>
      <c r="I1103" t="s">
        <v>1352</v>
      </c>
      <c r="J1103"/>
      <c r="K1103" t="s">
        <v>1360</v>
      </c>
      <c r="L1103">
        <v>4</v>
      </c>
      <c r="M1103">
        <v>0</v>
      </c>
      <c r="N1103">
        <v>0.17387</v>
      </c>
      <c r="O1103">
        <v>0.13125000000000001</v>
      </c>
      <c r="P1103"/>
      <c r="Q1103"/>
      <c r="R1103">
        <v>0.30510999999999999</v>
      </c>
      <c r="S1103"/>
      <c r="T1103"/>
      <c r="U1103"/>
      <c r="V1103"/>
      <c r="W1103"/>
      <c r="X1103"/>
      <c r="Y1103"/>
      <c r="Z1103"/>
      <c r="AA1103"/>
      <c r="AB1103"/>
      <c r="AC1103"/>
      <c r="AD1103"/>
      <c r="AE1103">
        <v>0.13125000000000001</v>
      </c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 t="s">
        <v>1353</v>
      </c>
      <c r="AT1103" s="108" t="str">
        <f t="shared" si="17"/>
        <v>CL2_2025-06-22_C</v>
      </c>
      <c r="AU1103" s="49"/>
      <c r="AV1103" s="49"/>
    </row>
    <row r="1104" spans="1:48" x14ac:dyDescent="0.35">
      <c r="A1104" t="s">
        <v>1639</v>
      </c>
      <c r="B1104" t="s">
        <v>1349</v>
      </c>
      <c r="C1104" t="s">
        <v>1350</v>
      </c>
      <c r="D1104" t="s">
        <v>1349</v>
      </c>
      <c r="E1104">
        <v>5.4106399999999999</v>
      </c>
      <c r="F1104" t="s">
        <v>1351</v>
      </c>
      <c r="G1104" s="6">
        <v>45830.786261574074</v>
      </c>
      <c r="H1104"/>
      <c r="I1104" t="s">
        <v>1352</v>
      </c>
      <c r="J1104"/>
      <c r="K1104"/>
      <c r="L1104">
        <v>0</v>
      </c>
      <c r="M1104">
        <v>0</v>
      </c>
      <c r="N1104">
        <v>2.5950000000000001E-2</v>
      </c>
      <c r="O1104">
        <v>5.96E-3</v>
      </c>
      <c r="P1104"/>
      <c r="Q1104"/>
      <c r="R1104">
        <v>3.1910000000000001E-2</v>
      </c>
      <c r="S1104"/>
      <c r="T1104"/>
      <c r="U1104"/>
      <c r="V1104"/>
      <c r="W1104"/>
      <c r="X1104"/>
      <c r="Y1104"/>
      <c r="Z1104"/>
      <c r="AA1104"/>
      <c r="AB1104"/>
      <c r="AC1104"/>
      <c r="AD1104"/>
      <c r="AE1104">
        <v>5.96E-3</v>
      </c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 t="s">
        <v>1353</v>
      </c>
      <c r="AT1104" s="108" t="str">
        <f t="shared" si="17"/>
        <v>GRPL1_2025-06-22_N</v>
      </c>
      <c r="AU1104" s="49"/>
      <c r="AV1104" s="49"/>
    </row>
    <row r="1105" spans="1:48" x14ac:dyDescent="0.35">
      <c r="A1105" t="s">
        <v>1638</v>
      </c>
      <c r="B1105" t="s">
        <v>1349</v>
      </c>
      <c r="C1105" t="s">
        <v>1356</v>
      </c>
      <c r="D1105" t="s">
        <v>1349</v>
      </c>
      <c r="E1105">
        <v>5.5379999999999999E-2</v>
      </c>
      <c r="F1105" t="s">
        <v>1357</v>
      </c>
      <c r="G1105" s="6">
        <v>45830.788553240738</v>
      </c>
      <c r="H1105"/>
      <c r="I1105" t="s">
        <v>1352</v>
      </c>
      <c r="J1105"/>
      <c r="K1105"/>
      <c r="L1105">
        <v>0</v>
      </c>
      <c r="M1105">
        <v>0</v>
      </c>
      <c r="N1105">
        <v>2.4969999999999999E-2</v>
      </c>
      <c r="O1105">
        <v>1.31E-3</v>
      </c>
      <c r="P1105"/>
      <c r="Q1105"/>
      <c r="R1105">
        <v>2.6290000000000001E-2</v>
      </c>
      <c r="S1105"/>
      <c r="T1105"/>
      <c r="U1105"/>
      <c r="V1105"/>
      <c r="W1105"/>
      <c r="X1105"/>
      <c r="Y1105"/>
      <c r="Z1105"/>
      <c r="AA1105"/>
      <c r="AB1105"/>
      <c r="AC1105"/>
      <c r="AD1105"/>
      <c r="AE1105">
        <v>1.31E-3</v>
      </c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 t="s">
        <v>1353</v>
      </c>
      <c r="AT1105" s="108" t="str">
        <f t="shared" si="17"/>
        <v>DB1_2025-06-22_P</v>
      </c>
      <c r="AU1105" s="49"/>
      <c r="AV1105" s="49"/>
    </row>
    <row r="1106" spans="1:48" x14ac:dyDescent="0.35">
      <c r="A1106" t="s">
        <v>1638</v>
      </c>
      <c r="B1106" t="s">
        <v>1349</v>
      </c>
      <c r="C1106" t="s">
        <v>1359</v>
      </c>
      <c r="D1106" t="s">
        <v>1349</v>
      </c>
      <c r="E1106">
        <v>492.49329999999998</v>
      </c>
      <c r="F1106" t="s">
        <v>1357</v>
      </c>
      <c r="G1106" s="6">
        <v>45830.789074074077</v>
      </c>
      <c r="H1106"/>
      <c r="I1106" t="s">
        <v>1352</v>
      </c>
      <c r="J1106"/>
      <c r="K1106" t="s">
        <v>1360</v>
      </c>
      <c r="L1106">
        <v>4</v>
      </c>
      <c r="M1106">
        <v>0</v>
      </c>
      <c r="N1106">
        <v>0.3039</v>
      </c>
      <c r="O1106">
        <v>0.13270000000000001</v>
      </c>
      <c r="P1106"/>
      <c r="Q1106"/>
      <c r="R1106">
        <v>0.43659999999999999</v>
      </c>
      <c r="S1106"/>
      <c r="T1106"/>
      <c r="U1106"/>
      <c r="V1106"/>
      <c r="W1106"/>
      <c r="X1106"/>
      <c r="Y1106"/>
      <c r="Z1106"/>
      <c r="AA1106"/>
      <c r="AB1106"/>
      <c r="AC1106"/>
      <c r="AD1106"/>
      <c r="AE1106">
        <v>0.13270000000000001</v>
      </c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 t="s">
        <v>1353</v>
      </c>
      <c r="AT1106" s="108" t="str">
        <f t="shared" si="17"/>
        <v>DB1_2025-06-22_C</v>
      </c>
      <c r="AU1106" s="49"/>
      <c r="AV1106" s="49"/>
    </row>
    <row r="1107" spans="1:48" x14ac:dyDescent="0.35">
      <c r="A1107" t="s">
        <v>1640</v>
      </c>
      <c r="B1107" t="s">
        <v>1349</v>
      </c>
      <c r="C1107" t="s">
        <v>1350</v>
      </c>
      <c r="D1107" t="s">
        <v>1349</v>
      </c>
      <c r="E1107">
        <v>3.27258</v>
      </c>
      <c r="F1107" t="s">
        <v>1351</v>
      </c>
      <c r="G1107" s="6">
        <v>45830.789907407408</v>
      </c>
      <c r="H1107"/>
      <c r="I1107" t="s">
        <v>1352</v>
      </c>
      <c r="J1107"/>
      <c r="K1107"/>
      <c r="L1107">
        <v>0</v>
      </c>
      <c r="M1107">
        <v>0</v>
      </c>
      <c r="N1107">
        <v>1.9279999999999999E-2</v>
      </c>
      <c r="O1107">
        <v>3.8600000000000001E-3</v>
      </c>
      <c r="P1107"/>
      <c r="Q1107"/>
      <c r="R1107">
        <v>2.3140000000000001E-2</v>
      </c>
      <c r="S1107"/>
      <c r="T1107"/>
      <c r="U1107"/>
      <c r="V1107"/>
      <c r="W1107"/>
      <c r="X1107"/>
      <c r="Y1107"/>
      <c r="Z1107"/>
      <c r="AA1107"/>
      <c r="AB1107"/>
      <c r="AC1107"/>
      <c r="AD1107"/>
      <c r="AE1107">
        <v>3.8600000000000001E-3</v>
      </c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 t="s">
        <v>1353</v>
      </c>
      <c r="AT1107" s="108" t="str">
        <f t="shared" si="17"/>
        <v>DE1_2025-06-22_N</v>
      </c>
      <c r="AU1107" s="49"/>
      <c r="AV1107" s="49"/>
    </row>
    <row r="1108" spans="1:48" x14ac:dyDescent="0.35">
      <c r="A1108" t="s">
        <v>1639</v>
      </c>
      <c r="B1108" t="s">
        <v>1349</v>
      </c>
      <c r="C1108" t="s">
        <v>1356</v>
      </c>
      <c r="D1108" t="s">
        <v>1349</v>
      </c>
      <c r="E1108">
        <v>7.8240000000000004E-2</v>
      </c>
      <c r="F1108" t="s">
        <v>1357</v>
      </c>
      <c r="G1108" s="6">
        <v>45830.790324074071</v>
      </c>
      <c r="H1108"/>
      <c r="I1108" t="s">
        <v>1352</v>
      </c>
      <c r="J1108"/>
      <c r="K1108"/>
      <c r="L1108">
        <v>0</v>
      </c>
      <c r="M1108">
        <v>0</v>
      </c>
      <c r="N1108">
        <v>3.5979999999999998E-2</v>
      </c>
      <c r="O1108">
        <v>1.3799999999999999E-3</v>
      </c>
      <c r="P1108"/>
      <c r="Q1108"/>
      <c r="R1108">
        <v>3.737E-2</v>
      </c>
      <c r="S1108"/>
      <c r="T1108"/>
      <c r="U1108"/>
      <c r="V1108"/>
      <c r="W1108"/>
      <c r="X1108"/>
      <c r="Y1108"/>
      <c r="Z1108"/>
      <c r="AA1108"/>
      <c r="AB1108"/>
      <c r="AC1108"/>
      <c r="AD1108"/>
      <c r="AE1108">
        <v>1.3799999999999999E-3</v>
      </c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 t="s">
        <v>1353</v>
      </c>
      <c r="AT1108" s="108" t="str">
        <f t="shared" si="17"/>
        <v>GRPL1_2025-06-22_P</v>
      </c>
      <c r="AU1108" s="49"/>
      <c r="AV1108" s="49"/>
    </row>
    <row r="1109" spans="1:48" x14ac:dyDescent="0.35">
      <c r="A1109" t="s">
        <v>1630</v>
      </c>
      <c r="B1109" t="s">
        <v>1349</v>
      </c>
      <c r="C1109" t="s">
        <v>1361</v>
      </c>
      <c r="D1109" t="s">
        <v>1349</v>
      </c>
      <c r="E1109">
        <v>43.315829999999998</v>
      </c>
      <c r="F1109" t="s">
        <v>1351</v>
      </c>
      <c r="G1109" s="6">
        <v>45830.79105324074</v>
      </c>
      <c r="H1109"/>
      <c r="I1109" t="s">
        <v>1352</v>
      </c>
      <c r="J1109"/>
      <c r="K1109" t="s">
        <v>1360</v>
      </c>
      <c r="L1109">
        <v>4</v>
      </c>
      <c r="M1109">
        <v>0</v>
      </c>
      <c r="N1109">
        <v>1.4290000000000001E-2</v>
      </c>
      <c r="O1109">
        <v>5.1999999999999995E-4</v>
      </c>
      <c r="P1109"/>
      <c r="Q1109"/>
      <c r="R1109">
        <v>1.481E-2</v>
      </c>
      <c r="S1109"/>
      <c r="T1109"/>
      <c r="U1109"/>
      <c r="V1109"/>
      <c r="W1109"/>
      <c r="X1109"/>
      <c r="Y1109"/>
      <c r="Z1109"/>
      <c r="AA1109"/>
      <c r="AB1109"/>
      <c r="AC1109"/>
      <c r="AD1109"/>
      <c r="AE1109">
        <v>5.1999999999999995E-4</v>
      </c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 t="s">
        <v>1353</v>
      </c>
      <c r="AT1109" s="108" t="str">
        <f t="shared" si="17"/>
        <v>PMRL1_2025-06-22_T</v>
      </c>
      <c r="AU1109" s="49"/>
      <c r="AV1109" s="49"/>
    </row>
    <row r="1110" spans="1:48" x14ac:dyDescent="0.35">
      <c r="A1110" t="s">
        <v>1641</v>
      </c>
      <c r="B1110" t="s">
        <v>1349</v>
      </c>
      <c r="C1110" t="s">
        <v>1350</v>
      </c>
      <c r="D1110" t="s">
        <v>1349</v>
      </c>
      <c r="E1110">
        <v>-2.0808</v>
      </c>
      <c r="F1110" t="s">
        <v>1351</v>
      </c>
      <c r="G1110" s="6">
        <v>45830.792199074072</v>
      </c>
      <c r="H1110"/>
      <c r="I1110" t="s">
        <v>1352</v>
      </c>
      <c r="J1110"/>
      <c r="K1110"/>
      <c r="L1110">
        <v>0</v>
      </c>
      <c r="M1110">
        <v>0</v>
      </c>
      <c r="N1110">
        <v>2.5699999999999998E-3</v>
      </c>
      <c r="O1110">
        <v>1.1100000000000001E-3</v>
      </c>
      <c r="P1110"/>
      <c r="Q1110"/>
      <c r="R1110">
        <v>3.6700000000000001E-3</v>
      </c>
      <c r="S1110"/>
      <c r="T1110"/>
      <c r="U1110"/>
      <c r="V1110"/>
      <c r="W1110"/>
      <c r="X1110"/>
      <c r="Y1110"/>
      <c r="Z1110"/>
      <c r="AA1110"/>
      <c r="AB1110"/>
      <c r="AC1110"/>
      <c r="AD1110"/>
      <c r="AE1110">
        <v>1.1100000000000001E-3</v>
      </c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 t="s">
        <v>1353</v>
      </c>
      <c r="AT1110" s="108" t="str">
        <f t="shared" si="17"/>
        <v>MB3_2025-06-22_N</v>
      </c>
      <c r="AU1110" s="49"/>
      <c r="AV1110" s="49"/>
    </row>
    <row r="1111" spans="1:48" x14ac:dyDescent="0.35">
      <c r="A1111" t="s">
        <v>1638</v>
      </c>
      <c r="B1111" t="s">
        <v>1349</v>
      </c>
      <c r="C1111" t="s">
        <v>1361</v>
      </c>
      <c r="D1111" t="s">
        <v>1349</v>
      </c>
      <c r="E1111">
        <v>271.5718</v>
      </c>
      <c r="F1111" t="s">
        <v>1351</v>
      </c>
      <c r="G1111" s="6">
        <v>45830.792303240742</v>
      </c>
      <c r="H1111"/>
      <c r="I1111" t="s">
        <v>1352</v>
      </c>
      <c r="J1111"/>
      <c r="K1111"/>
      <c r="L1111">
        <v>0</v>
      </c>
      <c r="M1111">
        <v>0</v>
      </c>
      <c r="N1111">
        <v>0.29381000000000002</v>
      </c>
      <c r="O1111">
        <v>6.7299999999999999E-3</v>
      </c>
      <c r="P1111"/>
      <c r="Q1111"/>
      <c r="R1111">
        <v>0.30053999999999997</v>
      </c>
      <c r="S1111"/>
      <c r="T1111"/>
      <c r="U1111"/>
      <c r="V1111"/>
      <c r="W1111"/>
      <c r="X1111"/>
      <c r="Y1111"/>
      <c r="Z1111"/>
      <c r="AA1111"/>
      <c r="AB1111"/>
      <c r="AC1111"/>
      <c r="AD1111"/>
      <c r="AE1111">
        <v>6.7299999999999999E-3</v>
      </c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 t="s">
        <v>1353</v>
      </c>
      <c r="AT1111" s="108" t="str">
        <f t="shared" si="17"/>
        <v>DB1_2025-06-22_T</v>
      </c>
      <c r="AU1111" s="49"/>
      <c r="AV1111" s="49"/>
    </row>
    <row r="1112" spans="1:48" x14ac:dyDescent="0.35">
      <c r="A1112" t="s">
        <v>1641</v>
      </c>
      <c r="B1112" t="s">
        <v>1349</v>
      </c>
      <c r="C1112" t="s">
        <v>1356</v>
      </c>
      <c r="D1112" t="s">
        <v>1349</v>
      </c>
      <c r="E1112">
        <v>0.10771</v>
      </c>
      <c r="F1112" t="s">
        <v>1357</v>
      </c>
      <c r="G1112" s="6">
        <v>45830.795532407406</v>
      </c>
      <c r="H1112"/>
      <c r="I1112" t="s">
        <v>1352</v>
      </c>
      <c r="J1112"/>
      <c r="K1112"/>
      <c r="L1112">
        <v>0</v>
      </c>
      <c r="M1112">
        <v>0</v>
      </c>
      <c r="N1112">
        <v>5.0180000000000002E-2</v>
      </c>
      <c r="O1112">
        <v>1.3999999999999999E-4</v>
      </c>
      <c r="P1112"/>
      <c r="Q1112"/>
      <c r="R1112">
        <v>5.0319999999999997E-2</v>
      </c>
      <c r="S1112"/>
      <c r="T1112"/>
      <c r="U1112"/>
      <c r="V1112"/>
      <c r="W1112"/>
      <c r="X1112"/>
      <c r="Y1112"/>
      <c r="Z1112"/>
      <c r="AA1112"/>
      <c r="AB1112"/>
      <c r="AC1112"/>
      <c r="AD1112"/>
      <c r="AE1112">
        <v>1.3999999999999999E-4</v>
      </c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 t="s">
        <v>1353</v>
      </c>
      <c r="AT1112" s="108" t="str">
        <f t="shared" si="17"/>
        <v>MB3_2025-06-22_P</v>
      </c>
      <c r="AU1112" s="49"/>
      <c r="AV1112" s="49"/>
    </row>
    <row r="1113" spans="1:48" x14ac:dyDescent="0.35">
      <c r="A1113" t="s">
        <v>1640</v>
      </c>
      <c r="B1113" t="s">
        <v>1349</v>
      </c>
      <c r="C1113" t="s">
        <v>1359</v>
      </c>
      <c r="D1113" t="s">
        <v>1349</v>
      </c>
      <c r="E1113">
        <v>197.58179999999999</v>
      </c>
      <c r="F1113" t="s">
        <v>1357</v>
      </c>
      <c r="G1113" s="6">
        <v>45830.797511574077</v>
      </c>
      <c r="H1113"/>
      <c r="I1113" t="s">
        <v>1352</v>
      </c>
      <c r="J1113"/>
      <c r="K1113" t="s">
        <v>1360</v>
      </c>
      <c r="L1113">
        <v>4</v>
      </c>
      <c r="M1113">
        <v>0</v>
      </c>
      <c r="N1113">
        <v>0.13266</v>
      </c>
      <c r="O1113">
        <v>0.13572999999999999</v>
      </c>
      <c r="P1113"/>
      <c r="Q1113"/>
      <c r="R1113">
        <v>0.26839000000000002</v>
      </c>
      <c r="S1113"/>
      <c r="T1113"/>
      <c r="U1113"/>
      <c r="V1113"/>
      <c r="W1113"/>
      <c r="X1113"/>
      <c r="Y1113"/>
      <c r="Z1113"/>
      <c r="AA1113"/>
      <c r="AB1113"/>
      <c r="AC1113"/>
      <c r="AD1113"/>
      <c r="AE1113">
        <v>0.13572999999999999</v>
      </c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 t="s">
        <v>1353</v>
      </c>
      <c r="AT1113" s="108" t="str">
        <f t="shared" si="17"/>
        <v>DE1_2025-06-22_C</v>
      </c>
      <c r="AU1113" s="49"/>
      <c r="AV1113" s="49"/>
    </row>
    <row r="1114" spans="1:48" x14ac:dyDescent="0.35">
      <c r="A1114" t="s">
        <v>1642</v>
      </c>
      <c r="B1114" t="s">
        <v>1349</v>
      </c>
      <c r="C1114" t="s">
        <v>1356</v>
      </c>
      <c r="D1114" t="s">
        <v>1349</v>
      </c>
      <c r="E1114">
        <v>1.3169999999999999E-2</v>
      </c>
      <c r="F1114" t="s">
        <v>1357</v>
      </c>
      <c r="G1114" s="6">
        <v>45830.79855324074</v>
      </c>
      <c r="H1114"/>
      <c r="I1114" t="s">
        <v>1352</v>
      </c>
      <c r="J1114"/>
      <c r="K1114"/>
      <c r="L1114">
        <v>0</v>
      </c>
      <c r="M1114">
        <v>0</v>
      </c>
      <c r="N1114">
        <v>4.64E-3</v>
      </c>
      <c r="O1114">
        <v>1.32E-3</v>
      </c>
      <c r="P1114"/>
      <c r="Q1114"/>
      <c r="R1114">
        <v>5.9500000000000004E-3</v>
      </c>
      <c r="S1114"/>
      <c r="T1114"/>
      <c r="U1114"/>
      <c r="V1114"/>
      <c r="W1114"/>
      <c r="X1114"/>
      <c r="Y1114"/>
      <c r="Z1114"/>
      <c r="AA1114"/>
      <c r="AB1114"/>
      <c r="AC1114"/>
      <c r="AD1114"/>
      <c r="AE1114">
        <v>1.32E-3</v>
      </c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 t="s">
        <v>1353</v>
      </c>
      <c r="AT1114" s="108" t="str">
        <f t="shared" si="17"/>
        <v>RBA_2025-06-22_P</v>
      </c>
      <c r="AU1114" s="49"/>
      <c r="AV1114" s="49"/>
    </row>
    <row r="1115" spans="1:48" x14ac:dyDescent="0.35">
      <c r="A1115" t="s">
        <v>1639</v>
      </c>
      <c r="B1115" t="s">
        <v>1349</v>
      </c>
      <c r="C1115" t="s">
        <v>1359</v>
      </c>
      <c r="D1115" t="s">
        <v>1349</v>
      </c>
      <c r="E1115">
        <v>940.50160000000005</v>
      </c>
      <c r="F1115" t="s">
        <v>1357</v>
      </c>
      <c r="G1115" s="6">
        <v>45830.798761574071</v>
      </c>
      <c r="H1115"/>
      <c r="I1115" t="s">
        <v>1352</v>
      </c>
      <c r="J1115"/>
      <c r="K1115" t="s">
        <v>1360</v>
      </c>
      <c r="L1115">
        <v>36</v>
      </c>
      <c r="M1115">
        <v>0</v>
      </c>
      <c r="N1115">
        <v>8.7359999999999993E-2</v>
      </c>
      <c r="O1115">
        <v>0.13627</v>
      </c>
      <c r="P1115"/>
      <c r="Q1115"/>
      <c r="R1115">
        <v>0.22363</v>
      </c>
      <c r="S1115"/>
      <c r="T1115"/>
      <c r="U1115"/>
      <c r="V1115"/>
      <c r="W1115"/>
      <c r="X1115"/>
      <c r="Y1115"/>
      <c r="Z1115"/>
      <c r="AA1115"/>
      <c r="AB1115"/>
      <c r="AC1115"/>
      <c r="AD1115"/>
      <c r="AE1115">
        <v>0.13627</v>
      </c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 t="s">
        <v>1353</v>
      </c>
      <c r="AT1115" s="108" t="str">
        <f t="shared" si="17"/>
        <v>GRPL1_2025-06-22_C</v>
      </c>
      <c r="AU1115" s="49"/>
      <c r="AV1115" s="49"/>
    </row>
    <row r="1116" spans="1:48" x14ac:dyDescent="0.35">
      <c r="A1116" t="s">
        <v>1643</v>
      </c>
      <c r="B1116" t="s">
        <v>1349</v>
      </c>
      <c r="C1116" t="s">
        <v>1356</v>
      </c>
      <c r="D1116" t="s">
        <v>1349</v>
      </c>
      <c r="E1116">
        <v>0.11186</v>
      </c>
      <c r="F1116" t="s">
        <v>1357</v>
      </c>
      <c r="G1116" s="6">
        <v>45830.799178240741</v>
      </c>
      <c r="H1116"/>
      <c r="I1116" t="s">
        <v>1352</v>
      </c>
      <c r="J1116"/>
      <c r="K1116"/>
      <c r="L1116">
        <v>0</v>
      </c>
      <c r="M1116">
        <v>0</v>
      </c>
      <c r="N1116">
        <v>5.2179999999999997E-2</v>
      </c>
      <c r="O1116">
        <v>1.17E-3</v>
      </c>
      <c r="P1116"/>
      <c r="Q1116"/>
      <c r="R1116">
        <v>5.3350000000000002E-2</v>
      </c>
      <c r="S1116"/>
      <c r="T1116"/>
      <c r="U1116"/>
      <c r="V1116"/>
      <c r="W1116"/>
      <c r="X1116"/>
      <c r="Y1116"/>
      <c r="Z1116"/>
      <c r="AA1116"/>
      <c r="AB1116"/>
      <c r="AC1116"/>
      <c r="AD1116"/>
      <c r="AE1116">
        <v>1.17E-3</v>
      </c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 t="s">
        <v>1353</v>
      </c>
      <c r="AT1116" s="108" t="str">
        <f t="shared" si="17"/>
        <v>LSC1_2025-06-22_P</v>
      </c>
      <c r="AU1116" s="49"/>
      <c r="AV1116" s="49"/>
    </row>
    <row r="1117" spans="1:48" x14ac:dyDescent="0.35">
      <c r="A1117" t="s">
        <v>1642</v>
      </c>
      <c r="B1117" t="s">
        <v>1349</v>
      </c>
      <c r="C1117" t="s">
        <v>1350</v>
      </c>
      <c r="D1117" t="s">
        <v>1349</v>
      </c>
      <c r="E1117">
        <v>14.56082</v>
      </c>
      <c r="F1117" t="s">
        <v>1351</v>
      </c>
      <c r="G1117" s="6">
        <v>45830.801886574074</v>
      </c>
      <c r="H1117"/>
      <c r="I1117" t="s">
        <v>1352</v>
      </c>
      <c r="J1117"/>
      <c r="K1117"/>
      <c r="L1117">
        <v>0</v>
      </c>
      <c r="M1117">
        <v>0</v>
      </c>
      <c r="N1117">
        <v>5.4510000000000003E-2</v>
      </c>
      <c r="O1117">
        <v>5.1700000000000001E-3</v>
      </c>
      <c r="P1117"/>
      <c r="Q1117"/>
      <c r="R1117">
        <v>5.969E-2</v>
      </c>
      <c r="S1117"/>
      <c r="T1117"/>
      <c r="U1117"/>
      <c r="V1117"/>
      <c r="W1117"/>
      <c r="X1117"/>
      <c r="Y1117"/>
      <c r="Z1117"/>
      <c r="AA1117"/>
      <c r="AB1117"/>
      <c r="AC1117"/>
      <c r="AD1117"/>
      <c r="AE1117">
        <v>5.1700000000000001E-3</v>
      </c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 t="s">
        <v>1353</v>
      </c>
      <c r="AT1117" s="108" t="str">
        <f t="shared" si="17"/>
        <v>RBA_2025-06-22_N</v>
      </c>
      <c r="AU1117" s="49"/>
      <c r="AV1117" s="49"/>
    </row>
    <row r="1118" spans="1:48" x14ac:dyDescent="0.35">
      <c r="A1118" t="s">
        <v>1641</v>
      </c>
      <c r="B1118" t="s">
        <v>1349</v>
      </c>
      <c r="C1118" t="s">
        <v>1359</v>
      </c>
      <c r="D1118" t="s">
        <v>1349</v>
      </c>
      <c r="E1118">
        <v>766.68409999999994</v>
      </c>
      <c r="F1118" t="s">
        <v>1357</v>
      </c>
      <c r="G1118" s="6">
        <v>45830.803969907407</v>
      </c>
      <c r="H1118"/>
      <c r="I1118" t="s">
        <v>1352</v>
      </c>
      <c r="J1118"/>
      <c r="K1118" t="s">
        <v>1360</v>
      </c>
      <c r="L1118">
        <v>30</v>
      </c>
      <c r="M1118">
        <v>0</v>
      </c>
      <c r="N1118">
        <v>8.5110000000000005E-2</v>
      </c>
      <c r="O1118">
        <v>0.13367999999999999</v>
      </c>
      <c r="P1118"/>
      <c r="Q1118"/>
      <c r="R1118">
        <v>0.21879000000000001</v>
      </c>
      <c r="S1118"/>
      <c r="T1118"/>
      <c r="U1118"/>
      <c r="V1118"/>
      <c r="W1118"/>
      <c r="X1118"/>
      <c r="Y1118"/>
      <c r="Z1118"/>
      <c r="AA1118"/>
      <c r="AB1118"/>
      <c r="AC1118"/>
      <c r="AD1118"/>
      <c r="AE1118">
        <v>0.13367999999999999</v>
      </c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 t="s">
        <v>1353</v>
      </c>
      <c r="AT1118" s="108" t="str">
        <f t="shared" si="17"/>
        <v>MB3_2025-06-22_C</v>
      </c>
      <c r="AU1118" s="49"/>
      <c r="AV1118" s="49"/>
    </row>
    <row r="1119" spans="1:48" x14ac:dyDescent="0.35">
      <c r="A1119" t="s">
        <v>1643</v>
      </c>
      <c r="B1119" t="s">
        <v>1349</v>
      </c>
      <c r="C1119" t="s">
        <v>1350</v>
      </c>
      <c r="D1119" t="s">
        <v>1349</v>
      </c>
      <c r="E1119">
        <v>10.0992</v>
      </c>
      <c r="F1119" t="s">
        <v>1351</v>
      </c>
      <c r="G1119" s="6">
        <v>45830.804282407407</v>
      </c>
      <c r="H1119"/>
      <c r="I1119" t="s">
        <v>1352</v>
      </c>
      <c r="J1119"/>
      <c r="K1119"/>
      <c r="L1119">
        <v>0</v>
      </c>
      <c r="M1119">
        <v>0</v>
      </c>
      <c r="N1119">
        <v>4.0590000000000001E-2</v>
      </c>
      <c r="O1119">
        <v>5.3400000000000001E-3</v>
      </c>
      <c r="P1119"/>
      <c r="Q1119"/>
      <c r="R1119">
        <v>4.5929999999999999E-2</v>
      </c>
      <c r="S1119"/>
      <c r="T1119"/>
      <c r="U1119"/>
      <c r="V1119"/>
      <c r="W1119"/>
      <c r="X1119"/>
      <c r="Y1119"/>
      <c r="Z1119"/>
      <c r="AA1119"/>
      <c r="AB1119"/>
      <c r="AC1119"/>
      <c r="AD1119"/>
      <c r="AE1119">
        <v>5.3400000000000001E-3</v>
      </c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 t="s">
        <v>1353</v>
      </c>
      <c r="AT1119" s="108" t="str">
        <f t="shared" si="17"/>
        <v>LSC1_2025-06-22_N</v>
      </c>
      <c r="AU1119" s="49"/>
      <c r="AV1119" s="49"/>
    </row>
    <row r="1120" spans="1:48" x14ac:dyDescent="0.35">
      <c r="A1120" t="s">
        <v>1640</v>
      </c>
      <c r="B1120" t="s">
        <v>1349</v>
      </c>
      <c r="C1120" t="s">
        <v>1356</v>
      </c>
      <c r="D1120" t="s">
        <v>1349</v>
      </c>
      <c r="E1120">
        <v>3.8679999999999999E-2</v>
      </c>
      <c r="F1120" t="s">
        <v>1357</v>
      </c>
      <c r="G1120" s="6">
        <v>45830.804386574076</v>
      </c>
      <c r="H1120"/>
      <c r="I1120" t="s">
        <v>1352</v>
      </c>
      <c r="J1120"/>
      <c r="K1120" t="s">
        <v>1360</v>
      </c>
      <c r="L1120">
        <v>4</v>
      </c>
      <c r="M1120">
        <v>0</v>
      </c>
      <c r="N1120">
        <v>2.0200000000000001E-3</v>
      </c>
      <c r="O1120">
        <v>-6.0000000000000002E-5</v>
      </c>
      <c r="P1120"/>
      <c r="Q1120"/>
      <c r="R1120">
        <v>1.9599999999999999E-3</v>
      </c>
      <c r="S1120"/>
      <c r="T1120"/>
      <c r="U1120"/>
      <c r="V1120"/>
      <c r="W1120"/>
      <c r="X1120"/>
      <c r="Y1120"/>
      <c r="Z1120"/>
      <c r="AA1120"/>
      <c r="AB1120"/>
      <c r="AC1120"/>
      <c r="AD1120"/>
      <c r="AE1120">
        <v>-6.0000000000000002E-5</v>
      </c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 t="s">
        <v>1353</v>
      </c>
      <c r="AT1120" s="108" t="str">
        <f t="shared" si="17"/>
        <v>DE1_2025-06-22_P</v>
      </c>
      <c r="AU1120" s="49"/>
      <c r="AV1120" s="49"/>
    </row>
    <row r="1121" spans="1:48" x14ac:dyDescent="0.35">
      <c r="A1121" t="s">
        <v>1635</v>
      </c>
      <c r="B1121" t="s">
        <v>1349</v>
      </c>
      <c r="C1121" t="s">
        <v>1361</v>
      </c>
      <c r="D1121" t="s">
        <v>1349</v>
      </c>
      <c r="E1121">
        <v>700.4153</v>
      </c>
      <c r="F1121" t="s">
        <v>1351</v>
      </c>
      <c r="G1121" s="6">
        <v>45830.805636574078</v>
      </c>
      <c r="H1121"/>
      <c r="I1121" t="s">
        <v>1352</v>
      </c>
      <c r="J1121"/>
      <c r="K1121" t="s">
        <v>1360</v>
      </c>
      <c r="L1121">
        <v>4</v>
      </c>
      <c r="M1121">
        <v>0</v>
      </c>
      <c r="N1121">
        <v>0.15189</v>
      </c>
      <c r="O1121">
        <v>7.2000000000000005E-4</v>
      </c>
      <c r="P1121"/>
      <c r="Q1121"/>
      <c r="R1121">
        <v>0.15261</v>
      </c>
      <c r="S1121"/>
      <c r="T1121"/>
      <c r="U1121"/>
      <c r="V1121"/>
      <c r="W1121"/>
      <c r="X1121"/>
      <c r="Y1121"/>
      <c r="Z1121"/>
      <c r="AA1121"/>
      <c r="AB1121"/>
      <c r="AC1121"/>
      <c r="AD1121"/>
      <c r="AE1121">
        <v>7.2000000000000005E-4</v>
      </c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 t="s">
        <v>1353</v>
      </c>
      <c r="AT1121" s="108" t="str">
        <f t="shared" si="17"/>
        <v>RB1_2025-06-22_T</v>
      </c>
      <c r="AU1121" s="49"/>
      <c r="AV1121" s="49"/>
    </row>
    <row r="1122" spans="1:48" x14ac:dyDescent="0.35">
      <c r="A1122" t="s">
        <v>1637</v>
      </c>
      <c r="B1122" t="s">
        <v>1349</v>
      </c>
      <c r="C1122" t="s">
        <v>1361</v>
      </c>
      <c r="D1122" t="s">
        <v>1349</v>
      </c>
      <c r="E1122">
        <v>543.5865</v>
      </c>
      <c r="F1122" t="s">
        <v>1351</v>
      </c>
      <c r="G1122" s="6">
        <v>45830.805949074071</v>
      </c>
      <c r="H1122"/>
      <c r="I1122" t="s">
        <v>1352</v>
      </c>
      <c r="J1122"/>
      <c r="K1122" t="s">
        <v>1360</v>
      </c>
      <c r="L1122">
        <v>4</v>
      </c>
      <c r="M1122">
        <v>0</v>
      </c>
      <c r="N1122">
        <v>0.11866</v>
      </c>
      <c r="O1122">
        <v>3.8000000000000002E-4</v>
      </c>
      <c r="P1122"/>
      <c r="Q1122"/>
      <c r="R1122">
        <v>0.11905</v>
      </c>
      <c r="S1122"/>
      <c r="T1122"/>
      <c r="U1122"/>
      <c r="V1122"/>
      <c r="W1122"/>
      <c r="X1122"/>
      <c r="Y1122"/>
      <c r="Z1122"/>
      <c r="AA1122"/>
      <c r="AB1122"/>
      <c r="AC1122"/>
      <c r="AD1122"/>
      <c r="AE1122">
        <v>3.8000000000000002E-4</v>
      </c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 t="s">
        <v>1353</v>
      </c>
      <c r="AT1122" s="108" t="str">
        <f t="shared" si="17"/>
        <v>CL2_2025-06-22_T</v>
      </c>
      <c r="AU1122" s="49"/>
      <c r="AV1122" s="49"/>
    </row>
    <row r="1123" spans="1:48" x14ac:dyDescent="0.35">
      <c r="A1123" t="s">
        <v>1644</v>
      </c>
      <c r="B1123" t="s">
        <v>1349</v>
      </c>
      <c r="C1123" t="s">
        <v>1359</v>
      </c>
      <c r="D1123" t="s">
        <v>1349</v>
      </c>
      <c r="E1123">
        <v>421.27350000000001</v>
      </c>
      <c r="F1123" t="s">
        <v>1357</v>
      </c>
      <c r="G1123" s="6">
        <v>45830.80667824074</v>
      </c>
      <c r="H1123"/>
      <c r="I1123" t="s">
        <v>1352</v>
      </c>
      <c r="J1123"/>
      <c r="K1123" t="s">
        <v>1360</v>
      </c>
      <c r="L1123">
        <v>4</v>
      </c>
      <c r="M1123">
        <v>0</v>
      </c>
      <c r="N1123">
        <v>0.26524999999999999</v>
      </c>
      <c r="O1123">
        <v>0.13536000000000001</v>
      </c>
      <c r="P1123"/>
      <c r="Q1123"/>
      <c r="R1123">
        <v>0.40061000000000002</v>
      </c>
      <c r="S1123"/>
      <c r="T1123"/>
      <c r="U1123"/>
      <c r="V1123"/>
      <c r="W1123"/>
      <c r="X1123"/>
      <c r="Y1123"/>
      <c r="Z1123"/>
      <c r="AA1123"/>
      <c r="AB1123"/>
      <c r="AC1123"/>
      <c r="AD1123"/>
      <c r="AE1123">
        <v>0.13536000000000001</v>
      </c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 t="s">
        <v>1353</v>
      </c>
      <c r="AT1123" s="108" t="str">
        <f t="shared" si="17"/>
        <v>GMP1_2025-06-22_C</v>
      </c>
      <c r="AU1123" s="49"/>
      <c r="AV1123" s="49"/>
    </row>
    <row r="1124" spans="1:48" x14ac:dyDescent="0.35">
      <c r="A1124" t="s">
        <v>1639</v>
      </c>
      <c r="B1124" t="s">
        <v>1349</v>
      </c>
      <c r="C1124" t="s">
        <v>1361</v>
      </c>
      <c r="D1124" t="s">
        <v>1349</v>
      </c>
      <c r="E1124">
        <v>460.97559999999999</v>
      </c>
      <c r="F1124" t="s">
        <v>1351</v>
      </c>
      <c r="G1124" s="6">
        <v>45830.80678240741</v>
      </c>
      <c r="H1124"/>
      <c r="I1124" t="s">
        <v>1352</v>
      </c>
      <c r="J1124"/>
      <c r="K1124"/>
      <c r="L1124">
        <v>0</v>
      </c>
      <c r="M1124">
        <v>0</v>
      </c>
      <c r="N1124">
        <v>0.50570000000000004</v>
      </c>
      <c r="O1124">
        <v>3.8400000000000001E-3</v>
      </c>
      <c r="P1124"/>
      <c r="Q1124"/>
      <c r="R1124">
        <v>0.50953999999999999</v>
      </c>
      <c r="S1124"/>
      <c r="T1124"/>
      <c r="U1124"/>
      <c r="V1124"/>
      <c r="W1124"/>
      <c r="X1124"/>
      <c r="Y1124"/>
      <c r="Z1124"/>
      <c r="AA1124"/>
      <c r="AB1124"/>
      <c r="AC1124"/>
      <c r="AD1124"/>
      <c r="AE1124">
        <v>3.8400000000000001E-3</v>
      </c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 t="s">
        <v>1353</v>
      </c>
      <c r="AT1124" s="108" t="str">
        <f t="shared" si="17"/>
        <v>GRPL1_2025-06-22_T</v>
      </c>
      <c r="AU1124" s="49"/>
      <c r="AV1124" s="49"/>
    </row>
    <row r="1125" spans="1:48" x14ac:dyDescent="0.35">
      <c r="A1125" t="s">
        <v>1642</v>
      </c>
      <c r="B1125" t="s">
        <v>1349</v>
      </c>
      <c r="C1125" t="s">
        <v>1359</v>
      </c>
      <c r="D1125" t="s">
        <v>1349</v>
      </c>
      <c r="E1125">
        <v>747.77200000000005</v>
      </c>
      <c r="F1125" t="s">
        <v>1357</v>
      </c>
      <c r="G1125" s="6">
        <v>45830.808865740742</v>
      </c>
      <c r="H1125"/>
      <c r="I1125" t="s">
        <v>1352</v>
      </c>
      <c r="J1125"/>
      <c r="K1125" t="s">
        <v>1360</v>
      </c>
      <c r="L1125">
        <v>30</v>
      </c>
      <c r="M1125">
        <v>0</v>
      </c>
      <c r="N1125">
        <v>8.3110000000000003E-2</v>
      </c>
      <c r="O1125">
        <v>0.13791999999999999</v>
      </c>
      <c r="P1125"/>
      <c r="Q1125"/>
      <c r="R1125">
        <v>0.22103</v>
      </c>
      <c r="S1125"/>
      <c r="T1125"/>
      <c r="U1125"/>
      <c r="V1125"/>
      <c r="W1125"/>
      <c r="X1125"/>
      <c r="Y1125"/>
      <c r="Z1125"/>
      <c r="AA1125"/>
      <c r="AB1125"/>
      <c r="AC1125"/>
      <c r="AD1125"/>
      <c r="AE1125">
        <v>0.13791999999999999</v>
      </c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 t="s">
        <v>1353</v>
      </c>
      <c r="AT1125" s="108" t="str">
        <f t="shared" si="17"/>
        <v>RBA_2025-06-22_C</v>
      </c>
      <c r="AU1125" s="49"/>
      <c r="AV1125" s="49"/>
    </row>
    <row r="1126" spans="1:48" x14ac:dyDescent="0.35">
      <c r="A1126" t="s">
        <v>1644</v>
      </c>
      <c r="B1126" t="s">
        <v>1349</v>
      </c>
      <c r="C1126" t="s">
        <v>1350</v>
      </c>
      <c r="D1126" t="s">
        <v>1349</v>
      </c>
      <c r="E1126">
        <v>8.6554099999999998</v>
      </c>
      <c r="F1126" t="s">
        <v>1351</v>
      </c>
      <c r="G1126" s="6">
        <v>45830.810428240744</v>
      </c>
      <c r="H1126"/>
      <c r="I1126" t="s">
        <v>1352</v>
      </c>
      <c r="J1126"/>
      <c r="K1126"/>
      <c r="L1126">
        <v>0</v>
      </c>
      <c r="M1126">
        <v>0</v>
      </c>
      <c r="N1126">
        <v>3.6080000000000001E-2</v>
      </c>
      <c r="O1126">
        <v>1.1979999999999999E-2</v>
      </c>
      <c r="P1126"/>
      <c r="Q1126"/>
      <c r="R1126">
        <v>4.8059999999999999E-2</v>
      </c>
      <c r="S1126"/>
      <c r="T1126"/>
      <c r="U1126"/>
      <c r="V1126"/>
      <c r="W1126"/>
      <c r="X1126"/>
      <c r="Y1126"/>
      <c r="Z1126"/>
      <c r="AA1126"/>
      <c r="AB1126"/>
      <c r="AC1126"/>
      <c r="AD1126"/>
      <c r="AE1126">
        <v>1.1979999999999999E-2</v>
      </c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 t="s">
        <v>1353</v>
      </c>
      <c r="AT1126" s="108" t="str">
        <f t="shared" si="17"/>
        <v>GMP1_2025-06-22_N</v>
      </c>
      <c r="AU1126" s="49"/>
      <c r="AV1126" s="49"/>
    </row>
    <row r="1127" spans="1:48" x14ac:dyDescent="0.35">
      <c r="A1127" t="s">
        <v>1644</v>
      </c>
      <c r="B1127" t="s">
        <v>1349</v>
      </c>
      <c r="C1127" t="s">
        <v>1361</v>
      </c>
      <c r="D1127" t="s">
        <v>1349</v>
      </c>
      <c r="E1127">
        <v>373.57920000000001</v>
      </c>
      <c r="F1127" t="s">
        <v>1351</v>
      </c>
      <c r="G1127" s="6">
        <v>45830.810949074075</v>
      </c>
      <c r="H1127"/>
      <c r="I1127" t="s">
        <v>1352</v>
      </c>
      <c r="J1127"/>
      <c r="K1127"/>
      <c r="L1127">
        <v>0</v>
      </c>
      <c r="M1127">
        <v>0</v>
      </c>
      <c r="N1127">
        <v>0.40683000000000002</v>
      </c>
      <c r="O1127">
        <v>5.1399999999999996E-3</v>
      </c>
      <c r="P1127"/>
      <c r="Q1127"/>
      <c r="R1127">
        <v>0.41198000000000001</v>
      </c>
      <c r="S1127"/>
      <c r="T1127"/>
      <c r="U1127"/>
      <c r="V1127"/>
      <c r="W1127"/>
      <c r="X1127"/>
      <c r="Y1127"/>
      <c r="Z1127"/>
      <c r="AA1127"/>
      <c r="AB1127"/>
      <c r="AC1127"/>
      <c r="AD1127"/>
      <c r="AE1127">
        <v>5.1399999999999996E-3</v>
      </c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 t="s">
        <v>1353</v>
      </c>
      <c r="AT1127" s="108" t="str">
        <f t="shared" si="17"/>
        <v>GMP1_2025-06-22_T</v>
      </c>
      <c r="AU1127" s="49"/>
      <c r="AV1127" s="49"/>
    </row>
    <row r="1128" spans="1:48" x14ac:dyDescent="0.35">
      <c r="A1128" t="s">
        <v>1643</v>
      </c>
      <c r="B1128" t="s">
        <v>1349</v>
      </c>
      <c r="C1128" t="s">
        <v>1359</v>
      </c>
      <c r="D1128" t="s">
        <v>1349</v>
      </c>
      <c r="E1128">
        <v>691.4855</v>
      </c>
      <c r="F1128" t="s">
        <v>1357</v>
      </c>
      <c r="G1128" s="6">
        <v>45830.81386574074</v>
      </c>
      <c r="H1128"/>
      <c r="I1128" t="s">
        <v>1352</v>
      </c>
      <c r="J1128"/>
      <c r="K1128" t="s">
        <v>1360</v>
      </c>
      <c r="L1128">
        <v>28</v>
      </c>
      <c r="M1128">
        <v>0</v>
      </c>
      <c r="N1128">
        <v>8.2199999999999995E-2</v>
      </c>
      <c r="O1128">
        <v>0.13924</v>
      </c>
      <c r="P1128"/>
      <c r="Q1128"/>
      <c r="R1128">
        <v>0.22142999999999999</v>
      </c>
      <c r="S1128"/>
      <c r="T1128"/>
      <c r="U1128"/>
      <c r="V1128"/>
      <c r="W1128"/>
      <c r="X1128"/>
      <c r="Y1128"/>
      <c r="Z1128"/>
      <c r="AA1128"/>
      <c r="AB1128"/>
      <c r="AC1128"/>
      <c r="AD1128"/>
      <c r="AE1128">
        <v>0.13924</v>
      </c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 t="s">
        <v>1353</v>
      </c>
      <c r="AT1128" s="108" t="str">
        <f t="shared" si="17"/>
        <v>LSC1_2025-06-22_C</v>
      </c>
      <c r="AU1128" s="49"/>
      <c r="AV1128" s="49"/>
    </row>
    <row r="1129" spans="1:48" x14ac:dyDescent="0.35">
      <c r="A1129" t="s">
        <v>1641</v>
      </c>
      <c r="B1129" t="s">
        <v>1349</v>
      </c>
      <c r="C1129" t="s">
        <v>1361</v>
      </c>
      <c r="D1129" t="s">
        <v>1349</v>
      </c>
      <c r="E1129">
        <v>182.3503</v>
      </c>
      <c r="F1129" t="s">
        <v>1351</v>
      </c>
      <c r="G1129" s="6">
        <v>45830.816886574074</v>
      </c>
      <c r="H1129"/>
      <c r="I1129" t="s">
        <v>1352</v>
      </c>
      <c r="J1129"/>
      <c r="K1129"/>
      <c r="L1129">
        <v>0</v>
      </c>
      <c r="M1129">
        <v>0</v>
      </c>
      <c r="N1129">
        <v>0.19705</v>
      </c>
      <c r="O1129">
        <v>2.0400000000000001E-3</v>
      </c>
      <c r="P1129"/>
      <c r="Q1129"/>
      <c r="R1129">
        <v>0.19908999999999999</v>
      </c>
      <c r="S1129"/>
      <c r="T1129"/>
      <c r="U1129"/>
      <c r="V1129"/>
      <c r="W1129"/>
      <c r="X1129"/>
      <c r="Y1129"/>
      <c r="Z1129"/>
      <c r="AA1129"/>
      <c r="AB1129"/>
      <c r="AC1129"/>
      <c r="AD1129"/>
      <c r="AE1129">
        <v>2.0400000000000001E-3</v>
      </c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 t="s">
        <v>1353</v>
      </c>
      <c r="AT1129" s="108" t="str">
        <f t="shared" si="17"/>
        <v>MB3_2025-06-22_T</v>
      </c>
      <c r="AU1129" s="49"/>
      <c r="AV1129" s="49"/>
    </row>
    <row r="1130" spans="1:48" x14ac:dyDescent="0.35">
      <c r="A1130" t="s">
        <v>1640</v>
      </c>
      <c r="B1130" t="s">
        <v>1349</v>
      </c>
      <c r="C1130" t="s">
        <v>1361</v>
      </c>
      <c r="D1130" t="s">
        <v>1349</v>
      </c>
      <c r="E1130">
        <v>515.44209999999998</v>
      </c>
      <c r="F1130" t="s">
        <v>1351</v>
      </c>
      <c r="G1130" s="6">
        <v>45830.818969907406</v>
      </c>
      <c r="H1130"/>
      <c r="I1130" t="s">
        <v>1352</v>
      </c>
      <c r="J1130"/>
      <c r="K1130" t="s">
        <v>1360</v>
      </c>
      <c r="L1130">
        <v>4</v>
      </c>
      <c r="M1130">
        <v>0</v>
      </c>
      <c r="N1130">
        <v>0.11273</v>
      </c>
      <c r="O1130">
        <v>3.8999999999999999E-4</v>
      </c>
      <c r="P1130"/>
      <c r="Q1130"/>
      <c r="R1130">
        <v>0.11311</v>
      </c>
      <c r="S1130"/>
      <c r="T1130"/>
      <c r="U1130"/>
      <c r="V1130"/>
      <c r="W1130"/>
      <c r="X1130"/>
      <c r="Y1130"/>
      <c r="Z1130"/>
      <c r="AA1130"/>
      <c r="AB1130"/>
      <c r="AC1130"/>
      <c r="AD1130"/>
      <c r="AE1130">
        <v>3.8999999999999999E-4</v>
      </c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 t="s">
        <v>1353</v>
      </c>
      <c r="AT1130" s="108" t="str">
        <f t="shared" si="17"/>
        <v>DE1_2025-06-22_T</v>
      </c>
      <c r="AU1130" s="49"/>
      <c r="AV1130" s="49"/>
    </row>
    <row r="1131" spans="1:48" x14ac:dyDescent="0.35">
      <c r="A1131" t="s">
        <v>1642</v>
      </c>
      <c r="B1131" t="s">
        <v>1349</v>
      </c>
      <c r="C1131" t="s">
        <v>1361</v>
      </c>
      <c r="D1131" t="s">
        <v>1349</v>
      </c>
      <c r="E1131">
        <v>735.73270000000002</v>
      </c>
      <c r="F1131" t="s">
        <v>1351</v>
      </c>
      <c r="G1131" s="6">
        <v>45830.820844907408</v>
      </c>
      <c r="H1131"/>
      <c r="I1131" t="s">
        <v>1352</v>
      </c>
      <c r="J1131"/>
      <c r="K1131" t="s">
        <v>1360</v>
      </c>
      <c r="L1131">
        <v>4</v>
      </c>
      <c r="M1131">
        <v>0</v>
      </c>
      <c r="N1131">
        <v>0.15941</v>
      </c>
      <c r="O1131">
        <v>5.2399999999999999E-3</v>
      </c>
      <c r="P1131"/>
      <c r="Q1131"/>
      <c r="R1131">
        <v>0.16464999999999999</v>
      </c>
      <c r="S1131"/>
      <c r="T1131"/>
      <c r="U1131"/>
      <c r="V1131"/>
      <c r="W1131"/>
      <c r="X1131"/>
      <c r="Y1131"/>
      <c r="Z1131"/>
      <c r="AA1131"/>
      <c r="AB1131"/>
      <c r="AC1131"/>
      <c r="AD1131"/>
      <c r="AE1131">
        <v>5.2399999999999999E-3</v>
      </c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 t="s">
        <v>1353</v>
      </c>
      <c r="AT1131" s="108" t="str">
        <f t="shared" si="17"/>
        <v>RBA_2025-06-22_T</v>
      </c>
      <c r="AU1131" s="49"/>
      <c r="AV1131" s="49"/>
    </row>
    <row r="1132" spans="1:48" x14ac:dyDescent="0.35">
      <c r="A1132" t="s">
        <v>1643</v>
      </c>
      <c r="B1132" t="s">
        <v>1349</v>
      </c>
      <c r="C1132" t="s">
        <v>1361</v>
      </c>
      <c r="D1132" t="s">
        <v>1349</v>
      </c>
      <c r="E1132">
        <v>624.2337</v>
      </c>
      <c r="F1132" t="s">
        <v>1351</v>
      </c>
      <c r="G1132" s="6">
        <v>45830.822094907409</v>
      </c>
      <c r="H1132"/>
      <c r="I1132" t="s">
        <v>1352</v>
      </c>
      <c r="J1132"/>
      <c r="K1132" t="s">
        <v>1360</v>
      </c>
      <c r="L1132">
        <v>4</v>
      </c>
      <c r="M1132">
        <v>0</v>
      </c>
      <c r="N1132">
        <v>0.13572000000000001</v>
      </c>
      <c r="O1132">
        <v>3.8999999999999999E-4</v>
      </c>
      <c r="P1132"/>
      <c r="Q1132"/>
      <c r="R1132">
        <v>0.13611000000000001</v>
      </c>
      <c r="S1132"/>
      <c r="T1132"/>
      <c r="U1132"/>
      <c r="V1132"/>
      <c r="W1132"/>
      <c r="X1132"/>
      <c r="Y1132"/>
      <c r="Z1132"/>
      <c r="AA1132"/>
      <c r="AB1132"/>
      <c r="AC1132"/>
      <c r="AD1132"/>
      <c r="AE1132">
        <v>3.8999999999999999E-4</v>
      </c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 t="s">
        <v>1353</v>
      </c>
      <c r="AT1132" s="108" t="str">
        <f t="shared" si="17"/>
        <v>LSC1_2025-06-22_T</v>
      </c>
      <c r="AU1132" s="49"/>
      <c r="AV1132" s="49"/>
    </row>
    <row r="1133" spans="1:48" x14ac:dyDescent="0.35">
      <c r="A1133" t="s">
        <v>1644</v>
      </c>
      <c r="B1133" t="s">
        <v>1349</v>
      </c>
      <c r="C1133" t="s">
        <v>1356</v>
      </c>
      <c r="D1133" t="s">
        <v>1349</v>
      </c>
      <c r="E1133">
        <v>1.491E-2</v>
      </c>
      <c r="F1133" t="s">
        <v>1357</v>
      </c>
      <c r="G1133" s="6">
        <v>45830.830011574071</v>
      </c>
      <c r="H1133"/>
      <c r="I1133" t="s">
        <v>1352</v>
      </c>
      <c r="J1133"/>
      <c r="K1133" t="s">
        <v>1360</v>
      </c>
      <c r="L1133">
        <v>0</v>
      </c>
      <c r="M1133">
        <v>0</v>
      </c>
      <c r="N1133">
        <v>5.47E-3</v>
      </c>
      <c r="O1133">
        <v>3.3300000000000001E-3</v>
      </c>
      <c r="P1133"/>
      <c r="Q1133"/>
      <c r="R1133">
        <v>8.8000000000000005E-3</v>
      </c>
      <c r="S1133"/>
      <c r="T1133"/>
      <c r="U1133"/>
      <c r="V1133"/>
      <c r="W1133"/>
      <c r="X1133"/>
      <c r="Y1133"/>
      <c r="Z1133"/>
      <c r="AA1133"/>
      <c r="AB1133"/>
      <c r="AC1133"/>
      <c r="AD1133"/>
      <c r="AE1133">
        <v>3.3300000000000001E-3</v>
      </c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 t="s">
        <v>1353</v>
      </c>
      <c r="AT1133" s="108" t="str">
        <f t="shared" si="17"/>
        <v>GMP1_2025-06-22_P</v>
      </c>
      <c r="AU1133" s="49"/>
      <c r="AV1133" s="49"/>
    </row>
    <row r="1134" spans="1:48" customFormat="1" x14ac:dyDescent="0.35">
      <c r="A1134" t="s">
        <v>1645</v>
      </c>
      <c r="B1134" t="s">
        <v>1349</v>
      </c>
      <c r="C1134" t="s">
        <v>1350</v>
      </c>
      <c r="D1134" t="s">
        <v>1349</v>
      </c>
      <c r="E1134">
        <v>-8.8374600000000001</v>
      </c>
      <c r="F1134" t="s">
        <v>1351</v>
      </c>
      <c r="G1134" s="6">
        <v>45831.70585648148</v>
      </c>
      <c r="I1134" t="s">
        <v>1352</v>
      </c>
      <c r="L1134">
        <v>0</v>
      </c>
      <c r="M1134">
        <v>0</v>
      </c>
      <c r="N1134">
        <v>-1.2E-2</v>
      </c>
      <c r="O1134">
        <v>0.22894</v>
      </c>
      <c r="R1134">
        <v>0.21693999999999999</v>
      </c>
      <c r="AE1134">
        <v>0.22894</v>
      </c>
      <c r="AS1134" t="s">
        <v>1353</v>
      </c>
      <c r="AT1134" s="108" t="str">
        <f t="shared" si="17"/>
        <v>HO3a_2025-06-23_N</v>
      </c>
    </row>
    <row r="1135" spans="1:48" customFormat="1" x14ac:dyDescent="0.35">
      <c r="A1135" t="s">
        <v>1645</v>
      </c>
      <c r="B1135" t="s">
        <v>1349</v>
      </c>
      <c r="C1135" t="s">
        <v>1359</v>
      </c>
      <c r="D1135" t="s">
        <v>1349</v>
      </c>
      <c r="E1135">
        <v>76.352080000000001</v>
      </c>
      <c r="F1135" t="s">
        <v>1357</v>
      </c>
      <c r="G1135" s="6">
        <v>45831.706689814811</v>
      </c>
      <c r="I1135" t="s">
        <v>1352</v>
      </c>
      <c r="L1135">
        <v>0</v>
      </c>
      <c r="M1135">
        <v>0</v>
      </c>
      <c r="N1135">
        <v>0.21424000000000001</v>
      </c>
      <c r="O1135">
        <v>0.13556000000000001</v>
      </c>
      <c r="R1135">
        <v>0.34978999999999999</v>
      </c>
      <c r="AE1135">
        <v>0.13556000000000001</v>
      </c>
      <c r="AS1135" t="s">
        <v>1353</v>
      </c>
      <c r="AT1135" s="108" t="str">
        <f t="shared" si="17"/>
        <v>HO3a_2025-06-23_C</v>
      </c>
    </row>
    <row r="1136" spans="1:48" customFormat="1" x14ac:dyDescent="0.35">
      <c r="A1136" t="s">
        <v>1645</v>
      </c>
      <c r="B1136" t="s">
        <v>1349</v>
      </c>
      <c r="C1136" t="s">
        <v>1356</v>
      </c>
      <c r="D1136" t="s">
        <v>1349</v>
      </c>
      <c r="E1136">
        <v>2.163E-2</v>
      </c>
      <c r="F1136" t="s">
        <v>1357</v>
      </c>
      <c r="G1136" s="6">
        <v>45831.709189814814</v>
      </c>
      <c r="I1136" t="s">
        <v>1352</v>
      </c>
      <c r="L1136">
        <v>0</v>
      </c>
      <c r="M1136">
        <v>0</v>
      </c>
      <c r="N1136">
        <v>4.9899999999999996E-3</v>
      </c>
      <c r="O1136">
        <v>9.1539999999999996E-2</v>
      </c>
      <c r="R1136">
        <v>9.6530000000000005E-2</v>
      </c>
      <c r="AE1136">
        <v>9.1539999999999996E-2</v>
      </c>
      <c r="AS1136" t="s">
        <v>1353</v>
      </c>
      <c r="AT1136" s="108" t="str">
        <f t="shared" si="17"/>
        <v>HO3a_2025-06-23_P</v>
      </c>
    </row>
    <row r="1137" spans="1:48" customFormat="1" x14ac:dyDescent="0.35">
      <c r="A1137" t="s">
        <v>1646</v>
      </c>
      <c r="B1137" t="s">
        <v>1349</v>
      </c>
      <c r="C1137" t="s">
        <v>1350</v>
      </c>
      <c r="D1137" t="s">
        <v>1349</v>
      </c>
      <c r="E1137">
        <v>-6.5995799999999996</v>
      </c>
      <c r="F1137" t="s">
        <v>1351</v>
      </c>
      <c r="G1137" s="6">
        <v>45831.710648148146</v>
      </c>
      <c r="I1137" t="s">
        <v>1352</v>
      </c>
      <c r="L1137">
        <v>0</v>
      </c>
      <c r="M1137">
        <v>0</v>
      </c>
      <c r="N1137">
        <v>-5.8700000000000002E-3</v>
      </c>
      <c r="O1137">
        <v>2.3050000000000001E-2</v>
      </c>
      <c r="R1137">
        <v>1.7180000000000001E-2</v>
      </c>
      <c r="AE1137">
        <v>2.3050000000000001E-2</v>
      </c>
      <c r="AS1137" t="s">
        <v>1353</v>
      </c>
      <c r="AT1137" s="108" t="str">
        <f t="shared" si="17"/>
        <v>WP3_2025-06-23_N</v>
      </c>
    </row>
    <row r="1138" spans="1:48" customFormat="1" x14ac:dyDescent="0.35">
      <c r="A1138" t="s">
        <v>1645</v>
      </c>
      <c r="B1138" t="s">
        <v>1349</v>
      </c>
      <c r="C1138" t="s">
        <v>1361</v>
      </c>
      <c r="D1138" t="s">
        <v>1349</v>
      </c>
      <c r="E1138">
        <v>-9.2921800000000001</v>
      </c>
      <c r="F1138" t="s">
        <v>1351</v>
      </c>
      <c r="G1138" s="6">
        <v>45831.711898148147</v>
      </c>
      <c r="I1138" t="s">
        <v>1352</v>
      </c>
      <c r="J1138">
        <v>30</v>
      </c>
      <c r="L1138">
        <v>0</v>
      </c>
      <c r="M1138">
        <v>0</v>
      </c>
      <c r="N1138">
        <v>-8.9599999999999992E-3</v>
      </c>
      <c r="O1138">
        <v>0.12852</v>
      </c>
      <c r="R1138">
        <v>0.11956</v>
      </c>
      <c r="AE1138">
        <v>0.12852</v>
      </c>
      <c r="AS1138" t="s">
        <v>1353</v>
      </c>
      <c r="AT1138" s="108" t="str">
        <f t="shared" si="17"/>
        <v>HO3a_2025-06-23_T</v>
      </c>
    </row>
    <row r="1139" spans="1:48" customFormat="1" x14ac:dyDescent="0.35">
      <c r="A1139" t="s">
        <v>1647</v>
      </c>
      <c r="B1139" t="s">
        <v>1349</v>
      </c>
      <c r="C1139" t="s">
        <v>1350</v>
      </c>
      <c r="D1139" t="s">
        <v>1349</v>
      </c>
      <c r="E1139">
        <v>-2.9393600000000002</v>
      </c>
      <c r="F1139" t="s">
        <v>1351</v>
      </c>
      <c r="G1139" s="6">
        <v>45831.712002314816</v>
      </c>
      <c r="I1139" t="s">
        <v>1352</v>
      </c>
      <c r="L1139">
        <v>0</v>
      </c>
      <c r="M1139">
        <v>0</v>
      </c>
      <c r="N1139">
        <v>4.1599999999999996E-3</v>
      </c>
      <c r="O1139">
        <v>1.316E-2</v>
      </c>
      <c r="R1139">
        <v>1.7319999999999999E-2</v>
      </c>
      <c r="AE1139">
        <v>1.316E-2</v>
      </c>
      <c r="AS1139" t="s">
        <v>1353</v>
      </c>
      <c r="AT1139" s="108" t="str">
        <f t="shared" si="17"/>
        <v>HO3_2025-06-23_N</v>
      </c>
    </row>
    <row r="1140" spans="1:48" customFormat="1" x14ac:dyDescent="0.35">
      <c r="A1140" t="s">
        <v>1648</v>
      </c>
      <c r="B1140" t="s">
        <v>1349</v>
      </c>
      <c r="C1140" t="s">
        <v>1350</v>
      </c>
      <c r="D1140" t="s">
        <v>1349</v>
      </c>
      <c r="E1140">
        <v>-9.6090199999999992</v>
      </c>
      <c r="F1140" t="s">
        <v>1351</v>
      </c>
      <c r="G1140" s="6">
        <v>45831.714502314811</v>
      </c>
      <c r="I1140" t="s">
        <v>1352</v>
      </c>
      <c r="L1140">
        <v>0</v>
      </c>
      <c r="M1140">
        <v>0</v>
      </c>
      <c r="N1140">
        <v>-1.4109999999999999E-2</v>
      </c>
      <c r="O1140">
        <v>8.4320000000000006E-2</v>
      </c>
      <c r="R1140">
        <v>7.0199999999999999E-2</v>
      </c>
      <c r="AE1140">
        <v>8.4320000000000006E-2</v>
      </c>
      <c r="AS1140" t="s">
        <v>1353</v>
      </c>
      <c r="AT1140" s="108" t="str">
        <f t="shared" si="17"/>
        <v>WP1_2025-06-23_N</v>
      </c>
    </row>
    <row r="1141" spans="1:48" customFormat="1" x14ac:dyDescent="0.35">
      <c r="A1141" t="s">
        <v>1646</v>
      </c>
      <c r="B1141" t="s">
        <v>1349</v>
      </c>
      <c r="C1141" t="s">
        <v>1359</v>
      </c>
      <c r="D1141" t="s">
        <v>1349</v>
      </c>
      <c r="E1141">
        <v>96.597560000000001</v>
      </c>
      <c r="F1141" t="s">
        <v>1357</v>
      </c>
      <c r="G1141" s="6">
        <v>45831.718773148146</v>
      </c>
      <c r="I1141" t="s">
        <v>1352</v>
      </c>
      <c r="J1141">
        <v>30</v>
      </c>
      <c r="K1141" t="s">
        <v>1360</v>
      </c>
      <c r="L1141">
        <v>4</v>
      </c>
      <c r="M1141">
        <v>0</v>
      </c>
      <c r="N1141">
        <v>6.1089999999999998E-2</v>
      </c>
      <c r="O1141">
        <v>0.13463</v>
      </c>
      <c r="R1141">
        <v>0.19572000000000001</v>
      </c>
      <c r="AE1141">
        <v>0.13463</v>
      </c>
      <c r="AS1141" t="s">
        <v>1353</v>
      </c>
      <c r="AT1141" s="108" t="str">
        <f t="shared" si="17"/>
        <v>WP3_2025-06-23_C</v>
      </c>
    </row>
    <row r="1142" spans="1:48" customFormat="1" x14ac:dyDescent="0.35">
      <c r="A1142" t="s">
        <v>1647</v>
      </c>
      <c r="B1142" t="s">
        <v>1349</v>
      </c>
      <c r="C1142" t="s">
        <v>1359</v>
      </c>
      <c r="D1142" t="s">
        <v>1349</v>
      </c>
      <c r="E1142">
        <v>189.1343</v>
      </c>
      <c r="F1142" t="s">
        <v>1357</v>
      </c>
      <c r="G1142" s="6">
        <v>45831.718981481485</v>
      </c>
      <c r="I1142" t="s">
        <v>1352</v>
      </c>
      <c r="K1142" t="s">
        <v>1360</v>
      </c>
      <c r="L1142">
        <v>4</v>
      </c>
      <c r="M1142">
        <v>0</v>
      </c>
      <c r="N1142">
        <v>0.11272</v>
      </c>
      <c r="O1142">
        <v>0.13578999999999999</v>
      </c>
      <c r="R1142">
        <v>0.24851000000000001</v>
      </c>
      <c r="AE1142">
        <v>0.13578999999999999</v>
      </c>
      <c r="AS1142" t="s">
        <v>1353</v>
      </c>
      <c r="AT1142" s="108" t="str">
        <f t="shared" si="17"/>
        <v>HO3_2025-06-23_C</v>
      </c>
    </row>
    <row r="1143" spans="1:48" customFormat="1" x14ac:dyDescent="0.35">
      <c r="A1143" t="s">
        <v>1648</v>
      </c>
      <c r="B1143" t="s">
        <v>1349</v>
      </c>
      <c r="C1143" t="s">
        <v>1359</v>
      </c>
      <c r="D1143" t="s">
        <v>1349</v>
      </c>
      <c r="E1143">
        <v>99.021699999999996</v>
      </c>
      <c r="F1143" t="s">
        <v>1357</v>
      </c>
      <c r="G1143" s="6">
        <v>45831.725752314815</v>
      </c>
      <c r="I1143" t="s">
        <v>1352</v>
      </c>
      <c r="J1143">
        <v>30</v>
      </c>
      <c r="K1143" t="s">
        <v>1360</v>
      </c>
      <c r="L1143">
        <v>4</v>
      </c>
      <c r="M1143">
        <v>0</v>
      </c>
      <c r="N1143">
        <v>6.2460000000000002E-2</v>
      </c>
      <c r="O1143">
        <v>0.13793</v>
      </c>
      <c r="R1143">
        <v>0.20039999999999999</v>
      </c>
      <c r="AE1143">
        <v>0.13793</v>
      </c>
      <c r="AS1143" t="s">
        <v>1353</v>
      </c>
      <c r="AT1143" s="108" t="str">
        <f t="shared" si="17"/>
        <v>WP1_2025-06-23_C</v>
      </c>
    </row>
    <row r="1144" spans="1:48" customFormat="1" x14ac:dyDescent="0.35">
      <c r="A1144" t="s">
        <v>1646</v>
      </c>
      <c r="B1144" t="s">
        <v>1349</v>
      </c>
      <c r="C1144" t="s">
        <v>1397</v>
      </c>
      <c r="D1144" t="s">
        <v>1349</v>
      </c>
      <c r="E1144">
        <v>0.48581000000000002</v>
      </c>
      <c r="F1144" t="s">
        <v>1357</v>
      </c>
      <c r="G1144" s="6">
        <v>45831.751898148148</v>
      </c>
      <c r="I1144" t="s">
        <v>1352</v>
      </c>
      <c r="K1144" t="s">
        <v>1360</v>
      </c>
      <c r="L1144">
        <v>4</v>
      </c>
      <c r="M1144">
        <v>0</v>
      </c>
      <c r="N1144">
        <v>3.058E-2</v>
      </c>
      <c r="O1144">
        <v>7.9000000000000001E-4</v>
      </c>
      <c r="R1144">
        <v>3.1370000000000002E-2</v>
      </c>
      <c r="AE1144">
        <v>7.9000000000000001E-4</v>
      </c>
      <c r="AS1144" t="s">
        <v>1353</v>
      </c>
      <c r="AT1144" s="108" t="str">
        <f t="shared" si="17"/>
        <v>WP3_2025-06-23_P</v>
      </c>
    </row>
    <row r="1145" spans="1:48" customFormat="1" x14ac:dyDescent="0.35">
      <c r="A1145" t="s">
        <v>1646</v>
      </c>
      <c r="B1145" t="s">
        <v>1349</v>
      </c>
      <c r="C1145" t="s">
        <v>1428</v>
      </c>
      <c r="D1145" t="s">
        <v>1349</v>
      </c>
      <c r="E1145">
        <v>0.50004999999999999</v>
      </c>
      <c r="F1145" t="s">
        <v>1357</v>
      </c>
      <c r="G1145" s="6">
        <v>45831.755335648151</v>
      </c>
      <c r="I1145" t="s">
        <v>1352</v>
      </c>
      <c r="J1145">
        <v>30</v>
      </c>
      <c r="K1145" t="s">
        <v>1360</v>
      </c>
      <c r="L1145">
        <v>4</v>
      </c>
      <c r="M1145">
        <v>0</v>
      </c>
      <c r="N1145">
        <v>1.2999999999999999E-3</v>
      </c>
      <c r="O1145">
        <v>2.0000000000000001E-4</v>
      </c>
      <c r="R1145">
        <v>1.5E-3</v>
      </c>
      <c r="AE1145">
        <v>2.0000000000000001E-4</v>
      </c>
      <c r="AS1145" t="s">
        <v>1353</v>
      </c>
      <c r="AT1145" s="108" t="str">
        <f t="shared" si="17"/>
        <v>WP3_2025-06-23_T</v>
      </c>
    </row>
    <row r="1146" spans="1:48" customFormat="1" x14ac:dyDescent="0.35">
      <c r="A1146" t="s">
        <v>1647</v>
      </c>
      <c r="B1146" t="s">
        <v>1349</v>
      </c>
      <c r="C1146" t="s">
        <v>1397</v>
      </c>
      <c r="D1146" t="s">
        <v>1349</v>
      </c>
      <c r="E1146">
        <v>0.18027000000000001</v>
      </c>
      <c r="F1146" t="s">
        <v>1357</v>
      </c>
      <c r="G1146" s="6">
        <v>45831.770127314812</v>
      </c>
      <c r="I1146" t="s">
        <v>1352</v>
      </c>
      <c r="K1146" t="s">
        <v>1360</v>
      </c>
      <c r="L1146">
        <v>4</v>
      </c>
      <c r="M1146">
        <v>0</v>
      </c>
      <c r="N1146">
        <v>8.6099999999999996E-3</v>
      </c>
      <c r="O1146">
        <v>-1.0000000000000001E-5</v>
      </c>
      <c r="R1146">
        <v>8.6099999999999996E-3</v>
      </c>
      <c r="AE1146">
        <v>-1.0000000000000001E-5</v>
      </c>
      <c r="AS1146" t="s">
        <v>1353</v>
      </c>
      <c r="AT1146" s="108" t="str">
        <f t="shared" si="17"/>
        <v>HO3_2025-06-23_P</v>
      </c>
    </row>
    <row r="1147" spans="1:48" customFormat="1" x14ac:dyDescent="0.35">
      <c r="A1147" t="s">
        <v>1648</v>
      </c>
      <c r="B1147" t="s">
        <v>1349</v>
      </c>
      <c r="C1147" t="s">
        <v>1356</v>
      </c>
      <c r="D1147" t="s">
        <v>1349</v>
      </c>
      <c r="E1147">
        <v>5.5019999999999999E-2</v>
      </c>
      <c r="F1147" t="s">
        <v>1357</v>
      </c>
      <c r="G1147" s="6">
        <v>45831.771481481483</v>
      </c>
      <c r="I1147" t="s">
        <v>1352</v>
      </c>
      <c r="K1147" t="s">
        <v>1360</v>
      </c>
      <c r="L1147">
        <v>4</v>
      </c>
      <c r="M1147">
        <v>0</v>
      </c>
      <c r="N1147">
        <v>1.7700000000000001E-3</v>
      </c>
      <c r="O1147">
        <v>8.6899999999999998E-3</v>
      </c>
      <c r="R1147">
        <v>1.0460000000000001E-2</v>
      </c>
      <c r="AE1147">
        <v>8.6899999999999998E-3</v>
      </c>
      <c r="AS1147" t="s">
        <v>1353</v>
      </c>
      <c r="AT1147" s="108" t="str">
        <f t="shared" si="17"/>
        <v>WP1_2025-06-23_P</v>
      </c>
    </row>
    <row r="1148" spans="1:48" customFormat="1" x14ac:dyDescent="0.35">
      <c r="A1148" t="s">
        <v>1647</v>
      </c>
      <c r="B1148" t="s">
        <v>1349</v>
      </c>
      <c r="C1148" t="s">
        <v>1361</v>
      </c>
      <c r="D1148" t="s">
        <v>1349</v>
      </c>
      <c r="E1148">
        <v>400.47500000000002</v>
      </c>
      <c r="F1148" t="s">
        <v>1351</v>
      </c>
      <c r="G1148" s="6">
        <v>45831.772939814815</v>
      </c>
      <c r="I1148" t="s">
        <v>1352</v>
      </c>
      <c r="K1148" t="s">
        <v>1360</v>
      </c>
      <c r="L1148">
        <v>4</v>
      </c>
      <c r="M1148">
        <v>0</v>
      </c>
      <c r="N1148">
        <v>7.3730000000000004E-2</v>
      </c>
      <c r="O1148">
        <v>1.1999999999999999E-3</v>
      </c>
      <c r="R1148">
        <v>7.4929999999999997E-2</v>
      </c>
      <c r="AE1148">
        <v>1.1999999999999999E-3</v>
      </c>
      <c r="AS1148" t="s">
        <v>1353</v>
      </c>
      <c r="AT1148" s="108" t="str">
        <f t="shared" si="17"/>
        <v>HO3_2025-06-23_T</v>
      </c>
    </row>
    <row r="1149" spans="1:48" customFormat="1" x14ac:dyDescent="0.35">
      <c r="A1149" t="s">
        <v>1648</v>
      </c>
      <c r="B1149" t="s">
        <v>1349</v>
      </c>
      <c r="C1149" t="s">
        <v>1361</v>
      </c>
      <c r="D1149" t="s">
        <v>1349</v>
      </c>
      <c r="E1149">
        <v>-2.51986</v>
      </c>
      <c r="F1149" t="s">
        <v>1351</v>
      </c>
      <c r="G1149" s="6">
        <v>45831.788043981483</v>
      </c>
      <c r="I1149" t="s">
        <v>1352</v>
      </c>
      <c r="J1149">
        <v>30</v>
      </c>
      <c r="K1149" t="s">
        <v>1360</v>
      </c>
      <c r="L1149">
        <v>0</v>
      </c>
      <c r="M1149">
        <v>0</v>
      </c>
      <c r="N1149">
        <v>-2.7499999999999998E-3</v>
      </c>
      <c r="O1149">
        <v>4.1869999999999997E-2</v>
      </c>
      <c r="R1149">
        <v>3.9120000000000002E-2</v>
      </c>
      <c r="AE1149">
        <v>4.1869999999999997E-2</v>
      </c>
      <c r="AS1149" t="s">
        <v>1353</v>
      </c>
      <c r="AT1149" s="108" t="str">
        <f t="shared" si="17"/>
        <v>WP1_2025-06-23_T</v>
      </c>
    </row>
    <row r="1150" spans="1:48" x14ac:dyDescent="0.35">
      <c r="A1150" t="s">
        <v>1649</v>
      </c>
      <c r="B1150" t="s">
        <v>1349</v>
      </c>
      <c r="C1150" t="s">
        <v>1350</v>
      </c>
      <c r="D1150" t="s">
        <v>1349</v>
      </c>
      <c r="E1150">
        <v>-4.3192899999999996</v>
      </c>
      <c r="F1150" t="s">
        <v>1351</v>
      </c>
      <c r="G1150" s="6">
        <v>45833.537060185183</v>
      </c>
      <c r="H1150"/>
      <c r="I1150" t="s">
        <v>1352</v>
      </c>
      <c r="J1150"/>
      <c r="K1150"/>
      <c r="L1150">
        <v>0</v>
      </c>
      <c r="M1150">
        <v>0</v>
      </c>
      <c r="N1150">
        <v>-3.5799999999999998E-3</v>
      </c>
      <c r="O1150">
        <v>2.8080000000000001E-2</v>
      </c>
      <c r="P1150"/>
      <c r="Q1150"/>
      <c r="R1150">
        <v>2.4490000000000001E-2</v>
      </c>
      <c r="S1150"/>
      <c r="T1150"/>
      <c r="U1150"/>
      <c r="V1150"/>
      <c r="W1150"/>
      <c r="X1150"/>
      <c r="Y1150"/>
      <c r="Z1150"/>
      <c r="AA1150"/>
      <c r="AB1150"/>
      <c r="AC1150"/>
      <c r="AD1150"/>
      <c r="AE1150">
        <v>2.8080000000000001E-2</v>
      </c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 t="s">
        <v>1353</v>
      </c>
      <c r="AT1150" s="108" t="str">
        <f t="shared" si="17"/>
        <v>HO2_2025-06-25_N</v>
      </c>
      <c r="AU1150" s="49"/>
      <c r="AV1150" s="49"/>
    </row>
    <row r="1151" spans="1:48" x14ac:dyDescent="0.35">
      <c r="A1151" t="s">
        <v>1650</v>
      </c>
      <c r="B1151" t="s">
        <v>1349</v>
      </c>
      <c r="C1151" t="s">
        <v>1350</v>
      </c>
      <c r="D1151" t="s">
        <v>1349</v>
      </c>
      <c r="E1151">
        <v>2.46835</v>
      </c>
      <c r="F1151" t="s">
        <v>1351</v>
      </c>
      <c r="G1151" s="6">
        <v>45833.537685185183</v>
      </c>
      <c r="H1151"/>
      <c r="I1151" t="s">
        <v>1352</v>
      </c>
      <c r="J1151"/>
      <c r="K1151"/>
      <c r="L1151">
        <v>0</v>
      </c>
      <c r="M1151">
        <v>0</v>
      </c>
      <c r="N1151">
        <v>1.52E-2</v>
      </c>
      <c r="O1151">
        <v>1.3050000000000001E-2</v>
      </c>
      <c r="P1151"/>
      <c r="Q1151"/>
      <c r="R1151">
        <v>2.8250000000000001E-2</v>
      </c>
      <c r="S1151"/>
      <c r="T1151"/>
      <c r="U1151"/>
      <c r="V1151"/>
      <c r="W1151"/>
      <c r="X1151"/>
      <c r="Y1151"/>
      <c r="Z1151"/>
      <c r="AA1151"/>
      <c r="AB1151"/>
      <c r="AC1151"/>
      <c r="AD1151"/>
      <c r="AE1151">
        <v>1.3050000000000001E-2</v>
      </c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 t="s">
        <v>1353</v>
      </c>
      <c r="AT1151" s="108" t="str">
        <f t="shared" si="17"/>
        <v>HO3_2025-06-25_N</v>
      </c>
      <c r="AU1151" s="49"/>
      <c r="AV1151" s="49"/>
    </row>
    <row r="1152" spans="1:48" x14ac:dyDescent="0.35">
      <c r="A1152" t="s">
        <v>1651</v>
      </c>
      <c r="B1152" t="s">
        <v>1349</v>
      </c>
      <c r="C1152" t="s">
        <v>1350</v>
      </c>
      <c r="D1152" t="s">
        <v>1349</v>
      </c>
      <c r="E1152">
        <v>-7.9592200000000002</v>
      </c>
      <c r="F1152" t="s">
        <v>1351</v>
      </c>
      <c r="G1152" s="6">
        <v>45833.539259259262</v>
      </c>
      <c r="H1152"/>
      <c r="I1152" t="s">
        <v>1352</v>
      </c>
      <c r="J1152"/>
      <c r="K1152"/>
      <c r="L1152">
        <v>0</v>
      </c>
      <c r="M1152">
        <v>0</v>
      </c>
      <c r="N1152">
        <v>-1.366E-2</v>
      </c>
      <c r="O1152">
        <v>0.15812000000000001</v>
      </c>
      <c r="P1152"/>
      <c r="Q1152"/>
      <c r="R1152">
        <v>0.14446000000000001</v>
      </c>
      <c r="S1152"/>
      <c r="T1152"/>
      <c r="U1152"/>
      <c r="V1152"/>
      <c r="W1152"/>
      <c r="X1152"/>
      <c r="Y1152"/>
      <c r="Z1152"/>
      <c r="AA1152"/>
      <c r="AB1152"/>
      <c r="AC1152"/>
      <c r="AD1152"/>
      <c r="AE1152">
        <v>0.15812000000000001</v>
      </c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 t="s">
        <v>1353</v>
      </c>
      <c r="AT1152" s="108" t="str">
        <f t="shared" si="17"/>
        <v>HO3a_2025-06-25_N</v>
      </c>
      <c r="AU1152" s="49"/>
      <c r="AV1152" s="49"/>
    </row>
    <row r="1153" spans="1:48" x14ac:dyDescent="0.35">
      <c r="A1153" t="s">
        <v>1652</v>
      </c>
      <c r="B1153" t="s">
        <v>1349</v>
      </c>
      <c r="C1153" t="s">
        <v>1350</v>
      </c>
      <c r="D1153" t="s">
        <v>1349</v>
      </c>
      <c r="E1153">
        <v>-0.1125</v>
      </c>
      <c r="F1153" t="s">
        <v>1351</v>
      </c>
      <c r="G1153" s="6">
        <v>45833.539768518516</v>
      </c>
      <c r="H1153"/>
      <c r="I1153" t="s">
        <v>1352</v>
      </c>
      <c r="J1153"/>
      <c r="K1153"/>
      <c r="L1153">
        <v>0</v>
      </c>
      <c r="M1153">
        <v>0</v>
      </c>
      <c r="N1153">
        <v>8.0599999999999995E-3</v>
      </c>
      <c r="O1153">
        <v>5.0119999999999998E-2</v>
      </c>
      <c r="P1153"/>
      <c r="Q1153"/>
      <c r="R1153">
        <v>5.8189999999999999E-2</v>
      </c>
      <c r="S1153"/>
      <c r="T1153"/>
      <c r="U1153"/>
      <c r="V1153"/>
      <c r="W1153"/>
      <c r="X1153"/>
      <c r="Y1153"/>
      <c r="Z1153"/>
      <c r="AA1153"/>
      <c r="AB1153"/>
      <c r="AC1153"/>
      <c r="AD1153"/>
      <c r="AE1153">
        <v>5.0119999999999998E-2</v>
      </c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 t="s">
        <v>1353</v>
      </c>
      <c r="AT1153" s="108" t="str">
        <f t="shared" si="17"/>
        <v>WP1_2025-06-25_N</v>
      </c>
      <c r="AU1153" s="49"/>
      <c r="AV1153" s="49"/>
    </row>
    <row r="1154" spans="1:48" x14ac:dyDescent="0.35">
      <c r="A1154" t="s">
        <v>1651</v>
      </c>
      <c r="B1154" t="s">
        <v>1349</v>
      </c>
      <c r="C1154" t="s">
        <v>1359</v>
      </c>
      <c r="D1154" t="s">
        <v>1349</v>
      </c>
      <c r="E1154">
        <v>62.303699999999999</v>
      </c>
      <c r="F1154" t="s">
        <v>1357</v>
      </c>
      <c r="G1154" s="6">
        <v>45833.539872685185</v>
      </c>
      <c r="H1154"/>
      <c r="I1154" t="s">
        <v>1352</v>
      </c>
      <c r="J1154"/>
      <c r="K1154"/>
      <c r="L1154">
        <v>0</v>
      </c>
      <c r="M1154">
        <v>0</v>
      </c>
      <c r="N1154">
        <v>0.18292</v>
      </c>
      <c r="O1154">
        <v>0.13624</v>
      </c>
      <c r="P1154"/>
      <c r="Q1154"/>
      <c r="R1154">
        <v>0.31916</v>
      </c>
      <c r="S1154"/>
      <c r="T1154"/>
      <c r="U1154"/>
      <c r="V1154"/>
      <c r="W1154"/>
      <c r="X1154"/>
      <c r="Y1154"/>
      <c r="Z1154"/>
      <c r="AA1154"/>
      <c r="AB1154"/>
      <c r="AC1154"/>
      <c r="AD1154"/>
      <c r="AE1154">
        <v>0.13624</v>
      </c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 t="s">
        <v>1353</v>
      </c>
      <c r="AT1154" s="108" t="str">
        <f t="shared" ref="AT1154:AT1217" si="18">A1154&amp;"_"&amp;LEFT(C1154,1)</f>
        <v>HO3a_2025-06-25_C</v>
      </c>
      <c r="AU1154" s="49"/>
      <c r="AV1154" s="49"/>
    </row>
    <row r="1155" spans="1:48" x14ac:dyDescent="0.35">
      <c r="A1155" t="s">
        <v>1653</v>
      </c>
      <c r="B1155" t="s">
        <v>1349</v>
      </c>
      <c r="C1155" t="s">
        <v>1350</v>
      </c>
      <c r="D1155" t="s">
        <v>1349</v>
      </c>
      <c r="E1155">
        <v>-6.7142600000000003</v>
      </c>
      <c r="F1155" t="s">
        <v>1351</v>
      </c>
      <c r="G1155" s="6">
        <v>45833.541018518517</v>
      </c>
      <c r="H1155"/>
      <c r="I1155" t="s">
        <v>1352</v>
      </c>
      <c r="J1155"/>
      <c r="K1155"/>
      <c r="L1155">
        <v>0</v>
      </c>
      <c r="M1155">
        <v>0</v>
      </c>
      <c r="N1155">
        <v>-1.021E-2</v>
      </c>
      <c r="O1155">
        <v>5.049E-2</v>
      </c>
      <c r="P1155"/>
      <c r="Q1155"/>
      <c r="R1155">
        <v>4.027E-2</v>
      </c>
      <c r="S1155"/>
      <c r="T1155"/>
      <c r="U1155"/>
      <c r="V1155"/>
      <c r="W1155"/>
      <c r="X1155"/>
      <c r="Y1155"/>
      <c r="Z1155"/>
      <c r="AA1155"/>
      <c r="AB1155"/>
      <c r="AC1155"/>
      <c r="AD1155"/>
      <c r="AE1155">
        <v>5.049E-2</v>
      </c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 t="s">
        <v>1353</v>
      </c>
      <c r="AT1155" s="108" t="str">
        <f t="shared" si="18"/>
        <v>WP2_2025-06-25_N</v>
      </c>
      <c r="AU1155" s="49"/>
      <c r="AV1155" s="49"/>
    </row>
    <row r="1156" spans="1:48" x14ac:dyDescent="0.35">
      <c r="A1156" t="s">
        <v>1654</v>
      </c>
      <c r="B1156" t="s">
        <v>1349</v>
      </c>
      <c r="C1156" t="s">
        <v>1350</v>
      </c>
      <c r="D1156" t="s">
        <v>1349</v>
      </c>
      <c r="E1156">
        <v>-4.1364299999999998</v>
      </c>
      <c r="F1156" t="s">
        <v>1351</v>
      </c>
      <c r="G1156" s="6">
        <v>45833.541747685187</v>
      </c>
      <c r="H1156"/>
      <c r="I1156" t="s">
        <v>1352</v>
      </c>
      <c r="J1156"/>
      <c r="K1156"/>
      <c r="L1156">
        <v>0</v>
      </c>
      <c r="M1156">
        <v>0</v>
      </c>
      <c r="N1156">
        <v>-3.0799999999999998E-3</v>
      </c>
      <c r="O1156">
        <v>4.0379999999999999E-2</v>
      </c>
      <c r="P1156"/>
      <c r="Q1156"/>
      <c r="R1156">
        <v>3.73E-2</v>
      </c>
      <c r="S1156"/>
      <c r="T1156"/>
      <c r="U1156"/>
      <c r="V1156"/>
      <c r="W1156"/>
      <c r="X1156"/>
      <c r="Y1156"/>
      <c r="Z1156"/>
      <c r="AA1156"/>
      <c r="AB1156"/>
      <c r="AC1156"/>
      <c r="AD1156"/>
      <c r="AE1156">
        <v>4.0379999999999999E-2</v>
      </c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 t="s">
        <v>1353</v>
      </c>
      <c r="AT1156" s="108" t="str">
        <f t="shared" si="18"/>
        <v>WP3_2025-06-25_N</v>
      </c>
      <c r="AU1156" s="49"/>
      <c r="AV1156" s="49"/>
    </row>
    <row r="1157" spans="1:48" x14ac:dyDescent="0.35">
      <c r="A1157" t="s">
        <v>1655</v>
      </c>
      <c r="B1157" t="s">
        <v>1349</v>
      </c>
      <c r="C1157" t="s">
        <v>1350</v>
      </c>
      <c r="D1157" t="s">
        <v>1349</v>
      </c>
      <c r="E1157">
        <v>-7.0811299999999999</v>
      </c>
      <c r="F1157" t="s">
        <v>1351</v>
      </c>
      <c r="G1157" s="6">
        <v>45833.542685185188</v>
      </c>
      <c r="H1157"/>
      <c r="I1157" t="s">
        <v>1352</v>
      </c>
      <c r="J1157"/>
      <c r="K1157"/>
      <c r="L1157">
        <v>0</v>
      </c>
      <c r="M1157">
        <v>0</v>
      </c>
      <c r="N1157">
        <v>-1.123E-2</v>
      </c>
      <c r="O1157">
        <v>0.10956</v>
      </c>
      <c r="P1157"/>
      <c r="Q1157"/>
      <c r="R1157">
        <v>9.8330000000000001E-2</v>
      </c>
      <c r="S1157"/>
      <c r="T1157"/>
      <c r="U1157"/>
      <c r="V1157"/>
      <c r="W1157"/>
      <c r="X1157"/>
      <c r="Y1157"/>
      <c r="Z1157"/>
      <c r="AA1157"/>
      <c r="AB1157"/>
      <c r="AC1157"/>
      <c r="AD1157"/>
      <c r="AE1157">
        <v>0.10956</v>
      </c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 t="s">
        <v>1353</v>
      </c>
      <c r="AT1157" s="108" t="str">
        <f t="shared" si="18"/>
        <v>WP4_2025-06-25_N</v>
      </c>
      <c r="AU1157" s="49"/>
      <c r="AV1157" s="49"/>
    </row>
    <row r="1158" spans="1:48" x14ac:dyDescent="0.35">
      <c r="A1158" t="s">
        <v>1649</v>
      </c>
      <c r="B1158" t="s">
        <v>1349</v>
      </c>
      <c r="C1158" t="s">
        <v>1359</v>
      </c>
      <c r="D1158" t="s">
        <v>1349</v>
      </c>
      <c r="E1158">
        <v>107.9443</v>
      </c>
      <c r="F1158" t="s">
        <v>1357</v>
      </c>
      <c r="G1158" s="6">
        <v>45833.543622685182</v>
      </c>
      <c r="H1158"/>
      <c r="I1158" t="s">
        <v>1352</v>
      </c>
      <c r="J1158"/>
      <c r="K1158" t="s">
        <v>1360</v>
      </c>
      <c r="L1158">
        <v>4</v>
      </c>
      <c r="M1158">
        <v>0</v>
      </c>
      <c r="N1158">
        <v>6.7830000000000001E-2</v>
      </c>
      <c r="O1158">
        <v>0.13378999999999999</v>
      </c>
      <c r="P1158"/>
      <c r="Q1158"/>
      <c r="R1158">
        <v>0.20161999999999999</v>
      </c>
      <c r="S1158"/>
      <c r="T1158"/>
      <c r="U1158"/>
      <c r="V1158"/>
      <c r="W1158"/>
      <c r="X1158"/>
      <c r="Y1158"/>
      <c r="Z1158"/>
      <c r="AA1158"/>
      <c r="AB1158"/>
      <c r="AC1158"/>
      <c r="AD1158"/>
      <c r="AE1158">
        <v>0.13378999999999999</v>
      </c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 t="s">
        <v>1353</v>
      </c>
      <c r="AT1158" s="108" t="str">
        <f t="shared" si="18"/>
        <v>HO2_2025-06-25_C</v>
      </c>
      <c r="AU1158" s="49"/>
      <c r="AV1158" s="49"/>
    </row>
    <row r="1159" spans="1:48" x14ac:dyDescent="0.35">
      <c r="A1159" t="s">
        <v>1650</v>
      </c>
      <c r="B1159" t="s">
        <v>1349</v>
      </c>
      <c r="C1159" t="s">
        <v>1359</v>
      </c>
      <c r="D1159" t="s">
        <v>1349</v>
      </c>
      <c r="E1159">
        <v>194.57079999999999</v>
      </c>
      <c r="F1159" t="s">
        <v>1357</v>
      </c>
      <c r="G1159" s="6">
        <v>45833.544456018521</v>
      </c>
      <c r="H1159"/>
      <c r="I1159" t="s">
        <v>1352</v>
      </c>
      <c r="J1159"/>
      <c r="K1159" t="s">
        <v>1360</v>
      </c>
      <c r="L1159">
        <v>4</v>
      </c>
      <c r="M1159">
        <v>0</v>
      </c>
      <c r="N1159">
        <v>0.11867</v>
      </c>
      <c r="O1159">
        <v>0.13586999999999999</v>
      </c>
      <c r="P1159"/>
      <c r="Q1159"/>
      <c r="R1159">
        <v>0.25453999999999999</v>
      </c>
      <c r="S1159"/>
      <c r="T1159"/>
      <c r="U1159"/>
      <c r="V1159"/>
      <c r="W1159"/>
      <c r="X1159"/>
      <c r="Y1159"/>
      <c r="Z1159"/>
      <c r="AA1159"/>
      <c r="AB1159"/>
      <c r="AC1159"/>
      <c r="AD1159"/>
      <c r="AE1159">
        <v>0.13586999999999999</v>
      </c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 t="s">
        <v>1353</v>
      </c>
      <c r="AT1159" s="108" t="str">
        <f t="shared" si="18"/>
        <v>HO3_2025-06-25_C</v>
      </c>
      <c r="AU1159" s="49"/>
      <c r="AV1159" s="49"/>
    </row>
    <row r="1160" spans="1:48" x14ac:dyDescent="0.35">
      <c r="A1160" t="s">
        <v>1651</v>
      </c>
      <c r="B1160" t="s">
        <v>1349</v>
      </c>
      <c r="C1160" t="s">
        <v>1361</v>
      </c>
      <c r="D1160" t="s">
        <v>1349</v>
      </c>
      <c r="E1160">
        <v>-4.2055100000000003</v>
      </c>
      <c r="F1160" t="s">
        <v>1351</v>
      </c>
      <c r="G1160" s="6">
        <v>45833.545810185184</v>
      </c>
      <c r="H1160"/>
      <c r="I1160" t="s">
        <v>1352</v>
      </c>
      <c r="J1160">
        <v>30</v>
      </c>
      <c r="K1160"/>
      <c r="L1160">
        <v>0</v>
      </c>
      <c r="M1160">
        <v>0</v>
      </c>
      <c r="N1160">
        <v>-4.5300000000000002E-3</v>
      </c>
      <c r="O1160">
        <v>8.9340000000000003E-2</v>
      </c>
      <c r="P1160"/>
      <c r="Q1160"/>
      <c r="R1160">
        <v>8.4809999999999997E-2</v>
      </c>
      <c r="S1160"/>
      <c r="T1160"/>
      <c r="U1160"/>
      <c r="V1160"/>
      <c r="W1160"/>
      <c r="X1160"/>
      <c r="Y1160"/>
      <c r="Z1160"/>
      <c r="AA1160"/>
      <c r="AB1160"/>
      <c r="AC1160"/>
      <c r="AD1160"/>
      <c r="AE1160">
        <v>8.9340000000000003E-2</v>
      </c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 t="s">
        <v>1353</v>
      </c>
      <c r="AT1160" s="108" t="str">
        <f t="shared" si="18"/>
        <v>HO3a_2025-06-25_T</v>
      </c>
      <c r="AU1160" s="49"/>
      <c r="AV1160" s="49"/>
    </row>
    <row r="1161" spans="1:48" x14ac:dyDescent="0.35">
      <c r="A1161" t="s">
        <v>1652</v>
      </c>
      <c r="B1161" t="s">
        <v>1349</v>
      </c>
      <c r="C1161" t="s">
        <v>1359</v>
      </c>
      <c r="D1161" t="s">
        <v>1349</v>
      </c>
      <c r="E1161">
        <v>104.235</v>
      </c>
      <c r="F1161" t="s">
        <v>1357</v>
      </c>
      <c r="G1161" s="6">
        <v>45833.546435185184</v>
      </c>
      <c r="H1161"/>
      <c r="I1161" t="s">
        <v>1352</v>
      </c>
      <c r="J1161"/>
      <c r="K1161" t="s">
        <v>1360</v>
      </c>
      <c r="L1161">
        <v>4</v>
      </c>
      <c r="M1161">
        <v>0</v>
      </c>
      <c r="N1161">
        <v>6.5589999999999996E-2</v>
      </c>
      <c r="O1161">
        <v>0.13453999999999999</v>
      </c>
      <c r="P1161"/>
      <c r="Q1161"/>
      <c r="R1161">
        <v>0.20013</v>
      </c>
      <c r="S1161"/>
      <c r="T1161"/>
      <c r="U1161"/>
      <c r="V1161"/>
      <c r="W1161"/>
      <c r="X1161"/>
      <c r="Y1161"/>
      <c r="Z1161"/>
      <c r="AA1161"/>
      <c r="AB1161"/>
      <c r="AC1161"/>
      <c r="AD1161"/>
      <c r="AE1161">
        <v>0.13453999999999999</v>
      </c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 t="s">
        <v>1353</v>
      </c>
      <c r="AT1161" s="108" t="str">
        <f t="shared" si="18"/>
        <v>WP1_2025-06-25_C</v>
      </c>
      <c r="AU1161" s="49"/>
      <c r="AV1161" s="49"/>
    </row>
    <row r="1162" spans="1:48" x14ac:dyDescent="0.35">
      <c r="A1162" t="s">
        <v>1655</v>
      </c>
      <c r="B1162" t="s">
        <v>1349</v>
      </c>
      <c r="C1162" t="s">
        <v>1361</v>
      </c>
      <c r="D1162" t="s">
        <v>1349</v>
      </c>
      <c r="E1162">
        <v>-20.820319999999999</v>
      </c>
      <c r="F1162" t="s">
        <v>1351</v>
      </c>
      <c r="G1162" s="6">
        <v>45833.548622685186</v>
      </c>
      <c r="H1162"/>
      <c r="I1162" t="s">
        <v>1352</v>
      </c>
      <c r="J1162">
        <v>30</v>
      </c>
      <c r="K1162"/>
      <c r="L1162">
        <v>0</v>
      </c>
      <c r="M1162">
        <v>0</v>
      </c>
      <c r="N1162">
        <v>-2.0400000000000001E-2</v>
      </c>
      <c r="O1162">
        <v>4.9599999999999998E-2</v>
      </c>
      <c r="P1162"/>
      <c r="Q1162"/>
      <c r="R1162">
        <v>2.92E-2</v>
      </c>
      <c r="S1162"/>
      <c r="T1162"/>
      <c r="U1162"/>
      <c r="V1162"/>
      <c r="W1162"/>
      <c r="X1162"/>
      <c r="Y1162"/>
      <c r="Z1162"/>
      <c r="AA1162"/>
      <c r="AB1162"/>
      <c r="AC1162"/>
      <c r="AD1162"/>
      <c r="AE1162">
        <v>4.9599999999999998E-2</v>
      </c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 t="s">
        <v>1353</v>
      </c>
      <c r="AT1162" s="108" t="str">
        <f t="shared" si="18"/>
        <v>WP4_2025-06-25_T</v>
      </c>
      <c r="AU1162" s="49"/>
      <c r="AV1162" s="49"/>
    </row>
    <row r="1163" spans="1:48" x14ac:dyDescent="0.35">
      <c r="A1163" t="s">
        <v>1653</v>
      </c>
      <c r="B1163" t="s">
        <v>1349</v>
      </c>
      <c r="C1163" t="s">
        <v>1359</v>
      </c>
      <c r="D1163" t="s">
        <v>1349</v>
      </c>
      <c r="E1163">
        <v>105.6675</v>
      </c>
      <c r="F1163" t="s">
        <v>1357</v>
      </c>
      <c r="G1163" s="6">
        <v>45833.55091435185</v>
      </c>
      <c r="H1163"/>
      <c r="I1163" t="s">
        <v>1352</v>
      </c>
      <c r="J1163"/>
      <c r="K1163" t="s">
        <v>1360</v>
      </c>
      <c r="L1163">
        <v>4</v>
      </c>
      <c r="M1163">
        <v>0</v>
      </c>
      <c r="N1163">
        <v>6.6449999999999995E-2</v>
      </c>
      <c r="O1163">
        <v>0.13446</v>
      </c>
      <c r="P1163"/>
      <c r="Q1163"/>
      <c r="R1163">
        <v>0.20091000000000001</v>
      </c>
      <c r="S1163"/>
      <c r="T1163"/>
      <c r="U1163"/>
      <c r="V1163"/>
      <c r="W1163"/>
      <c r="X1163"/>
      <c r="Y1163"/>
      <c r="Z1163"/>
      <c r="AA1163"/>
      <c r="AB1163"/>
      <c r="AC1163"/>
      <c r="AD1163"/>
      <c r="AE1163">
        <v>0.13446</v>
      </c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 t="s">
        <v>1353</v>
      </c>
      <c r="AT1163" s="108" t="str">
        <f t="shared" si="18"/>
        <v>WP2_2025-06-25_C</v>
      </c>
      <c r="AU1163" s="49"/>
      <c r="AV1163" s="49"/>
    </row>
    <row r="1164" spans="1:48" x14ac:dyDescent="0.35">
      <c r="A1164" t="s">
        <v>1654</v>
      </c>
      <c r="B1164" t="s">
        <v>1349</v>
      </c>
      <c r="C1164" t="s">
        <v>1359</v>
      </c>
      <c r="D1164" t="s">
        <v>1349</v>
      </c>
      <c r="E1164">
        <v>104.3939</v>
      </c>
      <c r="F1164" t="s">
        <v>1357</v>
      </c>
      <c r="G1164" s="6">
        <v>45833.551122685189</v>
      </c>
      <c r="H1164"/>
      <c r="I1164" t="s">
        <v>1352</v>
      </c>
      <c r="J1164"/>
      <c r="K1164" t="s">
        <v>1360</v>
      </c>
      <c r="L1164">
        <v>4</v>
      </c>
      <c r="M1164">
        <v>0</v>
      </c>
      <c r="N1164">
        <v>6.5680000000000002E-2</v>
      </c>
      <c r="O1164">
        <v>0.13452</v>
      </c>
      <c r="P1164"/>
      <c r="Q1164"/>
      <c r="R1164">
        <v>0.20019999999999999</v>
      </c>
      <c r="S1164"/>
      <c r="T1164"/>
      <c r="U1164"/>
      <c r="V1164"/>
      <c r="W1164"/>
      <c r="X1164"/>
      <c r="Y1164"/>
      <c r="Z1164"/>
      <c r="AA1164"/>
      <c r="AB1164"/>
      <c r="AC1164"/>
      <c r="AD1164"/>
      <c r="AE1164">
        <v>0.13452</v>
      </c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 t="s">
        <v>1353</v>
      </c>
      <c r="AT1164" s="108" t="str">
        <f t="shared" si="18"/>
        <v>WP3_2025-06-25_C</v>
      </c>
      <c r="AU1164" s="49"/>
      <c r="AV1164" s="49"/>
    </row>
    <row r="1165" spans="1:48" x14ac:dyDescent="0.35">
      <c r="A1165" t="s">
        <v>1655</v>
      </c>
      <c r="B1165" t="s">
        <v>1349</v>
      </c>
      <c r="C1165" t="s">
        <v>1359</v>
      </c>
      <c r="D1165" t="s">
        <v>1349</v>
      </c>
      <c r="E1165">
        <v>111.4897</v>
      </c>
      <c r="F1165" t="s">
        <v>1357</v>
      </c>
      <c r="G1165" s="6">
        <v>45833.55133101852</v>
      </c>
      <c r="H1165"/>
      <c r="I1165" t="s">
        <v>1352</v>
      </c>
      <c r="J1165"/>
      <c r="K1165" t="s">
        <v>1360</v>
      </c>
      <c r="L1165">
        <v>4</v>
      </c>
      <c r="M1165">
        <v>0</v>
      </c>
      <c r="N1165">
        <v>6.9959999999999994E-2</v>
      </c>
      <c r="O1165">
        <v>0.13775000000000001</v>
      </c>
      <c r="P1165"/>
      <c r="Q1165"/>
      <c r="R1165">
        <v>0.20771000000000001</v>
      </c>
      <c r="S1165"/>
      <c r="T1165"/>
      <c r="U1165"/>
      <c r="V1165"/>
      <c r="W1165"/>
      <c r="X1165"/>
      <c r="Y1165"/>
      <c r="Z1165"/>
      <c r="AA1165"/>
      <c r="AB1165"/>
      <c r="AC1165"/>
      <c r="AD1165"/>
      <c r="AE1165">
        <v>0.13775000000000001</v>
      </c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 t="s">
        <v>1353</v>
      </c>
      <c r="AT1165" s="108" t="str">
        <f t="shared" si="18"/>
        <v>WP4_2025-06-25_C</v>
      </c>
      <c r="AU1165" s="49"/>
      <c r="AV1165" s="49"/>
    </row>
    <row r="1166" spans="1:48" x14ac:dyDescent="0.35">
      <c r="A1166" t="s">
        <v>1651</v>
      </c>
      <c r="B1166" t="s">
        <v>1349</v>
      </c>
      <c r="C1166" t="s">
        <v>1356</v>
      </c>
      <c r="D1166" t="s">
        <v>1349</v>
      </c>
      <c r="E1166">
        <v>0.17971999999999999</v>
      </c>
      <c r="F1166" t="s">
        <v>1357</v>
      </c>
      <c r="G1166" s="6">
        <v>45833.579664351855</v>
      </c>
      <c r="H1166"/>
      <c r="I1166" t="s">
        <v>1352</v>
      </c>
      <c r="J1166"/>
      <c r="K1166"/>
      <c r="L1166">
        <v>0</v>
      </c>
      <c r="M1166">
        <v>0</v>
      </c>
      <c r="N1166">
        <v>5.3129999999999997E-2</v>
      </c>
      <c r="O1166">
        <v>5.423E-2</v>
      </c>
      <c r="P1166"/>
      <c r="Q1166"/>
      <c r="R1166">
        <v>0.10736</v>
      </c>
      <c r="S1166"/>
      <c r="T1166"/>
      <c r="U1166"/>
      <c r="V1166"/>
      <c r="W1166"/>
      <c r="X1166"/>
      <c r="Y1166"/>
      <c r="Z1166"/>
      <c r="AA1166"/>
      <c r="AB1166"/>
      <c r="AC1166"/>
      <c r="AD1166"/>
      <c r="AE1166">
        <v>5.423E-2</v>
      </c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 t="s">
        <v>1353</v>
      </c>
      <c r="AT1166" s="108" t="str">
        <f t="shared" si="18"/>
        <v>HO3a_2025-06-25_P</v>
      </c>
      <c r="AU1166" s="49"/>
      <c r="AV1166" s="49"/>
    </row>
    <row r="1167" spans="1:48" x14ac:dyDescent="0.35">
      <c r="A1167" t="s">
        <v>1653</v>
      </c>
      <c r="B1167" t="s">
        <v>1349</v>
      </c>
      <c r="C1167" t="s">
        <v>1356</v>
      </c>
      <c r="D1167" t="s">
        <v>1349</v>
      </c>
      <c r="E1167">
        <v>6.4140000000000003E-2</v>
      </c>
      <c r="F1167" t="s">
        <v>1357</v>
      </c>
      <c r="G1167" s="6">
        <v>45833.579976851855</v>
      </c>
      <c r="H1167"/>
      <c r="I1167" t="s">
        <v>1352</v>
      </c>
      <c r="J1167"/>
      <c r="K1167"/>
      <c r="L1167">
        <v>0</v>
      </c>
      <c r="M1167">
        <v>0</v>
      </c>
      <c r="N1167">
        <v>1.7659999999999999E-2</v>
      </c>
      <c r="O1167">
        <v>2.8660000000000001E-2</v>
      </c>
      <c r="P1167"/>
      <c r="Q1167"/>
      <c r="R1167">
        <v>4.632E-2</v>
      </c>
      <c r="S1167"/>
      <c r="T1167"/>
      <c r="U1167"/>
      <c r="V1167"/>
      <c r="W1167"/>
      <c r="X1167"/>
      <c r="Y1167"/>
      <c r="Z1167"/>
      <c r="AA1167"/>
      <c r="AB1167"/>
      <c r="AC1167"/>
      <c r="AD1167"/>
      <c r="AE1167">
        <v>2.8660000000000001E-2</v>
      </c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 t="s">
        <v>1353</v>
      </c>
      <c r="AT1167" s="108" t="str">
        <f t="shared" si="18"/>
        <v>WP2_2025-06-25_P</v>
      </c>
      <c r="AU1167" s="49"/>
      <c r="AV1167" s="49"/>
    </row>
    <row r="1168" spans="1:48" x14ac:dyDescent="0.35">
      <c r="A1168" t="s">
        <v>1649</v>
      </c>
      <c r="B1168" t="s">
        <v>1349</v>
      </c>
      <c r="C1168" t="s">
        <v>1361</v>
      </c>
      <c r="D1168" t="s">
        <v>1349</v>
      </c>
      <c r="E1168">
        <v>218.1413</v>
      </c>
      <c r="F1168" t="s">
        <v>1351</v>
      </c>
      <c r="G1168" s="6">
        <v>45833.590289351851</v>
      </c>
      <c r="H1168"/>
      <c r="I1168" t="s">
        <v>1352</v>
      </c>
      <c r="J1168"/>
      <c r="K1168" t="s">
        <v>1360</v>
      </c>
      <c r="L1168">
        <v>4</v>
      </c>
      <c r="M1168">
        <v>0</v>
      </c>
      <c r="N1168">
        <v>4.1200000000000001E-2</v>
      </c>
      <c r="O1168">
        <v>2.9199999999999999E-3</v>
      </c>
      <c r="P1168"/>
      <c r="Q1168"/>
      <c r="R1168">
        <v>4.4119999999999999E-2</v>
      </c>
      <c r="S1168"/>
      <c r="T1168"/>
      <c r="U1168"/>
      <c r="V1168"/>
      <c r="W1168"/>
      <c r="X1168"/>
      <c r="Y1168"/>
      <c r="Z1168"/>
      <c r="AA1168"/>
      <c r="AB1168"/>
      <c r="AC1168"/>
      <c r="AD1168"/>
      <c r="AE1168">
        <v>2.9199999999999999E-3</v>
      </c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 t="s">
        <v>1353</v>
      </c>
      <c r="AT1168" s="108" t="str">
        <f t="shared" si="18"/>
        <v>HO2_2025-06-25_T</v>
      </c>
      <c r="AU1168" s="49"/>
      <c r="AV1168" s="49"/>
    </row>
    <row r="1169" spans="1:48" x14ac:dyDescent="0.35">
      <c r="A1169" t="s">
        <v>1650</v>
      </c>
      <c r="B1169" t="s">
        <v>1349</v>
      </c>
      <c r="C1169" t="s">
        <v>1361</v>
      </c>
      <c r="D1169" t="s">
        <v>1349</v>
      </c>
      <c r="E1169">
        <v>554.46280000000002</v>
      </c>
      <c r="F1169" t="s">
        <v>1351</v>
      </c>
      <c r="G1169" s="6">
        <v>45833.591956018521</v>
      </c>
      <c r="H1169"/>
      <c r="I1169" t="s">
        <v>1352</v>
      </c>
      <c r="J1169"/>
      <c r="K1169" t="s">
        <v>1360</v>
      </c>
      <c r="L1169">
        <v>4</v>
      </c>
      <c r="M1169">
        <v>0</v>
      </c>
      <c r="N1169">
        <v>0.10575</v>
      </c>
      <c r="O1169">
        <v>1.34E-3</v>
      </c>
      <c r="P1169"/>
      <c r="Q1169"/>
      <c r="R1169">
        <v>0.1071</v>
      </c>
      <c r="S1169"/>
      <c r="T1169"/>
      <c r="U1169"/>
      <c r="V1169"/>
      <c r="W1169"/>
      <c r="X1169"/>
      <c r="Y1169"/>
      <c r="Z1169"/>
      <c r="AA1169"/>
      <c r="AB1169"/>
      <c r="AC1169"/>
      <c r="AD1169"/>
      <c r="AE1169">
        <v>1.34E-3</v>
      </c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 t="s">
        <v>1353</v>
      </c>
      <c r="AT1169" s="108" t="str">
        <f t="shared" si="18"/>
        <v>HO3_2025-06-25_T</v>
      </c>
      <c r="AU1169" s="49"/>
      <c r="AV1169" s="49"/>
    </row>
    <row r="1170" spans="1:48" x14ac:dyDescent="0.35">
      <c r="A1170" t="s">
        <v>1652</v>
      </c>
      <c r="B1170" t="s">
        <v>1349</v>
      </c>
      <c r="C1170" t="s">
        <v>1361</v>
      </c>
      <c r="D1170" t="s">
        <v>1349</v>
      </c>
      <c r="E1170">
        <v>78.79016</v>
      </c>
      <c r="F1170" t="s">
        <v>1351</v>
      </c>
      <c r="G1170" s="6">
        <v>45833.592581018522</v>
      </c>
      <c r="H1170"/>
      <c r="I1170" t="s">
        <v>1352</v>
      </c>
      <c r="J1170"/>
      <c r="K1170" t="s">
        <v>1360</v>
      </c>
      <c r="L1170">
        <v>4</v>
      </c>
      <c r="M1170">
        <v>0</v>
      </c>
      <c r="N1170">
        <v>1.4540000000000001E-2</v>
      </c>
      <c r="O1170">
        <v>4.5500000000000002E-3</v>
      </c>
      <c r="P1170"/>
      <c r="Q1170"/>
      <c r="R1170">
        <v>1.908E-2</v>
      </c>
      <c r="S1170"/>
      <c r="T1170"/>
      <c r="U1170"/>
      <c r="V1170"/>
      <c r="W1170"/>
      <c r="X1170"/>
      <c r="Y1170"/>
      <c r="Z1170"/>
      <c r="AA1170"/>
      <c r="AB1170"/>
      <c r="AC1170"/>
      <c r="AD1170"/>
      <c r="AE1170">
        <v>4.5500000000000002E-3</v>
      </c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 t="s">
        <v>1353</v>
      </c>
      <c r="AT1170" s="108" t="str">
        <f t="shared" si="18"/>
        <v>WP1_2025-06-25_T</v>
      </c>
      <c r="AU1170" s="49"/>
      <c r="AV1170" s="49"/>
    </row>
    <row r="1171" spans="1:48" x14ac:dyDescent="0.35">
      <c r="A1171" t="s">
        <v>1653</v>
      </c>
      <c r="B1171" t="s">
        <v>1349</v>
      </c>
      <c r="C1171" t="s">
        <v>1361</v>
      </c>
      <c r="D1171" t="s">
        <v>1349</v>
      </c>
      <c r="E1171">
        <v>134.6497</v>
      </c>
      <c r="F1171" t="s">
        <v>1351</v>
      </c>
      <c r="G1171" s="6">
        <v>45833.593935185185</v>
      </c>
      <c r="H1171"/>
      <c r="I1171" t="s">
        <v>1352</v>
      </c>
      <c r="J1171"/>
      <c r="K1171" t="s">
        <v>1360</v>
      </c>
      <c r="L1171">
        <v>4</v>
      </c>
      <c r="M1171">
        <v>0</v>
      </c>
      <c r="N1171">
        <v>2.5219999999999999E-2</v>
      </c>
      <c r="O1171">
        <v>3.7699999999999999E-3</v>
      </c>
      <c r="P1171"/>
      <c r="Q1171"/>
      <c r="R1171">
        <v>2.8989999999999998E-2</v>
      </c>
      <c r="S1171"/>
      <c r="T1171"/>
      <c r="U1171"/>
      <c r="V1171"/>
      <c r="W1171"/>
      <c r="X1171"/>
      <c r="Y1171"/>
      <c r="Z1171"/>
      <c r="AA1171"/>
      <c r="AB1171"/>
      <c r="AC1171"/>
      <c r="AD1171"/>
      <c r="AE1171">
        <v>3.7699999999999999E-3</v>
      </c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 t="s">
        <v>1353</v>
      </c>
      <c r="AT1171" s="108" t="str">
        <f t="shared" si="18"/>
        <v>WP2_2025-06-25_T</v>
      </c>
      <c r="AU1171" s="49"/>
      <c r="AV1171" s="49"/>
    </row>
    <row r="1172" spans="1:48" x14ac:dyDescent="0.35">
      <c r="A1172" t="s">
        <v>1654</v>
      </c>
      <c r="B1172" t="s">
        <v>1349</v>
      </c>
      <c r="C1172" t="s">
        <v>1361</v>
      </c>
      <c r="D1172" t="s">
        <v>1349</v>
      </c>
      <c r="E1172">
        <v>160.04990000000001</v>
      </c>
      <c r="F1172" t="s">
        <v>1351</v>
      </c>
      <c r="G1172" s="6">
        <v>45833.594664351855</v>
      </c>
      <c r="H1172"/>
      <c r="I1172" t="s">
        <v>1352</v>
      </c>
      <c r="J1172"/>
      <c r="K1172" t="s">
        <v>1360</v>
      </c>
      <c r="L1172">
        <v>4</v>
      </c>
      <c r="M1172">
        <v>0</v>
      </c>
      <c r="N1172">
        <v>3.0079999999999999E-2</v>
      </c>
      <c r="O1172">
        <v>3.2100000000000002E-3</v>
      </c>
      <c r="P1172"/>
      <c r="Q1172"/>
      <c r="R1172">
        <v>3.329E-2</v>
      </c>
      <c r="S1172"/>
      <c r="T1172"/>
      <c r="U1172"/>
      <c r="V1172"/>
      <c r="W1172"/>
      <c r="X1172"/>
      <c r="Y1172"/>
      <c r="Z1172"/>
      <c r="AA1172"/>
      <c r="AB1172"/>
      <c r="AC1172"/>
      <c r="AD1172"/>
      <c r="AE1172">
        <v>3.2100000000000002E-3</v>
      </c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 t="s">
        <v>1353</v>
      </c>
      <c r="AT1172" s="108" t="str">
        <f t="shared" si="18"/>
        <v>WP3_2025-06-25_T</v>
      </c>
      <c r="AU1172" s="49"/>
      <c r="AV1172" s="49"/>
    </row>
    <row r="1173" spans="1:48" x14ac:dyDescent="0.35">
      <c r="A1173" t="s">
        <v>1650</v>
      </c>
      <c r="B1173" t="s">
        <v>1349</v>
      </c>
      <c r="C1173" t="s">
        <v>1356</v>
      </c>
      <c r="D1173" t="s">
        <v>1349</v>
      </c>
      <c r="E1173">
        <v>0.16471</v>
      </c>
      <c r="F1173" t="s">
        <v>1357</v>
      </c>
      <c r="G1173" s="6">
        <v>45833.603831018518</v>
      </c>
      <c r="H1173"/>
      <c r="I1173" t="s">
        <v>1352</v>
      </c>
      <c r="J1173"/>
      <c r="K1173" t="s">
        <v>1360</v>
      </c>
      <c r="L1173">
        <v>4</v>
      </c>
      <c r="M1173">
        <v>0</v>
      </c>
      <c r="N1173">
        <v>8.09E-3</v>
      </c>
      <c r="O1173">
        <v>-6.9999999999999994E-5</v>
      </c>
      <c r="P1173"/>
      <c r="Q1173"/>
      <c r="R1173">
        <v>8.0199999999999994E-3</v>
      </c>
      <c r="S1173"/>
      <c r="T1173"/>
      <c r="U1173"/>
      <c r="V1173"/>
      <c r="W1173"/>
      <c r="X1173"/>
      <c r="Y1173"/>
      <c r="Z1173"/>
      <c r="AA1173"/>
      <c r="AB1173"/>
      <c r="AC1173"/>
      <c r="AD1173"/>
      <c r="AE1173">
        <v>-6.9999999999999994E-5</v>
      </c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 t="s">
        <v>1353</v>
      </c>
      <c r="AT1173" s="108" t="str">
        <f t="shared" si="18"/>
        <v>HO3_2025-06-25_P</v>
      </c>
      <c r="AU1173" s="49"/>
      <c r="AV1173" s="49"/>
    </row>
    <row r="1174" spans="1:48" x14ac:dyDescent="0.35">
      <c r="A1174" t="s">
        <v>1652</v>
      </c>
      <c r="B1174" t="s">
        <v>1349</v>
      </c>
      <c r="C1174" t="s">
        <v>1356</v>
      </c>
      <c r="D1174" t="s">
        <v>1349</v>
      </c>
      <c r="E1174">
        <v>5.6230000000000002E-2</v>
      </c>
      <c r="F1174" t="s">
        <v>1357</v>
      </c>
      <c r="G1174" s="6">
        <v>45833.604456018518</v>
      </c>
      <c r="H1174"/>
      <c r="I1174" t="s">
        <v>1352</v>
      </c>
      <c r="J1174"/>
      <c r="K1174" t="s">
        <v>1360</v>
      </c>
      <c r="L1174">
        <v>4</v>
      </c>
      <c r="M1174">
        <v>0</v>
      </c>
      <c r="N1174">
        <v>1.4300000000000001E-3</v>
      </c>
      <c r="O1174">
        <v>3.31E-3</v>
      </c>
      <c r="P1174"/>
      <c r="Q1174"/>
      <c r="R1174">
        <v>4.7400000000000003E-3</v>
      </c>
      <c r="S1174"/>
      <c r="T1174"/>
      <c r="U1174"/>
      <c r="V1174"/>
      <c r="W1174"/>
      <c r="X1174"/>
      <c r="Y1174"/>
      <c r="Z1174"/>
      <c r="AA1174"/>
      <c r="AB1174"/>
      <c r="AC1174"/>
      <c r="AD1174"/>
      <c r="AE1174">
        <v>3.31E-3</v>
      </c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 t="s">
        <v>1353</v>
      </c>
      <c r="AT1174" s="108" t="str">
        <f t="shared" si="18"/>
        <v>WP1_2025-06-25_P</v>
      </c>
      <c r="AU1174" s="49"/>
      <c r="AV1174" s="49"/>
    </row>
    <row r="1175" spans="1:48" x14ac:dyDescent="0.35">
      <c r="A1175" t="s">
        <v>1649</v>
      </c>
      <c r="B1175" t="s">
        <v>1349</v>
      </c>
      <c r="C1175" t="s">
        <v>1397</v>
      </c>
      <c r="D1175" t="s">
        <v>1349</v>
      </c>
      <c r="E1175">
        <v>0.27091999999999999</v>
      </c>
      <c r="F1175" t="s">
        <v>1357</v>
      </c>
      <c r="G1175" s="6">
        <v>45833.608101851853</v>
      </c>
      <c r="H1175"/>
      <c r="I1175" t="s">
        <v>1352</v>
      </c>
      <c r="J1175"/>
      <c r="K1175" t="s">
        <v>1360</v>
      </c>
      <c r="L1175">
        <v>4</v>
      </c>
      <c r="M1175">
        <v>0</v>
      </c>
      <c r="N1175">
        <v>2.7529999999999999E-2</v>
      </c>
      <c r="O1175">
        <v>4.4999999999999999E-4</v>
      </c>
      <c r="P1175"/>
      <c r="Q1175"/>
      <c r="R1175">
        <v>2.7980000000000001E-2</v>
      </c>
      <c r="S1175"/>
      <c r="T1175"/>
      <c r="U1175"/>
      <c r="V1175"/>
      <c r="W1175"/>
      <c r="X1175"/>
      <c r="Y1175"/>
      <c r="Z1175"/>
      <c r="AA1175"/>
      <c r="AB1175"/>
      <c r="AC1175"/>
      <c r="AD1175"/>
      <c r="AE1175">
        <v>4.4999999999999999E-4</v>
      </c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 t="s">
        <v>1353</v>
      </c>
      <c r="AT1175" s="108" t="str">
        <f t="shared" si="18"/>
        <v>HO2_2025-06-25_P</v>
      </c>
      <c r="AU1175" s="49"/>
      <c r="AV1175" s="49"/>
    </row>
    <row r="1176" spans="1:48" x14ac:dyDescent="0.35">
      <c r="A1176" t="s">
        <v>1654</v>
      </c>
      <c r="B1176" t="s">
        <v>1349</v>
      </c>
      <c r="C1176" t="s">
        <v>1356</v>
      </c>
      <c r="D1176" t="s">
        <v>1349</v>
      </c>
      <c r="E1176">
        <v>-3.9699999999999999E-2</v>
      </c>
      <c r="F1176" t="s">
        <v>1357</v>
      </c>
      <c r="G1176" s="6">
        <v>45833.614039351851</v>
      </c>
      <c r="H1176"/>
      <c r="I1176" t="s">
        <v>1352</v>
      </c>
      <c r="J1176"/>
      <c r="K1176" t="s">
        <v>1360</v>
      </c>
      <c r="L1176">
        <v>4</v>
      </c>
      <c r="M1176">
        <v>0</v>
      </c>
      <c r="N1176">
        <v>-4.4600000000000004E-3</v>
      </c>
      <c r="O1176">
        <v>6.0800000000000003E-3</v>
      </c>
      <c r="P1176"/>
      <c r="Q1176"/>
      <c r="R1176">
        <v>1.6199999999999999E-3</v>
      </c>
      <c r="S1176"/>
      <c r="T1176"/>
      <c r="U1176"/>
      <c r="V1176"/>
      <c r="W1176"/>
      <c r="X1176"/>
      <c r="Y1176"/>
      <c r="Z1176"/>
      <c r="AA1176"/>
      <c r="AB1176"/>
      <c r="AC1176"/>
      <c r="AD1176"/>
      <c r="AE1176">
        <v>6.0800000000000003E-3</v>
      </c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 t="s">
        <v>1353</v>
      </c>
      <c r="AT1176" s="108" t="str">
        <f t="shared" si="18"/>
        <v>WP3_2025-06-25_P</v>
      </c>
      <c r="AU1176" s="49"/>
      <c r="AV1176" s="49"/>
    </row>
    <row r="1177" spans="1:48" x14ac:dyDescent="0.35">
      <c r="A1177" t="s">
        <v>1655</v>
      </c>
      <c r="B1177" t="s">
        <v>1349</v>
      </c>
      <c r="C1177" t="s">
        <v>1356</v>
      </c>
      <c r="D1177" t="s">
        <v>1349</v>
      </c>
      <c r="E1177">
        <v>1.091E-2</v>
      </c>
      <c r="F1177" t="s">
        <v>1357</v>
      </c>
      <c r="G1177" s="6">
        <v>45833.615185185183</v>
      </c>
      <c r="H1177"/>
      <c r="I1177" t="s">
        <v>1352</v>
      </c>
      <c r="J1177"/>
      <c r="K1177" t="s">
        <v>1360</v>
      </c>
      <c r="L1177">
        <v>0</v>
      </c>
      <c r="M1177">
        <v>0</v>
      </c>
      <c r="N1177">
        <v>1.33E-3</v>
      </c>
      <c r="O1177">
        <v>4.7289999999999999E-2</v>
      </c>
      <c r="P1177"/>
      <c r="Q1177"/>
      <c r="R1177">
        <v>4.861E-2</v>
      </c>
      <c r="S1177"/>
      <c r="T1177"/>
      <c r="U1177"/>
      <c r="V1177"/>
      <c r="W1177"/>
      <c r="X1177"/>
      <c r="Y1177"/>
      <c r="Z1177"/>
      <c r="AA1177"/>
      <c r="AB1177"/>
      <c r="AC1177"/>
      <c r="AD1177"/>
      <c r="AE1177">
        <v>4.7289999999999999E-2</v>
      </c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 t="s">
        <v>1353</v>
      </c>
      <c r="AT1177" s="108" t="str">
        <f t="shared" si="18"/>
        <v>WP4_2025-06-25_P</v>
      </c>
      <c r="AU1177" s="49"/>
      <c r="AV1177" s="49"/>
    </row>
    <row r="1178" spans="1:48" x14ac:dyDescent="0.35">
      <c r="A1178" s="125" t="s">
        <v>1656</v>
      </c>
      <c r="B1178" s="125" t="s">
        <v>1349</v>
      </c>
      <c r="C1178" s="125" t="s">
        <v>1350</v>
      </c>
      <c r="D1178" s="125" t="s">
        <v>1349</v>
      </c>
      <c r="E1178" s="125">
        <v>-1.8328599999999999</v>
      </c>
      <c r="F1178" s="125" t="s">
        <v>1351</v>
      </c>
      <c r="G1178" s="157">
        <v>45837.599999999999</v>
      </c>
      <c r="H1178" s="125"/>
      <c r="I1178" s="125" t="s">
        <v>1352</v>
      </c>
      <c r="J1178" s="125"/>
      <c r="K1178" s="125"/>
      <c r="L1178" s="125">
        <v>0</v>
      </c>
      <c r="M1178" s="125">
        <v>0</v>
      </c>
      <c r="N1178" s="125">
        <v>4.0099999999999997E-3</v>
      </c>
      <c r="O1178" s="125">
        <v>5.8100000000000001E-3</v>
      </c>
      <c r="P1178" s="125"/>
      <c r="Q1178" s="125"/>
      <c r="R1178" s="125">
        <v>9.8200000000000006E-3</v>
      </c>
      <c r="S1178" s="125"/>
      <c r="T1178" s="125"/>
      <c r="U1178" s="125"/>
      <c r="V1178" s="125"/>
      <c r="W1178" s="125"/>
      <c r="X1178" s="125"/>
      <c r="Y1178" s="125"/>
      <c r="Z1178" s="125"/>
      <c r="AA1178" s="125"/>
      <c r="AB1178" s="125"/>
      <c r="AC1178" s="125"/>
      <c r="AD1178" s="125"/>
      <c r="AE1178" s="125">
        <v>5.8100000000000001E-3</v>
      </c>
      <c r="AF1178" s="125"/>
      <c r="AG1178" s="125"/>
      <c r="AH1178" s="125"/>
      <c r="AI1178" s="125"/>
      <c r="AJ1178" s="125"/>
      <c r="AK1178" s="125"/>
      <c r="AL1178" s="125"/>
      <c r="AM1178" s="125"/>
      <c r="AN1178" s="125"/>
      <c r="AO1178" s="125"/>
      <c r="AP1178" s="125"/>
      <c r="AQ1178" s="125"/>
      <c r="AR1178" s="125"/>
      <c r="AS1178" s="125" t="s">
        <v>1353</v>
      </c>
      <c r="AT1178" s="108" t="str">
        <f t="shared" si="18"/>
        <v>CB2_2025-06-29_N</v>
      </c>
      <c r="AU1178" s="49"/>
      <c r="AV1178" s="49"/>
    </row>
    <row r="1179" spans="1:48" x14ac:dyDescent="0.35">
      <c r="A1179" s="125" t="s">
        <v>1657</v>
      </c>
      <c r="B1179" s="125" t="s">
        <v>1349</v>
      </c>
      <c r="C1179" s="125" t="s">
        <v>1350</v>
      </c>
      <c r="D1179" s="125" t="s">
        <v>1349</v>
      </c>
      <c r="E1179" s="125">
        <v>-1.33331</v>
      </c>
      <c r="F1179" s="125" t="s">
        <v>1351</v>
      </c>
      <c r="G1179" s="157">
        <v>45837.602083333331</v>
      </c>
      <c r="H1179" s="125"/>
      <c r="I1179" s="125" t="s">
        <v>1352</v>
      </c>
      <c r="J1179" s="125"/>
      <c r="K1179" s="125"/>
      <c r="L1179" s="125">
        <v>0</v>
      </c>
      <c r="M1179" s="125">
        <v>0</v>
      </c>
      <c r="N1179" s="125">
        <v>5.4000000000000003E-3</v>
      </c>
      <c r="O1179" s="125">
        <v>7.1799999999999998E-3</v>
      </c>
      <c r="P1179" s="125"/>
      <c r="Q1179" s="125"/>
      <c r="R1179" s="125">
        <v>1.2579999999999999E-2</v>
      </c>
      <c r="S1179" s="125"/>
      <c r="T1179" s="125"/>
      <c r="U1179" s="125"/>
      <c r="V1179" s="125"/>
      <c r="W1179" s="125"/>
      <c r="X1179" s="125"/>
      <c r="Y1179" s="125"/>
      <c r="Z1179" s="125"/>
      <c r="AA1179" s="125"/>
      <c r="AB1179" s="125"/>
      <c r="AC1179" s="125"/>
      <c r="AD1179" s="125"/>
      <c r="AE1179" s="125">
        <v>7.1799999999999998E-3</v>
      </c>
      <c r="AF1179" s="125"/>
      <c r="AG1179" s="125"/>
      <c r="AH1179" s="125"/>
      <c r="AI1179" s="125"/>
      <c r="AJ1179" s="125"/>
      <c r="AK1179" s="125"/>
      <c r="AL1179" s="125"/>
      <c r="AM1179" s="125"/>
      <c r="AN1179" s="125"/>
      <c r="AO1179" s="125"/>
      <c r="AP1179" s="125"/>
      <c r="AQ1179" s="125"/>
      <c r="AR1179" s="125"/>
      <c r="AS1179" s="125" t="s">
        <v>1353</v>
      </c>
      <c r="AT1179" s="108" t="str">
        <f t="shared" si="18"/>
        <v>SYNL1_2025-06-29_N</v>
      </c>
      <c r="AU1179" s="49"/>
      <c r="AV1179" s="49"/>
    </row>
    <row r="1180" spans="1:48" x14ac:dyDescent="0.35">
      <c r="A1180" s="125" t="s">
        <v>1658</v>
      </c>
      <c r="B1180" s="125" t="s">
        <v>1349</v>
      </c>
      <c r="C1180" s="125" t="s">
        <v>1350</v>
      </c>
      <c r="D1180" s="125" t="s">
        <v>1349</v>
      </c>
      <c r="E1180" s="125">
        <v>-1.3732899999999999</v>
      </c>
      <c r="F1180" s="125" t="s">
        <v>1351</v>
      </c>
      <c r="G1180" s="157">
        <v>45837.602777777778</v>
      </c>
      <c r="H1180" s="125"/>
      <c r="I1180" s="125" t="s">
        <v>1352</v>
      </c>
      <c r="J1180" s="125"/>
      <c r="K1180" s="125"/>
      <c r="L1180" s="125">
        <v>0</v>
      </c>
      <c r="M1180" s="125">
        <v>0</v>
      </c>
      <c r="N1180" s="125">
        <v>5.2900000000000004E-3</v>
      </c>
      <c r="O1180" s="125">
        <v>8.1999999999999998E-4</v>
      </c>
      <c r="P1180" s="125"/>
      <c r="Q1180" s="125"/>
      <c r="R1180" s="125">
        <v>6.1199999999999996E-3</v>
      </c>
      <c r="S1180" s="125"/>
      <c r="T1180" s="125"/>
      <c r="U1180" s="125"/>
      <c r="V1180" s="125"/>
      <c r="W1180" s="125"/>
      <c r="X1180" s="125"/>
      <c r="Y1180" s="125"/>
      <c r="Z1180" s="125"/>
      <c r="AA1180" s="125"/>
      <c r="AB1180" s="125"/>
      <c r="AC1180" s="125"/>
      <c r="AD1180" s="125"/>
      <c r="AE1180" s="125">
        <v>8.1999999999999998E-4</v>
      </c>
      <c r="AF1180" s="125"/>
      <c r="AG1180" s="125"/>
      <c r="AH1180" s="125"/>
      <c r="AI1180" s="125"/>
      <c r="AJ1180" s="125"/>
      <c r="AK1180" s="125"/>
      <c r="AL1180" s="125"/>
      <c r="AM1180" s="125"/>
      <c r="AN1180" s="125"/>
      <c r="AO1180" s="125"/>
      <c r="AP1180" s="125"/>
      <c r="AQ1180" s="125"/>
      <c r="AR1180" s="125"/>
      <c r="AS1180" s="125" t="s">
        <v>1353</v>
      </c>
      <c r="AT1180" s="108" t="str">
        <f t="shared" si="18"/>
        <v>AX1_2025-06-29_N</v>
      </c>
      <c r="AU1180" s="49"/>
      <c r="AV1180" s="49"/>
    </row>
    <row r="1181" spans="1:48" x14ac:dyDescent="0.35">
      <c r="A1181" s="125" t="s">
        <v>1656</v>
      </c>
      <c r="B1181" s="125" t="s">
        <v>1349</v>
      </c>
      <c r="C1181" s="125" t="s">
        <v>1356</v>
      </c>
      <c r="D1181" s="125" t="s">
        <v>1349</v>
      </c>
      <c r="E1181" s="125">
        <v>1.349E-2</v>
      </c>
      <c r="F1181" s="125" t="s">
        <v>1357</v>
      </c>
      <c r="G1181" s="157">
        <v>45837.603472222225</v>
      </c>
      <c r="H1181" s="125"/>
      <c r="I1181" s="125" t="s">
        <v>1352</v>
      </c>
      <c r="J1181" s="125"/>
      <c r="K1181" s="125"/>
      <c r="L1181" s="125">
        <v>0</v>
      </c>
      <c r="M1181" s="125">
        <v>0</v>
      </c>
      <c r="N1181" s="125">
        <v>1.6000000000000001E-3</v>
      </c>
      <c r="O1181" s="125">
        <v>1.5200000000000001E-3</v>
      </c>
      <c r="P1181" s="125"/>
      <c r="Q1181" s="125"/>
      <c r="R1181" s="125">
        <v>3.1199999999999999E-3</v>
      </c>
      <c r="S1181" s="125"/>
      <c r="T1181" s="125"/>
      <c r="U1181" s="125"/>
      <c r="V1181" s="125"/>
      <c r="W1181" s="125"/>
      <c r="X1181" s="125"/>
      <c r="Y1181" s="125"/>
      <c r="Z1181" s="125"/>
      <c r="AA1181" s="125"/>
      <c r="AB1181" s="125"/>
      <c r="AC1181" s="125"/>
      <c r="AD1181" s="125"/>
      <c r="AE1181" s="125">
        <v>1.5200000000000001E-3</v>
      </c>
      <c r="AF1181" s="125"/>
      <c r="AG1181" s="125"/>
      <c r="AH1181" s="125"/>
      <c r="AI1181" s="125"/>
      <c r="AJ1181" s="125"/>
      <c r="AK1181" s="125"/>
      <c r="AL1181" s="125"/>
      <c r="AM1181" s="125"/>
      <c r="AN1181" s="125"/>
      <c r="AO1181" s="125"/>
      <c r="AP1181" s="125"/>
      <c r="AQ1181" s="125"/>
      <c r="AR1181" s="125"/>
      <c r="AS1181" s="125" t="s">
        <v>1353</v>
      </c>
      <c r="AT1181" s="108" t="str">
        <f t="shared" si="18"/>
        <v>CB2_2025-06-29_P</v>
      </c>
      <c r="AU1181" s="49"/>
      <c r="AV1181" s="49"/>
    </row>
    <row r="1182" spans="1:48" x14ac:dyDescent="0.35">
      <c r="A1182" s="125" t="s">
        <v>1657</v>
      </c>
      <c r="B1182" s="125" t="s">
        <v>1349</v>
      </c>
      <c r="C1182" s="125" t="s">
        <v>1356</v>
      </c>
      <c r="D1182" s="125" t="s">
        <v>1349</v>
      </c>
      <c r="E1182" s="125">
        <v>5.1529999999999999E-2</v>
      </c>
      <c r="F1182" s="125" t="s">
        <v>1357</v>
      </c>
      <c r="G1182" s="157">
        <v>45837.604861111111</v>
      </c>
      <c r="H1182" s="125"/>
      <c r="I1182" s="125" t="s">
        <v>1352</v>
      </c>
      <c r="J1182" s="125"/>
      <c r="K1182" s="125"/>
      <c r="L1182" s="125">
        <v>0</v>
      </c>
      <c r="M1182" s="125">
        <v>0</v>
      </c>
      <c r="N1182" s="125">
        <v>1.3639999999999999E-2</v>
      </c>
      <c r="O1182" s="125">
        <v>2.9299999999999999E-3</v>
      </c>
      <c r="P1182" s="125"/>
      <c r="Q1182" s="125"/>
      <c r="R1182" s="125">
        <v>1.6570000000000001E-2</v>
      </c>
      <c r="S1182" s="125"/>
      <c r="T1182" s="125"/>
      <c r="U1182" s="125"/>
      <c r="V1182" s="125"/>
      <c r="W1182" s="125"/>
      <c r="X1182" s="125"/>
      <c r="Y1182" s="125"/>
      <c r="Z1182" s="125"/>
      <c r="AA1182" s="125"/>
      <c r="AB1182" s="125"/>
      <c r="AC1182" s="125"/>
      <c r="AD1182" s="125"/>
      <c r="AE1182" s="125">
        <v>2.9299999999999999E-3</v>
      </c>
      <c r="AF1182" s="125"/>
      <c r="AG1182" s="125"/>
      <c r="AH1182" s="125"/>
      <c r="AI1182" s="125"/>
      <c r="AJ1182" s="125"/>
      <c r="AK1182" s="125"/>
      <c r="AL1182" s="125"/>
      <c r="AM1182" s="125"/>
      <c r="AN1182" s="125"/>
      <c r="AO1182" s="125"/>
      <c r="AP1182" s="125"/>
      <c r="AQ1182" s="125"/>
      <c r="AR1182" s="125"/>
      <c r="AS1182" s="125" t="s">
        <v>1353</v>
      </c>
      <c r="AT1182" s="108" t="str">
        <f t="shared" si="18"/>
        <v>SYNL1_2025-06-29_P</v>
      </c>
      <c r="AU1182" s="49"/>
      <c r="AV1182" s="49"/>
    </row>
    <row r="1183" spans="1:48" x14ac:dyDescent="0.35">
      <c r="A1183" s="125" t="s">
        <v>1659</v>
      </c>
      <c r="B1183" s="125" t="s">
        <v>1349</v>
      </c>
      <c r="C1183" s="125" t="s">
        <v>1350</v>
      </c>
      <c r="D1183" s="125" t="s">
        <v>1349</v>
      </c>
      <c r="E1183" s="125">
        <v>1.3796900000000001</v>
      </c>
      <c r="F1183" s="125" t="s">
        <v>1351</v>
      </c>
      <c r="G1183" s="157">
        <v>45837.606249999997</v>
      </c>
      <c r="H1183" s="125"/>
      <c r="I1183" s="125" t="s">
        <v>1352</v>
      </c>
      <c r="J1183" s="125"/>
      <c r="K1183" s="125"/>
      <c r="L1183" s="125">
        <v>0</v>
      </c>
      <c r="M1183" s="125">
        <v>0</v>
      </c>
      <c r="N1183" s="125">
        <v>1.295E-2</v>
      </c>
      <c r="O1183" s="125">
        <v>5.7000000000000002E-3</v>
      </c>
      <c r="P1183" s="125"/>
      <c r="Q1183" s="125"/>
      <c r="R1183" s="125">
        <v>1.865E-2</v>
      </c>
      <c r="S1183" s="125"/>
      <c r="T1183" s="125"/>
      <c r="U1183" s="125"/>
      <c r="V1183" s="125"/>
      <c r="W1183" s="125"/>
      <c r="X1183" s="125"/>
      <c r="Y1183" s="125"/>
      <c r="Z1183" s="125"/>
      <c r="AA1183" s="125"/>
      <c r="AB1183" s="125"/>
      <c r="AC1183" s="125"/>
      <c r="AD1183" s="125"/>
      <c r="AE1183" s="125">
        <v>5.7000000000000002E-3</v>
      </c>
      <c r="AF1183" s="125"/>
      <c r="AG1183" s="125"/>
      <c r="AH1183" s="125"/>
      <c r="AI1183" s="125"/>
      <c r="AJ1183" s="125"/>
      <c r="AK1183" s="125"/>
      <c r="AL1183" s="125"/>
      <c r="AM1183" s="125"/>
      <c r="AN1183" s="125"/>
      <c r="AO1183" s="125"/>
      <c r="AP1183" s="125"/>
      <c r="AQ1183" s="125"/>
      <c r="AR1183" s="125"/>
      <c r="AS1183" s="125" t="s">
        <v>1353</v>
      </c>
      <c r="AT1183" s="108" t="str">
        <f t="shared" si="18"/>
        <v>SB2_2025-06-29_N</v>
      </c>
      <c r="AU1183" s="49"/>
      <c r="AV1183" s="49"/>
    </row>
    <row r="1184" spans="1:48" x14ac:dyDescent="0.35">
      <c r="A1184" s="125" t="s">
        <v>1660</v>
      </c>
      <c r="B1184" s="125" t="s">
        <v>1349</v>
      </c>
      <c r="C1184" s="125" t="s">
        <v>1350</v>
      </c>
      <c r="D1184" s="125" t="s">
        <v>1349</v>
      </c>
      <c r="E1184" s="125">
        <v>11.31086</v>
      </c>
      <c r="F1184" s="125" t="s">
        <v>1351</v>
      </c>
      <c r="G1184" s="157">
        <v>45837.606944444444</v>
      </c>
      <c r="H1184" s="125"/>
      <c r="I1184" s="125" t="s">
        <v>1352</v>
      </c>
      <c r="J1184" s="125"/>
      <c r="K1184" s="125"/>
      <c r="L1184" s="125">
        <v>0</v>
      </c>
      <c r="M1184" s="125">
        <v>0</v>
      </c>
      <c r="N1184" s="125">
        <v>4.0559999999999999E-2</v>
      </c>
      <c r="O1184" s="125">
        <v>7.7299999999999999E-3</v>
      </c>
      <c r="P1184" s="125"/>
      <c r="Q1184" s="125"/>
      <c r="R1184" s="125">
        <v>4.8300000000000003E-2</v>
      </c>
      <c r="S1184" s="125"/>
      <c r="T1184" s="125"/>
      <c r="U1184" s="125"/>
      <c r="V1184" s="125"/>
      <c r="W1184" s="125"/>
      <c r="X1184" s="125"/>
      <c r="Y1184" s="125"/>
      <c r="Z1184" s="125"/>
      <c r="AA1184" s="125"/>
      <c r="AB1184" s="125"/>
      <c r="AC1184" s="125"/>
      <c r="AD1184" s="125"/>
      <c r="AE1184" s="125">
        <v>7.7299999999999999E-3</v>
      </c>
      <c r="AF1184" s="125"/>
      <c r="AG1184" s="125"/>
      <c r="AH1184" s="125"/>
      <c r="AI1184" s="125"/>
      <c r="AJ1184" s="125"/>
      <c r="AK1184" s="125"/>
      <c r="AL1184" s="125"/>
      <c r="AM1184" s="125"/>
      <c r="AN1184" s="125"/>
      <c r="AO1184" s="125"/>
      <c r="AP1184" s="125"/>
      <c r="AQ1184" s="125"/>
      <c r="AR1184" s="125"/>
      <c r="AS1184" s="125" t="s">
        <v>1353</v>
      </c>
      <c r="AT1184" s="108" t="str">
        <f t="shared" si="18"/>
        <v>DB1_2025-06-29_N</v>
      </c>
      <c r="AU1184" s="49"/>
      <c r="AV1184" s="49"/>
    </row>
    <row r="1185" spans="1:48" x14ac:dyDescent="0.35">
      <c r="A1185" s="125" t="s">
        <v>1657</v>
      </c>
      <c r="B1185" s="125" t="s">
        <v>1349</v>
      </c>
      <c r="C1185" s="125" t="s">
        <v>1359</v>
      </c>
      <c r="D1185" s="125" t="s">
        <v>1349</v>
      </c>
      <c r="E1185" s="125">
        <v>221.29499999999999</v>
      </c>
      <c r="F1185" s="125" t="s">
        <v>1357</v>
      </c>
      <c r="G1185" s="157">
        <v>45837.609027777777</v>
      </c>
      <c r="H1185" s="125"/>
      <c r="I1185" s="125" t="s">
        <v>1352</v>
      </c>
      <c r="J1185" s="125"/>
      <c r="K1185" s="125" t="s">
        <v>1360</v>
      </c>
      <c r="L1185" s="125">
        <v>4</v>
      </c>
      <c r="M1185" s="125">
        <v>0</v>
      </c>
      <c r="N1185" s="125">
        <v>0.1356</v>
      </c>
      <c r="O1185" s="125">
        <v>0.13538</v>
      </c>
      <c r="P1185" s="125"/>
      <c r="Q1185" s="125"/>
      <c r="R1185" s="125">
        <v>0.27098</v>
      </c>
      <c r="S1185" s="125"/>
      <c r="T1185" s="125"/>
      <c r="U1185" s="125"/>
      <c r="V1185" s="125"/>
      <c r="W1185" s="125"/>
      <c r="X1185" s="125"/>
      <c r="Y1185" s="125"/>
      <c r="Z1185" s="125"/>
      <c r="AA1185" s="125"/>
      <c r="AB1185" s="125"/>
      <c r="AC1185" s="125"/>
      <c r="AD1185" s="125"/>
      <c r="AE1185" s="125">
        <v>0.13538</v>
      </c>
      <c r="AF1185" s="125"/>
      <c r="AG1185" s="125"/>
      <c r="AH1185" s="125"/>
      <c r="AI1185" s="125"/>
      <c r="AJ1185" s="125"/>
      <c r="AK1185" s="125"/>
      <c r="AL1185" s="125"/>
      <c r="AM1185" s="125"/>
      <c r="AN1185" s="125"/>
      <c r="AO1185" s="125"/>
      <c r="AP1185" s="125"/>
      <c r="AQ1185" s="125"/>
      <c r="AR1185" s="125"/>
      <c r="AS1185" s="125" t="s">
        <v>1353</v>
      </c>
      <c r="AT1185" s="108" t="str">
        <f t="shared" si="18"/>
        <v>SYNL1_2025-06-29_C</v>
      </c>
      <c r="AU1185" s="49"/>
      <c r="AV1185" s="49"/>
    </row>
    <row r="1186" spans="1:48" x14ac:dyDescent="0.35">
      <c r="A1186" s="125" t="s">
        <v>1661</v>
      </c>
      <c r="B1186" s="125" t="s">
        <v>1349</v>
      </c>
      <c r="C1186" s="125" t="s">
        <v>1350</v>
      </c>
      <c r="D1186" s="125" t="s">
        <v>1349</v>
      </c>
      <c r="E1186" s="125">
        <v>11.56221</v>
      </c>
      <c r="F1186" s="125" t="s">
        <v>1351</v>
      </c>
      <c r="G1186" s="157">
        <v>45837.61041666667</v>
      </c>
      <c r="H1186" s="125"/>
      <c r="I1186" s="125" t="s">
        <v>1352</v>
      </c>
      <c r="J1186" s="125"/>
      <c r="K1186" s="125"/>
      <c r="L1186" s="125">
        <v>0</v>
      </c>
      <c r="M1186" s="125">
        <v>0</v>
      </c>
      <c r="N1186" s="125">
        <v>4.1259999999999998E-2</v>
      </c>
      <c r="O1186" s="125">
        <v>1.086E-2</v>
      </c>
      <c r="P1186" s="125"/>
      <c r="Q1186" s="125"/>
      <c r="R1186" s="125">
        <v>5.212E-2</v>
      </c>
      <c r="S1186" s="125"/>
      <c r="T1186" s="125"/>
      <c r="U1186" s="125"/>
      <c r="V1186" s="125"/>
      <c r="W1186" s="125"/>
      <c r="X1186" s="125"/>
      <c r="Y1186" s="125"/>
      <c r="Z1186" s="125"/>
      <c r="AA1186" s="125"/>
      <c r="AB1186" s="125"/>
      <c r="AC1186" s="125"/>
      <c r="AD1186" s="125"/>
      <c r="AE1186" s="125">
        <v>1.086E-2</v>
      </c>
      <c r="AF1186" s="125"/>
      <c r="AG1186" s="125"/>
      <c r="AH1186" s="125"/>
      <c r="AI1186" s="125"/>
      <c r="AJ1186" s="125"/>
      <c r="AK1186" s="125"/>
      <c r="AL1186" s="125"/>
      <c r="AM1186" s="125"/>
      <c r="AN1186" s="125"/>
      <c r="AO1186" s="125"/>
      <c r="AP1186" s="125"/>
      <c r="AQ1186" s="125"/>
      <c r="AR1186" s="125"/>
      <c r="AS1186" s="125" t="s">
        <v>1353</v>
      </c>
      <c r="AT1186" s="108" t="str">
        <f t="shared" si="18"/>
        <v>CL5_2025-06-29_N</v>
      </c>
      <c r="AU1186" s="49"/>
      <c r="AV1186" s="49"/>
    </row>
    <row r="1187" spans="1:48" x14ac:dyDescent="0.35">
      <c r="A1187" s="125" t="s">
        <v>1662</v>
      </c>
      <c r="B1187" s="125" t="s">
        <v>1349</v>
      </c>
      <c r="C1187" s="125" t="s">
        <v>1350</v>
      </c>
      <c r="D1187" s="125" t="s">
        <v>1349</v>
      </c>
      <c r="E1187" s="125">
        <v>7.9510199999999998</v>
      </c>
      <c r="F1187" s="125" t="s">
        <v>1351</v>
      </c>
      <c r="G1187" s="157">
        <v>45837.611805555556</v>
      </c>
      <c r="H1187" s="125"/>
      <c r="I1187" s="125" t="s">
        <v>1352</v>
      </c>
      <c r="J1187" s="125"/>
      <c r="K1187" s="125"/>
      <c r="L1187" s="125">
        <v>0</v>
      </c>
      <c r="M1187" s="125">
        <v>0</v>
      </c>
      <c r="N1187" s="125">
        <v>3.1220000000000001E-2</v>
      </c>
      <c r="O1187" s="125">
        <v>1.8499999999999999E-2</v>
      </c>
      <c r="P1187" s="125"/>
      <c r="Q1187" s="125"/>
      <c r="R1187" s="125">
        <v>4.972E-2</v>
      </c>
      <c r="S1187" s="125"/>
      <c r="T1187" s="125"/>
      <c r="U1187" s="125"/>
      <c r="V1187" s="125"/>
      <c r="W1187" s="125"/>
      <c r="X1187" s="125"/>
      <c r="Y1187" s="125"/>
      <c r="Z1187" s="125"/>
      <c r="AA1187" s="125"/>
      <c r="AB1187" s="125"/>
      <c r="AC1187" s="125"/>
      <c r="AD1187" s="125"/>
      <c r="AE1187" s="125">
        <v>1.8499999999999999E-2</v>
      </c>
      <c r="AF1187" s="125"/>
      <c r="AG1187" s="125"/>
      <c r="AH1187" s="125"/>
      <c r="AI1187" s="125"/>
      <c r="AJ1187" s="125"/>
      <c r="AK1187" s="125"/>
      <c r="AL1187" s="125"/>
      <c r="AM1187" s="125"/>
      <c r="AN1187" s="125"/>
      <c r="AO1187" s="125"/>
      <c r="AP1187" s="125"/>
      <c r="AQ1187" s="125"/>
      <c r="AR1187" s="125"/>
      <c r="AS1187" s="125" t="s">
        <v>1353</v>
      </c>
      <c r="AT1187" s="108" t="str">
        <f t="shared" si="18"/>
        <v>RB1_2025-06-29_N</v>
      </c>
      <c r="AU1187" s="49"/>
      <c r="AV1187" s="49"/>
    </row>
    <row r="1188" spans="1:48" x14ac:dyDescent="0.35">
      <c r="A1188" s="125" t="s">
        <v>1661</v>
      </c>
      <c r="B1188" s="125" t="s">
        <v>1349</v>
      </c>
      <c r="C1188" s="125" t="s">
        <v>1356</v>
      </c>
      <c r="D1188" s="125" t="s">
        <v>1349</v>
      </c>
      <c r="E1188" s="125">
        <v>1.694E-2</v>
      </c>
      <c r="F1188" s="125" t="s">
        <v>1357</v>
      </c>
      <c r="G1188" s="157">
        <v>45837.613194444442</v>
      </c>
      <c r="H1188" s="125"/>
      <c r="I1188" s="125" t="s">
        <v>1352</v>
      </c>
      <c r="J1188" s="125"/>
      <c r="K1188" s="125"/>
      <c r="L1188" s="125">
        <v>0</v>
      </c>
      <c r="M1188" s="125">
        <v>0</v>
      </c>
      <c r="N1188" s="125">
        <v>2.6900000000000001E-3</v>
      </c>
      <c r="O1188" s="125">
        <v>4.7299999999999998E-3</v>
      </c>
      <c r="P1188" s="125"/>
      <c r="Q1188" s="125"/>
      <c r="R1188" s="125">
        <v>7.4200000000000004E-3</v>
      </c>
      <c r="S1188" s="125"/>
      <c r="T1188" s="125"/>
      <c r="U1188" s="125"/>
      <c r="V1188" s="125"/>
      <c r="W1188" s="125"/>
      <c r="X1188" s="125"/>
      <c r="Y1188" s="125"/>
      <c r="Z1188" s="125"/>
      <c r="AA1188" s="125"/>
      <c r="AB1188" s="125"/>
      <c r="AC1188" s="125"/>
      <c r="AD1188" s="125"/>
      <c r="AE1188" s="125">
        <v>4.7299999999999998E-3</v>
      </c>
      <c r="AF1188" s="125"/>
      <c r="AG1188" s="125"/>
      <c r="AH1188" s="125"/>
      <c r="AI1188" s="125"/>
      <c r="AJ1188" s="125"/>
      <c r="AK1188" s="125"/>
      <c r="AL1188" s="125"/>
      <c r="AM1188" s="125"/>
      <c r="AN1188" s="125"/>
      <c r="AO1188" s="125"/>
      <c r="AP1188" s="125"/>
      <c r="AQ1188" s="125"/>
      <c r="AR1188" s="125"/>
      <c r="AS1188" s="125" t="s">
        <v>1353</v>
      </c>
      <c r="AT1188" s="108" t="str">
        <f t="shared" si="18"/>
        <v>CL5_2025-06-29_P</v>
      </c>
      <c r="AU1188" s="49"/>
      <c r="AV1188" s="49"/>
    </row>
    <row r="1189" spans="1:48" x14ac:dyDescent="0.35">
      <c r="A1189" s="125" t="s">
        <v>1656</v>
      </c>
      <c r="B1189" s="125" t="s">
        <v>1349</v>
      </c>
      <c r="C1189" s="125" t="s">
        <v>1359</v>
      </c>
      <c r="D1189" s="125" t="s">
        <v>1349</v>
      </c>
      <c r="E1189" s="125">
        <v>551.83050000000003</v>
      </c>
      <c r="F1189" s="125" t="s">
        <v>1357</v>
      </c>
      <c r="G1189" s="157">
        <v>45837.614583333336</v>
      </c>
      <c r="H1189" s="125"/>
      <c r="I1189" s="125" t="s">
        <v>1352</v>
      </c>
      <c r="J1189" s="125"/>
      <c r="K1189" s="125" t="s">
        <v>1360</v>
      </c>
      <c r="L1189" s="125">
        <v>24</v>
      </c>
      <c r="M1189" s="125">
        <v>0</v>
      </c>
      <c r="N1189" s="125">
        <v>7.2059999999999999E-2</v>
      </c>
      <c r="O1189" s="125">
        <v>0.13547000000000001</v>
      </c>
      <c r="P1189" s="125"/>
      <c r="Q1189" s="125"/>
      <c r="R1189" s="125">
        <v>0.20752999999999999</v>
      </c>
      <c r="S1189" s="125"/>
      <c r="T1189" s="125"/>
      <c r="U1189" s="125"/>
      <c r="V1189" s="125"/>
      <c r="W1189" s="125"/>
      <c r="X1189" s="125"/>
      <c r="Y1189" s="125"/>
      <c r="Z1189" s="125"/>
      <c r="AA1189" s="125"/>
      <c r="AB1189" s="125"/>
      <c r="AC1189" s="125"/>
      <c r="AD1189" s="125"/>
      <c r="AE1189" s="125">
        <v>0.13547000000000001</v>
      </c>
      <c r="AF1189" s="125"/>
      <c r="AG1189" s="125"/>
      <c r="AH1189" s="125"/>
      <c r="AI1189" s="125"/>
      <c r="AJ1189" s="125"/>
      <c r="AK1189" s="125"/>
      <c r="AL1189" s="125"/>
      <c r="AM1189" s="125"/>
      <c r="AN1189" s="125"/>
      <c r="AO1189" s="125"/>
      <c r="AP1189" s="125"/>
      <c r="AQ1189" s="125"/>
      <c r="AR1189" s="125"/>
      <c r="AS1189" s="125" t="s">
        <v>1353</v>
      </c>
      <c r="AT1189" s="108" t="str">
        <f t="shared" si="18"/>
        <v>CB2_2025-06-29_C</v>
      </c>
      <c r="AU1189" s="49"/>
      <c r="AV1189" s="49"/>
    </row>
    <row r="1190" spans="1:48" x14ac:dyDescent="0.35">
      <c r="A1190" s="125" t="s">
        <v>1662</v>
      </c>
      <c r="B1190" s="125" t="s">
        <v>1349</v>
      </c>
      <c r="C1190" s="125" t="s">
        <v>1356</v>
      </c>
      <c r="D1190" s="125" t="s">
        <v>1349</v>
      </c>
      <c r="E1190" s="125">
        <v>9.7900000000000001E-2</v>
      </c>
      <c r="F1190" s="125" t="s">
        <v>1357</v>
      </c>
      <c r="G1190" s="157">
        <v>45837.615277777775</v>
      </c>
      <c r="H1190" s="125"/>
      <c r="I1190" s="125" t="s">
        <v>1352</v>
      </c>
      <c r="J1190" s="125"/>
      <c r="K1190" s="125"/>
      <c r="L1190" s="125">
        <v>0</v>
      </c>
      <c r="M1190" s="125">
        <v>0</v>
      </c>
      <c r="N1190" s="125">
        <v>2.8309999999999998E-2</v>
      </c>
      <c r="O1190" s="125">
        <v>4.5999999999999999E-3</v>
      </c>
      <c r="P1190" s="125"/>
      <c r="Q1190" s="125"/>
      <c r="R1190" s="125">
        <v>3.2910000000000002E-2</v>
      </c>
      <c r="S1190" s="125"/>
      <c r="T1190" s="125"/>
      <c r="U1190" s="125"/>
      <c r="V1190" s="125"/>
      <c r="W1190" s="125"/>
      <c r="X1190" s="125"/>
      <c r="Y1190" s="125"/>
      <c r="Z1190" s="125"/>
      <c r="AA1190" s="125"/>
      <c r="AB1190" s="125"/>
      <c r="AC1190" s="125"/>
      <c r="AD1190" s="125"/>
      <c r="AE1190" s="125">
        <v>4.5999999999999999E-3</v>
      </c>
      <c r="AF1190" s="125"/>
      <c r="AG1190" s="125"/>
      <c r="AH1190" s="125"/>
      <c r="AI1190" s="125"/>
      <c r="AJ1190" s="125"/>
      <c r="AK1190" s="125"/>
      <c r="AL1190" s="125"/>
      <c r="AM1190" s="125"/>
      <c r="AN1190" s="125"/>
      <c r="AO1190" s="125"/>
      <c r="AP1190" s="125"/>
      <c r="AQ1190" s="125"/>
      <c r="AR1190" s="125"/>
      <c r="AS1190" s="125" t="s">
        <v>1353</v>
      </c>
      <c r="AT1190" s="108" t="str">
        <f t="shared" si="18"/>
        <v>RB1_2025-06-29_P</v>
      </c>
      <c r="AU1190" s="49"/>
      <c r="AV1190" s="49"/>
    </row>
    <row r="1191" spans="1:48" x14ac:dyDescent="0.35">
      <c r="A1191" s="125" t="s">
        <v>1658</v>
      </c>
      <c r="B1191" s="125" t="s">
        <v>1349</v>
      </c>
      <c r="C1191" s="125" t="s">
        <v>1359</v>
      </c>
      <c r="D1191" s="125" t="s">
        <v>1349</v>
      </c>
      <c r="E1191" s="125">
        <v>499.11079999999998</v>
      </c>
      <c r="F1191" s="125" t="s">
        <v>1357</v>
      </c>
      <c r="G1191" s="157">
        <v>45837.617361111108</v>
      </c>
      <c r="H1191" s="125"/>
      <c r="I1191" s="125" t="s">
        <v>1352</v>
      </c>
      <c r="J1191" s="125"/>
      <c r="K1191" s="125" t="s">
        <v>1360</v>
      </c>
      <c r="L1191" s="125">
        <v>20</v>
      </c>
      <c r="M1191" s="125">
        <v>0</v>
      </c>
      <c r="N1191" s="125">
        <v>7.7030000000000001E-2</v>
      </c>
      <c r="O1191" s="125">
        <v>0.13489999999999999</v>
      </c>
      <c r="P1191" s="125"/>
      <c r="Q1191" s="125"/>
      <c r="R1191" s="125">
        <v>0.21193000000000001</v>
      </c>
      <c r="S1191" s="125"/>
      <c r="T1191" s="125"/>
      <c r="U1191" s="125"/>
      <c r="V1191" s="125"/>
      <c r="W1191" s="125"/>
      <c r="X1191" s="125"/>
      <c r="Y1191" s="125"/>
      <c r="Z1191" s="125"/>
      <c r="AA1191" s="125"/>
      <c r="AB1191" s="125"/>
      <c r="AC1191" s="125"/>
      <c r="AD1191" s="125"/>
      <c r="AE1191" s="125">
        <v>0.13489999999999999</v>
      </c>
      <c r="AF1191" s="125"/>
      <c r="AG1191" s="125"/>
      <c r="AH1191" s="125"/>
      <c r="AI1191" s="125"/>
      <c r="AJ1191" s="125"/>
      <c r="AK1191" s="125"/>
      <c r="AL1191" s="125"/>
      <c r="AM1191" s="125"/>
      <c r="AN1191" s="125"/>
      <c r="AO1191" s="125"/>
      <c r="AP1191" s="125"/>
      <c r="AQ1191" s="125"/>
      <c r="AR1191" s="125"/>
      <c r="AS1191" s="125" t="s">
        <v>1353</v>
      </c>
      <c r="AT1191" s="108" t="str">
        <f t="shared" si="18"/>
        <v>AX1_2025-06-29_C</v>
      </c>
      <c r="AU1191" s="49"/>
      <c r="AV1191" s="49"/>
    </row>
    <row r="1192" spans="1:48" x14ac:dyDescent="0.35">
      <c r="A1192" s="125" t="s">
        <v>1659</v>
      </c>
      <c r="B1192" s="125" t="s">
        <v>1349</v>
      </c>
      <c r="C1192" s="125" t="s">
        <v>1359</v>
      </c>
      <c r="D1192" s="125" t="s">
        <v>1349</v>
      </c>
      <c r="E1192" s="125">
        <v>599.3383</v>
      </c>
      <c r="F1192" s="125" t="s">
        <v>1357</v>
      </c>
      <c r="G1192" s="157">
        <v>45837.618055555555</v>
      </c>
      <c r="H1192" s="125"/>
      <c r="I1192" s="125" t="s">
        <v>1352</v>
      </c>
      <c r="J1192" s="125"/>
      <c r="K1192" s="125" t="s">
        <v>1360</v>
      </c>
      <c r="L1192" s="125">
        <v>25</v>
      </c>
      <c r="M1192" s="125">
        <v>0</v>
      </c>
      <c r="N1192" s="125">
        <v>7.4929999999999997E-2</v>
      </c>
      <c r="O1192" s="125">
        <v>0.13521</v>
      </c>
      <c r="P1192" s="125"/>
      <c r="Q1192" s="125"/>
      <c r="R1192" s="125">
        <v>0.21013999999999999</v>
      </c>
      <c r="S1192" s="125"/>
      <c r="T1192" s="125"/>
      <c r="U1192" s="125"/>
      <c r="V1192" s="125"/>
      <c r="W1192" s="125"/>
      <c r="X1192" s="125"/>
      <c r="Y1192" s="125"/>
      <c r="Z1192" s="125"/>
      <c r="AA1192" s="125"/>
      <c r="AB1192" s="125"/>
      <c r="AC1192" s="125"/>
      <c r="AD1192" s="125"/>
      <c r="AE1192" s="125">
        <v>0.13521</v>
      </c>
      <c r="AF1192" s="125"/>
      <c r="AG1192" s="125"/>
      <c r="AH1192" s="125"/>
      <c r="AI1192" s="125"/>
      <c r="AJ1192" s="125"/>
      <c r="AK1192" s="125"/>
      <c r="AL1192" s="125"/>
      <c r="AM1192" s="125"/>
      <c r="AN1192" s="125"/>
      <c r="AO1192" s="125"/>
      <c r="AP1192" s="125"/>
      <c r="AQ1192" s="125"/>
      <c r="AR1192" s="125"/>
      <c r="AS1192" s="125" t="s">
        <v>1353</v>
      </c>
      <c r="AT1192" s="108" t="str">
        <f t="shared" si="18"/>
        <v>SB2_2025-06-29_C</v>
      </c>
      <c r="AU1192" s="49"/>
      <c r="AV1192" s="49"/>
    </row>
    <row r="1193" spans="1:48" x14ac:dyDescent="0.35">
      <c r="A1193" s="125" t="s">
        <v>1656</v>
      </c>
      <c r="B1193" s="125" t="s">
        <v>1349</v>
      </c>
      <c r="C1193" s="125" t="s">
        <v>1361</v>
      </c>
      <c r="D1193" s="125" t="s">
        <v>1349</v>
      </c>
      <c r="E1193" s="125">
        <v>59.039459999999998</v>
      </c>
      <c r="F1193" s="125" t="s">
        <v>1351</v>
      </c>
      <c r="G1193" s="157">
        <v>45837.619444444441</v>
      </c>
      <c r="H1193" s="125"/>
      <c r="I1193" s="125" t="s">
        <v>1352</v>
      </c>
      <c r="J1193" s="125"/>
      <c r="K1193" s="125"/>
      <c r="L1193" s="125">
        <v>0</v>
      </c>
      <c r="M1193" s="125">
        <v>0</v>
      </c>
      <c r="N1193" s="125">
        <v>5.7259999999999998E-2</v>
      </c>
      <c r="O1193" s="125">
        <v>3.47E-3</v>
      </c>
      <c r="P1193" s="125"/>
      <c r="Q1193" s="125"/>
      <c r="R1193" s="125">
        <v>6.0729999999999999E-2</v>
      </c>
      <c r="S1193" s="125"/>
      <c r="T1193" s="125"/>
      <c r="U1193" s="125"/>
      <c r="V1193" s="125"/>
      <c r="W1193" s="125"/>
      <c r="X1193" s="125"/>
      <c r="Y1193" s="125"/>
      <c r="Z1193" s="125"/>
      <c r="AA1193" s="125"/>
      <c r="AB1193" s="125"/>
      <c r="AC1193" s="125"/>
      <c r="AD1193" s="125"/>
      <c r="AE1193" s="125">
        <v>3.47E-3</v>
      </c>
      <c r="AF1193" s="125"/>
      <c r="AG1193" s="125"/>
      <c r="AH1193" s="125"/>
      <c r="AI1193" s="125"/>
      <c r="AJ1193" s="125"/>
      <c r="AK1193" s="125"/>
      <c r="AL1193" s="125"/>
      <c r="AM1193" s="125"/>
      <c r="AN1193" s="125"/>
      <c r="AO1193" s="125"/>
      <c r="AP1193" s="125"/>
      <c r="AQ1193" s="125"/>
      <c r="AR1193" s="125"/>
      <c r="AS1193" s="125" t="s">
        <v>1353</v>
      </c>
      <c r="AT1193" s="108" t="str">
        <f t="shared" si="18"/>
        <v>CB2_2025-06-29_T</v>
      </c>
      <c r="AU1193" s="49"/>
      <c r="AV1193" s="49"/>
    </row>
    <row r="1194" spans="1:48" x14ac:dyDescent="0.35">
      <c r="A1194" s="125" t="s">
        <v>1663</v>
      </c>
      <c r="B1194" s="125" t="s">
        <v>1349</v>
      </c>
      <c r="C1194" s="125" t="s">
        <v>1350</v>
      </c>
      <c r="D1194" s="125" t="s">
        <v>1349</v>
      </c>
      <c r="E1194" s="125">
        <v>4.7030099999999999</v>
      </c>
      <c r="F1194" s="125" t="s">
        <v>1351</v>
      </c>
      <c r="G1194" s="157">
        <v>45837.620138888888</v>
      </c>
      <c r="H1194" s="125"/>
      <c r="I1194" s="125" t="s">
        <v>1352</v>
      </c>
      <c r="J1194" s="125"/>
      <c r="K1194" s="125"/>
      <c r="L1194" s="125">
        <v>0</v>
      </c>
      <c r="M1194" s="125">
        <v>0</v>
      </c>
      <c r="N1194" s="125">
        <v>2.2190000000000001E-2</v>
      </c>
      <c r="O1194" s="125">
        <v>4.2300000000000003E-3</v>
      </c>
      <c r="P1194" s="125"/>
      <c r="Q1194" s="125"/>
      <c r="R1194" s="125">
        <v>2.6419999999999999E-2</v>
      </c>
      <c r="S1194" s="125"/>
      <c r="T1194" s="125"/>
      <c r="U1194" s="125"/>
      <c r="V1194" s="125"/>
      <c r="W1194" s="125"/>
      <c r="X1194" s="125"/>
      <c r="Y1194" s="125"/>
      <c r="Z1194" s="125"/>
      <c r="AA1194" s="125"/>
      <c r="AB1194" s="125"/>
      <c r="AC1194" s="125"/>
      <c r="AD1194" s="125"/>
      <c r="AE1194" s="125">
        <v>4.2300000000000003E-3</v>
      </c>
      <c r="AF1194" s="125"/>
      <c r="AG1194" s="125"/>
      <c r="AH1194" s="125"/>
      <c r="AI1194" s="125"/>
      <c r="AJ1194" s="125"/>
      <c r="AK1194" s="125"/>
      <c r="AL1194" s="125"/>
      <c r="AM1194" s="125"/>
      <c r="AN1194" s="125"/>
      <c r="AO1194" s="125"/>
      <c r="AP1194" s="125"/>
      <c r="AQ1194" s="125"/>
      <c r="AR1194" s="125"/>
      <c r="AS1194" s="125" t="s">
        <v>1353</v>
      </c>
      <c r="AT1194" s="108" t="str">
        <f t="shared" si="18"/>
        <v>AC4_2025-06-29_N</v>
      </c>
      <c r="AU1194" s="49"/>
      <c r="AV1194" s="49"/>
    </row>
    <row r="1195" spans="1:48" x14ac:dyDescent="0.35">
      <c r="A1195" s="125" t="s">
        <v>1663</v>
      </c>
      <c r="B1195" s="125" t="s">
        <v>1349</v>
      </c>
      <c r="C1195" s="125" t="s">
        <v>1359</v>
      </c>
      <c r="D1195" s="125" t="s">
        <v>1349</v>
      </c>
      <c r="E1195" s="125">
        <v>200.8614</v>
      </c>
      <c r="F1195" s="125" t="s">
        <v>1357</v>
      </c>
      <c r="G1195" s="157">
        <v>45837.627083333333</v>
      </c>
      <c r="H1195" s="125"/>
      <c r="I1195" s="125" t="s">
        <v>1352</v>
      </c>
      <c r="J1195" s="125"/>
      <c r="K1195" s="125" t="s">
        <v>1360</v>
      </c>
      <c r="L1195" s="125">
        <v>4</v>
      </c>
      <c r="M1195" s="125">
        <v>0</v>
      </c>
      <c r="N1195" s="125">
        <v>0.12415</v>
      </c>
      <c r="O1195" s="125">
        <v>0.13286000000000001</v>
      </c>
      <c r="P1195" s="125"/>
      <c r="Q1195" s="125"/>
      <c r="R1195" s="125">
        <v>0.25702000000000003</v>
      </c>
      <c r="S1195" s="125"/>
      <c r="T1195" s="125"/>
      <c r="U1195" s="125"/>
      <c r="V1195" s="125"/>
      <c r="W1195" s="125"/>
      <c r="X1195" s="125"/>
      <c r="Y1195" s="125"/>
      <c r="Z1195" s="125"/>
      <c r="AA1195" s="125"/>
      <c r="AB1195" s="125"/>
      <c r="AC1195" s="125"/>
      <c r="AD1195" s="125"/>
      <c r="AE1195" s="125">
        <v>0.13286000000000001</v>
      </c>
      <c r="AF1195" s="125"/>
      <c r="AG1195" s="125"/>
      <c r="AH1195" s="125"/>
      <c r="AI1195" s="125"/>
      <c r="AJ1195" s="125"/>
      <c r="AK1195" s="125"/>
      <c r="AL1195" s="125"/>
      <c r="AM1195" s="125"/>
      <c r="AN1195" s="125"/>
      <c r="AO1195" s="125"/>
      <c r="AP1195" s="125"/>
      <c r="AQ1195" s="125"/>
      <c r="AR1195" s="125"/>
      <c r="AS1195" s="125" t="s">
        <v>1353</v>
      </c>
      <c r="AT1195" s="108" t="str">
        <f t="shared" si="18"/>
        <v>AC4_2025-06-29_C</v>
      </c>
      <c r="AU1195" s="49"/>
      <c r="AV1195" s="49"/>
    </row>
    <row r="1196" spans="1:48" x14ac:dyDescent="0.35">
      <c r="A1196" s="125" t="s">
        <v>1664</v>
      </c>
      <c r="B1196" s="125" t="s">
        <v>1349</v>
      </c>
      <c r="C1196" s="125" t="s">
        <v>1350</v>
      </c>
      <c r="D1196" s="125" t="s">
        <v>1349</v>
      </c>
      <c r="E1196" s="125">
        <v>-4.7111299999999998</v>
      </c>
      <c r="F1196" s="125" t="s">
        <v>1351</v>
      </c>
      <c r="G1196" s="157">
        <v>45837.627083333333</v>
      </c>
      <c r="H1196" s="125"/>
      <c r="I1196" s="125" t="s">
        <v>1352</v>
      </c>
      <c r="J1196" s="125"/>
      <c r="K1196" s="125"/>
      <c r="L1196" s="125">
        <v>0</v>
      </c>
      <c r="M1196" s="125">
        <v>0</v>
      </c>
      <c r="N1196" s="125">
        <v>-3.9899999999999996E-3</v>
      </c>
      <c r="O1196" s="125">
        <v>3.397E-2</v>
      </c>
      <c r="P1196" s="125"/>
      <c r="Q1196" s="125"/>
      <c r="R1196" s="125">
        <v>2.998E-2</v>
      </c>
      <c r="S1196" s="125"/>
      <c r="T1196" s="125"/>
      <c r="U1196" s="125"/>
      <c r="V1196" s="125"/>
      <c r="W1196" s="125"/>
      <c r="X1196" s="125"/>
      <c r="Y1196" s="125"/>
      <c r="Z1196" s="125"/>
      <c r="AA1196" s="125"/>
      <c r="AB1196" s="125"/>
      <c r="AC1196" s="125"/>
      <c r="AD1196" s="125"/>
      <c r="AE1196" s="125">
        <v>3.397E-2</v>
      </c>
      <c r="AF1196" s="125"/>
      <c r="AG1196" s="125"/>
      <c r="AH1196" s="125"/>
      <c r="AI1196" s="125"/>
      <c r="AJ1196" s="125"/>
      <c r="AK1196" s="125"/>
      <c r="AL1196" s="125"/>
      <c r="AM1196" s="125"/>
      <c r="AN1196" s="125"/>
      <c r="AO1196" s="125"/>
      <c r="AP1196" s="125"/>
      <c r="AQ1196" s="125"/>
      <c r="AR1196" s="125"/>
      <c r="AS1196" s="125" t="s">
        <v>1353</v>
      </c>
      <c r="AT1196" s="108" t="str">
        <f t="shared" si="18"/>
        <v>MRC_2025-06-29_N</v>
      </c>
      <c r="AU1196" s="49"/>
      <c r="AV1196" s="49"/>
    </row>
    <row r="1197" spans="1:48" x14ac:dyDescent="0.35">
      <c r="A1197" s="125" t="s">
        <v>1661</v>
      </c>
      <c r="B1197" s="125" t="s">
        <v>1349</v>
      </c>
      <c r="C1197" s="125" t="s">
        <v>1359</v>
      </c>
      <c r="D1197" s="125" t="s">
        <v>1349</v>
      </c>
      <c r="E1197" s="125">
        <v>624.95230000000004</v>
      </c>
      <c r="F1197" s="125" t="s">
        <v>1357</v>
      </c>
      <c r="G1197" s="157">
        <v>45837.629166666666</v>
      </c>
      <c r="H1197" s="125"/>
      <c r="I1197" s="125" t="s">
        <v>1352</v>
      </c>
      <c r="J1197" s="125"/>
      <c r="K1197" s="125" t="s">
        <v>1360</v>
      </c>
      <c r="L1197" s="125">
        <v>26</v>
      </c>
      <c r="M1197" s="125">
        <v>0</v>
      </c>
      <c r="N1197" s="125">
        <v>7.5209999999999999E-2</v>
      </c>
      <c r="O1197" s="125">
        <v>0.13270999999999999</v>
      </c>
      <c r="P1197" s="125"/>
      <c r="Q1197" s="125"/>
      <c r="R1197" s="125">
        <v>0.20793</v>
      </c>
      <c r="S1197" s="125"/>
      <c r="T1197" s="125"/>
      <c r="U1197" s="125"/>
      <c r="V1197" s="125"/>
      <c r="W1197" s="125"/>
      <c r="X1197" s="125"/>
      <c r="Y1197" s="125"/>
      <c r="Z1197" s="125"/>
      <c r="AA1197" s="125"/>
      <c r="AB1197" s="125"/>
      <c r="AC1197" s="125"/>
      <c r="AD1197" s="125"/>
      <c r="AE1197" s="125">
        <v>0.13270999999999999</v>
      </c>
      <c r="AF1197" s="125"/>
      <c r="AG1197" s="125"/>
      <c r="AH1197" s="125"/>
      <c r="AI1197" s="125"/>
      <c r="AJ1197" s="125"/>
      <c r="AK1197" s="125"/>
      <c r="AL1197" s="125"/>
      <c r="AM1197" s="125"/>
      <c r="AN1197" s="125"/>
      <c r="AO1197" s="125"/>
      <c r="AP1197" s="125"/>
      <c r="AQ1197" s="125"/>
      <c r="AR1197" s="125"/>
      <c r="AS1197" s="125" t="s">
        <v>1353</v>
      </c>
      <c r="AT1197" s="108" t="str">
        <f t="shared" si="18"/>
        <v>CL5_2025-06-29_C</v>
      </c>
      <c r="AU1197" s="49"/>
      <c r="AV1197" s="49"/>
    </row>
    <row r="1198" spans="1:48" x14ac:dyDescent="0.35">
      <c r="A1198" s="125" t="s">
        <v>1660</v>
      </c>
      <c r="B1198" s="125" t="s">
        <v>1349</v>
      </c>
      <c r="C1198" s="125" t="s">
        <v>1359</v>
      </c>
      <c r="D1198" s="125" t="s">
        <v>1349</v>
      </c>
      <c r="E1198" s="125">
        <v>578.66999999999996</v>
      </c>
      <c r="F1198" s="125" t="s">
        <v>1357</v>
      </c>
      <c r="G1198" s="157">
        <v>45837.629166666666</v>
      </c>
      <c r="H1198" s="125"/>
      <c r="I1198" s="125" t="s">
        <v>1352</v>
      </c>
      <c r="J1198" s="125"/>
      <c r="K1198" s="125" t="s">
        <v>1360</v>
      </c>
      <c r="L1198" s="125">
        <v>24</v>
      </c>
      <c r="M1198" s="125">
        <v>0</v>
      </c>
      <c r="N1198" s="125">
        <v>7.5209999999999999E-2</v>
      </c>
      <c r="O1198" s="125">
        <v>0.13286000000000001</v>
      </c>
      <c r="P1198" s="125"/>
      <c r="Q1198" s="125"/>
      <c r="R1198" s="125">
        <v>0.20807</v>
      </c>
      <c r="S1198" s="125"/>
      <c r="T1198" s="125"/>
      <c r="U1198" s="125"/>
      <c r="V1198" s="125"/>
      <c r="W1198" s="125"/>
      <c r="X1198" s="125"/>
      <c r="Y1198" s="125"/>
      <c r="Z1198" s="125"/>
      <c r="AA1198" s="125"/>
      <c r="AB1198" s="125"/>
      <c r="AC1198" s="125"/>
      <c r="AD1198" s="125"/>
      <c r="AE1198" s="125">
        <v>0.13286000000000001</v>
      </c>
      <c r="AF1198" s="125"/>
      <c r="AG1198" s="125"/>
      <c r="AH1198" s="125"/>
      <c r="AI1198" s="125"/>
      <c r="AJ1198" s="125"/>
      <c r="AK1198" s="125"/>
      <c r="AL1198" s="125"/>
      <c r="AM1198" s="125"/>
      <c r="AN1198" s="125"/>
      <c r="AO1198" s="125"/>
      <c r="AP1198" s="125"/>
      <c r="AQ1198" s="125"/>
      <c r="AR1198" s="125"/>
      <c r="AS1198" s="125" t="s">
        <v>1353</v>
      </c>
      <c r="AT1198" s="108" t="str">
        <f t="shared" si="18"/>
        <v>DB1_2025-06-29_C</v>
      </c>
      <c r="AU1198" s="49"/>
      <c r="AV1198" s="49"/>
    </row>
    <row r="1199" spans="1:48" x14ac:dyDescent="0.35">
      <c r="A1199" s="125" t="s">
        <v>1662</v>
      </c>
      <c r="B1199" s="125" t="s">
        <v>1349</v>
      </c>
      <c r="C1199" s="125" t="s">
        <v>1359</v>
      </c>
      <c r="D1199" s="125" t="s">
        <v>1349</v>
      </c>
      <c r="E1199" s="125">
        <v>524.56479999999999</v>
      </c>
      <c r="F1199" s="125" t="s">
        <v>1357</v>
      </c>
      <c r="G1199" s="157">
        <v>45837.629166666666</v>
      </c>
      <c r="H1199" s="125"/>
      <c r="I1199" s="125" t="s">
        <v>1352</v>
      </c>
      <c r="J1199" s="125"/>
      <c r="K1199" s="125" t="s">
        <v>1360</v>
      </c>
      <c r="L1199" s="125">
        <v>22</v>
      </c>
      <c r="M1199" s="125">
        <v>0</v>
      </c>
      <c r="N1199" s="125">
        <v>7.4219999999999994E-2</v>
      </c>
      <c r="O1199" s="125">
        <v>0.13514999999999999</v>
      </c>
      <c r="P1199" s="125"/>
      <c r="Q1199" s="125"/>
      <c r="R1199" s="125">
        <v>0.20935999999999999</v>
      </c>
      <c r="S1199" s="125"/>
      <c r="T1199" s="125"/>
      <c r="U1199" s="125"/>
      <c r="V1199" s="125"/>
      <c r="W1199" s="125"/>
      <c r="X1199" s="125"/>
      <c r="Y1199" s="125"/>
      <c r="Z1199" s="125"/>
      <c r="AA1199" s="125"/>
      <c r="AB1199" s="125"/>
      <c r="AC1199" s="125"/>
      <c r="AD1199" s="125"/>
      <c r="AE1199" s="125">
        <v>0.13514999999999999</v>
      </c>
      <c r="AF1199" s="125"/>
      <c r="AG1199" s="125"/>
      <c r="AH1199" s="125"/>
      <c r="AI1199" s="125"/>
      <c r="AJ1199" s="125"/>
      <c r="AK1199" s="125"/>
      <c r="AL1199" s="125"/>
      <c r="AM1199" s="125"/>
      <c r="AN1199" s="125"/>
      <c r="AO1199" s="125"/>
      <c r="AP1199" s="125"/>
      <c r="AQ1199" s="125"/>
      <c r="AR1199" s="125"/>
      <c r="AS1199" s="125" t="s">
        <v>1353</v>
      </c>
      <c r="AT1199" s="108" t="str">
        <f t="shared" si="18"/>
        <v>RB1_2025-06-29_C</v>
      </c>
      <c r="AU1199" s="49"/>
      <c r="AV1199" s="49"/>
    </row>
    <row r="1200" spans="1:48" x14ac:dyDescent="0.35">
      <c r="A1200" s="125" t="s">
        <v>1664</v>
      </c>
      <c r="B1200" s="125" t="s">
        <v>1349</v>
      </c>
      <c r="C1200" s="125" t="s">
        <v>1356</v>
      </c>
      <c r="D1200" s="125" t="s">
        <v>1349</v>
      </c>
      <c r="E1200" s="125">
        <v>8.7340000000000001E-2</v>
      </c>
      <c r="F1200" s="125" t="s">
        <v>1357</v>
      </c>
      <c r="G1200" s="157">
        <v>45837.629861111112</v>
      </c>
      <c r="H1200" s="125"/>
      <c r="I1200" s="125" t="s">
        <v>1352</v>
      </c>
      <c r="J1200" s="125"/>
      <c r="K1200" s="125"/>
      <c r="L1200" s="125">
        <v>0</v>
      </c>
      <c r="M1200" s="125">
        <v>0</v>
      </c>
      <c r="N1200" s="125">
        <v>2.4969999999999999E-2</v>
      </c>
      <c r="O1200" s="125">
        <v>7.5700000000000003E-3</v>
      </c>
      <c r="P1200" s="125"/>
      <c r="Q1200" s="125"/>
      <c r="R1200" s="125">
        <v>3.2539999999999999E-2</v>
      </c>
      <c r="S1200" s="125"/>
      <c r="T1200" s="125"/>
      <c r="U1200" s="125"/>
      <c r="V1200" s="125"/>
      <c r="W1200" s="125"/>
      <c r="X1200" s="125"/>
      <c r="Y1200" s="125"/>
      <c r="Z1200" s="125"/>
      <c r="AA1200" s="125"/>
      <c r="AB1200" s="125"/>
      <c r="AC1200" s="125"/>
      <c r="AD1200" s="125"/>
      <c r="AE1200" s="125">
        <v>7.5700000000000003E-3</v>
      </c>
      <c r="AF1200" s="125"/>
      <c r="AG1200" s="125"/>
      <c r="AH1200" s="125"/>
      <c r="AI1200" s="125"/>
      <c r="AJ1200" s="125"/>
      <c r="AK1200" s="125"/>
      <c r="AL1200" s="125"/>
      <c r="AM1200" s="125"/>
      <c r="AN1200" s="125"/>
      <c r="AO1200" s="125"/>
      <c r="AP1200" s="125"/>
      <c r="AQ1200" s="125"/>
      <c r="AR1200" s="125"/>
      <c r="AS1200" s="125" t="s">
        <v>1353</v>
      </c>
      <c r="AT1200" s="108" t="str">
        <f t="shared" si="18"/>
        <v>MRC_2025-06-29_P</v>
      </c>
      <c r="AU1200" s="49"/>
      <c r="AV1200" s="49"/>
    </row>
    <row r="1201" spans="1:48" x14ac:dyDescent="0.35">
      <c r="A1201" s="125" t="s">
        <v>1664</v>
      </c>
      <c r="B1201" s="125" t="s">
        <v>1349</v>
      </c>
      <c r="C1201" s="125" t="s">
        <v>1361</v>
      </c>
      <c r="D1201" s="125" t="s">
        <v>1349</v>
      </c>
      <c r="E1201" s="125">
        <v>371.93860000000001</v>
      </c>
      <c r="F1201" s="125" t="s">
        <v>1351</v>
      </c>
      <c r="G1201" s="157">
        <v>45837.632638888892</v>
      </c>
      <c r="H1201" s="125"/>
      <c r="I1201" s="125" t="s">
        <v>1352</v>
      </c>
      <c r="J1201" s="125"/>
      <c r="K1201" s="125"/>
      <c r="L1201" s="125">
        <v>0</v>
      </c>
      <c r="M1201" s="125">
        <v>0</v>
      </c>
      <c r="N1201" s="125">
        <v>0.36414999999999997</v>
      </c>
      <c r="O1201" s="125">
        <v>1.5720000000000001E-2</v>
      </c>
      <c r="P1201" s="125"/>
      <c r="Q1201" s="125"/>
      <c r="R1201" s="125">
        <v>0.37988</v>
      </c>
      <c r="S1201" s="125"/>
      <c r="T1201" s="125"/>
      <c r="U1201" s="125"/>
      <c r="V1201" s="125"/>
      <c r="W1201" s="125"/>
      <c r="X1201" s="125"/>
      <c r="Y1201" s="125"/>
      <c r="Z1201" s="125"/>
      <c r="AA1201" s="125"/>
      <c r="AB1201" s="125"/>
      <c r="AC1201" s="125"/>
      <c r="AD1201" s="125"/>
      <c r="AE1201" s="125">
        <v>1.5720000000000001E-2</v>
      </c>
      <c r="AF1201" s="125"/>
      <c r="AG1201" s="125"/>
      <c r="AH1201" s="125"/>
      <c r="AI1201" s="125"/>
      <c r="AJ1201" s="125"/>
      <c r="AK1201" s="125"/>
      <c r="AL1201" s="125"/>
      <c r="AM1201" s="125"/>
      <c r="AN1201" s="125"/>
      <c r="AO1201" s="125"/>
      <c r="AP1201" s="125"/>
      <c r="AQ1201" s="125"/>
      <c r="AR1201" s="125"/>
      <c r="AS1201" s="125" t="s">
        <v>1353</v>
      </c>
      <c r="AT1201" s="108" t="str">
        <f t="shared" si="18"/>
        <v>MRC_2025-06-29_T</v>
      </c>
      <c r="AU1201" s="49"/>
      <c r="AV1201" s="49"/>
    </row>
    <row r="1202" spans="1:48" x14ac:dyDescent="0.35">
      <c r="A1202" s="125" t="s">
        <v>1659</v>
      </c>
      <c r="B1202" s="125" t="s">
        <v>1349</v>
      </c>
      <c r="C1202" s="125" t="s">
        <v>1361</v>
      </c>
      <c r="D1202" s="125" t="s">
        <v>1349</v>
      </c>
      <c r="E1202" s="125">
        <v>531.26310000000001</v>
      </c>
      <c r="F1202" s="125" t="s">
        <v>1351</v>
      </c>
      <c r="G1202" s="157">
        <v>45837.633333333331</v>
      </c>
      <c r="H1202" s="125"/>
      <c r="I1202" s="125" t="s">
        <v>1352</v>
      </c>
      <c r="J1202" s="125"/>
      <c r="K1202" s="125" t="s">
        <v>1360</v>
      </c>
      <c r="L1202" s="125">
        <v>4</v>
      </c>
      <c r="M1202" s="125">
        <v>0</v>
      </c>
      <c r="N1202" s="125">
        <v>0.10273</v>
      </c>
      <c r="O1202" s="125">
        <v>7.1000000000000002E-4</v>
      </c>
      <c r="P1202" s="125"/>
      <c r="Q1202" s="125"/>
      <c r="R1202" s="125">
        <v>0.10344</v>
      </c>
      <c r="S1202" s="125"/>
      <c r="T1202" s="125"/>
      <c r="U1202" s="125"/>
      <c r="V1202" s="125"/>
      <c r="W1202" s="125"/>
      <c r="X1202" s="125"/>
      <c r="Y1202" s="125"/>
      <c r="Z1202" s="125"/>
      <c r="AA1202" s="125"/>
      <c r="AB1202" s="125"/>
      <c r="AC1202" s="125"/>
      <c r="AD1202" s="125"/>
      <c r="AE1202" s="125">
        <v>7.1000000000000002E-4</v>
      </c>
      <c r="AF1202" s="125"/>
      <c r="AG1202" s="125"/>
      <c r="AH1202" s="125"/>
      <c r="AI1202" s="125"/>
      <c r="AJ1202" s="125"/>
      <c r="AK1202" s="125"/>
      <c r="AL1202" s="125"/>
      <c r="AM1202" s="125"/>
      <c r="AN1202" s="125"/>
      <c r="AO1202" s="125"/>
      <c r="AP1202" s="125"/>
      <c r="AQ1202" s="125"/>
      <c r="AR1202" s="125"/>
      <c r="AS1202" s="125" t="s">
        <v>1353</v>
      </c>
      <c r="AT1202" s="108" t="str">
        <f t="shared" si="18"/>
        <v>SB2_2025-06-29_T</v>
      </c>
      <c r="AU1202" s="49"/>
      <c r="AV1202" s="49"/>
    </row>
    <row r="1203" spans="1:48" x14ac:dyDescent="0.35">
      <c r="A1203" s="125" t="s">
        <v>1659</v>
      </c>
      <c r="B1203" s="125" t="s">
        <v>1349</v>
      </c>
      <c r="C1203" s="125" t="s">
        <v>1397</v>
      </c>
      <c r="D1203" s="125" t="s">
        <v>1349</v>
      </c>
      <c r="E1203" s="125">
        <v>0.25530000000000003</v>
      </c>
      <c r="F1203" s="125" t="s">
        <v>1357</v>
      </c>
      <c r="G1203" s="157">
        <v>45837.635416666664</v>
      </c>
      <c r="H1203" s="125"/>
      <c r="I1203" s="125" t="s">
        <v>1352</v>
      </c>
      <c r="J1203" s="125"/>
      <c r="K1203" s="125" t="s">
        <v>1360</v>
      </c>
      <c r="L1203" s="125">
        <v>4</v>
      </c>
      <c r="M1203" s="125">
        <v>0</v>
      </c>
      <c r="N1203" s="125">
        <v>5.7200000000000003E-3</v>
      </c>
      <c r="O1203" s="125">
        <v>-6.9999999999999994E-5</v>
      </c>
      <c r="P1203" s="125"/>
      <c r="Q1203" s="125"/>
      <c r="R1203" s="125">
        <v>5.6499999999999996E-3</v>
      </c>
      <c r="S1203" s="125"/>
      <c r="T1203" s="125"/>
      <c r="U1203" s="125"/>
      <c r="V1203" s="125"/>
      <c r="W1203" s="125"/>
      <c r="X1203" s="125"/>
      <c r="Y1203" s="125"/>
      <c r="Z1203" s="125"/>
      <c r="AA1203" s="125"/>
      <c r="AB1203" s="125"/>
      <c r="AC1203" s="125"/>
      <c r="AD1203" s="125"/>
      <c r="AE1203" s="125">
        <v>-6.9999999999999994E-5</v>
      </c>
      <c r="AF1203" s="125"/>
      <c r="AG1203" s="125"/>
      <c r="AH1203" s="125"/>
      <c r="AI1203" s="125"/>
      <c r="AJ1203" s="125"/>
      <c r="AK1203" s="125"/>
      <c r="AL1203" s="125"/>
      <c r="AM1203" s="125"/>
      <c r="AN1203" s="125"/>
      <c r="AO1203" s="125"/>
      <c r="AP1203" s="125"/>
      <c r="AQ1203" s="125"/>
      <c r="AR1203" s="125"/>
      <c r="AS1203" s="125" t="s">
        <v>1353</v>
      </c>
      <c r="AT1203" s="108" t="str">
        <f t="shared" si="18"/>
        <v>SB2_2025-06-29_P</v>
      </c>
      <c r="AU1203" s="49"/>
      <c r="AV1203" s="49"/>
    </row>
    <row r="1204" spans="1:48" x14ac:dyDescent="0.35">
      <c r="A1204" s="125" t="s">
        <v>1658</v>
      </c>
      <c r="B1204" s="125" t="s">
        <v>1349</v>
      </c>
      <c r="C1204" s="125" t="s">
        <v>1361</v>
      </c>
      <c r="D1204" s="125" t="s">
        <v>1349</v>
      </c>
      <c r="E1204" s="125">
        <v>462.94990000000001</v>
      </c>
      <c r="F1204" s="125" t="s">
        <v>1351</v>
      </c>
      <c r="G1204" s="157">
        <v>45837.636805555558</v>
      </c>
      <c r="H1204" s="125"/>
      <c r="I1204" s="125" t="s">
        <v>1352</v>
      </c>
      <c r="J1204" s="125"/>
      <c r="K1204" s="125" t="s">
        <v>1360</v>
      </c>
      <c r="L1204" s="125">
        <v>4</v>
      </c>
      <c r="M1204" s="125">
        <v>0</v>
      </c>
      <c r="N1204" s="125">
        <v>8.9539999999999995E-2</v>
      </c>
      <c r="O1204" s="125">
        <v>-1.8000000000000001E-4</v>
      </c>
      <c r="P1204" s="125"/>
      <c r="Q1204" s="125"/>
      <c r="R1204" s="125">
        <v>8.9359999999999995E-2</v>
      </c>
      <c r="S1204" s="125"/>
      <c r="T1204" s="125"/>
      <c r="U1204" s="125"/>
      <c r="V1204" s="125"/>
      <c r="W1204" s="125"/>
      <c r="X1204" s="125"/>
      <c r="Y1204" s="125"/>
      <c r="Z1204" s="125"/>
      <c r="AA1204" s="125"/>
      <c r="AB1204" s="125"/>
      <c r="AC1204" s="125"/>
      <c r="AD1204" s="125"/>
      <c r="AE1204" s="125">
        <v>-1.8000000000000001E-4</v>
      </c>
      <c r="AF1204" s="125"/>
      <c r="AG1204" s="125"/>
      <c r="AH1204" s="125"/>
      <c r="AI1204" s="125"/>
      <c r="AJ1204" s="125"/>
      <c r="AK1204" s="125"/>
      <c r="AL1204" s="125"/>
      <c r="AM1204" s="125"/>
      <c r="AN1204" s="125"/>
      <c r="AO1204" s="125"/>
      <c r="AP1204" s="125"/>
      <c r="AQ1204" s="125"/>
      <c r="AR1204" s="125"/>
      <c r="AS1204" s="125" t="s">
        <v>1353</v>
      </c>
      <c r="AT1204" s="108" t="str">
        <f t="shared" si="18"/>
        <v>AX1_2025-06-29_T</v>
      </c>
      <c r="AU1204" s="49"/>
      <c r="AV1204" s="49"/>
    </row>
    <row r="1205" spans="1:48" x14ac:dyDescent="0.35">
      <c r="A1205" s="125" t="s">
        <v>1660</v>
      </c>
      <c r="B1205" s="125" t="s">
        <v>1349</v>
      </c>
      <c r="C1205" s="125" t="s">
        <v>1397</v>
      </c>
      <c r="D1205" s="125" t="s">
        <v>1349</v>
      </c>
      <c r="E1205" s="125">
        <v>0.66420999999999997</v>
      </c>
      <c r="F1205" s="125" t="s">
        <v>1357</v>
      </c>
      <c r="G1205" s="157">
        <v>45837.636805555558</v>
      </c>
      <c r="H1205" s="125"/>
      <c r="I1205" s="125" t="s">
        <v>1352</v>
      </c>
      <c r="J1205" s="125"/>
      <c r="K1205" s="125" t="s">
        <v>1360</v>
      </c>
      <c r="L1205" s="125">
        <v>4</v>
      </c>
      <c r="M1205" s="125">
        <v>0</v>
      </c>
      <c r="N1205" s="125">
        <v>3.6900000000000002E-2</v>
      </c>
      <c r="O1205" s="125">
        <v>-5.0000000000000002E-5</v>
      </c>
      <c r="P1205" s="125"/>
      <c r="Q1205" s="125"/>
      <c r="R1205" s="125">
        <v>3.6850000000000001E-2</v>
      </c>
      <c r="S1205" s="125"/>
      <c r="T1205" s="125"/>
      <c r="U1205" s="125"/>
      <c r="V1205" s="125"/>
      <c r="W1205" s="125"/>
      <c r="X1205" s="125"/>
      <c r="Y1205" s="125"/>
      <c r="Z1205" s="125"/>
      <c r="AA1205" s="125"/>
      <c r="AB1205" s="125"/>
      <c r="AC1205" s="125"/>
      <c r="AD1205" s="125"/>
      <c r="AE1205" s="125">
        <v>-5.0000000000000002E-5</v>
      </c>
      <c r="AF1205" s="125"/>
      <c r="AG1205" s="125"/>
      <c r="AH1205" s="125"/>
      <c r="AI1205" s="125"/>
      <c r="AJ1205" s="125"/>
      <c r="AK1205" s="125"/>
      <c r="AL1205" s="125"/>
      <c r="AM1205" s="125"/>
      <c r="AN1205" s="125"/>
      <c r="AO1205" s="125"/>
      <c r="AP1205" s="125"/>
      <c r="AQ1205" s="125"/>
      <c r="AR1205" s="125"/>
      <c r="AS1205" s="125" t="s">
        <v>1353</v>
      </c>
      <c r="AT1205" s="108" t="str">
        <f t="shared" si="18"/>
        <v>DB1_2025-06-29_P</v>
      </c>
      <c r="AU1205" s="49"/>
      <c r="AV1205" s="49"/>
    </row>
    <row r="1206" spans="1:48" x14ac:dyDescent="0.35">
      <c r="A1206" s="125" t="s">
        <v>1657</v>
      </c>
      <c r="B1206" s="125" t="s">
        <v>1349</v>
      </c>
      <c r="C1206" s="125" t="s">
        <v>1361</v>
      </c>
      <c r="D1206" s="125" t="s">
        <v>1349</v>
      </c>
      <c r="E1206" s="125">
        <v>85.507890000000003</v>
      </c>
      <c r="F1206" s="125" t="s">
        <v>1351</v>
      </c>
      <c r="G1206" s="157">
        <v>45837.636805555558</v>
      </c>
      <c r="H1206" s="125"/>
      <c r="I1206" s="125" t="s">
        <v>1352</v>
      </c>
      <c r="J1206" s="125"/>
      <c r="K1206" s="125" t="s">
        <v>1360</v>
      </c>
      <c r="L1206" s="125">
        <v>4</v>
      </c>
      <c r="M1206" s="125">
        <v>0</v>
      </c>
      <c r="N1206" s="125">
        <v>1.7129999999999999E-2</v>
      </c>
      <c r="O1206" s="125">
        <v>1.9000000000000001E-4</v>
      </c>
      <c r="P1206" s="125"/>
      <c r="Q1206" s="125"/>
      <c r="R1206" s="125">
        <v>1.7319999999999999E-2</v>
      </c>
      <c r="S1206" s="125"/>
      <c r="T1206" s="125"/>
      <c r="U1206" s="125"/>
      <c r="V1206" s="125"/>
      <c r="W1206" s="125"/>
      <c r="X1206" s="125"/>
      <c r="Y1206" s="125"/>
      <c r="Z1206" s="125"/>
      <c r="AA1206" s="125"/>
      <c r="AB1206" s="125"/>
      <c r="AC1206" s="125"/>
      <c r="AD1206" s="125"/>
      <c r="AE1206" s="125">
        <v>1.9000000000000001E-4</v>
      </c>
      <c r="AF1206" s="125"/>
      <c r="AG1206" s="125"/>
      <c r="AH1206" s="125"/>
      <c r="AI1206" s="125"/>
      <c r="AJ1206" s="125"/>
      <c r="AK1206" s="125"/>
      <c r="AL1206" s="125"/>
      <c r="AM1206" s="125"/>
      <c r="AN1206" s="125"/>
      <c r="AO1206" s="125"/>
      <c r="AP1206" s="125"/>
      <c r="AQ1206" s="125"/>
      <c r="AR1206" s="125"/>
      <c r="AS1206" s="125" t="s">
        <v>1353</v>
      </c>
      <c r="AT1206" s="108" t="str">
        <f t="shared" si="18"/>
        <v>SYNL1_2025-06-29_T</v>
      </c>
      <c r="AU1206" s="49"/>
      <c r="AV1206" s="49"/>
    </row>
    <row r="1207" spans="1:48" x14ac:dyDescent="0.35">
      <c r="A1207" s="125" t="s">
        <v>1665</v>
      </c>
      <c r="B1207" s="125" t="s">
        <v>1349</v>
      </c>
      <c r="C1207" s="125" t="s">
        <v>1350</v>
      </c>
      <c r="D1207" s="125" t="s">
        <v>1349</v>
      </c>
      <c r="E1207" s="125">
        <v>36.391390000000001</v>
      </c>
      <c r="F1207" s="125" t="s">
        <v>1351</v>
      </c>
      <c r="G1207" s="157">
        <v>45837.638194444444</v>
      </c>
      <c r="H1207" s="125"/>
      <c r="I1207" s="125" t="s">
        <v>1352</v>
      </c>
      <c r="J1207" s="125"/>
      <c r="K1207" s="125"/>
      <c r="L1207" s="125">
        <v>0</v>
      </c>
      <c r="M1207" s="125">
        <v>0</v>
      </c>
      <c r="N1207" s="125">
        <v>0.1103</v>
      </c>
      <c r="O1207" s="125">
        <v>5.2100000000000002E-3</v>
      </c>
      <c r="P1207" s="125"/>
      <c r="Q1207" s="125"/>
      <c r="R1207" s="125">
        <v>0.11552</v>
      </c>
      <c r="S1207" s="125"/>
      <c r="T1207" s="125"/>
      <c r="U1207" s="125"/>
      <c r="V1207" s="125"/>
      <c r="W1207" s="125"/>
      <c r="X1207" s="125"/>
      <c r="Y1207" s="125"/>
      <c r="Z1207" s="125"/>
      <c r="AA1207" s="125"/>
      <c r="AB1207" s="125"/>
      <c r="AC1207" s="125"/>
      <c r="AD1207" s="125"/>
      <c r="AE1207" s="125">
        <v>5.2100000000000002E-3</v>
      </c>
      <c r="AF1207" s="125"/>
      <c r="AG1207" s="125"/>
      <c r="AH1207" s="125"/>
      <c r="AI1207" s="125"/>
      <c r="AJ1207" s="125"/>
      <c r="AK1207" s="125"/>
      <c r="AL1207" s="125"/>
      <c r="AM1207" s="125"/>
      <c r="AN1207" s="125"/>
      <c r="AO1207" s="125"/>
      <c r="AP1207" s="125"/>
      <c r="AQ1207" s="125"/>
      <c r="AR1207" s="125"/>
      <c r="AS1207" s="125" t="s">
        <v>1353</v>
      </c>
      <c r="AT1207" s="108" t="str">
        <f t="shared" si="18"/>
        <v>MR4_2025-06-29_N</v>
      </c>
      <c r="AU1207" s="49"/>
      <c r="AV1207" s="49"/>
    </row>
    <row r="1208" spans="1:48" x14ac:dyDescent="0.35">
      <c r="A1208" s="125" t="s">
        <v>1665</v>
      </c>
      <c r="B1208" s="125" t="s">
        <v>1349</v>
      </c>
      <c r="C1208" s="125" t="s">
        <v>1397</v>
      </c>
      <c r="D1208" s="125" t="s">
        <v>1349</v>
      </c>
      <c r="E1208" s="125">
        <v>0.33169999999999999</v>
      </c>
      <c r="F1208" s="125" t="s">
        <v>1357</v>
      </c>
      <c r="G1208" s="157">
        <v>45837.640277777777</v>
      </c>
      <c r="H1208" s="125"/>
      <c r="I1208" s="125" t="s">
        <v>1352</v>
      </c>
      <c r="J1208" s="125"/>
      <c r="K1208" s="125"/>
      <c r="L1208" s="125">
        <v>0</v>
      </c>
      <c r="M1208" s="125">
        <v>0</v>
      </c>
      <c r="N1208" s="125">
        <v>0.11271</v>
      </c>
      <c r="O1208" s="125">
        <v>1.2800000000000001E-3</v>
      </c>
      <c r="P1208" s="125"/>
      <c r="Q1208" s="125"/>
      <c r="R1208" s="125">
        <v>0.11398999999999999</v>
      </c>
      <c r="S1208" s="125"/>
      <c r="T1208" s="125"/>
      <c r="U1208" s="125"/>
      <c r="V1208" s="125"/>
      <c r="W1208" s="125"/>
      <c r="X1208" s="125"/>
      <c r="Y1208" s="125"/>
      <c r="Z1208" s="125"/>
      <c r="AA1208" s="125"/>
      <c r="AB1208" s="125"/>
      <c r="AC1208" s="125"/>
      <c r="AD1208" s="125"/>
      <c r="AE1208" s="125">
        <v>1.2800000000000001E-3</v>
      </c>
      <c r="AF1208" s="125"/>
      <c r="AG1208" s="125"/>
      <c r="AH1208" s="125"/>
      <c r="AI1208" s="125"/>
      <c r="AJ1208" s="125"/>
      <c r="AK1208" s="125"/>
      <c r="AL1208" s="125"/>
      <c r="AM1208" s="125"/>
      <c r="AN1208" s="125"/>
      <c r="AO1208" s="125"/>
      <c r="AP1208" s="125"/>
      <c r="AQ1208" s="125"/>
      <c r="AR1208" s="125"/>
      <c r="AS1208" s="125" t="s">
        <v>1353</v>
      </c>
      <c r="AT1208" s="108" t="str">
        <f t="shared" si="18"/>
        <v>MR4_2025-06-29_P</v>
      </c>
      <c r="AU1208" s="49"/>
      <c r="AV1208" s="49"/>
    </row>
    <row r="1209" spans="1:48" x14ac:dyDescent="0.35">
      <c r="A1209" s="125" t="s">
        <v>1660</v>
      </c>
      <c r="B1209" s="125" t="s">
        <v>1349</v>
      </c>
      <c r="C1209" s="125" t="s">
        <v>1361</v>
      </c>
      <c r="D1209" s="125" t="s">
        <v>1349</v>
      </c>
      <c r="E1209" s="125">
        <v>170.85810000000001</v>
      </c>
      <c r="F1209" s="125" t="s">
        <v>1351</v>
      </c>
      <c r="G1209" s="157">
        <v>45837.640972222223</v>
      </c>
      <c r="H1209" s="125"/>
      <c r="I1209" s="125" t="s">
        <v>1352</v>
      </c>
      <c r="J1209" s="125"/>
      <c r="K1209" s="125" t="s">
        <v>1360</v>
      </c>
      <c r="L1209" s="125">
        <v>4</v>
      </c>
      <c r="M1209" s="125">
        <v>0</v>
      </c>
      <c r="N1209" s="125">
        <v>3.3439999999999998E-2</v>
      </c>
      <c r="O1209" s="125">
        <v>3.6999999999999999E-4</v>
      </c>
      <c r="P1209" s="125"/>
      <c r="Q1209" s="125"/>
      <c r="R1209" s="125">
        <v>3.381E-2</v>
      </c>
      <c r="S1209" s="125"/>
      <c r="T1209" s="125"/>
      <c r="U1209" s="125"/>
      <c r="V1209" s="125"/>
      <c r="W1209" s="125"/>
      <c r="X1209" s="125"/>
      <c r="Y1209" s="125"/>
      <c r="Z1209" s="125"/>
      <c r="AA1209" s="125"/>
      <c r="AB1209" s="125"/>
      <c r="AC1209" s="125"/>
      <c r="AD1209" s="125"/>
      <c r="AE1209" s="125">
        <v>3.6999999999999999E-4</v>
      </c>
      <c r="AF1209" s="125"/>
      <c r="AG1209" s="125"/>
      <c r="AH1209" s="125"/>
      <c r="AI1209" s="125"/>
      <c r="AJ1209" s="125"/>
      <c r="AK1209" s="125"/>
      <c r="AL1209" s="125"/>
      <c r="AM1209" s="125"/>
      <c r="AN1209" s="125"/>
      <c r="AO1209" s="125"/>
      <c r="AP1209" s="125"/>
      <c r="AQ1209" s="125"/>
      <c r="AR1209" s="125"/>
      <c r="AS1209" s="125" t="s">
        <v>1353</v>
      </c>
      <c r="AT1209" s="108" t="str">
        <f t="shared" si="18"/>
        <v>DB1_2025-06-29_T</v>
      </c>
      <c r="AU1209" s="49"/>
      <c r="AV1209" s="49"/>
    </row>
    <row r="1210" spans="1:48" x14ac:dyDescent="0.35">
      <c r="A1210" s="125" t="s">
        <v>1666</v>
      </c>
      <c r="B1210" s="125" t="s">
        <v>1349</v>
      </c>
      <c r="C1210" s="125" t="s">
        <v>1350</v>
      </c>
      <c r="D1210" s="125" t="s">
        <v>1349</v>
      </c>
      <c r="E1210" s="125">
        <v>-1.09745</v>
      </c>
      <c r="F1210" s="125" t="s">
        <v>1351</v>
      </c>
      <c r="G1210" s="157">
        <v>45837.640972222223</v>
      </c>
      <c r="H1210" s="125"/>
      <c r="I1210" s="125" t="s">
        <v>1352</v>
      </c>
      <c r="J1210" s="125"/>
      <c r="K1210" s="125"/>
      <c r="L1210" s="125">
        <v>0</v>
      </c>
      <c r="M1210" s="125">
        <v>0</v>
      </c>
      <c r="N1210" s="125">
        <v>6.0600000000000003E-3</v>
      </c>
      <c r="O1210" s="125">
        <v>9.3000000000000005E-4</v>
      </c>
      <c r="P1210" s="125"/>
      <c r="Q1210" s="125"/>
      <c r="R1210" s="125">
        <v>6.9899999999999997E-3</v>
      </c>
      <c r="S1210" s="125"/>
      <c r="T1210" s="125"/>
      <c r="U1210" s="125"/>
      <c r="V1210" s="125"/>
      <c r="W1210" s="125"/>
      <c r="X1210" s="125"/>
      <c r="Y1210" s="125"/>
      <c r="Z1210" s="125"/>
      <c r="AA1210" s="125"/>
      <c r="AB1210" s="125"/>
      <c r="AC1210" s="125"/>
      <c r="AD1210" s="125"/>
      <c r="AE1210" s="125">
        <v>9.3000000000000005E-4</v>
      </c>
      <c r="AF1210" s="125"/>
      <c r="AG1210" s="125"/>
      <c r="AH1210" s="125"/>
      <c r="AI1210" s="125"/>
      <c r="AJ1210" s="125"/>
      <c r="AK1210" s="125"/>
      <c r="AL1210" s="125"/>
      <c r="AM1210" s="125"/>
      <c r="AN1210" s="125"/>
      <c r="AO1210" s="125"/>
      <c r="AP1210" s="125"/>
      <c r="AQ1210" s="125"/>
      <c r="AR1210" s="125"/>
      <c r="AS1210" s="125" t="s">
        <v>1353</v>
      </c>
      <c r="AT1210" s="108" t="str">
        <f t="shared" si="18"/>
        <v>MO1_2025-06-29_N</v>
      </c>
      <c r="AU1210" s="49"/>
      <c r="AV1210" s="49"/>
    </row>
    <row r="1211" spans="1:48" x14ac:dyDescent="0.35">
      <c r="A1211" s="125" t="s">
        <v>1661</v>
      </c>
      <c r="B1211" s="125" t="s">
        <v>1349</v>
      </c>
      <c r="C1211" s="125" t="s">
        <v>1361</v>
      </c>
      <c r="D1211" s="125" t="s">
        <v>1349</v>
      </c>
      <c r="E1211" s="125">
        <v>671.4194</v>
      </c>
      <c r="F1211" s="125" t="s">
        <v>1351</v>
      </c>
      <c r="G1211" s="157">
        <v>45837.642361111109</v>
      </c>
      <c r="H1211" s="125"/>
      <c r="I1211" s="125" t="s">
        <v>1352</v>
      </c>
      <c r="J1211" s="125"/>
      <c r="K1211" s="125" t="s">
        <v>1360</v>
      </c>
      <c r="L1211" s="125">
        <v>4</v>
      </c>
      <c r="M1211" s="125">
        <v>0</v>
      </c>
      <c r="N1211" s="125">
        <v>0.12986</v>
      </c>
      <c r="O1211" s="125">
        <v>1.06E-3</v>
      </c>
      <c r="P1211" s="125"/>
      <c r="Q1211" s="125"/>
      <c r="R1211" s="125">
        <v>0.13092999999999999</v>
      </c>
      <c r="S1211" s="125"/>
      <c r="T1211" s="125"/>
      <c r="U1211" s="125"/>
      <c r="V1211" s="125"/>
      <c r="W1211" s="125"/>
      <c r="X1211" s="125"/>
      <c r="Y1211" s="125"/>
      <c r="Z1211" s="125"/>
      <c r="AA1211" s="125"/>
      <c r="AB1211" s="125"/>
      <c r="AC1211" s="125"/>
      <c r="AD1211" s="125"/>
      <c r="AE1211" s="125">
        <v>1.06E-3</v>
      </c>
      <c r="AF1211" s="125"/>
      <c r="AG1211" s="125"/>
      <c r="AH1211" s="125"/>
      <c r="AI1211" s="125"/>
      <c r="AJ1211" s="125"/>
      <c r="AK1211" s="125"/>
      <c r="AL1211" s="125"/>
      <c r="AM1211" s="125"/>
      <c r="AN1211" s="125"/>
      <c r="AO1211" s="125"/>
      <c r="AP1211" s="125"/>
      <c r="AQ1211" s="125"/>
      <c r="AR1211" s="125"/>
      <c r="AS1211" s="125" t="s">
        <v>1353</v>
      </c>
      <c r="AT1211" s="108" t="str">
        <f t="shared" si="18"/>
        <v>CL5_2025-06-29_T</v>
      </c>
      <c r="AU1211" s="49"/>
      <c r="AV1211" s="49"/>
    </row>
    <row r="1212" spans="1:48" x14ac:dyDescent="0.35">
      <c r="A1212" s="125" t="s">
        <v>1662</v>
      </c>
      <c r="B1212" s="125" t="s">
        <v>1349</v>
      </c>
      <c r="C1212" s="125" t="s">
        <v>1361</v>
      </c>
      <c r="D1212" s="125" t="s">
        <v>1349</v>
      </c>
      <c r="E1212" s="125">
        <v>805.68870000000004</v>
      </c>
      <c r="F1212" s="125" t="s">
        <v>1351</v>
      </c>
      <c r="G1212" s="157">
        <v>45837.642361111109</v>
      </c>
      <c r="H1212" s="125"/>
      <c r="I1212" s="125" t="s">
        <v>1352</v>
      </c>
      <c r="J1212" s="125"/>
      <c r="K1212" s="125" t="s">
        <v>1360</v>
      </c>
      <c r="L1212" s="125">
        <v>4</v>
      </c>
      <c r="M1212" s="125">
        <v>0</v>
      </c>
      <c r="N1212" s="125">
        <v>0.15595999999999999</v>
      </c>
      <c r="O1212" s="125">
        <v>9.7000000000000005E-4</v>
      </c>
      <c r="P1212" s="125"/>
      <c r="Q1212" s="125"/>
      <c r="R1212" s="125">
        <v>0.15692999999999999</v>
      </c>
      <c r="S1212" s="125"/>
      <c r="T1212" s="125"/>
      <c r="U1212" s="125"/>
      <c r="V1212" s="125"/>
      <c r="W1212" s="125"/>
      <c r="X1212" s="125"/>
      <c r="Y1212" s="125"/>
      <c r="Z1212" s="125"/>
      <c r="AA1212" s="125"/>
      <c r="AB1212" s="125"/>
      <c r="AC1212" s="125"/>
      <c r="AD1212" s="125"/>
      <c r="AE1212" s="125">
        <v>9.7000000000000005E-4</v>
      </c>
      <c r="AF1212" s="125"/>
      <c r="AG1212" s="125"/>
      <c r="AH1212" s="125"/>
      <c r="AI1212" s="125"/>
      <c r="AJ1212" s="125"/>
      <c r="AK1212" s="125"/>
      <c r="AL1212" s="125"/>
      <c r="AM1212" s="125"/>
      <c r="AN1212" s="125"/>
      <c r="AO1212" s="125"/>
      <c r="AP1212" s="125"/>
      <c r="AQ1212" s="125"/>
      <c r="AR1212" s="125"/>
      <c r="AS1212" s="125" t="s">
        <v>1353</v>
      </c>
      <c r="AT1212" s="108" t="str">
        <f t="shared" si="18"/>
        <v>RB1_2025-06-29_T</v>
      </c>
      <c r="AU1212" s="49"/>
      <c r="AV1212" s="49"/>
    </row>
    <row r="1213" spans="1:48" x14ac:dyDescent="0.35">
      <c r="A1213" s="125" t="s">
        <v>1663</v>
      </c>
      <c r="B1213" s="125" t="s">
        <v>1349</v>
      </c>
      <c r="C1213" s="125" t="s">
        <v>1361</v>
      </c>
      <c r="D1213" s="125" t="s">
        <v>1349</v>
      </c>
      <c r="E1213" s="125">
        <v>601.61770000000001</v>
      </c>
      <c r="F1213" s="125" t="s">
        <v>1351</v>
      </c>
      <c r="G1213" s="157">
        <v>45837.643055555556</v>
      </c>
      <c r="H1213" s="125"/>
      <c r="I1213" s="125" t="s">
        <v>1352</v>
      </c>
      <c r="J1213" s="125"/>
      <c r="K1213" s="125" t="s">
        <v>1360</v>
      </c>
      <c r="L1213" s="125">
        <v>4</v>
      </c>
      <c r="M1213" s="125">
        <v>0</v>
      </c>
      <c r="N1213" s="125">
        <v>0.11634</v>
      </c>
      <c r="O1213" s="125">
        <v>1.7000000000000001E-4</v>
      </c>
      <c r="P1213" s="125"/>
      <c r="Q1213" s="125"/>
      <c r="R1213" s="125">
        <v>0.11650000000000001</v>
      </c>
      <c r="S1213" s="125"/>
      <c r="T1213" s="125"/>
      <c r="U1213" s="125"/>
      <c r="V1213" s="125"/>
      <c r="W1213" s="125"/>
      <c r="X1213" s="125"/>
      <c r="Y1213" s="125"/>
      <c r="Z1213" s="125"/>
      <c r="AA1213" s="125"/>
      <c r="AB1213" s="125"/>
      <c r="AC1213" s="125"/>
      <c r="AD1213" s="125"/>
      <c r="AE1213" s="125">
        <v>1.7000000000000001E-4</v>
      </c>
      <c r="AF1213" s="125"/>
      <c r="AG1213" s="125"/>
      <c r="AH1213" s="125"/>
      <c r="AI1213" s="125"/>
      <c r="AJ1213" s="125"/>
      <c r="AK1213" s="125"/>
      <c r="AL1213" s="125"/>
      <c r="AM1213" s="125"/>
      <c r="AN1213" s="125"/>
      <c r="AO1213" s="125"/>
      <c r="AP1213" s="125"/>
      <c r="AQ1213" s="125"/>
      <c r="AR1213" s="125"/>
      <c r="AS1213" s="125" t="s">
        <v>1353</v>
      </c>
      <c r="AT1213" s="108" t="str">
        <f t="shared" si="18"/>
        <v>AC4_2025-06-29_T</v>
      </c>
      <c r="AU1213" s="49"/>
      <c r="AV1213" s="49"/>
    </row>
    <row r="1214" spans="1:48" x14ac:dyDescent="0.35">
      <c r="A1214" s="125" t="s">
        <v>1658</v>
      </c>
      <c r="B1214" s="125" t="s">
        <v>1349</v>
      </c>
      <c r="C1214" s="125" t="s">
        <v>1397</v>
      </c>
      <c r="D1214" s="125" t="s">
        <v>1349</v>
      </c>
      <c r="E1214" s="125">
        <v>0.20841999999999999</v>
      </c>
      <c r="F1214" s="125" t="s">
        <v>1357</v>
      </c>
      <c r="G1214" s="157">
        <v>45837.643750000003</v>
      </c>
      <c r="H1214" s="125"/>
      <c r="I1214" s="125" t="s">
        <v>1352</v>
      </c>
      <c r="J1214" s="125"/>
      <c r="K1214" s="125" t="s">
        <v>1360</v>
      </c>
      <c r="L1214" s="125">
        <v>4</v>
      </c>
      <c r="M1214" s="125">
        <v>0</v>
      </c>
      <c r="N1214" s="125">
        <v>2.15E-3</v>
      </c>
      <c r="O1214" s="125">
        <v>-2.1000000000000001E-4</v>
      </c>
      <c r="P1214" s="125"/>
      <c r="Q1214" s="125"/>
      <c r="R1214" s="125">
        <v>1.9400000000000001E-3</v>
      </c>
      <c r="S1214" s="125"/>
      <c r="T1214" s="125"/>
      <c r="U1214" s="125"/>
      <c r="V1214" s="125"/>
      <c r="W1214" s="125"/>
      <c r="X1214" s="125"/>
      <c r="Y1214" s="125"/>
      <c r="Z1214" s="125"/>
      <c r="AA1214" s="125"/>
      <c r="AB1214" s="125"/>
      <c r="AC1214" s="125"/>
      <c r="AD1214" s="125"/>
      <c r="AE1214" s="125">
        <v>-2.1000000000000001E-4</v>
      </c>
      <c r="AF1214" s="125"/>
      <c r="AG1214" s="125"/>
      <c r="AH1214" s="125"/>
      <c r="AI1214" s="125"/>
      <c r="AJ1214" s="125"/>
      <c r="AK1214" s="125"/>
      <c r="AL1214" s="125"/>
      <c r="AM1214" s="125"/>
      <c r="AN1214" s="125"/>
      <c r="AO1214" s="125"/>
      <c r="AP1214" s="125"/>
      <c r="AQ1214" s="125"/>
      <c r="AR1214" s="125"/>
      <c r="AS1214" s="125" t="s">
        <v>1353</v>
      </c>
      <c r="AT1214" s="108" t="str">
        <f t="shared" si="18"/>
        <v>AX1_2025-06-29_P</v>
      </c>
      <c r="AU1214" s="49"/>
      <c r="AV1214" s="49"/>
    </row>
    <row r="1215" spans="1:48" x14ac:dyDescent="0.35">
      <c r="A1215" s="125" t="s">
        <v>1664</v>
      </c>
      <c r="B1215" s="125" t="s">
        <v>1349</v>
      </c>
      <c r="C1215" s="125" t="s">
        <v>1359</v>
      </c>
      <c r="D1215" s="125" t="s">
        <v>1349</v>
      </c>
      <c r="E1215" s="125">
        <v>530.49850000000004</v>
      </c>
      <c r="F1215" s="125" t="s">
        <v>1357</v>
      </c>
      <c r="G1215" s="157">
        <v>45837.643750000003</v>
      </c>
      <c r="H1215" s="125"/>
      <c r="I1215" s="125" t="s">
        <v>1352</v>
      </c>
      <c r="J1215" s="125"/>
      <c r="K1215" s="125" t="s">
        <v>1360</v>
      </c>
      <c r="L1215" s="125">
        <v>22</v>
      </c>
      <c r="M1215" s="125">
        <v>0</v>
      </c>
      <c r="N1215" s="125">
        <v>7.4969999999999995E-2</v>
      </c>
      <c r="O1215" s="125">
        <v>0.13567000000000001</v>
      </c>
      <c r="P1215" s="125"/>
      <c r="Q1215" s="125"/>
      <c r="R1215" s="125">
        <v>0.21063999999999999</v>
      </c>
      <c r="S1215" s="125"/>
      <c r="T1215" s="125"/>
      <c r="U1215" s="125"/>
      <c r="V1215" s="125"/>
      <c r="W1215" s="125"/>
      <c r="X1215" s="125"/>
      <c r="Y1215" s="125"/>
      <c r="Z1215" s="125"/>
      <c r="AA1215" s="125"/>
      <c r="AB1215" s="125"/>
      <c r="AC1215" s="125"/>
      <c r="AD1215" s="125"/>
      <c r="AE1215" s="125">
        <v>0.13567000000000001</v>
      </c>
      <c r="AF1215" s="125"/>
      <c r="AG1215" s="125"/>
      <c r="AH1215" s="125"/>
      <c r="AI1215" s="125"/>
      <c r="AJ1215" s="125"/>
      <c r="AK1215" s="125"/>
      <c r="AL1215" s="125"/>
      <c r="AM1215" s="125"/>
      <c r="AN1215" s="125"/>
      <c r="AO1215" s="125"/>
      <c r="AP1215" s="125"/>
      <c r="AQ1215" s="125"/>
      <c r="AR1215" s="125"/>
      <c r="AS1215" s="125" t="s">
        <v>1353</v>
      </c>
      <c r="AT1215" s="108" t="str">
        <f t="shared" si="18"/>
        <v>MRC_2025-06-29_C</v>
      </c>
      <c r="AU1215" s="49"/>
      <c r="AV1215" s="49"/>
    </row>
    <row r="1216" spans="1:48" x14ac:dyDescent="0.35">
      <c r="A1216" s="125" t="s">
        <v>1667</v>
      </c>
      <c r="B1216" s="125" t="s">
        <v>1349</v>
      </c>
      <c r="C1216" s="125" t="s">
        <v>1350</v>
      </c>
      <c r="D1216" s="125" t="s">
        <v>1349</v>
      </c>
      <c r="E1216" s="125">
        <v>7.4724500000000003</v>
      </c>
      <c r="F1216" s="125" t="s">
        <v>1351</v>
      </c>
      <c r="G1216" s="157">
        <v>45837.644444444442</v>
      </c>
      <c r="H1216" s="125"/>
      <c r="I1216" s="125" t="s">
        <v>1352</v>
      </c>
      <c r="J1216" s="125"/>
      <c r="K1216" s="125"/>
      <c r="L1216" s="125">
        <v>0</v>
      </c>
      <c r="M1216" s="125">
        <v>0</v>
      </c>
      <c r="N1216" s="125">
        <v>2.989E-2</v>
      </c>
      <c r="O1216" s="125">
        <v>3.3899999999999998E-3</v>
      </c>
      <c r="P1216" s="125"/>
      <c r="Q1216" s="125"/>
      <c r="R1216" s="125">
        <v>3.3279999999999997E-2</v>
      </c>
      <c r="S1216" s="125"/>
      <c r="T1216" s="125"/>
      <c r="U1216" s="125"/>
      <c r="V1216" s="125"/>
      <c r="W1216" s="125"/>
      <c r="X1216" s="125"/>
      <c r="Y1216" s="125"/>
      <c r="Z1216" s="125"/>
      <c r="AA1216" s="125"/>
      <c r="AB1216" s="125"/>
      <c r="AC1216" s="125"/>
      <c r="AD1216" s="125"/>
      <c r="AE1216" s="125">
        <v>3.3899999999999998E-3</v>
      </c>
      <c r="AF1216" s="125"/>
      <c r="AG1216" s="125"/>
      <c r="AH1216" s="125"/>
      <c r="AI1216" s="125"/>
      <c r="AJ1216" s="125"/>
      <c r="AK1216" s="125"/>
      <c r="AL1216" s="125"/>
      <c r="AM1216" s="125"/>
      <c r="AN1216" s="125"/>
      <c r="AO1216" s="125"/>
      <c r="AP1216" s="125"/>
      <c r="AQ1216" s="125"/>
      <c r="AR1216" s="125"/>
      <c r="AS1216" s="125" t="s">
        <v>1353</v>
      </c>
      <c r="AT1216" s="108" t="str">
        <f t="shared" si="18"/>
        <v>AC5_2025-06-29_N</v>
      </c>
      <c r="AU1216" s="49"/>
      <c r="AV1216" s="49"/>
    </row>
    <row r="1217" spans="1:48" x14ac:dyDescent="0.35">
      <c r="A1217" s="125" t="s">
        <v>1666</v>
      </c>
      <c r="B1217" s="125" t="s">
        <v>1349</v>
      </c>
      <c r="C1217" s="125" t="s">
        <v>1356</v>
      </c>
      <c r="D1217" s="125" t="s">
        <v>1349</v>
      </c>
      <c r="E1217" s="125">
        <v>4.002E-2</v>
      </c>
      <c r="F1217" s="125" t="s">
        <v>1357</v>
      </c>
      <c r="G1217" s="157">
        <v>45837.644444444442</v>
      </c>
      <c r="H1217" s="125"/>
      <c r="I1217" s="125" t="s">
        <v>1352</v>
      </c>
      <c r="J1217" s="125"/>
      <c r="K1217" s="125"/>
      <c r="L1217" s="125">
        <v>0</v>
      </c>
      <c r="M1217" s="125">
        <v>0</v>
      </c>
      <c r="N1217" s="125">
        <v>0.01</v>
      </c>
      <c r="O1217" s="125">
        <v>1.7000000000000001E-4</v>
      </c>
      <c r="P1217" s="125"/>
      <c r="Q1217" s="125"/>
      <c r="R1217" s="125">
        <v>1.0160000000000001E-2</v>
      </c>
      <c r="S1217" s="125"/>
      <c r="T1217" s="125"/>
      <c r="U1217" s="125"/>
      <c r="V1217" s="125"/>
      <c r="W1217" s="125"/>
      <c r="X1217" s="125"/>
      <c r="Y1217" s="125"/>
      <c r="Z1217" s="125"/>
      <c r="AA1217" s="125"/>
      <c r="AB1217" s="125"/>
      <c r="AC1217" s="125"/>
      <c r="AD1217" s="125"/>
      <c r="AE1217" s="125">
        <v>1.7000000000000001E-4</v>
      </c>
      <c r="AF1217" s="125"/>
      <c r="AG1217" s="125"/>
      <c r="AH1217" s="125"/>
      <c r="AI1217" s="125"/>
      <c r="AJ1217" s="125"/>
      <c r="AK1217" s="125"/>
      <c r="AL1217" s="125"/>
      <c r="AM1217" s="125"/>
      <c r="AN1217" s="125"/>
      <c r="AO1217" s="125"/>
      <c r="AP1217" s="125"/>
      <c r="AQ1217" s="125"/>
      <c r="AR1217" s="125"/>
      <c r="AS1217" s="125" t="s">
        <v>1353</v>
      </c>
      <c r="AT1217" s="108" t="str">
        <f t="shared" si="18"/>
        <v>MO1_2025-06-29_P</v>
      </c>
      <c r="AU1217" s="49"/>
      <c r="AV1217" s="49"/>
    </row>
    <row r="1218" spans="1:48" x14ac:dyDescent="0.35">
      <c r="A1218" s="125" t="s">
        <v>1668</v>
      </c>
      <c r="B1218" s="125" t="s">
        <v>1349</v>
      </c>
      <c r="C1218" s="125" t="s">
        <v>1350</v>
      </c>
      <c r="D1218" s="125" t="s">
        <v>1349</v>
      </c>
      <c r="E1218" s="125">
        <v>10.36881</v>
      </c>
      <c r="F1218" s="125" t="s">
        <v>1351</v>
      </c>
      <c r="G1218" s="157">
        <v>45837.645833333336</v>
      </c>
      <c r="H1218" s="125"/>
      <c r="I1218" s="125" t="s">
        <v>1352</v>
      </c>
      <c r="J1218" s="125"/>
      <c r="K1218" s="125"/>
      <c r="L1218" s="125">
        <v>0</v>
      </c>
      <c r="M1218" s="125">
        <v>0</v>
      </c>
      <c r="N1218" s="125">
        <v>3.7940000000000002E-2</v>
      </c>
      <c r="O1218" s="125">
        <v>2.9199999999999999E-3</v>
      </c>
      <c r="P1218" s="125"/>
      <c r="Q1218" s="125"/>
      <c r="R1218" s="125">
        <v>4.086E-2</v>
      </c>
      <c r="S1218" s="125"/>
      <c r="T1218" s="125"/>
      <c r="U1218" s="125"/>
      <c r="V1218" s="125"/>
      <c r="W1218" s="125"/>
      <c r="X1218" s="125"/>
      <c r="Y1218" s="125"/>
      <c r="Z1218" s="125"/>
      <c r="AA1218" s="125"/>
      <c r="AB1218" s="125"/>
      <c r="AC1218" s="125"/>
      <c r="AD1218" s="125"/>
      <c r="AE1218" s="125">
        <v>2.9199999999999999E-3</v>
      </c>
      <c r="AF1218" s="125"/>
      <c r="AG1218" s="125"/>
      <c r="AH1218" s="125"/>
      <c r="AI1218" s="125"/>
      <c r="AJ1218" s="125"/>
      <c r="AK1218" s="125"/>
      <c r="AL1218" s="125"/>
      <c r="AM1218" s="125"/>
      <c r="AN1218" s="125"/>
      <c r="AO1218" s="125"/>
      <c r="AP1218" s="125"/>
      <c r="AQ1218" s="125"/>
      <c r="AR1218" s="125"/>
      <c r="AS1218" s="125" t="s">
        <v>1353</v>
      </c>
      <c r="AT1218" s="108" t="str">
        <f t="shared" ref="AT1218:AT1281" si="19">A1218&amp;"_"&amp;LEFT(C1218,1)</f>
        <v>RBA_2025-06-29_N</v>
      </c>
      <c r="AU1218" s="49"/>
      <c r="AV1218" s="49"/>
    </row>
    <row r="1219" spans="1:48" x14ac:dyDescent="0.35">
      <c r="A1219" s="125" t="s">
        <v>1668</v>
      </c>
      <c r="B1219" s="125" t="s">
        <v>1349</v>
      </c>
      <c r="C1219" s="125" t="s">
        <v>1356</v>
      </c>
      <c r="D1219" s="125" t="s">
        <v>1349</v>
      </c>
      <c r="E1219" s="125">
        <v>0.11294</v>
      </c>
      <c r="F1219" s="125" t="s">
        <v>1357</v>
      </c>
      <c r="G1219" s="157">
        <v>45837.649305555555</v>
      </c>
      <c r="H1219" s="125"/>
      <c r="I1219" s="125" t="s">
        <v>1352</v>
      </c>
      <c r="J1219" s="125"/>
      <c r="K1219" s="125"/>
      <c r="L1219" s="125">
        <v>0</v>
      </c>
      <c r="M1219" s="125">
        <v>0</v>
      </c>
      <c r="N1219" s="125">
        <v>3.3079999999999998E-2</v>
      </c>
      <c r="O1219" s="125">
        <v>4.6999999999999999E-4</v>
      </c>
      <c r="P1219" s="125"/>
      <c r="Q1219" s="125"/>
      <c r="R1219" s="125">
        <v>3.354E-2</v>
      </c>
      <c r="S1219" s="125"/>
      <c r="T1219" s="125"/>
      <c r="U1219" s="125"/>
      <c r="V1219" s="125"/>
      <c r="W1219" s="125"/>
      <c r="X1219" s="125"/>
      <c r="Y1219" s="125"/>
      <c r="Z1219" s="125"/>
      <c r="AA1219" s="125"/>
      <c r="AB1219" s="125"/>
      <c r="AC1219" s="125"/>
      <c r="AD1219" s="125"/>
      <c r="AE1219" s="125">
        <v>4.6999999999999999E-4</v>
      </c>
      <c r="AF1219" s="125"/>
      <c r="AG1219" s="125"/>
      <c r="AH1219" s="125"/>
      <c r="AI1219" s="125"/>
      <c r="AJ1219" s="125"/>
      <c r="AK1219" s="125"/>
      <c r="AL1219" s="125"/>
      <c r="AM1219" s="125"/>
      <c r="AN1219" s="125"/>
      <c r="AO1219" s="125"/>
      <c r="AP1219" s="125"/>
      <c r="AQ1219" s="125"/>
      <c r="AR1219" s="125"/>
      <c r="AS1219" s="125" t="s">
        <v>1353</v>
      </c>
      <c r="AT1219" s="108" t="str">
        <f t="shared" si="19"/>
        <v>RBA_2025-06-29_P</v>
      </c>
      <c r="AU1219" s="49"/>
      <c r="AV1219" s="49"/>
    </row>
    <row r="1220" spans="1:48" x14ac:dyDescent="0.35">
      <c r="A1220" s="125" t="s">
        <v>1667</v>
      </c>
      <c r="B1220" s="125" t="s">
        <v>1349</v>
      </c>
      <c r="C1220" s="125" t="s">
        <v>1359</v>
      </c>
      <c r="D1220" s="125" t="s">
        <v>1349</v>
      </c>
      <c r="E1220" s="125">
        <v>369.90629999999999</v>
      </c>
      <c r="F1220" s="125" t="s">
        <v>1357</v>
      </c>
      <c r="G1220" s="157">
        <v>45837.65</v>
      </c>
      <c r="H1220" s="125"/>
      <c r="I1220" s="125" t="s">
        <v>1352</v>
      </c>
      <c r="J1220" s="125"/>
      <c r="K1220" s="125" t="s">
        <v>1360</v>
      </c>
      <c r="L1220" s="125">
        <v>4</v>
      </c>
      <c r="M1220" s="125">
        <v>0</v>
      </c>
      <c r="N1220" s="125">
        <v>0.21526999999999999</v>
      </c>
      <c r="O1220" s="125">
        <v>0.13338</v>
      </c>
      <c r="P1220" s="125"/>
      <c r="Q1220" s="125"/>
      <c r="R1220" s="125">
        <v>0.34865000000000002</v>
      </c>
      <c r="S1220" s="125"/>
      <c r="T1220" s="125"/>
      <c r="U1220" s="125"/>
      <c r="V1220" s="125"/>
      <c r="W1220" s="125"/>
      <c r="X1220" s="125"/>
      <c r="Y1220" s="125"/>
      <c r="Z1220" s="125"/>
      <c r="AA1220" s="125"/>
      <c r="AB1220" s="125"/>
      <c r="AC1220" s="125"/>
      <c r="AD1220" s="125"/>
      <c r="AE1220" s="125">
        <v>0.13338</v>
      </c>
      <c r="AF1220" s="125"/>
      <c r="AG1220" s="125"/>
      <c r="AH1220" s="125"/>
      <c r="AI1220" s="125"/>
      <c r="AJ1220" s="125"/>
      <c r="AK1220" s="125"/>
      <c r="AL1220" s="125"/>
      <c r="AM1220" s="125"/>
      <c r="AN1220" s="125"/>
      <c r="AO1220" s="125"/>
      <c r="AP1220" s="125"/>
      <c r="AQ1220" s="125"/>
      <c r="AR1220" s="125"/>
      <c r="AS1220" s="125" t="s">
        <v>1353</v>
      </c>
      <c r="AT1220" s="108" t="str">
        <f t="shared" si="19"/>
        <v>AC5_2025-06-29_C</v>
      </c>
      <c r="AU1220" s="49"/>
      <c r="AV1220" s="49"/>
    </row>
    <row r="1221" spans="1:48" x14ac:dyDescent="0.35">
      <c r="A1221" s="125" t="s">
        <v>1666</v>
      </c>
      <c r="B1221" s="125" t="s">
        <v>1349</v>
      </c>
      <c r="C1221" s="125" t="s">
        <v>1359</v>
      </c>
      <c r="D1221" s="125" t="s">
        <v>1349</v>
      </c>
      <c r="E1221" s="125">
        <v>294.05650000000003</v>
      </c>
      <c r="F1221" s="125" t="s">
        <v>1357</v>
      </c>
      <c r="G1221" s="157">
        <v>45837.65</v>
      </c>
      <c r="H1221" s="125"/>
      <c r="I1221" s="125" t="s">
        <v>1352</v>
      </c>
      <c r="J1221" s="125"/>
      <c r="K1221" s="125" t="s">
        <v>1360</v>
      </c>
      <c r="L1221" s="125">
        <v>4</v>
      </c>
      <c r="M1221" s="125">
        <v>0</v>
      </c>
      <c r="N1221" s="125">
        <v>0.17538000000000001</v>
      </c>
      <c r="O1221" s="125">
        <v>0.1333</v>
      </c>
      <c r="P1221" s="125"/>
      <c r="Q1221" s="125"/>
      <c r="R1221" s="125">
        <v>0.30869000000000002</v>
      </c>
      <c r="S1221" s="125"/>
      <c r="T1221" s="125"/>
      <c r="U1221" s="125"/>
      <c r="V1221" s="125"/>
      <c r="W1221" s="125"/>
      <c r="X1221" s="125"/>
      <c r="Y1221" s="125"/>
      <c r="Z1221" s="125"/>
      <c r="AA1221" s="125"/>
      <c r="AB1221" s="125"/>
      <c r="AC1221" s="125"/>
      <c r="AD1221" s="125"/>
      <c r="AE1221" s="125">
        <v>0.1333</v>
      </c>
      <c r="AF1221" s="125"/>
      <c r="AG1221" s="125"/>
      <c r="AH1221" s="125"/>
      <c r="AI1221" s="125"/>
      <c r="AJ1221" s="125"/>
      <c r="AK1221" s="125"/>
      <c r="AL1221" s="125"/>
      <c r="AM1221" s="125"/>
      <c r="AN1221" s="125"/>
      <c r="AO1221" s="125"/>
      <c r="AP1221" s="125"/>
      <c r="AQ1221" s="125"/>
      <c r="AR1221" s="125"/>
      <c r="AS1221" s="125" t="s">
        <v>1353</v>
      </c>
      <c r="AT1221" s="108" t="str">
        <f t="shared" si="19"/>
        <v>MO1_2025-06-29_C</v>
      </c>
      <c r="AU1221" s="49"/>
      <c r="AV1221" s="49"/>
    </row>
    <row r="1222" spans="1:48" x14ac:dyDescent="0.35">
      <c r="A1222" s="125" t="s">
        <v>1669</v>
      </c>
      <c r="B1222" s="125" t="s">
        <v>1349</v>
      </c>
      <c r="C1222" s="125" t="s">
        <v>1350</v>
      </c>
      <c r="D1222" s="125" t="s">
        <v>1349</v>
      </c>
      <c r="E1222" s="125">
        <v>1.64449</v>
      </c>
      <c r="F1222" s="125" t="s">
        <v>1351</v>
      </c>
      <c r="G1222" s="157">
        <v>45837.65</v>
      </c>
      <c r="H1222" s="125"/>
      <c r="I1222" s="125" t="s">
        <v>1352</v>
      </c>
      <c r="J1222" s="125"/>
      <c r="K1222" s="125"/>
      <c r="L1222" s="125">
        <v>0</v>
      </c>
      <c r="M1222" s="125">
        <v>0</v>
      </c>
      <c r="N1222" s="125">
        <v>1.3679999999999999E-2</v>
      </c>
      <c r="O1222" s="125">
        <v>7.5100000000000002E-3</v>
      </c>
      <c r="P1222" s="125"/>
      <c r="Q1222" s="125"/>
      <c r="R1222" s="125">
        <v>2.12E-2</v>
      </c>
      <c r="S1222" s="125"/>
      <c r="T1222" s="125"/>
      <c r="U1222" s="125"/>
      <c r="V1222" s="125"/>
      <c r="W1222" s="125"/>
      <c r="X1222" s="125"/>
      <c r="Y1222" s="125"/>
      <c r="Z1222" s="125"/>
      <c r="AA1222" s="125"/>
      <c r="AB1222" s="125"/>
      <c r="AC1222" s="125"/>
      <c r="AD1222" s="125"/>
      <c r="AE1222" s="125">
        <v>7.5100000000000002E-3</v>
      </c>
      <c r="AF1222" s="125"/>
      <c r="AG1222" s="125"/>
      <c r="AH1222" s="125"/>
      <c r="AI1222" s="125"/>
      <c r="AJ1222" s="125"/>
      <c r="AK1222" s="125"/>
      <c r="AL1222" s="125"/>
      <c r="AM1222" s="125"/>
      <c r="AN1222" s="125"/>
      <c r="AO1222" s="125"/>
      <c r="AP1222" s="125"/>
      <c r="AQ1222" s="125"/>
      <c r="AR1222" s="125"/>
      <c r="AS1222" s="125" t="s">
        <v>1353</v>
      </c>
      <c r="AT1222" s="108" t="str">
        <f t="shared" si="19"/>
        <v>PP1_2025-06-29_N</v>
      </c>
      <c r="AU1222" s="49"/>
      <c r="AV1222" s="49"/>
    </row>
    <row r="1223" spans="1:48" x14ac:dyDescent="0.35">
      <c r="A1223" s="125" t="s">
        <v>1665</v>
      </c>
      <c r="B1223" s="125" t="s">
        <v>1349</v>
      </c>
      <c r="C1223" s="125" t="s">
        <v>1359</v>
      </c>
      <c r="D1223" s="125" t="s">
        <v>1349</v>
      </c>
      <c r="E1223" s="125">
        <v>535.12699999999995</v>
      </c>
      <c r="F1223" s="125" t="s">
        <v>1357</v>
      </c>
      <c r="G1223" s="157">
        <v>45837.652083333334</v>
      </c>
      <c r="H1223" s="125"/>
      <c r="I1223" s="125" t="s">
        <v>1352</v>
      </c>
      <c r="J1223" s="125"/>
      <c r="K1223" s="125" t="s">
        <v>1360</v>
      </c>
      <c r="L1223" s="125">
        <v>22</v>
      </c>
      <c r="M1223" s="125">
        <v>0</v>
      </c>
      <c r="N1223" s="125">
        <v>7.5560000000000002E-2</v>
      </c>
      <c r="O1223" s="125">
        <v>0.13253000000000001</v>
      </c>
      <c r="P1223" s="125"/>
      <c r="Q1223" s="125"/>
      <c r="R1223" s="125">
        <v>0.20810000000000001</v>
      </c>
      <c r="S1223" s="125"/>
      <c r="T1223" s="125"/>
      <c r="U1223" s="125"/>
      <c r="V1223" s="125"/>
      <c r="W1223" s="125"/>
      <c r="X1223" s="125"/>
      <c r="Y1223" s="125"/>
      <c r="Z1223" s="125"/>
      <c r="AA1223" s="125"/>
      <c r="AB1223" s="125"/>
      <c r="AC1223" s="125"/>
      <c r="AD1223" s="125"/>
      <c r="AE1223" s="125">
        <v>0.13253000000000001</v>
      </c>
      <c r="AF1223" s="125"/>
      <c r="AG1223" s="125"/>
      <c r="AH1223" s="125"/>
      <c r="AI1223" s="125"/>
      <c r="AJ1223" s="125"/>
      <c r="AK1223" s="125"/>
      <c r="AL1223" s="125"/>
      <c r="AM1223" s="125"/>
      <c r="AN1223" s="125"/>
      <c r="AO1223" s="125"/>
      <c r="AP1223" s="125"/>
      <c r="AQ1223" s="125"/>
      <c r="AR1223" s="125"/>
      <c r="AS1223" s="125" t="s">
        <v>1353</v>
      </c>
      <c r="AT1223" s="108" t="str">
        <f t="shared" si="19"/>
        <v>MR4_2025-06-29_C</v>
      </c>
      <c r="AU1223" s="49"/>
      <c r="AV1223" s="49"/>
    </row>
    <row r="1224" spans="1:48" x14ac:dyDescent="0.35">
      <c r="A1224" s="125" t="s">
        <v>1670</v>
      </c>
      <c r="B1224" s="125" t="s">
        <v>1349</v>
      </c>
      <c r="C1224" s="125" t="s">
        <v>1350</v>
      </c>
      <c r="D1224" s="125" t="s">
        <v>1349</v>
      </c>
      <c r="E1224" s="125">
        <v>36.611919999999998</v>
      </c>
      <c r="F1224" s="125" t="s">
        <v>1351</v>
      </c>
      <c r="G1224" s="157">
        <v>45837.654861111114</v>
      </c>
      <c r="H1224" s="125"/>
      <c r="I1224" s="125" t="s">
        <v>1352</v>
      </c>
      <c r="J1224" s="125"/>
      <c r="K1224" s="125"/>
      <c r="L1224" s="125">
        <v>0</v>
      </c>
      <c r="M1224" s="125">
        <v>0</v>
      </c>
      <c r="N1224" s="125">
        <v>0.11092</v>
      </c>
      <c r="O1224" s="125">
        <v>6.1199999999999996E-3</v>
      </c>
      <c r="P1224" s="125"/>
      <c r="Q1224" s="125"/>
      <c r="R1224" s="125">
        <v>0.11704000000000001</v>
      </c>
      <c r="S1224" s="125"/>
      <c r="T1224" s="125"/>
      <c r="U1224" s="125"/>
      <c r="V1224" s="125"/>
      <c r="W1224" s="125"/>
      <c r="X1224" s="125"/>
      <c r="Y1224" s="125"/>
      <c r="Z1224" s="125"/>
      <c r="AA1224" s="125"/>
      <c r="AB1224" s="125"/>
      <c r="AC1224" s="125"/>
      <c r="AD1224" s="125"/>
      <c r="AE1224" s="125">
        <v>6.1199999999999996E-3</v>
      </c>
      <c r="AF1224" s="125"/>
      <c r="AG1224" s="125"/>
      <c r="AH1224" s="125"/>
      <c r="AI1224" s="125"/>
      <c r="AJ1224" s="125"/>
      <c r="AK1224" s="125"/>
      <c r="AL1224" s="125"/>
      <c r="AM1224" s="125"/>
      <c r="AN1224" s="125"/>
      <c r="AO1224" s="125"/>
      <c r="AP1224" s="125"/>
      <c r="AQ1224" s="125"/>
      <c r="AR1224" s="125"/>
      <c r="AS1224" s="125" t="s">
        <v>1353</v>
      </c>
      <c r="AT1224" s="108" t="str">
        <f t="shared" si="19"/>
        <v>AC3_2025-06-29_N</v>
      </c>
      <c r="AU1224" s="49"/>
      <c r="AV1224" s="49"/>
    </row>
    <row r="1225" spans="1:48" x14ac:dyDescent="0.35">
      <c r="A1225" s="125" t="s">
        <v>1670</v>
      </c>
      <c r="B1225" s="125" t="s">
        <v>1349</v>
      </c>
      <c r="C1225" s="125" t="s">
        <v>1397</v>
      </c>
      <c r="D1225" s="125" t="s">
        <v>1349</v>
      </c>
      <c r="E1225" s="125">
        <v>0.85058999999999996</v>
      </c>
      <c r="F1225" s="125" t="s">
        <v>1357</v>
      </c>
      <c r="G1225" s="157">
        <v>45837.65625</v>
      </c>
      <c r="H1225" s="125"/>
      <c r="I1225" s="125" t="s">
        <v>1352</v>
      </c>
      <c r="J1225" s="125"/>
      <c r="K1225" s="125"/>
      <c r="L1225" s="125">
        <v>0</v>
      </c>
      <c r="M1225" s="125">
        <v>0</v>
      </c>
      <c r="N1225" s="125">
        <v>0.31052999999999997</v>
      </c>
      <c r="O1225" s="125">
        <v>8.0000000000000004E-4</v>
      </c>
      <c r="P1225" s="125"/>
      <c r="Q1225" s="125"/>
      <c r="R1225" s="125">
        <v>0.31133</v>
      </c>
      <c r="S1225" s="125"/>
      <c r="T1225" s="125"/>
      <c r="U1225" s="125"/>
      <c r="V1225" s="125"/>
      <c r="W1225" s="125"/>
      <c r="X1225" s="125"/>
      <c r="Y1225" s="125"/>
      <c r="Z1225" s="125"/>
      <c r="AA1225" s="125"/>
      <c r="AB1225" s="125"/>
      <c r="AC1225" s="125"/>
      <c r="AD1225" s="125"/>
      <c r="AE1225" s="125">
        <v>8.0000000000000004E-4</v>
      </c>
      <c r="AF1225" s="125"/>
      <c r="AG1225" s="125"/>
      <c r="AH1225" s="125"/>
      <c r="AI1225" s="125"/>
      <c r="AJ1225" s="125"/>
      <c r="AK1225" s="125"/>
      <c r="AL1225" s="125"/>
      <c r="AM1225" s="125"/>
      <c r="AN1225" s="125"/>
      <c r="AO1225" s="125"/>
      <c r="AP1225" s="125"/>
      <c r="AQ1225" s="125"/>
      <c r="AR1225" s="125"/>
      <c r="AS1225" s="125" t="s">
        <v>1353</v>
      </c>
      <c r="AT1225" s="108" t="str">
        <f t="shared" si="19"/>
        <v>AC3_2025-06-29_P</v>
      </c>
      <c r="AU1225" s="49"/>
      <c r="AV1225" s="49"/>
    </row>
    <row r="1226" spans="1:48" x14ac:dyDescent="0.35">
      <c r="A1226" s="125" t="s">
        <v>1671</v>
      </c>
      <c r="B1226" s="125" t="s">
        <v>1349</v>
      </c>
      <c r="C1226" s="125" t="s">
        <v>1350</v>
      </c>
      <c r="D1226" s="125" t="s">
        <v>1349</v>
      </c>
      <c r="E1226" s="125">
        <v>-1.7333799999999999</v>
      </c>
      <c r="F1226" s="125" t="s">
        <v>1351</v>
      </c>
      <c r="G1226" s="157">
        <v>45837.65625</v>
      </c>
      <c r="H1226" s="125"/>
      <c r="I1226" s="125" t="s">
        <v>1352</v>
      </c>
      <c r="J1226" s="125"/>
      <c r="K1226" s="125"/>
      <c r="L1226" s="125">
        <v>0</v>
      </c>
      <c r="M1226" s="125">
        <v>0</v>
      </c>
      <c r="N1226" s="125">
        <v>4.2900000000000004E-3</v>
      </c>
      <c r="O1226" s="125">
        <v>7.6E-3</v>
      </c>
      <c r="P1226" s="125"/>
      <c r="Q1226" s="125"/>
      <c r="R1226" s="125">
        <v>1.189E-2</v>
      </c>
      <c r="S1226" s="125"/>
      <c r="T1226" s="125"/>
      <c r="U1226" s="125"/>
      <c r="V1226" s="125"/>
      <c r="W1226" s="125"/>
      <c r="X1226" s="125"/>
      <c r="Y1226" s="125"/>
      <c r="Z1226" s="125"/>
      <c r="AA1226" s="125"/>
      <c r="AB1226" s="125"/>
      <c r="AC1226" s="125"/>
      <c r="AD1226" s="125"/>
      <c r="AE1226" s="125">
        <v>7.6E-3</v>
      </c>
      <c r="AF1226" s="125"/>
      <c r="AG1226" s="125"/>
      <c r="AH1226" s="125"/>
      <c r="AI1226" s="125"/>
      <c r="AJ1226" s="125"/>
      <c r="AK1226" s="125"/>
      <c r="AL1226" s="125"/>
      <c r="AM1226" s="125"/>
      <c r="AN1226" s="125"/>
      <c r="AO1226" s="125"/>
      <c r="AP1226" s="125"/>
      <c r="AQ1226" s="125"/>
      <c r="AR1226" s="125"/>
      <c r="AS1226" s="125" t="s">
        <v>1353</v>
      </c>
      <c r="AT1226" s="108" t="str">
        <f t="shared" si="19"/>
        <v>HL2_2025-06-29_N</v>
      </c>
      <c r="AU1226" s="49"/>
      <c r="AV1226" s="49"/>
    </row>
    <row r="1227" spans="1:48" x14ac:dyDescent="0.35">
      <c r="A1227" s="125" t="s">
        <v>1667</v>
      </c>
      <c r="B1227" s="125" t="s">
        <v>1349</v>
      </c>
      <c r="C1227" s="125" t="s">
        <v>1356</v>
      </c>
      <c r="D1227" s="125" t="s">
        <v>1349</v>
      </c>
      <c r="E1227" s="125">
        <v>4.8160000000000001E-2</v>
      </c>
      <c r="F1227" s="125" t="s">
        <v>1357</v>
      </c>
      <c r="G1227" s="157">
        <v>45837.658333333333</v>
      </c>
      <c r="H1227" s="125"/>
      <c r="I1227" s="125" t="s">
        <v>1352</v>
      </c>
      <c r="J1227" s="125"/>
      <c r="K1227" s="125" t="s">
        <v>1360</v>
      </c>
      <c r="L1227" s="125">
        <v>4</v>
      </c>
      <c r="M1227" s="125">
        <v>0</v>
      </c>
      <c r="N1227" s="125">
        <v>3.8000000000000002E-4</v>
      </c>
      <c r="O1227" s="125">
        <v>-2.3000000000000001E-4</v>
      </c>
      <c r="P1227" s="125"/>
      <c r="Q1227" s="125"/>
      <c r="R1227" s="125">
        <v>1.4999999999999999E-4</v>
      </c>
      <c r="S1227" s="125"/>
      <c r="T1227" s="125"/>
      <c r="U1227" s="125"/>
      <c r="V1227" s="125"/>
      <c r="W1227" s="125"/>
      <c r="X1227" s="125"/>
      <c r="Y1227" s="125"/>
      <c r="Z1227" s="125"/>
      <c r="AA1227" s="125"/>
      <c r="AB1227" s="125"/>
      <c r="AC1227" s="125"/>
      <c r="AD1227" s="125"/>
      <c r="AE1227" s="125">
        <v>-2.3000000000000001E-4</v>
      </c>
      <c r="AF1227" s="125"/>
      <c r="AG1227" s="125"/>
      <c r="AH1227" s="125"/>
      <c r="AI1227" s="125"/>
      <c r="AJ1227" s="125"/>
      <c r="AK1227" s="125"/>
      <c r="AL1227" s="125"/>
      <c r="AM1227" s="125"/>
      <c r="AN1227" s="125"/>
      <c r="AO1227" s="125"/>
      <c r="AP1227" s="125"/>
      <c r="AQ1227" s="125"/>
      <c r="AR1227" s="125"/>
      <c r="AS1227" s="125" t="s">
        <v>1353</v>
      </c>
      <c r="AT1227" s="108" t="str">
        <f t="shared" si="19"/>
        <v>AC5_2025-06-29_P</v>
      </c>
      <c r="AU1227" s="49"/>
      <c r="AV1227" s="49"/>
    </row>
    <row r="1228" spans="1:48" x14ac:dyDescent="0.35">
      <c r="A1228" s="125" t="s">
        <v>1669</v>
      </c>
      <c r="B1228" s="125" t="s">
        <v>1349</v>
      </c>
      <c r="C1228" s="125" t="s">
        <v>1359</v>
      </c>
      <c r="D1228" s="125" t="s">
        <v>1349</v>
      </c>
      <c r="E1228" s="125">
        <v>641.93799999999999</v>
      </c>
      <c r="F1228" s="125" t="s">
        <v>1357</v>
      </c>
      <c r="G1228" s="157">
        <v>45837.661111111112</v>
      </c>
      <c r="H1228" s="125"/>
      <c r="I1228" s="125" t="s">
        <v>1352</v>
      </c>
      <c r="J1228" s="125"/>
      <c r="K1228" s="125" t="s">
        <v>1360</v>
      </c>
      <c r="L1228" s="125">
        <v>26</v>
      </c>
      <c r="M1228" s="125">
        <v>0</v>
      </c>
      <c r="N1228" s="125">
        <v>7.7060000000000003E-2</v>
      </c>
      <c r="O1228" s="125">
        <v>0.13428999999999999</v>
      </c>
      <c r="P1228" s="125"/>
      <c r="Q1228" s="125"/>
      <c r="R1228" s="125">
        <v>0.21135000000000001</v>
      </c>
      <c r="S1228" s="125"/>
      <c r="T1228" s="125"/>
      <c r="U1228" s="125"/>
      <c r="V1228" s="125"/>
      <c r="W1228" s="125"/>
      <c r="X1228" s="125"/>
      <c r="Y1228" s="125"/>
      <c r="Z1228" s="125"/>
      <c r="AA1228" s="125"/>
      <c r="AB1228" s="125"/>
      <c r="AC1228" s="125"/>
      <c r="AD1228" s="125"/>
      <c r="AE1228" s="125">
        <v>0.13428999999999999</v>
      </c>
      <c r="AF1228" s="125"/>
      <c r="AG1228" s="125"/>
      <c r="AH1228" s="125"/>
      <c r="AI1228" s="125"/>
      <c r="AJ1228" s="125"/>
      <c r="AK1228" s="125"/>
      <c r="AL1228" s="125"/>
      <c r="AM1228" s="125"/>
      <c r="AN1228" s="125"/>
      <c r="AO1228" s="125"/>
      <c r="AP1228" s="125"/>
      <c r="AQ1228" s="125"/>
      <c r="AR1228" s="125"/>
      <c r="AS1228" s="125" t="s">
        <v>1353</v>
      </c>
      <c r="AT1228" s="108" t="str">
        <f t="shared" si="19"/>
        <v>PP1_2025-06-29_C</v>
      </c>
      <c r="AU1228" s="49"/>
      <c r="AV1228" s="49"/>
    </row>
    <row r="1229" spans="1:48" x14ac:dyDescent="0.35">
      <c r="A1229" s="125" t="s">
        <v>1668</v>
      </c>
      <c r="B1229" s="125" t="s">
        <v>1349</v>
      </c>
      <c r="C1229" s="125" t="s">
        <v>1359</v>
      </c>
      <c r="D1229" s="125" t="s">
        <v>1349</v>
      </c>
      <c r="E1229" s="125">
        <v>829.60299999999995</v>
      </c>
      <c r="F1229" s="125" t="s">
        <v>1357</v>
      </c>
      <c r="G1229" s="157">
        <v>45837.661111111112</v>
      </c>
      <c r="H1229" s="125"/>
      <c r="I1229" s="125" t="s">
        <v>1352</v>
      </c>
      <c r="J1229" s="125"/>
      <c r="K1229" s="125" t="s">
        <v>1360</v>
      </c>
      <c r="L1229" s="125">
        <v>33</v>
      </c>
      <c r="M1229" s="125">
        <v>0</v>
      </c>
      <c r="N1229" s="125">
        <v>7.8890000000000002E-2</v>
      </c>
      <c r="O1229" s="125">
        <v>0.13461000000000001</v>
      </c>
      <c r="P1229" s="125"/>
      <c r="Q1229" s="125"/>
      <c r="R1229" s="125">
        <v>0.21349000000000001</v>
      </c>
      <c r="S1229" s="125"/>
      <c r="T1229" s="125"/>
      <c r="U1229" s="125"/>
      <c r="V1229" s="125"/>
      <c r="W1229" s="125"/>
      <c r="X1229" s="125"/>
      <c r="Y1229" s="125"/>
      <c r="Z1229" s="125"/>
      <c r="AA1229" s="125"/>
      <c r="AB1229" s="125"/>
      <c r="AC1229" s="125"/>
      <c r="AD1229" s="125"/>
      <c r="AE1229" s="125">
        <v>0.13461000000000001</v>
      </c>
      <c r="AF1229" s="125"/>
      <c r="AG1229" s="125"/>
      <c r="AH1229" s="125"/>
      <c r="AI1229" s="125"/>
      <c r="AJ1229" s="125"/>
      <c r="AK1229" s="125"/>
      <c r="AL1229" s="125"/>
      <c r="AM1229" s="125"/>
      <c r="AN1229" s="125"/>
      <c r="AO1229" s="125"/>
      <c r="AP1229" s="125"/>
      <c r="AQ1229" s="125"/>
      <c r="AR1229" s="125"/>
      <c r="AS1229" s="125" t="s">
        <v>1353</v>
      </c>
      <c r="AT1229" s="108" t="str">
        <f t="shared" si="19"/>
        <v>RBA_2025-06-29_C</v>
      </c>
      <c r="AU1229" s="49"/>
      <c r="AV1229" s="49"/>
    </row>
    <row r="1230" spans="1:48" x14ac:dyDescent="0.35">
      <c r="A1230" s="125" t="s">
        <v>1671</v>
      </c>
      <c r="B1230" s="125" t="s">
        <v>1349</v>
      </c>
      <c r="C1230" s="125" t="s">
        <v>1361</v>
      </c>
      <c r="D1230" s="125" t="s">
        <v>1349</v>
      </c>
      <c r="E1230" s="125">
        <v>21.471520000000002</v>
      </c>
      <c r="F1230" s="125" t="s">
        <v>1351</v>
      </c>
      <c r="G1230" s="157">
        <v>45837.662499999999</v>
      </c>
      <c r="H1230" s="125"/>
      <c r="I1230" s="125" t="s">
        <v>1352</v>
      </c>
      <c r="J1230" s="125"/>
      <c r="K1230" s="125"/>
      <c r="L1230" s="125">
        <v>0</v>
      </c>
      <c r="M1230" s="125">
        <v>0</v>
      </c>
      <c r="N1230" s="125">
        <v>2.1299999999999999E-2</v>
      </c>
      <c r="O1230" s="125">
        <v>4.7999999999999996E-3</v>
      </c>
      <c r="P1230" s="125"/>
      <c r="Q1230" s="125"/>
      <c r="R1230" s="125">
        <v>2.6100000000000002E-2</v>
      </c>
      <c r="S1230" s="125"/>
      <c r="T1230" s="125"/>
      <c r="U1230" s="125"/>
      <c r="V1230" s="125"/>
      <c r="W1230" s="125"/>
      <c r="X1230" s="125"/>
      <c r="Y1230" s="125"/>
      <c r="Z1230" s="125"/>
      <c r="AA1230" s="125"/>
      <c r="AB1230" s="125"/>
      <c r="AC1230" s="125"/>
      <c r="AD1230" s="125"/>
      <c r="AE1230" s="125">
        <v>4.7999999999999996E-3</v>
      </c>
      <c r="AF1230" s="125"/>
      <c r="AG1230" s="125"/>
      <c r="AH1230" s="125"/>
      <c r="AI1230" s="125"/>
      <c r="AJ1230" s="125"/>
      <c r="AK1230" s="125"/>
      <c r="AL1230" s="125"/>
      <c r="AM1230" s="125"/>
      <c r="AN1230" s="125"/>
      <c r="AO1230" s="125"/>
      <c r="AP1230" s="125"/>
      <c r="AQ1230" s="125"/>
      <c r="AR1230" s="125"/>
      <c r="AS1230" s="125" t="s">
        <v>1353</v>
      </c>
      <c r="AT1230" s="108" t="str">
        <f t="shared" si="19"/>
        <v>HL2_2025-06-29_T</v>
      </c>
      <c r="AU1230" s="49"/>
      <c r="AV1230" s="49"/>
    </row>
    <row r="1231" spans="1:48" x14ac:dyDescent="0.35">
      <c r="A1231" s="125" t="s">
        <v>1671</v>
      </c>
      <c r="B1231" s="125" t="s">
        <v>1349</v>
      </c>
      <c r="C1231" s="125" t="s">
        <v>1359</v>
      </c>
      <c r="D1231" s="125" t="s">
        <v>1349</v>
      </c>
      <c r="E1231" s="125">
        <v>238.45930000000001</v>
      </c>
      <c r="F1231" s="125" t="s">
        <v>1357</v>
      </c>
      <c r="G1231" s="157">
        <v>45837.663194444445</v>
      </c>
      <c r="H1231" s="125"/>
      <c r="I1231" s="125" t="s">
        <v>1352</v>
      </c>
      <c r="J1231" s="125"/>
      <c r="K1231" s="125" t="s">
        <v>1360</v>
      </c>
      <c r="L1231" s="125">
        <v>4</v>
      </c>
      <c r="M1231" s="125">
        <v>0</v>
      </c>
      <c r="N1231" s="125">
        <v>0.14512</v>
      </c>
      <c r="O1231" s="125">
        <v>0.13424</v>
      </c>
      <c r="P1231" s="125"/>
      <c r="Q1231" s="125"/>
      <c r="R1231" s="125">
        <v>0.27936</v>
      </c>
      <c r="S1231" s="125"/>
      <c r="T1231" s="125"/>
      <c r="U1231" s="125"/>
      <c r="V1231" s="125"/>
      <c r="W1231" s="125"/>
      <c r="X1231" s="125"/>
      <c r="Y1231" s="125"/>
      <c r="Z1231" s="125"/>
      <c r="AA1231" s="125"/>
      <c r="AB1231" s="125"/>
      <c r="AC1231" s="125"/>
      <c r="AD1231" s="125"/>
      <c r="AE1231" s="125">
        <v>0.13424</v>
      </c>
      <c r="AF1231" s="125"/>
      <c r="AG1231" s="125"/>
      <c r="AH1231" s="125"/>
      <c r="AI1231" s="125"/>
      <c r="AJ1231" s="125"/>
      <c r="AK1231" s="125"/>
      <c r="AL1231" s="125"/>
      <c r="AM1231" s="125"/>
      <c r="AN1231" s="125"/>
      <c r="AO1231" s="125"/>
      <c r="AP1231" s="125"/>
      <c r="AQ1231" s="125"/>
      <c r="AR1231" s="125"/>
      <c r="AS1231" s="125" t="s">
        <v>1353</v>
      </c>
      <c r="AT1231" s="108" t="str">
        <f t="shared" si="19"/>
        <v>HL2_2025-06-29_C</v>
      </c>
      <c r="AU1231" s="49"/>
      <c r="AV1231" s="49"/>
    </row>
    <row r="1232" spans="1:48" x14ac:dyDescent="0.35">
      <c r="A1232" s="125" t="s">
        <v>1663</v>
      </c>
      <c r="B1232" s="125" t="s">
        <v>1349</v>
      </c>
      <c r="C1232" s="125" t="s">
        <v>1356</v>
      </c>
      <c r="D1232" s="125" t="s">
        <v>1349</v>
      </c>
      <c r="E1232" s="125">
        <v>8.9300000000000004E-2</v>
      </c>
      <c r="F1232" s="125" t="s">
        <v>1357</v>
      </c>
      <c r="G1232" s="157">
        <v>45837.663888888892</v>
      </c>
      <c r="H1232" s="125" t="s">
        <v>1468</v>
      </c>
      <c r="I1232" s="125" t="s">
        <v>1352</v>
      </c>
      <c r="J1232" s="125"/>
      <c r="K1232" s="125" t="s">
        <v>1360</v>
      </c>
      <c r="L1232" s="125">
        <v>0</v>
      </c>
      <c r="M1232" s="125">
        <v>0</v>
      </c>
      <c r="N1232" s="125">
        <v>2.5590000000000002E-2</v>
      </c>
      <c r="O1232" s="125">
        <v>1.5399999999999999E-3</v>
      </c>
      <c r="P1232" s="125"/>
      <c r="Q1232" s="125"/>
      <c r="R1232" s="125">
        <v>2.7130000000000001E-2</v>
      </c>
      <c r="S1232" s="125"/>
      <c r="T1232" s="125"/>
      <c r="U1232" s="125"/>
      <c r="V1232" s="125"/>
      <c r="W1232" s="125"/>
      <c r="X1232" s="125"/>
      <c r="Y1232" s="125"/>
      <c r="Z1232" s="125"/>
      <c r="AA1232" s="125"/>
      <c r="AB1232" s="125"/>
      <c r="AC1232" s="125"/>
      <c r="AD1232" s="125"/>
      <c r="AE1232" s="125">
        <v>1.5399999999999999E-3</v>
      </c>
      <c r="AF1232" s="125"/>
      <c r="AG1232" s="125"/>
      <c r="AH1232" s="125"/>
      <c r="AI1232" s="125"/>
      <c r="AJ1232" s="125"/>
      <c r="AK1232" s="125"/>
      <c r="AL1232" s="125"/>
      <c r="AM1232" s="125"/>
      <c r="AN1232" s="125"/>
      <c r="AO1232" s="125"/>
      <c r="AP1232" s="125"/>
      <c r="AQ1232" s="125"/>
      <c r="AR1232" s="125"/>
      <c r="AS1232" s="125" t="s">
        <v>1353</v>
      </c>
      <c r="AT1232" s="108" t="str">
        <f t="shared" si="19"/>
        <v>AC4_2025-06-29_P</v>
      </c>
      <c r="AU1232" s="49"/>
      <c r="AV1232" s="49"/>
    </row>
    <row r="1233" spans="1:48" x14ac:dyDescent="0.35">
      <c r="A1233" s="125" t="s">
        <v>1667</v>
      </c>
      <c r="B1233" s="125" t="s">
        <v>1349</v>
      </c>
      <c r="C1233" s="125" t="s">
        <v>1361</v>
      </c>
      <c r="D1233" s="125" t="s">
        <v>1349</v>
      </c>
      <c r="E1233" s="125">
        <v>476.38470000000001</v>
      </c>
      <c r="F1233" s="125" t="s">
        <v>1351</v>
      </c>
      <c r="G1233" s="157">
        <v>45837.665277777778</v>
      </c>
      <c r="H1233" s="125"/>
      <c r="I1233" s="125" t="s">
        <v>1352</v>
      </c>
      <c r="J1233" s="125"/>
      <c r="K1233" s="125" t="s">
        <v>1360</v>
      </c>
      <c r="L1233" s="125">
        <v>4</v>
      </c>
      <c r="M1233" s="125">
        <v>0</v>
      </c>
      <c r="N1233" s="125">
        <v>9.2130000000000004E-2</v>
      </c>
      <c r="O1233" s="125">
        <v>3.3E-4</v>
      </c>
      <c r="P1233" s="125"/>
      <c r="Q1233" s="125"/>
      <c r="R1233" s="125">
        <v>9.2469999999999997E-2</v>
      </c>
      <c r="S1233" s="125"/>
      <c r="T1233" s="125"/>
      <c r="U1233" s="125"/>
      <c r="V1233" s="125"/>
      <c r="W1233" s="125"/>
      <c r="X1233" s="125"/>
      <c r="Y1233" s="125"/>
      <c r="Z1233" s="125"/>
      <c r="AA1233" s="125"/>
      <c r="AB1233" s="125"/>
      <c r="AC1233" s="125"/>
      <c r="AD1233" s="125"/>
      <c r="AE1233" s="125">
        <v>3.3E-4</v>
      </c>
      <c r="AF1233" s="125"/>
      <c r="AG1233" s="125"/>
      <c r="AH1233" s="125"/>
      <c r="AI1233" s="125"/>
      <c r="AJ1233" s="125"/>
      <c r="AK1233" s="125"/>
      <c r="AL1233" s="125"/>
      <c r="AM1233" s="125"/>
      <c r="AN1233" s="125"/>
      <c r="AO1233" s="125"/>
      <c r="AP1233" s="125"/>
      <c r="AQ1233" s="125"/>
      <c r="AR1233" s="125"/>
      <c r="AS1233" s="125" t="s">
        <v>1353</v>
      </c>
      <c r="AT1233" s="108" t="str">
        <f t="shared" si="19"/>
        <v>AC5_2025-06-29_T</v>
      </c>
      <c r="AU1233" s="49"/>
      <c r="AV1233" s="49"/>
    </row>
    <row r="1234" spans="1:48" x14ac:dyDescent="0.35">
      <c r="A1234" s="125" t="s">
        <v>1670</v>
      </c>
      <c r="B1234" s="125" t="s">
        <v>1349</v>
      </c>
      <c r="C1234" s="125" t="s">
        <v>1359</v>
      </c>
      <c r="D1234" s="125" t="s">
        <v>1349</v>
      </c>
      <c r="E1234" s="125">
        <v>967.25819999999999</v>
      </c>
      <c r="F1234" s="125" t="s">
        <v>1357</v>
      </c>
      <c r="G1234" s="157">
        <v>45837.668055555558</v>
      </c>
      <c r="H1234" s="125"/>
      <c r="I1234" s="125" t="s">
        <v>1352</v>
      </c>
      <c r="J1234" s="125"/>
      <c r="K1234" s="125" t="s">
        <v>1360</v>
      </c>
      <c r="L1234" s="125">
        <v>38</v>
      </c>
      <c r="M1234" s="125">
        <v>0</v>
      </c>
      <c r="N1234" s="125">
        <v>8.0060000000000006E-2</v>
      </c>
      <c r="O1234" s="125">
        <v>0.13427</v>
      </c>
      <c r="P1234" s="125"/>
      <c r="Q1234" s="125"/>
      <c r="R1234" s="125">
        <v>0.21432999999999999</v>
      </c>
      <c r="S1234" s="125"/>
      <c r="T1234" s="125"/>
      <c r="U1234" s="125"/>
      <c r="V1234" s="125"/>
      <c r="W1234" s="125"/>
      <c r="X1234" s="125"/>
      <c r="Y1234" s="125"/>
      <c r="Z1234" s="125"/>
      <c r="AA1234" s="125"/>
      <c r="AB1234" s="125"/>
      <c r="AC1234" s="125"/>
      <c r="AD1234" s="125"/>
      <c r="AE1234" s="125">
        <v>0.13427</v>
      </c>
      <c r="AF1234" s="125"/>
      <c r="AG1234" s="125"/>
      <c r="AH1234" s="125"/>
      <c r="AI1234" s="125"/>
      <c r="AJ1234" s="125"/>
      <c r="AK1234" s="125"/>
      <c r="AL1234" s="125"/>
      <c r="AM1234" s="125"/>
      <c r="AN1234" s="125"/>
      <c r="AO1234" s="125"/>
      <c r="AP1234" s="125"/>
      <c r="AQ1234" s="125"/>
      <c r="AR1234" s="125"/>
      <c r="AS1234" s="125" t="s">
        <v>1353</v>
      </c>
      <c r="AT1234" s="108" t="str">
        <f t="shared" si="19"/>
        <v>AC3_2025-06-29_C</v>
      </c>
      <c r="AU1234" s="49"/>
      <c r="AV1234" s="49"/>
    </row>
    <row r="1235" spans="1:48" x14ac:dyDescent="0.35">
      <c r="A1235" s="125" t="s">
        <v>1670</v>
      </c>
      <c r="B1235" s="125" t="s">
        <v>1349</v>
      </c>
      <c r="C1235" s="125" t="s">
        <v>1428</v>
      </c>
      <c r="D1235" s="125" t="s">
        <v>1349</v>
      </c>
      <c r="E1235" s="125">
        <v>4.4310499999999999</v>
      </c>
      <c r="F1235" s="125" t="s">
        <v>1357</v>
      </c>
      <c r="G1235" s="157">
        <v>45837.670138888891</v>
      </c>
      <c r="H1235" s="125"/>
      <c r="I1235" s="125" t="s">
        <v>1352</v>
      </c>
      <c r="J1235" s="125"/>
      <c r="K1235" s="125" t="s">
        <v>1360</v>
      </c>
      <c r="L1235" s="125">
        <v>4</v>
      </c>
      <c r="M1235" s="125">
        <v>0</v>
      </c>
      <c r="N1235" s="125">
        <v>8.8940000000000005E-2</v>
      </c>
      <c r="O1235" s="125">
        <v>-3.1E-4</v>
      </c>
      <c r="P1235" s="125"/>
      <c r="Q1235" s="125"/>
      <c r="R1235" s="125">
        <v>8.863E-2</v>
      </c>
      <c r="S1235" s="125"/>
      <c r="T1235" s="125"/>
      <c r="U1235" s="125"/>
      <c r="V1235" s="125"/>
      <c r="W1235" s="125"/>
      <c r="X1235" s="125"/>
      <c r="Y1235" s="125"/>
      <c r="Z1235" s="125"/>
      <c r="AA1235" s="125"/>
      <c r="AB1235" s="125"/>
      <c r="AC1235" s="125"/>
      <c r="AD1235" s="125"/>
      <c r="AE1235" s="125">
        <v>-3.1E-4</v>
      </c>
      <c r="AF1235" s="125"/>
      <c r="AG1235" s="125"/>
      <c r="AH1235" s="125"/>
      <c r="AI1235" s="125"/>
      <c r="AJ1235" s="125"/>
      <c r="AK1235" s="125"/>
      <c r="AL1235" s="125"/>
      <c r="AM1235" s="125"/>
      <c r="AN1235" s="125"/>
      <c r="AO1235" s="125"/>
      <c r="AP1235" s="125"/>
      <c r="AQ1235" s="125"/>
      <c r="AR1235" s="125"/>
      <c r="AS1235" s="125" t="s">
        <v>1353</v>
      </c>
      <c r="AT1235" s="108" t="str">
        <f t="shared" si="19"/>
        <v>AC3_2025-06-29_T</v>
      </c>
      <c r="AU1235" s="49"/>
      <c r="AV1235" s="49"/>
    </row>
    <row r="1236" spans="1:48" x14ac:dyDescent="0.35">
      <c r="A1236" s="125" t="s">
        <v>1669</v>
      </c>
      <c r="B1236" s="125" t="s">
        <v>1349</v>
      </c>
      <c r="C1236" s="125" t="s">
        <v>1361</v>
      </c>
      <c r="D1236" s="125" t="s">
        <v>1349</v>
      </c>
      <c r="E1236" s="125">
        <v>92.246009999999998</v>
      </c>
      <c r="F1236" s="125" t="s">
        <v>1351</v>
      </c>
      <c r="G1236" s="157">
        <v>45837.67083333333</v>
      </c>
      <c r="H1236" s="125"/>
      <c r="I1236" s="125" t="s">
        <v>1352</v>
      </c>
      <c r="J1236" s="125"/>
      <c r="K1236" s="125" t="s">
        <v>1360</v>
      </c>
      <c r="L1236" s="125">
        <v>4</v>
      </c>
      <c r="M1236" s="125">
        <v>0</v>
      </c>
      <c r="N1236" s="125">
        <v>1.8409999999999999E-2</v>
      </c>
      <c r="O1236" s="125">
        <v>4.0000000000000002E-4</v>
      </c>
      <c r="P1236" s="125"/>
      <c r="Q1236" s="125"/>
      <c r="R1236" s="125">
        <v>1.881E-2</v>
      </c>
      <c r="S1236" s="125"/>
      <c r="T1236" s="125"/>
      <c r="U1236" s="125"/>
      <c r="V1236" s="125"/>
      <c r="W1236" s="125"/>
      <c r="X1236" s="125"/>
      <c r="Y1236" s="125"/>
      <c r="Z1236" s="125"/>
      <c r="AA1236" s="125"/>
      <c r="AB1236" s="125"/>
      <c r="AC1236" s="125"/>
      <c r="AD1236" s="125"/>
      <c r="AE1236" s="125">
        <v>4.0000000000000002E-4</v>
      </c>
      <c r="AF1236" s="125"/>
      <c r="AG1236" s="125"/>
      <c r="AH1236" s="125"/>
      <c r="AI1236" s="125"/>
      <c r="AJ1236" s="125"/>
      <c r="AK1236" s="125"/>
      <c r="AL1236" s="125"/>
      <c r="AM1236" s="125"/>
      <c r="AN1236" s="125"/>
      <c r="AO1236" s="125"/>
      <c r="AP1236" s="125"/>
      <c r="AQ1236" s="125"/>
      <c r="AR1236" s="125"/>
      <c r="AS1236" s="125" t="s">
        <v>1353</v>
      </c>
      <c r="AT1236" s="108" t="str">
        <f t="shared" si="19"/>
        <v>PP1_2025-06-29_T</v>
      </c>
      <c r="AU1236" s="49"/>
      <c r="AV1236" s="49"/>
    </row>
    <row r="1237" spans="1:48" x14ac:dyDescent="0.35">
      <c r="A1237" s="125" t="s">
        <v>1672</v>
      </c>
      <c r="B1237" s="125" t="s">
        <v>1349</v>
      </c>
      <c r="C1237" s="125" t="s">
        <v>1350</v>
      </c>
      <c r="D1237" s="125" t="s">
        <v>1349</v>
      </c>
      <c r="E1237" s="125">
        <v>5.9700800000000003</v>
      </c>
      <c r="F1237" s="125" t="s">
        <v>1351</v>
      </c>
      <c r="G1237" s="157">
        <v>45837.672222222223</v>
      </c>
      <c r="H1237" s="125"/>
      <c r="I1237" s="125" t="s">
        <v>1352</v>
      </c>
      <c r="J1237" s="125"/>
      <c r="K1237" s="125"/>
      <c r="L1237" s="125">
        <v>0</v>
      </c>
      <c r="M1237" s="125">
        <v>0</v>
      </c>
      <c r="N1237" s="125">
        <v>2.571E-2</v>
      </c>
      <c r="O1237" s="125">
        <v>5.0200000000000002E-3</v>
      </c>
      <c r="P1237" s="125"/>
      <c r="Q1237" s="125"/>
      <c r="R1237" s="125">
        <v>3.073E-2</v>
      </c>
      <c r="S1237" s="125"/>
      <c r="T1237" s="125"/>
      <c r="U1237" s="125"/>
      <c r="V1237" s="125"/>
      <c r="W1237" s="125"/>
      <c r="X1237" s="125"/>
      <c r="Y1237" s="125"/>
      <c r="Z1237" s="125"/>
      <c r="AA1237" s="125"/>
      <c r="AB1237" s="125"/>
      <c r="AC1237" s="125"/>
      <c r="AD1237" s="125"/>
      <c r="AE1237" s="125">
        <v>5.0200000000000002E-3</v>
      </c>
      <c r="AF1237" s="125"/>
      <c r="AG1237" s="125"/>
      <c r="AH1237" s="125"/>
      <c r="AI1237" s="125"/>
      <c r="AJ1237" s="125"/>
      <c r="AK1237" s="125"/>
      <c r="AL1237" s="125"/>
      <c r="AM1237" s="125"/>
      <c r="AN1237" s="125"/>
      <c r="AO1237" s="125"/>
      <c r="AP1237" s="125"/>
      <c r="AQ1237" s="125"/>
      <c r="AR1237" s="125"/>
      <c r="AS1237" s="125" t="s">
        <v>1353</v>
      </c>
      <c r="AT1237" s="108" t="str">
        <f t="shared" si="19"/>
        <v>GRPL1_2025-06-29_N</v>
      </c>
      <c r="AU1237" s="49"/>
      <c r="AV1237" s="49"/>
    </row>
    <row r="1238" spans="1:48" x14ac:dyDescent="0.35">
      <c r="A1238" s="125" t="s">
        <v>1666</v>
      </c>
      <c r="B1238" s="125" t="s">
        <v>1349</v>
      </c>
      <c r="C1238" s="125" t="s">
        <v>1361</v>
      </c>
      <c r="D1238" s="125" t="s">
        <v>1349</v>
      </c>
      <c r="E1238" s="125">
        <v>638.49929999999995</v>
      </c>
      <c r="F1238" s="125" t="s">
        <v>1351</v>
      </c>
      <c r="G1238" s="157">
        <v>45837.67291666667</v>
      </c>
      <c r="H1238" s="125"/>
      <c r="I1238" s="125" t="s">
        <v>1352</v>
      </c>
      <c r="J1238" s="125"/>
      <c r="K1238" s="125" t="s">
        <v>1360</v>
      </c>
      <c r="L1238" s="125">
        <v>5</v>
      </c>
      <c r="M1238" s="125">
        <v>0</v>
      </c>
      <c r="N1238" s="125">
        <v>0.10289</v>
      </c>
      <c r="O1238" s="125">
        <v>-2.5999999999999998E-4</v>
      </c>
      <c r="P1238" s="125"/>
      <c r="Q1238" s="125"/>
      <c r="R1238" s="125">
        <v>0.10262</v>
      </c>
      <c r="S1238" s="125"/>
      <c r="T1238" s="125"/>
      <c r="U1238" s="125"/>
      <c r="V1238" s="125"/>
      <c r="W1238" s="125"/>
      <c r="X1238" s="125"/>
      <c r="Y1238" s="125"/>
      <c r="Z1238" s="125"/>
      <c r="AA1238" s="125"/>
      <c r="AB1238" s="125"/>
      <c r="AC1238" s="125"/>
      <c r="AD1238" s="125"/>
      <c r="AE1238" s="125">
        <v>-2.5999999999999998E-4</v>
      </c>
      <c r="AF1238" s="125"/>
      <c r="AG1238" s="125"/>
      <c r="AH1238" s="125"/>
      <c r="AI1238" s="125"/>
      <c r="AJ1238" s="125"/>
      <c r="AK1238" s="125"/>
      <c r="AL1238" s="125"/>
      <c r="AM1238" s="125"/>
      <c r="AN1238" s="125"/>
      <c r="AO1238" s="125"/>
      <c r="AP1238" s="125"/>
      <c r="AQ1238" s="125"/>
      <c r="AR1238" s="125"/>
      <c r="AS1238" s="125" t="s">
        <v>1353</v>
      </c>
      <c r="AT1238" s="108" t="str">
        <f t="shared" si="19"/>
        <v>MO1_2025-06-29_T</v>
      </c>
      <c r="AU1238" s="49"/>
      <c r="AV1238" s="49"/>
    </row>
    <row r="1239" spans="1:48" x14ac:dyDescent="0.35">
      <c r="A1239" s="125" t="s">
        <v>1669</v>
      </c>
      <c r="B1239" s="125" t="s">
        <v>1349</v>
      </c>
      <c r="C1239" s="125" t="s">
        <v>1397</v>
      </c>
      <c r="D1239" s="125" t="s">
        <v>1349</v>
      </c>
      <c r="E1239" s="125">
        <v>0.61080999999999996</v>
      </c>
      <c r="F1239" s="125" t="s">
        <v>1357</v>
      </c>
      <c r="G1239" s="157">
        <v>45837.674305555556</v>
      </c>
      <c r="H1239" s="125"/>
      <c r="I1239" s="125" t="s">
        <v>1352</v>
      </c>
      <c r="J1239" s="125"/>
      <c r="K1239" s="125" t="s">
        <v>1360</v>
      </c>
      <c r="L1239" s="125">
        <v>4</v>
      </c>
      <c r="M1239" s="125">
        <v>0</v>
      </c>
      <c r="N1239" s="125">
        <v>3.2829999999999998E-2</v>
      </c>
      <c r="O1239" s="125">
        <v>-5.0000000000000002E-5</v>
      </c>
      <c r="P1239" s="125"/>
      <c r="Q1239" s="125"/>
      <c r="R1239" s="125">
        <v>3.2779999999999997E-2</v>
      </c>
      <c r="S1239" s="125"/>
      <c r="T1239" s="125"/>
      <c r="U1239" s="125"/>
      <c r="V1239" s="125"/>
      <c r="W1239" s="125"/>
      <c r="X1239" s="125"/>
      <c r="Y1239" s="125"/>
      <c r="Z1239" s="125"/>
      <c r="AA1239" s="125"/>
      <c r="AB1239" s="125"/>
      <c r="AC1239" s="125"/>
      <c r="AD1239" s="125"/>
      <c r="AE1239" s="125">
        <v>-5.0000000000000002E-5</v>
      </c>
      <c r="AF1239" s="125"/>
      <c r="AG1239" s="125"/>
      <c r="AH1239" s="125"/>
      <c r="AI1239" s="125"/>
      <c r="AJ1239" s="125"/>
      <c r="AK1239" s="125"/>
      <c r="AL1239" s="125"/>
      <c r="AM1239" s="125"/>
      <c r="AN1239" s="125"/>
      <c r="AO1239" s="125"/>
      <c r="AP1239" s="125"/>
      <c r="AQ1239" s="125"/>
      <c r="AR1239" s="125"/>
      <c r="AS1239" s="125" t="s">
        <v>1353</v>
      </c>
      <c r="AT1239" s="108" t="str">
        <f t="shared" si="19"/>
        <v>PP1_2025-06-29_P</v>
      </c>
      <c r="AU1239" s="49"/>
      <c r="AV1239" s="49"/>
    </row>
    <row r="1240" spans="1:48" x14ac:dyDescent="0.35">
      <c r="A1240" s="125" t="s">
        <v>1673</v>
      </c>
      <c r="B1240" s="125" t="s">
        <v>1349</v>
      </c>
      <c r="C1240" s="125" t="s">
        <v>1350</v>
      </c>
      <c r="D1240" s="125" t="s">
        <v>1349</v>
      </c>
      <c r="E1240" s="125">
        <v>-0.21659999999999999</v>
      </c>
      <c r="F1240" s="125" t="s">
        <v>1351</v>
      </c>
      <c r="G1240" s="157">
        <v>45837.675000000003</v>
      </c>
      <c r="H1240" s="125"/>
      <c r="I1240" s="125" t="s">
        <v>1352</v>
      </c>
      <c r="J1240" s="125"/>
      <c r="K1240" s="125"/>
      <c r="L1240" s="125">
        <v>0</v>
      </c>
      <c r="M1240" s="125">
        <v>0</v>
      </c>
      <c r="N1240" s="125">
        <v>8.5100000000000002E-3</v>
      </c>
      <c r="O1240" s="125">
        <v>5.64E-3</v>
      </c>
      <c r="P1240" s="125"/>
      <c r="Q1240" s="125"/>
      <c r="R1240" s="125">
        <v>1.4149999999999999E-2</v>
      </c>
      <c r="S1240" s="125"/>
      <c r="T1240" s="125"/>
      <c r="U1240" s="125"/>
      <c r="V1240" s="125"/>
      <c r="W1240" s="125"/>
      <c r="X1240" s="125"/>
      <c r="Y1240" s="125"/>
      <c r="Z1240" s="125"/>
      <c r="AA1240" s="125"/>
      <c r="AB1240" s="125"/>
      <c r="AC1240" s="125"/>
      <c r="AD1240" s="125"/>
      <c r="AE1240" s="125">
        <v>5.64E-3</v>
      </c>
      <c r="AF1240" s="125"/>
      <c r="AG1240" s="125"/>
      <c r="AH1240" s="125"/>
      <c r="AI1240" s="125"/>
      <c r="AJ1240" s="125"/>
      <c r="AK1240" s="125"/>
      <c r="AL1240" s="125"/>
      <c r="AM1240" s="125"/>
      <c r="AN1240" s="125"/>
      <c r="AO1240" s="125"/>
      <c r="AP1240" s="125"/>
      <c r="AQ1240" s="125"/>
      <c r="AR1240" s="125"/>
      <c r="AS1240" s="125" t="s">
        <v>1353</v>
      </c>
      <c r="AT1240" s="108" t="str">
        <f t="shared" si="19"/>
        <v>CTL1_2025-06-29_N</v>
      </c>
      <c r="AU1240" s="49"/>
      <c r="AV1240" s="49"/>
    </row>
    <row r="1241" spans="1:48" x14ac:dyDescent="0.35">
      <c r="A1241" s="125" t="s">
        <v>1674</v>
      </c>
      <c r="B1241" s="125" t="s">
        <v>1349</v>
      </c>
      <c r="C1241" s="125" t="s">
        <v>1350</v>
      </c>
      <c r="D1241" s="125" t="s">
        <v>1349</v>
      </c>
      <c r="E1241" s="125">
        <v>-4.4176700000000002</v>
      </c>
      <c r="F1241" s="125" t="s">
        <v>1351</v>
      </c>
      <c r="G1241" s="157">
        <v>45837.675694444442</v>
      </c>
      <c r="H1241" s="125"/>
      <c r="I1241" s="125" t="s">
        <v>1352</v>
      </c>
      <c r="J1241" s="125"/>
      <c r="K1241" s="125"/>
      <c r="L1241" s="125">
        <v>0</v>
      </c>
      <c r="M1241" s="125">
        <v>0</v>
      </c>
      <c r="N1241" s="125">
        <v>-3.1700000000000001E-3</v>
      </c>
      <c r="O1241" s="125">
        <v>1.393E-2</v>
      </c>
      <c r="P1241" s="125"/>
      <c r="Q1241" s="125"/>
      <c r="R1241" s="125">
        <v>1.076E-2</v>
      </c>
      <c r="S1241" s="125"/>
      <c r="T1241" s="125"/>
      <c r="U1241" s="125"/>
      <c r="V1241" s="125"/>
      <c r="W1241" s="125"/>
      <c r="X1241" s="125"/>
      <c r="Y1241" s="125"/>
      <c r="Z1241" s="125"/>
      <c r="AA1241" s="125"/>
      <c r="AB1241" s="125"/>
      <c r="AC1241" s="125"/>
      <c r="AD1241" s="125"/>
      <c r="AE1241" s="125">
        <v>1.393E-2</v>
      </c>
      <c r="AF1241" s="125"/>
      <c r="AG1241" s="125"/>
      <c r="AH1241" s="125"/>
      <c r="AI1241" s="125"/>
      <c r="AJ1241" s="125"/>
      <c r="AK1241" s="125"/>
      <c r="AL1241" s="125"/>
      <c r="AM1241" s="125"/>
      <c r="AN1241" s="125"/>
      <c r="AO1241" s="125"/>
      <c r="AP1241" s="125"/>
      <c r="AQ1241" s="125"/>
      <c r="AR1241" s="125"/>
      <c r="AS1241" s="125" t="s">
        <v>1353</v>
      </c>
      <c r="AT1241" s="108" t="str">
        <f t="shared" si="19"/>
        <v>ROL1_2025-06-29_N</v>
      </c>
      <c r="AU1241" s="49"/>
      <c r="AV1241" s="49"/>
    </row>
    <row r="1242" spans="1:48" x14ac:dyDescent="0.35">
      <c r="A1242" s="125" t="s">
        <v>1668</v>
      </c>
      <c r="B1242" s="125" t="s">
        <v>1349</v>
      </c>
      <c r="C1242" s="125" t="s">
        <v>1361</v>
      </c>
      <c r="D1242" s="125" t="s">
        <v>1349</v>
      </c>
      <c r="E1242" s="125">
        <v>604.30949999999996</v>
      </c>
      <c r="F1242" s="125" t="s">
        <v>1351</v>
      </c>
      <c r="G1242" s="157">
        <v>45837.677083333336</v>
      </c>
      <c r="H1242" s="125"/>
      <c r="I1242" s="125" t="s">
        <v>1352</v>
      </c>
      <c r="J1242" s="125"/>
      <c r="K1242" s="125" t="s">
        <v>1360</v>
      </c>
      <c r="L1242" s="125">
        <v>4</v>
      </c>
      <c r="M1242" s="125">
        <v>0</v>
      </c>
      <c r="N1242" s="125">
        <v>0.11686000000000001</v>
      </c>
      <c r="O1242" s="125">
        <v>3.5E-4</v>
      </c>
      <c r="P1242" s="125"/>
      <c r="Q1242" s="125"/>
      <c r="R1242" s="125">
        <v>0.11720999999999999</v>
      </c>
      <c r="S1242" s="125"/>
      <c r="T1242" s="125"/>
      <c r="U1242" s="125"/>
      <c r="V1242" s="125"/>
      <c r="W1242" s="125"/>
      <c r="X1242" s="125"/>
      <c r="Y1242" s="125"/>
      <c r="Z1242" s="125"/>
      <c r="AA1242" s="125"/>
      <c r="AB1242" s="125"/>
      <c r="AC1242" s="125"/>
      <c r="AD1242" s="125"/>
      <c r="AE1242" s="125">
        <v>3.5E-4</v>
      </c>
      <c r="AF1242" s="125"/>
      <c r="AG1242" s="125"/>
      <c r="AH1242" s="125"/>
      <c r="AI1242" s="125"/>
      <c r="AJ1242" s="125"/>
      <c r="AK1242" s="125"/>
      <c r="AL1242" s="125"/>
      <c r="AM1242" s="125"/>
      <c r="AN1242" s="125"/>
      <c r="AO1242" s="125"/>
      <c r="AP1242" s="125"/>
      <c r="AQ1242" s="125"/>
      <c r="AR1242" s="125"/>
      <c r="AS1242" s="125" t="s">
        <v>1353</v>
      </c>
      <c r="AT1242" s="108" t="str">
        <f t="shared" si="19"/>
        <v>RBA_2025-06-29_T</v>
      </c>
      <c r="AU1242" s="49"/>
      <c r="AV1242" s="49"/>
    </row>
    <row r="1243" spans="1:48" x14ac:dyDescent="0.35">
      <c r="A1243" s="125" t="s">
        <v>1673</v>
      </c>
      <c r="B1243" s="125" t="s">
        <v>1349</v>
      </c>
      <c r="C1243" s="125" t="s">
        <v>1361</v>
      </c>
      <c r="D1243" s="125" t="s">
        <v>1349</v>
      </c>
      <c r="E1243" s="125">
        <v>40.532559999999997</v>
      </c>
      <c r="F1243" s="125" t="s">
        <v>1351</v>
      </c>
      <c r="G1243" s="157">
        <v>45837.681250000001</v>
      </c>
      <c r="H1243" s="125"/>
      <c r="I1243" s="125" t="s">
        <v>1352</v>
      </c>
      <c r="J1243" s="125"/>
      <c r="K1243" s="125"/>
      <c r="L1243" s="125">
        <v>0</v>
      </c>
      <c r="M1243" s="125">
        <v>0</v>
      </c>
      <c r="N1243" s="125">
        <v>3.952E-2</v>
      </c>
      <c r="O1243" s="125">
        <v>3.2499999999999999E-3</v>
      </c>
      <c r="P1243" s="125"/>
      <c r="Q1243" s="125"/>
      <c r="R1243" s="125">
        <v>4.2779999999999999E-2</v>
      </c>
      <c r="S1243" s="125"/>
      <c r="T1243" s="125"/>
      <c r="U1243" s="125"/>
      <c r="V1243" s="125"/>
      <c r="W1243" s="125"/>
      <c r="X1243" s="125"/>
      <c r="Y1243" s="125"/>
      <c r="Z1243" s="125"/>
      <c r="AA1243" s="125"/>
      <c r="AB1243" s="125"/>
      <c r="AC1243" s="125"/>
      <c r="AD1243" s="125"/>
      <c r="AE1243" s="125">
        <v>3.2499999999999999E-3</v>
      </c>
      <c r="AF1243" s="125"/>
      <c r="AG1243" s="125"/>
      <c r="AH1243" s="125"/>
      <c r="AI1243" s="125"/>
      <c r="AJ1243" s="125"/>
      <c r="AK1243" s="125"/>
      <c r="AL1243" s="125"/>
      <c r="AM1243" s="125"/>
      <c r="AN1243" s="125"/>
      <c r="AO1243" s="125"/>
      <c r="AP1243" s="125"/>
      <c r="AQ1243" s="125"/>
      <c r="AR1243" s="125"/>
      <c r="AS1243" s="125" t="s">
        <v>1353</v>
      </c>
      <c r="AT1243" s="108" t="str">
        <f t="shared" si="19"/>
        <v>CTL1_2025-06-29_T</v>
      </c>
      <c r="AU1243" s="49"/>
      <c r="AV1243" s="49"/>
    </row>
    <row r="1244" spans="1:48" x14ac:dyDescent="0.35">
      <c r="A1244" s="125" t="s">
        <v>1674</v>
      </c>
      <c r="B1244" s="125" t="s">
        <v>1349</v>
      </c>
      <c r="C1244" s="125" t="s">
        <v>1361</v>
      </c>
      <c r="D1244" s="125" t="s">
        <v>1349</v>
      </c>
      <c r="E1244" s="125">
        <v>22.91281</v>
      </c>
      <c r="F1244" s="125" t="s">
        <v>1351</v>
      </c>
      <c r="G1244" s="157">
        <v>45837.682638888888</v>
      </c>
      <c r="H1244" s="125"/>
      <c r="I1244" s="125" t="s">
        <v>1352</v>
      </c>
      <c r="J1244" s="125"/>
      <c r="K1244" s="125"/>
      <c r="L1244" s="125">
        <v>0</v>
      </c>
      <c r="M1244" s="125">
        <v>0</v>
      </c>
      <c r="N1244" s="125">
        <v>2.2679999999999999E-2</v>
      </c>
      <c r="O1244" s="125">
        <v>6.5900000000000004E-3</v>
      </c>
      <c r="P1244" s="125"/>
      <c r="Q1244" s="125"/>
      <c r="R1244" s="125">
        <v>2.9270000000000001E-2</v>
      </c>
      <c r="S1244" s="125"/>
      <c r="T1244" s="125"/>
      <c r="U1244" s="125"/>
      <c r="V1244" s="125"/>
      <c r="W1244" s="125"/>
      <c r="X1244" s="125"/>
      <c r="Y1244" s="125"/>
      <c r="Z1244" s="125"/>
      <c r="AA1244" s="125"/>
      <c r="AB1244" s="125"/>
      <c r="AC1244" s="125"/>
      <c r="AD1244" s="125"/>
      <c r="AE1244" s="125">
        <v>6.5900000000000004E-3</v>
      </c>
      <c r="AF1244" s="125"/>
      <c r="AG1244" s="125"/>
      <c r="AH1244" s="125"/>
      <c r="AI1244" s="125"/>
      <c r="AJ1244" s="125"/>
      <c r="AK1244" s="125"/>
      <c r="AL1244" s="125"/>
      <c r="AM1244" s="125"/>
      <c r="AN1244" s="125"/>
      <c r="AO1244" s="125"/>
      <c r="AP1244" s="125"/>
      <c r="AQ1244" s="125"/>
      <c r="AR1244" s="125"/>
      <c r="AS1244" s="125" t="s">
        <v>1353</v>
      </c>
      <c r="AT1244" s="108" t="str">
        <f t="shared" si="19"/>
        <v>ROL1_2025-06-29_T</v>
      </c>
      <c r="AU1244" s="49"/>
      <c r="AV1244" s="49"/>
    </row>
    <row r="1245" spans="1:48" x14ac:dyDescent="0.35">
      <c r="A1245" s="125" t="s">
        <v>1671</v>
      </c>
      <c r="B1245" s="125" t="s">
        <v>1349</v>
      </c>
      <c r="C1245" s="125" t="s">
        <v>1356</v>
      </c>
      <c r="D1245" s="125" t="s">
        <v>1349</v>
      </c>
      <c r="E1245" s="125">
        <v>0.12587000000000001</v>
      </c>
      <c r="F1245" s="125" t="s">
        <v>1357</v>
      </c>
      <c r="G1245" s="157">
        <v>45837.683333333334</v>
      </c>
      <c r="H1245" s="125"/>
      <c r="I1245" s="125" t="s">
        <v>1352</v>
      </c>
      <c r="J1245" s="125"/>
      <c r="K1245" s="125" t="s">
        <v>1360</v>
      </c>
      <c r="L1245" s="125">
        <v>4</v>
      </c>
      <c r="M1245" s="125">
        <v>0</v>
      </c>
      <c r="N1245" s="125">
        <v>5.3E-3</v>
      </c>
      <c r="O1245" s="125">
        <v>3.5E-4</v>
      </c>
      <c r="P1245" s="125"/>
      <c r="Q1245" s="125"/>
      <c r="R1245" s="125">
        <v>5.6499999999999996E-3</v>
      </c>
      <c r="S1245" s="125"/>
      <c r="T1245" s="125"/>
      <c r="U1245" s="125"/>
      <c r="V1245" s="125"/>
      <c r="W1245" s="125"/>
      <c r="X1245" s="125"/>
      <c r="Y1245" s="125"/>
      <c r="Z1245" s="125"/>
      <c r="AA1245" s="125"/>
      <c r="AB1245" s="125"/>
      <c r="AC1245" s="125"/>
      <c r="AD1245" s="125"/>
      <c r="AE1245" s="125">
        <v>3.5E-4</v>
      </c>
      <c r="AF1245" s="125"/>
      <c r="AG1245" s="125"/>
      <c r="AH1245" s="125"/>
      <c r="AI1245" s="125"/>
      <c r="AJ1245" s="125"/>
      <c r="AK1245" s="125"/>
      <c r="AL1245" s="125"/>
      <c r="AM1245" s="125"/>
      <c r="AN1245" s="125"/>
      <c r="AO1245" s="125"/>
      <c r="AP1245" s="125"/>
      <c r="AQ1245" s="125"/>
      <c r="AR1245" s="125"/>
      <c r="AS1245" s="125" t="s">
        <v>1353</v>
      </c>
      <c r="AT1245" s="108" t="str">
        <f t="shared" si="19"/>
        <v>HL2_2025-06-29_P</v>
      </c>
      <c r="AU1245" s="49"/>
      <c r="AV1245" s="49"/>
    </row>
    <row r="1246" spans="1:48" x14ac:dyDescent="0.35">
      <c r="A1246" s="125" t="s">
        <v>1675</v>
      </c>
      <c r="B1246" s="125" t="s">
        <v>1349</v>
      </c>
      <c r="C1246" s="125" t="s">
        <v>1356</v>
      </c>
      <c r="D1246" s="125" t="s">
        <v>1349</v>
      </c>
      <c r="E1246" s="125">
        <v>0.1177</v>
      </c>
      <c r="F1246" s="125" t="s">
        <v>1357</v>
      </c>
      <c r="G1246" s="157">
        <v>45837.684027777781</v>
      </c>
      <c r="H1246" s="125"/>
      <c r="I1246" s="125" t="s">
        <v>1352</v>
      </c>
      <c r="J1246" s="125"/>
      <c r="K1246" s="125"/>
      <c r="L1246" s="125">
        <v>0</v>
      </c>
      <c r="M1246" s="125">
        <v>0</v>
      </c>
      <c r="N1246" s="125">
        <v>3.458E-2</v>
      </c>
      <c r="O1246" s="125">
        <v>1.0399999999999999E-3</v>
      </c>
      <c r="P1246" s="125"/>
      <c r="Q1246" s="125"/>
      <c r="R1246" s="125">
        <v>3.5619999999999999E-2</v>
      </c>
      <c r="S1246" s="125"/>
      <c r="T1246" s="125"/>
      <c r="U1246" s="125"/>
      <c r="V1246" s="125"/>
      <c r="W1246" s="125"/>
      <c r="X1246" s="125"/>
      <c r="Y1246" s="125"/>
      <c r="Z1246" s="125"/>
      <c r="AA1246" s="125"/>
      <c r="AB1246" s="125"/>
      <c r="AC1246" s="125"/>
      <c r="AD1246" s="125"/>
      <c r="AE1246" s="125">
        <v>1.0399999999999999E-3</v>
      </c>
      <c r="AF1246" s="125"/>
      <c r="AG1246" s="125"/>
      <c r="AH1246" s="125"/>
      <c r="AI1246" s="125"/>
      <c r="AJ1246" s="125"/>
      <c r="AK1246" s="125"/>
      <c r="AL1246" s="125"/>
      <c r="AM1246" s="125"/>
      <c r="AN1246" s="125"/>
      <c r="AO1246" s="125"/>
      <c r="AP1246" s="125"/>
      <c r="AQ1246" s="125"/>
      <c r="AR1246" s="125"/>
      <c r="AS1246" s="125" t="s">
        <v>1353</v>
      </c>
      <c r="AT1246" s="108" t="str">
        <f t="shared" si="19"/>
        <v>CL2_2025-06-29_P</v>
      </c>
      <c r="AU1246" s="49"/>
      <c r="AV1246" s="49"/>
    </row>
    <row r="1247" spans="1:48" x14ac:dyDescent="0.35">
      <c r="A1247" s="125" t="s">
        <v>1672</v>
      </c>
      <c r="B1247" s="125" t="s">
        <v>1349</v>
      </c>
      <c r="C1247" s="125" t="s">
        <v>1359</v>
      </c>
      <c r="D1247" s="125" t="s">
        <v>1349</v>
      </c>
      <c r="E1247" s="125">
        <v>1081.1110000000001</v>
      </c>
      <c r="F1247" s="125" t="s">
        <v>1357</v>
      </c>
      <c r="G1247" s="157">
        <v>45837.686805555553</v>
      </c>
      <c r="H1247" s="125"/>
      <c r="I1247" s="125" t="s">
        <v>1352</v>
      </c>
      <c r="J1247" s="125"/>
      <c r="K1247" s="125" t="s">
        <v>1360</v>
      </c>
      <c r="L1247" s="125">
        <v>42</v>
      </c>
      <c r="M1247" s="125">
        <v>0</v>
      </c>
      <c r="N1247" s="125">
        <v>8.1059999999999993E-2</v>
      </c>
      <c r="O1247" s="125">
        <v>0.13436000000000001</v>
      </c>
      <c r="P1247" s="125"/>
      <c r="Q1247" s="125"/>
      <c r="R1247" s="125">
        <v>0.21542</v>
      </c>
      <c r="S1247" s="125"/>
      <c r="T1247" s="125"/>
      <c r="U1247" s="125"/>
      <c r="V1247" s="125"/>
      <c r="W1247" s="125"/>
      <c r="X1247" s="125"/>
      <c r="Y1247" s="125"/>
      <c r="Z1247" s="125"/>
      <c r="AA1247" s="125"/>
      <c r="AB1247" s="125"/>
      <c r="AC1247" s="125"/>
      <c r="AD1247" s="125"/>
      <c r="AE1247" s="125">
        <v>0.13436000000000001</v>
      </c>
      <c r="AF1247" s="125"/>
      <c r="AG1247" s="125"/>
      <c r="AH1247" s="125"/>
      <c r="AI1247" s="125"/>
      <c r="AJ1247" s="125"/>
      <c r="AK1247" s="125"/>
      <c r="AL1247" s="125"/>
      <c r="AM1247" s="125"/>
      <c r="AN1247" s="125"/>
      <c r="AO1247" s="125"/>
      <c r="AP1247" s="125"/>
      <c r="AQ1247" s="125"/>
      <c r="AR1247" s="125"/>
      <c r="AS1247" s="125" t="s">
        <v>1353</v>
      </c>
      <c r="AT1247" s="108" t="str">
        <f t="shared" si="19"/>
        <v>GRPL1_2025-06-29_C</v>
      </c>
      <c r="AU1247" s="49"/>
      <c r="AV1247" s="49"/>
    </row>
    <row r="1248" spans="1:48" x14ac:dyDescent="0.35">
      <c r="A1248" s="125" t="s">
        <v>1674</v>
      </c>
      <c r="B1248" s="125" t="s">
        <v>1349</v>
      </c>
      <c r="C1248" s="125" t="s">
        <v>1359</v>
      </c>
      <c r="D1248" s="125" t="s">
        <v>1349</v>
      </c>
      <c r="E1248" s="125">
        <v>269.7183</v>
      </c>
      <c r="F1248" s="125" t="s">
        <v>1357</v>
      </c>
      <c r="G1248" s="157">
        <v>45837.6875</v>
      </c>
      <c r="H1248" s="125"/>
      <c r="I1248" s="125" t="s">
        <v>1352</v>
      </c>
      <c r="J1248" s="125"/>
      <c r="K1248" s="125" t="s">
        <v>1360</v>
      </c>
      <c r="L1248" s="125">
        <v>4</v>
      </c>
      <c r="M1248" s="125">
        <v>0</v>
      </c>
      <c r="N1248" s="125">
        <v>0.16224</v>
      </c>
      <c r="O1248" s="125">
        <v>0.13436000000000001</v>
      </c>
      <c r="P1248" s="125"/>
      <c r="Q1248" s="125"/>
      <c r="R1248" s="125">
        <v>0.29659999999999997</v>
      </c>
      <c r="S1248" s="125"/>
      <c r="T1248" s="125"/>
      <c r="U1248" s="125"/>
      <c r="V1248" s="125"/>
      <c r="W1248" s="125"/>
      <c r="X1248" s="125"/>
      <c r="Y1248" s="125"/>
      <c r="Z1248" s="125"/>
      <c r="AA1248" s="125"/>
      <c r="AB1248" s="125"/>
      <c r="AC1248" s="125"/>
      <c r="AD1248" s="125"/>
      <c r="AE1248" s="125">
        <v>0.13436000000000001</v>
      </c>
      <c r="AF1248" s="125"/>
      <c r="AG1248" s="125"/>
      <c r="AH1248" s="125"/>
      <c r="AI1248" s="125"/>
      <c r="AJ1248" s="125"/>
      <c r="AK1248" s="125"/>
      <c r="AL1248" s="125"/>
      <c r="AM1248" s="125"/>
      <c r="AN1248" s="125"/>
      <c r="AO1248" s="125"/>
      <c r="AP1248" s="125"/>
      <c r="AQ1248" s="125"/>
      <c r="AR1248" s="125"/>
      <c r="AS1248" s="125" t="s">
        <v>1353</v>
      </c>
      <c r="AT1248" s="108" t="str">
        <f t="shared" si="19"/>
        <v>ROL1_2025-06-29_C</v>
      </c>
      <c r="AU1248" s="49"/>
      <c r="AV1248" s="49"/>
    </row>
    <row r="1249" spans="1:48" x14ac:dyDescent="0.35">
      <c r="A1249" s="125" t="s">
        <v>1673</v>
      </c>
      <c r="B1249" s="125" t="s">
        <v>1349</v>
      </c>
      <c r="C1249" s="125" t="s">
        <v>1356</v>
      </c>
      <c r="D1249" s="125" t="s">
        <v>1349</v>
      </c>
      <c r="E1249" s="125">
        <v>0.10296</v>
      </c>
      <c r="F1249" s="125" t="s">
        <v>1357</v>
      </c>
      <c r="G1249" s="157">
        <v>45837.689583333333</v>
      </c>
      <c r="H1249" s="125"/>
      <c r="I1249" s="125" t="s">
        <v>1352</v>
      </c>
      <c r="J1249" s="125"/>
      <c r="K1249" s="125" t="s">
        <v>1360</v>
      </c>
      <c r="L1249" s="125">
        <v>4</v>
      </c>
      <c r="M1249" s="125">
        <v>0</v>
      </c>
      <c r="N1249" s="125">
        <v>3.8500000000000001E-3</v>
      </c>
      <c r="O1249" s="125">
        <v>1.6000000000000001E-4</v>
      </c>
      <c r="P1249" s="125"/>
      <c r="Q1249" s="125"/>
      <c r="R1249" s="125">
        <v>4.0099999999999997E-3</v>
      </c>
      <c r="S1249" s="125"/>
      <c r="T1249" s="125"/>
      <c r="U1249" s="125"/>
      <c r="V1249" s="125"/>
      <c r="W1249" s="125"/>
      <c r="X1249" s="125"/>
      <c r="Y1249" s="125"/>
      <c r="Z1249" s="125"/>
      <c r="AA1249" s="125"/>
      <c r="AB1249" s="125"/>
      <c r="AC1249" s="125"/>
      <c r="AD1249" s="125"/>
      <c r="AE1249" s="125">
        <v>1.6000000000000001E-4</v>
      </c>
      <c r="AF1249" s="125"/>
      <c r="AG1249" s="125"/>
      <c r="AH1249" s="125"/>
      <c r="AI1249" s="125"/>
      <c r="AJ1249" s="125"/>
      <c r="AK1249" s="125"/>
      <c r="AL1249" s="125"/>
      <c r="AM1249" s="125"/>
      <c r="AN1249" s="125"/>
      <c r="AO1249" s="125"/>
      <c r="AP1249" s="125"/>
      <c r="AQ1249" s="125"/>
      <c r="AR1249" s="125"/>
      <c r="AS1249" s="125" t="s">
        <v>1353</v>
      </c>
      <c r="AT1249" s="108" t="str">
        <f t="shared" si="19"/>
        <v>CTL1_2025-06-29_P</v>
      </c>
      <c r="AU1249" s="49"/>
      <c r="AV1249" s="49"/>
    </row>
    <row r="1250" spans="1:48" x14ac:dyDescent="0.35">
      <c r="A1250" s="125" t="s">
        <v>1673</v>
      </c>
      <c r="B1250" s="125" t="s">
        <v>1349</v>
      </c>
      <c r="C1250" s="125" t="s">
        <v>1359</v>
      </c>
      <c r="D1250" s="125" t="s">
        <v>1349</v>
      </c>
      <c r="E1250" s="125">
        <v>681.17340000000002</v>
      </c>
      <c r="F1250" s="125" t="s">
        <v>1357</v>
      </c>
      <c r="G1250" s="157">
        <v>45837.69027777778</v>
      </c>
      <c r="H1250" s="125"/>
      <c r="I1250" s="125" t="s">
        <v>1352</v>
      </c>
      <c r="J1250" s="125"/>
      <c r="K1250" s="125" t="s">
        <v>1360</v>
      </c>
      <c r="L1250" s="125">
        <v>28</v>
      </c>
      <c r="M1250" s="125">
        <v>0</v>
      </c>
      <c r="N1250" s="125">
        <v>7.6219999999999996E-2</v>
      </c>
      <c r="O1250" s="125">
        <v>0.13482</v>
      </c>
      <c r="P1250" s="125"/>
      <c r="Q1250" s="125"/>
      <c r="R1250" s="125">
        <v>0.21104000000000001</v>
      </c>
      <c r="S1250" s="125"/>
      <c r="T1250" s="125"/>
      <c r="U1250" s="125"/>
      <c r="V1250" s="125"/>
      <c r="W1250" s="125"/>
      <c r="X1250" s="125"/>
      <c r="Y1250" s="125"/>
      <c r="Z1250" s="125"/>
      <c r="AA1250" s="125"/>
      <c r="AB1250" s="125"/>
      <c r="AC1250" s="125"/>
      <c r="AD1250" s="125"/>
      <c r="AE1250" s="125">
        <v>0.13482</v>
      </c>
      <c r="AF1250" s="125"/>
      <c r="AG1250" s="125"/>
      <c r="AH1250" s="125"/>
      <c r="AI1250" s="125"/>
      <c r="AJ1250" s="125"/>
      <c r="AK1250" s="125"/>
      <c r="AL1250" s="125"/>
      <c r="AM1250" s="125"/>
      <c r="AN1250" s="125"/>
      <c r="AO1250" s="125"/>
      <c r="AP1250" s="125"/>
      <c r="AQ1250" s="125"/>
      <c r="AR1250" s="125"/>
      <c r="AS1250" s="125" t="s">
        <v>1353</v>
      </c>
      <c r="AT1250" s="108" t="str">
        <f t="shared" si="19"/>
        <v>CTL1_2025-06-29_C</v>
      </c>
      <c r="AU1250" s="49"/>
      <c r="AV1250" s="49"/>
    </row>
    <row r="1251" spans="1:48" x14ac:dyDescent="0.35">
      <c r="A1251" s="125" t="s">
        <v>1675</v>
      </c>
      <c r="B1251" s="125" t="s">
        <v>1349</v>
      </c>
      <c r="C1251" s="125" t="s">
        <v>1350</v>
      </c>
      <c r="D1251" s="125" t="s">
        <v>1349</v>
      </c>
      <c r="E1251" s="125">
        <v>6.6390900000000004</v>
      </c>
      <c r="F1251" s="125" t="s">
        <v>1351</v>
      </c>
      <c r="G1251" s="157">
        <v>45837.690972222219</v>
      </c>
      <c r="H1251" s="125"/>
      <c r="I1251" s="125" t="s">
        <v>1352</v>
      </c>
      <c r="J1251" s="125"/>
      <c r="K1251" s="125"/>
      <c r="L1251" s="125">
        <v>0</v>
      </c>
      <c r="M1251" s="125">
        <v>0</v>
      </c>
      <c r="N1251" s="125">
        <v>2.7570000000000001E-2</v>
      </c>
      <c r="O1251" s="125">
        <v>4.7499999999999999E-3</v>
      </c>
      <c r="P1251" s="125"/>
      <c r="Q1251" s="125"/>
      <c r="R1251" s="125">
        <v>3.2320000000000002E-2</v>
      </c>
      <c r="S1251" s="125"/>
      <c r="T1251" s="125"/>
      <c r="U1251" s="125"/>
      <c r="V1251" s="125"/>
      <c r="W1251" s="125"/>
      <c r="X1251" s="125"/>
      <c r="Y1251" s="125"/>
      <c r="Z1251" s="125"/>
      <c r="AA1251" s="125"/>
      <c r="AB1251" s="125"/>
      <c r="AC1251" s="125"/>
      <c r="AD1251" s="125"/>
      <c r="AE1251" s="125">
        <v>4.7499999999999999E-3</v>
      </c>
      <c r="AF1251" s="125"/>
      <c r="AG1251" s="125"/>
      <c r="AH1251" s="125"/>
      <c r="AI1251" s="125"/>
      <c r="AJ1251" s="125"/>
      <c r="AK1251" s="125"/>
      <c r="AL1251" s="125"/>
      <c r="AM1251" s="125"/>
      <c r="AN1251" s="125"/>
      <c r="AO1251" s="125"/>
      <c r="AP1251" s="125"/>
      <c r="AQ1251" s="125"/>
      <c r="AR1251" s="125"/>
      <c r="AS1251" s="125" t="s">
        <v>1353</v>
      </c>
      <c r="AT1251" s="108" t="str">
        <f t="shared" si="19"/>
        <v>CL2_2025-06-29_N</v>
      </c>
      <c r="AU1251" s="49"/>
      <c r="AV1251" s="49"/>
    </row>
    <row r="1252" spans="1:48" x14ac:dyDescent="0.35">
      <c r="A1252" s="125" t="s">
        <v>1675</v>
      </c>
      <c r="B1252" s="125" t="s">
        <v>1349</v>
      </c>
      <c r="C1252" s="125" t="s">
        <v>1359</v>
      </c>
      <c r="D1252" s="125" t="s">
        <v>1349</v>
      </c>
      <c r="E1252" s="125">
        <v>208.93969999999999</v>
      </c>
      <c r="F1252" s="125" t="s">
        <v>1357</v>
      </c>
      <c r="G1252" s="157">
        <v>45837.690972222219</v>
      </c>
      <c r="H1252" s="125"/>
      <c r="I1252" s="125" t="s">
        <v>1352</v>
      </c>
      <c r="J1252" s="125"/>
      <c r="K1252" s="125" t="s">
        <v>1360</v>
      </c>
      <c r="L1252" s="125">
        <v>4</v>
      </c>
      <c r="M1252" s="125">
        <v>0</v>
      </c>
      <c r="N1252" s="125">
        <v>0.12869</v>
      </c>
      <c r="O1252" s="125">
        <v>0.13453000000000001</v>
      </c>
      <c r="P1252" s="125"/>
      <c r="Q1252" s="125"/>
      <c r="R1252" s="125">
        <v>0.26322000000000001</v>
      </c>
      <c r="S1252" s="125"/>
      <c r="T1252" s="125"/>
      <c r="U1252" s="125"/>
      <c r="V1252" s="125"/>
      <c r="W1252" s="125"/>
      <c r="X1252" s="125"/>
      <c r="Y1252" s="125"/>
      <c r="Z1252" s="125"/>
      <c r="AA1252" s="125"/>
      <c r="AB1252" s="125"/>
      <c r="AC1252" s="125"/>
      <c r="AD1252" s="125"/>
      <c r="AE1252" s="125">
        <v>0.13453000000000001</v>
      </c>
      <c r="AF1252" s="125"/>
      <c r="AG1252" s="125"/>
      <c r="AH1252" s="125"/>
      <c r="AI1252" s="125"/>
      <c r="AJ1252" s="125"/>
      <c r="AK1252" s="125"/>
      <c r="AL1252" s="125"/>
      <c r="AM1252" s="125"/>
      <c r="AN1252" s="125"/>
      <c r="AO1252" s="125"/>
      <c r="AP1252" s="125"/>
      <c r="AQ1252" s="125"/>
      <c r="AR1252" s="125"/>
      <c r="AS1252" s="125" t="s">
        <v>1353</v>
      </c>
      <c r="AT1252" s="108" t="str">
        <f t="shared" si="19"/>
        <v>CL2_2025-06-29_C</v>
      </c>
      <c r="AU1252" s="49"/>
      <c r="AV1252" s="49"/>
    </row>
    <row r="1253" spans="1:48" x14ac:dyDescent="0.35">
      <c r="A1253" s="125" t="s">
        <v>1676</v>
      </c>
      <c r="B1253" s="125" t="s">
        <v>1349</v>
      </c>
      <c r="C1253" s="125" t="s">
        <v>1350</v>
      </c>
      <c r="D1253" s="125" t="s">
        <v>1349</v>
      </c>
      <c r="E1253" s="125">
        <v>0.50229000000000001</v>
      </c>
      <c r="F1253" s="125" t="s">
        <v>1351</v>
      </c>
      <c r="G1253" s="157">
        <v>45837.693055555559</v>
      </c>
      <c r="H1253" s="125"/>
      <c r="I1253" s="125" t="s">
        <v>1352</v>
      </c>
      <c r="J1253" s="125"/>
      <c r="K1253" s="125"/>
      <c r="L1253" s="125">
        <v>0</v>
      </c>
      <c r="M1253" s="125">
        <v>0</v>
      </c>
      <c r="N1253" s="125">
        <v>1.051E-2</v>
      </c>
      <c r="O1253" s="125">
        <v>2.9099999999999998E-3</v>
      </c>
      <c r="P1253" s="125"/>
      <c r="Q1253" s="125"/>
      <c r="R1253" s="125">
        <v>1.342E-2</v>
      </c>
      <c r="S1253" s="125"/>
      <c r="T1253" s="125"/>
      <c r="U1253" s="125"/>
      <c r="V1253" s="125"/>
      <c r="W1253" s="125"/>
      <c r="X1253" s="125"/>
      <c r="Y1253" s="125"/>
      <c r="Z1253" s="125"/>
      <c r="AA1253" s="125"/>
      <c r="AB1253" s="125"/>
      <c r="AC1253" s="125"/>
      <c r="AD1253" s="125"/>
      <c r="AE1253" s="125">
        <v>2.9099999999999998E-3</v>
      </c>
      <c r="AF1253" s="125"/>
      <c r="AG1253" s="125"/>
      <c r="AH1253" s="125"/>
      <c r="AI1253" s="125"/>
      <c r="AJ1253" s="125"/>
      <c r="AK1253" s="125"/>
      <c r="AL1253" s="125"/>
      <c r="AM1253" s="125"/>
      <c r="AN1253" s="125"/>
      <c r="AO1253" s="125"/>
      <c r="AP1253" s="125"/>
      <c r="AQ1253" s="125"/>
      <c r="AR1253" s="125"/>
      <c r="AS1253" s="125" t="s">
        <v>1353</v>
      </c>
      <c r="AT1253" s="108" t="str">
        <f t="shared" si="19"/>
        <v>SB5_2025-06-29_N</v>
      </c>
      <c r="AU1253" s="49"/>
      <c r="AV1253" s="49"/>
    </row>
    <row r="1254" spans="1:48" x14ac:dyDescent="0.35">
      <c r="A1254" s="125" t="s">
        <v>1676</v>
      </c>
      <c r="B1254" s="125" t="s">
        <v>1349</v>
      </c>
      <c r="C1254" s="125" t="s">
        <v>1359</v>
      </c>
      <c r="D1254" s="125" t="s">
        <v>1349</v>
      </c>
      <c r="E1254" s="125">
        <v>383.34930000000003</v>
      </c>
      <c r="F1254" s="125" t="s">
        <v>1357</v>
      </c>
      <c r="G1254" s="157">
        <v>45837.693749999999</v>
      </c>
      <c r="H1254" s="125"/>
      <c r="I1254" s="125" t="s">
        <v>1352</v>
      </c>
      <c r="J1254" s="125"/>
      <c r="K1254" s="125" t="s">
        <v>1360</v>
      </c>
      <c r="L1254" s="125">
        <v>4</v>
      </c>
      <c r="M1254" s="125">
        <v>0</v>
      </c>
      <c r="N1254" s="125">
        <v>0.22217000000000001</v>
      </c>
      <c r="O1254" s="125">
        <v>0.1331</v>
      </c>
      <c r="P1254" s="125"/>
      <c r="Q1254" s="125"/>
      <c r="R1254" s="125">
        <v>0.35526999999999997</v>
      </c>
      <c r="S1254" s="125"/>
      <c r="T1254" s="125"/>
      <c r="U1254" s="125"/>
      <c r="V1254" s="125"/>
      <c r="W1254" s="125"/>
      <c r="X1254" s="125"/>
      <c r="Y1254" s="125"/>
      <c r="Z1254" s="125"/>
      <c r="AA1254" s="125"/>
      <c r="AB1254" s="125"/>
      <c r="AC1254" s="125"/>
      <c r="AD1254" s="125"/>
      <c r="AE1254" s="125">
        <v>0.1331</v>
      </c>
      <c r="AF1254" s="125"/>
      <c r="AG1254" s="125"/>
      <c r="AH1254" s="125"/>
      <c r="AI1254" s="125"/>
      <c r="AJ1254" s="125"/>
      <c r="AK1254" s="125"/>
      <c r="AL1254" s="125"/>
      <c r="AM1254" s="125"/>
      <c r="AN1254" s="125"/>
      <c r="AO1254" s="125"/>
      <c r="AP1254" s="125"/>
      <c r="AQ1254" s="125"/>
      <c r="AR1254" s="125"/>
      <c r="AS1254" s="125" t="s">
        <v>1353</v>
      </c>
      <c r="AT1254" s="108" t="str">
        <f t="shared" si="19"/>
        <v>SB5_2025-06-29_C</v>
      </c>
      <c r="AU1254" s="49"/>
      <c r="AV1254" s="49"/>
    </row>
    <row r="1255" spans="1:48" x14ac:dyDescent="0.35">
      <c r="A1255" s="125" t="s">
        <v>1677</v>
      </c>
      <c r="B1255" s="125" t="s">
        <v>1349</v>
      </c>
      <c r="C1255" s="125" t="s">
        <v>1350</v>
      </c>
      <c r="D1255" s="125" t="s">
        <v>1349</v>
      </c>
      <c r="E1255" s="125">
        <v>-2.3083900000000002</v>
      </c>
      <c r="F1255" s="125" t="s">
        <v>1351</v>
      </c>
      <c r="G1255" s="157">
        <v>45837.695138888892</v>
      </c>
      <c r="H1255" s="125"/>
      <c r="I1255" s="125" t="s">
        <v>1352</v>
      </c>
      <c r="J1255" s="125"/>
      <c r="K1255" s="125"/>
      <c r="L1255" s="125">
        <v>0</v>
      </c>
      <c r="M1255" s="125">
        <v>0</v>
      </c>
      <c r="N1255" s="125">
        <v>2.6900000000000001E-3</v>
      </c>
      <c r="O1255" s="125">
        <v>2.2100000000000002E-3</v>
      </c>
      <c r="P1255" s="125"/>
      <c r="Q1255" s="125"/>
      <c r="R1255" s="125">
        <v>4.8999999999999998E-3</v>
      </c>
      <c r="S1255" s="125"/>
      <c r="T1255" s="125"/>
      <c r="U1255" s="125"/>
      <c r="V1255" s="125"/>
      <c r="W1255" s="125"/>
      <c r="X1255" s="125"/>
      <c r="Y1255" s="125"/>
      <c r="Z1255" s="125"/>
      <c r="AA1255" s="125"/>
      <c r="AB1255" s="125"/>
      <c r="AC1255" s="125"/>
      <c r="AD1255" s="125"/>
      <c r="AE1255" s="125">
        <v>2.2100000000000002E-3</v>
      </c>
      <c r="AF1255" s="125"/>
      <c r="AG1255" s="125"/>
      <c r="AH1255" s="125"/>
      <c r="AI1255" s="125"/>
      <c r="AJ1255" s="125"/>
      <c r="AK1255" s="125"/>
      <c r="AL1255" s="125"/>
      <c r="AM1255" s="125"/>
      <c r="AN1255" s="125"/>
      <c r="AO1255" s="125"/>
      <c r="AP1255" s="125"/>
      <c r="AQ1255" s="125"/>
      <c r="AR1255" s="125"/>
      <c r="AS1255" s="125" t="s">
        <v>1353</v>
      </c>
      <c r="AT1255" s="108" t="str">
        <f t="shared" si="19"/>
        <v>MB3_2025-06-29_N</v>
      </c>
      <c r="AU1255" s="49"/>
      <c r="AV1255" s="49"/>
    </row>
    <row r="1256" spans="1:48" x14ac:dyDescent="0.35">
      <c r="A1256" s="125" t="s">
        <v>1672</v>
      </c>
      <c r="B1256" s="125" t="s">
        <v>1349</v>
      </c>
      <c r="C1256" s="125" t="s">
        <v>1361</v>
      </c>
      <c r="D1256" s="125" t="s">
        <v>1349</v>
      </c>
      <c r="E1256" s="125">
        <v>477.4316</v>
      </c>
      <c r="F1256" s="125" t="s">
        <v>1351</v>
      </c>
      <c r="G1256" s="157">
        <v>45837.695833333331</v>
      </c>
      <c r="H1256" s="125"/>
      <c r="I1256" s="125" t="s">
        <v>1352</v>
      </c>
      <c r="J1256" s="125"/>
      <c r="K1256" s="125" t="s">
        <v>1360</v>
      </c>
      <c r="L1256" s="125">
        <v>4</v>
      </c>
      <c r="M1256" s="125">
        <v>0</v>
      </c>
      <c r="N1256" s="125">
        <v>9.2329999999999995E-2</v>
      </c>
      <c r="O1256" s="125">
        <v>1.2999999999999999E-4</v>
      </c>
      <c r="P1256" s="125"/>
      <c r="Q1256" s="125"/>
      <c r="R1256" s="125">
        <v>9.2469999999999997E-2</v>
      </c>
      <c r="S1256" s="125"/>
      <c r="T1256" s="125"/>
      <c r="U1256" s="125"/>
      <c r="V1256" s="125"/>
      <c r="W1256" s="125"/>
      <c r="X1256" s="125"/>
      <c r="Y1256" s="125"/>
      <c r="Z1256" s="125"/>
      <c r="AA1256" s="125"/>
      <c r="AB1256" s="125"/>
      <c r="AC1256" s="125"/>
      <c r="AD1256" s="125"/>
      <c r="AE1256" s="125">
        <v>1.2999999999999999E-4</v>
      </c>
      <c r="AF1256" s="125"/>
      <c r="AG1256" s="125"/>
      <c r="AH1256" s="125"/>
      <c r="AI1256" s="125"/>
      <c r="AJ1256" s="125"/>
      <c r="AK1256" s="125"/>
      <c r="AL1256" s="125"/>
      <c r="AM1256" s="125"/>
      <c r="AN1256" s="125"/>
      <c r="AO1256" s="125"/>
      <c r="AP1256" s="125"/>
      <c r="AQ1256" s="125"/>
      <c r="AR1256" s="125"/>
      <c r="AS1256" s="125" t="s">
        <v>1353</v>
      </c>
      <c r="AT1256" s="108" t="str">
        <f t="shared" si="19"/>
        <v>GRPL1_2025-06-29_T</v>
      </c>
      <c r="AU1256" s="49"/>
      <c r="AV1256" s="49"/>
    </row>
    <row r="1257" spans="1:48" x14ac:dyDescent="0.35">
      <c r="A1257" s="125" t="s">
        <v>1678</v>
      </c>
      <c r="B1257" s="125" t="s">
        <v>1349</v>
      </c>
      <c r="C1257" s="125" t="s">
        <v>1350</v>
      </c>
      <c r="D1257" s="125" t="s">
        <v>1349</v>
      </c>
      <c r="E1257" s="125">
        <v>3.9961600000000002</v>
      </c>
      <c r="F1257" s="125" t="s">
        <v>1351</v>
      </c>
      <c r="G1257" s="157">
        <v>45837.696527777778</v>
      </c>
      <c r="H1257" s="125"/>
      <c r="I1257" s="125" t="s">
        <v>1352</v>
      </c>
      <c r="J1257" s="125"/>
      <c r="K1257" s="125"/>
      <c r="L1257" s="125">
        <v>0</v>
      </c>
      <c r="M1257" s="125">
        <v>0</v>
      </c>
      <c r="N1257" s="125">
        <v>2.0219999999999998E-2</v>
      </c>
      <c r="O1257" s="125">
        <v>4.9500000000000004E-3</v>
      </c>
      <c r="P1257" s="125"/>
      <c r="Q1257" s="125"/>
      <c r="R1257" s="125">
        <v>2.5170000000000001E-2</v>
      </c>
      <c r="S1257" s="125"/>
      <c r="T1257" s="125"/>
      <c r="U1257" s="125"/>
      <c r="V1257" s="125"/>
      <c r="W1257" s="125"/>
      <c r="X1257" s="125"/>
      <c r="Y1257" s="125"/>
      <c r="Z1257" s="125"/>
      <c r="AA1257" s="125"/>
      <c r="AB1257" s="125"/>
      <c r="AC1257" s="125"/>
      <c r="AD1257" s="125"/>
      <c r="AE1257" s="125">
        <v>4.9500000000000004E-3</v>
      </c>
      <c r="AF1257" s="125"/>
      <c r="AG1257" s="125"/>
      <c r="AH1257" s="125"/>
      <c r="AI1257" s="125"/>
      <c r="AJ1257" s="125"/>
      <c r="AK1257" s="125"/>
      <c r="AL1257" s="125"/>
      <c r="AM1257" s="125"/>
      <c r="AN1257" s="125"/>
      <c r="AO1257" s="125"/>
      <c r="AP1257" s="125"/>
      <c r="AQ1257" s="125"/>
      <c r="AR1257" s="125"/>
      <c r="AS1257" s="125" t="s">
        <v>1353</v>
      </c>
      <c r="AT1257" s="108" t="str">
        <f t="shared" si="19"/>
        <v>LSC1_2025-06-29_N</v>
      </c>
      <c r="AU1257" s="49"/>
      <c r="AV1257" s="49"/>
    </row>
    <row r="1258" spans="1:48" x14ac:dyDescent="0.35">
      <c r="A1258" s="125" t="s">
        <v>1677</v>
      </c>
      <c r="B1258" s="125" t="s">
        <v>1349</v>
      </c>
      <c r="C1258" s="125" t="s">
        <v>1361</v>
      </c>
      <c r="D1258" s="125" t="s">
        <v>1349</v>
      </c>
      <c r="E1258" s="125">
        <v>197.16849999999999</v>
      </c>
      <c r="F1258" s="125" t="s">
        <v>1351</v>
      </c>
      <c r="G1258" s="157">
        <v>45837.700694444444</v>
      </c>
      <c r="H1258" s="125"/>
      <c r="I1258" s="125" t="s">
        <v>1352</v>
      </c>
      <c r="J1258" s="125"/>
      <c r="K1258" s="125"/>
      <c r="L1258" s="125">
        <v>0</v>
      </c>
      <c r="M1258" s="125">
        <v>0</v>
      </c>
      <c r="N1258" s="125">
        <v>0.19112000000000001</v>
      </c>
      <c r="O1258" s="125">
        <v>1.5900000000000001E-3</v>
      </c>
      <c r="P1258" s="125"/>
      <c r="Q1258" s="125"/>
      <c r="R1258" s="125">
        <v>0.19270999999999999</v>
      </c>
      <c r="S1258" s="125"/>
      <c r="T1258" s="125"/>
      <c r="U1258" s="125"/>
      <c r="V1258" s="125"/>
      <c r="W1258" s="125"/>
      <c r="X1258" s="125"/>
      <c r="Y1258" s="125"/>
      <c r="Z1258" s="125"/>
      <c r="AA1258" s="125"/>
      <c r="AB1258" s="125"/>
      <c r="AC1258" s="125"/>
      <c r="AD1258" s="125"/>
      <c r="AE1258" s="125">
        <v>1.5900000000000001E-3</v>
      </c>
      <c r="AF1258" s="125"/>
      <c r="AG1258" s="125"/>
      <c r="AH1258" s="125"/>
      <c r="AI1258" s="125"/>
      <c r="AJ1258" s="125"/>
      <c r="AK1258" s="125"/>
      <c r="AL1258" s="125"/>
      <c r="AM1258" s="125"/>
      <c r="AN1258" s="125"/>
      <c r="AO1258" s="125"/>
      <c r="AP1258" s="125"/>
      <c r="AQ1258" s="125"/>
      <c r="AR1258" s="125"/>
      <c r="AS1258" s="125" t="s">
        <v>1353</v>
      </c>
      <c r="AT1258" s="108" t="str">
        <f t="shared" si="19"/>
        <v>MB3_2025-06-29_T</v>
      </c>
      <c r="AU1258" s="49"/>
      <c r="AV1258" s="49"/>
    </row>
    <row r="1259" spans="1:48" x14ac:dyDescent="0.35">
      <c r="A1259" s="125" t="s">
        <v>1679</v>
      </c>
      <c r="B1259" s="125" t="s">
        <v>1349</v>
      </c>
      <c r="C1259" s="125" t="s">
        <v>1356</v>
      </c>
      <c r="D1259" s="125" t="s">
        <v>1349</v>
      </c>
      <c r="E1259" s="125">
        <v>3.058E-2</v>
      </c>
      <c r="F1259" s="125" t="s">
        <v>1357</v>
      </c>
      <c r="G1259" s="157">
        <v>45837.702777777777</v>
      </c>
      <c r="H1259" s="125"/>
      <c r="I1259" s="125" t="s">
        <v>1352</v>
      </c>
      <c r="J1259" s="125"/>
      <c r="K1259" s="125"/>
      <c r="L1259" s="125">
        <v>0</v>
      </c>
      <c r="M1259" s="125">
        <v>0</v>
      </c>
      <c r="N1259" s="125">
        <v>7.0099999999999997E-3</v>
      </c>
      <c r="O1259" s="125">
        <v>1.3699999999999999E-3</v>
      </c>
      <c r="P1259" s="125"/>
      <c r="Q1259" s="125"/>
      <c r="R1259" s="125">
        <v>8.3800000000000003E-3</v>
      </c>
      <c r="S1259" s="125"/>
      <c r="T1259" s="125"/>
      <c r="U1259" s="125"/>
      <c r="V1259" s="125"/>
      <c r="W1259" s="125"/>
      <c r="X1259" s="125"/>
      <c r="Y1259" s="125"/>
      <c r="Z1259" s="125"/>
      <c r="AA1259" s="125"/>
      <c r="AB1259" s="125"/>
      <c r="AC1259" s="125"/>
      <c r="AD1259" s="125"/>
      <c r="AE1259" s="125">
        <v>1.3699999999999999E-3</v>
      </c>
      <c r="AF1259" s="125"/>
      <c r="AG1259" s="125"/>
      <c r="AH1259" s="125"/>
      <c r="AI1259" s="125"/>
      <c r="AJ1259" s="125"/>
      <c r="AK1259" s="125"/>
      <c r="AL1259" s="125"/>
      <c r="AM1259" s="125"/>
      <c r="AN1259" s="125"/>
      <c r="AO1259" s="125"/>
      <c r="AP1259" s="125"/>
      <c r="AQ1259" s="125"/>
      <c r="AR1259" s="125"/>
      <c r="AS1259" s="125" t="s">
        <v>1353</v>
      </c>
      <c r="AT1259" s="108" t="str">
        <f t="shared" si="19"/>
        <v>MDWL1_2025-06-29_P</v>
      </c>
      <c r="AU1259" s="49"/>
      <c r="AV1259" s="49"/>
    </row>
    <row r="1260" spans="1:48" x14ac:dyDescent="0.35">
      <c r="A1260" s="125" t="s">
        <v>1665</v>
      </c>
      <c r="B1260" s="125" t="s">
        <v>1349</v>
      </c>
      <c r="C1260" s="125" t="s">
        <v>1361</v>
      </c>
      <c r="D1260" s="125" t="s">
        <v>1349</v>
      </c>
      <c r="E1260" s="125">
        <v>2411.9850000000001</v>
      </c>
      <c r="F1260" s="125" t="s">
        <v>1351</v>
      </c>
      <c r="G1260" s="157">
        <v>45837.708333333336</v>
      </c>
      <c r="H1260" s="125"/>
      <c r="I1260" s="125" t="s">
        <v>1352</v>
      </c>
      <c r="J1260" s="125"/>
      <c r="K1260" s="125" t="s">
        <v>1360</v>
      </c>
      <c r="L1260" s="125">
        <v>19</v>
      </c>
      <c r="M1260" s="125">
        <v>0</v>
      </c>
      <c r="N1260" s="125">
        <v>0.1166</v>
      </c>
      <c r="O1260" s="125">
        <v>-1.2999999999999999E-4</v>
      </c>
      <c r="P1260" s="125"/>
      <c r="Q1260" s="125"/>
      <c r="R1260" s="125">
        <v>0.11647</v>
      </c>
      <c r="S1260" s="125"/>
      <c r="T1260" s="125"/>
      <c r="U1260" s="125"/>
      <c r="V1260" s="125"/>
      <c r="W1260" s="125"/>
      <c r="X1260" s="125"/>
      <c r="Y1260" s="125"/>
      <c r="Z1260" s="125"/>
      <c r="AA1260" s="125"/>
      <c r="AB1260" s="125"/>
      <c r="AC1260" s="125"/>
      <c r="AD1260" s="125"/>
      <c r="AE1260" s="125">
        <v>-1.2999999999999999E-4</v>
      </c>
      <c r="AF1260" s="125"/>
      <c r="AG1260" s="125"/>
      <c r="AH1260" s="125"/>
      <c r="AI1260" s="125"/>
      <c r="AJ1260" s="125"/>
      <c r="AK1260" s="125"/>
      <c r="AL1260" s="125"/>
      <c r="AM1260" s="125"/>
      <c r="AN1260" s="125"/>
      <c r="AO1260" s="125"/>
      <c r="AP1260" s="125"/>
      <c r="AQ1260" s="125"/>
      <c r="AR1260" s="125"/>
      <c r="AS1260" s="125" t="s">
        <v>1353</v>
      </c>
      <c r="AT1260" s="108" t="str">
        <f t="shared" si="19"/>
        <v>MR4_2025-06-29_T</v>
      </c>
      <c r="AU1260" s="49"/>
      <c r="AV1260" s="49"/>
    </row>
    <row r="1261" spans="1:48" x14ac:dyDescent="0.35">
      <c r="A1261" s="125" t="s">
        <v>1677</v>
      </c>
      <c r="B1261" s="125" t="s">
        <v>1349</v>
      </c>
      <c r="C1261" s="125" t="s">
        <v>1359</v>
      </c>
      <c r="D1261" s="125" t="s">
        <v>1349</v>
      </c>
      <c r="E1261" s="125">
        <v>959.56510000000003</v>
      </c>
      <c r="F1261" s="125" t="s">
        <v>1357</v>
      </c>
      <c r="G1261" s="157">
        <v>45837.713888888888</v>
      </c>
      <c r="H1261" s="125"/>
      <c r="I1261" s="125" t="s">
        <v>1352</v>
      </c>
      <c r="J1261" s="125"/>
      <c r="K1261" s="125" t="s">
        <v>1360</v>
      </c>
      <c r="L1261" s="125">
        <v>38</v>
      </c>
      <c r="M1261" s="125">
        <v>0</v>
      </c>
      <c r="N1261" s="125">
        <v>7.9479999999999995E-2</v>
      </c>
      <c r="O1261" s="125">
        <v>0.13669000000000001</v>
      </c>
      <c r="P1261" s="125"/>
      <c r="Q1261" s="125"/>
      <c r="R1261" s="125">
        <v>0.21618000000000001</v>
      </c>
      <c r="S1261" s="125"/>
      <c r="T1261" s="125"/>
      <c r="U1261" s="125"/>
      <c r="V1261" s="125"/>
      <c r="W1261" s="125"/>
      <c r="X1261" s="125"/>
      <c r="Y1261" s="125"/>
      <c r="Z1261" s="125"/>
      <c r="AA1261" s="125"/>
      <c r="AB1261" s="125"/>
      <c r="AC1261" s="125"/>
      <c r="AD1261" s="125"/>
      <c r="AE1261" s="125">
        <v>0.13669000000000001</v>
      </c>
      <c r="AF1261" s="125"/>
      <c r="AG1261" s="125"/>
      <c r="AH1261" s="125"/>
      <c r="AI1261" s="125"/>
      <c r="AJ1261" s="125"/>
      <c r="AK1261" s="125"/>
      <c r="AL1261" s="125"/>
      <c r="AM1261" s="125"/>
      <c r="AN1261" s="125"/>
      <c r="AO1261" s="125"/>
      <c r="AP1261" s="125"/>
      <c r="AQ1261" s="125"/>
      <c r="AR1261" s="125"/>
      <c r="AS1261" s="125" t="s">
        <v>1353</v>
      </c>
      <c r="AT1261" s="108" t="str">
        <f t="shared" si="19"/>
        <v>MB3_2025-06-29_C</v>
      </c>
      <c r="AU1261" s="49"/>
      <c r="AV1261" s="49"/>
    </row>
    <row r="1262" spans="1:48" x14ac:dyDescent="0.35">
      <c r="A1262" s="125" t="s">
        <v>1674</v>
      </c>
      <c r="B1262" s="125" t="s">
        <v>1349</v>
      </c>
      <c r="C1262" s="125" t="s">
        <v>1356</v>
      </c>
      <c r="D1262" s="125" t="s">
        <v>1349</v>
      </c>
      <c r="E1262" s="125">
        <v>1.1990000000000001E-2</v>
      </c>
      <c r="F1262" s="125" t="s">
        <v>1357</v>
      </c>
      <c r="G1262" s="157">
        <v>45837.713888888888</v>
      </c>
      <c r="H1262" s="125"/>
      <c r="I1262" s="125" t="s">
        <v>1352</v>
      </c>
      <c r="J1262" s="125"/>
      <c r="K1262" s="125" t="s">
        <v>1360</v>
      </c>
      <c r="L1262" s="125">
        <v>0</v>
      </c>
      <c r="M1262" s="125">
        <v>0</v>
      </c>
      <c r="N1262" s="125">
        <v>1.1199999999999999E-3</v>
      </c>
      <c r="O1262" s="125">
        <v>5.0600000000000003E-3</v>
      </c>
      <c r="P1262" s="125"/>
      <c r="Q1262" s="125"/>
      <c r="R1262" s="125">
        <v>6.1799999999999997E-3</v>
      </c>
      <c r="S1262" s="125"/>
      <c r="T1262" s="125"/>
      <c r="U1262" s="125"/>
      <c r="V1262" s="125"/>
      <c r="W1262" s="125"/>
      <c r="X1262" s="125"/>
      <c r="Y1262" s="125"/>
      <c r="Z1262" s="125"/>
      <c r="AA1262" s="125"/>
      <c r="AB1262" s="125"/>
      <c r="AC1262" s="125"/>
      <c r="AD1262" s="125"/>
      <c r="AE1262" s="125">
        <v>5.0600000000000003E-3</v>
      </c>
      <c r="AF1262" s="125"/>
      <c r="AG1262" s="125"/>
      <c r="AH1262" s="125"/>
      <c r="AI1262" s="125"/>
      <c r="AJ1262" s="125"/>
      <c r="AK1262" s="125"/>
      <c r="AL1262" s="125"/>
      <c r="AM1262" s="125"/>
      <c r="AN1262" s="125"/>
      <c r="AO1262" s="125"/>
      <c r="AP1262" s="125"/>
      <c r="AQ1262" s="125"/>
      <c r="AR1262" s="125"/>
      <c r="AS1262" s="125" t="s">
        <v>1353</v>
      </c>
      <c r="AT1262" s="108" t="str">
        <f t="shared" si="19"/>
        <v>ROL1_2025-06-29_P</v>
      </c>
      <c r="AU1262" s="49"/>
      <c r="AV1262" s="49"/>
    </row>
    <row r="1263" spans="1:48" x14ac:dyDescent="0.35">
      <c r="A1263" s="125" t="s">
        <v>1678</v>
      </c>
      <c r="B1263" s="125" t="s">
        <v>1349</v>
      </c>
      <c r="C1263" s="125" t="s">
        <v>1359</v>
      </c>
      <c r="D1263" s="125" t="s">
        <v>1349</v>
      </c>
      <c r="E1263" s="125">
        <v>899.02290000000005</v>
      </c>
      <c r="F1263" s="125" t="s">
        <v>1357</v>
      </c>
      <c r="G1263" s="157">
        <v>45837.715277777781</v>
      </c>
      <c r="H1263" s="125"/>
      <c r="I1263" s="125" t="s">
        <v>1352</v>
      </c>
      <c r="J1263" s="125"/>
      <c r="K1263" s="125" t="s">
        <v>1360</v>
      </c>
      <c r="L1263" s="125">
        <v>35</v>
      </c>
      <c r="M1263" s="125">
        <v>0</v>
      </c>
      <c r="N1263" s="125">
        <v>8.0560000000000007E-2</v>
      </c>
      <c r="O1263" s="125">
        <v>0.13532</v>
      </c>
      <c r="P1263" s="125"/>
      <c r="Q1263" s="125"/>
      <c r="R1263" s="125">
        <v>0.21587999999999999</v>
      </c>
      <c r="S1263" s="125"/>
      <c r="T1263" s="125"/>
      <c r="U1263" s="125"/>
      <c r="V1263" s="125"/>
      <c r="W1263" s="125"/>
      <c r="X1263" s="125"/>
      <c r="Y1263" s="125"/>
      <c r="Z1263" s="125"/>
      <c r="AA1263" s="125"/>
      <c r="AB1263" s="125"/>
      <c r="AC1263" s="125"/>
      <c r="AD1263" s="125"/>
      <c r="AE1263" s="125">
        <v>0.13532</v>
      </c>
      <c r="AF1263" s="125"/>
      <c r="AG1263" s="125"/>
      <c r="AH1263" s="125"/>
      <c r="AI1263" s="125"/>
      <c r="AJ1263" s="125"/>
      <c r="AK1263" s="125"/>
      <c r="AL1263" s="125"/>
      <c r="AM1263" s="125"/>
      <c r="AN1263" s="125"/>
      <c r="AO1263" s="125"/>
      <c r="AP1263" s="125"/>
      <c r="AQ1263" s="125"/>
      <c r="AR1263" s="125"/>
      <c r="AS1263" s="125" t="s">
        <v>1353</v>
      </c>
      <c r="AT1263" s="108" t="str">
        <f t="shared" si="19"/>
        <v>LSC1_2025-06-29_C</v>
      </c>
      <c r="AU1263" s="49"/>
      <c r="AV1263" s="49"/>
    </row>
    <row r="1264" spans="1:48" x14ac:dyDescent="0.35">
      <c r="A1264" s="125" t="s">
        <v>1679</v>
      </c>
      <c r="B1264" s="125" t="s">
        <v>1349</v>
      </c>
      <c r="C1264" s="125" t="s">
        <v>1350</v>
      </c>
      <c r="D1264" s="125" t="s">
        <v>1349</v>
      </c>
      <c r="E1264" s="125">
        <v>26.770109999999999</v>
      </c>
      <c r="F1264" s="125" t="s">
        <v>1351</v>
      </c>
      <c r="G1264" s="157">
        <v>45837.715277777781</v>
      </c>
      <c r="H1264" s="125"/>
      <c r="I1264" s="125" t="s">
        <v>1352</v>
      </c>
      <c r="J1264" s="125"/>
      <c r="K1264" s="125"/>
      <c r="L1264" s="125">
        <v>0</v>
      </c>
      <c r="M1264" s="125">
        <v>0</v>
      </c>
      <c r="N1264" s="125">
        <v>8.3549999999999999E-2</v>
      </c>
      <c r="O1264" s="125">
        <v>5.7499999999999999E-3</v>
      </c>
      <c r="P1264" s="125"/>
      <c r="Q1264" s="125"/>
      <c r="R1264" s="125">
        <v>8.9300000000000004E-2</v>
      </c>
      <c r="S1264" s="125"/>
      <c r="T1264" s="125"/>
      <c r="U1264" s="125"/>
      <c r="V1264" s="125"/>
      <c r="W1264" s="125"/>
      <c r="X1264" s="125"/>
      <c r="Y1264" s="125"/>
      <c r="Z1264" s="125"/>
      <c r="AA1264" s="125"/>
      <c r="AB1264" s="125"/>
      <c r="AC1264" s="125"/>
      <c r="AD1264" s="125"/>
      <c r="AE1264" s="125">
        <v>5.7499999999999999E-3</v>
      </c>
      <c r="AF1264" s="125"/>
      <c r="AG1264" s="125"/>
      <c r="AH1264" s="125"/>
      <c r="AI1264" s="125"/>
      <c r="AJ1264" s="125"/>
      <c r="AK1264" s="125"/>
      <c r="AL1264" s="125"/>
      <c r="AM1264" s="125"/>
      <c r="AN1264" s="125"/>
      <c r="AO1264" s="125"/>
      <c r="AP1264" s="125"/>
      <c r="AQ1264" s="125"/>
      <c r="AR1264" s="125"/>
      <c r="AS1264" s="125" t="s">
        <v>1353</v>
      </c>
      <c r="AT1264" s="108" t="str">
        <f t="shared" si="19"/>
        <v>MDWL1_2025-06-29_N</v>
      </c>
      <c r="AU1264" s="49"/>
      <c r="AV1264" s="49"/>
    </row>
    <row r="1265" spans="1:48" x14ac:dyDescent="0.35">
      <c r="A1265" s="125" t="s">
        <v>1676</v>
      </c>
      <c r="B1265" s="125" t="s">
        <v>1349</v>
      </c>
      <c r="C1265" s="125" t="s">
        <v>1356</v>
      </c>
      <c r="D1265" s="125" t="s">
        <v>1349</v>
      </c>
      <c r="E1265" s="125">
        <v>4.6589999999999999E-2</v>
      </c>
      <c r="F1265" s="125" t="s">
        <v>1357</v>
      </c>
      <c r="G1265" s="157">
        <v>45837.715277777781</v>
      </c>
      <c r="H1265" s="125"/>
      <c r="I1265" s="125" t="s">
        <v>1352</v>
      </c>
      <c r="J1265" s="125"/>
      <c r="K1265" s="125" t="s">
        <v>1360</v>
      </c>
      <c r="L1265" s="125">
        <v>4</v>
      </c>
      <c r="M1265" s="125">
        <v>0</v>
      </c>
      <c r="N1265" s="125">
        <v>2.7999999999999998E-4</v>
      </c>
      <c r="O1265" s="125">
        <v>-9.0000000000000006E-5</v>
      </c>
      <c r="P1265" s="125"/>
      <c r="Q1265" s="125"/>
      <c r="R1265" s="125">
        <v>1.9000000000000001E-4</v>
      </c>
      <c r="S1265" s="125"/>
      <c r="T1265" s="125"/>
      <c r="U1265" s="125"/>
      <c r="V1265" s="125"/>
      <c r="W1265" s="125"/>
      <c r="X1265" s="125"/>
      <c r="Y1265" s="125"/>
      <c r="Z1265" s="125"/>
      <c r="AA1265" s="125"/>
      <c r="AB1265" s="125"/>
      <c r="AC1265" s="125"/>
      <c r="AD1265" s="125"/>
      <c r="AE1265" s="125">
        <v>-9.0000000000000006E-5</v>
      </c>
      <c r="AF1265" s="125"/>
      <c r="AG1265" s="125"/>
      <c r="AH1265" s="125"/>
      <c r="AI1265" s="125"/>
      <c r="AJ1265" s="125"/>
      <c r="AK1265" s="125"/>
      <c r="AL1265" s="125"/>
      <c r="AM1265" s="125"/>
      <c r="AN1265" s="125"/>
      <c r="AO1265" s="125"/>
      <c r="AP1265" s="125"/>
      <c r="AQ1265" s="125"/>
      <c r="AR1265" s="125"/>
      <c r="AS1265" s="125" t="s">
        <v>1353</v>
      </c>
      <c r="AT1265" s="108" t="str">
        <f t="shared" si="19"/>
        <v>SB5_2025-06-29_P</v>
      </c>
      <c r="AU1265" s="49"/>
      <c r="AV1265" s="49"/>
    </row>
    <row r="1266" spans="1:48" x14ac:dyDescent="0.35">
      <c r="A1266" s="125" t="s">
        <v>1675</v>
      </c>
      <c r="B1266" s="125" t="s">
        <v>1349</v>
      </c>
      <c r="C1266" s="125" t="s">
        <v>1361</v>
      </c>
      <c r="D1266" s="125" t="s">
        <v>1349</v>
      </c>
      <c r="E1266" s="125">
        <v>611.50030000000004</v>
      </c>
      <c r="F1266" s="125" t="s">
        <v>1351</v>
      </c>
      <c r="G1266" s="157">
        <v>45837.717361111114</v>
      </c>
      <c r="H1266" s="125"/>
      <c r="I1266" s="125" t="s">
        <v>1352</v>
      </c>
      <c r="J1266" s="125"/>
      <c r="K1266" s="125" t="s">
        <v>1360</v>
      </c>
      <c r="L1266" s="125">
        <v>4</v>
      </c>
      <c r="M1266" s="125">
        <v>0</v>
      </c>
      <c r="N1266" s="125">
        <v>0.11824999999999999</v>
      </c>
      <c r="O1266" s="125">
        <v>6.4000000000000005E-4</v>
      </c>
      <c r="P1266" s="125"/>
      <c r="Q1266" s="125"/>
      <c r="R1266" s="125">
        <v>0.11889</v>
      </c>
      <c r="S1266" s="125"/>
      <c r="T1266" s="125"/>
      <c r="U1266" s="125"/>
      <c r="V1266" s="125"/>
      <c r="W1266" s="125"/>
      <c r="X1266" s="125"/>
      <c r="Y1266" s="125"/>
      <c r="Z1266" s="125"/>
      <c r="AA1266" s="125"/>
      <c r="AB1266" s="125"/>
      <c r="AC1266" s="125"/>
      <c r="AD1266" s="125"/>
      <c r="AE1266" s="125">
        <v>6.4000000000000005E-4</v>
      </c>
      <c r="AF1266" s="125"/>
      <c r="AG1266" s="125"/>
      <c r="AH1266" s="125"/>
      <c r="AI1266" s="125"/>
      <c r="AJ1266" s="125"/>
      <c r="AK1266" s="125"/>
      <c r="AL1266" s="125"/>
      <c r="AM1266" s="125"/>
      <c r="AN1266" s="125"/>
      <c r="AO1266" s="125"/>
      <c r="AP1266" s="125"/>
      <c r="AQ1266" s="125"/>
      <c r="AR1266" s="125"/>
      <c r="AS1266" s="125" t="s">
        <v>1353</v>
      </c>
      <c r="AT1266" s="108" t="str">
        <f t="shared" si="19"/>
        <v>CL2_2025-06-29_T</v>
      </c>
      <c r="AU1266" s="49"/>
      <c r="AV1266" s="49"/>
    </row>
    <row r="1267" spans="1:48" x14ac:dyDescent="0.35">
      <c r="A1267" s="125" t="s">
        <v>1676</v>
      </c>
      <c r="B1267" s="125" t="s">
        <v>1349</v>
      </c>
      <c r="C1267" s="125" t="s">
        <v>1361</v>
      </c>
      <c r="D1267" s="125" t="s">
        <v>1349</v>
      </c>
      <c r="E1267" s="125">
        <v>632.75789999999995</v>
      </c>
      <c r="F1267" s="125" t="s">
        <v>1351</v>
      </c>
      <c r="G1267" s="157">
        <v>45837.718055555553</v>
      </c>
      <c r="H1267" s="125"/>
      <c r="I1267" s="125" t="s">
        <v>1352</v>
      </c>
      <c r="J1267" s="125"/>
      <c r="K1267" s="125" t="s">
        <v>1360</v>
      </c>
      <c r="L1267" s="125">
        <v>4</v>
      </c>
      <c r="M1267" s="125">
        <v>0</v>
      </c>
      <c r="N1267" s="125">
        <v>0.12237000000000001</v>
      </c>
      <c r="O1267" s="125">
        <v>1.9000000000000001E-4</v>
      </c>
      <c r="P1267" s="125"/>
      <c r="Q1267" s="125"/>
      <c r="R1267" s="125">
        <v>0.12255000000000001</v>
      </c>
      <c r="S1267" s="125"/>
      <c r="T1267" s="125"/>
      <c r="U1267" s="125"/>
      <c r="V1267" s="125"/>
      <c r="W1267" s="125"/>
      <c r="X1267" s="125"/>
      <c r="Y1267" s="125"/>
      <c r="Z1267" s="125"/>
      <c r="AA1267" s="125"/>
      <c r="AB1267" s="125"/>
      <c r="AC1267" s="125"/>
      <c r="AD1267" s="125"/>
      <c r="AE1267" s="125">
        <v>1.9000000000000001E-4</v>
      </c>
      <c r="AF1267" s="125"/>
      <c r="AG1267" s="125"/>
      <c r="AH1267" s="125"/>
      <c r="AI1267" s="125"/>
      <c r="AJ1267" s="125"/>
      <c r="AK1267" s="125"/>
      <c r="AL1267" s="125"/>
      <c r="AM1267" s="125"/>
      <c r="AN1267" s="125"/>
      <c r="AO1267" s="125"/>
      <c r="AP1267" s="125"/>
      <c r="AQ1267" s="125"/>
      <c r="AR1267" s="125"/>
      <c r="AS1267" s="125" t="s">
        <v>1353</v>
      </c>
      <c r="AT1267" s="108" t="str">
        <f t="shared" si="19"/>
        <v>SB5_2025-06-29_T</v>
      </c>
      <c r="AU1267" s="49"/>
      <c r="AV1267" s="49"/>
    </row>
    <row r="1268" spans="1:48" x14ac:dyDescent="0.35">
      <c r="A1268" s="125" t="s">
        <v>1680</v>
      </c>
      <c r="B1268" s="125" t="s">
        <v>1349</v>
      </c>
      <c r="C1268" s="125" t="s">
        <v>1350</v>
      </c>
      <c r="D1268" s="125" t="s">
        <v>1349</v>
      </c>
      <c r="E1268" s="125">
        <v>-1.27464</v>
      </c>
      <c r="F1268" s="125" t="s">
        <v>1351</v>
      </c>
      <c r="G1268" s="157">
        <v>45837.71875</v>
      </c>
      <c r="H1268" s="125"/>
      <c r="I1268" s="125" t="s">
        <v>1352</v>
      </c>
      <c r="J1268" s="125"/>
      <c r="K1268" s="125"/>
      <c r="L1268" s="125">
        <v>0</v>
      </c>
      <c r="M1268" s="125">
        <v>0</v>
      </c>
      <c r="N1268" s="125">
        <v>5.5700000000000003E-3</v>
      </c>
      <c r="O1268" s="125">
        <v>8.0999999999999996E-4</v>
      </c>
      <c r="P1268" s="125"/>
      <c r="Q1268" s="125"/>
      <c r="R1268" s="125">
        <v>6.3699999999999998E-3</v>
      </c>
      <c r="S1268" s="125"/>
      <c r="T1268" s="125"/>
      <c r="U1268" s="125"/>
      <c r="V1268" s="125"/>
      <c r="W1268" s="125"/>
      <c r="X1268" s="125"/>
      <c r="Y1268" s="125"/>
      <c r="Z1268" s="125"/>
      <c r="AA1268" s="125"/>
      <c r="AB1268" s="125"/>
      <c r="AC1268" s="125"/>
      <c r="AD1268" s="125"/>
      <c r="AE1268" s="125">
        <v>8.0999999999999996E-4</v>
      </c>
      <c r="AF1268" s="125"/>
      <c r="AG1268" s="125"/>
      <c r="AH1268" s="125"/>
      <c r="AI1268" s="125"/>
      <c r="AJ1268" s="125"/>
      <c r="AK1268" s="125"/>
      <c r="AL1268" s="125"/>
      <c r="AM1268" s="125"/>
      <c r="AN1268" s="125"/>
      <c r="AO1268" s="125"/>
      <c r="AP1268" s="125"/>
      <c r="AQ1268" s="125"/>
      <c r="AR1268" s="125"/>
      <c r="AS1268" s="125" t="s">
        <v>1353</v>
      </c>
      <c r="AT1268" s="108" t="str">
        <f t="shared" si="19"/>
        <v>SW1_2025-06-29_N</v>
      </c>
      <c r="AU1268" s="49"/>
      <c r="AV1268" s="49"/>
    </row>
    <row r="1269" spans="1:48" x14ac:dyDescent="0.35">
      <c r="A1269" s="125" t="s">
        <v>1681</v>
      </c>
      <c r="B1269" s="125" t="s">
        <v>1349</v>
      </c>
      <c r="C1269" s="125" t="s">
        <v>1350</v>
      </c>
      <c r="D1269" s="125" t="s">
        <v>1349</v>
      </c>
      <c r="E1269" s="125">
        <v>46.092559999999999</v>
      </c>
      <c r="F1269" s="125" t="s">
        <v>1351</v>
      </c>
      <c r="G1269" s="157">
        <v>45837.720833333333</v>
      </c>
      <c r="H1269" s="125"/>
      <c r="I1269" s="125" t="s">
        <v>1352</v>
      </c>
      <c r="J1269" s="125"/>
      <c r="K1269" s="125"/>
      <c r="L1269" s="125">
        <v>0</v>
      </c>
      <c r="M1269" s="125">
        <v>0</v>
      </c>
      <c r="N1269" s="125">
        <v>0.13728000000000001</v>
      </c>
      <c r="O1269" s="125">
        <v>5.1399999999999996E-3</v>
      </c>
      <c r="P1269" s="125"/>
      <c r="Q1269" s="125"/>
      <c r="R1269" s="125">
        <v>0.14241999999999999</v>
      </c>
      <c r="S1269" s="125"/>
      <c r="T1269" s="125"/>
      <c r="U1269" s="125"/>
      <c r="V1269" s="125"/>
      <c r="W1269" s="125"/>
      <c r="X1269" s="125"/>
      <c r="Y1269" s="125"/>
      <c r="Z1269" s="125"/>
      <c r="AA1269" s="125"/>
      <c r="AB1269" s="125"/>
      <c r="AC1269" s="125"/>
      <c r="AD1269" s="125"/>
      <c r="AE1269" s="125">
        <v>5.1399999999999996E-3</v>
      </c>
      <c r="AF1269" s="125"/>
      <c r="AG1269" s="125"/>
      <c r="AH1269" s="125"/>
      <c r="AI1269" s="125"/>
      <c r="AJ1269" s="125"/>
      <c r="AK1269" s="125"/>
      <c r="AL1269" s="125"/>
      <c r="AM1269" s="125"/>
      <c r="AN1269" s="125"/>
      <c r="AO1269" s="125"/>
      <c r="AP1269" s="125"/>
      <c r="AQ1269" s="125"/>
      <c r="AR1269" s="125"/>
      <c r="AS1269" s="125" t="s">
        <v>1353</v>
      </c>
      <c r="AT1269" s="108" t="str">
        <f t="shared" si="19"/>
        <v>AC2_2025-06-29_N</v>
      </c>
      <c r="AU1269" s="49"/>
      <c r="AV1269" s="49"/>
    </row>
    <row r="1270" spans="1:48" x14ac:dyDescent="0.35">
      <c r="A1270" s="125" t="s">
        <v>1681</v>
      </c>
      <c r="B1270" s="125" t="s">
        <v>1349</v>
      </c>
      <c r="C1270" s="125" t="s">
        <v>1397</v>
      </c>
      <c r="D1270" s="125" t="s">
        <v>1349</v>
      </c>
      <c r="E1270" s="125">
        <v>1.03244</v>
      </c>
      <c r="F1270" s="125" t="s">
        <v>1357</v>
      </c>
      <c r="G1270" s="157">
        <v>45837.722916666666</v>
      </c>
      <c r="H1270" s="125"/>
      <c r="I1270" s="125" t="s">
        <v>1352</v>
      </c>
      <c r="J1270" s="125"/>
      <c r="K1270" s="125"/>
      <c r="L1270" s="125">
        <v>0</v>
      </c>
      <c r="M1270" s="125">
        <v>0</v>
      </c>
      <c r="N1270" s="125">
        <v>0.37985999999999998</v>
      </c>
      <c r="O1270" s="125">
        <v>1.0399999999999999E-3</v>
      </c>
      <c r="P1270" s="125"/>
      <c r="Q1270" s="125"/>
      <c r="R1270" s="125">
        <v>0.38090000000000002</v>
      </c>
      <c r="S1270" s="125"/>
      <c r="T1270" s="125"/>
      <c r="U1270" s="125"/>
      <c r="V1270" s="125"/>
      <c r="W1270" s="125"/>
      <c r="X1270" s="125"/>
      <c r="Y1270" s="125"/>
      <c r="Z1270" s="125"/>
      <c r="AA1270" s="125"/>
      <c r="AB1270" s="125"/>
      <c r="AC1270" s="125"/>
      <c r="AD1270" s="125"/>
      <c r="AE1270" s="125">
        <v>1.0399999999999999E-3</v>
      </c>
      <c r="AF1270" s="125"/>
      <c r="AG1270" s="125"/>
      <c r="AH1270" s="125"/>
      <c r="AI1270" s="125"/>
      <c r="AJ1270" s="125"/>
      <c r="AK1270" s="125"/>
      <c r="AL1270" s="125"/>
      <c r="AM1270" s="125"/>
      <c r="AN1270" s="125"/>
      <c r="AO1270" s="125"/>
      <c r="AP1270" s="125"/>
      <c r="AQ1270" s="125"/>
      <c r="AR1270" s="125"/>
      <c r="AS1270" s="125" t="s">
        <v>1353</v>
      </c>
      <c r="AT1270" s="108" t="str">
        <f t="shared" si="19"/>
        <v>AC2_2025-06-29_P</v>
      </c>
      <c r="AU1270" s="49"/>
      <c r="AV1270" s="49"/>
    </row>
    <row r="1271" spans="1:48" x14ac:dyDescent="0.35">
      <c r="A1271" s="125" t="s">
        <v>1679</v>
      </c>
      <c r="B1271" s="125" t="s">
        <v>1349</v>
      </c>
      <c r="C1271" s="125" t="s">
        <v>1359</v>
      </c>
      <c r="D1271" s="125" t="s">
        <v>1349</v>
      </c>
      <c r="E1271" s="125">
        <v>708.47860000000003</v>
      </c>
      <c r="F1271" s="125" t="s">
        <v>1357</v>
      </c>
      <c r="G1271" s="157">
        <v>45837.722916666666</v>
      </c>
      <c r="H1271" s="125"/>
      <c r="I1271" s="125" t="s">
        <v>1352</v>
      </c>
      <c r="J1271" s="125"/>
      <c r="K1271" s="125" t="s">
        <v>1360</v>
      </c>
      <c r="L1271" s="125">
        <v>30</v>
      </c>
      <c r="M1271" s="125">
        <v>0</v>
      </c>
      <c r="N1271" s="125">
        <v>7.4349999999999999E-2</v>
      </c>
      <c r="O1271" s="125">
        <v>0.13558000000000001</v>
      </c>
      <c r="P1271" s="125"/>
      <c r="Q1271" s="125"/>
      <c r="R1271" s="125">
        <v>0.20993999999999999</v>
      </c>
      <c r="S1271" s="125"/>
      <c r="T1271" s="125"/>
      <c r="U1271" s="125"/>
      <c r="V1271" s="125"/>
      <c r="W1271" s="125"/>
      <c r="X1271" s="125"/>
      <c r="Y1271" s="125"/>
      <c r="Z1271" s="125"/>
      <c r="AA1271" s="125"/>
      <c r="AB1271" s="125"/>
      <c r="AC1271" s="125"/>
      <c r="AD1271" s="125"/>
      <c r="AE1271" s="125">
        <v>0.13558000000000001</v>
      </c>
      <c r="AF1271" s="125"/>
      <c r="AG1271" s="125"/>
      <c r="AH1271" s="125"/>
      <c r="AI1271" s="125"/>
      <c r="AJ1271" s="125"/>
      <c r="AK1271" s="125"/>
      <c r="AL1271" s="125"/>
      <c r="AM1271" s="125"/>
      <c r="AN1271" s="125"/>
      <c r="AO1271" s="125"/>
      <c r="AP1271" s="125"/>
      <c r="AQ1271" s="125"/>
      <c r="AR1271" s="125"/>
      <c r="AS1271" s="125" t="s">
        <v>1353</v>
      </c>
      <c r="AT1271" s="108" t="str">
        <f t="shared" si="19"/>
        <v>MDWL1_2025-06-29_C</v>
      </c>
      <c r="AU1271" s="49"/>
      <c r="AV1271" s="49"/>
    </row>
    <row r="1272" spans="1:48" x14ac:dyDescent="0.35">
      <c r="A1272" s="125" t="s">
        <v>1682</v>
      </c>
      <c r="B1272" s="125" t="s">
        <v>1349</v>
      </c>
      <c r="C1272" s="125" t="s">
        <v>1350</v>
      </c>
      <c r="D1272" s="125" t="s">
        <v>1349</v>
      </c>
      <c r="E1272" s="125">
        <v>-3.5798800000000002</v>
      </c>
      <c r="F1272" s="125" t="s">
        <v>1351</v>
      </c>
      <c r="G1272" s="157">
        <v>45837.723611111112</v>
      </c>
      <c r="H1272" s="125"/>
      <c r="I1272" s="125" t="s">
        <v>1352</v>
      </c>
      <c r="J1272" s="125"/>
      <c r="K1272" s="125"/>
      <c r="L1272" s="125">
        <v>0</v>
      </c>
      <c r="M1272" s="125">
        <v>0</v>
      </c>
      <c r="N1272" s="125">
        <v>-8.4000000000000003E-4</v>
      </c>
      <c r="O1272" s="125">
        <v>1.123E-2</v>
      </c>
      <c r="P1272" s="125"/>
      <c r="Q1272" s="125"/>
      <c r="R1272" s="125">
        <v>1.038E-2</v>
      </c>
      <c r="S1272" s="125"/>
      <c r="T1272" s="125"/>
      <c r="U1272" s="125"/>
      <c r="V1272" s="125"/>
      <c r="W1272" s="125"/>
      <c r="X1272" s="125"/>
      <c r="Y1272" s="125"/>
      <c r="Z1272" s="125"/>
      <c r="AA1272" s="125"/>
      <c r="AB1272" s="125"/>
      <c r="AC1272" s="125"/>
      <c r="AD1272" s="125"/>
      <c r="AE1272" s="125">
        <v>1.123E-2</v>
      </c>
      <c r="AF1272" s="125"/>
      <c r="AG1272" s="125"/>
      <c r="AH1272" s="125"/>
      <c r="AI1272" s="125"/>
      <c r="AJ1272" s="125"/>
      <c r="AK1272" s="125"/>
      <c r="AL1272" s="125"/>
      <c r="AM1272" s="125"/>
      <c r="AN1272" s="125"/>
      <c r="AO1272" s="125"/>
      <c r="AP1272" s="125"/>
      <c r="AQ1272" s="125"/>
      <c r="AR1272" s="125"/>
      <c r="AS1272" s="125" t="s">
        <v>1353</v>
      </c>
      <c r="AT1272" s="108" t="str">
        <f t="shared" si="19"/>
        <v>COL1_2025-06-29_N</v>
      </c>
      <c r="AU1272" s="49"/>
      <c r="AV1272" s="49"/>
    </row>
    <row r="1273" spans="1:48" x14ac:dyDescent="0.35">
      <c r="A1273" s="125" t="s">
        <v>1683</v>
      </c>
      <c r="B1273" s="125" t="s">
        <v>1349</v>
      </c>
      <c r="C1273" s="125" t="s">
        <v>1350</v>
      </c>
      <c r="D1273" s="125" t="s">
        <v>1349</v>
      </c>
      <c r="E1273" s="125">
        <v>7.8676700000000004</v>
      </c>
      <c r="F1273" s="125" t="s">
        <v>1351</v>
      </c>
      <c r="G1273" s="157">
        <v>45837.725694444445</v>
      </c>
      <c r="H1273" s="125"/>
      <c r="I1273" s="125" t="s">
        <v>1352</v>
      </c>
      <c r="J1273" s="125"/>
      <c r="K1273" s="125"/>
      <c r="L1273" s="125">
        <v>0</v>
      </c>
      <c r="M1273" s="125">
        <v>0</v>
      </c>
      <c r="N1273" s="125">
        <v>3.099E-2</v>
      </c>
      <c r="O1273" s="125">
        <v>4.28E-3</v>
      </c>
      <c r="P1273" s="125"/>
      <c r="Q1273" s="125"/>
      <c r="R1273" s="125">
        <v>3.5270000000000003E-2</v>
      </c>
      <c r="S1273" s="125"/>
      <c r="T1273" s="125"/>
      <c r="U1273" s="125"/>
      <c r="V1273" s="125"/>
      <c r="W1273" s="125"/>
      <c r="X1273" s="125"/>
      <c r="Y1273" s="125"/>
      <c r="Z1273" s="125"/>
      <c r="AA1273" s="125"/>
      <c r="AB1273" s="125"/>
      <c r="AC1273" s="125"/>
      <c r="AD1273" s="125"/>
      <c r="AE1273" s="125">
        <v>4.28E-3</v>
      </c>
      <c r="AF1273" s="125"/>
      <c r="AG1273" s="125"/>
      <c r="AH1273" s="125"/>
      <c r="AI1273" s="125"/>
      <c r="AJ1273" s="125"/>
      <c r="AK1273" s="125"/>
      <c r="AL1273" s="125"/>
      <c r="AM1273" s="125"/>
      <c r="AN1273" s="125"/>
      <c r="AO1273" s="125"/>
      <c r="AP1273" s="125"/>
      <c r="AQ1273" s="125"/>
      <c r="AR1273" s="125"/>
      <c r="AS1273" s="125" t="s">
        <v>1353</v>
      </c>
      <c r="AT1273" s="108" t="str">
        <f t="shared" si="19"/>
        <v>PL1_2025-06-29_N</v>
      </c>
      <c r="AU1273" s="49"/>
      <c r="AV1273" s="49"/>
    </row>
    <row r="1274" spans="1:48" x14ac:dyDescent="0.35">
      <c r="A1274" s="125" t="s">
        <v>1682</v>
      </c>
      <c r="B1274" s="125" t="s">
        <v>1349</v>
      </c>
      <c r="C1274" s="125" t="s">
        <v>1356</v>
      </c>
      <c r="D1274" s="125" t="s">
        <v>1349</v>
      </c>
      <c r="E1274" s="125">
        <v>4.0189999999999997E-2</v>
      </c>
      <c r="F1274" s="125" t="s">
        <v>1357</v>
      </c>
      <c r="G1274" s="157">
        <v>45837.726388888892</v>
      </c>
      <c r="H1274" s="125"/>
      <c r="I1274" s="125" t="s">
        <v>1352</v>
      </c>
      <c r="J1274" s="125"/>
      <c r="K1274" s="125"/>
      <c r="L1274" s="125">
        <v>0</v>
      </c>
      <c r="M1274" s="125">
        <v>0</v>
      </c>
      <c r="N1274" s="125">
        <v>1.005E-2</v>
      </c>
      <c r="O1274" s="125">
        <v>4.4299999999999999E-3</v>
      </c>
      <c r="P1274" s="125"/>
      <c r="Q1274" s="125"/>
      <c r="R1274" s="125">
        <v>1.448E-2</v>
      </c>
      <c r="S1274" s="125"/>
      <c r="T1274" s="125"/>
      <c r="U1274" s="125"/>
      <c r="V1274" s="125"/>
      <c r="W1274" s="125"/>
      <c r="X1274" s="125"/>
      <c r="Y1274" s="125"/>
      <c r="Z1274" s="125"/>
      <c r="AA1274" s="125"/>
      <c r="AB1274" s="125"/>
      <c r="AC1274" s="125"/>
      <c r="AD1274" s="125"/>
      <c r="AE1274" s="125">
        <v>4.4299999999999999E-3</v>
      </c>
      <c r="AF1274" s="125"/>
      <c r="AG1274" s="125"/>
      <c r="AH1274" s="125"/>
      <c r="AI1274" s="125"/>
      <c r="AJ1274" s="125"/>
      <c r="AK1274" s="125"/>
      <c r="AL1274" s="125"/>
      <c r="AM1274" s="125"/>
      <c r="AN1274" s="125"/>
      <c r="AO1274" s="125"/>
      <c r="AP1274" s="125"/>
      <c r="AQ1274" s="125"/>
      <c r="AR1274" s="125"/>
      <c r="AS1274" s="125" t="s">
        <v>1353</v>
      </c>
      <c r="AT1274" s="108" t="str">
        <f t="shared" si="19"/>
        <v>COL1_2025-06-29_P</v>
      </c>
      <c r="AU1274" s="49"/>
      <c r="AV1274" s="49"/>
    </row>
    <row r="1275" spans="1:48" x14ac:dyDescent="0.35">
      <c r="A1275" s="125" t="s">
        <v>1672</v>
      </c>
      <c r="B1275" s="125" t="s">
        <v>1349</v>
      </c>
      <c r="C1275" s="125" t="s">
        <v>1356</v>
      </c>
      <c r="D1275" s="125" t="s">
        <v>1349</v>
      </c>
      <c r="E1275" s="125">
        <v>1.1730000000000001E-2</v>
      </c>
      <c r="F1275" s="125" t="s">
        <v>1357</v>
      </c>
      <c r="G1275" s="157">
        <v>45837.730555555558</v>
      </c>
      <c r="H1275" s="125"/>
      <c r="I1275" s="125" t="s">
        <v>1352</v>
      </c>
      <c r="J1275" s="125"/>
      <c r="K1275" s="125" t="s">
        <v>1360</v>
      </c>
      <c r="L1275" s="125">
        <v>0</v>
      </c>
      <c r="M1275" s="125">
        <v>0</v>
      </c>
      <c r="N1275" s="125">
        <v>1.0399999999999999E-3</v>
      </c>
      <c r="O1275" s="125">
        <v>7.3999999999999999E-4</v>
      </c>
      <c r="P1275" s="125"/>
      <c r="Q1275" s="125"/>
      <c r="R1275" s="125">
        <v>1.7799999999999999E-3</v>
      </c>
      <c r="S1275" s="125"/>
      <c r="T1275" s="125"/>
      <c r="U1275" s="125"/>
      <c r="V1275" s="125"/>
      <c r="W1275" s="125"/>
      <c r="X1275" s="125"/>
      <c r="Y1275" s="125"/>
      <c r="Z1275" s="125"/>
      <c r="AA1275" s="125"/>
      <c r="AB1275" s="125"/>
      <c r="AC1275" s="125"/>
      <c r="AD1275" s="125"/>
      <c r="AE1275" s="125">
        <v>7.3999999999999999E-4</v>
      </c>
      <c r="AF1275" s="125"/>
      <c r="AG1275" s="125"/>
      <c r="AH1275" s="125"/>
      <c r="AI1275" s="125"/>
      <c r="AJ1275" s="125"/>
      <c r="AK1275" s="125"/>
      <c r="AL1275" s="125"/>
      <c r="AM1275" s="125"/>
      <c r="AN1275" s="125"/>
      <c r="AO1275" s="125"/>
      <c r="AP1275" s="125"/>
      <c r="AQ1275" s="125"/>
      <c r="AR1275" s="125"/>
      <c r="AS1275" s="125" t="s">
        <v>1353</v>
      </c>
      <c r="AT1275" s="108" t="str">
        <f t="shared" si="19"/>
        <v>GRPL1_2025-06-29_P</v>
      </c>
      <c r="AU1275" s="49"/>
      <c r="AV1275" s="49"/>
    </row>
    <row r="1276" spans="1:48" x14ac:dyDescent="0.35">
      <c r="A1276" s="125" t="s">
        <v>1677</v>
      </c>
      <c r="B1276" s="125" t="s">
        <v>1349</v>
      </c>
      <c r="C1276" s="125" t="s">
        <v>1397</v>
      </c>
      <c r="D1276" s="125" t="s">
        <v>1349</v>
      </c>
      <c r="E1276" s="125">
        <v>0.26590999999999998</v>
      </c>
      <c r="F1276" s="125" t="s">
        <v>1357</v>
      </c>
      <c r="G1276" s="157">
        <v>45837.731249999997</v>
      </c>
      <c r="H1276" s="125"/>
      <c r="I1276" s="125" t="s">
        <v>1352</v>
      </c>
      <c r="J1276" s="125"/>
      <c r="K1276" s="125" t="s">
        <v>1360</v>
      </c>
      <c r="L1276" s="125">
        <v>4</v>
      </c>
      <c r="M1276" s="125">
        <v>0</v>
      </c>
      <c r="N1276" s="125">
        <v>6.5300000000000002E-3</v>
      </c>
      <c r="O1276" s="125">
        <v>5.0000000000000002E-5</v>
      </c>
      <c r="P1276" s="125"/>
      <c r="Q1276" s="125"/>
      <c r="R1276" s="125">
        <v>6.5799999999999999E-3</v>
      </c>
      <c r="S1276" s="125"/>
      <c r="T1276" s="125"/>
      <c r="U1276" s="125"/>
      <c r="V1276" s="125"/>
      <c r="W1276" s="125"/>
      <c r="X1276" s="125"/>
      <c r="Y1276" s="125"/>
      <c r="Z1276" s="125"/>
      <c r="AA1276" s="125"/>
      <c r="AB1276" s="125"/>
      <c r="AC1276" s="125"/>
      <c r="AD1276" s="125"/>
      <c r="AE1276" s="125">
        <v>5.0000000000000002E-5</v>
      </c>
      <c r="AF1276" s="125"/>
      <c r="AG1276" s="125"/>
      <c r="AH1276" s="125"/>
      <c r="AI1276" s="125"/>
      <c r="AJ1276" s="125"/>
      <c r="AK1276" s="125"/>
      <c r="AL1276" s="125"/>
      <c r="AM1276" s="125"/>
      <c r="AN1276" s="125"/>
      <c r="AO1276" s="125"/>
      <c r="AP1276" s="125"/>
      <c r="AQ1276" s="125"/>
      <c r="AR1276" s="125"/>
      <c r="AS1276" s="125" t="s">
        <v>1353</v>
      </c>
      <c r="AT1276" s="108" t="str">
        <f t="shared" si="19"/>
        <v>MB3_2025-06-29_P</v>
      </c>
      <c r="AU1276" s="49"/>
      <c r="AV1276" s="49"/>
    </row>
    <row r="1277" spans="1:48" x14ac:dyDescent="0.35">
      <c r="A1277" s="125" t="s">
        <v>1683</v>
      </c>
      <c r="B1277" s="125" t="s">
        <v>1349</v>
      </c>
      <c r="C1277" s="125" t="s">
        <v>1361</v>
      </c>
      <c r="D1277" s="125" t="s">
        <v>1349</v>
      </c>
      <c r="E1277" s="125">
        <v>397.40120000000002</v>
      </c>
      <c r="F1277" s="125" t="s">
        <v>1351</v>
      </c>
      <c r="G1277" s="157">
        <v>45837.731944444444</v>
      </c>
      <c r="H1277" s="125"/>
      <c r="I1277" s="125" t="s">
        <v>1352</v>
      </c>
      <c r="J1277" s="125"/>
      <c r="K1277" s="125"/>
      <c r="L1277" s="125">
        <v>0</v>
      </c>
      <c r="M1277" s="125">
        <v>0</v>
      </c>
      <c r="N1277" s="125">
        <v>0.38971</v>
      </c>
      <c r="O1277" s="125">
        <v>3.0999999999999999E-3</v>
      </c>
      <c r="P1277" s="125"/>
      <c r="Q1277" s="125"/>
      <c r="R1277" s="125">
        <v>0.39280999999999999</v>
      </c>
      <c r="S1277" s="125"/>
      <c r="T1277" s="125"/>
      <c r="U1277" s="125"/>
      <c r="V1277" s="125"/>
      <c r="W1277" s="125"/>
      <c r="X1277" s="125"/>
      <c r="Y1277" s="125"/>
      <c r="Z1277" s="125"/>
      <c r="AA1277" s="125"/>
      <c r="AB1277" s="125"/>
      <c r="AC1277" s="125"/>
      <c r="AD1277" s="125"/>
      <c r="AE1277" s="125">
        <v>3.0999999999999999E-3</v>
      </c>
      <c r="AF1277" s="125"/>
      <c r="AG1277" s="125"/>
      <c r="AH1277" s="125"/>
      <c r="AI1277" s="125"/>
      <c r="AJ1277" s="125"/>
      <c r="AK1277" s="125"/>
      <c r="AL1277" s="125"/>
      <c r="AM1277" s="125"/>
      <c r="AN1277" s="125"/>
      <c r="AO1277" s="125"/>
      <c r="AP1277" s="125"/>
      <c r="AQ1277" s="125"/>
      <c r="AR1277" s="125"/>
      <c r="AS1277" s="125" t="s">
        <v>1353</v>
      </c>
      <c r="AT1277" s="108" t="str">
        <f t="shared" si="19"/>
        <v>PL1_2025-06-29_T</v>
      </c>
      <c r="AU1277" s="49"/>
      <c r="AV1277" s="49"/>
    </row>
    <row r="1278" spans="1:48" x14ac:dyDescent="0.35">
      <c r="A1278" s="125" t="s">
        <v>1680</v>
      </c>
      <c r="B1278" s="125" t="s">
        <v>1349</v>
      </c>
      <c r="C1278" s="125" t="s">
        <v>1356</v>
      </c>
      <c r="D1278" s="125" t="s">
        <v>1349</v>
      </c>
      <c r="E1278" s="125">
        <v>9.5420000000000005E-2</v>
      </c>
      <c r="F1278" s="125" t="s">
        <v>1357</v>
      </c>
      <c r="G1278" s="157">
        <v>45837.734027777777</v>
      </c>
      <c r="H1278" s="125"/>
      <c r="I1278" s="125" t="s">
        <v>1352</v>
      </c>
      <c r="J1278" s="125"/>
      <c r="K1278" s="125" t="s">
        <v>1360</v>
      </c>
      <c r="L1278" s="125">
        <v>4</v>
      </c>
      <c r="M1278" s="125">
        <v>0</v>
      </c>
      <c r="N1278" s="125">
        <v>3.3700000000000002E-3</v>
      </c>
      <c r="O1278" s="125">
        <v>1.4999999999999999E-4</v>
      </c>
      <c r="P1278" s="125"/>
      <c r="Q1278" s="125"/>
      <c r="R1278" s="125">
        <v>3.5100000000000001E-3</v>
      </c>
      <c r="S1278" s="125"/>
      <c r="T1278" s="125"/>
      <c r="U1278" s="125"/>
      <c r="V1278" s="125"/>
      <c r="W1278" s="125"/>
      <c r="X1278" s="125"/>
      <c r="Y1278" s="125"/>
      <c r="Z1278" s="125"/>
      <c r="AA1278" s="125"/>
      <c r="AB1278" s="125"/>
      <c r="AC1278" s="125"/>
      <c r="AD1278" s="125"/>
      <c r="AE1278" s="125">
        <v>1.4999999999999999E-4</v>
      </c>
      <c r="AF1278" s="125"/>
      <c r="AG1278" s="125"/>
      <c r="AH1278" s="125"/>
      <c r="AI1278" s="125"/>
      <c r="AJ1278" s="125"/>
      <c r="AK1278" s="125"/>
      <c r="AL1278" s="125"/>
      <c r="AM1278" s="125"/>
      <c r="AN1278" s="125"/>
      <c r="AO1278" s="125"/>
      <c r="AP1278" s="125"/>
      <c r="AQ1278" s="125"/>
      <c r="AR1278" s="125"/>
      <c r="AS1278" s="125" t="s">
        <v>1353</v>
      </c>
      <c r="AT1278" s="108" t="str">
        <f t="shared" si="19"/>
        <v>SW1_2025-06-29_P</v>
      </c>
      <c r="AU1278" s="49"/>
      <c r="AV1278" s="49"/>
    </row>
    <row r="1279" spans="1:48" x14ac:dyDescent="0.35">
      <c r="A1279" s="125" t="s">
        <v>1680</v>
      </c>
      <c r="B1279" s="125" t="s">
        <v>1349</v>
      </c>
      <c r="C1279" s="125" t="s">
        <v>1359</v>
      </c>
      <c r="D1279" s="125" t="s">
        <v>1349</v>
      </c>
      <c r="E1279" s="125">
        <v>587.21910000000003</v>
      </c>
      <c r="F1279" s="125" t="s">
        <v>1357</v>
      </c>
      <c r="G1279" s="157">
        <v>45837.734722222223</v>
      </c>
      <c r="H1279" s="125"/>
      <c r="I1279" s="125" t="s">
        <v>1352</v>
      </c>
      <c r="J1279" s="125"/>
      <c r="K1279" s="125" t="s">
        <v>1360</v>
      </c>
      <c r="L1279" s="125">
        <v>24</v>
      </c>
      <c r="M1279" s="125">
        <v>0</v>
      </c>
      <c r="N1279" s="125">
        <v>7.6219999999999996E-2</v>
      </c>
      <c r="O1279" s="125">
        <v>0.13439999999999999</v>
      </c>
      <c r="P1279" s="125"/>
      <c r="Q1279" s="125"/>
      <c r="R1279" s="125">
        <v>0.21060999999999999</v>
      </c>
      <c r="S1279" s="125"/>
      <c r="T1279" s="125"/>
      <c r="U1279" s="125"/>
      <c r="V1279" s="125"/>
      <c r="W1279" s="125"/>
      <c r="X1279" s="125"/>
      <c r="Y1279" s="125"/>
      <c r="Z1279" s="125"/>
      <c r="AA1279" s="125"/>
      <c r="AB1279" s="125"/>
      <c r="AC1279" s="125"/>
      <c r="AD1279" s="125"/>
      <c r="AE1279" s="125">
        <v>0.13439999999999999</v>
      </c>
      <c r="AF1279" s="125"/>
      <c r="AG1279" s="125"/>
      <c r="AH1279" s="125"/>
      <c r="AI1279" s="125"/>
      <c r="AJ1279" s="125"/>
      <c r="AK1279" s="125"/>
      <c r="AL1279" s="125"/>
      <c r="AM1279" s="125"/>
      <c r="AN1279" s="125"/>
      <c r="AO1279" s="125"/>
      <c r="AP1279" s="125"/>
      <c r="AQ1279" s="125"/>
      <c r="AR1279" s="125"/>
      <c r="AS1279" s="125" t="s">
        <v>1353</v>
      </c>
      <c r="AT1279" s="108" t="str">
        <f t="shared" si="19"/>
        <v>SW1_2025-06-29_C</v>
      </c>
      <c r="AU1279" s="49"/>
      <c r="AV1279" s="49"/>
    </row>
    <row r="1280" spans="1:48" x14ac:dyDescent="0.35">
      <c r="A1280" s="125" t="s">
        <v>1684</v>
      </c>
      <c r="B1280" s="125" t="s">
        <v>1349</v>
      </c>
      <c r="C1280" s="125" t="s">
        <v>1350</v>
      </c>
      <c r="D1280" s="125" t="s">
        <v>1349</v>
      </c>
      <c r="E1280" s="125">
        <v>6.0332100000000004</v>
      </c>
      <c r="F1280" s="125" t="s">
        <v>1351</v>
      </c>
      <c r="G1280" s="157">
        <v>45837.738194444442</v>
      </c>
      <c r="H1280" s="125"/>
      <c r="I1280" s="125" t="s">
        <v>1352</v>
      </c>
      <c r="J1280" s="125"/>
      <c r="K1280" s="125"/>
      <c r="L1280" s="125">
        <v>0</v>
      </c>
      <c r="M1280" s="125">
        <v>0</v>
      </c>
      <c r="N1280" s="125">
        <v>2.589E-2</v>
      </c>
      <c r="O1280" s="125">
        <v>6.0699999999999999E-3</v>
      </c>
      <c r="P1280" s="125"/>
      <c r="Q1280" s="125"/>
      <c r="R1280" s="125">
        <v>3.1960000000000002E-2</v>
      </c>
      <c r="S1280" s="125"/>
      <c r="T1280" s="125"/>
      <c r="U1280" s="125"/>
      <c r="V1280" s="125"/>
      <c r="W1280" s="125"/>
      <c r="X1280" s="125"/>
      <c r="Y1280" s="125"/>
      <c r="Z1280" s="125"/>
      <c r="AA1280" s="125"/>
      <c r="AB1280" s="125"/>
      <c r="AC1280" s="125"/>
      <c r="AD1280" s="125"/>
      <c r="AE1280" s="125">
        <v>6.0699999999999999E-3</v>
      </c>
      <c r="AF1280" s="125"/>
      <c r="AG1280" s="125"/>
      <c r="AH1280" s="125"/>
      <c r="AI1280" s="125"/>
      <c r="AJ1280" s="125"/>
      <c r="AK1280" s="125"/>
      <c r="AL1280" s="125"/>
      <c r="AM1280" s="125"/>
      <c r="AN1280" s="125"/>
      <c r="AO1280" s="125"/>
      <c r="AP1280" s="125"/>
      <c r="AQ1280" s="125"/>
      <c r="AR1280" s="125"/>
      <c r="AS1280" s="125" t="s">
        <v>1353</v>
      </c>
      <c r="AT1280" s="108" t="str">
        <f t="shared" si="19"/>
        <v>DE1_2025-06-29_N</v>
      </c>
      <c r="AU1280" s="49"/>
      <c r="AV1280" s="49"/>
    </row>
    <row r="1281" spans="1:48" x14ac:dyDescent="0.35">
      <c r="A1281" s="125" t="s">
        <v>1685</v>
      </c>
      <c r="B1281" s="125" t="s">
        <v>1349</v>
      </c>
      <c r="C1281" s="125" t="s">
        <v>1350</v>
      </c>
      <c r="D1281" s="125" t="s">
        <v>1349</v>
      </c>
      <c r="E1281" s="125">
        <v>-2.33013</v>
      </c>
      <c r="F1281" s="125" t="s">
        <v>1351</v>
      </c>
      <c r="G1281" s="157">
        <v>45837.741666666669</v>
      </c>
      <c r="H1281" s="125"/>
      <c r="I1281" s="125" t="s">
        <v>1352</v>
      </c>
      <c r="J1281" s="125"/>
      <c r="K1281" s="125"/>
      <c r="L1281" s="125">
        <v>0</v>
      </c>
      <c r="M1281" s="125">
        <v>0</v>
      </c>
      <c r="N1281" s="125">
        <v>2.63E-3</v>
      </c>
      <c r="O1281" s="125">
        <v>3.7599999999999999E-3</v>
      </c>
      <c r="P1281" s="125"/>
      <c r="Q1281" s="125"/>
      <c r="R1281" s="125">
        <v>6.3899999999999998E-3</v>
      </c>
      <c r="S1281" s="125"/>
      <c r="T1281" s="125"/>
      <c r="U1281" s="125"/>
      <c r="V1281" s="125"/>
      <c r="W1281" s="125"/>
      <c r="X1281" s="125"/>
      <c r="Y1281" s="125"/>
      <c r="Z1281" s="125"/>
      <c r="AA1281" s="125"/>
      <c r="AB1281" s="125"/>
      <c r="AC1281" s="125"/>
      <c r="AD1281" s="125"/>
      <c r="AE1281" s="125">
        <v>3.7599999999999999E-3</v>
      </c>
      <c r="AF1281" s="125"/>
      <c r="AG1281" s="125"/>
      <c r="AH1281" s="125"/>
      <c r="AI1281" s="125"/>
      <c r="AJ1281" s="125"/>
      <c r="AK1281" s="125"/>
      <c r="AL1281" s="125"/>
      <c r="AM1281" s="125"/>
      <c r="AN1281" s="125"/>
      <c r="AO1281" s="125"/>
      <c r="AP1281" s="125"/>
      <c r="AQ1281" s="125"/>
      <c r="AR1281" s="125"/>
      <c r="AS1281" s="125" t="s">
        <v>1353</v>
      </c>
      <c r="AT1281" s="108" t="str">
        <f t="shared" si="19"/>
        <v>PMRL1_2025-06-29_N</v>
      </c>
      <c r="AU1281" s="49"/>
      <c r="AV1281" s="49"/>
    </row>
    <row r="1282" spans="1:48" x14ac:dyDescent="0.35">
      <c r="A1282" s="125" t="s">
        <v>1686</v>
      </c>
      <c r="B1282" s="125" t="s">
        <v>1349</v>
      </c>
      <c r="C1282" s="125" t="s">
        <v>1350</v>
      </c>
      <c r="D1282" s="125" t="s">
        <v>1349</v>
      </c>
      <c r="E1282" s="125">
        <v>8.9887300000000003</v>
      </c>
      <c r="F1282" s="125" t="s">
        <v>1351</v>
      </c>
      <c r="G1282" s="157">
        <v>45837.743750000001</v>
      </c>
      <c r="H1282" s="125"/>
      <c r="I1282" s="125" t="s">
        <v>1352</v>
      </c>
      <c r="J1282" s="125"/>
      <c r="K1282" s="125"/>
      <c r="L1282" s="125">
        <v>0</v>
      </c>
      <c r="M1282" s="125">
        <v>0</v>
      </c>
      <c r="N1282" s="125">
        <v>3.4110000000000001E-2</v>
      </c>
      <c r="O1282" s="125">
        <v>1.027E-2</v>
      </c>
      <c r="P1282" s="125"/>
      <c r="Q1282" s="125"/>
      <c r="R1282" s="125">
        <v>4.437E-2</v>
      </c>
      <c r="S1282" s="125"/>
      <c r="T1282" s="125"/>
      <c r="U1282" s="125"/>
      <c r="V1282" s="125"/>
      <c r="W1282" s="125"/>
      <c r="X1282" s="125"/>
      <c r="Y1282" s="125"/>
      <c r="Z1282" s="125"/>
      <c r="AA1282" s="125"/>
      <c r="AB1282" s="125"/>
      <c r="AC1282" s="125"/>
      <c r="AD1282" s="125"/>
      <c r="AE1282" s="125">
        <v>1.027E-2</v>
      </c>
      <c r="AF1282" s="125"/>
      <c r="AG1282" s="125"/>
      <c r="AH1282" s="125"/>
      <c r="AI1282" s="125"/>
      <c r="AJ1282" s="125"/>
      <c r="AK1282" s="125"/>
      <c r="AL1282" s="125"/>
      <c r="AM1282" s="125"/>
      <c r="AN1282" s="125"/>
      <c r="AO1282" s="125"/>
      <c r="AP1282" s="125"/>
      <c r="AQ1282" s="125"/>
      <c r="AR1282" s="125"/>
      <c r="AS1282" s="125" t="s">
        <v>1353</v>
      </c>
      <c r="AT1282" s="108" t="str">
        <f t="shared" ref="AT1282:AT1345" si="20">A1282&amp;"_"&amp;LEFT(C1282,1)</f>
        <v>GMP1_2025-06-29_N</v>
      </c>
      <c r="AU1282" s="49"/>
      <c r="AV1282" s="49"/>
    </row>
    <row r="1283" spans="1:48" x14ac:dyDescent="0.35">
      <c r="A1283" s="125" t="s">
        <v>1684</v>
      </c>
      <c r="B1283" s="125" t="s">
        <v>1349</v>
      </c>
      <c r="C1283" s="125" t="s">
        <v>1359</v>
      </c>
      <c r="D1283" s="125" t="s">
        <v>1349</v>
      </c>
      <c r="E1283" s="125">
        <v>218.86070000000001</v>
      </c>
      <c r="F1283" s="125" t="s">
        <v>1357</v>
      </c>
      <c r="G1283" s="157">
        <v>45837.744444444441</v>
      </c>
      <c r="H1283" s="125"/>
      <c r="I1283" s="125" t="s">
        <v>1352</v>
      </c>
      <c r="J1283" s="125"/>
      <c r="K1283" s="125" t="s">
        <v>1360</v>
      </c>
      <c r="L1283" s="125">
        <v>4</v>
      </c>
      <c r="M1283" s="125">
        <v>0</v>
      </c>
      <c r="N1283" s="125">
        <v>0.13424</v>
      </c>
      <c r="O1283" s="125">
        <v>0.13547999999999999</v>
      </c>
      <c r="P1283" s="125"/>
      <c r="Q1283" s="125"/>
      <c r="R1283" s="125">
        <v>0.26972000000000002</v>
      </c>
      <c r="S1283" s="125"/>
      <c r="T1283" s="125"/>
      <c r="U1283" s="125"/>
      <c r="V1283" s="125"/>
      <c r="W1283" s="125"/>
      <c r="X1283" s="125"/>
      <c r="Y1283" s="125"/>
      <c r="Z1283" s="125"/>
      <c r="AA1283" s="125"/>
      <c r="AB1283" s="125"/>
      <c r="AC1283" s="125"/>
      <c r="AD1283" s="125"/>
      <c r="AE1283" s="125">
        <v>0.13547999999999999</v>
      </c>
      <c r="AF1283" s="125"/>
      <c r="AG1283" s="125"/>
      <c r="AH1283" s="125"/>
      <c r="AI1283" s="125"/>
      <c r="AJ1283" s="125"/>
      <c r="AK1283" s="125"/>
      <c r="AL1283" s="125"/>
      <c r="AM1283" s="125"/>
      <c r="AN1283" s="125"/>
      <c r="AO1283" s="125"/>
      <c r="AP1283" s="125"/>
      <c r="AQ1283" s="125"/>
      <c r="AR1283" s="125"/>
      <c r="AS1283" s="125" t="s">
        <v>1353</v>
      </c>
      <c r="AT1283" s="108" t="str">
        <f t="shared" si="20"/>
        <v>DE1_2025-06-29_C</v>
      </c>
      <c r="AU1283" s="49"/>
      <c r="AV1283" s="49"/>
    </row>
    <row r="1284" spans="1:48" x14ac:dyDescent="0.35">
      <c r="A1284" s="125" t="s">
        <v>1685</v>
      </c>
      <c r="B1284" s="125" t="s">
        <v>1349</v>
      </c>
      <c r="C1284" s="125" t="s">
        <v>1356</v>
      </c>
      <c r="D1284" s="125" t="s">
        <v>1349</v>
      </c>
      <c r="E1284" s="125">
        <v>8.0750000000000002E-2</v>
      </c>
      <c r="F1284" s="125" t="s">
        <v>1357</v>
      </c>
      <c r="G1284" s="157">
        <v>45837.744444444441</v>
      </c>
      <c r="H1284" s="125"/>
      <c r="I1284" s="125" t="s">
        <v>1352</v>
      </c>
      <c r="J1284" s="125"/>
      <c r="K1284" s="125"/>
      <c r="L1284" s="125">
        <v>0</v>
      </c>
      <c r="M1284" s="125">
        <v>0</v>
      </c>
      <c r="N1284" s="125">
        <v>2.2890000000000001E-2</v>
      </c>
      <c r="O1284" s="125">
        <v>7.2999999999999996E-4</v>
      </c>
      <c r="P1284" s="125"/>
      <c r="Q1284" s="125"/>
      <c r="R1284" s="125">
        <v>2.3609999999999999E-2</v>
      </c>
      <c r="S1284" s="125"/>
      <c r="T1284" s="125"/>
      <c r="U1284" s="125"/>
      <c r="V1284" s="125"/>
      <c r="W1284" s="125"/>
      <c r="X1284" s="125"/>
      <c r="Y1284" s="125"/>
      <c r="Z1284" s="125"/>
      <c r="AA1284" s="125"/>
      <c r="AB1284" s="125"/>
      <c r="AC1284" s="125"/>
      <c r="AD1284" s="125"/>
      <c r="AE1284" s="125">
        <v>7.2999999999999996E-4</v>
      </c>
      <c r="AF1284" s="125"/>
      <c r="AG1284" s="125"/>
      <c r="AH1284" s="125"/>
      <c r="AI1284" s="125"/>
      <c r="AJ1284" s="125"/>
      <c r="AK1284" s="125"/>
      <c r="AL1284" s="125"/>
      <c r="AM1284" s="125"/>
      <c r="AN1284" s="125"/>
      <c r="AO1284" s="125"/>
      <c r="AP1284" s="125"/>
      <c r="AQ1284" s="125"/>
      <c r="AR1284" s="125"/>
      <c r="AS1284" s="125" t="s">
        <v>1353</v>
      </c>
      <c r="AT1284" s="108" t="str">
        <f t="shared" si="20"/>
        <v>PMRL1_2025-06-29_P</v>
      </c>
      <c r="AU1284" s="49"/>
      <c r="AV1284" s="49"/>
    </row>
    <row r="1285" spans="1:48" x14ac:dyDescent="0.35">
      <c r="A1285" s="125" t="s">
        <v>1687</v>
      </c>
      <c r="B1285" s="125" t="s">
        <v>1349</v>
      </c>
      <c r="C1285" s="125" t="s">
        <v>1350</v>
      </c>
      <c r="D1285" s="125" t="s">
        <v>1349</v>
      </c>
      <c r="E1285" s="125">
        <v>2.1867299999999998</v>
      </c>
      <c r="F1285" s="125" t="s">
        <v>1351</v>
      </c>
      <c r="G1285" s="157">
        <v>45837.745833333334</v>
      </c>
      <c r="H1285" s="125"/>
      <c r="I1285" s="125" t="s">
        <v>1352</v>
      </c>
      <c r="J1285" s="125"/>
      <c r="K1285" s="125"/>
      <c r="L1285" s="125">
        <v>0</v>
      </c>
      <c r="M1285" s="125">
        <v>0</v>
      </c>
      <c r="N1285" s="125">
        <v>1.519E-2</v>
      </c>
      <c r="O1285" s="125">
        <v>3.63E-3</v>
      </c>
      <c r="P1285" s="125"/>
      <c r="Q1285" s="125"/>
      <c r="R1285" s="125">
        <v>1.882E-2</v>
      </c>
      <c r="S1285" s="125"/>
      <c r="T1285" s="125"/>
      <c r="U1285" s="125"/>
      <c r="V1285" s="125"/>
      <c r="W1285" s="125"/>
      <c r="X1285" s="125"/>
      <c r="Y1285" s="125"/>
      <c r="Z1285" s="125"/>
      <c r="AA1285" s="125"/>
      <c r="AB1285" s="125"/>
      <c r="AC1285" s="125"/>
      <c r="AD1285" s="125"/>
      <c r="AE1285" s="125">
        <v>3.63E-3</v>
      </c>
      <c r="AF1285" s="125"/>
      <c r="AG1285" s="125"/>
      <c r="AH1285" s="125"/>
      <c r="AI1285" s="125"/>
      <c r="AJ1285" s="125"/>
      <c r="AK1285" s="125"/>
      <c r="AL1285" s="125"/>
      <c r="AM1285" s="125"/>
      <c r="AN1285" s="125"/>
      <c r="AO1285" s="125"/>
      <c r="AP1285" s="125"/>
      <c r="AQ1285" s="125"/>
      <c r="AR1285" s="125"/>
      <c r="AS1285" s="125" t="s">
        <v>1353</v>
      </c>
      <c r="AT1285" s="108" t="str">
        <f t="shared" si="20"/>
        <v>SC6_2025-06-29_N</v>
      </c>
      <c r="AU1285" s="49"/>
      <c r="AV1285" s="49"/>
    </row>
    <row r="1286" spans="1:48" x14ac:dyDescent="0.35">
      <c r="A1286" s="125" t="s">
        <v>1688</v>
      </c>
      <c r="B1286" s="125" t="s">
        <v>1349</v>
      </c>
      <c r="C1286" s="125" t="s">
        <v>1350</v>
      </c>
      <c r="D1286" s="125" t="s">
        <v>1349</v>
      </c>
      <c r="E1286" s="125">
        <v>2.29047</v>
      </c>
      <c r="F1286" s="125" t="s">
        <v>1351</v>
      </c>
      <c r="G1286" s="157">
        <v>45837.747916666667</v>
      </c>
      <c r="H1286" s="125"/>
      <c r="I1286" s="125" t="s">
        <v>1352</v>
      </c>
      <c r="J1286" s="125"/>
      <c r="K1286" s="125"/>
      <c r="L1286" s="125">
        <v>0</v>
      </c>
      <c r="M1286" s="125">
        <v>0</v>
      </c>
      <c r="N1286" s="125">
        <v>1.5480000000000001E-2</v>
      </c>
      <c r="O1286" s="125">
        <v>3.5100000000000001E-3</v>
      </c>
      <c r="P1286" s="125"/>
      <c r="Q1286" s="125"/>
      <c r="R1286" s="125">
        <v>1.899E-2</v>
      </c>
      <c r="S1286" s="125"/>
      <c r="T1286" s="125"/>
      <c r="U1286" s="125"/>
      <c r="V1286" s="125"/>
      <c r="W1286" s="125"/>
      <c r="X1286" s="125"/>
      <c r="Y1286" s="125"/>
      <c r="Z1286" s="125"/>
      <c r="AA1286" s="125"/>
      <c r="AB1286" s="125"/>
      <c r="AC1286" s="125"/>
      <c r="AD1286" s="125"/>
      <c r="AE1286" s="125">
        <v>3.5100000000000001E-3</v>
      </c>
      <c r="AF1286" s="125"/>
      <c r="AG1286" s="125"/>
      <c r="AH1286" s="125"/>
      <c r="AI1286" s="125"/>
      <c r="AJ1286" s="125"/>
      <c r="AK1286" s="125"/>
      <c r="AL1286" s="125"/>
      <c r="AM1286" s="125"/>
      <c r="AN1286" s="125"/>
      <c r="AO1286" s="125"/>
      <c r="AP1286" s="125"/>
      <c r="AQ1286" s="125"/>
      <c r="AR1286" s="125"/>
      <c r="AS1286" s="125" t="s">
        <v>1353</v>
      </c>
      <c r="AT1286" s="108" t="str">
        <f t="shared" si="20"/>
        <v>SBA_2025-06-29_N</v>
      </c>
      <c r="AU1286" s="49"/>
      <c r="AV1286" s="49"/>
    </row>
    <row r="1287" spans="1:48" x14ac:dyDescent="0.35">
      <c r="A1287" s="125" t="s">
        <v>1685</v>
      </c>
      <c r="B1287" s="125" t="s">
        <v>1349</v>
      </c>
      <c r="C1287" s="125" t="s">
        <v>1361</v>
      </c>
      <c r="D1287" s="125" t="s">
        <v>1349</v>
      </c>
      <c r="E1287" s="125">
        <v>14.28106</v>
      </c>
      <c r="F1287" s="125" t="s">
        <v>1351</v>
      </c>
      <c r="G1287" s="157">
        <v>45837.748611111114</v>
      </c>
      <c r="H1287" s="125"/>
      <c r="I1287" s="125" t="s">
        <v>1352</v>
      </c>
      <c r="J1287" s="125"/>
      <c r="K1287" s="125"/>
      <c r="L1287" s="125">
        <v>0</v>
      </c>
      <c r="M1287" s="125">
        <v>0</v>
      </c>
      <c r="N1287" s="125">
        <v>1.444E-2</v>
      </c>
      <c r="O1287" s="125">
        <v>2.99E-3</v>
      </c>
      <c r="P1287" s="125"/>
      <c r="Q1287" s="125"/>
      <c r="R1287" s="125">
        <v>1.7430000000000001E-2</v>
      </c>
      <c r="S1287" s="125"/>
      <c r="T1287" s="125"/>
      <c r="U1287" s="125"/>
      <c r="V1287" s="125"/>
      <c r="W1287" s="125"/>
      <c r="X1287" s="125"/>
      <c r="Y1287" s="125"/>
      <c r="Z1287" s="125"/>
      <c r="AA1287" s="125"/>
      <c r="AB1287" s="125"/>
      <c r="AC1287" s="125"/>
      <c r="AD1287" s="125"/>
      <c r="AE1287" s="125">
        <v>2.99E-3</v>
      </c>
      <c r="AF1287" s="125"/>
      <c r="AG1287" s="125"/>
      <c r="AH1287" s="125"/>
      <c r="AI1287" s="125"/>
      <c r="AJ1287" s="125"/>
      <c r="AK1287" s="125"/>
      <c r="AL1287" s="125"/>
      <c r="AM1287" s="125"/>
      <c r="AN1287" s="125"/>
      <c r="AO1287" s="125"/>
      <c r="AP1287" s="125"/>
      <c r="AQ1287" s="125"/>
      <c r="AR1287" s="125"/>
      <c r="AS1287" s="125" t="s">
        <v>1353</v>
      </c>
      <c r="AT1287" s="108" t="str">
        <f t="shared" si="20"/>
        <v>PMRL1_2025-06-29_T</v>
      </c>
      <c r="AU1287" s="49"/>
      <c r="AV1287" s="49"/>
    </row>
    <row r="1288" spans="1:48" x14ac:dyDescent="0.35">
      <c r="A1288" s="125" t="s">
        <v>1689</v>
      </c>
      <c r="B1288" s="125" t="s">
        <v>1349</v>
      </c>
      <c r="C1288" s="125" t="s">
        <v>1350</v>
      </c>
      <c r="D1288" s="125" t="s">
        <v>1349</v>
      </c>
      <c r="E1288" s="125">
        <v>-102.104</v>
      </c>
      <c r="F1288" s="125" t="s">
        <v>1351</v>
      </c>
      <c r="G1288" s="157">
        <v>45837.749305555553</v>
      </c>
      <c r="H1288" s="125"/>
      <c r="I1288" s="125" t="s">
        <v>1352</v>
      </c>
      <c r="J1288" s="125"/>
      <c r="K1288" s="125"/>
      <c r="L1288" s="125">
        <v>0</v>
      </c>
      <c r="M1288" s="125">
        <v>0</v>
      </c>
      <c r="N1288" s="125">
        <v>-0.27479999999999999</v>
      </c>
      <c r="O1288" s="125">
        <v>0.87285999999999997</v>
      </c>
      <c r="P1288" s="125"/>
      <c r="Q1288" s="125"/>
      <c r="R1288" s="125">
        <v>0.59804999999999997</v>
      </c>
      <c r="S1288" s="125"/>
      <c r="T1288" s="125"/>
      <c r="U1288" s="125"/>
      <c r="V1288" s="125"/>
      <c r="W1288" s="125"/>
      <c r="X1288" s="125"/>
      <c r="Y1288" s="125"/>
      <c r="Z1288" s="125"/>
      <c r="AA1288" s="125"/>
      <c r="AB1288" s="125"/>
      <c r="AC1288" s="125"/>
      <c r="AD1288" s="125"/>
      <c r="AE1288" s="125">
        <v>0.87285999999999997</v>
      </c>
      <c r="AF1288" s="125"/>
      <c r="AG1288" s="125"/>
      <c r="AH1288" s="125"/>
      <c r="AI1288" s="125"/>
      <c r="AJ1288" s="125"/>
      <c r="AK1288" s="125"/>
      <c r="AL1288" s="125"/>
      <c r="AM1288" s="125"/>
      <c r="AN1288" s="125"/>
      <c r="AO1288" s="125"/>
      <c r="AP1288" s="125"/>
      <c r="AQ1288" s="125"/>
      <c r="AR1288" s="125"/>
      <c r="AS1288" s="125" t="s">
        <v>1353</v>
      </c>
      <c r="AT1288" s="108" t="str">
        <f t="shared" si="20"/>
        <v>WP4_2025-06-29_N</v>
      </c>
      <c r="AU1288" s="49"/>
      <c r="AV1288" s="49"/>
    </row>
    <row r="1289" spans="1:48" x14ac:dyDescent="0.35">
      <c r="A1289" s="125" t="s">
        <v>1686</v>
      </c>
      <c r="B1289" s="125" t="s">
        <v>1349</v>
      </c>
      <c r="C1289" s="125" t="s">
        <v>1361</v>
      </c>
      <c r="D1289" s="125" t="s">
        <v>1349</v>
      </c>
      <c r="E1289" s="125">
        <v>321.36529999999999</v>
      </c>
      <c r="F1289" s="125" t="s">
        <v>1351</v>
      </c>
      <c r="G1289" s="157">
        <v>45837.75</v>
      </c>
      <c r="H1289" s="125"/>
      <c r="I1289" s="125" t="s">
        <v>1352</v>
      </c>
      <c r="J1289" s="125"/>
      <c r="K1289" s="125"/>
      <c r="L1289" s="125">
        <v>0</v>
      </c>
      <c r="M1289" s="125">
        <v>0</v>
      </c>
      <c r="N1289" s="125">
        <v>0.31365999999999999</v>
      </c>
      <c r="O1289" s="125">
        <v>5.7099999999999998E-3</v>
      </c>
      <c r="P1289" s="125"/>
      <c r="Q1289" s="125"/>
      <c r="R1289" s="125">
        <v>0.31936999999999999</v>
      </c>
      <c r="S1289" s="125"/>
      <c r="T1289" s="125"/>
      <c r="U1289" s="125"/>
      <c r="V1289" s="125"/>
      <c r="W1289" s="125"/>
      <c r="X1289" s="125"/>
      <c r="Y1289" s="125"/>
      <c r="Z1289" s="125"/>
      <c r="AA1289" s="125"/>
      <c r="AB1289" s="125"/>
      <c r="AC1289" s="125"/>
      <c r="AD1289" s="125"/>
      <c r="AE1289" s="125">
        <v>5.7099999999999998E-3</v>
      </c>
      <c r="AF1289" s="125"/>
      <c r="AG1289" s="125"/>
      <c r="AH1289" s="125"/>
      <c r="AI1289" s="125"/>
      <c r="AJ1289" s="125"/>
      <c r="AK1289" s="125"/>
      <c r="AL1289" s="125"/>
      <c r="AM1289" s="125"/>
      <c r="AN1289" s="125"/>
      <c r="AO1289" s="125"/>
      <c r="AP1289" s="125"/>
      <c r="AQ1289" s="125"/>
      <c r="AR1289" s="125"/>
      <c r="AS1289" s="125" t="s">
        <v>1353</v>
      </c>
      <c r="AT1289" s="108" t="str">
        <f t="shared" si="20"/>
        <v>GMP1_2025-06-29_T</v>
      </c>
      <c r="AU1289" s="49"/>
      <c r="AV1289" s="49"/>
    </row>
    <row r="1290" spans="1:48" x14ac:dyDescent="0.35">
      <c r="A1290" s="125" t="s">
        <v>1687</v>
      </c>
      <c r="B1290" s="125" t="s">
        <v>1349</v>
      </c>
      <c r="C1290" s="125" t="s">
        <v>1361</v>
      </c>
      <c r="D1290" s="125" t="s">
        <v>1349</v>
      </c>
      <c r="E1290" s="125">
        <v>387.48020000000002</v>
      </c>
      <c r="F1290" s="125" t="s">
        <v>1351</v>
      </c>
      <c r="G1290" s="157">
        <v>45837.752083333333</v>
      </c>
      <c r="H1290" s="125"/>
      <c r="I1290" s="125" t="s">
        <v>1352</v>
      </c>
      <c r="J1290" s="125"/>
      <c r="K1290" s="125"/>
      <c r="L1290" s="125">
        <v>0</v>
      </c>
      <c r="M1290" s="125">
        <v>0</v>
      </c>
      <c r="N1290" s="125">
        <v>0.37974000000000002</v>
      </c>
      <c r="O1290" s="125">
        <v>2.7899999999999999E-3</v>
      </c>
      <c r="P1290" s="125"/>
      <c r="Q1290" s="125"/>
      <c r="R1290" s="125">
        <v>0.38252999999999998</v>
      </c>
      <c r="S1290" s="125"/>
      <c r="T1290" s="125"/>
      <c r="U1290" s="125"/>
      <c r="V1290" s="125"/>
      <c r="W1290" s="125"/>
      <c r="X1290" s="125"/>
      <c r="Y1290" s="125"/>
      <c r="Z1290" s="125"/>
      <c r="AA1290" s="125"/>
      <c r="AB1290" s="125"/>
      <c r="AC1290" s="125"/>
      <c r="AD1290" s="125"/>
      <c r="AE1290" s="125">
        <v>2.7899999999999999E-3</v>
      </c>
      <c r="AF1290" s="125"/>
      <c r="AG1290" s="125"/>
      <c r="AH1290" s="125"/>
      <c r="AI1290" s="125"/>
      <c r="AJ1290" s="125"/>
      <c r="AK1290" s="125"/>
      <c r="AL1290" s="125"/>
      <c r="AM1290" s="125"/>
      <c r="AN1290" s="125"/>
      <c r="AO1290" s="125"/>
      <c r="AP1290" s="125"/>
      <c r="AQ1290" s="125"/>
      <c r="AR1290" s="125"/>
      <c r="AS1290" s="125" t="s">
        <v>1353</v>
      </c>
      <c r="AT1290" s="108" t="str">
        <f t="shared" si="20"/>
        <v>SC6_2025-06-29_T</v>
      </c>
      <c r="AU1290" s="49"/>
      <c r="AV1290" s="49"/>
    </row>
    <row r="1291" spans="1:48" x14ac:dyDescent="0.35">
      <c r="A1291" s="125" t="s">
        <v>1690</v>
      </c>
      <c r="B1291" s="125" t="s">
        <v>1349</v>
      </c>
      <c r="C1291" s="125" t="s">
        <v>1350</v>
      </c>
      <c r="D1291" s="125" t="s">
        <v>1349</v>
      </c>
      <c r="E1291" s="125">
        <v>6.4696499999999997</v>
      </c>
      <c r="F1291" s="125" t="s">
        <v>1351</v>
      </c>
      <c r="G1291" s="157">
        <v>45837.753472222219</v>
      </c>
      <c r="H1291" s="125"/>
      <c r="I1291" s="125" t="s">
        <v>1352</v>
      </c>
      <c r="J1291" s="125"/>
      <c r="K1291" s="125"/>
      <c r="L1291" s="125">
        <v>0</v>
      </c>
      <c r="M1291" s="125">
        <v>0</v>
      </c>
      <c r="N1291" s="125">
        <v>2.7099999999999999E-2</v>
      </c>
      <c r="O1291" s="125">
        <v>4.45E-3</v>
      </c>
      <c r="P1291" s="125"/>
      <c r="Q1291" s="125"/>
      <c r="R1291" s="125">
        <v>3.1550000000000002E-2</v>
      </c>
      <c r="S1291" s="125"/>
      <c r="T1291" s="125"/>
      <c r="U1291" s="125"/>
      <c r="V1291" s="125"/>
      <c r="W1291" s="125"/>
      <c r="X1291" s="125"/>
      <c r="Y1291" s="125"/>
      <c r="Z1291" s="125"/>
      <c r="AA1291" s="125"/>
      <c r="AB1291" s="125"/>
      <c r="AC1291" s="125"/>
      <c r="AD1291" s="125"/>
      <c r="AE1291" s="125">
        <v>4.45E-3</v>
      </c>
      <c r="AF1291" s="125"/>
      <c r="AG1291" s="125"/>
      <c r="AH1291" s="125"/>
      <c r="AI1291" s="125"/>
      <c r="AJ1291" s="125"/>
      <c r="AK1291" s="125"/>
      <c r="AL1291" s="125"/>
      <c r="AM1291" s="125"/>
      <c r="AN1291" s="125"/>
      <c r="AO1291" s="125"/>
      <c r="AP1291" s="125"/>
      <c r="AQ1291" s="125"/>
      <c r="AR1291" s="125"/>
      <c r="AS1291" s="125" t="s">
        <v>1353</v>
      </c>
      <c r="AT1291" s="108" t="str">
        <f t="shared" si="20"/>
        <v>CB3_2025-06-29_N</v>
      </c>
      <c r="AU1291" s="49"/>
      <c r="AV1291" s="49"/>
    </row>
    <row r="1292" spans="1:48" x14ac:dyDescent="0.35">
      <c r="A1292" s="125" t="s">
        <v>1691</v>
      </c>
      <c r="B1292" s="125" t="s">
        <v>1349</v>
      </c>
      <c r="C1292" s="125" t="s">
        <v>1350</v>
      </c>
      <c r="D1292" s="125" t="s">
        <v>1349</v>
      </c>
      <c r="E1292" s="125">
        <v>17.28642</v>
      </c>
      <c r="F1292" s="125" t="s">
        <v>1351</v>
      </c>
      <c r="G1292" s="157">
        <v>45837.758333333331</v>
      </c>
      <c r="H1292" s="125"/>
      <c r="I1292" s="125" t="s">
        <v>1352</v>
      </c>
      <c r="J1292" s="125"/>
      <c r="K1292" s="125"/>
      <c r="L1292" s="125">
        <v>0</v>
      </c>
      <c r="M1292" s="125">
        <v>0</v>
      </c>
      <c r="N1292" s="125">
        <v>5.7180000000000002E-2</v>
      </c>
      <c r="O1292" s="125">
        <v>3.7599999999999999E-3</v>
      </c>
      <c r="P1292" s="125"/>
      <c r="Q1292" s="125"/>
      <c r="R1292" s="125">
        <v>6.0940000000000001E-2</v>
      </c>
      <c r="S1292" s="125"/>
      <c r="T1292" s="125"/>
      <c r="U1292" s="125"/>
      <c r="V1292" s="125"/>
      <c r="W1292" s="125"/>
      <c r="X1292" s="125"/>
      <c r="Y1292" s="125"/>
      <c r="Z1292" s="125"/>
      <c r="AA1292" s="125"/>
      <c r="AB1292" s="125"/>
      <c r="AC1292" s="125"/>
      <c r="AD1292" s="125"/>
      <c r="AE1292" s="125">
        <v>3.7599999999999999E-3</v>
      </c>
      <c r="AF1292" s="125"/>
      <c r="AG1292" s="125"/>
      <c r="AH1292" s="125"/>
      <c r="AI1292" s="125"/>
      <c r="AJ1292" s="125"/>
      <c r="AK1292" s="125"/>
      <c r="AL1292" s="125"/>
      <c r="AM1292" s="125"/>
      <c r="AN1292" s="125"/>
      <c r="AO1292" s="125"/>
      <c r="AP1292" s="125"/>
      <c r="AQ1292" s="125"/>
      <c r="AR1292" s="125"/>
      <c r="AS1292" s="125" t="s">
        <v>1353</v>
      </c>
      <c r="AT1292" s="108" t="str">
        <f t="shared" si="20"/>
        <v>ABM4_2025-06-29_N</v>
      </c>
      <c r="AU1292" s="49"/>
      <c r="AV1292" s="49"/>
    </row>
    <row r="1293" spans="1:48" x14ac:dyDescent="0.35">
      <c r="A1293" s="125" t="s">
        <v>1692</v>
      </c>
      <c r="B1293" s="125" t="s">
        <v>1349</v>
      </c>
      <c r="C1293" s="125" t="s">
        <v>1350</v>
      </c>
      <c r="D1293" s="125" t="s">
        <v>1349</v>
      </c>
      <c r="E1293" s="125">
        <v>-5.8608599999999997</v>
      </c>
      <c r="F1293" s="125" t="s">
        <v>1351</v>
      </c>
      <c r="G1293" s="157">
        <v>45837.758333333331</v>
      </c>
      <c r="H1293" s="125"/>
      <c r="I1293" s="125" t="s">
        <v>1352</v>
      </c>
      <c r="J1293" s="125"/>
      <c r="K1293" s="125"/>
      <c r="L1293" s="125">
        <v>0</v>
      </c>
      <c r="M1293" s="125">
        <v>0</v>
      </c>
      <c r="N1293" s="125">
        <v>-7.1900000000000002E-3</v>
      </c>
      <c r="O1293" s="125">
        <v>1.7010000000000001E-2</v>
      </c>
      <c r="P1293" s="125"/>
      <c r="Q1293" s="125"/>
      <c r="R1293" s="125">
        <v>9.8300000000000002E-3</v>
      </c>
      <c r="S1293" s="125"/>
      <c r="T1293" s="125"/>
      <c r="U1293" s="125"/>
      <c r="V1293" s="125"/>
      <c r="W1293" s="125"/>
      <c r="X1293" s="125"/>
      <c r="Y1293" s="125"/>
      <c r="Z1293" s="125"/>
      <c r="AA1293" s="125"/>
      <c r="AB1293" s="125"/>
      <c r="AC1293" s="125"/>
      <c r="AD1293" s="125"/>
      <c r="AE1293" s="125">
        <v>1.7010000000000001E-2</v>
      </c>
      <c r="AF1293" s="125"/>
      <c r="AG1293" s="125"/>
      <c r="AH1293" s="125"/>
      <c r="AI1293" s="125"/>
      <c r="AJ1293" s="125"/>
      <c r="AK1293" s="125"/>
      <c r="AL1293" s="125"/>
      <c r="AM1293" s="125"/>
      <c r="AN1293" s="125"/>
      <c r="AO1293" s="125"/>
      <c r="AP1293" s="125"/>
      <c r="AQ1293" s="125"/>
      <c r="AR1293" s="125"/>
      <c r="AS1293" s="125" t="s">
        <v>1353</v>
      </c>
      <c r="AT1293" s="108" t="str">
        <f t="shared" si="20"/>
        <v>PRP1_2025-06-29_N</v>
      </c>
      <c r="AU1293" s="49"/>
      <c r="AV1293" s="49"/>
    </row>
    <row r="1294" spans="1:48" x14ac:dyDescent="0.35">
      <c r="A1294" s="125" t="s">
        <v>1690</v>
      </c>
      <c r="B1294" s="125" t="s">
        <v>1349</v>
      </c>
      <c r="C1294" s="125" t="s">
        <v>1356</v>
      </c>
      <c r="D1294" s="125" t="s">
        <v>1349</v>
      </c>
      <c r="E1294" s="125">
        <v>2.5870000000000001E-2</v>
      </c>
      <c r="F1294" s="125" t="s">
        <v>1357</v>
      </c>
      <c r="G1294" s="157">
        <v>45837.759722222225</v>
      </c>
      <c r="H1294" s="125"/>
      <c r="I1294" s="125" t="s">
        <v>1352</v>
      </c>
      <c r="J1294" s="125"/>
      <c r="K1294" s="125"/>
      <c r="L1294" s="125">
        <v>0</v>
      </c>
      <c r="M1294" s="125">
        <v>0</v>
      </c>
      <c r="N1294" s="125">
        <v>5.5199999999999997E-3</v>
      </c>
      <c r="O1294" s="125">
        <v>1.15E-3</v>
      </c>
      <c r="P1294" s="125"/>
      <c r="Q1294" s="125"/>
      <c r="R1294" s="125">
        <v>6.6699999999999997E-3</v>
      </c>
      <c r="S1294" s="125"/>
      <c r="T1294" s="125"/>
      <c r="U1294" s="125"/>
      <c r="V1294" s="125"/>
      <c r="W1294" s="125"/>
      <c r="X1294" s="125"/>
      <c r="Y1294" s="125"/>
      <c r="Z1294" s="125"/>
      <c r="AA1294" s="125"/>
      <c r="AB1294" s="125"/>
      <c r="AC1294" s="125"/>
      <c r="AD1294" s="125"/>
      <c r="AE1294" s="125">
        <v>1.15E-3</v>
      </c>
      <c r="AF1294" s="125"/>
      <c r="AG1294" s="125"/>
      <c r="AH1294" s="125"/>
      <c r="AI1294" s="125"/>
      <c r="AJ1294" s="125"/>
      <c r="AK1294" s="125"/>
      <c r="AL1294" s="125"/>
      <c r="AM1294" s="125"/>
      <c r="AN1294" s="125"/>
      <c r="AO1294" s="125"/>
      <c r="AP1294" s="125"/>
      <c r="AQ1294" s="125"/>
      <c r="AR1294" s="125"/>
      <c r="AS1294" s="125" t="s">
        <v>1353</v>
      </c>
      <c r="AT1294" s="108" t="str">
        <f t="shared" si="20"/>
        <v>CB3_2025-06-29_P</v>
      </c>
      <c r="AU1294" s="49"/>
      <c r="AV1294" s="49"/>
    </row>
    <row r="1295" spans="1:48" x14ac:dyDescent="0.35">
      <c r="A1295" s="125" t="s">
        <v>1691</v>
      </c>
      <c r="B1295" s="125" t="s">
        <v>1349</v>
      </c>
      <c r="C1295" s="125" t="s">
        <v>1356</v>
      </c>
      <c r="D1295" s="125" t="s">
        <v>1349</v>
      </c>
      <c r="E1295" s="125">
        <v>9.9559999999999996E-2</v>
      </c>
      <c r="F1295" s="125" t="s">
        <v>1357</v>
      </c>
      <c r="G1295" s="157">
        <v>45837.761111111111</v>
      </c>
      <c r="H1295" s="125"/>
      <c r="I1295" s="125" t="s">
        <v>1352</v>
      </c>
      <c r="J1295" s="125"/>
      <c r="K1295" s="125"/>
      <c r="L1295" s="125">
        <v>0</v>
      </c>
      <c r="M1295" s="125">
        <v>0</v>
      </c>
      <c r="N1295" s="125">
        <v>2.8840000000000001E-2</v>
      </c>
      <c r="O1295" s="125">
        <v>9.6000000000000002E-4</v>
      </c>
      <c r="P1295" s="125"/>
      <c r="Q1295" s="125"/>
      <c r="R1295" s="125">
        <v>2.98E-2</v>
      </c>
      <c r="S1295" s="125"/>
      <c r="T1295" s="125"/>
      <c r="U1295" s="125"/>
      <c r="V1295" s="125"/>
      <c r="W1295" s="125"/>
      <c r="X1295" s="125"/>
      <c r="Y1295" s="125"/>
      <c r="Z1295" s="125"/>
      <c r="AA1295" s="125"/>
      <c r="AB1295" s="125"/>
      <c r="AC1295" s="125"/>
      <c r="AD1295" s="125"/>
      <c r="AE1295" s="125">
        <v>9.6000000000000002E-4</v>
      </c>
      <c r="AF1295" s="125"/>
      <c r="AG1295" s="125"/>
      <c r="AH1295" s="125"/>
      <c r="AI1295" s="125"/>
      <c r="AJ1295" s="125"/>
      <c r="AK1295" s="125"/>
      <c r="AL1295" s="125"/>
      <c r="AM1295" s="125"/>
      <c r="AN1295" s="125"/>
      <c r="AO1295" s="125"/>
      <c r="AP1295" s="125"/>
      <c r="AQ1295" s="125"/>
      <c r="AR1295" s="125"/>
      <c r="AS1295" s="125" t="s">
        <v>1353</v>
      </c>
      <c r="AT1295" s="108" t="str">
        <f t="shared" si="20"/>
        <v>ABM4_2025-06-29_P</v>
      </c>
      <c r="AU1295" s="49"/>
      <c r="AV1295" s="49"/>
    </row>
    <row r="1296" spans="1:48" x14ac:dyDescent="0.35">
      <c r="A1296" s="125" t="s">
        <v>1693</v>
      </c>
      <c r="B1296" s="125" t="s">
        <v>1349</v>
      </c>
      <c r="C1296" s="125" t="s">
        <v>1350</v>
      </c>
      <c r="D1296" s="125" t="s">
        <v>1349</v>
      </c>
      <c r="E1296" s="125">
        <v>1.5763199999999999</v>
      </c>
      <c r="F1296" s="125" t="s">
        <v>1351</v>
      </c>
      <c r="G1296" s="157">
        <v>45837.765277777777</v>
      </c>
      <c r="H1296" s="125"/>
      <c r="I1296" s="125" t="s">
        <v>1352</v>
      </c>
      <c r="J1296" s="125"/>
      <c r="K1296" s="125"/>
      <c r="L1296" s="125">
        <v>0</v>
      </c>
      <c r="M1296" s="125">
        <v>0</v>
      </c>
      <c r="N1296" s="125">
        <v>1.349E-2</v>
      </c>
      <c r="O1296" s="125">
        <v>1.6900000000000001E-3</v>
      </c>
      <c r="P1296" s="125"/>
      <c r="Q1296" s="125"/>
      <c r="R1296" s="125">
        <v>1.5180000000000001E-2</v>
      </c>
      <c r="S1296" s="125"/>
      <c r="T1296" s="125"/>
      <c r="U1296" s="125"/>
      <c r="V1296" s="125"/>
      <c r="W1296" s="125"/>
      <c r="X1296" s="125"/>
      <c r="Y1296" s="125"/>
      <c r="Z1296" s="125"/>
      <c r="AA1296" s="125"/>
      <c r="AB1296" s="125"/>
      <c r="AC1296" s="125"/>
      <c r="AD1296" s="125"/>
      <c r="AE1296" s="125">
        <v>1.6900000000000001E-3</v>
      </c>
      <c r="AF1296" s="125"/>
      <c r="AG1296" s="125"/>
      <c r="AH1296" s="125"/>
      <c r="AI1296" s="125"/>
      <c r="AJ1296" s="125"/>
      <c r="AK1296" s="125"/>
      <c r="AL1296" s="125"/>
      <c r="AM1296" s="125"/>
      <c r="AN1296" s="125"/>
      <c r="AO1296" s="125"/>
      <c r="AP1296" s="125"/>
      <c r="AQ1296" s="125"/>
      <c r="AR1296" s="125"/>
      <c r="AS1296" s="125" t="s">
        <v>1353</v>
      </c>
      <c r="AT1296" s="108" t="str">
        <f t="shared" si="20"/>
        <v>AX2_2025-06-29_N</v>
      </c>
      <c r="AU1296" s="49"/>
      <c r="AV1296" s="49"/>
    </row>
    <row r="1297" spans="1:48" x14ac:dyDescent="0.35">
      <c r="A1297" s="125" t="s">
        <v>1678</v>
      </c>
      <c r="B1297" s="125" t="s">
        <v>1349</v>
      </c>
      <c r="C1297" s="125" t="s">
        <v>1356</v>
      </c>
      <c r="D1297" s="125" t="s">
        <v>1349</v>
      </c>
      <c r="E1297" s="125">
        <v>0.19250999999999999</v>
      </c>
      <c r="F1297" s="125" t="s">
        <v>1357</v>
      </c>
      <c r="G1297" s="157">
        <v>45837.765972222223</v>
      </c>
      <c r="H1297" s="125" t="s">
        <v>1468</v>
      </c>
      <c r="I1297" s="125" t="s">
        <v>1352</v>
      </c>
      <c r="J1297" s="125"/>
      <c r="K1297" s="125" t="s">
        <v>1360</v>
      </c>
      <c r="L1297" s="125">
        <v>0</v>
      </c>
      <c r="M1297" s="125">
        <v>0</v>
      </c>
      <c r="N1297" s="125">
        <v>5.8259999999999999E-2</v>
      </c>
      <c r="O1297" s="125">
        <v>2.0899999999999998E-3</v>
      </c>
      <c r="P1297" s="125"/>
      <c r="Q1297" s="125"/>
      <c r="R1297" s="125">
        <v>6.0350000000000001E-2</v>
      </c>
      <c r="S1297" s="125"/>
      <c r="T1297" s="125"/>
      <c r="U1297" s="125"/>
      <c r="V1297" s="125"/>
      <c r="W1297" s="125"/>
      <c r="X1297" s="125"/>
      <c r="Y1297" s="125"/>
      <c r="Z1297" s="125"/>
      <c r="AA1297" s="125"/>
      <c r="AB1297" s="125"/>
      <c r="AC1297" s="125"/>
      <c r="AD1297" s="125"/>
      <c r="AE1297" s="125">
        <v>2.0899999999999998E-3</v>
      </c>
      <c r="AF1297" s="125"/>
      <c r="AG1297" s="125"/>
      <c r="AH1297" s="125"/>
      <c r="AI1297" s="125"/>
      <c r="AJ1297" s="125"/>
      <c r="AK1297" s="125"/>
      <c r="AL1297" s="125"/>
      <c r="AM1297" s="125"/>
      <c r="AN1297" s="125"/>
      <c r="AO1297" s="125"/>
      <c r="AP1297" s="125"/>
      <c r="AQ1297" s="125"/>
      <c r="AR1297" s="125"/>
      <c r="AS1297" s="125" t="s">
        <v>1353</v>
      </c>
      <c r="AT1297" s="108" t="str">
        <f t="shared" si="20"/>
        <v>LSC1_2025-06-29_P</v>
      </c>
      <c r="AU1297" s="49"/>
      <c r="AV1297" s="49"/>
    </row>
    <row r="1298" spans="1:48" x14ac:dyDescent="0.35">
      <c r="A1298" s="125" t="s">
        <v>1694</v>
      </c>
      <c r="B1298" s="125" t="s">
        <v>1349</v>
      </c>
      <c r="C1298" s="125" t="s">
        <v>1350</v>
      </c>
      <c r="D1298" s="125" t="s">
        <v>1349</v>
      </c>
      <c r="E1298" s="125">
        <v>45.874479999999998</v>
      </c>
      <c r="F1298" s="125" t="s">
        <v>1351</v>
      </c>
      <c r="G1298" s="157">
        <v>45837.768055555556</v>
      </c>
      <c r="H1298" s="125"/>
      <c r="I1298" s="125" t="s">
        <v>1352</v>
      </c>
      <c r="J1298" s="125"/>
      <c r="K1298" s="125"/>
      <c r="L1298" s="125">
        <v>0</v>
      </c>
      <c r="M1298" s="125">
        <v>0</v>
      </c>
      <c r="N1298" s="125">
        <v>0.13667000000000001</v>
      </c>
      <c r="O1298" s="125">
        <v>1.8120000000000001E-2</v>
      </c>
      <c r="P1298" s="125"/>
      <c r="Q1298" s="125"/>
      <c r="R1298" s="125">
        <v>0.15479000000000001</v>
      </c>
      <c r="S1298" s="125"/>
      <c r="T1298" s="125"/>
      <c r="U1298" s="125"/>
      <c r="V1298" s="125"/>
      <c r="W1298" s="125"/>
      <c r="X1298" s="125"/>
      <c r="Y1298" s="125"/>
      <c r="Z1298" s="125"/>
      <c r="AA1298" s="125"/>
      <c r="AB1298" s="125"/>
      <c r="AC1298" s="125"/>
      <c r="AD1298" s="125"/>
      <c r="AE1298" s="125">
        <v>1.8120000000000001E-2</v>
      </c>
      <c r="AF1298" s="125"/>
      <c r="AG1298" s="125"/>
      <c r="AH1298" s="125"/>
      <c r="AI1298" s="125"/>
      <c r="AJ1298" s="125"/>
      <c r="AK1298" s="125"/>
      <c r="AL1298" s="125"/>
      <c r="AM1298" s="125"/>
      <c r="AN1298" s="125"/>
      <c r="AO1298" s="125"/>
      <c r="AP1298" s="125"/>
      <c r="AQ1298" s="125"/>
      <c r="AR1298" s="125"/>
      <c r="AS1298" s="125" t="s">
        <v>1353</v>
      </c>
      <c r="AT1298" s="108" t="str">
        <f t="shared" si="20"/>
        <v>BB2_2025-06-29_N</v>
      </c>
      <c r="AU1298" s="49"/>
      <c r="AV1298" s="49"/>
    </row>
    <row r="1299" spans="1:48" x14ac:dyDescent="0.35">
      <c r="A1299" s="125" t="s">
        <v>1678</v>
      </c>
      <c r="B1299" s="125" t="s">
        <v>1349</v>
      </c>
      <c r="C1299" s="125" t="s">
        <v>1361</v>
      </c>
      <c r="D1299" s="125" t="s">
        <v>1349</v>
      </c>
      <c r="E1299" s="125">
        <v>23.866209999999999</v>
      </c>
      <c r="F1299" s="125" t="s">
        <v>1351</v>
      </c>
      <c r="G1299" s="157">
        <v>45837.768750000003</v>
      </c>
      <c r="H1299" s="125" t="s">
        <v>1468</v>
      </c>
      <c r="I1299" s="125" t="s">
        <v>1352</v>
      </c>
      <c r="J1299" s="125"/>
      <c r="K1299" s="125" t="s">
        <v>1360</v>
      </c>
      <c r="L1299" s="125">
        <v>0</v>
      </c>
      <c r="M1299" s="125">
        <v>0</v>
      </c>
      <c r="N1299" s="125">
        <v>2.359E-2</v>
      </c>
      <c r="O1299" s="125">
        <v>5.3099999999999996E-3</v>
      </c>
      <c r="P1299" s="125"/>
      <c r="Q1299" s="125"/>
      <c r="R1299" s="125">
        <v>2.8899999999999999E-2</v>
      </c>
      <c r="S1299" s="125"/>
      <c r="T1299" s="125"/>
      <c r="U1299" s="125"/>
      <c r="V1299" s="125"/>
      <c r="W1299" s="125"/>
      <c r="X1299" s="125"/>
      <c r="Y1299" s="125"/>
      <c r="Z1299" s="125"/>
      <c r="AA1299" s="125"/>
      <c r="AB1299" s="125"/>
      <c r="AC1299" s="125"/>
      <c r="AD1299" s="125"/>
      <c r="AE1299" s="125">
        <v>5.3099999999999996E-3</v>
      </c>
      <c r="AF1299" s="125"/>
      <c r="AG1299" s="125"/>
      <c r="AH1299" s="125"/>
      <c r="AI1299" s="125"/>
      <c r="AJ1299" s="125"/>
      <c r="AK1299" s="125"/>
      <c r="AL1299" s="125"/>
      <c r="AM1299" s="125"/>
      <c r="AN1299" s="125"/>
      <c r="AO1299" s="125"/>
      <c r="AP1299" s="125"/>
      <c r="AQ1299" s="125"/>
      <c r="AR1299" s="125"/>
      <c r="AS1299" s="125" t="s">
        <v>1353</v>
      </c>
      <c r="AT1299" s="108" t="str">
        <f t="shared" si="20"/>
        <v>LSC1_2025-06-29_T</v>
      </c>
      <c r="AU1299" s="49"/>
      <c r="AV1299" s="49"/>
    </row>
    <row r="1300" spans="1:48" x14ac:dyDescent="0.35">
      <c r="A1300" s="125" t="s">
        <v>1695</v>
      </c>
      <c r="B1300" s="125" t="s">
        <v>1349</v>
      </c>
      <c r="C1300" s="125" t="s">
        <v>1350</v>
      </c>
      <c r="D1300" s="125" t="s">
        <v>1349</v>
      </c>
      <c r="E1300" s="125">
        <v>9.7754300000000001</v>
      </c>
      <c r="F1300" s="125" t="s">
        <v>1351</v>
      </c>
      <c r="G1300" s="157">
        <v>45837.769444444442</v>
      </c>
      <c r="H1300" s="125"/>
      <c r="I1300" s="125" t="s">
        <v>1352</v>
      </c>
      <c r="J1300" s="125"/>
      <c r="K1300" s="125"/>
      <c r="L1300" s="125">
        <v>0</v>
      </c>
      <c r="M1300" s="125">
        <v>0</v>
      </c>
      <c r="N1300" s="125">
        <v>3.6290000000000003E-2</v>
      </c>
      <c r="O1300" s="125">
        <v>4.4299999999999999E-3</v>
      </c>
      <c r="P1300" s="125"/>
      <c r="Q1300" s="125"/>
      <c r="R1300" s="125">
        <v>4.0719999999999999E-2</v>
      </c>
      <c r="S1300" s="125"/>
      <c r="T1300" s="125"/>
      <c r="U1300" s="125"/>
      <c r="V1300" s="125"/>
      <c r="W1300" s="125"/>
      <c r="X1300" s="125"/>
      <c r="Y1300" s="125"/>
      <c r="Z1300" s="125"/>
      <c r="AA1300" s="125"/>
      <c r="AB1300" s="125"/>
      <c r="AC1300" s="125"/>
      <c r="AD1300" s="125"/>
      <c r="AE1300" s="125">
        <v>4.4299999999999999E-3</v>
      </c>
      <c r="AF1300" s="125"/>
      <c r="AG1300" s="125"/>
      <c r="AH1300" s="125"/>
      <c r="AI1300" s="125"/>
      <c r="AJ1300" s="125"/>
      <c r="AK1300" s="125"/>
      <c r="AL1300" s="125"/>
      <c r="AM1300" s="125"/>
      <c r="AN1300" s="125"/>
      <c r="AO1300" s="125"/>
      <c r="AP1300" s="125"/>
      <c r="AQ1300" s="125"/>
      <c r="AR1300" s="125"/>
      <c r="AS1300" s="125" t="s">
        <v>1353</v>
      </c>
      <c r="AT1300" s="108" t="str">
        <f t="shared" si="20"/>
        <v>HO1_2025-06-29_N</v>
      </c>
      <c r="AU1300" s="49"/>
      <c r="AV1300" s="49"/>
    </row>
    <row r="1301" spans="1:48" x14ac:dyDescent="0.35">
      <c r="A1301" s="125" t="s">
        <v>1679</v>
      </c>
      <c r="B1301" s="125" t="s">
        <v>1349</v>
      </c>
      <c r="C1301" s="125" t="s">
        <v>1361</v>
      </c>
      <c r="D1301" s="125" t="s">
        <v>1349</v>
      </c>
      <c r="E1301" s="125">
        <v>1580.9659999999999</v>
      </c>
      <c r="F1301" s="125" t="s">
        <v>1351</v>
      </c>
      <c r="G1301" s="157">
        <v>45837.769444444442</v>
      </c>
      <c r="H1301" s="125" t="s">
        <v>1468</v>
      </c>
      <c r="I1301" s="125" t="s">
        <v>1352</v>
      </c>
      <c r="J1301" s="125"/>
      <c r="K1301" s="125" t="s">
        <v>1360</v>
      </c>
      <c r="L1301" s="125">
        <v>4</v>
      </c>
      <c r="M1301" s="125">
        <v>0</v>
      </c>
      <c r="N1301" s="125">
        <v>0.30852000000000002</v>
      </c>
      <c r="O1301" s="125">
        <v>2.5000000000000001E-4</v>
      </c>
      <c r="P1301" s="125"/>
      <c r="Q1301" s="125"/>
      <c r="R1301" s="125">
        <v>0.30875999999999998</v>
      </c>
      <c r="S1301" s="125"/>
      <c r="T1301" s="125"/>
      <c r="U1301" s="125"/>
      <c r="V1301" s="125"/>
      <c r="W1301" s="125"/>
      <c r="X1301" s="125"/>
      <c r="Y1301" s="125"/>
      <c r="Z1301" s="125"/>
      <c r="AA1301" s="125"/>
      <c r="AB1301" s="125"/>
      <c r="AC1301" s="125"/>
      <c r="AD1301" s="125"/>
      <c r="AE1301" s="125">
        <v>2.5000000000000001E-4</v>
      </c>
      <c r="AF1301" s="125"/>
      <c r="AG1301" s="125"/>
      <c r="AH1301" s="125"/>
      <c r="AI1301" s="125"/>
      <c r="AJ1301" s="125"/>
      <c r="AK1301" s="125"/>
      <c r="AL1301" s="125"/>
      <c r="AM1301" s="125"/>
      <c r="AN1301" s="125"/>
      <c r="AO1301" s="125"/>
      <c r="AP1301" s="125"/>
      <c r="AQ1301" s="125"/>
      <c r="AR1301" s="125"/>
      <c r="AS1301" s="125" t="s">
        <v>1353</v>
      </c>
      <c r="AT1301" s="108" t="str">
        <f t="shared" si="20"/>
        <v>MDWL1_2025-06-29_T</v>
      </c>
      <c r="AU1301" s="49"/>
      <c r="AV1301" s="49"/>
    </row>
    <row r="1302" spans="1:48" x14ac:dyDescent="0.35">
      <c r="A1302" s="125" t="s">
        <v>1694</v>
      </c>
      <c r="B1302" s="125" t="s">
        <v>1349</v>
      </c>
      <c r="C1302" s="125" t="s">
        <v>1356</v>
      </c>
      <c r="D1302" s="125" t="s">
        <v>1349</v>
      </c>
      <c r="E1302" s="125">
        <v>0.13811999999999999</v>
      </c>
      <c r="F1302" s="125" t="s">
        <v>1357</v>
      </c>
      <c r="G1302" s="157">
        <v>45837.770833333336</v>
      </c>
      <c r="H1302" s="125"/>
      <c r="I1302" s="125" t="s">
        <v>1352</v>
      </c>
      <c r="J1302" s="125"/>
      <c r="K1302" s="125"/>
      <c r="L1302" s="125">
        <v>0</v>
      </c>
      <c r="M1302" s="125">
        <v>0</v>
      </c>
      <c r="N1302" s="125">
        <v>4.1050000000000003E-2</v>
      </c>
      <c r="O1302" s="125">
        <v>5.6699999999999997E-3</v>
      </c>
      <c r="P1302" s="125"/>
      <c r="Q1302" s="125"/>
      <c r="R1302" s="125">
        <v>4.6719999999999998E-2</v>
      </c>
      <c r="S1302" s="125"/>
      <c r="T1302" s="125"/>
      <c r="U1302" s="125"/>
      <c r="V1302" s="125"/>
      <c r="W1302" s="125"/>
      <c r="X1302" s="125"/>
      <c r="Y1302" s="125"/>
      <c r="Z1302" s="125"/>
      <c r="AA1302" s="125"/>
      <c r="AB1302" s="125"/>
      <c r="AC1302" s="125"/>
      <c r="AD1302" s="125"/>
      <c r="AE1302" s="125">
        <v>5.6699999999999997E-3</v>
      </c>
      <c r="AF1302" s="125"/>
      <c r="AG1302" s="125"/>
      <c r="AH1302" s="125"/>
      <c r="AI1302" s="125"/>
      <c r="AJ1302" s="125"/>
      <c r="AK1302" s="125"/>
      <c r="AL1302" s="125"/>
      <c r="AM1302" s="125"/>
      <c r="AN1302" s="125"/>
      <c r="AO1302" s="125"/>
      <c r="AP1302" s="125"/>
      <c r="AQ1302" s="125"/>
      <c r="AR1302" s="125"/>
      <c r="AS1302" s="125" t="s">
        <v>1353</v>
      </c>
      <c r="AT1302" s="108" t="str">
        <f t="shared" si="20"/>
        <v>BB2_2025-06-29_P</v>
      </c>
      <c r="AU1302" s="49"/>
      <c r="AV1302" s="49"/>
    </row>
    <row r="1303" spans="1:48" x14ac:dyDescent="0.35">
      <c r="A1303" s="125" t="s">
        <v>1696</v>
      </c>
      <c r="B1303" s="125" t="s">
        <v>1349</v>
      </c>
      <c r="C1303" s="125" t="s">
        <v>1350</v>
      </c>
      <c r="D1303" s="125" t="s">
        <v>1349</v>
      </c>
      <c r="E1303" s="125">
        <v>2.8519199999999998</v>
      </c>
      <c r="F1303" s="125" t="s">
        <v>1351</v>
      </c>
      <c r="G1303" s="157">
        <v>45837.772222222222</v>
      </c>
      <c r="H1303" s="125"/>
      <c r="I1303" s="125" t="s">
        <v>1352</v>
      </c>
      <c r="J1303" s="125"/>
      <c r="K1303" s="125"/>
      <c r="L1303" s="125">
        <v>0</v>
      </c>
      <c r="M1303" s="125">
        <v>0</v>
      </c>
      <c r="N1303" s="125">
        <v>1.704E-2</v>
      </c>
      <c r="O1303" s="125">
        <v>9.6000000000000002E-4</v>
      </c>
      <c r="P1303" s="125"/>
      <c r="Q1303" s="125"/>
      <c r="R1303" s="125">
        <v>1.7999999999999999E-2</v>
      </c>
      <c r="S1303" s="125"/>
      <c r="T1303" s="125"/>
      <c r="U1303" s="125"/>
      <c r="V1303" s="125"/>
      <c r="W1303" s="125"/>
      <c r="X1303" s="125"/>
      <c r="Y1303" s="125"/>
      <c r="Z1303" s="125"/>
      <c r="AA1303" s="125"/>
      <c r="AB1303" s="125"/>
      <c r="AC1303" s="125"/>
      <c r="AD1303" s="125"/>
      <c r="AE1303" s="125">
        <v>9.6000000000000002E-4</v>
      </c>
      <c r="AF1303" s="125"/>
      <c r="AG1303" s="125"/>
      <c r="AH1303" s="125"/>
      <c r="AI1303" s="125"/>
      <c r="AJ1303" s="125"/>
      <c r="AK1303" s="125"/>
      <c r="AL1303" s="125"/>
      <c r="AM1303" s="125"/>
      <c r="AN1303" s="125"/>
      <c r="AO1303" s="125"/>
      <c r="AP1303" s="125"/>
      <c r="AQ1303" s="125"/>
      <c r="AR1303" s="125"/>
      <c r="AS1303" s="125" t="s">
        <v>1353</v>
      </c>
      <c r="AT1303" s="108" t="str">
        <f t="shared" si="20"/>
        <v>BD5_2025-06-29_N</v>
      </c>
      <c r="AU1303" s="49"/>
      <c r="AV1303" s="49"/>
    </row>
    <row r="1304" spans="1:48" x14ac:dyDescent="0.35">
      <c r="A1304" s="125" t="s">
        <v>1697</v>
      </c>
      <c r="B1304" s="125" t="s">
        <v>1349</v>
      </c>
      <c r="C1304" s="125" t="s">
        <v>1350</v>
      </c>
      <c r="D1304" s="125" t="s">
        <v>1349</v>
      </c>
      <c r="E1304" s="125">
        <v>2.7658</v>
      </c>
      <c r="F1304" s="125" t="s">
        <v>1351</v>
      </c>
      <c r="G1304" s="157">
        <v>45837.772916666669</v>
      </c>
      <c r="H1304" s="125"/>
      <c r="I1304" s="125" t="s">
        <v>1352</v>
      </c>
      <c r="J1304" s="125"/>
      <c r="K1304" s="125"/>
      <c r="L1304" s="125">
        <v>0</v>
      </c>
      <c r="M1304" s="125">
        <v>0</v>
      </c>
      <c r="N1304" s="125">
        <v>1.6799999999999999E-2</v>
      </c>
      <c r="O1304" s="125">
        <v>1.7500000000000002E-2</v>
      </c>
      <c r="P1304" s="125"/>
      <c r="Q1304" s="125"/>
      <c r="R1304" s="125">
        <v>3.4299999999999997E-2</v>
      </c>
      <c r="S1304" s="125"/>
      <c r="T1304" s="125"/>
      <c r="U1304" s="125"/>
      <c r="V1304" s="125"/>
      <c r="W1304" s="125"/>
      <c r="X1304" s="125"/>
      <c r="Y1304" s="125"/>
      <c r="Z1304" s="125"/>
      <c r="AA1304" s="125"/>
      <c r="AB1304" s="125"/>
      <c r="AC1304" s="125"/>
      <c r="AD1304" s="125"/>
      <c r="AE1304" s="125">
        <v>1.7500000000000002E-2</v>
      </c>
      <c r="AF1304" s="125"/>
      <c r="AG1304" s="125"/>
      <c r="AH1304" s="125"/>
      <c r="AI1304" s="125"/>
      <c r="AJ1304" s="125"/>
      <c r="AK1304" s="125"/>
      <c r="AL1304" s="125"/>
      <c r="AM1304" s="125"/>
      <c r="AN1304" s="125"/>
      <c r="AO1304" s="125"/>
      <c r="AP1304" s="125"/>
      <c r="AQ1304" s="125"/>
      <c r="AR1304" s="125"/>
      <c r="AS1304" s="125" t="s">
        <v>1353</v>
      </c>
      <c r="AT1304" s="108" t="str">
        <f t="shared" si="20"/>
        <v>HA1_2025-06-29_N</v>
      </c>
      <c r="AU1304" s="49"/>
      <c r="AV1304" s="49"/>
    </row>
    <row r="1305" spans="1:48" x14ac:dyDescent="0.35">
      <c r="A1305" s="125" t="s">
        <v>1694</v>
      </c>
      <c r="B1305" s="125" t="s">
        <v>1349</v>
      </c>
      <c r="C1305" s="125" t="s">
        <v>1361</v>
      </c>
      <c r="D1305" s="125" t="s">
        <v>1349</v>
      </c>
      <c r="E1305" s="125">
        <v>472.05900000000003</v>
      </c>
      <c r="F1305" s="125" t="s">
        <v>1351</v>
      </c>
      <c r="G1305" s="157">
        <v>45837.774305555555</v>
      </c>
      <c r="H1305" s="125"/>
      <c r="I1305" s="125" t="s">
        <v>1352</v>
      </c>
      <c r="J1305" s="125"/>
      <c r="K1305" s="125"/>
      <c r="L1305" s="125">
        <v>0</v>
      </c>
      <c r="M1305" s="125">
        <v>0</v>
      </c>
      <c r="N1305" s="125">
        <v>0.46512999999999999</v>
      </c>
      <c r="O1305" s="125">
        <v>1.034E-2</v>
      </c>
      <c r="P1305" s="125"/>
      <c r="Q1305" s="125"/>
      <c r="R1305" s="125">
        <v>0.47547</v>
      </c>
      <c r="S1305" s="125"/>
      <c r="T1305" s="125"/>
      <c r="U1305" s="125"/>
      <c r="V1305" s="125"/>
      <c r="W1305" s="125"/>
      <c r="X1305" s="125"/>
      <c r="Y1305" s="125"/>
      <c r="Z1305" s="125"/>
      <c r="AA1305" s="125"/>
      <c r="AB1305" s="125"/>
      <c r="AC1305" s="125"/>
      <c r="AD1305" s="125"/>
      <c r="AE1305" s="125">
        <v>1.034E-2</v>
      </c>
      <c r="AF1305" s="125"/>
      <c r="AG1305" s="125"/>
      <c r="AH1305" s="125"/>
      <c r="AI1305" s="125"/>
      <c r="AJ1305" s="125"/>
      <c r="AK1305" s="125"/>
      <c r="AL1305" s="125"/>
      <c r="AM1305" s="125"/>
      <c r="AN1305" s="125"/>
      <c r="AO1305" s="125"/>
      <c r="AP1305" s="125"/>
      <c r="AQ1305" s="125"/>
      <c r="AR1305" s="125"/>
      <c r="AS1305" s="125" t="s">
        <v>1353</v>
      </c>
      <c r="AT1305" s="108" t="str">
        <f t="shared" si="20"/>
        <v>BB2_2025-06-29_T</v>
      </c>
      <c r="AU1305" s="49"/>
      <c r="AV1305" s="49"/>
    </row>
    <row r="1306" spans="1:48" x14ac:dyDescent="0.35">
      <c r="A1306" s="125" t="s">
        <v>1696</v>
      </c>
      <c r="B1306" s="125" t="s">
        <v>1349</v>
      </c>
      <c r="C1306" s="125" t="s">
        <v>1356</v>
      </c>
      <c r="D1306" s="125" t="s">
        <v>1349</v>
      </c>
      <c r="E1306" s="125">
        <v>0.17100000000000001</v>
      </c>
      <c r="F1306" s="125" t="s">
        <v>1357</v>
      </c>
      <c r="G1306" s="157">
        <v>45837.775694444441</v>
      </c>
      <c r="H1306" s="125"/>
      <c r="I1306" s="125" t="s">
        <v>1352</v>
      </c>
      <c r="J1306" s="125"/>
      <c r="K1306" s="125"/>
      <c r="L1306" s="125">
        <v>0</v>
      </c>
      <c r="M1306" s="125">
        <v>0</v>
      </c>
      <c r="N1306" s="125">
        <v>5.1450000000000003E-2</v>
      </c>
      <c r="O1306" s="125">
        <v>1.0000000000000001E-5</v>
      </c>
      <c r="P1306" s="125"/>
      <c r="Q1306" s="125"/>
      <c r="R1306" s="125">
        <v>5.1459999999999999E-2</v>
      </c>
      <c r="S1306" s="125"/>
      <c r="T1306" s="125"/>
      <c r="U1306" s="125"/>
      <c r="V1306" s="125"/>
      <c r="W1306" s="125"/>
      <c r="X1306" s="125"/>
      <c r="Y1306" s="125"/>
      <c r="Z1306" s="125"/>
      <c r="AA1306" s="125"/>
      <c r="AB1306" s="125"/>
      <c r="AC1306" s="125"/>
      <c r="AD1306" s="125"/>
      <c r="AE1306" s="125">
        <v>1.0000000000000001E-5</v>
      </c>
      <c r="AF1306" s="125"/>
      <c r="AG1306" s="125"/>
      <c r="AH1306" s="125"/>
      <c r="AI1306" s="125"/>
      <c r="AJ1306" s="125"/>
      <c r="AK1306" s="125"/>
      <c r="AL1306" s="125"/>
      <c r="AM1306" s="125"/>
      <c r="AN1306" s="125"/>
      <c r="AO1306" s="125"/>
      <c r="AP1306" s="125"/>
      <c r="AQ1306" s="125"/>
      <c r="AR1306" s="125"/>
      <c r="AS1306" s="125" t="s">
        <v>1353</v>
      </c>
      <c r="AT1306" s="108" t="str">
        <f t="shared" si="20"/>
        <v>BD5_2025-06-29_P</v>
      </c>
      <c r="AU1306" s="49"/>
      <c r="AV1306" s="49"/>
    </row>
    <row r="1307" spans="1:48" x14ac:dyDescent="0.35">
      <c r="A1307" s="125" t="s">
        <v>1693</v>
      </c>
      <c r="B1307" s="125" t="s">
        <v>1349</v>
      </c>
      <c r="C1307" s="125" t="s">
        <v>1359</v>
      </c>
      <c r="D1307" s="125" t="s">
        <v>1349</v>
      </c>
      <c r="E1307" s="125">
        <v>510.10599999999999</v>
      </c>
      <c r="F1307" s="125" t="s">
        <v>1357</v>
      </c>
      <c r="G1307" s="157">
        <v>45837.777777777781</v>
      </c>
      <c r="H1307" s="125"/>
      <c r="I1307" s="125" t="s">
        <v>1352</v>
      </c>
      <c r="J1307" s="125"/>
      <c r="K1307" s="125" t="s">
        <v>1360</v>
      </c>
      <c r="L1307" s="125">
        <v>21</v>
      </c>
      <c r="M1307" s="125">
        <v>0</v>
      </c>
      <c r="N1307" s="125">
        <v>7.5329999999999994E-2</v>
      </c>
      <c r="O1307" s="125">
        <v>0.13508999999999999</v>
      </c>
      <c r="P1307" s="125"/>
      <c r="Q1307" s="125"/>
      <c r="R1307" s="125">
        <v>0.21042</v>
      </c>
      <c r="S1307" s="125"/>
      <c r="T1307" s="125"/>
      <c r="U1307" s="125"/>
      <c r="V1307" s="125"/>
      <c r="W1307" s="125"/>
      <c r="X1307" s="125"/>
      <c r="Y1307" s="125"/>
      <c r="Z1307" s="125"/>
      <c r="AA1307" s="125"/>
      <c r="AB1307" s="125"/>
      <c r="AC1307" s="125"/>
      <c r="AD1307" s="125"/>
      <c r="AE1307" s="125">
        <v>0.13508999999999999</v>
      </c>
      <c r="AF1307" s="125"/>
      <c r="AG1307" s="125"/>
      <c r="AH1307" s="125"/>
      <c r="AI1307" s="125"/>
      <c r="AJ1307" s="125"/>
      <c r="AK1307" s="125"/>
      <c r="AL1307" s="125"/>
      <c r="AM1307" s="125"/>
      <c r="AN1307" s="125"/>
      <c r="AO1307" s="125"/>
      <c r="AP1307" s="125"/>
      <c r="AQ1307" s="125"/>
      <c r="AR1307" s="125"/>
      <c r="AS1307" s="125" t="s">
        <v>1353</v>
      </c>
      <c r="AT1307" s="108" t="str">
        <f t="shared" si="20"/>
        <v>AX2_2025-06-29_C</v>
      </c>
      <c r="AU1307" s="49"/>
      <c r="AV1307" s="49"/>
    </row>
    <row r="1308" spans="1:48" x14ac:dyDescent="0.35">
      <c r="A1308" s="125" t="s">
        <v>1693</v>
      </c>
      <c r="B1308" s="125" t="s">
        <v>1349</v>
      </c>
      <c r="C1308" s="125" t="s">
        <v>1356</v>
      </c>
      <c r="D1308" s="125" t="s">
        <v>1349</v>
      </c>
      <c r="E1308" s="125">
        <v>8.9069999999999996E-2</v>
      </c>
      <c r="F1308" s="125" t="s">
        <v>1357</v>
      </c>
      <c r="G1308" s="157">
        <v>45837.779166666667</v>
      </c>
      <c r="H1308" s="125"/>
      <c r="I1308" s="125" t="s">
        <v>1352</v>
      </c>
      <c r="J1308" s="125"/>
      <c r="K1308" s="125" t="s">
        <v>1360</v>
      </c>
      <c r="L1308" s="125">
        <v>0</v>
      </c>
      <c r="M1308" s="125">
        <v>0</v>
      </c>
      <c r="N1308" s="125">
        <v>2.5520000000000001E-2</v>
      </c>
      <c r="O1308" s="125">
        <v>2.5000000000000001E-4</v>
      </c>
      <c r="P1308" s="125"/>
      <c r="Q1308" s="125"/>
      <c r="R1308" s="125">
        <v>2.5770000000000001E-2</v>
      </c>
      <c r="S1308" s="125"/>
      <c r="T1308" s="125"/>
      <c r="U1308" s="125"/>
      <c r="V1308" s="125"/>
      <c r="W1308" s="125"/>
      <c r="X1308" s="125"/>
      <c r="Y1308" s="125"/>
      <c r="Z1308" s="125"/>
      <c r="AA1308" s="125"/>
      <c r="AB1308" s="125"/>
      <c r="AC1308" s="125"/>
      <c r="AD1308" s="125"/>
      <c r="AE1308" s="125">
        <v>2.5000000000000001E-4</v>
      </c>
      <c r="AF1308" s="125"/>
      <c r="AG1308" s="125"/>
      <c r="AH1308" s="125"/>
      <c r="AI1308" s="125"/>
      <c r="AJ1308" s="125"/>
      <c r="AK1308" s="125"/>
      <c r="AL1308" s="125"/>
      <c r="AM1308" s="125"/>
      <c r="AN1308" s="125"/>
      <c r="AO1308" s="125"/>
      <c r="AP1308" s="125"/>
      <c r="AQ1308" s="125"/>
      <c r="AR1308" s="125"/>
      <c r="AS1308" s="125" t="s">
        <v>1353</v>
      </c>
      <c r="AT1308" s="108" t="str">
        <f t="shared" si="20"/>
        <v>AX2_2025-06-29_P</v>
      </c>
      <c r="AU1308" s="49"/>
      <c r="AV1308" s="49"/>
    </row>
    <row r="1309" spans="1:48" x14ac:dyDescent="0.35">
      <c r="A1309" s="125" t="s">
        <v>1698</v>
      </c>
      <c r="B1309" s="125" t="s">
        <v>1349</v>
      </c>
      <c r="C1309" s="125" t="s">
        <v>1350</v>
      </c>
      <c r="D1309" s="125" t="s">
        <v>1349</v>
      </c>
      <c r="E1309" s="125">
        <v>-1.5432999999999999</v>
      </c>
      <c r="F1309" s="125" t="s">
        <v>1351</v>
      </c>
      <c r="G1309" s="157">
        <v>45837.779861111114</v>
      </c>
      <c r="H1309" s="125"/>
      <c r="I1309" s="125" t="s">
        <v>1352</v>
      </c>
      <c r="J1309" s="125"/>
      <c r="K1309" s="125"/>
      <c r="L1309" s="125">
        <v>0</v>
      </c>
      <c r="M1309" s="125">
        <v>0</v>
      </c>
      <c r="N1309" s="125">
        <v>4.8199999999999996E-3</v>
      </c>
      <c r="O1309" s="125">
        <v>2.0200000000000001E-3</v>
      </c>
      <c r="P1309" s="125"/>
      <c r="Q1309" s="125"/>
      <c r="R1309" s="125">
        <v>6.8399999999999997E-3</v>
      </c>
      <c r="S1309" s="125"/>
      <c r="T1309" s="125"/>
      <c r="U1309" s="125"/>
      <c r="V1309" s="125"/>
      <c r="W1309" s="125"/>
      <c r="X1309" s="125"/>
      <c r="Y1309" s="125"/>
      <c r="Z1309" s="125"/>
      <c r="AA1309" s="125"/>
      <c r="AB1309" s="125"/>
      <c r="AC1309" s="125"/>
      <c r="AD1309" s="125"/>
      <c r="AE1309" s="125">
        <v>2.0200000000000001E-3</v>
      </c>
      <c r="AF1309" s="125"/>
      <c r="AG1309" s="125"/>
      <c r="AH1309" s="125"/>
      <c r="AI1309" s="125"/>
      <c r="AJ1309" s="125"/>
      <c r="AK1309" s="125"/>
      <c r="AL1309" s="125"/>
      <c r="AM1309" s="125"/>
      <c r="AN1309" s="125"/>
      <c r="AO1309" s="125"/>
      <c r="AP1309" s="125"/>
      <c r="AQ1309" s="125"/>
      <c r="AR1309" s="125"/>
      <c r="AS1309" s="125" t="s">
        <v>1353</v>
      </c>
      <c r="AT1309" s="108" t="str">
        <f t="shared" si="20"/>
        <v>FC1_2025-06-29_N</v>
      </c>
      <c r="AU1309" s="49"/>
      <c r="AV1309" s="49"/>
    </row>
    <row r="1310" spans="1:48" x14ac:dyDescent="0.35">
      <c r="A1310" s="125" t="s">
        <v>1698</v>
      </c>
      <c r="B1310" s="125" t="s">
        <v>1349</v>
      </c>
      <c r="C1310" s="125" t="s">
        <v>1356</v>
      </c>
      <c r="D1310" s="125" t="s">
        <v>1349</v>
      </c>
      <c r="E1310" s="125">
        <v>6.7720000000000002E-2</v>
      </c>
      <c r="F1310" s="125" t="s">
        <v>1357</v>
      </c>
      <c r="G1310" s="157">
        <v>45837.780555555553</v>
      </c>
      <c r="H1310" s="125"/>
      <c r="I1310" s="125" t="s">
        <v>1352</v>
      </c>
      <c r="J1310" s="125"/>
      <c r="K1310" s="125"/>
      <c r="L1310" s="125">
        <v>0</v>
      </c>
      <c r="M1310" s="125">
        <v>0</v>
      </c>
      <c r="N1310" s="125">
        <v>1.8759999999999999E-2</v>
      </c>
      <c r="O1310" s="125">
        <v>4.4000000000000002E-4</v>
      </c>
      <c r="P1310" s="125"/>
      <c r="Q1310" s="125"/>
      <c r="R1310" s="125">
        <v>1.9210000000000001E-2</v>
      </c>
      <c r="S1310" s="125"/>
      <c r="T1310" s="125"/>
      <c r="U1310" s="125"/>
      <c r="V1310" s="125"/>
      <c r="W1310" s="125"/>
      <c r="X1310" s="125"/>
      <c r="Y1310" s="125"/>
      <c r="Z1310" s="125"/>
      <c r="AA1310" s="125"/>
      <c r="AB1310" s="125"/>
      <c r="AC1310" s="125"/>
      <c r="AD1310" s="125"/>
      <c r="AE1310" s="125">
        <v>4.4000000000000002E-4</v>
      </c>
      <c r="AF1310" s="125"/>
      <c r="AG1310" s="125"/>
      <c r="AH1310" s="125"/>
      <c r="AI1310" s="125"/>
      <c r="AJ1310" s="125"/>
      <c r="AK1310" s="125"/>
      <c r="AL1310" s="125"/>
      <c r="AM1310" s="125"/>
      <c r="AN1310" s="125"/>
      <c r="AO1310" s="125"/>
      <c r="AP1310" s="125"/>
      <c r="AQ1310" s="125"/>
      <c r="AR1310" s="125"/>
      <c r="AS1310" s="125" t="s">
        <v>1353</v>
      </c>
      <c r="AT1310" s="108" t="str">
        <f t="shared" si="20"/>
        <v>FC1_2025-06-29_P</v>
      </c>
      <c r="AU1310" s="49"/>
      <c r="AV1310" s="49"/>
    </row>
    <row r="1311" spans="1:48" x14ac:dyDescent="0.35">
      <c r="A1311" s="125" t="s">
        <v>1699</v>
      </c>
      <c r="B1311" s="125" t="s">
        <v>1349</v>
      </c>
      <c r="C1311" s="125" t="s">
        <v>1350</v>
      </c>
      <c r="D1311" s="125" t="s">
        <v>1349</v>
      </c>
      <c r="E1311" s="125">
        <v>4.3447500000000003</v>
      </c>
      <c r="F1311" s="125" t="s">
        <v>1351</v>
      </c>
      <c r="G1311" s="157">
        <v>45837.781944444447</v>
      </c>
      <c r="H1311" s="125"/>
      <c r="I1311" s="125" t="s">
        <v>1352</v>
      </c>
      <c r="J1311" s="125"/>
      <c r="K1311" s="125"/>
      <c r="L1311" s="125">
        <v>0</v>
      </c>
      <c r="M1311" s="125">
        <v>0</v>
      </c>
      <c r="N1311" s="125">
        <v>2.1190000000000001E-2</v>
      </c>
      <c r="O1311" s="125">
        <v>6.1399999999999996E-3</v>
      </c>
      <c r="P1311" s="125"/>
      <c r="Q1311" s="125"/>
      <c r="R1311" s="125">
        <v>2.733E-2</v>
      </c>
      <c r="S1311" s="125"/>
      <c r="T1311" s="125"/>
      <c r="U1311" s="125"/>
      <c r="V1311" s="125"/>
      <c r="W1311" s="125"/>
      <c r="X1311" s="125"/>
      <c r="Y1311" s="125"/>
      <c r="Z1311" s="125"/>
      <c r="AA1311" s="125"/>
      <c r="AB1311" s="125"/>
      <c r="AC1311" s="125"/>
      <c r="AD1311" s="125"/>
      <c r="AE1311" s="125">
        <v>6.1399999999999996E-3</v>
      </c>
      <c r="AF1311" s="125"/>
      <c r="AG1311" s="125"/>
      <c r="AH1311" s="125"/>
      <c r="AI1311" s="125"/>
      <c r="AJ1311" s="125"/>
      <c r="AK1311" s="125"/>
      <c r="AL1311" s="125"/>
      <c r="AM1311" s="125"/>
      <c r="AN1311" s="125"/>
      <c r="AO1311" s="125"/>
      <c r="AP1311" s="125"/>
      <c r="AQ1311" s="125"/>
      <c r="AR1311" s="125"/>
      <c r="AS1311" s="125" t="s">
        <v>1353</v>
      </c>
      <c r="AT1311" s="108" t="str">
        <f t="shared" si="20"/>
        <v>ETL1_2025-06-29_N</v>
      </c>
      <c r="AU1311" s="49"/>
      <c r="AV1311" s="49"/>
    </row>
    <row r="1312" spans="1:48" x14ac:dyDescent="0.35">
      <c r="A1312" s="125" t="s">
        <v>1694</v>
      </c>
      <c r="B1312" s="125" t="s">
        <v>1349</v>
      </c>
      <c r="C1312" s="125" t="s">
        <v>1359</v>
      </c>
      <c r="D1312" s="125" t="s">
        <v>1349</v>
      </c>
      <c r="E1312" s="125">
        <v>911.33749999999998</v>
      </c>
      <c r="F1312" s="125" t="s">
        <v>1357</v>
      </c>
      <c r="G1312" s="157">
        <v>45837.785416666666</v>
      </c>
      <c r="H1312" s="125"/>
      <c r="I1312" s="125" t="s">
        <v>1352</v>
      </c>
      <c r="J1312" s="125"/>
      <c r="K1312" s="125" t="s">
        <v>1360</v>
      </c>
      <c r="L1312" s="125">
        <v>37</v>
      </c>
      <c r="M1312" s="125">
        <v>0</v>
      </c>
      <c r="N1312" s="125">
        <v>7.7660000000000007E-2</v>
      </c>
      <c r="O1312" s="125">
        <v>0.13272</v>
      </c>
      <c r="P1312" s="125"/>
      <c r="Q1312" s="125"/>
      <c r="R1312" s="125">
        <v>0.21038000000000001</v>
      </c>
      <c r="S1312" s="125"/>
      <c r="T1312" s="125"/>
      <c r="U1312" s="125"/>
      <c r="V1312" s="125"/>
      <c r="W1312" s="125"/>
      <c r="X1312" s="125"/>
      <c r="Y1312" s="125"/>
      <c r="Z1312" s="125"/>
      <c r="AA1312" s="125"/>
      <c r="AB1312" s="125"/>
      <c r="AC1312" s="125"/>
      <c r="AD1312" s="125"/>
      <c r="AE1312" s="125">
        <v>0.13272</v>
      </c>
      <c r="AF1312" s="125"/>
      <c r="AG1312" s="125"/>
      <c r="AH1312" s="125"/>
      <c r="AI1312" s="125"/>
      <c r="AJ1312" s="125"/>
      <c r="AK1312" s="125"/>
      <c r="AL1312" s="125"/>
      <c r="AM1312" s="125"/>
      <c r="AN1312" s="125"/>
      <c r="AO1312" s="125"/>
      <c r="AP1312" s="125"/>
      <c r="AQ1312" s="125"/>
      <c r="AR1312" s="125"/>
      <c r="AS1312" s="125" t="s">
        <v>1353</v>
      </c>
      <c r="AT1312" s="108" t="str">
        <f t="shared" si="20"/>
        <v>BB2_2025-06-29_C</v>
      </c>
      <c r="AU1312" s="49"/>
      <c r="AV1312" s="49"/>
    </row>
    <row r="1313" spans="1:48" x14ac:dyDescent="0.35">
      <c r="A1313" s="125" t="s">
        <v>1696</v>
      </c>
      <c r="B1313" s="125" t="s">
        <v>1349</v>
      </c>
      <c r="C1313" s="125" t="s">
        <v>1359</v>
      </c>
      <c r="D1313" s="125" t="s">
        <v>1349</v>
      </c>
      <c r="E1313" s="125">
        <v>669.38699999999994</v>
      </c>
      <c r="F1313" s="125" t="s">
        <v>1357</v>
      </c>
      <c r="G1313" s="157">
        <v>45837.786111111112</v>
      </c>
      <c r="H1313" s="125"/>
      <c r="I1313" s="125" t="s">
        <v>1352</v>
      </c>
      <c r="J1313" s="125"/>
      <c r="K1313" s="125" t="s">
        <v>1360</v>
      </c>
      <c r="L1313" s="125">
        <v>28</v>
      </c>
      <c r="M1313" s="125">
        <v>0</v>
      </c>
      <c r="N1313" s="125">
        <v>7.5020000000000003E-2</v>
      </c>
      <c r="O1313" s="125">
        <v>0.13225999999999999</v>
      </c>
      <c r="P1313" s="125"/>
      <c r="Q1313" s="125"/>
      <c r="R1313" s="125">
        <v>0.20727999999999999</v>
      </c>
      <c r="S1313" s="125"/>
      <c r="T1313" s="125"/>
      <c r="U1313" s="125"/>
      <c r="V1313" s="125"/>
      <c r="W1313" s="125"/>
      <c r="X1313" s="125"/>
      <c r="Y1313" s="125"/>
      <c r="Z1313" s="125"/>
      <c r="AA1313" s="125"/>
      <c r="AB1313" s="125"/>
      <c r="AC1313" s="125"/>
      <c r="AD1313" s="125"/>
      <c r="AE1313" s="125">
        <v>0.13225999999999999</v>
      </c>
      <c r="AF1313" s="125"/>
      <c r="AG1313" s="125"/>
      <c r="AH1313" s="125"/>
      <c r="AI1313" s="125"/>
      <c r="AJ1313" s="125"/>
      <c r="AK1313" s="125"/>
      <c r="AL1313" s="125"/>
      <c r="AM1313" s="125"/>
      <c r="AN1313" s="125"/>
      <c r="AO1313" s="125"/>
      <c r="AP1313" s="125"/>
      <c r="AQ1313" s="125"/>
      <c r="AR1313" s="125"/>
      <c r="AS1313" s="125" t="s">
        <v>1353</v>
      </c>
      <c r="AT1313" s="108" t="str">
        <f t="shared" si="20"/>
        <v>BD5_2025-06-29_C</v>
      </c>
      <c r="AU1313" s="49"/>
      <c r="AV1313" s="49"/>
    </row>
    <row r="1314" spans="1:48" x14ac:dyDescent="0.35">
      <c r="A1314" s="125" t="s">
        <v>1695</v>
      </c>
      <c r="B1314" s="125" t="s">
        <v>1349</v>
      </c>
      <c r="C1314" s="125" t="s">
        <v>1359</v>
      </c>
      <c r="D1314" s="125" t="s">
        <v>1349</v>
      </c>
      <c r="E1314" s="125">
        <v>496.27379999999999</v>
      </c>
      <c r="F1314" s="125" t="s">
        <v>1357</v>
      </c>
      <c r="G1314" s="157">
        <v>45837.786111111112</v>
      </c>
      <c r="H1314" s="125"/>
      <c r="I1314" s="125" t="s">
        <v>1352</v>
      </c>
      <c r="J1314" s="125"/>
      <c r="K1314" s="125" t="s">
        <v>1360</v>
      </c>
      <c r="L1314" s="125">
        <v>21</v>
      </c>
      <c r="M1314" s="125">
        <v>0</v>
      </c>
      <c r="N1314" s="125">
        <v>7.3480000000000004E-2</v>
      </c>
      <c r="O1314" s="125">
        <v>0.13419</v>
      </c>
      <c r="P1314" s="125"/>
      <c r="Q1314" s="125"/>
      <c r="R1314" s="125">
        <v>0.20766999999999999</v>
      </c>
      <c r="S1314" s="125"/>
      <c r="T1314" s="125"/>
      <c r="U1314" s="125"/>
      <c r="V1314" s="125"/>
      <c r="W1314" s="125"/>
      <c r="X1314" s="125"/>
      <c r="Y1314" s="125"/>
      <c r="Z1314" s="125"/>
      <c r="AA1314" s="125"/>
      <c r="AB1314" s="125"/>
      <c r="AC1314" s="125"/>
      <c r="AD1314" s="125"/>
      <c r="AE1314" s="125">
        <v>0.13419</v>
      </c>
      <c r="AF1314" s="125"/>
      <c r="AG1314" s="125"/>
      <c r="AH1314" s="125"/>
      <c r="AI1314" s="125"/>
      <c r="AJ1314" s="125"/>
      <c r="AK1314" s="125"/>
      <c r="AL1314" s="125"/>
      <c r="AM1314" s="125"/>
      <c r="AN1314" s="125"/>
      <c r="AO1314" s="125"/>
      <c r="AP1314" s="125"/>
      <c r="AQ1314" s="125"/>
      <c r="AR1314" s="125"/>
      <c r="AS1314" s="125" t="s">
        <v>1353</v>
      </c>
      <c r="AT1314" s="108" t="str">
        <f t="shared" si="20"/>
        <v>HO1_2025-06-29_C</v>
      </c>
      <c r="AU1314" s="49"/>
      <c r="AV1314" s="49"/>
    </row>
    <row r="1315" spans="1:48" x14ac:dyDescent="0.35">
      <c r="A1315" s="125" t="s">
        <v>1698</v>
      </c>
      <c r="B1315" s="125" t="s">
        <v>1349</v>
      </c>
      <c r="C1315" s="125" t="s">
        <v>1359</v>
      </c>
      <c r="D1315" s="125" t="s">
        <v>1349</v>
      </c>
      <c r="E1315" s="125">
        <v>173.74459999999999</v>
      </c>
      <c r="F1315" s="125" t="s">
        <v>1357</v>
      </c>
      <c r="G1315" s="157">
        <v>45837.787499999999</v>
      </c>
      <c r="H1315" s="125"/>
      <c r="I1315" s="125" t="s">
        <v>1352</v>
      </c>
      <c r="J1315" s="125"/>
      <c r="K1315" s="125" t="s">
        <v>1360</v>
      </c>
      <c r="L1315" s="125">
        <v>4</v>
      </c>
      <c r="M1315" s="125">
        <v>0</v>
      </c>
      <c r="N1315" s="125">
        <v>0.10879</v>
      </c>
      <c r="O1315" s="125">
        <v>0.13566</v>
      </c>
      <c r="P1315" s="125"/>
      <c r="Q1315" s="125"/>
      <c r="R1315" s="125">
        <v>0.24445</v>
      </c>
      <c r="S1315" s="125"/>
      <c r="T1315" s="125"/>
      <c r="U1315" s="125"/>
      <c r="V1315" s="125"/>
      <c r="W1315" s="125"/>
      <c r="X1315" s="125"/>
      <c r="Y1315" s="125"/>
      <c r="Z1315" s="125"/>
      <c r="AA1315" s="125"/>
      <c r="AB1315" s="125"/>
      <c r="AC1315" s="125"/>
      <c r="AD1315" s="125"/>
      <c r="AE1315" s="125">
        <v>0.13566</v>
      </c>
      <c r="AF1315" s="125"/>
      <c r="AG1315" s="125"/>
      <c r="AH1315" s="125"/>
      <c r="AI1315" s="125"/>
      <c r="AJ1315" s="125"/>
      <c r="AK1315" s="125"/>
      <c r="AL1315" s="125"/>
      <c r="AM1315" s="125"/>
      <c r="AN1315" s="125"/>
      <c r="AO1315" s="125"/>
      <c r="AP1315" s="125"/>
      <c r="AQ1315" s="125"/>
      <c r="AR1315" s="125"/>
      <c r="AS1315" s="125" t="s">
        <v>1353</v>
      </c>
      <c r="AT1315" s="108" t="str">
        <f t="shared" si="20"/>
        <v>FC1_2025-06-29_C</v>
      </c>
      <c r="AU1315" s="49"/>
      <c r="AV1315" s="49"/>
    </row>
    <row r="1316" spans="1:48" x14ac:dyDescent="0.35">
      <c r="A1316" s="125" t="s">
        <v>1697</v>
      </c>
      <c r="B1316" s="125" t="s">
        <v>1349</v>
      </c>
      <c r="C1316" s="125" t="s">
        <v>1359</v>
      </c>
      <c r="D1316" s="125" t="s">
        <v>1349</v>
      </c>
      <c r="E1316" s="125">
        <v>819.7527</v>
      </c>
      <c r="F1316" s="125" t="s">
        <v>1357</v>
      </c>
      <c r="G1316" s="157">
        <v>45837.787499999999</v>
      </c>
      <c r="H1316" s="125"/>
      <c r="I1316" s="125" t="s">
        <v>1352</v>
      </c>
      <c r="J1316" s="125"/>
      <c r="K1316" s="125" t="s">
        <v>1360</v>
      </c>
      <c r="L1316" s="125">
        <v>33</v>
      </c>
      <c r="M1316" s="125">
        <v>0</v>
      </c>
      <c r="N1316" s="125">
        <v>7.8039999999999998E-2</v>
      </c>
      <c r="O1316" s="125">
        <v>0.13333</v>
      </c>
      <c r="P1316" s="125"/>
      <c r="Q1316" s="125"/>
      <c r="R1316" s="125">
        <v>0.21135999999999999</v>
      </c>
      <c r="S1316" s="125"/>
      <c r="T1316" s="125"/>
      <c r="U1316" s="125"/>
      <c r="V1316" s="125"/>
      <c r="W1316" s="125"/>
      <c r="X1316" s="125"/>
      <c r="Y1316" s="125"/>
      <c r="Z1316" s="125"/>
      <c r="AA1316" s="125"/>
      <c r="AB1316" s="125"/>
      <c r="AC1316" s="125"/>
      <c r="AD1316" s="125"/>
      <c r="AE1316" s="125">
        <v>0.13333</v>
      </c>
      <c r="AF1316" s="125"/>
      <c r="AG1316" s="125"/>
      <c r="AH1316" s="125"/>
      <c r="AI1316" s="125"/>
      <c r="AJ1316" s="125"/>
      <c r="AK1316" s="125"/>
      <c r="AL1316" s="125"/>
      <c r="AM1316" s="125"/>
      <c r="AN1316" s="125"/>
      <c r="AO1316" s="125"/>
      <c r="AP1316" s="125"/>
      <c r="AQ1316" s="125"/>
      <c r="AR1316" s="125"/>
      <c r="AS1316" s="125" t="s">
        <v>1353</v>
      </c>
      <c r="AT1316" s="108" t="str">
        <f t="shared" si="20"/>
        <v>HA1_2025-06-29_C</v>
      </c>
      <c r="AU1316" s="49"/>
      <c r="AV1316" s="49"/>
    </row>
    <row r="1317" spans="1:48" x14ac:dyDescent="0.35">
      <c r="A1317" s="125" t="s">
        <v>1681</v>
      </c>
      <c r="B1317" s="125" t="s">
        <v>1349</v>
      </c>
      <c r="C1317" s="125" t="s">
        <v>1359</v>
      </c>
      <c r="D1317" s="125" t="s">
        <v>1349</v>
      </c>
      <c r="E1317" s="125">
        <v>993.56600000000003</v>
      </c>
      <c r="F1317" s="125" t="s">
        <v>1357</v>
      </c>
      <c r="G1317" s="157">
        <v>45837.790972222225</v>
      </c>
      <c r="H1317" s="125"/>
      <c r="I1317" s="125" t="s">
        <v>1352</v>
      </c>
      <c r="J1317" s="125"/>
      <c r="K1317" s="125" t="s">
        <v>1360</v>
      </c>
      <c r="L1317" s="125">
        <v>39</v>
      </c>
      <c r="M1317" s="125">
        <v>0</v>
      </c>
      <c r="N1317" s="125">
        <v>8.0170000000000005E-2</v>
      </c>
      <c r="O1317" s="125">
        <v>0.13231999999999999</v>
      </c>
      <c r="P1317" s="125"/>
      <c r="Q1317" s="125"/>
      <c r="R1317" s="125">
        <v>0.21249000000000001</v>
      </c>
      <c r="S1317" s="125"/>
      <c r="T1317" s="125"/>
      <c r="U1317" s="125"/>
      <c r="V1317" s="125"/>
      <c r="W1317" s="125"/>
      <c r="X1317" s="125"/>
      <c r="Y1317" s="125"/>
      <c r="Z1317" s="125"/>
      <c r="AA1317" s="125"/>
      <c r="AB1317" s="125"/>
      <c r="AC1317" s="125"/>
      <c r="AD1317" s="125"/>
      <c r="AE1317" s="125">
        <v>0.13231999999999999</v>
      </c>
      <c r="AF1317" s="125"/>
      <c r="AG1317" s="125"/>
      <c r="AH1317" s="125"/>
      <c r="AI1317" s="125"/>
      <c r="AJ1317" s="125"/>
      <c r="AK1317" s="125"/>
      <c r="AL1317" s="125"/>
      <c r="AM1317" s="125"/>
      <c r="AN1317" s="125"/>
      <c r="AO1317" s="125"/>
      <c r="AP1317" s="125"/>
      <c r="AQ1317" s="125"/>
      <c r="AR1317" s="125"/>
      <c r="AS1317" s="125" t="s">
        <v>1353</v>
      </c>
      <c r="AT1317" s="108" t="str">
        <f t="shared" si="20"/>
        <v>AC2_2025-06-29_C</v>
      </c>
      <c r="AU1317" s="49"/>
      <c r="AV1317" s="49"/>
    </row>
    <row r="1318" spans="1:48" x14ac:dyDescent="0.35">
      <c r="A1318" s="125" t="s">
        <v>1682</v>
      </c>
      <c r="B1318" s="125" t="s">
        <v>1349</v>
      </c>
      <c r="C1318" s="125" t="s">
        <v>1359</v>
      </c>
      <c r="D1318" s="125" t="s">
        <v>1349</v>
      </c>
      <c r="E1318" s="125">
        <v>906.28920000000005</v>
      </c>
      <c r="F1318" s="125" t="s">
        <v>1357</v>
      </c>
      <c r="G1318" s="157">
        <v>45837.791666666664</v>
      </c>
      <c r="H1318" s="125"/>
      <c r="I1318" s="125" t="s">
        <v>1352</v>
      </c>
      <c r="J1318" s="125"/>
      <c r="K1318" s="125" t="s">
        <v>1360</v>
      </c>
      <c r="L1318" s="125">
        <v>36</v>
      </c>
      <c r="M1318" s="125">
        <v>0</v>
      </c>
      <c r="N1318" s="125">
        <v>7.9159999999999994E-2</v>
      </c>
      <c r="O1318" s="125">
        <v>0.13224</v>
      </c>
      <c r="P1318" s="125"/>
      <c r="Q1318" s="125"/>
      <c r="R1318" s="125">
        <v>0.2114</v>
      </c>
      <c r="S1318" s="125"/>
      <c r="T1318" s="125"/>
      <c r="U1318" s="125"/>
      <c r="V1318" s="125"/>
      <c r="W1318" s="125"/>
      <c r="X1318" s="125"/>
      <c r="Y1318" s="125"/>
      <c r="Z1318" s="125"/>
      <c r="AA1318" s="125"/>
      <c r="AB1318" s="125"/>
      <c r="AC1318" s="125"/>
      <c r="AD1318" s="125"/>
      <c r="AE1318" s="125">
        <v>0.13224</v>
      </c>
      <c r="AF1318" s="125"/>
      <c r="AG1318" s="125"/>
      <c r="AH1318" s="125"/>
      <c r="AI1318" s="125"/>
      <c r="AJ1318" s="125"/>
      <c r="AK1318" s="125"/>
      <c r="AL1318" s="125"/>
      <c r="AM1318" s="125"/>
      <c r="AN1318" s="125"/>
      <c r="AO1318" s="125"/>
      <c r="AP1318" s="125"/>
      <c r="AQ1318" s="125"/>
      <c r="AR1318" s="125"/>
      <c r="AS1318" s="125" t="s">
        <v>1353</v>
      </c>
      <c r="AT1318" s="108" t="str">
        <f t="shared" si="20"/>
        <v>COL1_2025-06-29_C</v>
      </c>
      <c r="AU1318" s="49"/>
      <c r="AV1318" s="49"/>
    </row>
    <row r="1319" spans="1:48" x14ac:dyDescent="0.35">
      <c r="A1319" s="125" t="s">
        <v>1683</v>
      </c>
      <c r="B1319" s="125" t="s">
        <v>1349</v>
      </c>
      <c r="C1319" s="125" t="s">
        <v>1359</v>
      </c>
      <c r="D1319" s="125" t="s">
        <v>1349</v>
      </c>
      <c r="E1319" s="125">
        <v>794.67629999999997</v>
      </c>
      <c r="F1319" s="125" t="s">
        <v>1357</v>
      </c>
      <c r="G1319" s="157">
        <v>45837.792361111111</v>
      </c>
      <c r="H1319" s="125"/>
      <c r="I1319" s="125" t="s">
        <v>1352</v>
      </c>
      <c r="J1319" s="125"/>
      <c r="K1319" s="125" t="s">
        <v>1360</v>
      </c>
      <c r="L1319" s="125">
        <v>32</v>
      </c>
      <c r="M1319" s="125">
        <v>0</v>
      </c>
      <c r="N1319" s="125">
        <v>7.7950000000000005E-2</v>
      </c>
      <c r="O1319" s="125">
        <v>0.13428000000000001</v>
      </c>
      <c r="P1319" s="125"/>
      <c r="Q1319" s="125"/>
      <c r="R1319" s="125">
        <v>0.21223</v>
      </c>
      <c r="S1319" s="125"/>
      <c r="T1319" s="125"/>
      <c r="U1319" s="125"/>
      <c r="V1319" s="125"/>
      <c r="W1319" s="125"/>
      <c r="X1319" s="125"/>
      <c r="Y1319" s="125"/>
      <c r="Z1319" s="125"/>
      <c r="AA1319" s="125"/>
      <c r="AB1319" s="125"/>
      <c r="AC1319" s="125"/>
      <c r="AD1319" s="125"/>
      <c r="AE1319" s="125">
        <v>0.13428000000000001</v>
      </c>
      <c r="AF1319" s="125"/>
      <c r="AG1319" s="125"/>
      <c r="AH1319" s="125"/>
      <c r="AI1319" s="125"/>
      <c r="AJ1319" s="125"/>
      <c r="AK1319" s="125"/>
      <c r="AL1319" s="125"/>
      <c r="AM1319" s="125"/>
      <c r="AN1319" s="125"/>
      <c r="AO1319" s="125"/>
      <c r="AP1319" s="125"/>
      <c r="AQ1319" s="125"/>
      <c r="AR1319" s="125"/>
      <c r="AS1319" s="125" t="s">
        <v>1353</v>
      </c>
      <c r="AT1319" s="108" t="str">
        <f t="shared" si="20"/>
        <v>PL1_2025-06-29_C</v>
      </c>
      <c r="AU1319" s="49"/>
      <c r="AV1319" s="49"/>
    </row>
    <row r="1320" spans="1:48" x14ac:dyDescent="0.35">
      <c r="A1320" s="125" t="s">
        <v>1700</v>
      </c>
      <c r="B1320" s="125" t="s">
        <v>1349</v>
      </c>
      <c r="C1320" s="125" t="s">
        <v>1350</v>
      </c>
      <c r="D1320" s="125" t="s">
        <v>1349</v>
      </c>
      <c r="E1320" s="125">
        <v>0.23247999999999999</v>
      </c>
      <c r="F1320" s="125" t="s">
        <v>1351</v>
      </c>
      <c r="G1320" s="157">
        <v>45837.793749999997</v>
      </c>
      <c r="H1320" s="125"/>
      <c r="I1320" s="125" t="s">
        <v>1352</v>
      </c>
      <c r="J1320" s="125"/>
      <c r="K1320" s="125"/>
      <c r="L1320" s="125">
        <v>0</v>
      </c>
      <c r="M1320" s="125">
        <v>0</v>
      </c>
      <c r="N1320" s="125">
        <v>9.7599999999999996E-3</v>
      </c>
      <c r="O1320" s="125">
        <v>3.47E-3</v>
      </c>
      <c r="P1320" s="125"/>
      <c r="Q1320" s="125"/>
      <c r="R1320" s="125">
        <v>1.323E-2</v>
      </c>
      <c r="S1320" s="125"/>
      <c r="T1320" s="125"/>
      <c r="U1320" s="125"/>
      <c r="V1320" s="125"/>
      <c r="W1320" s="125"/>
      <c r="X1320" s="125"/>
      <c r="Y1320" s="125"/>
      <c r="Z1320" s="125"/>
      <c r="AA1320" s="125"/>
      <c r="AB1320" s="125"/>
      <c r="AC1320" s="125"/>
      <c r="AD1320" s="125"/>
      <c r="AE1320" s="125">
        <v>3.47E-3</v>
      </c>
      <c r="AF1320" s="125"/>
      <c r="AG1320" s="125"/>
      <c r="AH1320" s="125"/>
      <c r="AI1320" s="125"/>
      <c r="AJ1320" s="125"/>
      <c r="AK1320" s="125"/>
      <c r="AL1320" s="125"/>
      <c r="AM1320" s="125"/>
      <c r="AN1320" s="125"/>
      <c r="AO1320" s="125"/>
      <c r="AP1320" s="125"/>
      <c r="AQ1320" s="125"/>
      <c r="AR1320" s="125"/>
      <c r="AS1320" s="125" t="s">
        <v>1353</v>
      </c>
      <c r="AT1320" s="108" t="str">
        <f t="shared" si="20"/>
        <v>BD1a_2025-06-29_N</v>
      </c>
      <c r="AU1320" s="49"/>
      <c r="AV1320" s="49"/>
    </row>
    <row r="1321" spans="1:48" x14ac:dyDescent="0.35">
      <c r="A1321" s="125" t="s">
        <v>1685</v>
      </c>
      <c r="B1321" s="125" t="s">
        <v>1349</v>
      </c>
      <c r="C1321" s="125" t="s">
        <v>1359</v>
      </c>
      <c r="D1321" s="125" t="s">
        <v>1349</v>
      </c>
      <c r="E1321" s="125">
        <v>655.32539999999995</v>
      </c>
      <c r="F1321" s="125" t="s">
        <v>1357</v>
      </c>
      <c r="G1321" s="157">
        <v>45837.797222222223</v>
      </c>
      <c r="H1321" s="125"/>
      <c r="I1321" s="125" t="s">
        <v>1352</v>
      </c>
      <c r="J1321" s="125"/>
      <c r="K1321" s="125" t="s">
        <v>1360</v>
      </c>
      <c r="L1321" s="125">
        <v>26</v>
      </c>
      <c r="M1321" s="125">
        <v>0</v>
      </c>
      <c r="N1321" s="125">
        <v>7.8509999999999996E-2</v>
      </c>
      <c r="O1321" s="125">
        <v>0.13350000000000001</v>
      </c>
      <c r="P1321" s="125"/>
      <c r="Q1321" s="125"/>
      <c r="R1321" s="125">
        <v>0.21199999999999999</v>
      </c>
      <c r="S1321" s="125"/>
      <c r="T1321" s="125"/>
      <c r="U1321" s="125"/>
      <c r="V1321" s="125"/>
      <c r="W1321" s="125"/>
      <c r="X1321" s="125"/>
      <c r="Y1321" s="125"/>
      <c r="Z1321" s="125"/>
      <c r="AA1321" s="125"/>
      <c r="AB1321" s="125"/>
      <c r="AC1321" s="125"/>
      <c r="AD1321" s="125"/>
      <c r="AE1321" s="125">
        <v>0.13350000000000001</v>
      </c>
      <c r="AF1321" s="125"/>
      <c r="AG1321" s="125"/>
      <c r="AH1321" s="125"/>
      <c r="AI1321" s="125"/>
      <c r="AJ1321" s="125"/>
      <c r="AK1321" s="125"/>
      <c r="AL1321" s="125"/>
      <c r="AM1321" s="125"/>
      <c r="AN1321" s="125"/>
      <c r="AO1321" s="125"/>
      <c r="AP1321" s="125"/>
      <c r="AQ1321" s="125"/>
      <c r="AR1321" s="125"/>
      <c r="AS1321" s="125" t="s">
        <v>1353</v>
      </c>
      <c r="AT1321" s="108" t="str">
        <f t="shared" si="20"/>
        <v>PMRL1_2025-06-29_C</v>
      </c>
      <c r="AU1321" s="49"/>
      <c r="AV1321" s="49"/>
    </row>
    <row r="1322" spans="1:48" x14ac:dyDescent="0.35">
      <c r="A1322" s="125" t="s">
        <v>1686</v>
      </c>
      <c r="B1322" s="125" t="s">
        <v>1349</v>
      </c>
      <c r="C1322" s="125" t="s">
        <v>1359</v>
      </c>
      <c r="D1322" s="125" t="s">
        <v>1349</v>
      </c>
      <c r="E1322" s="125">
        <v>493.49250000000001</v>
      </c>
      <c r="F1322" s="125" t="s">
        <v>1357</v>
      </c>
      <c r="G1322" s="157">
        <v>45837.798611111109</v>
      </c>
      <c r="H1322" s="125"/>
      <c r="I1322" s="125" t="s">
        <v>1352</v>
      </c>
      <c r="J1322" s="125"/>
      <c r="K1322" s="125" t="s">
        <v>1360</v>
      </c>
      <c r="L1322" s="125">
        <v>20</v>
      </c>
      <c r="M1322" s="125">
        <v>0</v>
      </c>
      <c r="N1322" s="125">
        <v>7.6249999999999998E-2</v>
      </c>
      <c r="O1322" s="125">
        <v>0.1341</v>
      </c>
      <c r="P1322" s="125"/>
      <c r="Q1322" s="125"/>
      <c r="R1322" s="125">
        <v>0.21035000000000001</v>
      </c>
      <c r="S1322" s="125"/>
      <c r="T1322" s="125"/>
      <c r="U1322" s="125"/>
      <c r="V1322" s="125"/>
      <c r="W1322" s="125"/>
      <c r="X1322" s="125"/>
      <c r="Y1322" s="125"/>
      <c r="Z1322" s="125"/>
      <c r="AA1322" s="125"/>
      <c r="AB1322" s="125"/>
      <c r="AC1322" s="125"/>
      <c r="AD1322" s="125"/>
      <c r="AE1322" s="125">
        <v>0.1341</v>
      </c>
      <c r="AF1322" s="125"/>
      <c r="AG1322" s="125"/>
      <c r="AH1322" s="125"/>
      <c r="AI1322" s="125"/>
      <c r="AJ1322" s="125"/>
      <c r="AK1322" s="125"/>
      <c r="AL1322" s="125"/>
      <c r="AM1322" s="125"/>
      <c r="AN1322" s="125"/>
      <c r="AO1322" s="125"/>
      <c r="AP1322" s="125"/>
      <c r="AQ1322" s="125"/>
      <c r="AR1322" s="125"/>
      <c r="AS1322" s="125" t="s">
        <v>1353</v>
      </c>
      <c r="AT1322" s="108" t="str">
        <f t="shared" si="20"/>
        <v>GMP1_2025-06-29_C</v>
      </c>
      <c r="AU1322" s="49"/>
      <c r="AV1322" s="49"/>
    </row>
    <row r="1323" spans="1:48" x14ac:dyDescent="0.35">
      <c r="A1323" s="125" t="s">
        <v>1684</v>
      </c>
      <c r="B1323" s="125" t="s">
        <v>1349</v>
      </c>
      <c r="C1323" s="125" t="s">
        <v>1356</v>
      </c>
      <c r="D1323" s="125" t="s">
        <v>1349</v>
      </c>
      <c r="E1323" s="125">
        <v>5.4059999999999997E-2</v>
      </c>
      <c r="F1323" s="125" t="s">
        <v>1357</v>
      </c>
      <c r="G1323" s="157">
        <v>45837.8</v>
      </c>
      <c r="H1323" s="125"/>
      <c r="I1323" s="125" t="s">
        <v>1352</v>
      </c>
      <c r="J1323" s="125"/>
      <c r="K1323" s="125" t="s">
        <v>1360</v>
      </c>
      <c r="L1323" s="125">
        <v>0</v>
      </c>
      <c r="M1323" s="125">
        <v>0</v>
      </c>
      <c r="N1323" s="125">
        <v>1.444E-2</v>
      </c>
      <c r="O1323" s="125">
        <v>3.0500000000000002E-3</v>
      </c>
      <c r="P1323" s="125"/>
      <c r="Q1323" s="125"/>
      <c r="R1323" s="125">
        <v>1.7489999999999999E-2</v>
      </c>
      <c r="S1323" s="125"/>
      <c r="T1323" s="125"/>
      <c r="U1323" s="125"/>
      <c r="V1323" s="125"/>
      <c r="W1323" s="125"/>
      <c r="X1323" s="125"/>
      <c r="Y1323" s="125"/>
      <c r="Z1323" s="125"/>
      <c r="AA1323" s="125"/>
      <c r="AB1323" s="125"/>
      <c r="AC1323" s="125"/>
      <c r="AD1323" s="125"/>
      <c r="AE1323" s="125">
        <v>3.0500000000000002E-3</v>
      </c>
      <c r="AF1323" s="125"/>
      <c r="AG1323" s="125"/>
      <c r="AH1323" s="125"/>
      <c r="AI1323" s="125"/>
      <c r="AJ1323" s="125"/>
      <c r="AK1323" s="125"/>
      <c r="AL1323" s="125"/>
      <c r="AM1323" s="125"/>
      <c r="AN1323" s="125"/>
      <c r="AO1323" s="125"/>
      <c r="AP1323" s="125"/>
      <c r="AQ1323" s="125"/>
      <c r="AR1323" s="125"/>
      <c r="AS1323" s="125" t="s">
        <v>1353</v>
      </c>
      <c r="AT1323" s="108" t="str">
        <f t="shared" si="20"/>
        <v>DE1_2025-06-29_P</v>
      </c>
      <c r="AU1323" s="49"/>
      <c r="AV1323" s="49"/>
    </row>
    <row r="1324" spans="1:48" x14ac:dyDescent="0.35">
      <c r="A1324" s="125" t="s">
        <v>1681</v>
      </c>
      <c r="B1324" s="125" t="s">
        <v>1349</v>
      </c>
      <c r="C1324" s="125" t="s">
        <v>1428</v>
      </c>
      <c r="D1324" s="125" t="s">
        <v>1349</v>
      </c>
      <c r="E1324" s="125">
        <v>4.2423799999999998</v>
      </c>
      <c r="F1324" s="125" t="s">
        <v>1357</v>
      </c>
      <c r="G1324" s="157">
        <v>45837.800694444442</v>
      </c>
      <c r="H1324" s="125"/>
      <c r="I1324" s="125" t="s">
        <v>1352</v>
      </c>
      <c r="J1324" s="125"/>
      <c r="K1324" s="125" t="s">
        <v>1360</v>
      </c>
      <c r="L1324" s="125">
        <v>4</v>
      </c>
      <c r="M1324" s="125">
        <v>0</v>
      </c>
      <c r="N1324" s="125">
        <v>8.5629999999999998E-2</v>
      </c>
      <c r="O1324" s="125">
        <v>-1.4999999999999999E-4</v>
      </c>
      <c r="P1324" s="125"/>
      <c r="Q1324" s="125"/>
      <c r="R1324" s="125">
        <v>8.548E-2</v>
      </c>
      <c r="S1324" s="125"/>
      <c r="T1324" s="125"/>
      <c r="U1324" s="125"/>
      <c r="V1324" s="125"/>
      <c r="W1324" s="125"/>
      <c r="X1324" s="125"/>
      <c r="Y1324" s="125"/>
      <c r="Z1324" s="125"/>
      <c r="AA1324" s="125"/>
      <c r="AB1324" s="125"/>
      <c r="AC1324" s="125"/>
      <c r="AD1324" s="125"/>
      <c r="AE1324" s="125">
        <v>-1.4999999999999999E-4</v>
      </c>
      <c r="AF1324" s="125"/>
      <c r="AG1324" s="125"/>
      <c r="AH1324" s="125"/>
      <c r="AI1324" s="125"/>
      <c r="AJ1324" s="125"/>
      <c r="AK1324" s="125"/>
      <c r="AL1324" s="125"/>
      <c r="AM1324" s="125"/>
      <c r="AN1324" s="125"/>
      <c r="AO1324" s="125"/>
      <c r="AP1324" s="125"/>
      <c r="AQ1324" s="125"/>
      <c r="AR1324" s="125"/>
      <c r="AS1324" s="125" t="s">
        <v>1353</v>
      </c>
      <c r="AT1324" s="108" t="str">
        <f t="shared" si="20"/>
        <v>AC2_2025-06-29_T</v>
      </c>
      <c r="AU1324" s="49"/>
      <c r="AV1324" s="49"/>
    </row>
    <row r="1325" spans="1:48" x14ac:dyDescent="0.35">
      <c r="A1325" s="125" t="s">
        <v>1687</v>
      </c>
      <c r="B1325" s="125" t="s">
        <v>1349</v>
      </c>
      <c r="C1325" s="125" t="s">
        <v>1356</v>
      </c>
      <c r="D1325" s="125" t="s">
        <v>1349</v>
      </c>
      <c r="E1325" s="125">
        <v>0.1101</v>
      </c>
      <c r="F1325" s="125" t="s">
        <v>1357</v>
      </c>
      <c r="G1325" s="157">
        <v>45837.801388888889</v>
      </c>
      <c r="H1325" s="125"/>
      <c r="I1325" s="125" t="s">
        <v>1352</v>
      </c>
      <c r="J1325" s="125"/>
      <c r="K1325" s="125" t="s">
        <v>1360</v>
      </c>
      <c r="L1325" s="125">
        <v>4</v>
      </c>
      <c r="M1325" s="125">
        <v>0</v>
      </c>
      <c r="N1325" s="125">
        <v>4.3E-3</v>
      </c>
      <c r="O1325" s="125">
        <v>-4.0000000000000003E-5</v>
      </c>
      <c r="P1325" s="125"/>
      <c r="Q1325" s="125"/>
      <c r="R1325" s="125">
        <v>4.2500000000000003E-3</v>
      </c>
      <c r="S1325" s="125"/>
      <c r="T1325" s="125"/>
      <c r="U1325" s="125"/>
      <c r="V1325" s="125"/>
      <c r="W1325" s="125"/>
      <c r="X1325" s="125"/>
      <c r="Y1325" s="125"/>
      <c r="Z1325" s="125"/>
      <c r="AA1325" s="125"/>
      <c r="AB1325" s="125"/>
      <c r="AC1325" s="125"/>
      <c r="AD1325" s="125"/>
      <c r="AE1325" s="125">
        <v>-4.0000000000000003E-5</v>
      </c>
      <c r="AF1325" s="125"/>
      <c r="AG1325" s="125"/>
      <c r="AH1325" s="125"/>
      <c r="AI1325" s="125"/>
      <c r="AJ1325" s="125"/>
      <c r="AK1325" s="125"/>
      <c r="AL1325" s="125"/>
      <c r="AM1325" s="125"/>
      <c r="AN1325" s="125"/>
      <c r="AO1325" s="125"/>
      <c r="AP1325" s="125"/>
      <c r="AQ1325" s="125"/>
      <c r="AR1325" s="125"/>
      <c r="AS1325" s="125" t="s">
        <v>1353</v>
      </c>
      <c r="AT1325" s="108" t="str">
        <f t="shared" si="20"/>
        <v>SC6_2025-06-29_P</v>
      </c>
      <c r="AU1325" s="49"/>
      <c r="AV1325" s="49"/>
    </row>
    <row r="1326" spans="1:48" x14ac:dyDescent="0.35">
      <c r="A1326" s="125" t="s">
        <v>1684</v>
      </c>
      <c r="B1326" s="125" t="s">
        <v>1349</v>
      </c>
      <c r="C1326" s="125" t="s">
        <v>1361</v>
      </c>
      <c r="D1326" s="125" t="s">
        <v>1349</v>
      </c>
      <c r="E1326" s="125">
        <v>799.72709999999995</v>
      </c>
      <c r="F1326" s="125" t="s">
        <v>1351</v>
      </c>
      <c r="G1326" s="157">
        <v>45837.802777777775</v>
      </c>
      <c r="H1326" s="125"/>
      <c r="I1326" s="125" t="s">
        <v>1352</v>
      </c>
      <c r="J1326" s="125"/>
      <c r="K1326" s="125" t="s">
        <v>1360</v>
      </c>
      <c r="L1326" s="125">
        <v>4</v>
      </c>
      <c r="M1326" s="125">
        <v>0</v>
      </c>
      <c r="N1326" s="125">
        <v>0.15479999999999999</v>
      </c>
      <c r="O1326" s="125">
        <v>4.0999999999999999E-4</v>
      </c>
      <c r="P1326" s="125"/>
      <c r="Q1326" s="125"/>
      <c r="R1326" s="125">
        <v>0.1552</v>
      </c>
      <c r="S1326" s="125"/>
      <c r="T1326" s="125"/>
      <c r="U1326" s="125"/>
      <c r="V1326" s="125"/>
      <c r="W1326" s="125"/>
      <c r="X1326" s="125"/>
      <c r="Y1326" s="125"/>
      <c r="Z1326" s="125"/>
      <c r="AA1326" s="125"/>
      <c r="AB1326" s="125"/>
      <c r="AC1326" s="125"/>
      <c r="AD1326" s="125"/>
      <c r="AE1326" s="125">
        <v>4.0999999999999999E-4</v>
      </c>
      <c r="AF1326" s="125"/>
      <c r="AG1326" s="125"/>
      <c r="AH1326" s="125"/>
      <c r="AI1326" s="125"/>
      <c r="AJ1326" s="125"/>
      <c r="AK1326" s="125"/>
      <c r="AL1326" s="125"/>
      <c r="AM1326" s="125"/>
      <c r="AN1326" s="125"/>
      <c r="AO1326" s="125"/>
      <c r="AP1326" s="125"/>
      <c r="AQ1326" s="125"/>
      <c r="AR1326" s="125"/>
      <c r="AS1326" s="125" t="s">
        <v>1353</v>
      </c>
      <c r="AT1326" s="108" t="str">
        <f t="shared" si="20"/>
        <v>DE1_2025-06-29_T</v>
      </c>
      <c r="AU1326" s="49"/>
      <c r="AV1326" s="49"/>
    </row>
    <row r="1327" spans="1:48" x14ac:dyDescent="0.35">
      <c r="A1327" s="125" t="s">
        <v>1688</v>
      </c>
      <c r="B1327" s="125" t="s">
        <v>1349</v>
      </c>
      <c r="C1327" s="125" t="s">
        <v>1356</v>
      </c>
      <c r="D1327" s="125" t="s">
        <v>1349</v>
      </c>
      <c r="E1327" s="125">
        <v>3.8339999999999999E-2</v>
      </c>
      <c r="F1327" s="125" t="s">
        <v>1357</v>
      </c>
      <c r="G1327" s="157">
        <v>45837.802777777775</v>
      </c>
      <c r="H1327" s="125"/>
      <c r="I1327" s="125" t="s">
        <v>1352</v>
      </c>
      <c r="J1327" s="125"/>
      <c r="K1327" s="125" t="s">
        <v>1360</v>
      </c>
      <c r="L1327" s="125">
        <v>0</v>
      </c>
      <c r="M1327" s="125">
        <v>0</v>
      </c>
      <c r="N1327" s="125">
        <v>9.4599999999999997E-3</v>
      </c>
      <c r="O1327" s="125">
        <v>5.5999999999999995E-4</v>
      </c>
      <c r="P1327" s="125"/>
      <c r="Q1327" s="125"/>
      <c r="R1327" s="125">
        <v>1.0019999999999999E-2</v>
      </c>
      <c r="S1327" s="125"/>
      <c r="T1327" s="125"/>
      <c r="U1327" s="125"/>
      <c r="V1327" s="125"/>
      <c r="W1327" s="125"/>
      <c r="X1327" s="125"/>
      <c r="Y1327" s="125"/>
      <c r="Z1327" s="125"/>
      <c r="AA1327" s="125"/>
      <c r="AB1327" s="125"/>
      <c r="AC1327" s="125"/>
      <c r="AD1327" s="125"/>
      <c r="AE1327" s="125">
        <v>5.5999999999999995E-4</v>
      </c>
      <c r="AF1327" s="125"/>
      <c r="AG1327" s="125"/>
      <c r="AH1327" s="125"/>
      <c r="AI1327" s="125"/>
      <c r="AJ1327" s="125"/>
      <c r="AK1327" s="125"/>
      <c r="AL1327" s="125"/>
      <c r="AM1327" s="125"/>
      <c r="AN1327" s="125"/>
      <c r="AO1327" s="125"/>
      <c r="AP1327" s="125"/>
      <c r="AQ1327" s="125"/>
      <c r="AR1327" s="125"/>
      <c r="AS1327" s="125" t="s">
        <v>1353</v>
      </c>
      <c r="AT1327" s="108" t="str">
        <f t="shared" si="20"/>
        <v>SBA_2025-06-29_P</v>
      </c>
      <c r="AU1327" s="49"/>
      <c r="AV1327" s="49"/>
    </row>
    <row r="1328" spans="1:48" ht="15" customHeight="1" x14ac:dyDescent="0.35">
      <c r="A1328" s="125" t="s">
        <v>1689</v>
      </c>
      <c r="B1328" s="125" t="s">
        <v>1349</v>
      </c>
      <c r="C1328" s="125" t="s">
        <v>1356</v>
      </c>
      <c r="D1328" s="125" t="s">
        <v>1349</v>
      </c>
      <c r="E1328" s="125">
        <v>-0.64078999999999997</v>
      </c>
      <c r="F1328" s="125" t="s">
        <v>1357</v>
      </c>
      <c r="G1328" s="157">
        <v>45837.804166666669</v>
      </c>
      <c r="H1328" s="125"/>
      <c r="I1328" s="125" t="s">
        <v>1352</v>
      </c>
      <c r="J1328" s="125"/>
      <c r="K1328" s="125"/>
      <c r="L1328" s="125">
        <v>0</v>
      </c>
      <c r="M1328" s="125">
        <v>0</v>
      </c>
      <c r="N1328" s="125">
        <v>-0.20549000000000001</v>
      </c>
      <c r="O1328" s="125">
        <v>0.50610999999999995</v>
      </c>
      <c r="P1328" s="125"/>
      <c r="Q1328" s="125"/>
      <c r="R1328" s="125">
        <v>0.30062</v>
      </c>
      <c r="S1328" s="125"/>
      <c r="T1328" s="125"/>
      <c r="U1328" s="125"/>
      <c r="V1328" s="125"/>
      <c r="W1328" s="125"/>
      <c r="X1328" s="125"/>
      <c r="Y1328" s="125"/>
      <c r="Z1328" s="125"/>
      <c r="AA1328" s="125"/>
      <c r="AB1328" s="125"/>
      <c r="AC1328" s="125"/>
      <c r="AD1328" s="125"/>
      <c r="AE1328" s="125">
        <v>0.50610999999999995</v>
      </c>
      <c r="AF1328" s="125"/>
      <c r="AG1328" s="125"/>
      <c r="AH1328" s="125"/>
      <c r="AI1328" s="125"/>
      <c r="AJ1328" s="125"/>
      <c r="AK1328" s="125"/>
      <c r="AL1328" s="125"/>
      <c r="AM1328" s="125"/>
      <c r="AN1328" s="125"/>
      <c r="AO1328" s="125"/>
      <c r="AP1328" s="125"/>
      <c r="AQ1328" s="125"/>
      <c r="AR1328" s="125"/>
      <c r="AS1328" s="125" t="s">
        <v>1353</v>
      </c>
      <c r="AT1328" s="108" t="str">
        <f t="shared" si="20"/>
        <v>WP4_2025-06-29_P</v>
      </c>
      <c r="AU1328" s="49"/>
      <c r="AV1328" s="49"/>
    </row>
    <row r="1329" spans="1:48" x14ac:dyDescent="0.35">
      <c r="A1329" s="125" t="s">
        <v>1690</v>
      </c>
      <c r="B1329" s="125" t="s">
        <v>1349</v>
      </c>
      <c r="C1329" s="125" t="s">
        <v>1359</v>
      </c>
      <c r="D1329" s="125" t="s">
        <v>1349</v>
      </c>
      <c r="E1329" s="125">
        <v>681.24339999999995</v>
      </c>
      <c r="F1329" s="125" t="s">
        <v>1357</v>
      </c>
      <c r="G1329" s="157">
        <v>45837.805555555555</v>
      </c>
      <c r="H1329" s="125"/>
      <c r="I1329" s="125" t="s">
        <v>1352</v>
      </c>
      <c r="J1329" s="125"/>
      <c r="K1329" s="125" t="s">
        <v>1360</v>
      </c>
      <c r="L1329" s="125">
        <v>28</v>
      </c>
      <c r="M1329" s="125">
        <v>0</v>
      </c>
      <c r="N1329" s="125">
        <v>7.6219999999999996E-2</v>
      </c>
      <c r="O1329" s="125">
        <v>0.13253999999999999</v>
      </c>
      <c r="P1329" s="125"/>
      <c r="Q1329" s="125"/>
      <c r="R1329" s="125">
        <v>0.20877000000000001</v>
      </c>
      <c r="S1329" s="125"/>
      <c r="T1329" s="125"/>
      <c r="U1329" s="125"/>
      <c r="V1329" s="125"/>
      <c r="W1329" s="125"/>
      <c r="X1329" s="125"/>
      <c r="Y1329" s="125"/>
      <c r="Z1329" s="125"/>
      <c r="AA1329" s="125"/>
      <c r="AB1329" s="125"/>
      <c r="AC1329" s="125"/>
      <c r="AD1329" s="125"/>
      <c r="AE1329" s="125">
        <v>0.13253999999999999</v>
      </c>
      <c r="AF1329" s="125"/>
      <c r="AG1329" s="125"/>
      <c r="AH1329" s="125"/>
      <c r="AI1329" s="125"/>
      <c r="AJ1329" s="125"/>
      <c r="AK1329" s="125"/>
      <c r="AL1329" s="125"/>
      <c r="AM1329" s="125"/>
      <c r="AN1329" s="125"/>
      <c r="AO1329" s="125"/>
      <c r="AP1329" s="125"/>
      <c r="AQ1329" s="125"/>
      <c r="AR1329" s="125"/>
      <c r="AS1329" s="125" t="s">
        <v>1353</v>
      </c>
      <c r="AT1329" s="108" t="str">
        <f t="shared" si="20"/>
        <v>CB3_2025-06-29_C</v>
      </c>
      <c r="AU1329" s="49"/>
      <c r="AV1329" s="49"/>
    </row>
    <row r="1330" spans="1:48" x14ac:dyDescent="0.35">
      <c r="A1330" s="125" t="s">
        <v>1688</v>
      </c>
      <c r="B1330" s="125" t="s">
        <v>1349</v>
      </c>
      <c r="C1330" s="125" t="s">
        <v>1361</v>
      </c>
      <c r="D1330" s="125" t="s">
        <v>1349</v>
      </c>
      <c r="E1330" s="125">
        <v>439.18770000000001</v>
      </c>
      <c r="F1330" s="125" t="s">
        <v>1351</v>
      </c>
      <c r="G1330" s="157">
        <v>45837.805555555555</v>
      </c>
      <c r="H1330" s="125"/>
      <c r="I1330" s="125" t="s">
        <v>1352</v>
      </c>
      <c r="J1330" s="125"/>
      <c r="K1330" s="125"/>
      <c r="L1330" s="125">
        <v>0</v>
      </c>
      <c r="M1330" s="125">
        <v>0</v>
      </c>
      <c r="N1330" s="125">
        <v>0.43182999999999999</v>
      </c>
      <c r="O1330" s="125">
        <v>2.4199999999999998E-3</v>
      </c>
      <c r="P1330" s="125"/>
      <c r="Q1330" s="125"/>
      <c r="R1330" s="125">
        <v>0.43424000000000001</v>
      </c>
      <c r="S1330" s="125"/>
      <c r="T1330" s="125"/>
      <c r="U1330" s="125"/>
      <c r="V1330" s="125"/>
      <c r="W1330" s="125"/>
      <c r="X1330" s="125"/>
      <c r="Y1330" s="125"/>
      <c r="Z1330" s="125"/>
      <c r="AA1330" s="125"/>
      <c r="AB1330" s="125"/>
      <c r="AC1330" s="125"/>
      <c r="AD1330" s="125"/>
      <c r="AE1330" s="125">
        <v>2.4199999999999998E-3</v>
      </c>
      <c r="AF1330" s="125"/>
      <c r="AG1330" s="125"/>
      <c r="AH1330" s="125"/>
      <c r="AI1330" s="125"/>
      <c r="AJ1330" s="125"/>
      <c r="AK1330" s="125"/>
      <c r="AL1330" s="125"/>
      <c r="AM1330" s="125"/>
      <c r="AN1330" s="125"/>
      <c r="AO1330" s="125"/>
      <c r="AP1330" s="125"/>
      <c r="AQ1330" s="125"/>
      <c r="AR1330" s="125"/>
      <c r="AS1330" s="125" t="s">
        <v>1353</v>
      </c>
      <c r="AT1330" s="108" t="str">
        <f t="shared" si="20"/>
        <v>SBA_2025-06-29_T</v>
      </c>
      <c r="AU1330" s="49"/>
      <c r="AV1330" s="49"/>
    </row>
    <row r="1331" spans="1:48" x14ac:dyDescent="0.35">
      <c r="A1331" s="125" t="s">
        <v>1687</v>
      </c>
      <c r="B1331" s="125" t="s">
        <v>1349</v>
      </c>
      <c r="C1331" s="125" t="s">
        <v>1359</v>
      </c>
      <c r="D1331" s="125" t="s">
        <v>1349</v>
      </c>
      <c r="E1331" s="125">
        <v>991.26670000000001</v>
      </c>
      <c r="F1331" s="125" t="s">
        <v>1357</v>
      </c>
      <c r="G1331" s="157">
        <v>45837.805555555555</v>
      </c>
      <c r="H1331" s="125"/>
      <c r="I1331" s="125" t="s">
        <v>1352</v>
      </c>
      <c r="J1331" s="125"/>
      <c r="K1331" s="125" t="s">
        <v>1360</v>
      </c>
      <c r="L1331" s="125">
        <v>38</v>
      </c>
      <c r="M1331" s="125">
        <v>0</v>
      </c>
      <c r="N1331" s="125">
        <v>8.1860000000000002E-2</v>
      </c>
      <c r="O1331" s="125">
        <v>0.13306999999999999</v>
      </c>
      <c r="P1331" s="125"/>
      <c r="Q1331" s="125"/>
      <c r="R1331" s="125">
        <v>0.21493000000000001</v>
      </c>
      <c r="S1331" s="125"/>
      <c r="T1331" s="125"/>
      <c r="U1331" s="125"/>
      <c r="V1331" s="125"/>
      <c r="W1331" s="125"/>
      <c r="X1331" s="125"/>
      <c r="Y1331" s="125"/>
      <c r="Z1331" s="125"/>
      <c r="AA1331" s="125"/>
      <c r="AB1331" s="125"/>
      <c r="AC1331" s="125"/>
      <c r="AD1331" s="125"/>
      <c r="AE1331" s="125">
        <v>0.13306999999999999</v>
      </c>
      <c r="AF1331" s="125"/>
      <c r="AG1331" s="125"/>
      <c r="AH1331" s="125"/>
      <c r="AI1331" s="125"/>
      <c r="AJ1331" s="125"/>
      <c r="AK1331" s="125"/>
      <c r="AL1331" s="125"/>
      <c r="AM1331" s="125"/>
      <c r="AN1331" s="125"/>
      <c r="AO1331" s="125"/>
      <c r="AP1331" s="125"/>
      <c r="AQ1331" s="125"/>
      <c r="AR1331" s="125"/>
      <c r="AS1331" s="125" t="s">
        <v>1353</v>
      </c>
      <c r="AT1331" s="108" t="str">
        <f t="shared" si="20"/>
        <v>SC6_2025-06-29_C</v>
      </c>
      <c r="AU1331" s="49"/>
      <c r="AV1331" s="49"/>
    </row>
    <row r="1332" spans="1:48" x14ac:dyDescent="0.35">
      <c r="A1332" s="125" t="s">
        <v>1688</v>
      </c>
      <c r="B1332" s="125" t="s">
        <v>1349</v>
      </c>
      <c r="C1332" s="125" t="s">
        <v>1359</v>
      </c>
      <c r="D1332" s="125" t="s">
        <v>1349</v>
      </c>
      <c r="E1332" s="125">
        <v>410.40570000000002</v>
      </c>
      <c r="F1332" s="125" t="s">
        <v>1357</v>
      </c>
      <c r="G1332" s="157">
        <v>45837.806250000001</v>
      </c>
      <c r="H1332" s="125"/>
      <c r="I1332" s="125" t="s">
        <v>1352</v>
      </c>
      <c r="J1332" s="125"/>
      <c r="K1332" s="125" t="s">
        <v>1360</v>
      </c>
      <c r="L1332" s="125">
        <v>4</v>
      </c>
      <c r="M1332" s="125">
        <v>0</v>
      </c>
      <c r="N1332" s="125">
        <v>0.2359</v>
      </c>
      <c r="O1332" s="125">
        <v>0.13575999999999999</v>
      </c>
      <c r="P1332" s="125"/>
      <c r="Q1332" s="125"/>
      <c r="R1332" s="125">
        <v>0.37165999999999999</v>
      </c>
      <c r="S1332" s="125"/>
      <c r="T1332" s="125"/>
      <c r="U1332" s="125"/>
      <c r="V1332" s="125"/>
      <c r="W1332" s="125"/>
      <c r="X1332" s="125"/>
      <c r="Y1332" s="125"/>
      <c r="Z1332" s="125"/>
      <c r="AA1332" s="125"/>
      <c r="AB1332" s="125"/>
      <c r="AC1332" s="125"/>
      <c r="AD1332" s="125"/>
      <c r="AE1332" s="125">
        <v>0.13575999999999999</v>
      </c>
      <c r="AF1332" s="125"/>
      <c r="AG1332" s="125"/>
      <c r="AH1332" s="125"/>
      <c r="AI1332" s="125"/>
      <c r="AJ1332" s="125"/>
      <c r="AK1332" s="125"/>
      <c r="AL1332" s="125"/>
      <c r="AM1332" s="125"/>
      <c r="AN1332" s="125"/>
      <c r="AO1332" s="125"/>
      <c r="AP1332" s="125"/>
      <c r="AQ1332" s="125"/>
      <c r="AR1332" s="125"/>
      <c r="AS1332" s="125" t="s">
        <v>1353</v>
      </c>
      <c r="AT1332" s="108" t="str">
        <f t="shared" si="20"/>
        <v>SBA_2025-06-29_C</v>
      </c>
      <c r="AU1332" s="49"/>
      <c r="AV1332" s="49"/>
    </row>
    <row r="1333" spans="1:48" x14ac:dyDescent="0.35">
      <c r="A1333" s="125" t="s">
        <v>1689</v>
      </c>
      <c r="B1333" s="125" t="s">
        <v>1349</v>
      </c>
      <c r="C1333" s="125" t="s">
        <v>1361</v>
      </c>
      <c r="D1333" s="125" t="s">
        <v>1349</v>
      </c>
      <c r="E1333" s="125">
        <v>-143.31800000000001</v>
      </c>
      <c r="F1333" s="125" t="s">
        <v>1351</v>
      </c>
      <c r="G1333" s="157">
        <v>45837.806250000001</v>
      </c>
      <c r="H1333" s="125"/>
      <c r="I1333" s="125" t="s">
        <v>1352</v>
      </c>
      <c r="J1333" s="125">
        <v>30</v>
      </c>
      <c r="K1333" s="125"/>
      <c r="L1333" s="125">
        <v>0</v>
      </c>
      <c r="M1333" s="125">
        <v>0</v>
      </c>
      <c r="N1333" s="125">
        <v>-0.13564000000000001</v>
      </c>
      <c r="O1333" s="125">
        <v>0.30719000000000002</v>
      </c>
      <c r="P1333" s="125"/>
      <c r="Q1333" s="125"/>
      <c r="R1333" s="125">
        <v>0.17155000000000001</v>
      </c>
      <c r="S1333" s="125"/>
      <c r="T1333" s="125"/>
      <c r="U1333" s="125"/>
      <c r="V1333" s="125"/>
      <c r="W1333" s="125"/>
      <c r="X1333" s="125"/>
      <c r="Y1333" s="125"/>
      <c r="Z1333" s="125"/>
      <c r="AA1333" s="125"/>
      <c r="AB1333" s="125"/>
      <c r="AC1333" s="125"/>
      <c r="AD1333" s="125"/>
      <c r="AE1333" s="125">
        <v>0.30719000000000002</v>
      </c>
      <c r="AF1333" s="125"/>
      <c r="AG1333" s="125"/>
      <c r="AH1333" s="125"/>
      <c r="AI1333" s="125"/>
      <c r="AJ1333" s="125"/>
      <c r="AK1333" s="125"/>
      <c r="AL1333" s="125"/>
      <c r="AM1333" s="125"/>
      <c r="AN1333" s="125"/>
      <c r="AO1333" s="125"/>
      <c r="AP1333" s="125"/>
      <c r="AQ1333" s="125"/>
      <c r="AR1333" s="125"/>
      <c r="AS1333" s="125" t="s">
        <v>1353</v>
      </c>
      <c r="AT1333" s="108" t="str">
        <f t="shared" si="20"/>
        <v>WP4_2025-06-29_T</v>
      </c>
      <c r="AU1333" s="49"/>
      <c r="AV1333" s="49"/>
    </row>
    <row r="1334" spans="1:48" x14ac:dyDescent="0.35">
      <c r="A1334" s="125" t="s">
        <v>1692</v>
      </c>
      <c r="B1334" s="125" t="s">
        <v>1349</v>
      </c>
      <c r="C1334" s="125" t="s">
        <v>1359</v>
      </c>
      <c r="D1334" s="125" t="s">
        <v>1349</v>
      </c>
      <c r="E1334" s="125">
        <v>284.24549999999999</v>
      </c>
      <c r="F1334" s="125" t="s">
        <v>1357</v>
      </c>
      <c r="G1334" s="157">
        <v>45837.806944444441</v>
      </c>
      <c r="H1334" s="125"/>
      <c r="I1334" s="125" t="s">
        <v>1352</v>
      </c>
      <c r="J1334" s="125"/>
      <c r="K1334" s="125" t="s">
        <v>1360</v>
      </c>
      <c r="L1334" s="125">
        <v>4</v>
      </c>
      <c r="M1334" s="125">
        <v>0</v>
      </c>
      <c r="N1334" s="125">
        <v>0.17011000000000001</v>
      </c>
      <c r="O1334" s="125">
        <v>0.13285</v>
      </c>
      <c r="P1334" s="125"/>
      <c r="Q1334" s="125"/>
      <c r="R1334" s="125">
        <v>0.30296000000000001</v>
      </c>
      <c r="S1334" s="125"/>
      <c r="T1334" s="125"/>
      <c r="U1334" s="125"/>
      <c r="V1334" s="125"/>
      <c r="W1334" s="125"/>
      <c r="X1334" s="125"/>
      <c r="Y1334" s="125"/>
      <c r="Z1334" s="125"/>
      <c r="AA1334" s="125"/>
      <c r="AB1334" s="125"/>
      <c r="AC1334" s="125"/>
      <c r="AD1334" s="125"/>
      <c r="AE1334" s="125">
        <v>0.13285</v>
      </c>
      <c r="AF1334" s="125"/>
      <c r="AG1334" s="125"/>
      <c r="AH1334" s="125"/>
      <c r="AI1334" s="125"/>
      <c r="AJ1334" s="125"/>
      <c r="AK1334" s="125"/>
      <c r="AL1334" s="125"/>
      <c r="AM1334" s="125"/>
      <c r="AN1334" s="125"/>
      <c r="AO1334" s="125"/>
      <c r="AP1334" s="125"/>
      <c r="AQ1334" s="125"/>
      <c r="AR1334" s="125"/>
      <c r="AS1334" s="125" t="s">
        <v>1353</v>
      </c>
      <c r="AT1334" s="108" t="str">
        <f t="shared" si="20"/>
        <v>PRP1_2025-06-29_C</v>
      </c>
      <c r="AU1334" s="49"/>
      <c r="AV1334" s="49"/>
    </row>
    <row r="1335" spans="1:48" x14ac:dyDescent="0.35">
      <c r="A1335" s="125" t="s">
        <v>1701</v>
      </c>
      <c r="B1335" s="125" t="s">
        <v>1349</v>
      </c>
      <c r="C1335" s="125" t="s">
        <v>1350</v>
      </c>
      <c r="D1335" s="125" t="s">
        <v>1349</v>
      </c>
      <c r="E1335" s="125">
        <v>11.849320000000001</v>
      </c>
      <c r="F1335" s="125" t="s">
        <v>1351</v>
      </c>
      <c r="G1335" s="157">
        <v>45837.80972222222</v>
      </c>
      <c r="H1335" s="125"/>
      <c r="I1335" s="125" t="s">
        <v>1352</v>
      </c>
      <c r="J1335" s="125"/>
      <c r="K1335" s="125"/>
      <c r="L1335" s="125">
        <v>0</v>
      </c>
      <c r="M1335" s="125">
        <v>0</v>
      </c>
      <c r="N1335" s="125">
        <v>4.206E-2</v>
      </c>
      <c r="O1335" s="125">
        <v>9.9600000000000001E-3</v>
      </c>
      <c r="P1335" s="125"/>
      <c r="Q1335" s="125"/>
      <c r="R1335" s="125">
        <v>5.2019999999999997E-2</v>
      </c>
      <c r="S1335" s="125"/>
      <c r="T1335" s="125"/>
      <c r="U1335" s="125"/>
      <c r="V1335" s="125"/>
      <c r="W1335" s="125"/>
      <c r="X1335" s="125"/>
      <c r="Y1335" s="125"/>
      <c r="Z1335" s="125"/>
      <c r="AA1335" s="125"/>
      <c r="AB1335" s="125"/>
      <c r="AC1335" s="125"/>
      <c r="AD1335" s="125"/>
      <c r="AE1335" s="125">
        <v>9.9600000000000001E-3</v>
      </c>
      <c r="AF1335" s="125"/>
      <c r="AG1335" s="125"/>
      <c r="AH1335" s="125"/>
      <c r="AI1335" s="125"/>
      <c r="AJ1335" s="125"/>
      <c r="AK1335" s="125"/>
      <c r="AL1335" s="125"/>
      <c r="AM1335" s="125"/>
      <c r="AN1335" s="125"/>
      <c r="AO1335" s="125"/>
      <c r="AP1335" s="125"/>
      <c r="AQ1335" s="125"/>
      <c r="AR1335" s="125"/>
      <c r="AS1335" s="125" t="s">
        <v>1353</v>
      </c>
      <c r="AT1335" s="108" t="str">
        <f t="shared" si="20"/>
        <v>CL4_2025-06-29_N</v>
      </c>
      <c r="AU1335" s="49"/>
      <c r="AV1335" s="49"/>
    </row>
    <row r="1336" spans="1:48" x14ac:dyDescent="0.35">
      <c r="A1336" s="125" t="s">
        <v>1692</v>
      </c>
      <c r="B1336" s="125" t="s">
        <v>1349</v>
      </c>
      <c r="C1336" s="125" t="s">
        <v>1356</v>
      </c>
      <c r="D1336" s="125" t="s">
        <v>1349</v>
      </c>
      <c r="E1336" s="125">
        <v>0.10970000000000001</v>
      </c>
      <c r="F1336" s="125" t="s">
        <v>1357</v>
      </c>
      <c r="G1336" s="157">
        <v>45837.80972222222</v>
      </c>
      <c r="H1336" s="125"/>
      <c r="I1336" s="125" t="s">
        <v>1352</v>
      </c>
      <c r="J1336" s="125"/>
      <c r="K1336" s="125" t="s">
        <v>1360</v>
      </c>
      <c r="L1336" s="125">
        <v>0</v>
      </c>
      <c r="M1336" s="125">
        <v>0</v>
      </c>
      <c r="N1336" s="125">
        <v>3.2050000000000002E-2</v>
      </c>
      <c r="O1336" s="125">
        <v>2.4199999999999998E-3</v>
      </c>
      <c r="P1336" s="125"/>
      <c r="Q1336" s="125"/>
      <c r="R1336" s="125">
        <v>3.4470000000000001E-2</v>
      </c>
      <c r="S1336" s="125"/>
      <c r="T1336" s="125"/>
      <c r="U1336" s="125"/>
      <c r="V1336" s="125"/>
      <c r="W1336" s="125"/>
      <c r="X1336" s="125"/>
      <c r="Y1336" s="125"/>
      <c r="Z1336" s="125"/>
      <c r="AA1336" s="125"/>
      <c r="AB1336" s="125"/>
      <c r="AC1336" s="125"/>
      <c r="AD1336" s="125"/>
      <c r="AE1336" s="125">
        <v>2.4199999999999998E-3</v>
      </c>
      <c r="AF1336" s="125"/>
      <c r="AG1336" s="125"/>
      <c r="AH1336" s="125"/>
      <c r="AI1336" s="125"/>
      <c r="AJ1336" s="125"/>
      <c r="AK1336" s="125"/>
      <c r="AL1336" s="125"/>
      <c r="AM1336" s="125"/>
      <c r="AN1336" s="125"/>
      <c r="AO1336" s="125"/>
      <c r="AP1336" s="125"/>
      <c r="AQ1336" s="125"/>
      <c r="AR1336" s="125"/>
      <c r="AS1336" s="125" t="s">
        <v>1353</v>
      </c>
      <c r="AT1336" s="108" t="str">
        <f t="shared" si="20"/>
        <v>PRP1_2025-06-29_P</v>
      </c>
      <c r="AU1336" s="49"/>
      <c r="AV1336" s="49"/>
    </row>
    <row r="1337" spans="1:48" x14ac:dyDescent="0.35">
      <c r="A1337" s="125" t="s">
        <v>1689</v>
      </c>
      <c r="B1337" s="125" t="s">
        <v>1349</v>
      </c>
      <c r="C1337" s="125" t="s">
        <v>1359</v>
      </c>
      <c r="D1337" s="125" t="s">
        <v>1349</v>
      </c>
      <c r="E1337" s="125">
        <v>299.76429999999999</v>
      </c>
      <c r="F1337" s="125" t="s">
        <v>1357</v>
      </c>
      <c r="G1337" s="157">
        <v>45837.80972222222</v>
      </c>
      <c r="H1337" s="125"/>
      <c r="I1337" s="125" t="s">
        <v>1352</v>
      </c>
      <c r="J1337" s="125"/>
      <c r="K1337" s="125" t="s">
        <v>1360</v>
      </c>
      <c r="L1337" s="125">
        <v>4</v>
      </c>
      <c r="M1337" s="125">
        <v>0</v>
      </c>
      <c r="N1337" s="125">
        <v>0.17843999999999999</v>
      </c>
      <c r="O1337" s="125">
        <v>0.13411999999999999</v>
      </c>
      <c r="P1337" s="125"/>
      <c r="Q1337" s="125"/>
      <c r="R1337" s="125">
        <v>0.31256</v>
      </c>
      <c r="S1337" s="125"/>
      <c r="T1337" s="125"/>
      <c r="U1337" s="125"/>
      <c r="V1337" s="125"/>
      <c r="W1337" s="125"/>
      <c r="X1337" s="125"/>
      <c r="Y1337" s="125"/>
      <c r="Z1337" s="125"/>
      <c r="AA1337" s="125"/>
      <c r="AB1337" s="125"/>
      <c r="AC1337" s="125"/>
      <c r="AD1337" s="125"/>
      <c r="AE1337" s="125">
        <v>0.13411999999999999</v>
      </c>
      <c r="AF1337" s="125"/>
      <c r="AG1337" s="125"/>
      <c r="AH1337" s="125"/>
      <c r="AI1337" s="125"/>
      <c r="AJ1337" s="125"/>
      <c r="AK1337" s="125"/>
      <c r="AL1337" s="125"/>
      <c r="AM1337" s="125"/>
      <c r="AN1337" s="125"/>
      <c r="AO1337" s="125"/>
      <c r="AP1337" s="125"/>
      <c r="AQ1337" s="125"/>
      <c r="AR1337" s="125"/>
      <c r="AS1337" s="125" t="s">
        <v>1353</v>
      </c>
      <c r="AT1337" s="108" t="str">
        <f t="shared" si="20"/>
        <v>WP4_2025-06-29_C</v>
      </c>
      <c r="AU1337" s="49"/>
      <c r="AV1337" s="49"/>
    </row>
    <row r="1338" spans="1:48" x14ac:dyDescent="0.35">
      <c r="A1338" s="125" t="s">
        <v>1702</v>
      </c>
      <c r="B1338" s="125" t="s">
        <v>1349</v>
      </c>
      <c r="C1338" s="125" t="s">
        <v>1350</v>
      </c>
      <c r="D1338" s="125" t="s">
        <v>1349</v>
      </c>
      <c r="E1338" s="125">
        <v>-1.4833700000000001</v>
      </c>
      <c r="F1338" s="125" t="s">
        <v>1351</v>
      </c>
      <c r="G1338" s="157">
        <v>45837.811111111114</v>
      </c>
      <c r="H1338" s="125"/>
      <c r="I1338" s="125" t="s">
        <v>1352</v>
      </c>
      <c r="J1338" s="125"/>
      <c r="K1338" s="125"/>
      <c r="L1338" s="125">
        <v>0</v>
      </c>
      <c r="M1338" s="125">
        <v>0</v>
      </c>
      <c r="N1338" s="125">
        <v>4.9899999999999996E-3</v>
      </c>
      <c r="O1338" s="125">
        <v>7.2100000000000003E-3</v>
      </c>
      <c r="P1338" s="125"/>
      <c r="Q1338" s="125"/>
      <c r="R1338" s="125">
        <v>1.2200000000000001E-2</v>
      </c>
      <c r="S1338" s="125"/>
      <c r="T1338" s="125"/>
      <c r="U1338" s="125"/>
      <c r="V1338" s="125"/>
      <c r="W1338" s="125"/>
      <c r="X1338" s="125"/>
      <c r="Y1338" s="125"/>
      <c r="Z1338" s="125"/>
      <c r="AA1338" s="125"/>
      <c r="AB1338" s="125"/>
      <c r="AC1338" s="125"/>
      <c r="AD1338" s="125"/>
      <c r="AE1338" s="125">
        <v>7.2100000000000003E-3</v>
      </c>
      <c r="AF1338" s="125"/>
      <c r="AG1338" s="125"/>
      <c r="AH1338" s="125"/>
      <c r="AI1338" s="125"/>
      <c r="AJ1338" s="125"/>
      <c r="AK1338" s="125"/>
      <c r="AL1338" s="125"/>
      <c r="AM1338" s="125"/>
      <c r="AN1338" s="125"/>
      <c r="AO1338" s="125"/>
      <c r="AP1338" s="125"/>
      <c r="AQ1338" s="125"/>
      <c r="AR1338" s="125"/>
      <c r="AS1338" s="125" t="s">
        <v>1353</v>
      </c>
      <c r="AT1338" s="108" t="str">
        <f t="shared" si="20"/>
        <v>ATL1_2025-06-29_N</v>
      </c>
      <c r="AU1338" s="49"/>
      <c r="AV1338" s="49"/>
    </row>
    <row r="1339" spans="1:48" x14ac:dyDescent="0.35">
      <c r="A1339" s="125" t="s">
        <v>1690</v>
      </c>
      <c r="B1339" s="125" t="s">
        <v>1349</v>
      </c>
      <c r="C1339" s="125" t="s">
        <v>1361</v>
      </c>
      <c r="D1339" s="125" t="s">
        <v>1349</v>
      </c>
      <c r="E1339" s="125">
        <v>356.29829999999998</v>
      </c>
      <c r="F1339" s="125" t="s">
        <v>1351</v>
      </c>
      <c r="G1339" s="157">
        <v>45837.811111111114</v>
      </c>
      <c r="H1339" s="125"/>
      <c r="I1339" s="125" t="s">
        <v>1352</v>
      </c>
      <c r="J1339" s="125"/>
      <c r="K1339" s="125" t="s">
        <v>1360</v>
      </c>
      <c r="L1339" s="125">
        <v>4</v>
      </c>
      <c r="M1339" s="125">
        <v>0</v>
      </c>
      <c r="N1339" s="125">
        <v>6.9000000000000006E-2</v>
      </c>
      <c r="O1339" s="125">
        <v>6.8000000000000005E-4</v>
      </c>
      <c r="P1339" s="125"/>
      <c r="Q1339" s="125"/>
      <c r="R1339" s="125">
        <v>6.9680000000000006E-2</v>
      </c>
      <c r="S1339" s="125"/>
      <c r="T1339" s="125"/>
      <c r="U1339" s="125"/>
      <c r="V1339" s="125"/>
      <c r="W1339" s="125"/>
      <c r="X1339" s="125"/>
      <c r="Y1339" s="125"/>
      <c r="Z1339" s="125"/>
      <c r="AA1339" s="125"/>
      <c r="AB1339" s="125"/>
      <c r="AC1339" s="125"/>
      <c r="AD1339" s="125"/>
      <c r="AE1339" s="125">
        <v>6.8000000000000005E-4</v>
      </c>
      <c r="AF1339" s="125"/>
      <c r="AG1339" s="125"/>
      <c r="AH1339" s="125"/>
      <c r="AI1339" s="125"/>
      <c r="AJ1339" s="125"/>
      <c r="AK1339" s="125"/>
      <c r="AL1339" s="125"/>
      <c r="AM1339" s="125"/>
      <c r="AN1339" s="125"/>
      <c r="AO1339" s="125"/>
      <c r="AP1339" s="125"/>
      <c r="AQ1339" s="125"/>
      <c r="AR1339" s="125"/>
      <c r="AS1339" s="125" t="s">
        <v>1353</v>
      </c>
      <c r="AT1339" s="108" t="str">
        <f t="shared" si="20"/>
        <v>CB3_2025-06-29_T</v>
      </c>
      <c r="AU1339" s="49"/>
      <c r="AV1339" s="49"/>
    </row>
    <row r="1340" spans="1:48" x14ac:dyDescent="0.35">
      <c r="A1340" s="125" t="s">
        <v>1691</v>
      </c>
      <c r="B1340" s="125" t="s">
        <v>1349</v>
      </c>
      <c r="C1340" s="125" t="s">
        <v>1359</v>
      </c>
      <c r="D1340" s="125" t="s">
        <v>1349</v>
      </c>
      <c r="E1340" s="125">
        <v>221.26499999999999</v>
      </c>
      <c r="F1340" s="125" t="s">
        <v>1357</v>
      </c>
      <c r="G1340" s="157">
        <v>45837.811805555553</v>
      </c>
      <c r="H1340" s="125"/>
      <c r="I1340" s="125" t="s">
        <v>1352</v>
      </c>
      <c r="J1340" s="125"/>
      <c r="K1340" s="125" t="s">
        <v>1360</v>
      </c>
      <c r="L1340" s="125">
        <v>4</v>
      </c>
      <c r="M1340" s="125">
        <v>0</v>
      </c>
      <c r="N1340" s="125">
        <v>0.13558000000000001</v>
      </c>
      <c r="O1340" s="125">
        <v>0.13297999999999999</v>
      </c>
      <c r="P1340" s="125"/>
      <c r="Q1340" s="125"/>
      <c r="R1340" s="125">
        <v>0.26856000000000002</v>
      </c>
      <c r="S1340" s="125"/>
      <c r="T1340" s="125"/>
      <c r="U1340" s="125"/>
      <c r="V1340" s="125"/>
      <c r="W1340" s="125"/>
      <c r="X1340" s="125"/>
      <c r="Y1340" s="125"/>
      <c r="Z1340" s="125"/>
      <c r="AA1340" s="125"/>
      <c r="AB1340" s="125"/>
      <c r="AC1340" s="125"/>
      <c r="AD1340" s="125"/>
      <c r="AE1340" s="125">
        <v>0.13297999999999999</v>
      </c>
      <c r="AF1340" s="125"/>
      <c r="AG1340" s="125"/>
      <c r="AH1340" s="125"/>
      <c r="AI1340" s="125"/>
      <c r="AJ1340" s="125"/>
      <c r="AK1340" s="125"/>
      <c r="AL1340" s="125"/>
      <c r="AM1340" s="125"/>
      <c r="AN1340" s="125"/>
      <c r="AO1340" s="125"/>
      <c r="AP1340" s="125"/>
      <c r="AQ1340" s="125"/>
      <c r="AR1340" s="125"/>
      <c r="AS1340" s="125" t="s">
        <v>1353</v>
      </c>
      <c r="AT1340" s="108" t="str">
        <f t="shared" si="20"/>
        <v>ABM4_2025-06-29_C</v>
      </c>
      <c r="AU1340" s="49"/>
      <c r="AV1340" s="49"/>
    </row>
    <row r="1341" spans="1:48" x14ac:dyDescent="0.35">
      <c r="A1341" s="125" t="s">
        <v>1692</v>
      </c>
      <c r="B1341" s="125" t="s">
        <v>1349</v>
      </c>
      <c r="C1341" s="125" t="s">
        <v>1361</v>
      </c>
      <c r="D1341" s="125" t="s">
        <v>1349</v>
      </c>
      <c r="E1341" s="125">
        <v>82.976680000000002</v>
      </c>
      <c r="F1341" s="125" t="s">
        <v>1351</v>
      </c>
      <c r="G1341" s="157">
        <v>45837.811805555553</v>
      </c>
      <c r="H1341" s="125"/>
      <c r="I1341" s="125" t="s">
        <v>1352</v>
      </c>
      <c r="J1341" s="125"/>
      <c r="K1341" s="125"/>
      <c r="L1341" s="125">
        <v>0</v>
      </c>
      <c r="M1341" s="125">
        <v>0</v>
      </c>
      <c r="N1341" s="125">
        <v>8.0280000000000004E-2</v>
      </c>
      <c r="O1341" s="125">
        <v>4.3699999999999998E-3</v>
      </c>
      <c r="P1341" s="125"/>
      <c r="Q1341" s="125"/>
      <c r="R1341" s="125">
        <v>8.4650000000000003E-2</v>
      </c>
      <c r="S1341" s="125"/>
      <c r="T1341" s="125"/>
      <c r="U1341" s="125"/>
      <c r="V1341" s="125"/>
      <c r="W1341" s="125"/>
      <c r="X1341" s="125"/>
      <c r="Y1341" s="125"/>
      <c r="Z1341" s="125"/>
      <c r="AA1341" s="125"/>
      <c r="AB1341" s="125"/>
      <c r="AC1341" s="125"/>
      <c r="AD1341" s="125"/>
      <c r="AE1341" s="125">
        <v>4.3699999999999998E-3</v>
      </c>
      <c r="AF1341" s="125"/>
      <c r="AG1341" s="125"/>
      <c r="AH1341" s="125"/>
      <c r="AI1341" s="125"/>
      <c r="AJ1341" s="125"/>
      <c r="AK1341" s="125"/>
      <c r="AL1341" s="125"/>
      <c r="AM1341" s="125"/>
      <c r="AN1341" s="125"/>
      <c r="AO1341" s="125"/>
      <c r="AP1341" s="125"/>
      <c r="AQ1341" s="125"/>
      <c r="AR1341" s="125"/>
      <c r="AS1341" s="125" t="s">
        <v>1353</v>
      </c>
      <c r="AT1341" s="108" t="str">
        <f t="shared" si="20"/>
        <v>PRP1_2025-06-29_T</v>
      </c>
      <c r="AU1341" s="49"/>
      <c r="AV1341" s="49"/>
    </row>
    <row r="1342" spans="1:48" x14ac:dyDescent="0.35">
      <c r="A1342" s="125" t="s">
        <v>1701</v>
      </c>
      <c r="B1342" s="125" t="s">
        <v>1349</v>
      </c>
      <c r="C1342" s="125" t="s">
        <v>1356</v>
      </c>
      <c r="D1342" s="125" t="s">
        <v>1349</v>
      </c>
      <c r="E1342" s="125">
        <v>0.12096999999999999</v>
      </c>
      <c r="F1342" s="125" t="s">
        <v>1357</v>
      </c>
      <c r="G1342" s="157">
        <v>45837.813194444447</v>
      </c>
      <c r="H1342" s="125"/>
      <c r="I1342" s="125" t="s">
        <v>1352</v>
      </c>
      <c r="J1342" s="125"/>
      <c r="K1342" s="125"/>
      <c r="L1342" s="125">
        <v>0</v>
      </c>
      <c r="M1342" s="125">
        <v>0</v>
      </c>
      <c r="N1342" s="125">
        <v>3.5619999999999999E-2</v>
      </c>
      <c r="O1342" s="125">
        <v>3.0500000000000002E-3</v>
      </c>
      <c r="P1342" s="125"/>
      <c r="Q1342" s="125"/>
      <c r="R1342" s="125">
        <v>3.8670000000000003E-2</v>
      </c>
      <c r="S1342" s="125"/>
      <c r="T1342" s="125"/>
      <c r="U1342" s="125"/>
      <c r="V1342" s="125"/>
      <c r="W1342" s="125"/>
      <c r="X1342" s="125"/>
      <c r="Y1342" s="125"/>
      <c r="Z1342" s="125"/>
      <c r="AA1342" s="125"/>
      <c r="AB1342" s="125"/>
      <c r="AC1342" s="125"/>
      <c r="AD1342" s="125"/>
      <c r="AE1342" s="125">
        <v>3.0500000000000002E-3</v>
      </c>
      <c r="AF1342" s="125"/>
      <c r="AG1342" s="125"/>
      <c r="AH1342" s="125"/>
      <c r="AI1342" s="125"/>
      <c r="AJ1342" s="125"/>
      <c r="AK1342" s="125"/>
      <c r="AL1342" s="125"/>
      <c r="AM1342" s="125"/>
      <c r="AN1342" s="125"/>
      <c r="AO1342" s="125"/>
      <c r="AP1342" s="125"/>
      <c r="AQ1342" s="125"/>
      <c r="AR1342" s="125"/>
      <c r="AS1342" s="125" t="s">
        <v>1353</v>
      </c>
      <c r="AT1342" s="108" t="str">
        <f t="shared" si="20"/>
        <v>CL4_2025-06-29_P</v>
      </c>
      <c r="AU1342" s="49"/>
      <c r="AV1342" s="49"/>
    </row>
    <row r="1343" spans="1:48" x14ac:dyDescent="0.35">
      <c r="A1343" s="125" t="s">
        <v>1703</v>
      </c>
      <c r="B1343" s="125" t="s">
        <v>1349</v>
      </c>
      <c r="C1343" s="125" t="s">
        <v>1350</v>
      </c>
      <c r="D1343" s="125" t="s">
        <v>1349</v>
      </c>
      <c r="E1343" s="125">
        <v>24.26519</v>
      </c>
      <c r="F1343" s="125" t="s">
        <v>1351</v>
      </c>
      <c r="G1343" s="157">
        <v>45837.813888888886</v>
      </c>
      <c r="H1343" s="125"/>
      <c r="I1343" s="125" t="s">
        <v>1352</v>
      </c>
      <c r="J1343" s="125"/>
      <c r="K1343" s="125"/>
      <c r="L1343" s="125">
        <v>0</v>
      </c>
      <c r="M1343" s="125">
        <v>0</v>
      </c>
      <c r="N1343" s="125">
        <v>7.6579999999999995E-2</v>
      </c>
      <c r="O1343" s="125">
        <v>5.3600000000000002E-3</v>
      </c>
      <c r="P1343" s="125"/>
      <c r="Q1343" s="125"/>
      <c r="R1343" s="125">
        <v>8.1939999999999999E-2</v>
      </c>
      <c r="S1343" s="125"/>
      <c r="T1343" s="125"/>
      <c r="U1343" s="125"/>
      <c r="V1343" s="125"/>
      <c r="W1343" s="125"/>
      <c r="X1343" s="125"/>
      <c r="Y1343" s="125"/>
      <c r="Z1343" s="125"/>
      <c r="AA1343" s="125"/>
      <c r="AB1343" s="125"/>
      <c r="AC1343" s="125"/>
      <c r="AD1343" s="125"/>
      <c r="AE1343" s="125">
        <v>5.3600000000000002E-3</v>
      </c>
      <c r="AF1343" s="125"/>
      <c r="AG1343" s="125"/>
      <c r="AH1343" s="125"/>
      <c r="AI1343" s="125"/>
      <c r="AJ1343" s="125"/>
      <c r="AK1343" s="125"/>
      <c r="AL1343" s="125"/>
      <c r="AM1343" s="125"/>
      <c r="AN1343" s="125"/>
      <c r="AO1343" s="125"/>
      <c r="AP1343" s="125"/>
      <c r="AQ1343" s="125"/>
      <c r="AR1343" s="125"/>
      <c r="AS1343" s="125" t="s">
        <v>1353</v>
      </c>
      <c r="AT1343" s="108" t="str">
        <f t="shared" si="20"/>
        <v>MR1_2025-06-29_N</v>
      </c>
      <c r="AU1343" s="49"/>
      <c r="AV1343" s="49"/>
    </row>
    <row r="1344" spans="1:48" x14ac:dyDescent="0.35">
      <c r="A1344" s="125" t="s">
        <v>1702</v>
      </c>
      <c r="B1344" s="125" t="s">
        <v>1349</v>
      </c>
      <c r="C1344" s="125" t="s">
        <v>1356</v>
      </c>
      <c r="D1344" s="125" t="s">
        <v>1349</v>
      </c>
      <c r="E1344" s="125">
        <v>6.2190000000000002E-2</v>
      </c>
      <c r="F1344" s="125" t="s">
        <v>1357</v>
      </c>
      <c r="G1344" s="157">
        <v>45837.81527777778</v>
      </c>
      <c r="H1344" s="125"/>
      <c r="I1344" s="125" t="s">
        <v>1352</v>
      </c>
      <c r="J1344" s="125"/>
      <c r="K1344" s="125"/>
      <c r="L1344" s="125">
        <v>0</v>
      </c>
      <c r="M1344" s="125">
        <v>0</v>
      </c>
      <c r="N1344" s="125">
        <v>1.7010000000000001E-2</v>
      </c>
      <c r="O1344" s="125">
        <v>2.1299999999999999E-3</v>
      </c>
      <c r="P1344" s="125"/>
      <c r="Q1344" s="125"/>
      <c r="R1344" s="125">
        <v>1.9140000000000001E-2</v>
      </c>
      <c r="S1344" s="125"/>
      <c r="T1344" s="125"/>
      <c r="U1344" s="125"/>
      <c r="V1344" s="125"/>
      <c r="W1344" s="125"/>
      <c r="X1344" s="125"/>
      <c r="Y1344" s="125"/>
      <c r="Z1344" s="125"/>
      <c r="AA1344" s="125"/>
      <c r="AB1344" s="125"/>
      <c r="AC1344" s="125"/>
      <c r="AD1344" s="125"/>
      <c r="AE1344" s="125">
        <v>2.1299999999999999E-3</v>
      </c>
      <c r="AF1344" s="125"/>
      <c r="AG1344" s="125"/>
      <c r="AH1344" s="125"/>
      <c r="AI1344" s="125"/>
      <c r="AJ1344" s="125"/>
      <c r="AK1344" s="125"/>
      <c r="AL1344" s="125"/>
      <c r="AM1344" s="125"/>
      <c r="AN1344" s="125"/>
      <c r="AO1344" s="125"/>
      <c r="AP1344" s="125"/>
      <c r="AQ1344" s="125"/>
      <c r="AR1344" s="125"/>
      <c r="AS1344" s="125" t="s">
        <v>1353</v>
      </c>
      <c r="AT1344" s="108" t="str">
        <f t="shared" si="20"/>
        <v>ATL1_2025-06-29_P</v>
      </c>
      <c r="AU1344" s="49"/>
      <c r="AV1344" s="49"/>
    </row>
    <row r="1345" spans="1:48" x14ac:dyDescent="0.35">
      <c r="A1345" s="125" t="s">
        <v>1704</v>
      </c>
      <c r="B1345" s="125" t="s">
        <v>1349</v>
      </c>
      <c r="C1345" s="125" t="s">
        <v>1350</v>
      </c>
      <c r="D1345" s="125" t="s">
        <v>1349</v>
      </c>
      <c r="E1345" s="125">
        <v>-3.39391</v>
      </c>
      <c r="F1345" s="125" t="s">
        <v>1351</v>
      </c>
      <c r="G1345" s="157">
        <v>45837.81527777778</v>
      </c>
      <c r="H1345" s="125"/>
      <c r="I1345" s="125" t="s">
        <v>1352</v>
      </c>
      <c r="J1345" s="125"/>
      <c r="K1345" s="125"/>
      <c r="L1345" s="125">
        <v>0</v>
      </c>
      <c r="M1345" s="125">
        <v>0</v>
      </c>
      <c r="N1345" s="125">
        <v>-3.3E-4</v>
      </c>
      <c r="O1345" s="125">
        <v>1.0149999999999999E-2</v>
      </c>
      <c r="P1345" s="125"/>
      <c r="Q1345" s="125"/>
      <c r="R1345" s="125">
        <v>9.8200000000000006E-3</v>
      </c>
      <c r="S1345" s="125"/>
      <c r="T1345" s="125"/>
      <c r="U1345" s="125"/>
      <c r="V1345" s="125"/>
      <c r="W1345" s="125"/>
      <c r="X1345" s="125"/>
      <c r="Y1345" s="125"/>
      <c r="Z1345" s="125"/>
      <c r="AA1345" s="125"/>
      <c r="AB1345" s="125"/>
      <c r="AC1345" s="125"/>
      <c r="AD1345" s="125"/>
      <c r="AE1345" s="125">
        <v>1.0149999999999999E-2</v>
      </c>
      <c r="AF1345" s="125"/>
      <c r="AG1345" s="125"/>
      <c r="AH1345" s="125"/>
      <c r="AI1345" s="125"/>
      <c r="AJ1345" s="125"/>
      <c r="AK1345" s="125"/>
      <c r="AL1345" s="125"/>
      <c r="AM1345" s="125"/>
      <c r="AN1345" s="125"/>
      <c r="AO1345" s="125"/>
      <c r="AP1345" s="125"/>
      <c r="AQ1345" s="125"/>
      <c r="AR1345" s="125"/>
      <c r="AS1345" s="125" t="s">
        <v>1353</v>
      </c>
      <c r="AT1345" s="108" t="str">
        <f t="shared" si="20"/>
        <v>CVL1_2025-06-29_N</v>
      </c>
      <c r="AU1345" s="49"/>
      <c r="AV1345" s="49"/>
    </row>
    <row r="1346" spans="1:48" x14ac:dyDescent="0.35">
      <c r="A1346" s="125" t="s">
        <v>1703</v>
      </c>
      <c r="B1346" s="125" t="s">
        <v>1349</v>
      </c>
      <c r="C1346" s="125" t="s">
        <v>1356</v>
      </c>
      <c r="D1346" s="125" t="s">
        <v>1349</v>
      </c>
      <c r="E1346" s="125">
        <v>0.16339000000000001</v>
      </c>
      <c r="F1346" s="125" t="s">
        <v>1357</v>
      </c>
      <c r="G1346" s="157">
        <v>45837.816666666666</v>
      </c>
      <c r="H1346" s="125"/>
      <c r="I1346" s="125" t="s">
        <v>1352</v>
      </c>
      <c r="J1346" s="125"/>
      <c r="K1346" s="125"/>
      <c r="L1346" s="125">
        <v>0</v>
      </c>
      <c r="M1346" s="125">
        <v>0</v>
      </c>
      <c r="N1346" s="125">
        <v>4.904E-2</v>
      </c>
      <c r="O1346" s="125">
        <v>7.2999999999999996E-4</v>
      </c>
      <c r="P1346" s="125"/>
      <c r="Q1346" s="125"/>
      <c r="R1346" s="125">
        <v>4.9770000000000002E-2</v>
      </c>
      <c r="S1346" s="125"/>
      <c r="T1346" s="125"/>
      <c r="U1346" s="125"/>
      <c r="V1346" s="125"/>
      <c r="W1346" s="125"/>
      <c r="X1346" s="125"/>
      <c r="Y1346" s="125"/>
      <c r="Z1346" s="125"/>
      <c r="AA1346" s="125"/>
      <c r="AB1346" s="125"/>
      <c r="AC1346" s="125"/>
      <c r="AD1346" s="125"/>
      <c r="AE1346" s="125">
        <v>7.2999999999999996E-4</v>
      </c>
      <c r="AF1346" s="125"/>
      <c r="AG1346" s="125"/>
      <c r="AH1346" s="125"/>
      <c r="AI1346" s="125"/>
      <c r="AJ1346" s="125"/>
      <c r="AK1346" s="125"/>
      <c r="AL1346" s="125"/>
      <c r="AM1346" s="125"/>
      <c r="AN1346" s="125"/>
      <c r="AO1346" s="125"/>
      <c r="AP1346" s="125"/>
      <c r="AQ1346" s="125"/>
      <c r="AR1346" s="125"/>
      <c r="AS1346" s="125" t="s">
        <v>1353</v>
      </c>
      <c r="AT1346" s="108" t="str">
        <f t="shared" ref="AT1346:AT1409" si="21">A1346&amp;"_"&amp;LEFT(C1346,1)</f>
        <v>MR1_2025-06-29_P</v>
      </c>
      <c r="AU1346" s="49"/>
      <c r="AV1346" s="49"/>
    </row>
    <row r="1347" spans="1:48" x14ac:dyDescent="0.35">
      <c r="A1347" s="125" t="s">
        <v>1686</v>
      </c>
      <c r="B1347" s="125" t="s">
        <v>1349</v>
      </c>
      <c r="C1347" s="125" t="s">
        <v>1397</v>
      </c>
      <c r="D1347" s="125" t="s">
        <v>1349</v>
      </c>
      <c r="E1347" s="125">
        <v>0.19561000000000001</v>
      </c>
      <c r="F1347" s="125" t="s">
        <v>1357</v>
      </c>
      <c r="G1347" s="157">
        <v>45837.819444444445</v>
      </c>
      <c r="H1347" s="125"/>
      <c r="I1347" s="125" t="s">
        <v>1352</v>
      </c>
      <c r="J1347" s="125"/>
      <c r="K1347" s="125" t="s">
        <v>1360</v>
      </c>
      <c r="L1347" s="125">
        <v>4</v>
      </c>
      <c r="M1347" s="125">
        <v>0</v>
      </c>
      <c r="N1347" s="125">
        <v>1.17E-3</v>
      </c>
      <c r="O1347" s="125">
        <v>3.0000000000000001E-5</v>
      </c>
      <c r="P1347" s="125"/>
      <c r="Q1347" s="125"/>
      <c r="R1347" s="125">
        <v>1.1999999999999999E-3</v>
      </c>
      <c r="S1347" s="125"/>
      <c r="T1347" s="125"/>
      <c r="U1347" s="125"/>
      <c r="V1347" s="125"/>
      <c r="W1347" s="125"/>
      <c r="X1347" s="125"/>
      <c r="Y1347" s="125"/>
      <c r="Z1347" s="125"/>
      <c r="AA1347" s="125"/>
      <c r="AB1347" s="125"/>
      <c r="AC1347" s="125"/>
      <c r="AD1347" s="125"/>
      <c r="AE1347" s="125">
        <v>3.0000000000000001E-5</v>
      </c>
      <c r="AF1347" s="125"/>
      <c r="AG1347" s="125"/>
      <c r="AH1347" s="125"/>
      <c r="AI1347" s="125"/>
      <c r="AJ1347" s="125"/>
      <c r="AK1347" s="125"/>
      <c r="AL1347" s="125"/>
      <c r="AM1347" s="125"/>
      <c r="AN1347" s="125"/>
      <c r="AO1347" s="125"/>
      <c r="AP1347" s="125"/>
      <c r="AQ1347" s="125"/>
      <c r="AR1347" s="125"/>
      <c r="AS1347" s="125" t="s">
        <v>1353</v>
      </c>
      <c r="AT1347" s="108" t="str">
        <f t="shared" si="21"/>
        <v>GMP1_2025-06-29_P</v>
      </c>
      <c r="AU1347" s="49"/>
      <c r="AV1347" s="49"/>
    </row>
    <row r="1348" spans="1:48" x14ac:dyDescent="0.35">
      <c r="A1348" s="125" t="s">
        <v>1701</v>
      </c>
      <c r="B1348" s="125" t="s">
        <v>1349</v>
      </c>
      <c r="C1348" s="125" t="s">
        <v>1359</v>
      </c>
      <c r="D1348" s="125" t="s">
        <v>1349</v>
      </c>
      <c r="E1348" s="125">
        <v>566.88980000000004</v>
      </c>
      <c r="F1348" s="125" t="s">
        <v>1357</v>
      </c>
      <c r="G1348" s="157">
        <v>45837.824999999997</v>
      </c>
      <c r="H1348" s="125"/>
      <c r="I1348" s="125" t="s">
        <v>1352</v>
      </c>
      <c r="J1348" s="125"/>
      <c r="K1348" s="125" t="s">
        <v>1360</v>
      </c>
      <c r="L1348" s="125">
        <v>23</v>
      </c>
      <c r="M1348" s="125">
        <v>0</v>
      </c>
      <c r="N1348" s="125">
        <v>7.6600000000000001E-2</v>
      </c>
      <c r="O1348" s="125">
        <v>0.13350000000000001</v>
      </c>
      <c r="P1348" s="125"/>
      <c r="Q1348" s="125"/>
      <c r="R1348" s="125">
        <v>0.21010999999999999</v>
      </c>
      <c r="S1348" s="125"/>
      <c r="T1348" s="125"/>
      <c r="U1348" s="125"/>
      <c r="V1348" s="125"/>
      <c r="W1348" s="125"/>
      <c r="X1348" s="125"/>
      <c r="Y1348" s="125"/>
      <c r="Z1348" s="125"/>
      <c r="AA1348" s="125"/>
      <c r="AB1348" s="125"/>
      <c r="AC1348" s="125"/>
      <c r="AD1348" s="125"/>
      <c r="AE1348" s="125">
        <v>0.13350000000000001</v>
      </c>
      <c r="AF1348" s="125"/>
      <c r="AG1348" s="125"/>
      <c r="AH1348" s="125"/>
      <c r="AI1348" s="125"/>
      <c r="AJ1348" s="125"/>
      <c r="AK1348" s="125"/>
      <c r="AL1348" s="125"/>
      <c r="AM1348" s="125"/>
      <c r="AN1348" s="125"/>
      <c r="AO1348" s="125"/>
      <c r="AP1348" s="125"/>
      <c r="AQ1348" s="125"/>
      <c r="AR1348" s="125"/>
      <c r="AS1348" s="125" t="s">
        <v>1353</v>
      </c>
      <c r="AT1348" s="108" t="str">
        <f t="shared" si="21"/>
        <v>CL4_2025-06-29_C</v>
      </c>
    </row>
    <row r="1349" spans="1:48" x14ac:dyDescent="0.35">
      <c r="A1349" s="125" t="s">
        <v>1702</v>
      </c>
      <c r="B1349" s="125" t="s">
        <v>1349</v>
      </c>
      <c r="C1349" s="125" t="s">
        <v>1359</v>
      </c>
      <c r="D1349" s="125" t="s">
        <v>1349</v>
      </c>
      <c r="E1349" s="125">
        <v>500.59010000000001</v>
      </c>
      <c r="F1349" s="125" t="s">
        <v>1357</v>
      </c>
      <c r="G1349" s="157">
        <v>45837.825694444444</v>
      </c>
      <c r="H1349" s="125"/>
      <c r="I1349" s="125" t="s">
        <v>1352</v>
      </c>
      <c r="J1349" s="125"/>
      <c r="K1349" s="125" t="s">
        <v>1360</v>
      </c>
      <c r="L1349" s="125">
        <v>20</v>
      </c>
      <c r="M1349" s="125">
        <v>0</v>
      </c>
      <c r="N1349" s="125">
        <v>7.7240000000000003E-2</v>
      </c>
      <c r="O1349" s="125">
        <v>0.13377</v>
      </c>
      <c r="P1349" s="125"/>
      <c r="Q1349" s="125"/>
      <c r="R1349" s="125">
        <v>0.21101</v>
      </c>
      <c r="S1349" s="125"/>
      <c r="T1349" s="125"/>
      <c r="U1349" s="125"/>
      <c r="V1349" s="125"/>
      <c r="W1349" s="125"/>
      <c r="X1349" s="125"/>
      <c r="Y1349" s="125"/>
      <c r="Z1349" s="125"/>
      <c r="AA1349" s="125"/>
      <c r="AB1349" s="125"/>
      <c r="AC1349" s="125"/>
      <c r="AD1349" s="125"/>
      <c r="AE1349" s="125">
        <v>0.13377</v>
      </c>
      <c r="AF1349" s="125"/>
      <c r="AG1349" s="125"/>
      <c r="AH1349" s="125"/>
      <c r="AI1349" s="125"/>
      <c r="AJ1349" s="125"/>
      <c r="AK1349" s="125"/>
      <c r="AL1349" s="125"/>
      <c r="AM1349" s="125"/>
      <c r="AN1349" s="125"/>
      <c r="AO1349" s="125"/>
      <c r="AP1349" s="125"/>
      <c r="AQ1349" s="125"/>
      <c r="AR1349" s="125"/>
      <c r="AS1349" s="125" t="s">
        <v>1353</v>
      </c>
      <c r="AT1349" s="108" t="str">
        <f t="shared" si="21"/>
        <v>ATL1_2025-06-29_C</v>
      </c>
    </row>
    <row r="1350" spans="1:48" x14ac:dyDescent="0.35">
      <c r="A1350" s="125" t="s">
        <v>1703</v>
      </c>
      <c r="B1350" s="125" t="s">
        <v>1349</v>
      </c>
      <c r="C1350" s="125" t="s">
        <v>1359</v>
      </c>
      <c r="D1350" s="125" t="s">
        <v>1349</v>
      </c>
      <c r="E1350" s="125">
        <v>743.95540000000005</v>
      </c>
      <c r="F1350" s="125" t="s">
        <v>1357</v>
      </c>
      <c r="G1350" s="157">
        <v>45837.826388888891</v>
      </c>
      <c r="H1350" s="125"/>
      <c r="I1350" s="125" t="s">
        <v>1352</v>
      </c>
      <c r="J1350" s="125"/>
      <c r="K1350" s="125" t="s">
        <v>1360</v>
      </c>
      <c r="L1350" s="125">
        <v>30</v>
      </c>
      <c r="M1350" s="125">
        <v>0</v>
      </c>
      <c r="N1350" s="125">
        <v>7.7710000000000001E-2</v>
      </c>
      <c r="O1350" s="125">
        <v>0.13472999999999999</v>
      </c>
      <c r="P1350" s="125"/>
      <c r="Q1350" s="125"/>
      <c r="R1350" s="125">
        <v>0.21243999999999999</v>
      </c>
      <c r="S1350" s="125"/>
      <c r="T1350" s="125"/>
      <c r="U1350" s="125"/>
      <c r="V1350" s="125"/>
      <c r="W1350" s="125"/>
      <c r="X1350" s="125"/>
      <c r="Y1350" s="125"/>
      <c r="Z1350" s="125"/>
      <c r="AA1350" s="125"/>
      <c r="AB1350" s="125"/>
      <c r="AC1350" s="125"/>
      <c r="AD1350" s="125"/>
      <c r="AE1350" s="125">
        <v>0.13472999999999999</v>
      </c>
      <c r="AF1350" s="125"/>
      <c r="AG1350" s="125"/>
      <c r="AH1350" s="125"/>
      <c r="AI1350" s="125"/>
      <c r="AJ1350" s="125"/>
      <c r="AK1350" s="125"/>
      <c r="AL1350" s="125"/>
      <c r="AM1350" s="125"/>
      <c r="AN1350" s="125"/>
      <c r="AO1350" s="125"/>
      <c r="AP1350" s="125"/>
      <c r="AQ1350" s="125"/>
      <c r="AR1350" s="125"/>
      <c r="AS1350" s="125" t="s">
        <v>1353</v>
      </c>
      <c r="AT1350" s="108" t="str">
        <f t="shared" si="21"/>
        <v>MR1_2025-06-29_C</v>
      </c>
    </row>
    <row r="1351" spans="1:48" x14ac:dyDescent="0.35">
      <c r="A1351" s="125" t="s">
        <v>1704</v>
      </c>
      <c r="B1351" s="125" t="s">
        <v>1349</v>
      </c>
      <c r="C1351" s="125" t="s">
        <v>1356</v>
      </c>
      <c r="D1351" s="125" t="s">
        <v>1349</v>
      </c>
      <c r="E1351" s="125">
        <v>3.4529999999999998E-2</v>
      </c>
      <c r="F1351" s="125" t="s">
        <v>1357</v>
      </c>
      <c r="G1351" s="157">
        <v>45837.829861111109</v>
      </c>
      <c r="H1351" s="125"/>
      <c r="I1351" s="125" t="s">
        <v>1352</v>
      </c>
      <c r="J1351" s="125"/>
      <c r="K1351" s="125" t="s">
        <v>1360</v>
      </c>
      <c r="L1351" s="125">
        <v>4</v>
      </c>
      <c r="M1351" s="125">
        <v>0</v>
      </c>
      <c r="N1351" s="125">
        <v>-4.8999999999999998E-4</v>
      </c>
      <c r="O1351" s="125">
        <v>6.9999999999999999E-4</v>
      </c>
      <c r="P1351" s="125"/>
      <c r="Q1351" s="125"/>
      <c r="R1351" s="125">
        <v>2.2000000000000001E-4</v>
      </c>
      <c r="S1351" s="125"/>
      <c r="T1351" s="125"/>
      <c r="U1351" s="125"/>
      <c r="V1351" s="125"/>
      <c r="W1351" s="125"/>
      <c r="X1351" s="125"/>
      <c r="Y1351" s="125"/>
      <c r="Z1351" s="125"/>
      <c r="AA1351" s="125"/>
      <c r="AB1351" s="125"/>
      <c r="AC1351" s="125"/>
      <c r="AD1351" s="125"/>
      <c r="AE1351" s="125">
        <v>6.9999999999999999E-4</v>
      </c>
      <c r="AF1351" s="125"/>
      <c r="AG1351" s="125"/>
      <c r="AH1351" s="125"/>
      <c r="AI1351" s="125"/>
      <c r="AJ1351" s="125"/>
      <c r="AK1351" s="125"/>
      <c r="AL1351" s="125"/>
      <c r="AM1351" s="125"/>
      <c r="AN1351" s="125"/>
      <c r="AO1351" s="125"/>
      <c r="AP1351" s="125"/>
      <c r="AQ1351" s="125"/>
      <c r="AR1351" s="125"/>
      <c r="AS1351" s="125" t="s">
        <v>1353</v>
      </c>
      <c r="AT1351" s="108" t="str">
        <f t="shared" si="21"/>
        <v>CVL1_2025-06-29_P</v>
      </c>
    </row>
    <row r="1352" spans="1:48" x14ac:dyDescent="0.35">
      <c r="A1352" s="125" t="s">
        <v>1702</v>
      </c>
      <c r="B1352" s="125" t="s">
        <v>1349</v>
      </c>
      <c r="C1352" s="125" t="s">
        <v>1361</v>
      </c>
      <c r="D1352" s="125" t="s">
        <v>1349</v>
      </c>
      <c r="E1352" s="125">
        <v>123.8905</v>
      </c>
      <c r="F1352" s="125" t="s">
        <v>1351</v>
      </c>
      <c r="G1352" s="157">
        <v>45837.831250000003</v>
      </c>
      <c r="H1352" s="125"/>
      <c r="I1352" s="125" t="s">
        <v>1352</v>
      </c>
      <c r="J1352" s="125"/>
      <c r="K1352" s="125" t="s">
        <v>1360</v>
      </c>
      <c r="L1352" s="125">
        <v>0</v>
      </c>
      <c r="M1352" s="125">
        <v>0</v>
      </c>
      <c r="N1352" s="125">
        <v>0.11978999999999999</v>
      </c>
      <c r="O1352" s="125">
        <v>4.4400000000000004E-3</v>
      </c>
      <c r="P1352" s="125"/>
      <c r="Q1352" s="125"/>
      <c r="R1352" s="125">
        <v>0.12422</v>
      </c>
      <c r="S1352" s="125"/>
      <c r="T1352" s="125"/>
      <c r="U1352" s="125"/>
      <c r="V1352" s="125"/>
      <c r="W1352" s="125"/>
      <c r="X1352" s="125"/>
      <c r="Y1352" s="125"/>
      <c r="Z1352" s="125"/>
      <c r="AA1352" s="125"/>
      <c r="AB1352" s="125"/>
      <c r="AC1352" s="125"/>
      <c r="AD1352" s="125"/>
      <c r="AE1352" s="125">
        <v>4.4400000000000004E-3</v>
      </c>
      <c r="AF1352" s="125"/>
      <c r="AG1352" s="125"/>
      <c r="AH1352" s="125"/>
      <c r="AI1352" s="125"/>
      <c r="AJ1352" s="125"/>
      <c r="AK1352" s="125"/>
      <c r="AL1352" s="125"/>
      <c r="AM1352" s="125"/>
      <c r="AN1352" s="125"/>
      <c r="AO1352" s="125"/>
      <c r="AP1352" s="125"/>
      <c r="AQ1352" s="125"/>
      <c r="AR1352" s="125"/>
      <c r="AS1352" s="125" t="s">
        <v>1353</v>
      </c>
      <c r="AT1352" s="108" t="str">
        <f t="shared" si="21"/>
        <v>ATL1_2025-06-29_T</v>
      </c>
    </row>
    <row r="1353" spans="1:48" x14ac:dyDescent="0.35">
      <c r="A1353" s="125" t="s">
        <v>1705</v>
      </c>
      <c r="B1353" s="125" t="s">
        <v>1349</v>
      </c>
      <c r="C1353" s="125" t="s">
        <v>1356</v>
      </c>
      <c r="D1353" s="125" t="s">
        <v>1349</v>
      </c>
      <c r="E1353" s="125">
        <v>7.4079999999999993E-2</v>
      </c>
      <c r="F1353" s="125" t="s">
        <v>1357</v>
      </c>
      <c r="G1353" s="157">
        <v>45837.831250000003</v>
      </c>
      <c r="H1353" s="125"/>
      <c r="I1353" s="125" t="s">
        <v>1352</v>
      </c>
      <c r="J1353" s="125"/>
      <c r="K1353" s="125"/>
      <c r="L1353" s="125">
        <v>0</v>
      </c>
      <c r="M1353" s="125">
        <v>0</v>
      </c>
      <c r="N1353" s="125">
        <v>2.077E-2</v>
      </c>
      <c r="O1353" s="125">
        <v>1.7000000000000001E-4</v>
      </c>
      <c r="P1353" s="125"/>
      <c r="Q1353" s="125"/>
      <c r="R1353" s="125">
        <v>2.095E-2</v>
      </c>
      <c r="S1353" s="125"/>
      <c r="T1353" s="125"/>
      <c r="U1353" s="125"/>
      <c r="V1353" s="125"/>
      <c r="W1353" s="125"/>
      <c r="X1353" s="125"/>
      <c r="Y1353" s="125"/>
      <c r="Z1353" s="125"/>
      <c r="AA1353" s="125"/>
      <c r="AB1353" s="125"/>
      <c r="AC1353" s="125"/>
      <c r="AD1353" s="125"/>
      <c r="AE1353" s="125">
        <v>1.7000000000000001E-4</v>
      </c>
      <c r="AF1353" s="125"/>
      <c r="AG1353" s="125"/>
      <c r="AH1353" s="125"/>
      <c r="AI1353" s="125"/>
      <c r="AJ1353" s="125"/>
      <c r="AK1353" s="125"/>
      <c r="AL1353" s="125"/>
      <c r="AM1353" s="125"/>
      <c r="AN1353" s="125"/>
      <c r="AO1353" s="125"/>
      <c r="AP1353" s="125"/>
      <c r="AQ1353" s="125"/>
      <c r="AR1353" s="125"/>
      <c r="AS1353" s="125" t="s">
        <v>1353</v>
      </c>
      <c r="AT1353" s="108" t="str">
        <f t="shared" si="21"/>
        <v>BD4_2025-06-29_P</v>
      </c>
    </row>
    <row r="1354" spans="1:48" x14ac:dyDescent="0.35">
      <c r="A1354" s="125" t="s">
        <v>1703</v>
      </c>
      <c r="B1354" s="125" t="s">
        <v>1349</v>
      </c>
      <c r="C1354" s="125" t="s">
        <v>1428</v>
      </c>
      <c r="D1354" s="125" t="s">
        <v>1349</v>
      </c>
      <c r="E1354" s="125">
        <v>3.0213899999999998</v>
      </c>
      <c r="F1354" s="125" t="s">
        <v>1357</v>
      </c>
      <c r="G1354" s="157">
        <v>45837.831250000003</v>
      </c>
      <c r="H1354" s="125"/>
      <c r="I1354" s="125" t="s">
        <v>1352</v>
      </c>
      <c r="J1354" s="125"/>
      <c r="K1354" s="125"/>
      <c r="L1354" s="125">
        <v>0</v>
      </c>
      <c r="M1354" s="125">
        <v>0</v>
      </c>
      <c r="N1354" s="125">
        <v>0.27749000000000001</v>
      </c>
      <c r="O1354" s="125">
        <v>2.4000000000000001E-4</v>
      </c>
      <c r="P1354" s="125"/>
      <c r="Q1354" s="125"/>
      <c r="R1354" s="125">
        <v>0.27772999999999998</v>
      </c>
      <c r="S1354" s="125"/>
      <c r="T1354" s="125"/>
      <c r="U1354" s="125"/>
      <c r="V1354" s="125"/>
      <c r="W1354" s="125"/>
      <c r="X1354" s="125"/>
      <c r="Y1354" s="125"/>
      <c r="Z1354" s="125"/>
      <c r="AA1354" s="125"/>
      <c r="AB1354" s="125"/>
      <c r="AC1354" s="125"/>
      <c r="AD1354" s="125"/>
      <c r="AE1354" s="125">
        <v>2.4000000000000001E-4</v>
      </c>
      <c r="AF1354" s="125"/>
      <c r="AG1354" s="125"/>
      <c r="AH1354" s="125"/>
      <c r="AI1354" s="125"/>
      <c r="AJ1354" s="125"/>
      <c r="AK1354" s="125"/>
      <c r="AL1354" s="125"/>
      <c r="AM1354" s="125"/>
      <c r="AN1354" s="125"/>
      <c r="AO1354" s="125"/>
      <c r="AP1354" s="125"/>
      <c r="AQ1354" s="125"/>
      <c r="AR1354" s="125"/>
      <c r="AS1354" s="125" t="s">
        <v>1353</v>
      </c>
      <c r="AT1354" s="108" t="str">
        <f t="shared" si="21"/>
        <v>MR1_2025-06-29_T</v>
      </c>
    </row>
    <row r="1355" spans="1:48" x14ac:dyDescent="0.35">
      <c r="A1355" s="125" t="s">
        <v>1706</v>
      </c>
      <c r="B1355" s="125" t="s">
        <v>1349</v>
      </c>
      <c r="C1355" s="125" t="s">
        <v>1350</v>
      </c>
      <c r="D1355" s="125" t="s">
        <v>1349</v>
      </c>
      <c r="E1355" s="125">
        <v>-9.6514299999999995</v>
      </c>
      <c r="F1355" s="125" t="s">
        <v>1351</v>
      </c>
      <c r="G1355" s="157">
        <v>45837.832638888889</v>
      </c>
      <c r="H1355" s="125"/>
      <c r="I1355" s="125" t="s">
        <v>1352</v>
      </c>
      <c r="J1355" s="125"/>
      <c r="K1355" s="125"/>
      <c r="L1355" s="125">
        <v>0</v>
      </c>
      <c r="M1355" s="125">
        <v>0</v>
      </c>
      <c r="N1355" s="125">
        <v>-1.7729999999999999E-2</v>
      </c>
      <c r="O1355" s="125">
        <v>7.4569999999999997E-2</v>
      </c>
      <c r="P1355" s="125"/>
      <c r="Q1355" s="125"/>
      <c r="R1355" s="125">
        <v>5.6840000000000002E-2</v>
      </c>
      <c r="S1355" s="125"/>
      <c r="T1355" s="125"/>
      <c r="U1355" s="125"/>
      <c r="V1355" s="125"/>
      <c r="W1355" s="125"/>
      <c r="X1355" s="125"/>
      <c r="Y1355" s="125"/>
      <c r="Z1355" s="125"/>
      <c r="AA1355" s="125"/>
      <c r="AB1355" s="125"/>
      <c r="AC1355" s="125"/>
      <c r="AD1355" s="125"/>
      <c r="AE1355" s="125">
        <v>7.4569999999999997E-2</v>
      </c>
      <c r="AF1355" s="125"/>
      <c r="AG1355" s="125"/>
      <c r="AH1355" s="125"/>
      <c r="AI1355" s="125"/>
      <c r="AJ1355" s="125"/>
      <c r="AK1355" s="125"/>
      <c r="AL1355" s="125"/>
      <c r="AM1355" s="125"/>
      <c r="AN1355" s="125"/>
      <c r="AO1355" s="125"/>
      <c r="AP1355" s="125"/>
      <c r="AQ1355" s="125"/>
      <c r="AR1355" s="125"/>
      <c r="AS1355" s="125" t="s">
        <v>1353</v>
      </c>
      <c r="AT1355" s="108" t="str">
        <f t="shared" si="21"/>
        <v>WP3_2025-06-29_N</v>
      </c>
    </row>
    <row r="1356" spans="1:48" x14ac:dyDescent="0.35">
      <c r="A1356" s="125" t="s">
        <v>1707</v>
      </c>
      <c r="B1356" s="125" t="s">
        <v>1349</v>
      </c>
      <c r="C1356" s="125" t="s">
        <v>1350</v>
      </c>
      <c r="D1356" s="125" t="s">
        <v>1349</v>
      </c>
      <c r="E1356" s="125">
        <v>-15.580500000000001</v>
      </c>
      <c r="F1356" s="125" t="s">
        <v>1351</v>
      </c>
      <c r="G1356" s="157">
        <v>45837.834027777775</v>
      </c>
      <c r="H1356" s="125"/>
      <c r="I1356" s="125" t="s">
        <v>1352</v>
      </c>
      <c r="J1356" s="125"/>
      <c r="K1356" s="125"/>
      <c r="L1356" s="125">
        <v>0</v>
      </c>
      <c r="M1356" s="125">
        <v>0</v>
      </c>
      <c r="N1356" s="125">
        <v>-3.4209999999999997E-2</v>
      </c>
      <c r="O1356" s="125">
        <v>0.15698999999999999</v>
      </c>
      <c r="P1356" s="125"/>
      <c r="Q1356" s="125"/>
      <c r="R1356" s="125">
        <v>0.12277</v>
      </c>
      <c r="S1356" s="125"/>
      <c r="T1356" s="125"/>
      <c r="U1356" s="125"/>
      <c r="V1356" s="125"/>
      <c r="W1356" s="125"/>
      <c r="X1356" s="125"/>
      <c r="Y1356" s="125"/>
      <c r="Z1356" s="125"/>
      <c r="AA1356" s="125"/>
      <c r="AB1356" s="125"/>
      <c r="AC1356" s="125"/>
      <c r="AD1356" s="125"/>
      <c r="AE1356" s="125">
        <v>0.15698999999999999</v>
      </c>
      <c r="AF1356" s="125"/>
      <c r="AG1356" s="125"/>
      <c r="AH1356" s="125"/>
      <c r="AI1356" s="125"/>
      <c r="AJ1356" s="125"/>
      <c r="AK1356" s="125"/>
      <c r="AL1356" s="125"/>
      <c r="AM1356" s="125"/>
      <c r="AN1356" s="125"/>
      <c r="AO1356" s="125"/>
      <c r="AP1356" s="125"/>
      <c r="AQ1356" s="125"/>
      <c r="AR1356" s="125"/>
      <c r="AS1356" s="125" t="s">
        <v>1353</v>
      </c>
      <c r="AT1356" s="108" t="str">
        <f t="shared" si="21"/>
        <v>WP2_2025-06-29_N</v>
      </c>
    </row>
    <row r="1357" spans="1:48" x14ac:dyDescent="0.35">
      <c r="A1357" s="125" t="s">
        <v>1708</v>
      </c>
      <c r="B1357" s="125" t="s">
        <v>1349</v>
      </c>
      <c r="C1357" s="125" t="s">
        <v>1350</v>
      </c>
      <c r="D1357" s="125" t="s">
        <v>1349</v>
      </c>
      <c r="E1357" s="125">
        <v>30.41666</v>
      </c>
      <c r="F1357" s="125" t="s">
        <v>1351</v>
      </c>
      <c r="G1357" s="157">
        <v>45837.835416666669</v>
      </c>
      <c r="H1357" s="125"/>
      <c r="I1357" s="125" t="s">
        <v>1352</v>
      </c>
      <c r="J1357" s="125"/>
      <c r="K1357" s="125"/>
      <c r="L1357" s="125">
        <v>0</v>
      </c>
      <c r="M1357" s="125">
        <v>0</v>
      </c>
      <c r="N1357" s="125">
        <v>9.3689999999999996E-2</v>
      </c>
      <c r="O1357" s="125">
        <v>7.6800000000000002E-3</v>
      </c>
      <c r="P1357" s="125"/>
      <c r="Q1357" s="125"/>
      <c r="R1357" s="125">
        <v>0.10137</v>
      </c>
      <c r="S1357" s="125"/>
      <c r="T1357" s="125"/>
      <c r="U1357" s="125"/>
      <c r="V1357" s="125"/>
      <c r="W1357" s="125"/>
      <c r="X1357" s="125"/>
      <c r="Y1357" s="125"/>
      <c r="Z1357" s="125"/>
      <c r="AA1357" s="125"/>
      <c r="AB1357" s="125"/>
      <c r="AC1357" s="125"/>
      <c r="AD1357" s="125"/>
      <c r="AE1357" s="125">
        <v>7.6800000000000002E-3</v>
      </c>
      <c r="AF1357" s="125"/>
      <c r="AG1357" s="125"/>
      <c r="AH1357" s="125"/>
      <c r="AI1357" s="125"/>
      <c r="AJ1357" s="125"/>
      <c r="AK1357" s="125"/>
      <c r="AL1357" s="125"/>
      <c r="AM1357" s="125"/>
      <c r="AN1357" s="125"/>
      <c r="AO1357" s="125"/>
      <c r="AP1357" s="125"/>
      <c r="AQ1357" s="125"/>
      <c r="AR1357" s="125"/>
      <c r="AS1357" s="125" t="s">
        <v>1353</v>
      </c>
      <c r="AT1357" s="108" t="str">
        <f t="shared" si="21"/>
        <v>BB1_2025-06-29_N</v>
      </c>
    </row>
    <row r="1358" spans="1:48" x14ac:dyDescent="0.35">
      <c r="A1358" s="125" t="s">
        <v>1707</v>
      </c>
      <c r="B1358" s="125" t="s">
        <v>1349</v>
      </c>
      <c r="C1358" s="125" t="s">
        <v>1356</v>
      </c>
      <c r="D1358" s="125" t="s">
        <v>1349</v>
      </c>
      <c r="E1358" s="125">
        <v>-0.17349000000000001</v>
      </c>
      <c r="F1358" s="125" t="s">
        <v>1357</v>
      </c>
      <c r="G1358" s="157">
        <v>45837.837500000001</v>
      </c>
      <c r="H1358" s="125"/>
      <c r="I1358" s="125" t="s">
        <v>1352</v>
      </c>
      <c r="J1358" s="125"/>
      <c r="K1358" s="125"/>
      <c r="L1358" s="125">
        <v>0</v>
      </c>
      <c r="M1358" s="125">
        <v>0</v>
      </c>
      <c r="N1358" s="125">
        <v>-5.7590000000000002E-2</v>
      </c>
      <c r="O1358" s="125">
        <v>0.12017</v>
      </c>
      <c r="P1358" s="125"/>
      <c r="Q1358" s="125"/>
      <c r="R1358" s="125">
        <v>6.2590000000000007E-2</v>
      </c>
      <c r="S1358" s="125"/>
      <c r="T1358" s="125"/>
      <c r="U1358" s="125"/>
      <c r="V1358" s="125"/>
      <c r="W1358" s="125"/>
      <c r="X1358" s="125"/>
      <c r="Y1358" s="125"/>
      <c r="Z1358" s="125"/>
      <c r="AA1358" s="125"/>
      <c r="AB1358" s="125"/>
      <c r="AC1358" s="125"/>
      <c r="AD1358" s="125"/>
      <c r="AE1358" s="125">
        <v>0.12017</v>
      </c>
      <c r="AF1358" s="125"/>
      <c r="AG1358" s="125"/>
      <c r="AH1358" s="125"/>
      <c r="AI1358" s="125"/>
      <c r="AJ1358" s="125"/>
      <c r="AK1358" s="125"/>
      <c r="AL1358" s="125"/>
      <c r="AM1358" s="125"/>
      <c r="AN1358" s="125"/>
      <c r="AO1358" s="125"/>
      <c r="AP1358" s="125"/>
      <c r="AQ1358" s="125"/>
      <c r="AR1358" s="125"/>
      <c r="AS1358" s="125" t="s">
        <v>1353</v>
      </c>
      <c r="AT1358" s="108" t="str">
        <f t="shared" si="21"/>
        <v>WP2_2025-06-29_P</v>
      </c>
    </row>
    <row r="1359" spans="1:48" x14ac:dyDescent="0.35">
      <c r="A1359" s="125" t="s">
        <v>1706</v>
      </c>
      <c r="B1359" s="125" t="s">
        <v>1349</v>
      </c>
      <c r="C1359" s="125" t="s">
        <v>1359</v>
      </c>
      <c r="D1359" s="125" t="s">
        <v>1349</v>
      </c>
      <c r="E1359" s="125">
        <v>98.639189999999999</v>
      </c>
      <c r="F1359" s="125" t="s">
        <v>1357</v>
      </c>
      <c r="G1359" s="157">
        <v>45837.838194444441</v>
      </c>
      <c r="H1359" s="125"/>
      <c r="I1359" s="125" t="s">
        <v>1352</v>
      </c>
      <c r="J1359" s="125">
        <v>30</v>
      </c>
      <c r="K1359" s="125" t="s">
        <v>1360</v>
      </c>
      <c r="L1359" s="125">
        <v>4</v>
      </c>
      <c r="M1359" s="125">
        <v>0</v>
      </c>
      <c r="N1359" s="125">
        <v>6.5140000000000003E-2</v>
      </c>
      <c r="O1359" s="125">
        <v>0.13361999999999999</v>
      </c>
      <c r="P1359" s="125"/>
      <c r="Q1359" s="125"/>
      <c r="R1359" s="125">
        <v>0.19875999999999999</v>
      </c>
      <c r="S1359" s="125"/>
      <c r="T1359" s="125"/>
      <c r="U1359" s="125"/>
      <c r="V1359" s="125"/>
      <c r="W1359" s="125"/>
      <c r="X1359" s="125"/>
      <c r="Y1359" s="125"/>
      <c r="Z1359" s="125"/>
      <c r="AA1359" s="125"/>
      <c r="AB1359" s="125"/>
      <c r="AC1359" s="125"/>
      <c r="AD1359" s="125"/>
      <c r="AE1359" s="125">
        <v>0.13361999999999999</v>
      </c>
      <c r="AF1359" s="125"/>
      <c r="AG1359" s="125"/>
      <c r="AH1359" s="125"/>
      <c r="AI1359" s="125"/>
      <c r="AJ1359" s="125"/>
      <c r="AK1359" s="125"/>
      <c r="AL1359" s="125"/>
      <c r="AM1359" s="125"/>
      <c r="AN1359" s="125"/>
      <c r="AO1359" s="125"/>
      <c r="AP1359" s="125"/>
      <c r="AQ1359" s="125"/>
      <c r="AR1359" s="125"/>
      <c r="AS1359" s="125" t="s">
        <v>1353</v>
      </c>
      <c r="AT1359" s="108" t="str">
        <f t="shared" si="21"/>
        <v>WP3_2025-06-29_C</v>
      </c>
    </row>
    <row r="1360" spans="1:48" x14ac:dyDescent="0.35">
      <c r="A1360" s="125" t="s">
        <v>1709</v>
      </c>
      <c r="B1360" s="125" t="s">
        <v>1349</v>
      </c>
      <c r="C1360" s="125" t="s">
        <v>1350</v>
      </c>
      <c r="D1360" s="125" t="s">
        <v>1349</v>
      </c>
      <c r="E1360" s="125">
        <v>-7.0133599999999996</v>
      </c>
      <c r="F1360" s="125" t="s">
        <v>1351</v>
      </c>
      <c r="G1360" s="157">
        <v>45837.838888888888</v>
      </c>
      <c r="H1360" s="125"/>
      <c r="I1360" s="125" t="s">
        <v>1352</v>
      </c>
      <c r="J1360" s="125"/>
      <c r="K1360" s="125"/>
      <c r="L1360" s="125">
        <v>0</v>
      </c>
      <c r="M1360" s="125">
        <v>0</v>
      </c>
      <c r="N1360" s="125">
        <v>-1.039E-2</v>
      </c>
      <c r="O1360" s="125">
        <v>1.9220000000000001E-2</v>
      </c>
      <c r="P1360" s="125"/>
      <c r="Q1360" s="125"/>
      <c r="R1360" s="125">
        <v>8.8299999999999993E-3</v>
      </c>
      <c r="S1360" s="125"/>
      <c r="T1360" s="125"/>
      <c r="U1360" s="125"/>
      <c r="V1360" s="125"/>
      <c r="W1360" s="125"/>
      <c r="X1360" s="125"/>
      <c r="Y1360" s="125"/>
      <c r="Z1360" s="125"/>
      <c r="AA1360" s="125"/>
      <c r="AB1360" s="125"/>
      <c r="AC1360" s="125"/>
      <c r="AD1360" s="125"/>
      <c r="AE1360" s="125">
        <v>1.9220000000000001E-2</v>
      </c>
      <c r="AF1360" s="125"/>
      <c r="AG1360" s="125"/>
      <c r="AH1360" s="125"/>
      <c r="AI1360" s="125"/>
      <c r="AJ1360" s="125"/>
      <c r="AK1360" s="125"/>
      <c r="AL1360" s="125"/>
      <c r="AM1360" s="125"/>
      <c r="AN1360" s="125"/>
      <c r="AO1360" s="125"/>
      <c r="AP1360" s="125"/>
      <c r="AQ1360" s="125"/>
      <c r="AR1360" s="125"/>
      <c r="AS1360" s="125" t="s">
        <v>1353</v>
      </c>
      <c r="AT1360" s="108" t="str">
        <f t="shared" si="21"/>
        <v>APL1_2025-06-29_N</v>
      </c>
    </row>
    <row r="1361" spans="1:46" x14ac:dyDescent="0.35">
      <c r="A1361" s="125" t="s">
        <v>1708</v>
      </c>
      <c r="B1361" s="125" t="s">
        <v>1349</v>
      </c>
      <c r="C1361" s="125" t="s">
        <v>1356</v>
      </c>
      <c r="D1361" s="125" t="s">
        <v>1349</v>
      </c>
      <c r="E1361" s="125">
        <v>8.3460000000000006E-2</v>
      </c>
      <c r="F1361" s="125" t="s">
        <v>1357</v>
      </c>
      <c r="G1361" s="157">
        <v>45837.838888888888</v>
      </c>
      <c r="H1361" s="125"/>
      <c r="I1361" s="125" t="s">
        <v>1352</v>
      </c>
      <c r="J1361" s="125"/>
      <c r="K1361" s="125"/>
      <c r="L1361" s="125">
        <v>0</v>
      </c>
      <c r="M1361" s="125">
        <v>0</v>
      </c>
      <c r="N1361" s="125">
        <v>2.3740000000000001E-2</v>
      </c>
      <c r="O1361" s="125">
        <v>2.2699999999999999E-3</v>
      </c>
      <c r="P1361" s="125"/>
      <c r="Q1361" s="125"/>
      <c r="R1361" s="125">
        <v>2.6020000000000001E-2</v>
      </c>
      <c r="S1361" s="125"/>
      <c r="T1361" s="125"/>
      <c r="U1361" s="125"/>
      <c r="V1361" s="125"/>
      <c r="W1361" s="125"/>
      <c r="X1361" s="125"/>
      <c r="Y1361" s="125"/>
      <c r="Z1361" s="125"/>
      <c r="AA1361" s="125"/>
      <c r="AB1361" s="125"/>
      <c r="AC1361" s="125"/>
      <c r="AD1361" s="125"/>
      <c r="AE1361" s="125">
        <v>2.2699999999999999E-3</v>
      </c>
      <c r="AF1361" s="125"/>
      <c r="AG1361" s="125"/>
      <c r="AH1361" s="125"/>
      <c r="AI1361" s="125"/>
      <c r="AJ1361" s="125"/>
      <c r="AK1361" s="125"/>
      <c r="AL1361" s="125"/>
      <c r="AM1361" s="125"/>
      <c r="AN1361" s="125"/>
      <c r="AO1361" s="125"/>
      <c r="AP1361" s="125"/>
      <c r="AQ1361" s="125"/>
      <c r="AR1361" s="125"/>
      <c r="AS1361" s="125" t="s">
        <v>1353</v>
      </c>
      <c r="AT1361" s="108" t="str">
        <f t="shared" si="21"/>
        <v>BB1_2025-06-29_P</v>
      </c>
    </row>
    <row r="1362" spans="1:46" x14ac:dyDescent="0.35">
      <c r="A1362" s="125" t="s">
        <v>1710</v>
      </c>
      <c r="B1362" s="125" t="s">
        <v>1349</v>
      </c>
      <c r="C1362" s="125" t="s">
        <v>1350</v>
      </c>
      <c r="D1362" s="125" t="s">
        <v>1349</v>
      </c>
      <c r="E1362" s="125">
        <v>38.465299999999999</v>
      </c>
      <c r="F1362" s="125" t="s">
        <v>1351</v>
      </c>
      <c r="G1362" s="157">
        <v>45837.839583333334</v>
      </c>
      <c r="H1362" s="125"/>
      <c r="I1362" s="125" t="s">
        <v>1352</v>
      </c>
      <c r="J1362" s="125"/>
      <c r="K1362" s="125"/>
      <c r="L1362" s="125">
        <v>0</v>
      </c>
      <c r="M1362" s="125">
        <v>0</v>
      </c>
      <c r="N1362" s="125">
        <v>0.11607000000000001</v>
      </c>
      <c r="O1362" s="125">
        <v>3.8999999999999998E-3</v>
      </c>
      <c r="P1362" s="125"/>
      <c r="Q1362" s="125"/>
      <c r="R1362" s="125">
        <v>0.11996999999999999</v>
      </c>
      <c r="S1362" s="125"/>
      <c r="T1362" s="125"/>
      <c r="U1362" s="125"/>
      <c r="V1362" s="125"/>
      <c r="W1362" s="125"/>
      <c r="X1362" s="125"/>
      <c r="Y1362" s="125"/>
      <c r="Z1362" s="125"/>
      <c r="AA1362" s="125"/>
      <c r="AB1362" s="125"/>
      <c r="AC1362" s="125"/>
      <c r="AD1362" s="125"/>
      <c r="AE1362" s="125">
        <v>3.8999999999999998E-3</v>
      </c>
      <c r="AF1362" s="125"/>
      <c r="AG1362" s="125"/>
      <c r="AH1362" s="125"/>
      <c r="AI1362" s="125"/>
      <c r="AJ1362" s="125"/>
      <c r="AK1362" s="125"/>
      <c r="AL1362" s="125"/>
      <c r="AM1362" s="125"/>
      <c r="AN1362" s="125"/>
      <c r="AO1362" s="125"/>
      <c r="AP1362" s="125"/>
      <c r="AQ1362" s="125"/>
      <c r="AR1362" s="125"/>
      <c r="AS1362" s="125" t="s">
        <v>1353</v>
      </c>
      <c r="AT1362" s="108" t="str">
        <f t="shared" si="21"/>
        <v>AC1_2025-06-29_N</v>
      </c>
    </row>
    <row r="1363" spans="1:46" x14ac:dyDescent="0.35">
      <c r="A1363" s="125" t="s">
        <v>1707</v>
      </c>
      <c r="B1363" s="125" t="s">
        <v>1349</v>
      </c>
      <c r="C1363" s="125" t="s">
        <v>1359</v>
      </c>
      <c r="D1363" s="125" t="s">
        <v>1349</v>
      </c>
      <c r="E1363" s="125">
        <v>108.47020000000001</v>
      </c>
      <c r="F1363" s="125" t="s">
        <v>1357</v>
      </c>
      <c r="G1363" s="157">
        <v>45837.839583333334</v>
      </c>
      <c r="H1363" s="125"/>
      <c r="I1363" s="125" t="s">
        <v>1352</v>
      </c>
      <c r="J1363" s="125"/>
      <c r="K1363" s="125" t="s">
        <v>1360</v>
      </c>
      <c r="L1363" s="125">
        <v>4</v>
      </c>
      <c r="M1363" s="125">
        <v>0</v>
      </c>
      <c r="N1363" s="125">
        <v>7.0940000000000003E-2</v>
      </c>
      <c r="O1363" s="125">
        <v>0.13403999999999999</v>
      </c>
      <c r="P1363" s="125"/>
      <c r="Q1363" s="125"/>
      <c r="R1363" s="125">
        <v>0.20499000000000001</v>
      </c>
      <c r="S1363" s="125"/>
      <c r="T1363" s="125"/>
      <c r="U1363" s="125"/>
      <c r="V1363" s="125"/>
      <c r="W1363" s="125"/>
      <c r="X1363" s="125"/>
      <c r="Y1363" s="125"/>
      <c r="Z1363" s="125"/>
      <c r="AA1363" s="125"/>
      <c r="AB1363" s="125"/>
      <c r="AC1363" s="125"/>
      <c r="AD1363" s="125"/>
      <c r="AE1363" s="125">
        <v>0.13403999999999999</v>
      </c>
      <c r="AF1363" s="125"/>
      <c r="AG1363" s="125"/>
      <c r="AH1363" s="125"/>
      <c r="AI1363" s="125"/>
      <c r="AJ1363" s="125"/>
      <c r="AK1363" s="125"/>
      <c r="AL1363" s="125"/>
      <c r="AM1363" s="125"/>
      <c r="AN1363" s="125"/>
      <c r="AO1363" s="125"/>
      <c r="AP1363" s="125"/>
      <c r="AQ1363" s="125"/>
      <c r="AR1363" s="125"/>
      <c r="AS1363" s="125" t="s">
        <v>1353</v>
      </c>
      <c r="AT1363" s="108" t="str">
        <f t="shared" si="21"/>
        <v>WP2_2025-06-29_C</v>
      </c>
    </row>
    <row r="1364" spans="1:46" x14ac:dyDescent="0.35">
      <c r="A1364" s="125" t="s">
        <v>1707</v>
      </c>
      <c r="B1364" s="125" t="s">
        <v>1349</v>
      </c>
      <c r="C1364" s="125" t="s">
        <v>1361</v>
      </c>
      <c r="D1364" s="125" t="s">
        <v>1349</v>
      </c>
      <c r="E1364" s="125">
        <v>-38.001300000000001</v>
      </c>
      <c r="F1364" s="125" t="s">
        <v>1351</v>
      </c>
      <c r="G1364" s="157">
        <v>45837.840277777781</v>
      </c>
      <c r="H1364" s="125"/>
      <c r="I1364" s="125" t="s">
        <v>1352</v>
      </c>
      <c r="J1364" s="125">
        <v>30</v>
      </c>
      <c r="K1364" s="125"/>
      <c r="L1364" s="125">
        <v>0</v>
      </c>
      <c r="M1364" s="125">
        <v>0</v>
      </c>
      <c r="N1364" s="125">
        <v>-3.5349999999999999E-2</v>
      </c>
      <c r="O1364" s="125">
        <v>9.1759999999999994E-2</v>
      </c>
      <c r="P1364" s="125"/>
      <c r="Q1364" s="125"/>
      <c r="R1364" s="125">
        <v>5.6410000000000002E-2</v>
      </c>
      <c r="S1364" s="125"/>
      <c r="T1364" s="125"/>
      <c r="U1364" s="125"/>
      <c r="V1364" s="125"/>
      <c r="W1364" s="125"/>
      <c r="X1364" s="125"/>
      <c r="Y1364" s="125"/>
      <c r="Z1364" s="125"/>
      <c r="AA1364" s="125"/>
      <c r="AB1364" s="125"/>
      <c r="AC1364" s="125"/>
      <c r="AD1364" s="125"/>
      <c r="AE1364" s="125">
        <v>9.1759999999999994E-2</v>
      </c>
      <c r="AF1364" s="125"/>
      <c r="AG1364" s="125"/>
      <c r="AH1364" s="125"/>
      <c r="AI1364" s="125"/>
      <c r="AJ1364" s="125"/>
      <c r="AK1364" s="125"/>
      <c r="AL1364" s="125"/>
      <c r="AM1364" s="125"/>
      <c r="AN1364" s="125"/>
      <c r="AO1364" s="125"/>
      <c r="AP1364" s="125"/>
      <c r="AQ1364" s="125"/>
      <c r="AR1364" s="125"/>
      <c r="AS1364" s="125" t="s">
        <v>1353</v>
      </c>
      <c r="AT1364" s="108" t="str">
        <f t="shared" si="21"/>
        <v>WP2_2025-06-29_T</v>
      </c>
    </row>
    <row r="1365" spans="1:46" x14ac:dyDescent="0.35">
      <c r="A1365" s="125" t="s">
        <v>1706</v>
      </c>
      <c r="B1365" s="125" t="s">
        <v>1349</v>
      </c>
      <c r="C1365" s="125" t="s">
        <v>1361</v>
      </c>
      <c r="D1365" s="125" t="s">
        <v>1349</v>
      </c>
      <c r="E1365" s="125">
        <v>-3.6546500000000002</v>
      </c>
      <c r="F1365" s="125" t="s">
        <v>1351</v>
      </c>
      <c r="G1365" s="157">
        <v>45837.840277777781</v>
      </c>
      <c r="H1365" s="125"/>
      <c r="I1365" s="125" t="s">
        <v>1352</v>
      </c>
      <c r="J1365" s="125">
        <v>30</v>
      </c>
      <c r="K1365" s="125"/>
      <c r="L1365" s="125">
        <v>0</v>
      </c>
      <c r="M1365" s="125">
        <v>0</v>
      </c>
      <c r="N1365" s="125">
        <v>-2.65E-3</v>
      </c>
      <c r="O1365" s="125">
        <v>3.6609999999999997E-2</v>
      </c>
      <c r="P1365" s="125"/>
      <c r="Q1365" s="125"/>
      <c r="R1365" s="125">
        <v>3.3959999999999997E-2</v>
      </c>
      <c r="S1365" s="125"/>
      <c r="T1365" s="125"/>
      <c r="U1365" s="125"/>
      <c r="V1365" s="125"/>
      <c r="W1365" s="125"/>
      <c r="X1365" s="125"/>
      <c r="Y1365" s="125"/>
      <c r="Z1365" s="125"/>
      <c r="AA1365" s="125"/>
      <c r="AB1365" s="125"/>
      <c r="AC1365" s="125"/>
      <c r="AD1365" s="125"/>
      <c r="AE1365" s="125">
        <v>3.6609999999999997E-2</v>
      </c>
      <c r="AF1365" s="125"/>
      <c r="AG1365" s="125"/>
      <c r="AH1365" s="125"/>
      <c r="AI1365" s="125"/>
      <c r="AJ1365" s="125"/>
      <c r="AK1365" s="125"/>
      <c r="AL1365" s="125"/>
      <c r="AM1365" s="125"/>
      <c r="AN1365" s="125"/>
      <c r="AO1365" s="125"/>
      <c r="AP1365" s="125"/>
      <c r="AQ1365" s="125"/>
      <c r="AR1365" s="125"/>
      <c r="AS1365" s="125" t="s">
        <v>1353</v>
      </c>
      <c r="AT1365" s="108" t="str">
        <f t="shared" si="21"/>
        <v>WP3_2025-06-29_T</v>
      </c>
    </row>
    <row r="1366" spans="1:46" x14ac:dyDescent="0.35">
      <c r="A1366" s="125" t="s">
        <v>1709</v>
      </c>
      <c r="B1366" s="125" t="s">
        <v>1349</v>
      </c>
      <c r="C1366" s="125" t="s">
        <v>1356</v>
      </c>
      <c r="D1366" s="125" t="s">
        <v>1349</v>
      </c>
      <c r="E1366" s="125">
        <v>8.5370000000000001E-2</v>
      </c>
      <c r="F1366" s="125" t="s">
        <v>1357</v>
      </c>
      <c r="G1366" s="157">
        <v>45837.84097222222</v>
      </c>
      <c r="H1366" s="125"/>
      <c r="I1366" s="125" t="s">
        <v>1352</v>
      </c>
      <c r="J1366" s="125"/>
      <c r="K1366" s="125"/>
      <c r="L1366" s="125">
        <v>0</v>
      </c>
      <c r="M1366" s="125">
        <v>0</v>
      </c>
      <c r="N1366" s="125">
        <v>2.435E-2</v>
      </c>
      <c r="O1366" s="125">
        <v>8.9200000000000008E-3</v>
      </c>
      <c r="P1366" s="125"/>
      <c r="Q1366" s="125"/>
      <c r="R1366" s="125">
        <v>3.3270000000000001E-2</v>
      </c>
      <c r="S1366" s="125"/>
      <c r="T1366" s="125"/>
      <c r="U1366" s="125"/>
      <c r="V1366" s="125"/>
      <c r="W1366" s="125"/>
      <c r="X1366" s="125"/>
      <c r="Y1366" s="125"/>
      <c r="Z1366" s="125"/>
      <c r="AA1366" s="125"/>
      <c r="AB1366" s="125"/>
      <c r="AC1366" s="125"/>
      <c r="AD1366" s="125"/>
      <c r="AE1366" s="125">
        <v>8.9200000000000008E-3</v>
      </c>
      <c r="AF1366" s="125"/>
      <c r="AG1366" s="125"/>
      <c r="AH1366" s="125"/>
      <c r="AI1366" s="125"/>
      <c r="AJ1366" s="125"/>
      <c r="AK1366" s="125"/>
      <c r="AL1366" s="125"/>
      <c r="AM1366" s="125"/>
      <c r="AN1366" s="125"/>
      <c r="AO1366" s="125"/>
      <c r="AP1366" s="125"/>
      <c r="AQ1366" s="125"/>
      <c r="AR1366" s="125"/>
      <c r="AS1366" s="125" t="s">
        <v>1353</v>
      </c>
      <c r="AT1366" s="108" t="str">
        <f t="shared" si="21"/>
        <v>APL1_2025-06-29_P</v>
      </c>
    </row>
    <row r="1367" spans="1:46" x14ac:dyDescent="0.35">
      <c r="A1367" s="125" t="s">
        <v>1710</v>
      </c>
      <c r="B1367" s="125" t="s">
        <v>1349</v>
      </c>
      <c r="C1367" s="125" t="s">
        <v>1397</v>
      </c>
      <c r="D1367" s="125" t="s">
        <v>1349</v>
      </c>
      <c r="E1367" s="125">
        <v>0.79020000000000001</v>
      </c>
      <c r="F1367" s="125" t="s">
        <v>1357</v>
      </c>
      <c r="G1367" s="157">
        <v>45837.843055555553</v>
      </c>
      <c r="H1367" s="125"/>
      <c r="I1367" s="125" t="s">
        <v>1352</v>
      </c>
      <c r="J1367" s="125"/>
      <c r="K1367" s="125"/>
      <c r="L1367" s="125">
        <v>0</v>
      </c>
      <c r="M1367" s="125">
        <v>0</v>
      </c>
      <c r="N1367" s="125">
        <v>0.28749999999999998</v>
      </c>
      <c r="O1367" s="125">
        <v>3.6000000000000002E-4</v>
      </c>
      <c r="P1367" s="125"/>
      <c r="Q1367" s="125"/>
      <c r="R1367" s="125">
        <v>0.28787000000000001</v>
      </c>
      <c r="S1367" s="125"/>
      <c r="T1367" s="125"/>
      <c r="U1367" s="125"/>
      <c r="V1367" s="125"/>
      <c r="W1367" s="125"/>
      <c r="X1367" s="125"/>
      <c r="Y1367" s="125"/>
      <c r="Z1367" s="125"/>
      <c r="AA1367" s="125"/>
      <c r="AB1367" s="125"/>
      <c r="AC1367" s="125"/>
      <c r="AD1367" s="125"/>
      <c r="AE1367" s="125">
        <v>3.6000000000000002E-4</v>
      </c>
      <c r="AF1367" s="125"/>
      <c r="AG1367" s="125"/>
      <c r="AH1367" s="125"/>
      <c r="AI1367" s="125"/>
      <c r="AJ1367" s="125"/>
      <c r="AK1367" s="125"/>
      <c r="AL1367" s="125"/>
      <c r="AM1367" s="125"/>
      <c r="AN1367" s="125"/>
      <c r="AO1367" s="125"/>
      <c r="AP1367" s="125"/>
      <c r="AQ1367" s="125"/>
      <c r="AR1367" s="125"/>
      <c r="AS1367" s="125" t="s">
        <v>1353</v>
      </c>
      <c r="AT1367" s="108" t="str">
        <f t="shared" si="21"/>
        <v>AC1_2025-06-29_P</v>
      </c>
    </row>
    <row r="1368" spans="1:46" x14ac:dyDescent="0.35">
      <c r="A1368" s="125" t="s">
        <v>1706</v>
      </c>
      <c r="B1368" s="125" t="s">
        <v>1349</v>
      </c>
      <c r="C1368" s="125" t="s">
        <v>1397</v>
      </c>
      <c r="D1368" s="125" t="s">
        <v>1349</v>
      </c>
      <c r="E1368" s="125">
        <v>0.11573</v>
      </c>
      <c r="F1368" s="125" t="s">
        <v>1357</v>
      </c>
      <c r="G1368" s="157">
        <v>45837.845833333333</v>
      </c>
      <c r="H1368" s="125"/>
      <c r="I1368" s="125" t="s">
        <v>1352</v>
      </c>
      <c r="J1368" s="125"/>
      <c r="K1368" s="125" t="s">
        <v>1360</v>
      </c>
      <c r="L1368" s="125">
        <v>0</v>
      </c>
      <c r="M1368" s="125">
        <v>0</v>
      </c>
      <c r="N1368" s="125">
        <v>3.0370000000000001E-2</v>
      </c>
      <c r="O1368" s="125">
        <v>2.0760000000000001E-2</v>
      </c>
      <c r="P1368" s="125"/>
      <c r="Q1368" s="125"/>
      <c r="R1368" s="125">
        <v>5.1130000000000002E-2</v>
      </c>
      <c r="S1368" s="125"/>
      <c r="T1368" s="125"/>
      <c r="U1368" s="125"/>
      <c r="V1368" s="125"/>
      <c r="W1368" s="125"/>
      <c r="X1368" s="125"/>
      <c r="Y1368" s="125"/>
      <c r="Z1368" s="125"/>
      <c r="AA1368" s="125"/>
      <c r="AB1368" s="125"/>
      <c r="AC1368" s="125"/>
      <c r="AD1368" s="125"/>
      <c r="AE1368" s="125">
        <v>2.0760000000000001E-2</v>
      </c>
      <c r="AF1368" s="125"/>
      <c r="AG1368" s="125"/>
      <c r="AH1368" s="125"/>
      <c r="AI1368" s="125"/>
      <c r="AJ1368" s="125"/>
      <c r="AK1368" s="125"/>
      <c r="AL1368" s="125"/>
      <c r="AM1368" s="125"/>
      <c r="AN1368" s="125"/>
      <c r="AO1368" s="125"/>
      <c r="AP1368" s="125"/>
      <c r="AQ1368" s="125"/>
      <c r="AR1368" s="125"/>
      <c r="AS1368" s="125" t="s">
        <v>1353</v>
      </c>
      <c r="AT1368" s="108" t="str">
        <f t="shared" si="21"/>
        <v>WP3_2025-06-29_P</v>
      </c>
    </row>
    <row r="1369" spans="1:46" x14ac:dyDescent="0.35">
      <c r="A1369" s="125" t="s">
        <v>1709</v>
      </c>
      <c r="B1369" s="125" t="s">
        <v>1349</v>
      </c>
      <c r="C1369" s="125" t="s">
        <v>1359</v>
      </c>
      <c r="D1369" s="125" t="s">
        <v>1349</v>
      </c>
      <c r="E1369" s="125">
        <v>266.20839999999998</v>
      </c>
      <c r="F1369" s="125" t="s">
        <v>1357</v>
      </c>
      <c r="G1369" s="157">
        <v>45837.849305555559</v>
      </c>
      <c r="H1369" s="125"/>
      <c r="I1369" s="125" t="s">
        <v>1352</v>
      </c>
      <c r="J1369" s="125"/>
      <c r="K1369" s="125" t="s">
        <v>1360</v>
      </c>
      <c r="L1369" s="125">
        <v>4</v>
      </c>
      <c r="M1369" s="125">
        <v>0</v>
      </c>
      <c r="N1369" s="125">
        <v>0.16033</v>
      </c>
      <c r="O1369" s="125">
        <v>0.13308</v>
      </c>
      <c r="P1369" s="125"/>
      <c r="Q1369" s="125"/>
      <c r="R1369" s="125">
        <v>0.29341</v>
      </c>
      <c r="S1369" s="125"/>
      <c r="T1369" s="125"/>
      <c r="U1369" s="125"/>
      <c r="V1369" s="125"/>
      <c r="W1369" s="125"/>
      <c r="X1369" s="125"/>
      <c r="Y1369" s="125"/>
      <c r="Z1369" s="125"/>
      <c r="AA1369" s="125"/>
      <c r="AB1369" s="125"/>
      <c r="AC1369" s="125"/>
      <c r="AD1369" s="125"/>
      <c r="AE1369" s="125">
        <v>0.13308</v>
      </c>
      <c r="AF1369" s="125"/>
      <c r="AG1369" s="125"/>
      <c r="AH1369" s="125"/>
      <c r="AI1369" s="125"/>
      <c r="AJ1369" s="125"/>
      <c r="AK1369" s="125"/>
      <c r="AL1369" s="125"/>
      <c r="AM1369" s="125"/>
      <c r="AN1369" s="125"/>
      <c r="AO1369" s="125"/>
      <c r="AP1369" s="125"/>
      <c r="AQ1369" s="125"/>
      <c r="AR1369" s="125"/>
      <c r="AS1369" s="125" t="s">
        <v>1353</v>
      </c>
      <c r="AT1369" s="108" t="str">
        <f t="shared" si="21"/>
        <v>APL1_2025-06-29_C</v>
      </c>
    </row>
    <row r="1370" spans="1:46" x14ac:dyDescent="0.35">
      <c r="A1370" s="125" t="s">
        <v>1711</v>
      </c>
      <c r="B1370" s="125" t="s">
        <v>1349</v>
      </c>
      <c r="C1370" s="125" t="s">
        <v>1350</v>
      </c>
      <c r="D1370" s="125" t="s">
        <v>1349</v>
      </c>
      <c r="E1370" s="125">
        <v>-0.27995999999999999</v>
      </c>
      <c r="F1370" s="125" t="s">
        <v>1351</v>
      </c>
      <c r="G1370" s="157">
        <v>45837.85</v>
      </c>
      <c r="H1370" s="125"/>
      <c r="I1370" s="125" t="s">
        <v>1352</v>
      </c>
      <c r="J1370" s="125"/>
      <c r="K1370" s="125"/>
      <c r="L1370" s="125">
        <v>0</v>
      </c>
      <c r="M1370" s="125">
        <v>0</v>
      </c>
      <c r="N1370" s="125">
        <v>8.3300000000000006E-3</v>
      </c>
      <c r="O1370" s="125">
        <v>2.0600000000000002E-3</v>
      </c>
      <c r="P1370" s="125"/>
      <c r="Q1370" s="125"/>
      <c r="R1370" s="125">
        <v>1.04E-2</v>
      </c>
      <c r="S1370" s="125"/>
      <c r="T1370" s="125"/>
      <c r="U1370" s="125"/>
      <c r="V1370" s="125"/>
      <c r="W1370" s="125"/>
      <c r="X1370" s="125"/>
      <c r="Y1370" s="125"/>
      <c r="Z1370" s="125"/>
      <c r="AA1370" s="125"/>
      <c r="AB1370" s="125"/>
      <c r="AC1370" s="125"/>
      <c r="AD1370" s="125"/>
      <c r="AE1370" s="125">
        <v>2.0600000000000002E-3</v>
      </c>
      <c r="AF1370" s="125"/>
      <c r="AG1370" s="125"/>
      <c r="AH1370" s="125"/>
      <c r="AI1370" s="125"/>
      <c r="AJ1370" s="125"/>
      <c r="AK1370" s="125"/>
      <c r="AL1370" s="125"/>
      <c r="AM1370" s="125"/>
      <c r="AN1370" s="125"/>
      <c r="AO1370" s="125"/>
      <c r="AP1370" s="125"/>
      <c r="AQ1370" s="125"/>
      <c r="AR1370" s="125"/>
      <c r="AS1370" s="125" t="s">
        <v>1353</v>
      </c>
      <c r="AT1370" s="108" t="str">
        <f t="shared" si="21"/>
        <v>JC6_2025-06-29_N</v>
      </c>
    </row>
    <row r="1371" spans="1:46" x14ac:dyDescent="0.35">
      <c r="A1371" s="125" t="s">
        <v>1711</v>
      </c>
      <c r="B1371" s="125" t="s">
        <v>1349</v>
      </c>
      <c r="C1371" s="125" t="s">
        <v>1361</v>
      </c>
      <c r="D1371" s="125" t="s">
        <v>1349</v>
      </c>
      <c r="E1371" s="125">
        <v>473.92540000000002</v>
      </c>
      <c r="F1371" s="125" t="s">
        <v>1351</v>
      </c>
      <c r="G1371" s="157">
        <v>45837.850694444445</v>
      </c>
      <c r="H1371" s="125"/>
      <c r="I1371" s="125" t="s">
        <v>1352</v>
      </c>
      <c r="J1371" s="125"/>
      <c r="K1371" s="125"/>
      <c r="L1371" s="125">
        <v>0</v>
      </c>
      <c r="M1371" s="125">
        <v>0</v>
      </c>
      <c r="N1371" s="125">
        <v>0.46701999999999999</v>
      </c>
      <c r="O1371" s="125">
        <v>1.47E-3</v>
      </c>
      <c r="P1371" s="125"/>
      <c r="Q1371" s="125"/>
      <c r="R1371" s="125">
        <v>0.46849000000000002</v>
      </c>
      <c r="S1371" s="125"/>
      <c r="T1371" s="125"/>
      <c r="U1371" s="125"/>
      <c r="V1371" s="125"/>
      <c r="W1371" s="125"/>
      <c r="X1371" s="125"/>
      <c r="Y1371" s="125"/>
      <c r="Z1371" s="125"/>
      <c r="AA1371" s="125"/>
      <c r="AB1371" s="125"/>
      <c r="AC1371" s="125"/>
      <c r="AD1371" s="125"/>
      <c r="AE1371" s="125">
        <v>1.47E-3</v>
      </c>
      <c r="AF1371" s="125"/>
      <c r="AG1371" s="125"/>
      <c r="AH1371" s="125"/>
      <c r="AI1371" s="125"/>
      <c r="AJ1371" s="125"/>
      <c r="AK1371" s="125"/>
      <c r="AL1371" s="125"/>
      <c r="AM1371" s="125"/>
      <c r="AN1371" s="125"/>
      <c r="AO1371" s="125"/>
      <c r="AP1371" s="125"/>
      <c r="AQ1371" s="125"/>
      <c r="AR1371" s="125"/>
      <c r="AS1371" s="125" t="s">
        <v>1353</v>
      </c>
      <c r="AT1371" s="108" t="str">
        <f t="shared" si="21"/>
        <v>JC6_2025-06-29_T</v>
      </c>
    </row>
    <row r="1372" spans="1:46" x14ac:dyDescent="0.35">
      <c r="A1372" s="125" t="s">
        <v>1709</v>
      </c>
      <c r="B1372" s="125" t="s">
        <v>1349</v>
      </c>
      <c r="C1372" s="125" t="s">
        <v>1361</v>
      </c>
      <c r="D1372" s="125" t="s">
        <v>1349</v>
      </c>
      <c r="E1372" s="125">
        <v>24.24868</v>
      </c>
      <c r="F1372" s="125" t="s">
        <v>1351</v>
      </c>
      <c r="G1372" s="157">
        <v>45837.854861111111</v>
      </c>
      <c r="H1372" s="125"/>
      <c r="I1372" s="125" t="s">
        <v>1352</v>
      </c>
      <c r="J1372" s="125"/>
      <c r="K1372" s="125"/>
      <c r="L1372" s="125">
        <v>0</v>
      </c>
      <c r="M1372" s="125">
        <v>0</v>
      </c>
      <c r="N1372" s="125">
        <v>2.3949999999999999E-2</v>
      </c>
      <c r="O1372" s="125">
        <v>7.6E-3</v>
      </c>
      <c r="P1372" s="125"/>
      <c r="Q1372" s="125"/>
      <c r="R1372" s="125">
        <v>3.1550000000000002E-2</v>
      </c>
      <c r="S1372" s="125"/>
      <c r="T1372" s="125"/>
      <c r="U1372" s="125"/>
      <c r="V1372" s="125"/>
      <c r="W1372" s="125"/>
      <c r="X1372" s="125"/>
      <c r="Y1372" s="125"/>
      <c r="Z1372" s="125"/>
      <c r="AA1372" s="125"/>
      <c r="AB1372" s="125"/>
      <c r="AC1372" s="125"/>
      <c r="AD1372" s="125"/>
      <c r="AE1372" s="125">
        <v>7.6E-3</v>
      </c>
      <c r="AF1372" s="125"/>
      <c r="AG1372" s="125"/>
      <c r="AH1372" s="125"/>
      <c r="AI1372" s="125"/>
      <c r="AJ1372" s="125"/>
      <c r="AK1372" s="125"/>
      <c r="AL1372" s="125"/>
      <c r="AM1372" s="125"/>
      <c r="AN1372" s="125"/>
      <c r="AO1372" s="125"/>
      <c r="AP1372" s="125"/>
      <c r="AQ1372" s="125"/>
      <c r="AR1372" s="125"/>
      <c r="AS1372" s="125" t="s">
        <v>1353</v>
      </c>
      <c r="AT1372" s="108" t="str">
        <f t="shared" si="21"/>
        <v>APL1_2025-06-29_T</v>
      </c>
    </row>
    <row r="1373" spans="1:46" x14ac:dyDescent="0.35">
      <c r="A1373" s="125" t="s">
        <v>1712</v>
      </c>
      <c r="B1373" s="125" t="s">
        <v>1349</v>
      </c>
      <c r="C1373" s="125" t="s">
        <v>1350</v>
      </c>
      <c r="D1373" s="125" t="s">
        <v>1349</v>
      </c>
      <c r="E1373" s="125">
        <v>5.7927900000000001</v>
      </c>
      <c r="F1373" s="125" t="s">
        <v>1351</v>
      </c>
      <c r="G1373" s="157">
        <v>45837.85833333333</v>
      </c>
      <c r="H1373" s="125"/>
      <c r="I1373" s="125" t="s">
        <v>1352</v>
      </c>
      <c r="J1373" s="125"/>
      <c r="K1373" s="125"/>
      <c r="L1373" s="125">
        <v>0</v>
      </c>
      <c r="M1373" s="125">
        <v>0</v>
      </c>
      <c r="N1373" s="125">
        <v>2.5219999999999999E-2</v>
      </c>
      <c r="O1373" s="125">
        <v>5.5799999999999999E-3</v>
      </c>
      <c r="P1373" s="125"/>
      <c r="Q1373" s="125"/>
      <c r="R1373" s="125">
        <v>3.0800000000000001E-2</v>
      </c>
      <c r="S1373" s="125"/>
      <c r="T1373" s="125"/>
      <c r="U1373" s="125"/>
      <c r="V1373" s="125"/>
      <c r="W1373" s="125"/>
      <c r="X1373" s="125"/>
      <c r="Y1373" s="125"/>
      <c r="Z1373" s="125"/>
      <c r="AA1373" s="125"/>
      <c r="AB1373" s="125"/>
      <c r="AC1373" s="125"/>
      <c r="AD1373" s="125"/>
      <c r="AE1373" s="125">
        <v>5.5799999999999999E-3</v>
      </c>
      <c r="AF1373" s="125"/>
      <c r="AG1373" s="125"/>
      <c r="AH1373" s="125"/>
      <c r="AI1373" s="125"/>
      <c r="AJ1373" s="125"/>
      <c r="AK1373" s="125"/>
      <c r="AL1373" s="125"/>
      <c r="AM1373" s="125"/>
      <c r="AN1373" s="125"/>
      <c r="AO1373" s="125"/>
      <c r="AP1373" s="125"/>
      <c r="AQ1373" s="125"/>
      <c r="AR1373" s="125"/>
      <c r="AS1373" s="125" t="s">
        <v>1353</v>
      </c>
      <c r="AT1373" s="108" t="str">
        <f t="shared" si="21"/>
        <v>HB3_2025-06-29_N</v>
      </c>
    </row>
    <row r="1374" spans="1:46" x14ac:dyDescent="0.35">
      <c r="A1374" s="125" t="s">
        <v>1695</v>
      </c>
      <c r="B1374" s="125" t="s">
        <v>1349</v>
      </c>
      <c r="C1374" s="125" t="s">
        <v>1361</v>
      </c>
      <c r="D1374" s="125" t="s">
        <v>1349</v>
      </c>
      <c r="E1374" s="125">
        <v>856.07529999999997</v>
      </c>
      <c r="F1374" s="125" t="s">
        <v>1351</v>
      </c>
      <c r="G1374" s="157">
        <v>45837.859027777777</v>
      </c>
      <c r="H1374" s="125"/>
      <c r="I1374" s="125" t="s">
        <v>1352</v>
      </c>
      <c r="J1374" s="125"/>
      <c r="K1374" s="125" t="s">
        <v>1360</v>
      </c>
      <c r="L1374" s="125">
        <v>4</v>
      </c>
      <c r="M1374" s="125">
        <v>0</v>
      </c>
      <c r="N1374" s="125">
        <v>0.16577</v>
      </c>
      <c r="O1374" s="125">
        <v>4.6999999999999999E-4</v>
      </c>
      <c r="P1374" s="125"/>
      <c r="Q1374" s="125"/>
      <c r="R1374" s="125">
        <v>0.16625000000000001</v>
      </c>
      <c r="S1374" s="125"/>
      <c r="T1374" s="125"/>
      <c r="U1374" s="125"/>
      <c r="V1374" s="125"/>
      <c r="W1374" s="125"/>
      <c r="X1374" s="125"/>
      <c r="Y1374" s="125"/>
      <c r="Z1374" s="125"/>
      <c r="AA1374" s="125"/>
      <c r="AB1374" s="125"/>
      <c r="AC1374" s="125"/>
      <c r="AD1374" s="125"/>
      <c r="AE1374" s="125">
        <v>4.6999999999999999E-4</v>
      </c>
      <c r="AF1374" s="125"/>
      <c r="AG1374" s="125"/>
      <c r="AH1374" s="125"/>
      <c r="AI1374" s="125"/>
      <c r="AJ1374" s="125"/>
      <c r="AK1374" s="125"/>
      <c r="AL1374" s="125"/>
      <c r="AM1374" s="125"/>
      <c r="AN1374" s="125"/>
      <c r="AO1374" s="125"/>
      <c r="AP1374" s="125"/>
      <c r="AQ1374" s="125"/>
      <c r="AR1374" s="125"/>
      <c r="AS1374" s="125" t="s">
        <v>1353</v>
      </c>
      <c r="AT1374" s="108" t="str">
        <f t="shared" si="21"/>
        <v>HO1_2025-06-29_T</v>
      </c>
    </row>
    <row r="1375" spans="1:46" x14ac:dyDescent="0.35">
      <c r="A1375" s="125" t="s">
        <v>1696</v>
      </c>
      <c r="B1375" s="125" t="s">
        <v>1349</v>
      </c>
      <c r="C1375" s="125" t="s">
        <v>1361</v>
      </c>
      <c r="D1375" s="125" t="s">
        <v>1349</v>
      </c>
      <c r="E1375" s="125">
        <v>961.47950000000003</v>
      </c>
      <c r="F1375" s="125" t="s">
        <v>1351</v>
      </c>
      <c r="G1375" s="157">
        <v>45837.859722222223</v>
      </c>
      <c r="H1375" s="125"/>
      <c r="I1375" s="125" t="s">
        <v>1352</v>
      </c>
      <c r="J1375" s="125"/>
      <c r="K1375" s="125" t="s">
        <v>1360</v>
      </c>
      <c r="L1375" s="125">
        <v>4</v>
      </c>
      <c r="M1375" s="125">
        <v>0</v>
      </c>
      <c r="N1375" s="125">
        <v>0.18634999999999999</v>
      </c>
      <c r="O1375" s="125">
        <v>3.6999999999999999E-4</v>
      </c>
      <c r="P1375" s="125"/>
      <c r="Q1375" s="125"/>
      <c r="R1375" s="125">
        <v>0.18672</v>
      </c>
      <c r="S1375" s="125"/>
      <c r="T1375" s="125"/>
      <c r="U1375" s="125"/>
      <c r="V1375" s="125"/>
      <c r="W1375" s="125"/>
      <c r="X1375" s="125"/>
      <c r="Y1375" s="125"/>
      <c r="Z1375" s="125"/>
      <c r="AA1375" s="125"/>
      <c r="AB1375" s="125"/>
      <c r="AC1375" s="125"/>
      <c r="AD1375" s="125"/>
      <c r="AE1375" s="125">
        <v>3.6999999999999999E-4</v>
      </c>
      <c r="AF1375" s="125"/>
      <c r="AG1375" s="125"/>
      <c r="AH1375" s="125"/>
      <c r="AI1375" s="125"/>
      <c r="AJ1375" s="125"/>
      <c r="AK1375" s="125"/>
      <c r="AL1375" s="125"/>
      <c r="AM1375" s="125"/>
      <c r="AN1375" s="125"/>
      <c r="AO1375" s="125"/>
      <c r="AP1375" s="125"/>
      <c r="AQ1375" s="125"/>
      <c r="AR1375" s="125"/>
      <c r="AS1375" s="125" t="s">
        <v>1353</v>
      </c>
      <c r="AT1375" s="108" t="str">
        <f t="shared" si="21"/>
        <v>BD5_2025-06-29_T</v>
      </c>
    </row>
    <row r="1376" spans="1:46" x14ac:dyDescent="0.35">
      <c r="A1376" s="125" t="s">
        <v>1697</v>
      </c>
      <c r="B1376" s="125" t="s">
        <v>1349</v>
      </c>
      <c r="C1376" s="125" t="s">
        <v>1361</v>
      </c>
      <c r="D1376" s="125" t="s">
        <v>1349</v>
      </c>
      <c r="E1376" s="125">
        <v>163.06360000000001</v>
      </c>
      <c r="F1376" s="125" t="s">
        <v>1351</v>
      </c>
      <c r="G1376" s="157">
        <v>45837.86041666667</v>
      </c>
      <c r="H1376" s="125"/>
      <c r="I1376" s="125" t="s">
        <v>1352</v>
      </c>
      <c r="J1376" s="125"/>
      <c r="K1376" s="125"/>
      <c r="L1376" s="125">
        <v>0</v>
      </c>
      <c r="M1376" s="125">
        <v>0</v>
      </c>
      <c r="N1376" s="125">
        <v>0.15783</v>
      </c>
      <c r="O1376" s="125">
        <v>9.1599999999999997E-3</v>
      </c>
      <c r="P1376" s="125"/>
      <c r="Q1376" s="125"/>
      <c r="R1376" s="125">
        <v>0.16700000000000001</v>
      </c>
      <c r="S1376" s="125"/>
      <c r="T1376" s="125"/>
      <c r="U1376" s="125"/>
      <c r="V1376" s="125"/>
      <c r="W1376" s="125"/>
      <c r="X1376" s="125"/>
      <c r="Y1376" s="125"/>
      <c r="Z1376" s="125"/>
      <c r="AA1376" s="125"/>
      <c r="AB1376" s="125"/>
      <c r="AC1376" s="125"/>
      <c r="AD1376" s="125"/>
      <c r="AE1376" s="125">
        <v>9.1599999999999997E-3</v>
      </c>
      <c r="AF1376" s="125"/>
      <c r="AG1376" s="125"/>
      <c r="AH1376" s="125"/>
      <c r="AI1376" s="125"/>
      <c r="AJ1376" s="125"/>
      <c r="AK1376" s="125"/>
      <c r="AL1376" s="125"/>
      <c r="AM1376" s="125"/>
      <c r="AN1376" s="125"/>
      <c r="AO1376" s="125"/>
      <c r="AP1376" s="125"/>
      <c r="AQ1376" s="125"/>
      <c r="AR1376" s="125"/>
      <c r="AS1376" s="125" t="s">
        <v>1353</v>
      </c>
      <c r="AT1376" s="108" t="str">
        <f t="shared" si="21"/>
        <v>HA1_2025-06-29_T</v>
      </c>
    </row>
    <row r="1377" spans="1:46" x14ac:dyDescent="0.35">
      <c r="A1377" s="125" t="s">
        <v>1698</v>
      </c>
      <c r="B1377" s="125" t="s">
        <v>1349</v>
      </c>
      <c r="C1377" s="125" t="s">
        <v>1361</v>
      </c>
      <c r="D1377" s="125" t="s">
        <v>1349</v>
      </c>
      <c r="E1377" s="125">
        <v>157.36150000000001</v>
      </c>
      <c r="F1377" s="125" t="s">
        <v>1351</v>
      </c>
      <c r="G1377" s="157">
        <v>45837.861111111109</v>
      </c>
      <c r="H1377" s="125"/>
      <c r="I1377" s="125" t="s">
        <v>1352</v>
      </c>
      <c r="J1377" s="125"/>
      <c r="K1377" s="125"/>
      <c r="L1377" s="125">
        <v>0</v>
      </c>
      <c r="M1377" s="125">
        <v>0</v>
      </c>
      <c r="N1377" s="125">
        <v>0.15228</v>
      </c>
      <c r="O1377" s="125">
        <v>1.8600000000000001E-3</v>
      </c>
      <c r="P1377" s="125"/>
      <c r="Q1377" s="125"/>
      <c r="R1377" s="125">
        <v>0.15414</v>
      </c>
      <c r="S1377" s="125"/>
      <c r="T1377" s="125"/>
      <c r="U1377" s="125"/>
      <c r="V1377" s="125"/>
      <c r="W1377" s="125"/>
      <c r="X1377" s="125"/>
      <c r="Y1377" s="125"/>
      <c r="Z1377" s="125"/>
      <c r="AA1377" s="125"/>
      <c r="AB1377" s="125"/>
      <c r="AC1377" s="125"/>
      <c r="AD1377" s="125"/>
      <c r="AE1377" s="125">
        <v>1.8600000000000001E-3</v>
      </c>
      <c r="AF1377" s="125"/>
      <c r="AG1377" s="125"/>
      <c r="AH1377" s="125"/>
      <c r="AI1377" s="125"/>
      <c r="AJ1377" s="125"/>
      <c r="AK1377" s="125"/>
      <c r="AL1377" s="125"/>
      <c r="AM1377" s="125"/>
      <c r="AN1377" s="125"/>
      <c r="AO1377" s="125"/>
      <c r="AP1377" s="125"/>
      <c r="AQ1377" s="125"/>
      <c r="AR1377" s="125"/>
      <c r="AS1377" s="125" t="s">
        <v>1353</v>
      </c>
      <c r="AT1377" s="108" t="str">
        <f t="shared" si="21"/>
        <v>FC1_2025-06-29_T</v>
      </c>
    </row>
    <row r="1378" spans="1:46" x14ac:dyDescent="0.35">
      <c r="A1378" s="125" t="s">
        <v>1700</v>
      </c>
      <c r="B1378" s="125" t="s">
        <v>1349</v>
      </c>
      <c r="C1378" s="125" t="s">
        <v>1359</v>
      </c>
      <c r="D1378" s="125" t="s">
        <v>1349</v>
      </c>
      <c r="E1378" s="125">
        <v>246.15309999999999</v>
      </c>
      <c r="F1378" s="125" t="s">
        <v>1357</v>
      </c>
      <c r="G1378" s="157">
        <v>45837.861805555556</v>
      </c>
      <c r="H1378" s="125"/>
      <c r="I1378" s="125" t="s">
        <v>1352</v>
      </c>
      <c r="J1378" s="125"/>
      <c r="K1378" s="125" t="s">
        <v>1360</v>
      </c>
      <c r="L1378" s="125">
        <v>4</v>
      </c>
      <c r="M1378" s="125">
        <v>0</v>
      </c>
      <c r="N1378" s="125">
        <v>0.14935999999999999</v>
      </c>
      <c r="O1378" s="125">
        <v>0.13408999999999999</v>
      </c>
      <c r="P1378" s="125"/>
      <c r="Q1378" s="125"/>
      <c r="R1378" s="125">
        <v>0.28344999999999998</v>
      </c>
      <c r="S1378" s="125"/>
      <c r="T1378" s="125"/>
      <c r="U1378" s="125"/>
      <c r="V1378" s="125"/>
      <c r="W1378" s="125"/>
      <c r="X1378" s="125"/>
      <c r="Y1378" s="125"/>
      <c r="Z1378" s="125"/>
      <c r="AA1378" s="125"/>
      <c r="AB1378" s="125"/>
      <c r="AC1378" s="125"/>
      <c r="AD1378" s="125"/>
      <c r="AE1378" s="125">
        <v>0.13408999999999999</v>
      </c>
      <c r="AF1378" s="125"/>
      <c r="AG1378" s="125"/>
      <c r="AH1378" s="125"/>
      <c r="AI1378" s="125"/>
      <c r="AJ1378" s="125"/>
      <c r="AK1378" s="125"/>
      <c r="AL1378" s="125"/>
      <c r="AM1378" s="125"/>
      <c r="AN1378" s="125"/>
      <c r="AO1378" s="125"/>
      <c r="AP1378" s="125"/>
      <c r="AQ1378" s="125"/>
      <c r="AR1378" s="125"/>
      <c r="AS1378" s="125" t="s">
        <v>1353</v>
      </c>
      <c r="AT1378" s="108" t="str">
        <f t="shared" si="21"/>
        <v>BD1a_2025-06-29_C</v>
      </c>
    </row>
    <row r="1379" spans="1:46" x14ac:dyDescent="0.35">
      <c r="A1379" s="125" t="s">
        <v>1699</v>
      </c>
      <c r="B1379" s="125" t="s">
        <v>1349</v>
      </c>
      <c r="C1379" s="125" t="s">
        <v>1361</v>
      </c>
      <c r="D1379" s="125" t="s">
        <v>1349</v>
      </c>
      <c r="E1379" s="125">
        <v>328.32639999999998</v>
      </c>
      <c r="F1379" s="125" t="s">
        <v>1351</v>
      </c>
      <c r="G1379" s="157">
        <v>45837.863194444442</v>
      </c>
      <c r="H1379" s="125"/>
      <c r="I1379" s="125" t="s">
        <v>1352</v>
      </c>
      <c r="J1379" s="125"/>
      <c r="K1379" s="125"/>
      <c r="L1379" s="125">
        <v>0</v>
      </c>
      <c r="M1379" s="125">
        <v>0</v>
      </c>
      <c r="N1379" s="125">
        <v>0.32058999999999999</v>
      </c>
      <c r="O1379" s="125">
        <v>3.7499999999999999E-3</v>
      </c>
      <c r="P1379" s="125"/>
      <c r="Q1379" s="125"/>
      <c r="R1379" s="125">
        <v>0.32434000000000002</v>
      </c>
      <c r="S1379" s="125"/>
      <c r="T1379" s="125"/>
      <c r="U1379" s="125"/>
      <c r="V1379" s="125"/>
      <c r="W1379" s="125"/>
      <c r="X1379" s="125"/>
      <c r="Y1379" s="125"/>
      <c r="Z1379" s="125"/>
      <c r="AA1379" s="125"/>
      <c r="AB1379" s="125"/>
      <c r="AC1379" s="125"/>
      <c r="AD1379" s="125"/>
      <c r="AE1379" s="125">
        <v>3.7499999999999999E-3</v>
      </c>
      <c r="AF1379" s="125"/>
      <c r="AG1379" s="125"/>
      <c r="AH1379" s="125"/>
      <c r="AI1379" s="125"/>
      <c r="AJ1379" s="125"/>
      <c r="AK1379" s="125"/>
      <c r="AL1379" s="125"/>
      <c r="AM1379" s="125"/>
      <c r="AN1379" s="125"/>
      <c r="AO1379" s="125"/>
      <c r="AP1379" s="125"/>
      <c r="AQ1379" s="125"/>
      <c r="AR1379" s="125"/>
      <c r="AS1379" s="125" t="s">
        <v>1353</v>
      </c>
      <c r="AT1379" s="108" t="str">
        <f t="shared" si="21"/>
        <v>ETL1_2025-06-29_T</v>
      </c>
    </row>
    <row r="1380" spans="1:46" x14ac:dyDescent="0.35">
      <c r="A1380" s="125" t="s">
        <v>1683</v>
      </c>
      <c r="B1380" s="125" t="s">
        <v>1349</v>
      </c>
      <c r="C1380" s="125" t="s">
        <v>1397</v>
      </c>
      <c r="D1380" s="125" t="s">
        <v>1349</v>
      </c>
      <c r="E1380" s="125">
        <v>0.13772999999999999</v>
      </c>
      <c r="F1380" s="125" t="s">
        <v>1357</v>
      </c>
      <c r="G1380" s="157">
        <v>45837.863194444442</v>
      </c>
      <c r="H1380" s="125"/>
      <c r="I1380" s="125" t="s">
        <v>1352</v>
      </c>
      <c r="J1380" s="125"/>
      <c r="K1380" s="125" t="s">
        <v>1360</v>
      </c>
      <c r="L1380" s="125">
        <v>0</v>
      </c>
      <c r="M1380" s="125">
        <v>0</v>
      </c>
      <c r="N1380" s="125">
        <v>3.8760000000000003E-2</v>
      </c>
      <c r="O1380" s="125">
        <v>5.5999999999999995E-4</v>
      </c>
      <c r="P1380" s="125"/>
      <c r="Q1380" s="125"/>
      <c r="R1380" s="125">
        <v>3.9329999999999997E-2</v>
      </c>
      <c r="S1380" s="125"/>
      <c r="T1380" s="125"/>
      <c r="U1380" s="125"/>
      <c r="V1380" s="125"/>
      <c r="W1380" s="125"/>
      <c r="X1380" s="125"/>
      <c r="Y1380" s="125"/>
      <c r="Z1380" s="125"/>
      <c r="AA1380" s="125"/>
      <c r="AB1380" s="125"/>
      <c r="AC1380" s="125"/>
      <c r="AD1380" s="125"/>
      <c r="AE1380" s="125">
        <v>5.5999999999999995E-4</v>
      </c>
      <c r="AF1380" s="125"/>
      <c r="AG1380" s="125"/>
      <c r="AH1380" s="125"/>
      <c r="AI1380" s="125"/>
      <c r="AJ1380" s="125"/>
      <c r="AK1380" s="125"/>
      <c r="AL1380" s="125"/>
      <c r="AM1380" s="125"/>
      <c r="AN1380" s="125"/>
      <c r="AO1380" s="125"/>
      <c r="AP1380" s="125"/>
      <c r="AQ1380" s="125"/>
      <c r="AR1380" s="125"/>
      <c r="AS1380" s="125" t="s">
        <v>1353</v>
      </c>
      <c r="AT1380" s="108" t="str">
        <f t="shared" si="21"/>
        <v>PL1_2025-06-29_P</v>
      </c>
    </row>
    <row r="1381" spans="1:46" x14ac:dyDescent="0.35">
      <c r="A1381" s="125" t="s">
        <v>1700</v>
      </c>
      <c r="B1381" s="125" t="s">
        <v>1349</v>
      </c>
      <c r="C1381" s="125" t="s">
        <v>1356</v>
      </c>
      <c r="D1381" s="125" t="s">
        <v>1349</v>
      </c>
      <c r="E1381" s="125">
        <v>0.17058999999999999</v>
      </c>
      <c r="F1381" s="125" t="s">
        <v>1357</v>
      </c>
      <c r="G1381" s="157">
        <v>45837.865277777775</v>
      </c>
      <c r="H1381" s="125"/>
      <c r="I1381" s="125" t="s">
        <v>1352</v>
      </c>
      <c r="J1381" s="125"/>
      <c r="K1381" s="125"/>
      <c r="L1381" s="125">
        <v>0</v>
      </c>
      <c r="M1381" s="125">
        <v>0</v>
      </c>
      <c r="N1381" s="125">
        <v>5.1319999999999998E-2</v>
      </c>
      <c r="O1381" s="125">
        <v>4.0999999999999999E-4</v>
      </c>
      <c r="P1381" s="125"/>
      <c r="Q1381" s="125"/>
      <c r="R1381" s="125">
        <v>5.1729999999999998E-2</v>
      </c>
      <c r="S1381" s="125"/>
      <c r="T1381" s="125"/>
      <c r="U1381" s="125"/>
      <c r="V1381" s="125"/>
      <c r="W1381" s="125"/>
      <c r="X1381" s="125"/>
      <c r="Y1381" s="125"/>
      <c r="Z1381" s="125"/>
      <c r="AA1381" s="125"/>
      <c r="AB1381" s="125"/>
      <c r="AC1381" s="125"/>
      <c r="AD1381" s="125"/>
      <c r="AE1381" s="125">
        <v>4.0999999999999999E-4</v>
      </c>
      <c r="AF1381" s="125"/>
      <c r="AG1381" s="125"/>
      <c r="AH1381" s="125"/>
      <c r="AI1381" s="125"/>
      <c r="AJ1381" s="125"/>
      <c r="AK1381" s="125"/>
      <c r="AL1381" s="125"/>
      <c r="AM1381" s="125"/>
      <c r="AN1381" s="125"/>
      <c r="AO1381" s="125"/>
      <c r="AP1381" s="125"/>
      <c r="AQ1381" s="125"/>
      <c r="AR1381" s="125"/>
      <c r="AS1381" s="125" t="s">
        <v>1353</v>
      </c>
      <c r="AT1381" s="108" t="str">
        <f t="shared" si="21"/>
        <v>BD1a_2025-06-29_P</v>
      </c>
    </row>
    <row r="1382" spans="1:46" x14ac:dyDescent="0.35">
      <c r="A1382" s="125" t="s">
        <v>1712</v>
      </c>
      <c r="B1382" s="125" t="s">
        <v>1349</v>
      </c>
      <c r="C1382" s="125" t="s">
        <v>1359</v>
      </c>
      <c r="D1382" s="125" t="s">
        <v>1349</v>
      </c>
      <c r="E1382" s="125">
        <v>217.88210000000001</v>
      </c>
      <c r="F1382" s="125" t="s">
        <v>1357</v>
      </c>
      <c r="G1382" s="157">
        <v>45837.865972222222</v>
      </c>
      <c r="H1382" s="125"/>
      <c r="I1382" s="125" t="s">
        <v>1352</v>
      </c>
      <c r="J1382" s="125"/>
      <c r="K1382" s="125" t="s">
        <v>1360</v>
      </c>
      <c r="L1382" s="125">
        <v>4</v>
      </c>
      <c r="M1382" s="125">
        <v>0</v>
      </c>
      <c r="N1382" s="125">
        <v>0.13369</v>
      </c>
      <c r="O1382" s="125">
        <v>0.13517999999999999</v>
      </c>
      <c r="P1382" s="125"/>
      <c r="Q1382" s="125"/>
      <c r="R1382" s="125">
        <v>0.26887</v>
      </c>
      <c r="S1382" s="125"/>
      <c r="T1382" s="125"/>
      <c r="U1382" s="125"/>
      <c r="V1382" s="125"/>
      <c r="W1382" s="125"/>
      <c r="X1382" s="125"/>
      <c r="Y1382" s="125"/>
      <c r="Z1382" s="125"/>
      <c r="AA1382" s="125"/>
      <c r="AB1382" s="125"/>
      <c r="AC1382" s="125"/>
      <c r="AD1382" s="125"/>
      <c r="AE1382" s="125">
        <v>0.13517999999999999</v>
      </c>
      <c r="AF1382" s="125"/>
      <c r="AG1382" s="125"/>
      <c r="AH1382" s="125"/>
      <c r="AI1382" s="125"/>
      <c r="AJ1382" s="125"/>
      <c r="AK1382" s="125"/>
      <c r="AL1382" s="125"/>
      <c r="AM1382" s="125"/>
      <c r="AN1382" s="125"/>
      <c r="AO1382" s="125"/>
      <c r="AP1382" s="125"/>
      <c r="AQ1382" s="125"/>
      <c r="AR1382" s="125"/>
      <c r="AS1382" s="125" t="s">
        <v>1353</v>
      </c>
      <c r="AT1382" s="108" t="str">
        <f t="shared" si="21"/>
        <v>HB3_2025-06-29_C</v>
      </c>
    </row>
    <row r="1383" spans="1:46" x14ac:dyDescent="0.35">
      <c r="A1383" s="125" t="s">
        <v>1680</v>
      </c>
      <c r="B1383" s="125" t="s">
        <v>1349</v>
      </c>
      <c r="C1383" s="125" t="s">
        <v>1361</v>
      </c>
      <c r="D1383" s="125" t="s">
        <v>1349</v>
      </c>
      <c r="E1383" s="125">
        <v>769.0453</v>
      </c>
      <c r="F1383" s="125" t="s">
        <v>1351</v>
      </c>
      <c r="G1383" s="157">
        <v>45837.865972222222</v>
      </c>
      <c r="H1383" s="125"/>
      <c r="I1383" s="125" t="s">
        <v>1352</v>
      </c>
      <c r="J1383" s="125"/>
      <c r="K1383" s="125" t="s">
        <v>1360</v>
      </c>
      <c r="L1383" s="125">
        <v>4</v>
      </c>
      <c r="M1383" s="125">
        <v>0</v>
      </c>
      <c r="N1383" s="125">
        <v>0.14882999999999999</v>
      </c>
      <c r="O1383" s="125">
        <v>-8.0000000000000007E-5</v>
      </c>
      <c r="P1383" s="125"/>
      <c r="Q1383" s="125"/>
      <c r="R1383" s="125">
        <v>0.14874999999999999</v>
      </c>
      <c r="S1383" s="125"/>
      <c r="T1383" s="125"/>
      <c r="U1383" s="125"/>
      <c r="V1383" s="125"/>
      <c r="W1383" s="125"/>
      <c r="X1383" s="125"/>
      <c r="Y1383" s="125"/>
      <c r="Z1383" s="125"/>
      <c r="AA1383" s="125"/>
      <c r="AB1383" s="125"/>
      <c r="AC1383" s="125"/>
      <c r="AD1383" s="125"/>
      <c r="AE1383" s="125">
        <v>-8.0000000000000007E-5</v>
      </c>
      <c r="AF1383" s="125"/>
      <c r="AG1383" s="125"/>
      <c r="AH1383" s="125"/>
      <c r="AI1383" s="125"/>
      <c r="AJ1383" s="125"/>
      <c r="AK1383" s="125"/>
      <c r="AL1383" s="125"/>
      <c r="AM1383" s="125"/>
      <c r="AN1383" s="125"/>
      <c r="AO1383" s="125"/>
      <c r="AP1383" s="125"/>
      <c r="AQ1383" s="125"/>
      <c r="AR1383" s="125"/>
      <c r="AS1383" s="125" t="s">
        <v>1353</v>
      </c>
      <c r="AT1383" s="108" t="str">
        <f t="shared" si="21"/>
        <v>SW1_2025-06-29_T</v>
      </c>
    </row>
    <row r="1384" spans="1:46" x14ac:dyDescent="0.35">
      <c r="A1384" s="125" t="s">
        <v>1697</v>
      </c>
      <c r="B1384" s="125" t="s">
        <v>1349</v>
      </c>
      <c r="C1384" s="125" t="s">
        <v>1397</v>
      </c>
      <c r="D1384" s="125" t="s">
        <v>1349</v>
      </c>
      <c r="E1384" s="125">
        <v>0.20596999999999999</v>
      </c>
      <c r="F1384" s="125" t="s">
        <v>1357</v>
      </c>
      <c r="G1384" s="157">
        <v>45837.866666666669</v>
      </c>
      <c r="H1384" s="125"/>
      <c r="I1384" s="125" t="s">
        <v>1352</v>
      </c>
      <c r="J1384" s="125"/>
      <c r="K1384" s="125" t="s">
        <v>1360</v>
      </c>
      <c r="L1384" s="125">
        <v>4</v>
      </c>
      <c r="M1384" s="125">
        <v>0</v>
      </c>
      <c r="N1384" s="125">
        <v>1.9599999999999999E-3</v>
      </c>
      <c r="O1384" s="125">
        <v>3.0300000000000001E-3</v>
      </c>
      <c r="P1384" s="125"/>
      <c r="Q1384" s="125"/>
      <c r="R1384" s="125">
        <v>4.9899999999999996E-3</v>
      </c>
      <c r="S1384" s="125"/>
      <c r="T1384" s="125"/>
      <c r="U1384" s="125"/>
      <c r="V1384" s="125"/>
      <c r="W1384" s="125"/>
      <c r="X1384" s="125"/>
      <c r="Y1384" s="125"/>
      <c r="Z1384" s="125"/>
      <c r="AA1384" s="125"/>
      <c r="AB1384" s="125"/>
      <c r="AC1384" s="125"/>
      <c r="AD1384" s="125"/>
      <c r="AE1384" s="125">
        <v>3.0300000000000001E-3</v>
      </c>
      <c r="AF1384" s="125"/>
      <c r="AG1384" s="125"/>
      <c r="AH1384" s="125"/>
      <c r="AI1384" s="125"/>
      <c r="AJ1384" s="125"/>
      <c r="AK1384" s="125"/>
      <c r="AL1384" s="125"/>
      <c r="AM1384" s="125"/>
      <c r="AN1384" s="125"/>
      <c r="AO1384" s="125"/>
      <c r="AP1384" s="125"/>
      <c r="AQ1384" s="125"/>
      <c r="AR1384" s="125"/>
      <c r="AS1384" s="125" t="s">
        <v>1353</v>
      </c>
      <c r="AT1384" s="108" t="str">
        <f t="shared" si="21"/>
        <v>HA1_2025-06-29_P</v>
      </c>
    </row>
    <row r="1385" spans="1:46" x14ac:dyDescent="0.35">
      <c r="A1385" s="125" t="s">
        <v>1699</v>
      </c>
      <c r="B1385" s="125" t="s">
        <v>1349</v>
      </c>
      <c r="C1385" s="125" t="s">
        <v>1359</v>
      </c>
      <c r="D1385" s="125" t="s">
        <v>1349</v>
      </c>
      <c r="E1385" s="125">
        <v>569.83579999999995</v>
      </c>
      <c r="F1385" s="125" t="s">
        <v>1357</v>
      </c>
      <c r="G1385" s="157">
        <v>45837.868750000001</v>
      </c>
      <c r="H1385" s="125"/>
      <c r="I1385" s="125" t="s">
        <v>1352</v>
      </c>
      <c r="J1385" s="125"/>
      <c r="K1385" s="125" t="s">
        <v>1360</v>
      </c>
      <c r="L1385" s="125">
        <v>23</v>
      </c>
      <c r="M1385" s="125">
        <v>0</v>
      </c>
      <c r="N1385" s="125">
        <v>7.6960000000000001E-2</v>
      </c>
      <c r="O1385" s="125">
        <v>0.13494999999999999</v>
      </c>
      <c r="P1385" s="125"/>
      <c r="Q1385" s="125"/>
      <c r="R1385" s="125">
        <v>0.21190999999999999</v>
      </c>
      <c r="S1385" s="125"/>
      <c r="T1385" s="125"/>
      <c r="U1385" s="125"/>
      <c r="V1385" s="125"/>
      <c r="W1385" s="125"/>
      <c r="X1385" s="125"/>
      <c r="Y1385" s="125"/>
      <c r="Z1385" s="125"/>
      <c r="AA1385" s="125"/>
      <c r="AB1385" s="125"/>
      <c r="AC1385" s="125"/>
      <c r="AD1385" s="125"/>
      <c r="AE1385" s="125">
        <v>0.13494999999999999</v>
      </c>
      <c r="AF1385" s="125"/>
      <c r="AG1385" s="125"/>
      <c r="AH1385" s="125"/>
      <c r="AI1385" s="125"/>
      <c r="AJ1385" s="125"/>
      <c r="AK1385" s="125"/>
      <c r="AL1385" s="125"/>
      <c r="AM1385" s="125"/>
      <c r="AN1385" s="125"/>
      <c r="AO1385" s="125"/>
      <c r="AP1385" s="125"/>
      <c r="AQ1385" s="125"/>
      <c r="AR1385" s="125"/>
      <c r="AS1385" s="125" t="s">
        <v>1353</v>
      </c>
      <c r="AT1385" s="108" t="str">
        <f t="shared" si="21"/>
        <v>ETL1_2025-06-29_C</v>
      </c>
    </row>
    <row r="1386" spans="1:46" x14ac:dyDescent="0.35">
      <c r="A1386" s="125" t="s">
        <v>1713</v>
      </c>
      <c r="B1386" s="125" t="s">
        <v>1349</v>
      </c>
      <c r="C1386" s="125" t="s">
        <v>1350</v>
      </c>
      <c r="D1386" s="125" t="s">
        <v>1349</v>
      </c>
      <c r="E1386" s="125">
        <v>0.89268999999999998</v>
      </c>
      <c r="F1386" s="125" t="s">
        <v>1351</v>
      </c>
      <c r="G1386" s="157">
        <v>45837.870138888888</v>
      </c>
      <c r="H1386" s="125"/>
      <c r="I1386" s="125" t="s">
        <v>1352</v>
      </c>
      <c r="J1386" s="125"/>
      <c r="K1386" s="125"/>
      <c r="L1386" s="125">
        <v>0</v>
      </c>
      <c r="M1386" s="125">
        <v>0</v>
      </c>
      <c r="N1386" s="125">
        <v>1.159E-2</v>
      </c>
      <c r="O1386" s="125">
        <v>3.5300000000000002E-3</v>
      </c>
      <c r="P1386" s="125"/>
      <c r="Q1386" s="125"/>
      <c r="R1386" s="125">
        <v>1.5129999999999999E-2</v>
      </c>
      <c r="S1386" s="125"/>
      <c r="T1386" s="125"/>
      <c r="U1386" s="125"/>
      <c r="V1386" s="125"/>
      <c r="W1386" s="125"/>
      <c r="X1386" s="125"/>
      <c r="Y1386" s="125"/>
      <c r="Z1386" s="125"/>
      <c r="AA1386" s="125"/>
      <c r="AB1386" s="125"/>
      <c r="AC1386" s="125"/>
      <c r="AD1386" s="125"/>
      <c r="AE1386" s="125">
        <v>3.5300000000000002E-3</v>
      </c>
      <c r="AF1386" s="125"/>
      <c r="AG1386" s="125"/>
      <c r="AH1386" s="125"/>
      <c r="AI1386" s="125"/>
      <c r="AJ1386" s="125"/>
      <c r="AK1386" s="125"/>
      <c r="AL1386" s="125"/>
      <c r="AM1386" s="125"/>
      <c r="AN1386" s="125"/>
      <c r="AO1386" s="125"/>
      <c r="AP1386" s="125"/>
      <c r="AQ1386" s="125"/>
      <c r="AR1386" s="125"/>
      <c r="AS1386" s="125" t="s">
        <v>1353</v>
      </c>
      <c r="AT1386" s="108" t="str">
        <f t="shared" si="21"/>
        <v>SYL1_2025-06-29_N</v>
      </c>
    </row>
    <row r="1387" spans="1:46" x14ac:dyDescent="0.35">
      <c r="A1387" s="125" t="s">
        <v>1714</v>
      </c>
      <c r="B1387" s="125" t="s">
        <v>1349</v>
      </c>
      <c r="C1387" s="125" t="s">
        <v>1350</v>
      </c>
      <c r="D1387" s="125" t="s">
        <v>1349</v>
      </c>
      <c r="E1387" s="125">
        <v>9.1846399999999999</v>
      </c>
      <c r="F1387" s="125" t="s">
        <v>1351</v>
      </c>
      <c r="G1387" s="157">
        <v>45837.870833333334</v>
      </c>
      <c r="H1387" s="125"/>
      <c r="I1387" s="125" t="s">
        <v>1352</v>
      </c>
      <c r="J1387" s="125"/>
      <c r="K1387" s="125"/>
      <c r="L1387" s="125">
        <v>0</v>
      </c>
      <c r="M1387" s="125">
        <v>0</v>
      </c>
      <c r="N1387" s="125">
        <v>3.465E-2</v>
      </c>
      <c r="O1387" s="125">
        <v>7.1399999999999996E-3</v>
      </c>
      <c r="P1387" s="125"/>
      <c r="Q1387" s="125"/>
      <c r="R1387" s="125">
        <v>4.1790000000000001E-2</v>
      </c>
      <c r="S1387" s="125"/>
      <c r="T1387" s="125"/>
      <c r="U1387" s="125"/>
      <c r="V1387" s="125"/>
      <c r="W1387" s="125"/>
      <c r="X1387" s="125"/>
      <c r="Y1387" s="125"/>
      <c r="Z1387" s="125"/>
      <c r="AA1387" s="125"/>
      <c r="AB1387" s="125"/>
      <c r="AC1387" s="125"/>
      <c r="AD1387" s="125"/>
      <c r="AE1387" s="125">
        <v>7.1399999999999996E-3</v>
      </c>
      <c r="AF1387" s="125"/>
      <c r="AG1387" s="125"/>
      <c r="AH1387" s="125"/>
      <c r="AI1387" s="125"/>
      <c r="AJ1387" s="125"/>
      <c r="AK1387" s="125"/>
      <c r="AL1387" s="125"/>
      <c r="AM1387" s="125"/>
      <c r="AN1387" s="125"/>
      <c r="AO1387" s="125"/>
      <c r="AP1387" s="125"/>
      <c r="AQ1387" s="125"/>
      <c r="AR1387" s="125"/>
      <c r="AS1387" s="125" t="s">
        <v>1353</v>
      </c>
      <c r="AT1387" s="108" t="str">
        <f t="shared" si="21"/>
        <v>DB2_2025-06-29_N</v>
      </c>
    </row>
    <row r="1388" spans="1:46" x14ac:dyDescent="0.35">
      <c r="A1388" s="125" t="s">
        <v>1699</v>
      </c>
      <c r="B1388" s="125" t="s">
        <v>1349</v>
      </c>
      <c r="C1388" s="125" t="s">
        <v>1356</v>
      </c>
      <c r="D1388" s="125" t="s">
        <v>1349</v>
      </c>
      <c r="E1388" s="125">
        <v>0.12311999999999999</v>
      </c>
      <c r="F1388" s="125" t="s">
        <v>1357</v>
      </c>
      <c r="G1388" s="157">
        <v>45837.870833333334</v>
      </c>
      <c r="H1388" s="125"/>
      <c r="I1388" s="125" t="s">
        <v>1352</v>
      </c>
      <c r="J1388" s="125"/>
      <c r="K1388" s="125" t="s">
        <v>1360</v>
      </c>
      <c r="L1388" s="125">
        <v>4</v>
      </c>
      <c r="M1388" s="125">
        <v>0</v>
      </c>
      <c r="N1388" s="125">
        <v>5.1200000000000004E-3</v>
      </c>
      <c r="O1388" s="125">
        <v>-1.2E-4</v>
      </c>
      <c r="P1388" s="125"/>
      <c r="Q1388" s="125"/>
      <c r="R1388" s="125">
        <v>5.0000000000000001E-3</v>
      </c>
      <c r="S1388" s="125"/>
      <c r="T1388" s="125"/>
      <c r="U1388" s="125"/>
      <c r="V1388" s="125"/>
      <c r="W1388" s="125"/>
      <c r="X1388" s="125"/>
      <c r="Y1388" s="125"/>
      <c r="Z1388" s="125"/>
      <c r="AA1388" s="125"/>
      <c r="AB1388" s="125"/>
      <c r="AC1388" s="125"/>
      <c r="AD1388" s="125"/>
      <c r="AE1388" s="125">
        <v>-1.2E-4</v>
      </c>
      <c r="AF1388" s="125"/>
      <c r="AG1388" s="125"/>
      <c r="AH1388" s="125"/>
      <c r="AI1388" s="125"/>
      <c r="AJ1388" s="125"/>
      <c r="AK1388" s="125"/>
      <c r="AL1388" s="125"/>
      <c r="AM1388" s="125"/>
      <c r="AN1388" s="125"/>
      <c r="AO1388" s="125"/>
      <c r="AP1388" s="125"/>
      <c r="AQ1388" s="125"/>
      <c r="AR1388" s="125"/>
      <c r="AS1388" s="125" t="s">
        <v>1353</v>
      </c>
      <c r="AT1388" s="108" t="str">
        <f t="shared" si="21"/>
        <v>ETL1_2025-06-29_P</v>
      </c>
    </row>
    <row r="1389" spans="1:46" x14ac:dyDescent="0.35">
      <c r="A1389" s="125" t="s">
        <v>1693</v>
      </c>
      <c r="B1389" s="125" t="s">
        <v>1349</v>
      </c>
      <c r="C1389" s="125" t="s">
        <v>1428</v>
      </c>
      <c r="D1389" s="125" t="s">
        <v>1349</v>
      </c>
      <c r="E1389" s="125">
        <v>6.9396699999999996</v>
      </c>
      <c r="F1389" s="125" t="s">
        <v>1357</v>
      </c>
      <c r="G1389" s="157">
        <v>45837.871527777781</v>
      </c>
      <c r="H1389" s="125"/>
      <c r="I1389" s="125" t="s">
        <v>1352</v>
      </c>
      <c r="J1389" s="125"/>
      <c r="K1389" s="125" t="s">
        <v>1360</v>
      </c>
      <c r="L1389" s="125">
        <v>4</v>
      </c>
      <c r="M1389" s="125">
        <v>0</v>
      </c>
      <c r="N1389" s="125">
        <v>0.1331</v>
      </c>
      <c r="O1389" s="125">
        <v>-1.2999999999999999E-4</v>
      </c>
      <c r="P1389" s="125"/>
      <c r="Q1389" s="125"/>
      <c r="R1389" s="125">
        <v>0.13295999999999999</v>
      </c>
      <c r="S1389" s="125"/>
      <c r="T1389" s="125"/>
      <c r="U1389" s="125"/>
      <c r="V1389" s="125"/>
      <c r="W1389" s="125"/>
      <c r="X1389" s="125"/>
      <c r="Y1389" s="125"/>
      <c r="Z1389" s="125"/>
      <c r="AA1389" s="125"/>
      <c r="AB1389" s="125"/>
      <c r="AC1389" s="125"/>
      <c r="AD1389" s="125"/>
      <c r="AE1389" s="125">
        <v>-1.2999999999999999E-4</v>
      </c>
      <c r="AF1389" s="125"/>
      <c r="AG1389" s="125"/>
      <c r="AH1389" s="125"/>
      <c r="AI1389" s="125"/>
      <c r="AJ1389" s="125"/>
      <c r="AK1389" s="125"/>
      <c r="AL1389" s="125"/>
      <c r="AM1389" s="125"/>
      <c r="AN1389" s="125"/>
      <c r="AO1389" s="125"/>
      <c r="AP1389" s="125"/>
      <c r="AQ1389" s="125"/>
      <c r="AR1389" s="125"/>
      <c r="AS1389" s="125" t="s">
        <v>1353</v>
      </c>
      <c r="AT1389" s="108" t="str">
        <f t="shared" si="21"/>
        <v>AX2_2025-06-29_T</v>
      </c>
    </row>
    <row r="1390" spans="1:46" x14ac:dyDescent="0.35">
      <c r="A1390" s="125" t="s">
        <v>1712</v>
      </c>
      <c r="B1390" s="125" t="s">
        <v>1349</v>
      </c>
      <c r="C1390" s="125" t="s">
        <v>1356</v>
      </c>
      <c r="D1390" s="125" t="s">
        <v>1349</v>
      </c>
      <c r="E1390" s="125">
        <v>0.13722000000000001</v>
      </c>
      <c r="F1390" s="125" t="s">
        <v>1357</v>
      </c>
      <c r="G1390" s="157">
        <v>45837.871527777781</v>
      </c>
      <c r="H1390" s="125"/>
      <c r="I1390" s="125" t="s">
        <v>1352</v>
      </c>
      <c r="J1390" s="125"/>
      <c r="K1390" s="125" t="s">
        <v>1360</v>
      </c>
      <c r="L1390" s="125">
        <v>4</v>
      </c>
      <c r="M1390" s="125">
        <v>0</v>
      </c>
      <c r="N1390" s="125">
        <v>6.0099999999999997E-3</v>
      </c>
      <c r="O1390" s="125">
        <v>-1E-4</v>
      </c>
      <c r="P1390" s="125"/>
      <c r="Q1390" s="125"/>
      <c r="R1390" s="125">
        <v>5.9100000000000003E-3</v>
      </c>
      <c r="S1390" s="125"/>
      <c r="T1390" s="125"/>
      <c r="U1390" s="125"/>
      <c r="V1390" s="125"/>
      <c r="W1390" s="125"/>
      <c r="X1390" s="125"/>
      <c r="Y1390" s="125"/>
      <c r="Z1390" s="125"/>
      <c r="AA1390" s="125"/>
      <c r="AB1390" s="125"/>
      <c r="AC1390" s="125"/>
      <c r="AD1390" s="125"/>
      <c r="AE1390" s="125">
        <v>-1E-4</v>
      </c>
      <c r="AF1390" s="125"/>
      <c r="AG1390" s="125"/>
      <c r="AH1390" s="125"/>
      <c r="AI1390" s="125"/>
      <c r="AJ1390" s="125"/>
      <c r="AK1390" s="125"/>
      <c r="AL1390" s="125"/>
      <c r="AM1390" s="125"/>
      <c r="AN1390" s="125"/>
      <c r="AO1390" s="125"/>
      <c r="AP1390" s="125"/>
      <c r="AQ1390" s="125"/>
      <c r="AR1390" s="125"/>
      <c r="AS1390" s="125" t="s">
        <v>1353</v>
      </c>
      <c r="AT1390" s="108" t="str">
        <f t="shared" si="21"/>
        <v>HB3_2025-06-29_P</v>
      </c>
    </row>
    <row r="1391" spans="1:46" x14ac:dyDescent="0.35">
      <c r="A1391" s="125" t="s">
        <v>1700</v>
      </c>
      <c r="B1391" s="125" t="s">
        <v>1349</v>
      </c>
      <c r="C1391" s="125" t="s">
        <v>1361</v>
      </c>
      <c r="D1391" s="125" t="s">
        <v>1349</v>
      </c>
      <c r="E1391" s="125">
        <v>162.8201</v>
      </c>
      <c r="F1391" s="125" t="s">
        <v>1351</v>
      </c>
      <c r="G1391" s="157">
        <v>45837.872916666667</v>
      </c>
      <c r="H1391" s="125"/>
      <c r="I1391" s="125" t="s">
        <v>1352</v>
      </c>
      <c r="J1391" s="125"/>
      <c r="K1391" s="125" t="s">
        <v>1360</v>
      </c>
      <c r="L1391" s="125">
        <v>4</v>
      </c>
      <c r="M1391" s="125">
        <v>0</v>
      </c>
      <c r="N1391" s="125">
        <v>3.1899999999999998E-2</v>
      </c>
      <c r="O1391" s="125">
        <v>2.9E-4</v>
      </c>
      <c r="P1391" s="125"/>
      <c r="Q1391" s="125"/>
      <c r="R1391" s="125">
        <v>3.2190000000000003E-2</v>
      </c>
      <c r="S1391" s="125"/>
      <c r="T1391" s="125"/>
      <c r="U1391" s="125"/>
      <c r="V1391" s="125"/>
      <c r="W1391" s="125"/>
      <c r="X1391" s="125"/>
      <c r="Y1391" s="125"/>
      <c r="Z1391" s="125"/>
      <c r="AA1391" s="125"/>
      <c r="AB1391" s="125"/>
      <c r="AC1391" s="125"/>
      <c r="AD1391" s="125"/>
      <c r="AE1391" s="125">
        <v>2.9E-4</v>
      </c>
      <c r="AF1391" s="125"/>
      <c r="AG1391" s="125"/>
      <c r="AH1391" s="125"/>
      <c r="AI1391" s="125"/>
      <c r="AJ1391" s="125"/>
      <c r="AK1391" s="125"/>
      <c r="AL1391" s="125"/>
      <c r="AM1391" s="125"/>
      <c r="AN1391" s="125"/>
      <c r="AO1391" s="125"/>
      <c r="AP1391" s="125"/>
      <c r="AQ1391" s="125"/>
      <c r="AR1391" s="125"/>
      <c r="AS1391" s="125" t="s">
        <v>1353</v>
      </c>
      <c r="AT1391" s="108" t="str">
        <f t="shared" si="21"/>
        <v>BD1a_2025-06-29_T</v>
      </c>
    </row>
    <row r="1392" spans="1:46" x14ac:dyDescent="0.35">
      <c r="A1392" s="125" t="s">
        <v>1713</v>
      </c>
      <c r="B1392" s="125" t="s">
        <v>1349</v>
      </c>
      <c r="C1392" s="125" t="s">
        <v>1356</v>
      </c>
      <c r="D1392" s="125" t="s">
        <v>1349</v>
      </c>
      <c r="E1392" s="125">
        <v>4.7710000000000002E-2</v>
      </c>
      <c r="F1392" s="125" t="s">
        <v>1357</v>
      </c>
      <c r="G1392" s="157">
        <v>45837.872916666667</v>
      </c>
      <c r="H1392" s="125"/>
      <c r="I1392" s="125" t="s">
        <v>1352</v>
      </c>
      <c r="J1392" s="125"/>
      <c r="K1392" s="125"/>
      <c r="L1392" s="125">
        <v>0</v>
      </c>
      <c r="M1392" s="125">
        <v>0</v>
      </c>
      <c r="N1392" s="125">
        <v>1.243E-2</v>
      </c>
      <c r="O1392" s="125">
        <v>3.6999999999999999E-4</v>
      </c>
      <c r="P1392" s="125"/>
      <c r="Q1392" s="125"/>
      <c r="R1392" s="125">
        <v>1.2800000000000001E-2</v>
      </c>
      <c r="S1392" s="125"/>
      <c r="T1392" s="125"/>
      <c r="U1392" s="125"/>
      <c r="V1392" s="125"/>
      <c r="W1392" s="125"/>
      <c r="X1392" s="125"/>
      <c r="Y1392" s="125"/>
      <c r="Z1392" s="125"/>
      <c r="AA1392" s="125"/>
      <c r="AB1392" s="125"/>
      <c r="AC1392" s="125"/>
      <c r="AD1392" s="125"/>
      <c r="AE1392" s="125">
        <v>3.6999999999999999E-4</v>
      </c>
      <c r="AF1392" s="125"/>
      <c r="AG1392" s="125"/>
      <c r="AH1392" s="125"/>
      <c r="AI1392" s="125"/>
      <c r="AJ1392" s="125"/>
      <c r="AK1392" s="125"/>
      <c r="AL1392" s="125"/>
      <c r="AM1392" s="125"/>
      <c r="AN1392" s="125"/>
      <c r="AO1392" s="125"/>
      <c r="AP1392" s="125"/>
      <c r="AQ1392" s="125"/>
      <c r="AR1392" s="125"/>
      <c r="AS1392" s="125" t="s">
        <v>1353</v>
      </c>
      <c r="AT1392" s="108" t="str">
        <f t="shared" si="21"/>
        <v>SYL1_2025-06-29_P</v>
      </c>
    </row>
    <row r="1393" spans="1:46" x14ac:dyDescent="0.35">
      <c r="A1393" s="125" t="s">
        <v>1714</v>
      </c>
      <c r="B1393" s="125" t="s">
        <v>1349</v>
      </c>
      <c r="C1393" s="125" t="s">
        <v>1356</v>
      </c>
      <c r="D1393" s="125" t="s">
        <v>1349</v>
      </c>
      <c r="E1393" s="125">
        <v>4.2880000000000001E-2</v>
      </c>
      <c r="F1393" s="125" t="s">
        <v>1357</v>
      </c>
      <c r="G1393" s="157">
        <v>45837.875</v>
      </c>
      <c r="H1393" s="125"/>
      <c r="I1393" s="125" t="s">
        <v>1352</v>
      </c>
      <c r="J1393" s="125"/>
      <c r="K1393" s="125"/>
      <c r="L1393" s="125">
        <v>0</v>
      </c>
      <c r="M1393" s="125">
        <v>0</v>
      </c>
      <c r="N1393" s="125">
        <v>1.09E-2</v>
      </c>
      <c r="O1393" s="125">
        <v>9.1E-4</v>
      </c>
      <c r="P1393" s="125"/>
      <c r="Q1393" s="125"/>
      <c r="R1393" s="125">
        <v>1.1809999999999999E-2</v>
      </c>
      <c r="S1393" s="125"/>
      <c r="T1393" s="125"/>
      <c r="U1393" s="125"/>
      <c r="V1393" s="125"/>
      <c r="W1393" s="125"/>
      <c r="X1393" s="125"/>
      <c r="Y1393" s="125"/>
      <c r="Z1393" s="125"/>
      <c r="AA1393" s="125"/>
      <c r="AB1393" s="125"/>
      <c r="AC1393" s="125"/>
      <c r="AD1393" s="125"/>
      <c r="AE1393" s="125">
        <v>9.1E-4</v>
      </c>
      <c r="AF1393" s="125"/>
      <c r="AG1393" s="125"/>
      <c r="AH1393" s="125"/>
      <c r="AI1393" s="125"/>
      <c r="AJ1393" s="125"/>
      <c r="AK1393" s="125"/>
      <c r="AL1393" s="125"/>
      <c r="AM1393" s="125"/>
      <c r="AN1393" s="125"/>
      <c r="AO1393" s="125"/>
      <c r="AP1393" s="125"/>
      <c r="AQ1393" s="125"/>
      <c r="AR1393" s="125"/>
      <c r="AS1393" s="125" t="s">
        <v>1353</v>
      </c>
      <c r="AT1393" s="108" t="str">
        <f t="shared" si="21"/>
        <v>DB2_2025-06-29_P</v>
      </c>
    </row>
    <row r="1394" spans="1:46" x14ac:dyDescent="0.35">
      <c r="A1394" s="125" t="s">
        <v>1713</v>
      </c>
      <c r="B1394" s="125" t="s">
        <v>1349</v>
      </c>
      <c r="C1394" s="125" t="s">
        <v>1361</v>
      </c>
      <c r="D1394" s="125" t="s">
        <v>1349</v>
      </c>
      <c r="E1394" s="125">
        <v>20.467040000000001</v>
      </c>
      <c r="F1394" s="125" t="s">
        <v>1351</v>
      </c>
      <c r="G1394" s="157">
        <v>45837.875</v>
      </c>
      <c r="H1394" s="125"/>
      <c r="I1394" s="125" t="s">
        <v>1352</v>
      </c>
      <c r="J1394" s="125"/>
      <c r="K1394" s="125"/>
      <c r="L1394" s="125">
        <v>0</v>
      </c>
      <c r="M1394" s="125">
        <v>0</v>
      </c>
      <c r="N1394" s="125">
        <v>2.034E-2</v>
      </c>
      <c r="O1394" s="125">
        <v>2.8400000000000001E-3</v>
      </c>
      <c r="P1394" s="125"/>
      <c r="Q1394" s="125"/>
      <c r="R1394" s="125">
        <v>2.3179999999999999E-2</v>
      </c>
      <c r="S1394" s="125"/>
      <c r="T1394" s="125"/>
      <c r="U1394" s="125"/>
      <c r="V1394" s="125"/>
      <c r="W1394" s="125"/>
      <c r="X1394" s="125"/>
      <c r="Y1394" s="125"/>
      <c r="Z1394" s="125"/>
      <c r="AA1394" s="125"/>
      <c r="AB1394" s="125"/>
      <c r="AC1394" s="125"/>
      <c r="AD1394" s="125"/>
      <c r="AE1394" s="125">
        <v>2.8400000000000001E-3</v>
      </c>
      <c r="AF1394" s="125"/>
      <c r="AG1394" s="125"/>
      <c r="AH1394" s="125"/>
      <c r="AI1394" s="125"/>
      <c r="AJ1394" s="125"/>
      <c r="AK1394" s="125"/>
      <c r="AL1394" s="125"/>
      <c r="AM1394" s="125"/>
      <c r="AN1394" s="125"/>
      <c r="AO1394" s="125"/>
      <c r="AP1394" s="125"/>
      <c r="AQ1394" s="125"/>
      <c r="AR1394" s="125"/>
      <c r="AS1394" s="125" t="s">
        <v>1353</v>
      </c>
      <c r="AT1394" s="108" t="str">
        <f t="shared" si="21"/>
        <v>SYL1_2025-06-29_T</v>
      </c>
    </row>
    <row r="1395" spans="1:46" x14ac:dyDescent="0.35">
      <c r="A1395" s="125" t="s">
        <v>1695</v>
      </c>
      <c r="B1395" s="125" t="s">
        <v>1349</v>
      </c>
      <c r="C1395" s="125" t="s">
        <v>1356</v>
      </c>
      <c r="D1395" s="125" t="s">
        <v>1349</v>
      </c>
      <c r="E1395" s="125">
        <v>0.18579999999999999</v>
      </c>
      <c r="F1395" s="125" t="s">
        <v>1357</v>
      </c>
      <c r="G1395" s="157">
        <v>45837.875694444447</v>
      </c>
      <c r="H1395" s="125"/>
      <c r="I1395" s="125" t="s">
        <v>1352</v>
      </c>
      <c r="J1395" s="125"/>
      <c r="K1395" s="125" t="s">
        <v>1360</v>
      </c>
      <c r="L1395" s="125">
        <v>0</v>
      </c>
      <c r="M1395" s="125">
        <v>0</v>
      </c>
      <c r="N1395" s="125">
        <v>5.6140000000000002E-2</v>
      </c>
      <c r="O1395" s="125">
        <v>9.7000000000000005E-4</v>
      </c>
      <c r="P1395" s="125"/>
      <c r="Q1395" s="125"/>
      <c r="R1395" s="125">
        <v>5.7110000000000001E-2</v>
      </c>
      <c r="S1395" s="125"/>
      <c r="T1395" s="125"/>
      <c r="U1395" s="125"/>
      <c r="V1395" s="125"/>
      <c r="W1395" s="125"/>
      <c r="X1395" s="125"/>
      <c r="Y1395" s="125"/>
      <c r="Z1395" s="125"/>
      <c r="AA1395" s="125"/>
      <c r="AB1395" s="125"/>
      <c r="AC1395" s="125"/>
      <c r="AD1395" s="125"/>
      <c r="AE1395" s="125">
        <v>9.7000000000000005E-4</v>
      </c>
      <c r="AF1395" s="125"/>
      <c r="AG1395" s="125"/>
      <c r="AH1395" s="125"/>
      <c r="AI1395" s="125"/>
      <c r="AJ1395" s="125"/>
      <c r="AK1395" s="125"/>
      <c r="AL1395" s="125"/>
      <c r="AM1395" s="125"/>
      <c r="AN1395" s="125"/>
      <c r="AO1395" s="125"/>
      <c r="AP1395" s="125"/>
      <c r="AQ1395" s="125"/>
      <c r="AR1395" s="125"/>
      <c r="AS1395" s="125" t="s">
        <v>1353</v>
      </c>
      <c r="AT1395" s="108" t="str">
        <f t="shared" si="21"/>
        <v>HO1_2025-06-29_P</v>
      </c>
    </row>
    <row r="1396" spans="1:46" x14ac:dyDescent="0.35">
      <c r="A1396" s="125" t="s">
        <v>1715</v>
      </c>
      <c r="B1396" s="125" t="s">
        <v>1349</v>
      </c>
      <c r="C1396" s="125" t="s">
        <v>1397</v>
      </c>
      <c r="D1396" s="125" t="s">
        <v>1349</v>
      </c>
      <c r="E1396" s="125">
        <v>0.18826999999999999</v>
      </c>
      <c r="F1396" s="125" t="s">
        <v>1357</v>
      </c>
      <c r="G1396" s="157">
        <v>45837.875694444447</v>
      </c>
      <c r="H1396" s="125"/>
      <c r="I1396" s="125" t="s">
        <v>1352</v>
      </c>
      <c r="J1396" s="125"/>
      <c r="K1396" s="125"/>
      <c r="L1396" s="125">
        <v>0</v>
      </c>
      <c r="M1396" s="125">
        <v>0</v>
      </c>
      <c r="N1396" s="125">
        <v>5.8029999999999998E-2</v>
      </c>
      <c r="O1396" s="125">
        <v>8.0000000000000007E-5</v>
      </c>
      <c r="P1396" s="125"/>
      <c r="Q1396" s="125"/>
      <c r="R1396" s="125">
        <v>5.8110000000000002E-2</v>
      </c>
      <c r="S1396" s="125"/>
      <c r="T1396" s="125"/>
      <c r="U1396" s="125"/>
      <c r="V1396" s="125"/>
      <c r="W1396" s="125"/>
      <c r="X1396" s="125"/>
      <c r="Y1396" s="125"/>
      <c r="Z1396" s="125"/>
      <c r="AA1396" s="125"/>
      <c r="AB1396" s="125"/>
      <c r="AC1396" s="125"/>
      <c r="AD1396" s="125"/>
      <c r="AE1396" s="125">
        <v>8.0000000000000007E-5</v>
      </c>
      <c r="AF1396" s="125"/>
      <c r="AG1396" s="125"/>
      <c r="AH1396" s="125"/>
      <c r="AI1396" s="125"/>
      <c r="AJ1396" s="125"/>
      <c r="AK1396" s="125"/>
      <c r="AL1396" s="125"/>
      <c r="AM1396" s="125"/>
      <c r="AN1396" s="125"/>
      <c r="AO1396" s="125"/>
      <c r="AP1396" s="125"/>
      <c r="AQ1396" s="125"/>
      <c r="AR1396" s="125"/>
      <c r="AS1396" s="125" t="s">
        <v>1353</v>
      </c>
      <c r="AT1396" s="108" t="str">
        <f t="shared" si="21"/>
        <v>JC5_2025-06-29_P</v>
      </c>
    </row>
    <row r="1397" spans="1:46" x14ac:dyDescent="0.35">
      <c r="A1397" s="125" t="s">
        <v>1715</v>
      </c>
      <c r="B1397" s="125" t="s">
        <v>1349</v>
      </c>
      <c r="C1397" s="125" t="s">
        <v>1350</v>
      </c>
      <c r="D1397" s="125" t="s">
        <v>1349</v>
      </c>
      <c r="E1397" s="125">
        <v>0.28605000000000003</v>
      </c>
      <c r="F1397" s="125" t="s">
        <v>1351</v>
      </c>
      <c r="G1397" s="157">
        <v>45837.875694444447</v>
      </c>
      <c r="H1397" s="125"/>
      <c r="I1397" s="125" t="s">
        <v>1352</v>
      </c>
      <c r="J1397" s="125"/>
      <c r="K1397" s="125"/>
      <c r="L1397" s="125">
        <v>0</v>
      </c>
      <c r="M1397" s="125">
        <v>0</v>
      </c>
      <c r="N1397" s="125">
        <v>9.9100000000000004E-3</v>
      </c>
      <c r="O1397" s="125">
        <v>1.5499999999999999E-3</v>
      </c>
      <c r="P1397" s="125"/>
      <c r="Q1397" s="125"/>
      <c r="R1397" s="125">
        <v>1.146E-2</v>
      </c>
      <c r="S1397" s="125"/>
      <c r="T1397" s="125"/>
      <c r="U1397" s="125"/>
      <c r="V1397" s="125"/>
      <c r="W1397" s="125"/>
      <c r="X1397" s="125"/>
      <c r="Y1397" s="125"/>
      <c r="Z1397" s="125"/>
      <c r="AA1397" s="125"/>
      <c r="AB1397" s="125"/>
      <c r="AC1397" s="125"/>
      <c r="AD1397" s="125"/>
      <c r="AE1397" s="125">
        <v>1.5499999999999999E-3</v>
      </c>
      <c r="AF1397" s="125"/>
      <c r="AG1397" s="125"/>
      <c r="AH1397" s="125"/>
      <c r="AI1397" s="125"/>
      <c r="AJ1397" s="125"/>
      <c r="AK1397" s="125"/>
      <c r="AL1397" s="125"/>
      <c r="AM1397" s="125"/>
      <c r="AN1397" s="125"/>
      <c r="AO1397" s="125"/>
      <c r="AP1397" s="125"/>
      <c r="AQ1397" s="125"/>
      <c r="AR1397" s="125"/>
      <c r="AS1397" s="125" t="s">
        <v>1353</v>
      </c>
      <c r="AT1397" s="108" t="str">
        <f t="shared" si="21"/>
        <v>JC5_2025-06-29_N</v>
      </c>
    </row>
    <row r="1398" spans="1:46" x14ac:dyDescent="0.35">
      <c r="A1398" s="125" t="s">
        <v>1712</v>
      </c>
      <c r="B1398" s="125" t="s">
        <v>1349</v>
      </c>
      <c r="C1398" s="125" t="s">
        <v>1361</v>
      </c>
      <c r="D1398" s="125" t="s">
        <v>1349</v>
      </c>
      <c r="E1398" s="125">
        <v>563.86220000000003</v>
      </c>
      <c r="F1398" s="125" t="s">
        <v>1351</v>
      </c>
      <c r="G1398" s="157">
        <v>45837.876388888886</v>
      </c>
      <c r="H1398" s="125"/>
      <c r="I1398" s="125" t="s">
        <v>1352</v>
      </c>
      <c r="J1398" s="125"/>
      <c r="K1398" s="125" t="s">
        <v>1360</v>
      </c>
      <c r="L1398" s="125">
        <v>4</v>
      </c>
      <c r="M1398" s="125">
        <v>0</v>
      </c>
      <c r="N1398" s="125">
        <v>0.10903</v>
      </c>
      <c r="O1398" s="125">
        <v>3.3E-4</v>
      </c>
      <c r="P1398" s="125"/>
      <c r="Q1398" s="125"/>
      <c r="R1398" s="125">
        <v>0.10936</v>
      </c>
      <c r="S1398" s="125"/>
      <c r="T1398" s="125"/>
      <c r="U1398" s="125"/>
      <c r="V1398" s="125"/>
      <c r="W1398" s="125"/>
      <c r="X1398" s="125"/>
      <c r="Y1398" s="125"/>
      <c r="Z1398" s="125"/>
      <c r="AA1398" s="125"/>
      <c r="AB1398" s="125"/>
      <c r="AC1398" s="125"/>
      <c r="AD1398" s="125"/>
      <c r="AE1398" s="125">
        <v>3.3E-4</v>
      </c>
      <c r="AF1398" s="125"/>
      <c r="AG1398" s="125"/>
      <c r="AH1398" s="125"/>
      <c r="AI1398" s="125"/>
      <c r="AJ1398" s="125"/>
      <c r="AK1398" s="125"/>
      <c r="AL1398" s="125"/>
      <c r="AM1398" s="125"/>
      <c r="AN1398" s="125"/>
      <c r="AO1398" s="125"/>
      <c r="AP1398" s="125"/>
      <c r="AQ1398" s="125"/>
      <c r="AR1398" s="125"/>
      <c r="AS1398" s="125" t="s">
        <v>1353</v>
      </c>
      <c r="AT1398" s="108" t="str">
        <f t="shared" si="21"/>
        <v>HB3_2025-06-29_T</v>
      </c>
    </row>
    <row r="1399" spans="1:46" x14ac:dyDescent="0.35">
      <c r="A1399" s="125" t="s">
        <v>1714</v>
      </c>
      <c r="B1399" s="125" t="s">
        <v>1349</v>
      </c>
      <c r="C1399" s="125" t="s">
        <v>1361</v>
      </c>
      <c r="D1399" s="125" t="s">
        <v>1349</v>
      </c>
      <c r="E1399" s="125">
        <v>133.49629999999999</v>
      </c>
      <c r="F1399" s="125" t="s">
        <v>1351</v>
      </c>
      <c r="G1399" s="157">
        <v>45837.878472222219</v>
      </c>
      <c r="H1399" s="125"/>
      <c r="I1399" s="125" t="s">
        <v>1352</v>
      </c>
      <c r="J1399" s="125"/>
      <c r="K1399" s="125"/>
      <c r="L1399" s="125">
        <v>0</v>
      </c>
      <c r="M1399" s="125">
        <v>0</v>
      </c>
      <c r="N1399" s="125">
        <v>0.12909999999999999</v>
      </c>
      <c r="O1399" s="125">
        <v>4.9399999999999999E-3</v>
      </c>
      <c r="P1399" s="125"/>
      <c r="Q1399" s="125"/>
      <c r="R1399" s="125">
        <v>0.13403999999999999</v>
      </c>
      <c r="S1399" s="125"/>
      <c r="T1399" s="125"/>
      <c r="U1399" s="125"/>
      <c r="V1399" s="125"/>
      <c r="W1399" s="125"/>
      <c r="X1399" s="125"/>
      <c r="Y1399" s="125"/>
      <c r="Z1399" s="125"/>
      <c r="AA1399" s="125"/>
      <c r="AB1399" s="125"/>
      <c r="AC1399" s="125"/>
      <c r="AD1399" s="125"/>
      <c r="AE1399" s="125">
        <v>4.9399999999999999E-3</v>
      </c>
      <c r="AF1399" s="125"/>
      <c r="AG1399" s="125"/>
      <c r="AH1399" s="125"/>
      <c r="AI1399" s="125"/>
      <c r="AJ1399" s="125"/>
      <c r="AK1399" s="125"/>
      <c r="AL1399" s="125"/>
      <c r="AM1399" s="125"/>
      <c r="AN1399" s="125"/>
      <c r="AO1399" s="125"/>
      <c r="AP1399" s="125"/>
      <c r="AQ1399" s="125"/>
      <c r="AR1399" s="125"/>
      <c r="AS1399" s="125" t="s">
        <v>1353</v>
      </c>
      <c r="AT1399" s="108" t="str">
        <f t="shared" si="21"/>
        <v>DB2_2025-06-29_T</v>
      </c>
    </row>
    <row r="1400" spans="1:46" x14ac:dyDescent="0.35">
      <c r="A1400" s="125" t="s">
        <v>1704</v>
      </c>
      <c r="B1400" s="125" t="s">
        <v>1349</v>
      </c>
      <c r="C1400" s="125" t="s">
        <v>1359</v>
      </c>
      <c r="D1400" s="125" t="s">
        <v>1349</v>
      </c>
      <c r="E1400" s="125">
        <v>545.1508</v>
      </c>
      <c r="F1400" s="125" t="s">
        <v>1357</v>
      </c>
      <c r="G1400" s="157">
        <v>45837.879861111112</v>
      </c>
      <c r="H1400" s="125"/>
      <c r="I1400" s="125" t="s">
        <v>1352</v>
      </c>
      <c r="J1400" s="125"/>
      <c r="K1400" s="125" t="s">
        <v>1360</v>
      </c>
      <c r="L1400" s="125">
        <v>23</v>
      </c>
      <c r="M1400" s="125">
        <v>0</v>
      </c>
      <c r="N1400" s="125">
        <v>7.3940000000000006E-2</v>
      </c>
      <c r="O1400" s="125">
        <v>0.13547000000000001</v>
      </c>
      <c r="P1400" s="125"/>
      <c r="Q1400" s="125"/>
      <c r="R1400" s="125">
        <v>0.20941000000000001</v>
      </c>
      <c r="S1400" s="125"/>
      <c r="T1400" s="125"/>
      <c r="U1400" s="125"/>
      <c r="V1400" s="125"/>
      <c r="W1400" s="125"/>
      <c r="X1400" s="125"/>
      <c r="Y1400" s="125"/>
      <c r="Z1400" s="125"/>
      <c r="AA1400" s="125"/>
      <c r="AB1400" s="125"/>
      <c r="AC1400" s="125"/>
      <c r="AD1400" s="125"/>
      <c r="AE1400" s="125">
        <v>0.13547000000000001</v>
      </c>
      <c r="AF1400" s="125"/>
      <c r="AG1400" s="125"/>
      <c r="AH1400" s="125"/>
      <c r="AI1400" s="125"/>
      <c r="AJ1400" s="125"/>
      <c r="AK1400" s="125"/>
      <c r="AL1400" s="125"/>
      <c r="AM1400" s="125"/>
      <c r="AN1400" s="125"/>
      <c r="AO1400" s="125"/>
      <c r="AP1400" s="125"/>
      <c r="AQ1400" s="125"/>
      <c r="AR1400" s="125"/>
      <c r="AS1400" s="125" t="s">
        <v>1353</v>
      </c>
      <c r="AT1400" s="108" t="str">
        <f t="shared" si="21"/>
        <v>CVL1_2025-06-29_C</v>
      </c>
    </row>
    <row r="1401" spans="1:46" x14ac:dyDescent="0.35">
      <c r="A1401" s="125" t="s">
        <v>1715</v>
      </c>
      <c r="B1401" s="125" t="s">
        <v>1349</v>
      </c>
      <c r="C1401" s="125" t="s">
        <v>1359</v>
      </c>
      <c r="D1401" s="125" t="s">
        <v>1349</v>
      </c>
      <c r="E1401" s="125">
        <v>353.25470000000001</v>
      </c>
      <c r="F1401" s="125" t="s">
        <v>1357</v>
      </c>
      <c r="G1401" s="157">
        <v>45837.880555555559</v>
      </c>
      <c r="H1401" s="125"/>
      <c r="I1401" s="125" t="s">
        <v>1352</v>
      </c>
      <c r="J1401" s="125"/>
      <c r="K1401" s="125" t="s">
        <v>1360</v>
      </c>
      <c r="L1401" s="125">
        <v>4</v>
      </c>
      <c r="M1401" s="125">
        <v>0</v>
      </c>
      <c r="N1401" s="125">
        <v>0.20665</v>
      </c>
      <c r="O1401" s="125">
        <v>0.13367000000000001</v>
      </c>
      <c r="P1401" s="125"/>
      <c r="Q1401" s="125"/>
      <c r="R1401" s="125">
        <v>0.34032000000000001</v>
      </c>
      <c r="S1401" s="125"/>
      <c r="T1401" s="125"/>
      <c r="U1401" s="125"/>
      <c r="V1401" s="125"/>
      <c r="W1401" s="125"/>
      <c r="X1401" s="125"/>
      <c r="Y1401" s="125"/>
      <c r="Z1401" s="125"/>
      <c r="AA1401" s="125"/>
      <c r="AB1401" s="125"/>
      <c r="AC1401" s="125"/>
      <c r="AD1401" s="125"/>
      <c r="AE1401" s="125">
        <v>0.13367000000000001</v>
      </c>
      <c r="AF1401" s="125"/>
      <c r="AG1401" s="125"/>
      <c r="AH1401" s="125"/>
      <c r="AI1401" s="125"/>
      <c r="AJ1401" s="125"/>
      <c r="AK1401" s="125"/>
      <c r="AL1401" s="125"/>
      <c r="AM1401" s="125"/>
      <c r="AN1401" s="125"/>
      <c r="AO1401" s="125"/>
      <c r="AP1401" s="125"/>
      <c r="AQ1401" s="125"/>
      <c r="AR1401" s="125"/>
      <c r="AS1401" s="125" t="s">
        <v>1353</v>
      </c>
      <c r="AT1401" s="108" t="str">
        <f t="shared" si="21"/>
        <v>JC5_2025-06-29_C</v>
      </c>
    </row>
    <row r="1402" spans="1:46" x14ac:dyDescent="0.35">
      <c r="A1402" s="125" t="s">
        <v>1682</v>
      </c>
      <c r="B1402" s="125" t="s">
        <v>1349</v>
      </c>
      <c r="C1402" s="125" t="s">
        <v>1361</v>
      </c>
      <c r="D1402" s="125" t="s">
        <v>1349</v>
      </c>
      <c r="E1402" s="125">
        <v>15.74485</v>
      </c>
      <c r="F1402" s="125" t="s">
        <v>1351</v>
      </c>
      <c r="G1402" s="157">
        <v>45837.881944444445</v>
      </c>
      <c r="H1402" s="125"/>
      <c r="I1402" s="125" t="s">
        <v>1352</v>
      </c>
      <c r="J1402" s="125"/>
      <c r="K1402" s="125" t="s">
        <v>1360</v>
      </c>
      <c r="L1402" s="125">
        <v>4</v>
      </c>
      <c r="M1402" s="125">
        <v>0</v>
      </c>
      <c r="N1402" s="125">
        <v>3.8300000000000001E-3</v>
      </c>
      <c r="O1402" s="125">
        <v>9.1E-4</v>
      </c>
      <c r="P1402" s="125"/>
      <c r="Q1402" s="125"/>
      <c r="R1402" s="125">
        <v>4.7400000000000003E-3</v>
      </c>
      <c r="S1402" s="125"/>
      <c r="T1402" s="125"/>
      <c r="U1402" s="125"/>
      <c r="V1402" s="125"/>
      <c r="W1402" s="125"/>
      <c r="X1402" s="125"/>
      <c r="Y1402" s="125"/>
      <c r="Z1402" s="125"/>
      <c r="AA1402" s="125"/>
      <c r="AB1402" s="125"/>
      <c r="AC1402" s="125"/>
      <c r="AD1402" s="125"/>
      <c r="AE1402" s="125">
        <v>9.1E-4</v>
      </c>
      <c r="AF1402" s="125"/>
      <c r="AG1402" s="125"/>
      <c r="AH1402" s="125"/>
      <c r="AI1402" s="125"/>
      <c r="AJ1402" s="125"/>
      <c r="AK1402" s="125"/>
      <c r="AL1402" s="125"/>
      <c r="AM1402" s="125"/>
      <c r="AN1402" s="125"/>
      <c r="AO1402" s="125"/>
      <c r="AP1402" s="125"/>
      <c r="AQ1402" s="125"/>
      <c r="AR1402" s="125"/>
      <c r="AS1402" s="125" t="s">
        <v>1353</v>
      </c>
      <c r="AT1402" s="108" t="str">
        <f t="shared" si="21"/>
        <v>COL1_2025-06-29_T</v>
      </c>
    </row>
    <row r="1403" spans="1:46" x14ac:dyDescent="0.35">
      <c r="A1403" s="125" t="s">
        <v>1713</v>
      </c>
      <c r="B1403" s="125" t="s">
        <v>1349</v>
      </c>
      <c r="C1403" s="125" t="s">
        <v>1359</v>
      </c>
      <c r="D1403" s="125" t="s">
        <v>1349</v>
      </c>
      <c r="E1403" s="125">
        <v>985.25369999999998</v>
      </c>
      <c r="F1403" s="125" t="s">
        <v>1357</v>
      </c>
      <c r="G1403" s="157">
        <v>45837.884027777778</v>
      </c>
      <c r="H1403" s="125"/>
      <c r="I1403" s="125" t="s">
        <v>1352</v>
      </c>
      <c r="J1403" s="125"/>
      <c r="K1403" s="125" t="s">
        <v>1360</v>
      </c>
      <c r="L1403" s="125">
        <v>40</v>
      </c>
      <c r="M1403" s="125">
        <v>0</v>
      </c>
      <c r="N1403" s="125">
        <v>7.7799999999999994E-2</v>
      </c>
      <c r="O1403" s="125">
        <v>0.13661999999999999</v>
      </c>
      <c r="P1403" s="125"/>
      <c r="Q1403" s="125"/>
      <c r="R1403" s="125">
        <v>0.21443000000000001</v>
      </c>
      <c r="S1403" s="125"/>
      <c r="T1403" s="125"/>
      <c r="U1403" s="125"/>
      <c r="V1403" s="125"/>
      <c r="W1403" s="125"/>
      <c r="X1403" s="125"/>
      <c r="Y1403" s="125"/>
      <c r="Z1403" s="125"/>
      <c r="AA1403" s="125"/>
      <c r="AB1403" s="125"/>
      <c r="AC1403" s="125"/>
      <c r="AD1403" s="125"/>
      <c r="AE1403" s="125">
        <v>0.13661999999999999</v>
      </c>
      <c r="AF1403" s="125"/>
      <c r="AG1403" s="125"/>
      <c r="AH1403" s="125"/>
      <c r="AI1403" s="125"/>
      <c r="AJ1403" s="125"/>
      <c r="AK1403" s="125"/>
      <c r="AL1403" s="125"/>
      <c r="AM1403" s="125"/>
      <c r="AN1403" s="125"/>
      <c r="AO1403" s="125"/>
      <c r="AP1403" s="125"/>
      <c r="AQ1403" s="125"/>
      <c r="AR1403" s="125"/>
      <c r="AS1403" s="125" t="s">
        <v>1353</v>
      </c>
      <c r="AT1403" s="108" t="str">
        <f t="shared" si="21"/>
        <v>SYL1_2025-06-29_C</v>
      </c>
    </row>
    <row r="1404" spans="1:46" x14ac:dyDescent="0.35">
      <c r="A1404" s="125" t="s">
        <v>1701</v>
      </c>
      <c r="B1404" s="125" t="s">
        <v>1349</v>
      </c>
      <c r="C1404" s="125" t="s">
        <v>1361</v>
      </c>
      <c r="D1404" s="125" t="s">
        <v>1349</v>
      </c>
      <c r="E1404" s="125">
        <v>294.31349999999998</v>
      </c>
      <c r="F1404" s="125" t="s">
        <v>1351</v>
      </c>
      <c r="G1404" s="157">
        <v>45837.884722222225</v>
      </c>
      <c r="H1404" s="125"/>
      <c r="I1404" s="125" t="s">
        <v>1352</v>
      </c>
      <c r="J1404" s="125"/>
      <c r="K1404" s="125" t="s">
        <v>1360</v>
      </c>
      <c r="L1404" s="125">
        <v>0</v>
      </c>
      <c r="M1404" s="125">
        <v>0</v>
      </c>
      <c r="N1404" s="125">
        <v>0.28678999999999999</v>
      </c>
      <c r="O1404" s="125">
        <v>5.2199999999999998E-3</v>
      </c>
      <c r="P1404" s="125"/>
      <c r="Q1404" s="125"/>
      <c r="R1404" s="125">
        <v>0.29202</v>
      </c>
      <c r="S1404" s="125"/>
      <c r="T1404" s="125"/>
      <c r="U1404" s="125"/>
      <c r="V1404" s="125"/>
      <c r="W1404" s="125"/>
      <c r="X1404" s="125"/>
      <c r="Y1404" s="125"/>
      <c r="Z1404" s="125"/>
      <c r="AA1404" s="125"/>
      <c r="AB1404" s="125"/>
      <c r="AC1404" s="125"/>
      <c r="AD1404" s="125"/>
      <c r="AE1404" s="125">
        <v>5.2199999999999998E-3</v>
      </c>
      <c r="AF1404" s="125"/>
      <c r="AG1404" s="125"/>
      <c r="AH1404" s="125"/>
      <c r="AI1404" s="125"/>
      <c r="AJ1404" s="125"/>
      <c r="AK1404" s="125"/>
      <c r="AL1404" s="125"/>
      <c r="AM1404" s="125"/>
      <c r="AN1404" s="125"/>
      <c r="AO1404" s="125"/>
      <c r="AP1404" s="125"/>
      <c r="AQ1404" s="125"/>
      <c r="AR1404" s="125"/>
      <c r="AS1404" s="125" t="s">
        <v>1353</v>
      </c>
      <c r="AT1404" s="108" t="str">
        <f t="shared" si="21"/>
        <v>CL4_2025-06-29_T</v>
      </c>
    </row>
    <row r="1405" spans="1:46" x14ac:dyDescent="0.35">
      <c r="A1405" s="125" t="s">
        <v>1714</v>
      </c>
      <c r="B1405" s="125" t="s">
        <v>1349</v>
      </c>
      <c r="C1405" s="125" t="s">
        <v>1359</v>
      </c>
      <c r="D1405" s="125" t="s">
        <v>1349</v>
      </c>
      <c r="E1405" s="125">
        <v>584.20759999999996</v>
      </c>
      <c r="F1405" s="125" t="s">
        <v>1357</v>
      </c>
      <c r="G1405" s="157">
        <v>45837.884722222225</v>
      </c>
      <c r="H1405" s="125"/>
      <c r="I1405" s="125" t="s">
        <v>1352</v>
      </c>
      <c r="J1405" s="125"/>
      <c r="K1405" s="125" t="s">
        <v>1360</v>
      </c>
      <c r="L1405" s="125">
        <v>24</v>
      </c>
      <c r="M1405" s="125">
        <v>0</v>
      </c>
      <c r="N1405" s="125">
        <v>7.5859999999999997E-2</v>
      </c>
      <c r="O1405" s="125">
        <v>0.13527</v>
      </c>
      <c r="P1405" s="125"/>
      <c r="Q1405" s="125"/>
      <c r="R1405" s="125">
        <v>0.21113000000000001</v>
      </c>
      <c r="S1405" s="125"/>
      <c r="T1405" s="125"/>
      <c r="U1405" s="125"/>
      <c r="V1405" s="125"/>
      <c r="W1405" s="125"/>
      <c r="X1405" s="125"/>
      <c r="Y1405" s="125"/>
      <c r="Z1405" s="125"/>
      <c r="AA1405" s="125"/>
      <c r="AB1405" s="125"/>
      <c r="AC1405" s="125"/>
      <c r="AD1405" s="125"/>
      <c r="AE1405" s="125">
        <v>0.13527</v>
      </c>
      <c r="AF1405" s="125"/>
      <c r="AG1405" s="125"/>
      <c r="AH1405" s="125"/>
      <c r="AI1405" s="125"/>
      <c r="AJ1405" s="125"/>
      <c r="AK1405" s="125"/>
      <c r="AL1405" s="125"/>
      <c r="AM1405" s="125"/>
      <c r="AN1405" s="125"/>
      <c r="AO1405" s="125"/>
      <c r="AP1405" s="125"/>
      <c r="AQ1405" s="125"/>
      <c r="AR1405" s="125"/>
      <c r="AS1405" s="125" t="s">
        <v>1353</v>
      </c>
      <c r="AT1405" s="108" t="str">
        <f t="shared" si="21"/>
        <v>DB2_2025-06-29_C</v>
      </c>
    </row>
    <row r="1406" spans="1:46" x14ac:dyDescent="0.35">
      <c r="A1406" s="125" t="s">
        <v>1704</v>
      </c>
      <c r="B1406" s="125" t="s">
        <v>1349</v>
      </c>
      <c r="C1406" s="125" t="s">
        <v>1361</v>
      </c>
      <c r="D1406" s="125" t="s">
        <v>1349</v>
      </c>
      <c r="E1406" s="125">
        <v>104.935</v>
      </c>
      <c r="F1406" s="125" t="s">
        <v>1351</v>
      </c>
      <c r="G1406" s="157">
        <v>45837.886111111111</v>
      </c>
      <c r="H1406" s="125"/>
      <c r="I1406" s="125" t="s">
        <v>1352</v>
      </c>
      <c r="J1406" s="125"/>
      <c r="K1406" s="125"/>
      <c r="L1406" s="125">
        <v>0</v>
      </c>
      <c r="M1406" s="125">
        <v>0</v>
      </c>
      <c r="N1406" s="125">
        <v>0.10145999999999999</v>
      </c>
      <c r="O1406" s="125">
        <v>9.1999999999999998E-3</v>
      </c>
      <c r="P1406" s="125"/>
      <c r="Q1406" s="125"/>
      <c r="R1406" s="125">
        <v>0.11065999999999999</v>
      </c>
      <c r="S1406" s="125"/>
      <c r="T1406" s="125"/>
      <c r="U1406" s="125"/>
      <c r="V1406" s="125"/>
      <c r="W1406" s="125"/>
      <c r="X1406" s="125"/>
      <c r="Y1406" s="125"/>
      <c r="Z1406" s="125"/>
      <c r="AA1406" s="125"/>
      <c r="AB1406" s="125"/>
      <c r="AC1406" s="125"/>
      <c r="AD1406" s="125"/>
      <c r="AE1406" s="125">
        <v>9.1999999999999998E-3</v>
      </c>
      <c r="AF1406" s="125"/>
      <c r="AG1406" s="125"/>
      <c r="AH1406" s="125"/>
      <c r="AI1406" s="125"/>
      <c r="AJ1406" s="125"/>
      <c r="AK1406" s="125"/>
      <c r="AL1406" s="125"/>
      <c r="AM1406" s="125"/>
      <c r="AN1406" s="125"/>
      <c r="AO1406" s="125"/>
      <c r="AP1406" s="125"/>
      <c r="AQ1406" s="125"/>
      <c r="AR1406" s="125"/>
      <c r="AS1406" s="125" t="s">
        <v>1353</v>
      </c>
      <c r="AT1406" s="108" t="str">
        <f t="shared" si="21"/>
        <v>CVL1_2025-06-29_T</v>
      </c>
    </row>
    <row r="1407" spans="1:46" x14ac:dyDescent="0.35">
      <c r="A1407" s="125" t="s">
        <v>1708</v>
      </c>
      <c r="B1407" s="125" t="s">
        <v>1349</v>
      </c>
      <c r="C1407" s="125" t="s">
        <v>1359</v>
      </c>
      <c r="D1407" s="125" t="s">
        <v>1349</v>
      </c>
      <c r="E1407" s="125">
        <v>513.61040000000003</v>
      </c>
      <c r="F1407" s="125" t="s">
        <v>1357</v>
      </c>
      <c r="G1407" s="157">
        <v>45837.886805555558</v>
      </c>
      <c r="H1407" s="125"/>
      <c r="I1407" s="125" t="s">
        <v>1352</v>
      </c>
      <c r="J1407" s="125"/>
      <c r="K1407" s="125" t="s">
        <v>1360</v>
      </c>
      <c r="L1407" s="125">
        <v>21</v>
      </c>
      <c r="M1407" s="125">
        <v>0</v>
      </c>
      <c r="N1407" s="125">
        <v>7.5800000000000006E-2</v>
      </c>
      <c r="O1407" s="125">
        <v>0.13677</v>
      </c>
      <c r="P1407" s="125"/>
      <c r="Q1407" s="125"/>
      <c r="R1407" s="125">
        <v>0.21257000000000001</v>
      </c>
      <c r="S1407" s="125"/>
      <c r="T1407" s="125"/>
      <c r="U1407" s="125"/>
      <c r="V1407" s="125"/>
      <c r="W1407" s="125"/>
      <c r="X1407" s="125"/>
      <c r="Y1407" s="125"/>
      <c r="Z1407" s="125"/>
      <c r="AA1407" s="125"/>
      <c r="AB1407" s="125"/>
      <c r="AC1407" s="125"/>
      <c r="AD1407" s="125"/>
      <c r="AE1407" s="125">
        <v>0.13677</v>
      </c>
      <c r="AF1407" s="125"/>
      <c r="AG1407" s="125"/>
      <c r="AH1407" s="125"/>
      <c r="AI1407" s="125"/>
      <c r="AJ1407" s="125"/>
      <c r="AK1407" s="125"/>
      <c r="AL1407" s="125"/>
      <c r="AM1407" s="125"/>
      <c r="AN1407" s="125"/>
      <c r="AO1407" s="125"/>
      <c r="AP1407" s="125"/>
      <c r="AQ1407" s="125"/>
      <c r="AR1407" s="125"/>
      <c r="AS1407" s="125" t="s">
        <v>1353</v>
      </c>
      <c r="AT1407" s="108" t="str">
        <f t="shared" si="21"/>
        <v>BB1_2025-06-29_C</v>
      </c>
    </row>
    <row r="1408" spans="1:46" x14ac:dyDescent="0.35">
      <c r="A1408" s="125" t="s">
        <v>1705</v>
      </c>
      <c r="B1408" s="125" t="s">
        <v>1349</v>
      </c>
      <c r="C1408" s="125" t="s">
        <v>1361</v>
      </c>
      <c r="D1408" s="125" t="s">
        <v>1349</v>
      </c>
      <c r="E1408" s="125">
        <v>453.9248</v>
      </c>
      <c r="F1408" s="125" t="s">
        <v>1351</v>
      </c>
      <c r="G1408" s="157">
        <v>45837.886805555558</v>
      </c>
      <c r="H1408" s="125"/>
      <c r="I1408" s="125" t="s">
        <v>1352</v>
      </c>
      <c r="J1408" s="125"/>
      <c r="K1408" s="125"/>
      <c r="L1408" s="125">
        <v>0</v>
      </c>
      <c r="M1408" s="125">
        <v>0</v>
      </c>
      <c r="N1408" s="125">
        <v>0.44674000000000003</v>
      </c>
      <c r="O1408" s="125">
        <v>1.5499999999999999E-3</v>
      </c>
      <c r="P1408" s="125"/>
      <c r="Q1408" s="125"/>
      <c r="R1408" s="125">
        <v>0.44829000000000002</v>
      </c>
      <c r="S1408" s="125"/>
      <c r="T1408" s="125"/>
      <c r="U1408" s="125"/>
      <c r="V1408" s="125"/>
      <c r="W1408" s="125"/>
      <c r="X1408" s="125"/>
      <c r="Y1408" s="125"/>
      <c r="Z1408" s="125"/>
      <c r="AA1408" s="125"/>
      <c r="AB1408" s="125"/>
      <c r="AC1408" s="125"/>
      <c r="AD1408" s="125"/>
      <c r="AE1408" s="125">
        <v>1.5499999999999999E-3</v>
      </c>
      <c r="AF1408" s="125"/>
      <c r="AG1408" s="125"/>
      <c r="AH1408" s="125"/>
      <c r="AI1408" s="125"/>
      <c r="AJ1408" s="125"/>
      <c r="AK1408" s="125"/>
      <c r="AL1408" s="125"/>
      <c r="AM1408" s="125"/>
      <c r="AN1408" s="125"/>
      <c r="AO1408" s="125"/>
      <c r="AP1408" s="125"/>
      <c r="AQ1408" s="125"/>
      <c r="AR1408" s="125"/>
      <c r="AS1408" s="125" t="s">
        <v>1353</v>
      </c>
      <c r="AT1408" s="108" t="str">
        <f t="shared" si="21"/>
        <v>BD4_2025-06-29_T</v>
      </c>
    </row>
    <row r="1409" spans="1:46" x14ac:dyDescent="0.35">
      <c r="A1409" s="125" t="s">
        <v>1710</v>
      </c>
      <c r="B1409" s="125" t="s">
        <v>1349</v>
      </c>
      <c r="C1409" s="125" t="s">
        <v>1359</v>
      </c>
      <c r="D1409" s="125" t="s">
        <v>1349</v>
      </c>
      <c r="E1409" s="125">
        <v>1002.38</v>
      </c>
      <c r="F1409" s="125" t="s">
        <v>1357</v>
      </c>
      <c r="G1409" s="157">
        <v>45837.887499999997</v>
      </c>
      <c r="H1409" s="125"/>
      <c r="I1409" s="125" t="s">
        <v>1352</v>
      </c>
      <c r="J1409" s="125"/>
      <c r="K1409" s="125" t="s">
        <v>1360</v>
      </c>
      <c r="L1409" s="125">
        <v>40</v>
      </c>
      <c r="M1409" s="125">
        <v>0</v>
      </c>
      <c r="N1409" s="125">
        <v>7.9030000000000003E-2</v>
      </c>
      <c r="O1409" s="125">
        <v>0.13556000000000001</v>
      </c>
      <c r="P1409" s="125"/>
      <c r="Q1409" s="125"/>
      <c r="R1409" s="125">
        <v>0.21459</v>
      </c>
      <c r="S1409" s="125"/>
      <c r="T1409" s="125"/>
      <c r="U1409" s="125"/>
      <c r="V1409" s="125"/>
      <c r="W1409" s="125"/>
      <c r="X1409" s="125"/>
      <c r="Y1409" s="125"/>
      <c r="Z1409" s="125"/>
      <c r="AA1409" s="125"/>
      <c r="AB1409" s="125"/>
      <c r="AC1409" s="125"/>
      <c r="AD1409" s="125"/>
      <c r="AE1409" s="125">
        <v>0.13556000000000001</v>
      </c>
      <c r="AF1409" s="125"/>
      <c r="AG1409" s="125"/>
      <c r="AH1409" s="125"/>
      <c r="AI1409" s="125"/>
      <c r="AJ1409" s="125"/>
      <c r="AK1409" s="125"/>
      <c r="AL1409" s="125"/>
      <c r="AM1409" s="125"/>
      <c r="AN1409" s="125"/>
      <c r="AO1409" s="125"/>
      <c r="AP1409" s="125"/>
      <c r="AQ1409" s="125"/>
      <c r="AR1409" s="125"/>
      <c r="AS1409" s="125" t="s">
        <v>1353</v>
      </c>
      <c r="AT1409" s="108" t="str">
        <f t="shared" si="21"/>
        <v>AC1_2025-06-29_C</v>
      </c>
    </row>
    <row r="1410" spans="1:46" x14ac:dyDescent="0.35">
      <c r="A1410" s="125" t="s">
        <v>1711</v>
      </c>
      <c r="B1410" s="125" t="s">
        <v>1349</v>
      </c>
      <c r="C1410" s="125" t="s">
        <v>1359</v>
      </c>
      <c r="D1410" s="125" t="s">
        <v>1349</v>
      </c>
      <c r="E1410" s="125">
        <v>523.70060000000001</v>
      </c>
      <c r="F1410" s="125" t="s">
        <v>1357</v>
      </c>
      <c r="G1410" s="157">
        <v>45837.88958333333</v>
      </c>
      <c r="H1410" s="125"/>
      <c r="I1410" s="125" t="s">
        <v>1352</v>
      </c>
      <c r="J1410" s="125"/>
      <c r="K1410" s="125" t="s">
        <v>1360</v>
      </c>
      <c r="L1410" s="125">
        <v>22</v>
      </c>
      <c r="M1410" s="125">
        <v>0</v>
      </c>
      <c r="N1410" s="125">
        <v>7.4109999999999995E-2</v>
      </c>
      <c r="O1410" s="125">
        <v>0.13492999999999999</v>
      </c>
      <c r="P1410" s="125"/>
      <c r="Q1410" s="125"/>
      <c r="R1410" s="125">
        <v>0.20902999999999999</v>
      </c>
      <c r="S1410" s="125"/>
      <c r="T1410" s="125"/>
      <c r="U1410" s="125"/>
      <c r="V1410" s="125"/>
      <c r="W1410" s="125"/>
      <c r="X1410" s="125"/>
      <c r="Y1410" s="125"/>
      <c r="Z1410" s="125"/>
      <c r="AA1410" s="125"/>
      <c r="AB1410" s="125"/>
      <c r="AC1410" s="125"/>
      <c r="AD1410" s="125"/>
      <c r="AE1410" s="125">
        <v>0.13492999999999999</v>
      </c>
      <c r="AF1410" s="125"/>
      <c r="AG1410" s="125"/>
      <c r="AH1410" s="125"/>
      <c r="AI1410" s="125"/>
      <c r="AJ1410" s="125"/>
      <c r="AK1410" s="125"/>
      <c r="AL1410" s="125"/>
      <c r="AM1410" s="125"/>
      <c r="AN1410" s="125"/>
      <c r="AO1410" s="125"/>
      <c r="AP1410" s="125"/>
      <c r="AQ1410" s="125"/>
      <c r="AR1410" s="125"/>
      <c r="AS1410" s="125" t="s">
        <v>1353</v>
      </c>
      <c r="AT1410" s="108" t="str">
        <f t="shared" ref="AT1410:AT1473" si="22">A1410&amp;"_"&amp;LEFT(C1410,1)</f>
        <v>JC6_2025-06-29_C</v>
      </c>
    </row>
    <row r="1411" spans="1:46" x14ac:dyDescent="0.35">
      <c r="A1411" s="125" t="s">
        <v>1716</v>
      </c>
      <c r="B1411" s="125" t="s">
        <v>1349</v>
      </c>
      <c r="C1411" s="125" t="s">
        <v>1350</v>
      </c>
      <c r="D1411" s="125" t="s">
        <v>1349</v>
      </c>
      <c r="E1411" s="125">
        <v>-0.50534000000000001</v>
      </c>
      <c r="F1411" s="125" t="s">
        <v>1351</v>
      </c>
      <c r="G1411" s="157">
        <v>45837.890277777777</v>
      </c>
      <c r="H1411" s="125"/>
      <c r="I1411" s="125" t="s">
        <v>1352</v>
      </c>
      <c r="J1411" s="125"/>
      <c r="K1411" s="125"/>
      <c r="L1411" s="125">
        <v>0</v>
      </c>
      <c r="M1411" s="125">
        <v>0</v>
      </c>
      <c r="N1411" s="125">
        <v>7.7099999999999998E-3</v>
      </c>
      <c r="O1411" s="125">
        <v>5.2300000000000003E-3</v>
      </c>
      <c r="P1411" s="125"/>
      <c r="Q1411" s="125"/>
      <c r="R1411" s="125">
        <v>1.2930000000000001E-2</v>
      </c>
      <c r="S1411" s="125"/>
      <c r="T1411" s="125"/>
      <c r="U1411" s="125"/>
      <c r="V1411" s="125"/>
      <c r="W1411" s="125"/>
      <c r="X1411" s="125"/>
      <c r="Y1411" s="125"/>
      <c r="Z1411" s="125"/>
      <c r="AA1411" s="125"/>
      <c r="AB1411" s="125"/>
      <c r="AC1411" s="125"/>
      <c r="AD1411" s="125"/>
      <c r="AE1411" s="125">
        <v>5.2300000000000003E-3</v>
      </c>
      <c r="AF1411" s="125"/>
      <c r="AG1411" s="125"/>
      <c r="AH1411" s="125"/>
      <c r="AI1411" s="125"/>
      <c r="AJ1411" s="125"/>
      <c r="AK1411" s="125"/>
      <c r="AL1411" s="125"/>
      <c r="AM1411" s="125"/>
      <c r="AN1411" s="125"/>
      <c r="AO1411" s="125"/>
      <c r="AP1411" s="125"/>
      <c r="AQ1411" s="125"/>
      <c r="AR1411" s="125"/>
      <c r="AS1411" s="125" t="s">
        <v>1353</v>
      </c>
      <c r="AT1411" s="108" t="str">
        <f t="shared" si="22"/>
        <v>BRL1_2025-06-29_N</v>
      </c>
    </row>
    <row r="1412" spans="1:46" x14ac:dyDescent="0.35">
      <c r="A1412" s="125" t="s">
        <v>1708</v>
      </c>
      <c r="B1412" s="125" t="s">
        <v>1349</v>
      </c>
      <c r="C1412" s="125" t="s">
        <v>1361</v>
      </c>
      <c r="D1412" s="125" t="s">
        <v>1349</v>
      </c>
      <c r="E1412" s="125">
        <v>672.7681</v>
      </c>
      <c r="F1412" s="125" t="s">
        <v>1351</v>
      </c>
      <c r="G1412" s="157">
        <v>45837.89166666667</v>
      </c>
      <c r="H1412" s="125"/>
      <c r="I1412" s="125" t="s">
        <v>1352</v>
      </c>
      <c r="J1412" s="125"/>
      <c r="K1412" s="125" t="s">
        <v>1360</v>
      </c>
      <c r="L1412" s="125">
        <v>8</v>
      </c>
      <c r="M1412" s="125">
        <v>0</v>
      </c>
      <c r="N1412" s="125">
        <v>7.2359999999999994E-2</v>
      </c>
      <c r="O1412" s="125">
        <v>2.5000000000000001E-4</v>
      </c>
      <c r="P1412" s="125"/>
      <c r="Q1412" s="125"/>
      <c r="R1412" s="125">
        <v>7.2609999999999994E-2</v>
      </c>
      <c r="S1412" s="125"/>
      <c r="T1412" s="125"/>
      <c r="U1412" s="125"/>
      <c r="V1412" s="125"/>
      <c r="W1412" s="125"/>
      <c r="X1412" s="125"/>
      <c r="Y1412" s="125"/>
      <c r="Z1412" s="125"/>
      <c r="AA1412" s="125"/>
      <c r="AB1412" s="125"/>
      <c r="AC1412" s="125"/>
      <c r="AD1412" s="125"/>
      <c r="AE1412" s="125">
        <v>2.5000000000000001E-4</v>
      </c>
      <c r="AF1412" s="125"/>
      <c r="AG1412" s="125"/>
      <c r="AH1412" s="125"/>
      <c r="AI1412" s="125"/>
      <c r="AJ1412" s="125"/>
      <c r="AK1412" s="125"/>
      <c r="AL1412" s="125"/>
      <c r="AM1412" s="125"/>
      <c r="AN1412" s="125"/>
      <c r="AO1412" s="125"/>
      <c r="AP1412" s="125"/>
      <c r="AQ1412" s="125"/>
      <c r="AR1412" s="125"/>
      <c r="AS1412" s="125" t="s">
        <v>1353</v>
      </c>
      <c r="AT1412" s="108" t="str">
        <f t="shared" si="22"/>
        <v>BB1_2025-06-29_T</v>
      </c>
    </row>
    <row r="1413" spans="1:46" x14ac:dyDescent="0.35">
      <c r="A1413" s="125" t="s">
        <v>1717</v>
      </c>
      <c r="B1413" s="125" t="s">
        <v>1349</v>
      </c>
      <c r="C1413" s="125" t="s">
        <v>1350</v>
      </c>
      <c r="D1413" s="125" t="s">
        <v>1349</v>
      </c>
      <c r="E1413" s="125">
        <v>-1.0868199999999999</v>
      </c>
      <c r="F1413" s="125" t="s">
        <v>1351</v>
      </c>
      <c r="G1413" s="157">
        <v>45837.89166666667</v>
      </c>
      <c r="H1413" s="125"/>
      <c r="I1413" s="125" t="s">
        <v>1352</v>
      </c>
      <c r="J1413" s="125"/>
      <c r="K1413" s="125"/>
      <c r="L1413" s="125">
        <v>0</v>
      </c>
      <c r="M1413" s="125">
        <v>0</v>
      </c>
      <c r="N1413" s="125">
        <v>6.0899999999999999E-3</v>
      </c>
      <c r="O1413" s="125">
        <v>8.9999999999999993E-3</v>
      </c>
      <c r="P1413" s="125"/>
      <c r="Q1413" s="125"/>
      <c r="R1413" s="125">
        <v>1.5089999999999999E-2</v>
      </c>
      <c r="S1413" s="125"/>
      <c r="T1413" s="125"/>
      <c r="U1413" s="125"/>
      <c r="V1413" s="125"/>
      <c r="W1413" s="125"/>
      <c r="X1413" s="125"/>
      <c r="Y1413" s="125"/>
      <c r="Z1413" s="125"/>
      <c r="AA1413" s="125"/>
      <c r="AB1413" s="125"/>
      <c r="AC1413" s="125"/>
      <c r="AD1413" s="125"/>
      <c r="AE1413" s="125">
        <v>8.9999999999999993E-3</v>
      </c>
      <c r="AF1413" s="125"/>
      <c r="AG1413" s="125"/>
      <c r="AH1413" s="125"/>
      <c r="AI1413" s="125"/>
      <c r="AJ1413" s="125"/>
      <c r="AK1413" s="125"/>
      <c r="AL1413" s="125"/>
      <c r="AM1413" s="125"/>
      <c r="AN1413" s="125"/>
      <c r="AO1413" s="125"/>
      <c r="AP1413" s="125"/>
      <c r="AQ1413" s="125"/>
      <c r="AR1413" s="125"/>
      <c r="AS1413" s="125" t="s">
        <v>1353</v>
      </c>
      <c r="AT1413" s="108" t="str">
        <f t="shared" si="22"/>
        <v>HO3_2025-06-29_N</v>
      </c>
    </row>
    <row r="1414" spans="1:46" x14ac:dyDescent="0.35">
      <c r="A1414" s="125" t="s">
        <v>1710</v>
      </c>
      <c r="B1414" s="125" t="s">
        <v>1349</v>
      </c>
      <c r="C1414" s="125" t="s">
        <v>1428</v>
      </c>
      <c r="D1414" s="125" t="s">
        <v>1349</v>
      </c>
      <c r="E1414" s="125">
        <v>3.8710100000000001</v>
      </c>
      <c r="F1414" s="125" t="s">
        <v>1357</v>
      </c>
      <c r="G1414" s="157">
        <v>45837.893055555556</v>
      </c>
      <c r="H1414" s="125"/>
      <c r="I1414" s="125" t="s">
        <v>1352</v>
      </c>
      <c r="J1414" s="125"/>
      <c r="K1414" s="125" t="s">
        <v>1360</v>
      </c>
      <c r="L1414" s="125">
        <v>4</v>
      </c>
      <c r="M1414" s="125">
        <v>0</v>
      </c>
      <c r="N1414" s="125">
        <v>7.9100000000000004E-2</v>
      </c>
      <c r="O1414" s="125">
        <v>-8.0000000000000007E-5</v>
      </c>
      <c r="P1414" s="125"/>
      <c r="Q1414" s="125"/>
      <c r="R1414" s="125">
        <v>7.9020000000000007E-2</v>
      </c>
      <c r="S1414" s="125"/>
      <c r="T1414" s="125"/>
      <c r="U1414" s="125"/>
      <c r="V1414" s="125"/>
      <c r="W1414" s="125"/>
      <c r="X1414" s="125"/>
      <c r="Y1414" s="125"/>
      <c r="Z1414" s="125"/>
      <c r="AA1414" s="125"/>
      <c r="AB1414" s="125"/>
      <c r="AC1414" s="125"/>
      <c r="AD1414" s="125"/>
      <c r="AE1414" s="125">
        <v>-8.0000000000000007E-5</v>
      </c>
      <c r="AF1414" s="125"/>
      <c r="AG1414" s="125"/>
      <c r="AH1414" s="125"/>
      <c r="AI1414" s="125"/>
      <c r="AJ1414" s="125"/>
      <c r="AK1414" s="125"/>
      <c r="AL1414" s="125"/>
      <c r="AM1414" s="125"/>
      <c r="AN1414" s="125"/>
      <c r="AO1414" s="125"/>
      <c r="AP1414" s="125"/>
      <c r="AQ1414" s="125"/>
      <c r="AR1414" s="125"/>
      <c r="AS1414" s="125" t="s">
        <v>1353</v>
      </c>
      <c r="AT1414" s="108" t="str">
        <f t="shared" si="22"/>
        <v>AC1_2025-06-29_T</v>
      </c>
    </row>
    <row r="1415" spans="1:46" x14ac:dyDescent="0.35">
      <c r="A1415" s="125" t="s">
        <v>1716</v>
      </c>
      <c r="B1415" s="125" t="s">
        <v>1349</v>
      </c>
      <c r="C1415" s="125" t="s">
        <v>1356</v>
      </c>
      <c r="D1415" s="125" t="s">
        <v>1349</v>
      </c>
      <c r="E1415" s="125">
        <v>0.11865000000000001</v>
      </c>
      <c r="F1415" s="125" t="s">
        <v>1357</v>
      </c>
      <c r="G1415" s="157">
        <v>45837.893750000003</v>
      </c>
      <c r="H1415" s="125"/>
      <c r="I1415" s="125" t="s">
        <v>1352</v>
      </c>
      <c r="J1415" s="125"/>
      <c r="K1415" s="125"/>
      <c r="L1415" s="125">
        <v>0</v>
      </c>
      <c r="M1415" s="125">
        <v>0</v>
      </c>
      <c r="N1415" s="125">
        <v>3.4880000000000001E-2</v>
      </c>
      <c r="O1415" s="125">
        <v>1.33E-3</v>
      </c>
      <c r="P1415" s="125"/>
      <c r="Q1415" s="125"/>
      <c r="R1415" s="125">
        <v>3.6209999999999999E-2</v>
      </c>
      <c r="S1415" s="125"/>
      <c r="T1415" s="125"/>
      <c r="U1415" s="125"/>
      <c r="V1415" s="125"/>
      <c r="W1415" s="125"/>
      <c r="X1415" s="125"/>
      <c r="Y1415" s="125"/>
      <c r="Z1415" s="125"/>
      <c r="AA1415" s="125"/>
      <c r="AB1415" s="125"/>
      <c r="AC1415" s="125"/>
      <c r="AD1415" s="125"/>
      <c r="AE1415" s="125">
        <v>1.33E-3</v>
      </c>
      <c r="AF1415" s="125"/>
      <c r="AG1415" s="125"/>
      <c r="AH1415" s="125"/>
      <c r="AI1415" s="125"/>
      <c r="AJ1415" s="125"/>
      <c r="AK1415" s="125"/>
      <c r="AL1415" s="125"/>
      <c r="AM1415" s="125"/>
      <c r="AN1415" s="125"/>
      <c r="AO1415" s="125"/>
      <c r="AP1415" s="125"/>
      <c r="AQ1415" s="125"/>
      <c r="AR1415" s="125"/>
      <c r="AS1415" s="125" t="s">
        <v>1353</v>
      </c>
      <c r="AT1415" s="108" t="str">
        <f t="shared" si="22"/>
        <v>BRL1_2025-06-29_P</v>
      </c>
    </row>
    <row r="1416" spans="1:46" x14ac:dyDescent="0.35">
      <c r="A1416" s="125" t="s">
        <v>1717</v>
      </c>
      <c r="B1416" s="125" t="s">
        <v>1349</v>
      </c>
      <c r="C1416" s="125" t="s">
        <v>1356</v>
      </c>
      <c r="D1416" s="125" t="s">
        <v>1349</v>
      </c>
      <c r="E1416" s="125">
        <v>0.10936999999999999</v>
      </c>
      <c r="F1416" s="125" t="s">
        <v>1357</v>
      </c>
      <c r="G1416" s="157">
        <v>45837.894444444442</v>
      </c>
      <c r="H1416" s="125"/>
      <c r="I1416" s="125" t="s">
        <v>1352</v>
      </c>
      <c r="J1416" s="125"/>
      <c r="K1416" s="125"/>
      <c r="L1416" s="125">
        <v>0</v>
      </c>
      <c r="M1416" s="125">
        <v>0</v>
      </c>
      <c r="N1416" s="125">
        <v>3.1940000000000003E-2</v>
      </c>
      <c r="O1416" s="125">
        <v>2.7000000000000001E-3</v>
      </c>
      <c r="P1416" s="125"/>
      <c r="Q1416" s="125"/>
      <c r="R1416" s="125">
        <v>3.4639999999999997E-2</v>
      </c>
      <c r="S1416" s="125"/>
      <c r="T1416" s="125"/>
      <c r="U1416" s="125"/>
      <c r="V1416" s="125"/>
      <c r="W1416" s="125"/>
      <c r="X1416" s="125"/>
      <c r="Y1416" s="125"/>
      <c r="Z1416" s="125"/>
      <c r="AA1416" s="125"/>
      <c r="AB1416" s="125"/>
      <c r="AC1416" s="125"/>
      <c r="AD1416" s="125"/>
      <c r="AE1416" s="125">
        <v>2.7000000000000001E-3</v>
      </c>
      <c r="AF1416" s="125"/>
      <c r="AG1416" s="125"/>
      <c r="AH1416" s="125"/>
      <c r="AI1416" s="125"/>
      <c r="AJ1416" s="125"/>
      <c r="AK1416" s="125"/>
      <c r="AL1416" s="125"/>
      <c r="AM1416" s="125"/>
      <c r="AN1416" s="125"/>
      <c r="AO1416" s="125"/>
      <c r="AP1416" s="125"/>
      <c r="AQ1416" s="125"/>
      <c r="AR1416" s="125"/>
      <c r="AS1416" s="125" t="s">
        <v>1353</v>
      </c>
      <c r="AT1416" s="108" t="str">
        <f t="shared" si="22"/>
        <v>HO3_2025-06-29_P</v>
      </c>
    </row>
    <row r="1417" spans="1:46" x14ac:dyDescent="0.35">
      <c r="A1417" s="125" t="s">
        <v>1715</v>
      </c>
      <c r="B1417" s="125" t="s">
        <v>1349</v>
      </c>
      <c r="C1417" s="125" t="s">
        <v>1361</v>
      </c>
      <c r="D1417" s="125" t="s">
        <v>1349</v>
      </c>
      <c r="E1417" s="125">
        <v>682.67529999999999</v>
      </c>
      <c r="F1417" s="125" t="s">
        <v>1351</v>
      </c>
      <c r="G1417" s="157">
        <v>45837.894444444442</v>
      </c>
      <c r="H1417" s="125"/>
      <c r="I1417" s="125" t="s">
        <v>1352</v>
      </c>
      <c r="J1417" s="125"/>
      <c r="K1417" s="125" t="s">
        <v>1360</v>
      </c>
      <c r="L1417" s="125">
        <v>4</v>
      </c>
      <c r="M1417" s="125">
        <v>0</v>
      </c>
      <c r="N1417" s="125">
        <v>0.13205</v>
      </c>
      <c r="O1417" s="125">
        <v>1.2E-4</v>
      </c>
      <c r="P1417" s="125"/>
      <c r="Q1417" s="125"/>
      <c r="R1417" s="125">
        <v>0.13217000000000001</v>
      </c>
      <c r="S1417" s="125"/>
      <c r="T1417" s="125"/>
      <c r="U1417" s="125"/>
      <c r="V1417" s="125"/>
      <c r="W1417" s="125"/>
      <c r="X1417" s="125"/>
      <c r="Y1417" s="125"/>
      <c r="Z1417" s="125"/>
      <c r="AA1417" s="125"/>
      <c r="AB1417" s="125"/>
      <c r="AC1417" s="125"/>
      <c r="AD1417" s="125"/>
      <c r="AE1417" s="125">
        <v>1.2E-4</v>
      </c>
      <c r="AF1417" s="125"/>
      <c r="AG1417" s="125"/>
      <c r="AH1417" s="125"/>
      <c r="AI1417" s="125"/>
      <c r="AJ1417" s="125"/>
      <c r="AK1417" s="125"/>
      <c r="AL1417" s="125"/>
      <c r="AM1417" s="125"/>
      <c r="AN1417" s="125"/>
      <c r="AO1417" s="125"/>
      <c r="AP1417" s="125"/>
      <c r="AQ1417" s="125"/>
      <c r="AR1417" s="125"/>
      <c r="AS1417" s="125" t="s">
        <v>1353</v>
      </c>
      <c r="AT1417" s="108" t="str">
        <f t="shared" si="22"/>
        <v>JC5_2025-06-29_T</v>
      </c>
    </row>
    <row r="1418" spans="1:46" x14ac:dyDescent="0.35">
      <c r="A1418" s="125" t="s">
        <v>1718</v>
      </c>
      <c r="B1418" s="125" t="s">
        <v>1349</v>
      </c>
      <c r="C1418" s="125" t="s">
        <v>1350</v>
      </c>
      <c r="D1418" s="125" t="s">
        <v>1349</v>
      </c>
      <c r="E1418" s="125">
        <v>-12.083299999999999</v>
      </c>
      <c r="F1418" s="125" t="s">
        <v>1351</v>
      </c>
      <c r="G1418" s="157">
        <v>45837.895138888889</v>
      </c>
      <c r="H1418" s="125"/>
      <c r="I1418" s="125" t="s">
        <v>1352</v>
      </c>
      <c r="J1418" s="125"/>
      <c r="K1418" s="125"/>
      <c r="L1418" s="125">
        <v>0</v>
      </c>
      <c r="M1418" s="125">
        <v>0</v>
      </c>
      <c r="N1418" s="125">
        <v>-2.4490000000000001E-2</v>
      </c>
      <c r="O1418" s="125">
        <v>7.6730000000000007E-2</v>
      </c>
      <c r="P1418" s="125"/>
      <c r="Q1418" s="125"/>
      <c r="R1418" s="125">
        <v>5.2240000000000002E-2</v>
      </c>
      <c r="S1418" s="125"/>
      <c r="T1418" s="125"/>
      <c r="U1418" s="125"/>
      <c r="V1418" s="125"/>
      <c r="W1418" s="125"/>
      <c r="X1418" s="125"/>
      <c r="Y1418" s="125"/>
      <c r="Z1418" s="125"/>
      <c r="AA1418" s="125"/>
      <c r="AB1418" s="125"/>
      <c r="AC1418" s="125"/>
      <c r="AD1418" s="125"/>
      <c r="AE1418" s="125">
        <v>7.6730000000000007E-2</v>
      </c>
      <c r="AF1418" s="125"/>
      <c r="AG1418" s="125"/>
      <c r="AH1418" s="125"/>
      <c r="AI1418" s="125"/>
      <c r="AJ1418" s="125"/>
      <c r="AK1418" s="125"/>
      <c r="AL1418" s="125"/>
      <c r="AM1418" s="125"/>
      <c r="AN1418" s="125"/>
      <c r="AO1418" s="125"/>
      <c r="AP1418" s="125"/>
      <c r="AQ1418" s="125"/>
      <c r="AR1418" s="125"/>
      <c r="AS1418" s="125" t="s">
        <v>1353</v>
      </c>
      <c r="AT1418" s="108" t="str">
        <f t="shared" si="22"/>
        <v>WP1_2025-06-29_N</v>
      </c>
    </row>
    <row r="1419" spans="1:46" x14ac:dyDescent="0.35">
      <c r="A1419" s="125" t="s">
        <v>1716</v>
      </c>
      <c r="B1419" s="125" t="s">
        <v>1349</v>
      </c>
      <c r="C1419" s="125" t="s">
        <v>1361</v>
      </c>
      <c r="D1419" s="125" t="s">
        <v>1349</v>
      </c>
      <c r="E1419" s="125">
        <v>20.96762</v>
      </c>
      <c r="F1419" s="125" t="s">
        <v>1351</v>
      </c>
      <c r="G1419" s="157">
        <v>45837.895833333336</v>
      </c>
      <c r="H1419" s="125"/>
      <c r="I1419" s="125" t="s">
        <v>1352</v>
      </c>
      <c r="J1419" s="125"/>
      <c r="K1419" s="125"/>
      <c r="L1419" s="125">
        <v>0</v>
      </c>
      <c r="M1419" s="125">
        <v>0</v>
      </c>
      <c r="N1419" s="125">
        <v>2.0820000000000002E-2</v>
      </c>
      <c r="O1419" s="125">
        <v>3.2100000000000002E-3</v>
      </c>
      <c r="P1419" s="125"/>
      <c r="Q1419" s="125"/>
      <c r="R1419" s="125">
        <v>2.4029999999999999E-2</v>
      </c>
      <c r="S1419" s="125"/>
      <c r="T1419" s="125"/>
      <c r="U1419" s="125"/>
      <c r="V1419" s="125"/>
      <c r="W1419" s="125"/>
      <c r="X1419" s="125"/>
      <c r="Y1419" s="125"/>
      <c r="Z1419" s="125"/>
      <c r="AA1419" s="125"/>
      <c r="AB1419" s="125"/>
      <c r="AC1419" s="125"/>
      <c r="AD1419" s="125"/>
      <c r="AE1419" s="125">
        <v>3.2100000000000002E-3</v>
      </c>
      <c r="AF1419" s="125"/>
      <c r="AG1419" s="125"/>
      <c r="AH1419" s="125"/>
      <c r="AI1419" s="125"/>
      <c r="AJ1419" s="125"/>
      <c r="AK1419" s="125"/>
      <c r="AL1419" s="125"/>
      <c r="AM1419" s="125"/>
      <c r="AN1419" s="125"/>
      <c r="AO1419" s="125"/>
      <c r="AP1419" s="125"/>
      <c r="AQ1419" s="125"/>
      <c r="AR1419" s="125"/>
      <c r="AS1419" s="125" t="s">
        <v>1353</v>
      </c>
      <c r="AT1419" s="108" t="str">
        <f t="shared" si="22"/>
        <v>BRL1_2025-06-29_T</v>
      </c>
    </row>
    <row r="1420" spans="1:46" x14ac:dyDescent="0.35">
      <c r="A1420" s="125" t="s">
        <v>1719</v>
      </c>
      <c r="B1420" s="125" t="s">
        <v>1349</v>
      </c>
      <c r="C1420" s="125" t="s">
        <v>1350</v>
      </c>
      <c r="D1420" s="125" t="s">
        <v>1349</v>
      </c>
      <c r="E1420" s="125">
        <v>-3.0814900000000001</v>
      </c>
      <c r="F1420" s="125" t="s">
        <v>1351</v>
      </c>
      <c r="G1420" s="157">
        <v>45837.898611111108</v>
      </c>
      <c r="H1420" s="125"/>
      <c r="I1420" s="125" t="s">
        <v>1352</v>
      </c>
      <c r="J1420" s="125"/>
      <c r="K1420" s="125"/>
      <c r="L1420" s="125">
        <v>0</v>
      </c>
      <c r="M1420" s="125">
        <v>0</v>
      </c>
      <c r="N1420" s="125">
        <v>5.4000000000000001E-4</v>
      </c>
      <c r="O1420" s="125">
        <v>1.562E-2</v>
      </c>
      <c r="P1420" s="125"/>
      <c r="Q1420" s="125"/>
      <c r="R1420" s="125">
        <v>1.617E-2</v>
      </c>
      <c r="S1420" s="125"/>
      <c r="T1420" s="125"/>
      <c r="U1420" s="125"/>
      <c r="V1420" s="125"/>
      <c r="W1420" s="125"/>
      <c r="X1420" s="125"/>
      <c r="Y1420" s="125"/>
      <c r="Z1420" s="125"/>
      <c r="AA1420" s="125"/>
      <c r="AB1420" s="125"/>
      <c r="AC1420" s="125"/>
      <c r="AD1420" s="125"/>
      <c r="AE1420" s="125">
        <v>1.562E-2</v>
      </c>
      <c r="AF1420" s="125"/>
      <c r="AG1420" s="125"/>
      <c r="AH1420" s="125"/>
      <c r="AI1420" s="125"/>
      <c r="AJ1420" s="125"/>
      <c r="AK1420" s="125"/>
      <c r="AL1420" s="125"/>
      <c r="AM1420" s="125"/>
      <c r="AN1420" s="125"/>
      <c r="AO1420" s="125"/>
      <c r="AP1420" s="125"/>
      <c r="AQ1420" s="125"/>
      <c r="AR1420" s="125"/>
      <c r="AS1420" s="125" t="s">
        <v>1353</v>
      </c>
      <c r="AT1420" s="108" t="str">
        <f t="shared" si="22"/>
        <v>HO2_2025-06-29_N</v>
      </c>
    </row>
    <row r="1421" spans="1:46" x14ac:dyDescent="0.35">
      <c r="A1421" s="125" t="s">
        <v>1717</v>
      </c>
      <c r="B1421" s="125" t="s">
        <v>1349</v>
      </c>
      <c r="C1421" s="125" t="s">
        <v>1359</v>
      </c>
      <c r="D1421" s="125" t="s">
        <v>1349</v>
      </c>
      <c r="E1421" s="125">
        <v>177.5933</v>
      </c>
      <c r="F1421" s="125" t="s">
        <v>1357</v>
      </c>
      <c r="G1421" s="157">
        <v>45837.898611111108</v>
      </c>
      <c r="H1421" s="125"/>
      <c r="I1421" s="125" t="s">
        <v>1352</v>
      </c>
      <c r="J1421" s="125"/>
      <c r="K1421" s="125" t="s">
        <v>1360</v>
      </c>
      <c r="L1421" s="125">
        <v>4</v>
      </c>
      <c r="M1421" s="125">
        <v>0</v>
      </c>
      <c r="N1421" s="125">
        <v>0.11098</v>
      </c>
      <c r="O1421" s="125">
        <v>0.13577</v>
      </c>
      <c r="P1421" s="125"/>
      <c r="Q1421" s="125"/>
      <c r="R1421" s="125">
        <v>0.24675</v>
      </c>
      <c r="S1421" s="125"/>
      <c r="T1421" s="125"/>
      <c r="U1421" s="125"/>
      <c r="V1421" s="125"/>
      <c r="W1421" s="125"/>
      <c r="X1421" s="125"/>
      <c r="Y1421" s="125"/>
      <c r="Z1421" s="125"/>
      <c r="AA1421" s="125"/>
      <c r="AB1421" s="125"/>
      <c r="AC1421" s="125"/>
      <c r="AD1421" s="125"/>
      <c r="AE1421" s="125">
        <v>0.13577</v>
      </c>
      <c r="AF1421" s="125"/>
      <c r="AG1421" s="125"/>
      <c r="AH1421" s="125"/>
      <c r="AI1421" s="125"/>
      <c r="AJ1421" s="125"/>
      <c r="AK1421" s="125"/>
      <c r="AL1421" s="125"/>
      <c r="AM1421" s="125"/>
      <c r="AN1421" s="125"/>
      <c r="AO1421" s="125"/>
      <c r="AP1421" s="125"/>
      <c r="AQ1421" s="125"/>
      <c r="AR1421" s="125"/>
      <c r="AS1421" s="125" t="s">
        <v>1353</v>
      </c>
      <c r="AT1421" s="108" t="str">
        <f t="shared" si="22"/>
        <v>HO3_2025-06-29_C</v>
      </c>
    </row>
    <row r="1422" spans="1:46" x14ac:dyDescent="0.35">
      <c r="A1422" s="125" t="s">
        <v>1718</v>
      </c>
      <c r="B1422" s="125" t="s">
        <v>1349</v>
      </c>
      <c r="C1422" s="125" t="s">
        <v>1356</v>
      </c>
      <c r="D1422" s="125" t="s">
        <v>1349</v>
      </c>
      <c r="E1422" s="125">
        <v>9.7750000000000004E-2</v>
      </c>
      <c r="F1422" s="125" t="s">
        <v>1357</v>
      </c>
      <c r="G1422" s="157">
        <v>45837.898611111108</v>
      </c>
      <c r="H1422" s="125"/>
      <c r="I1422" s="125" t="s">
        <v>1352</v>
      </c>
      <c r="J1422" s="125"/>
      <c r="K1422" s="125"/>
      <c r="L1422" s="125">
        <v>0</v>
      </c>
      <c r="M1422" s="125">
        <v>0</v>
      </c>
      <c r="N1422" s="125">
        <v>2.827E-2</v>
      </c>
      <c r="O1422" s="125">
        <v>3.3619999999999997E-2</v>
      </c>
      <c r="P1422" s="125"/>
      <c r="Q1422" s="125"/>
      <c r="R1422" s="125">
        <v>6.1890000000000001E-2</v>
      </c>
      <c r="S1422" s="125"/>
      <c r="T1422" s="125"/>
      <c r="U1422" s="125"/>
      <c r="V1422" s="125"/>
      <c r="W1422" s="125"/>
      <c r="X1422" s="125"/>
      <c r="Y1422" s="125"/>
      <c r="Z1422" s="125"/>
      <c r="AA1422" s="125"/>
      <c r="AB1422" s="125"/>
      <c r="AC1422" s="125"/>
      <c r="AD1422" s="125"/>
      <c r="AE1422" s="125">
        <v>3.3619999999999997E-2</v>
      </c>
      <c r="AF1422" s="125"/>
      <c r="AG1422" s="125"/>
      <c r="AH1422" s="125"/>
      <c r="AI1422" s="125"/>
      <c r="AJ1422" s="125"/>
      <c r="AK1422" s="125"/>
      <c r="AL1422" s="125"/>
      <c r="AM1422" s="125"/>
      <c r="AN1422" s="125"/>
      <c r="AO1422" s="125"/>
      <c r="AP1422" s="125"/>
      <c r="AQ1422" s="125"/>
      <c r="AR1422" s="125"/>
      <c r="AS1422" s="125" t="s">
        <v>1353</v>
      </c>
      <c r="AT1422" s="108" t="str">
        <f t="shared" si="22"/>
        <v>WP1_2025-06-29_P</v>
      </c>
    </row>
    <row r="1423" spans="1:46" x14ac:dyDescent="0.35">
      <c r="A1423" s="125" t="s">
        <v>1717</v>
      </c>
      <c r="B1423" s="125" t="s">
        <v>1349</v>
      </c>
      <c r="C1423" s="125" t="s">
        <v>1361</v>
      </c>
      <c r="D1423" s="125" t="s">
        <v>1349</v>
      </c>
      <c r="E1423" s="125">
        <v>21.769459999999999</v>
      </c>
      <c r="F1423" s="125" t="s">
        <v>1351</v>
      </c>
      <c r="G1423" s="157">
        <v>45837.9</v>
      </c>
      <c r="H1423" s="125"/>
      <c r="I1423" s="125" t="s">
        <v>1352</v>
      </c>
      <c r="J1423" s="125"/>
      <c r="K1423" s="125"/>
      <c r="L1423" s="125">
        <v>0</v>
      </c>
      <c r="M1423" s="125">
        <v>0</v>
      </c>
      <c r="N1423" s="125">
        <v>2.1579999999999998E-2</v>
      </c>
      <c r="O1423" s="125">
        <v>6.9800000000000001E-3</v>
      </c>
      <c r="P1423" s="125"/>
      <c r="Q1423" s="125"/>
      <c r="R1423" s="125">
        <v>2.8559999999999999E-2</v>
      </c>
      <c r="S1423" s="125"/>
      <c r="T1423" s="125"/>
      <c r="U1423" s="125"/>
      <c r="V1423" s="125"/>
      <c r="W1423" s="125"/>
      <c r="X1423" s="125"/>
      <c r="Y1423" s="125"/>
      <c r="Z1423" s="125"/>
      <c r="AA1423" s="125"/>
      <c r="AB1423" s="125"/>
      <c r="AC1423" s="125"/>
      <c r="AD1423" s="125"/>
      <c r="AE1423" s="125">
        <v>6.9800000000000001E-3</v>
      </c>
      <c r="AF1423" s="125"/>
      <c r="AG1423" s="125"/>
      <c r="AH1423" s="125"/>
      <c r="AI1423" s="125"/>
      <c r="AJ1423" s="125"/>
      <c r="AK1423" s="125"/>
      <c r="AL1423" s="125"/>
      <c r="AM1423" s="125"/>
      <c r="AN1423" s="125"/>
      <c r="AO1423" s="125"/>
      <c r="AP1423" s="125"/>
      <c r="AQ1423" s="125"/>
      <c r="AR1423" s="125"/>
      <c r="AS1423" s="125" t="s">
        <v>1353</v>
      </c>
      <c r="AT1423" s="108" t="str">
        <f t="shared" si="22"/>
        <v>HO3_2025-06-29_T</v>
      </c>
    </row>
    <row r="1424" spans="1:46" x14ac:dyDescent="0.35">
      <c r="A1424" s="125" t="s">
        <v>1711</v>
      </c>
      <c r="B1424" s="125" t="s">
        <v>1349</v>
      </c>
      <c r="C1424" s="125" t="s">
        <v>1397</v>
      </c>
      <c r="D1424" s="125" t="s">
        <v>1349</v>
      </c>
      <c r="E1424" s="125">
        <v>0.24435999999999999</v>
      </c>
      <c r="F1424" s="125" t="s">
        <v>1357</v>
      </c>
      <c r="G1424" s="157">
        <v>45837.900694444441</v>
      </c>
      <c r="H1424" s="125"/>
      <c r="I1424" s="125" t="s">
        <v>1352</v>
      </c>
      <c r="J1424" s="125"/>
      <c r="K1424" s="125" t="s">
        <v>1360</v>
      </c>
      <c r="L1424" s="125">
        <v>4</v>
      </c>
      <c r="M1424" s="125">
        <v>0</v>
      </c>
      <c r="N1424" s="125">
        <v>4.8900000000000002E-3</v>
      </c>
      <c r="O1424" s="125">
        <v>-1.1E-4</v>
      </c>
      <c r="P1424" s="125"/>
      <c r="Q1424" s="125"/>
      <c r="R1424" s="125">
        <v>4.7699999999999999E-3</v>
      </c>
      <c r="S1424" s="125"/>
      <c r="T1424" s="125"/>
      <c r="U1424" s="125"/>
      <c r="V1424" s="125"/>
      <c r="W1424" s="125"/>
      <c r="X1424" s="125"/>
      <c r="Y1424" s="125"/>
      <c r="Z1424" s="125"/>
      <c r="AA1424" s="125"/>
      <c r="AB1424" s="125"/>
      <c r="AC1424" s="125"/>
      <c r="AD1424" s="125"/>
      <c r="AE1424" s="125">
        <v>-1.1E-4</v>
      </c>
      <c r="AF1424" s="125"/>
      <c r="AG1424" s="125"/>
      <c r="AH1424" s="125"/>
      <c r="AI1424" s="125"/>
      <c r="AJ1424" s="125"/>
      <c r="AK1424" s="125"/>
      <c r="AL1424" s="125"/>
      <c r="AM1424" s="125"/>
      <c r="AN1424" s="125"/>
      <c r="AO1424" s="125"/>
      <c r="AP1424" s="125"/>
      <c r="AQ1424" s="125"/>
      <c r="AR1424" s="125"/>
      <c r="AS1424" s="125" t="s">
        <v>1353</v>
      </c>
      <c r="AT1424" s="108" t="str">
        <f t="shared" si="22"/>
        <v>JC6_2025-06-29_P</v>
      </c>
    </row>
    <row r="1425" spans="1:46" x14ac:dyDescent="0.35">
      <c r="A1425" s="125" t="s">
        <v>1705</v>
      </c>
      <c r="B1425" s="125" t="s">
        <v>1349</v>
      </c>
      <c r="C1425" s="125" t="s">
        <v>1350</v>
      </c>
      <c r="D1425" s="125" t="s">
        <v>1349</v>
      </c>
      <c r="E1425" s="125">
        <v>-0.27706999999999998</v>
      </c>
      <c r="F1425" s="125" t="s">
        <v>1351</v>
      </c>
      <c r="G1425" s="157">
        <v>45837.901388888888</v>
      </c>
      <c r="H1425" s="125"/>
      <c r="I1425" s="125" t="s">
        <v>1352</v>
      </c>
      <c r="J1425" s="125"/>
      <c r="K1425" s="125"/>
      <c r="L1425" s="125">
        <v>0</v>
      </c>
      <c r="M1425" s="125">
        <v>0</v>
      </c>
      <c r="N1425" s="125">
        <v>8.3400000000000002E-3</v>
      </c>
      <c r="O1425" s="125">
        <v>2.1099999999999999E-3</v>
      </c>
      <c r="P1425" s="125"/>
      <c r="Q1425" s="125"/>
      <c r="R1425" s="125">
        <v>1.0449999999999999E-2</v>
      </c>
      <c r="S1425" s="125"/>
      <c r="T1425" s="125"/>
      <c r="U1425" s="125"/>
      <c r="V1425" s="125"/>
      <c r="W1425" s="125"/>
      <c r="X1425" s="125"/>
      <c r="Y1425" s="125"/>
      <c r="Z1425" s="125"/>
      <c r="AA1425" s="125"/>
      <c r="AB1425" s="125"/>
      <c r="AC1425" s="125"/>
      <c r="AD1425" s="125"/>
      <c r="AE1425" s="125">
        <v>2.1099999999999999E-3</v>
      </c>
      <c r="AF1425" s="125"/>
      <c r="AG1425" s="125"/>
      <c r="AH1425" s="125"/>
      <c r="AI1425" s="125"/>
      <c r="AJ1425" s="125"/>
      <c r="AK1425" s="125"/>
      <c r="AL1425" s="125"/>
      <c r="AM1425" s="125"/>
      <c r="AN1425" s="125"/>
      <c r="AO1425" s="125"/>
      <c r="AP1425" s="125"/>
      <c r="AQ1425" s="125"/>
      <c r="AR1425" s="125"/>
      <c r="AS1425" s="125" t="s">
        <v>1353</v>
      </c>
      <c r="AT1425" s="108" t="str">
        <f t="shared" si="22"/>
        <v>BD4_2025-06-29_N</v>
      </c>
    </row>
    <row r="1426" spans="1:46" x14ac:dyDescent="0.35">
      <c r="A1426" s="125" t="s">
        <v>1719</v>
      </c>
      <c r="B1426" s="125" t="s">
        <v>1349</v>
      </c>
      <c r="C1426" s="125" t="s">
        <v>1397</v>
      </c>
      <c r="D1426" s="125" t="s">
        <v>1349</v>
      </c>
      <c r="E1426" s="125">
        <v>0.43937999999999999</v>
      </c>
      <c r="F1426" s="125" t="s">
        <v>1357</v>
      </c>
      <c r="G1426" s="157">
        <v>45837.902083333334</v>
      </c>
      <c r="H1426" s="125"/>
      <c r="I1426" s="125" t="s">
        <v>1352</v>
      </c>
      <c r="J1426" s="125"/>
      <c r="K1426" s="125"/>
      <c r="L1426" s="125">
        <v>0</v>
      </c>
      <c r="M1426" s="125">
        <v>0</v>
      </c>
      <c r="N1426" s="125">
        <v>0.15376000000000001</v>
      </c>
      <c r="O1426" s="125">
        <v>2.3700000000000001E-3</v>
      </c>
      <c r="P1426" s="125"/>
      <c r="Q1426" s="125"/>
      <c r="R1426" s="125">
        <v>0.15612999999999999</v>
      </c>
      <c r="S1426" s="125"/>
      <c r="T1426" s="125"/>
      <c r="U1426" s="125"/>
      <c r="V1426" s="125"/>
      <c r="W1426" s="125"/>
      <c r="X1426" s="125"/>
      <c r="Y1426" s="125"/>
      <c r="Z1426" s="125"/>
      <c r="AA1426" s="125"/>
      <c r="AB1426" s="125"/>
      <c r="AC1426" s="125"/>
      <c r="AD1426" s="125"/>
      <c r="AE1426" s="125">
        <v>2.3700000000000001E-3</v>
      </c>
      <c r="AF1426" s="125"/>
      <c r="AG1426" s="125"/>
      <c r="AH1426" s="125"/>
      <c r="AI1426" s="125"/>
      <c r="AJ1426" s="125"/>
      <c r="AK1426" s="125"/>
      <c r="AL1426" s="125"/>
      <c r="AM1426" s="125"/>
      <c r="AN1426" s="125"/>
      <c r="AO1426" s="125"/>
      <c r="AP1426" s="125"/>
      <c r="AQ1426" s="125"/>
      <c r="AR1426" s="125"/>
      <c r="AS1426" s="125" t="s">
        <v>1353</v>
      </c>
      <c r="AT1426" s="108" t="str">
        <f t="shared" si="22"/>
        <v>HO2_2025-06-29_P</v>
      </c>
    </row>
    <row r="1427" spans="1:46" x14ac:dyDescent="0.35">
      <c r="A1427" s="125" t="s">
        <v>1718</v>
      </c>
      <c r="B1427" s="125" t="s">
        <v>1349</v>
      </c>
      <c r="C1427" s="125" t="s">
        <v>1359</v>
      </c>
      <c r="D1427" s="125" t="s">
        <v>1349</v>
      </c>
      <c r="E1427" s="125">
        <v>99.850430000000003</v>
      </c>
      <c r="F1427" s="125" t="s">
        <v>1357</v>
      </c>
      <c r="G1427" s="157">
        <v>45837.902083333334</v>
      </c>
      <c r="H1427" s="125"/>
      <c r="I1427" s="125" t="s">
        <v>1352</v>
      </c>
      <c r="J1427" s="125">
        <v>30</v>
      </c>
      <c r="K1427" s="125" t="s">
        <v>1360</v>
      </c>
      <c r="L1427" s="125">
        <v>4</v>
      </c>
      <c r="M1427" s="125">
        <v>0</v>
      </c>
      <c r="N1427" s="125">
        <v>6.5860000000000002E-2</v>
      </c>
      <c r="O1427" s="125">
        <v>0.13431999999999999</v>
      </c>
      <c r="P1427" s="125"/>
      <c r="Q1427" s="125"/>
      <c r="R1427" s="125">
        <v>0.20016999999999999</v>
      </c>
      <c r="S1427" s="125"/>
      <c r="T1427" s="125"/>
      <c r="U1427" s="125"/>
      <c r="V1427" s="125"/>
      <c r="W1427" s="125"/>
      <c r="X1427" s="125"/>
      <c r="Y1427" s="125"/>
      <c r="Z1427" s="125"/>
      <c r="AA1427" s="125"/>
      <c r="AB1427" s="125"/>
      <c r="AC1427" s="125"/>
      <c r="AD1427" s="125"/>
      <c r="AE1427" s="125">
        <v>0.13431999999999999</v>
      </c>
      <c r="AF1427" s="125"/>
      <c r="AG1427" s="125"/>
      <c r="AH1427" s="125"/>
      <c r="AI1427" s="125"/>
      <c r="AJ1427" s="125"/>
      <c r="AK1427" s="125"/>
      <c r="AL1427" s="125"/>
      <c r="AM1427" s="125"/>
      <c r="AN1427" s="125"/>
      <c r="AO1427" s="125"/>
      <c r="AP1427" s="125"/>
      <c r="AQ1427" s="125"/>
      <c r="AR1427" s="125"/>
      <c r="AS1427" s="125" t="s">
        <v>1353</v>
      </c>
      <c r="AT1427" s="108" t="str">
        <f t="shared" si="22"/>
        <v>WP1_2025-06-29_C</v>
      </c>
    </row>
    <row r="1428" spans="1:46" x14ac:dyDescent="0.35">
      <c r="A1428" s="125" t="s">
        <v>1718</v>
      </c>
      <c r="B1428" s="125" t="s">
        <v>1349</v>
      </c>
      <c r="C1428" s="125" t="s">
        <v>1361</v>
      </c>
      <c r="D1428" s="125" t="s">
        <v>1349</v>
      </c>
      <c r="E1428" s="125">
        <v>-12.168799999999999</v>
      </c>
      <c r="F1428" s="125" t="s">
        <v>1351</v>
      </c>
      <c r="G1428" s="157">
        <v>45837.902777777781</v>
      </c>
      <c r="H1428" s="125"/>
      <c r="I1428" s="125" t="s">
        <v>1352</v>
      </c>
      <c r="J1428" s="125">
        <v>30</v>
      </c>
      <c r="K1428" s="125"/>
      <c r="L1428" s="125">
        <v>0</v>
      </c>
      <c r="M1428" s="125">
        <v>0</v>
      </c>
      <c r="N1428" s="125">
        <v>-1.076E-2</v>
      </c>
      <c r="O1428" s="125">
        <v>3.4930000000000003E-2</v>
      </c>
      <c r="P1428" s="125"/>
      <c r="Q1428" s="125"/>
      <c r="R1428" s="125">
        <v>2.4170000000000001E-2</v>
      </c>
      <c r="S1428" s="125"/>
      <c r="T1428" s="125"/>
      <c r="U1428" s="125"/>
      <c r="V1428" s="125"/>
      <c r="W1428" s="125"/>
      <c r="X1428" s="125"/>
      <c r="Y1428" s="125"/>
      <c r="Z1428" s="125"/>
      <c r="AA1428" s="125"/>
      <c r="AB1428" s="125"/>
      <c r="AC1428" s="125"/>
      <c r="AD1428" s="125"/>
      <c r="AE1428" s="125">
        <v>3.4930000000000003E-2</v>
      </c>
      <c r="AF1428" s="125"/>
      <c r="AG1428" s="125"/>
      <c r="AH1428" s="125"/>
      <c r="AI1428" s="125"/>
      <c r="AJ1428" s="125"/>
      <c r="AK1428" s="125"/>
      <c r="AL1428" s="125"/>
      <c r="AM1428" s="125"/>
      <c r="AN1428" s="125"/>
      <c r="AO1428" s="125"/>
      <c r="AP1428" s="125"/>
      <c r="AQ1428" s="125"/>
      <c r="AR1428" s="125"/>
      <c r="AS1428" s="125" t="s">
        <v>1353</v>
      </c>
      <c r="AT1428" s="108" t="str">
        <f t="shared" si="22"/>
        <v>WP1_2025-06-29_T</v>
      </c>
    </row>
    <row r="1429" spans="1:46" x14ac:dyDescent="0.35">
      <c r="A1429" s="125" t="s">
        <v>1716</v>
      </c>
      <c r="B1429" s="125" t="s">
        <v>1349</v>
      </c>
      <c r="C1429" s="125" t="s">
        <v>1359</v>
      </c>
      <c r="D1429" s="125" t="s">
        <v>1349</v>
      </c>
      <c r="E1429" s="125">
        <v>552.11180000000002</v>
      </c>
      <c r="F1429" s="125" t="s">
        <v>1357</v>
      </c>
      <c r="G1429" s="157">
        <v>45837.904166666667</v>
      </c>
      <c r="H1429" s="125"/>
      <c r="I1429" s="125" t="s">
        <v>1352</v>
      </c>
      <c r="J1429" s="125"/>
      <c r="K1429" s="125" t="s">
        <v>1360</v>
      </c>
      <c r="L1429" s="125">
        <v>24</v>
      </c>
      <c r="M1429" s="125">
        <v>0</v>
      </c>
      <c r="N1429" s="125">
        <v>7.2090000000000001E-2</v>
      </c>
      <c r="O1429" s="125">
        <v>0.1386</v>
      </c>
      <c r="P1429" s="125"/>
      <c r="Q1429" s="125"/>
      <c r="R1429" s="125">
        <v>0.21068999999999999</v>
      </c>
      <c r="S1429" s="125"/>
      <c r="T1429" s="125"/>
      <c r="U1429" s="125"/>
      <c r="V1429" s="125"/>
      <c r="W1429" s="125"/>
      <c r="X1429" s="125"/>
      <c r="Y1429" s="125"/>
      <c r="Z1429" s="125"/>
      <c r="AA1429" s="125"/>
      <c r="AB1429" s="125"/>
      <c r="AC1429" s="125"/>
      <c r="AD1429" s="125"/>
      <c r="AE1429" s="125">
        <v>0.1386</v>
      </c>
      <c r="AF1429" s="125"/>
      <c r="AG1429" s="125"/>
      <c r="AH1429" s="125"/>
      <c r="AI1429" s="125"/>
      <c r="AJ1429" s="125"/>
      <c r="AK1429" s="125"/>
      <c r="AL1429" s="125"/>
      <c r="AM1429" s="125"/>
      <c r="AN1429" s="125"/>
      <c r="AO1429" s="125"/>
      <c r="AP1429" s="125"/>
      <c r="AQ1429" s="125"/>
      <c r="AR1429" s="125"/>
      <c r="AS1429" s="125" t="s">
        <v>1353</v>
      </c>
      <c r="AT1429" s="108" t="str">
        <f t="shared" si="22"/>
        <v>BRL1_2025-06-29_C</v>
      </c>
    </row>
    <row r="1430" spans="1:46" x14ac:dyDescent="0.35">
      <c r="A1430" s="125" t="s">
        <v>1719</v>
      </c>
      <c r="B1430" s="125" t="s">
        <v>1349</v>
      </c>
      <c r="C1430" s="125" t="s">
        <v>1361</v>
      </c>
      <c r="D1430" s="125" t="s">
        <v>1349</v>
      </c>
      <c r="E1430" s="125">
        <v>1.98394</v>
      </c>
      <c r="F1430" s="125" t="s">
        <v>1351</v>
      </c>
      <c r="G1430" s="157">
        <v>45837.904861111114</v>
      </c>
      <c r="H1430" s="125"/>
      <c r="I1430" s="125" t="s">
        <v>1352</v>
      </c>
      <c r="J1430" s="125"/>
      <c r="K1430" s="125"/>
      <c r="L1430" s="125">
        <v>0</v>
      </c>
      <c r="M1430" s="125">
        <v>0</v>
      </c>
      <c r="N1430" s="125">
        <v>2.7200000000000002E-3</v>
      </c>
      <c r="O1430" s="125">
        <v>1.1950000000000001E-2</v>
      </c>
      <c r="P1430" s="125"/>
      <c r="Q1430" s="125"/>
      <c r="R1430" s="125">
        <v>1.4670000000000001E-2</v>
      </c>
      <c r="S1430" s="125"/>
      <c r="T1430" s="125"/>
      <c r="U1430" s="125"/>
      <c r="V1430" s="125"/>
      <c r="W1430" s="125"/>
      <c r="X1430" s="125"/>
      <c r="Y1430" s="125"/>
      <c r="Z1430" s="125"/>
      <c r="AA1430" s="125"/>
      <c r="AB1430" s="125"/>
      <c r="AC1430" s="125"/>
      <c r="AD1430" s="125"/>
      <c r="AE1430" s="125">
        <v>1.1950000000000001E-2</v>
      </c>
      <c r="AF1430" s="125"/>
      <c r="AG1430" s="125"/>
      <c r="AH1430" s="125"/>
      <c r="AI1430" s="125"/>
      <c r="AJ1430" s="125"/>
      <c r="AK1430" s="125"/>
      <c r="AL1430" s="125"/>
      <c r="AM1430" s="125"/>
      <c r="AN1430" s="125"/>
      <c r="AO1430" s="125"/>
      <c r="AP1430" s="125"/>
      <c r="AQ1430" s="125"/>
      <c r="AR1430" s="125"/>
      <c r="AS1430" s="125" t="s">
        <v>1353</v>
      </c>
      <c r="AT1430" s="108" t="str">
        <f t="shared" si="22"/>
        <v>HO2_2025-06-29_T</v>
      </c>
    </row>
    <row r="1431" spans="1:46" x14ac:dyDescent="0.35">
      <c r="A1431" s="125" t="s">
        <v>1719</v>
      </c>
      <c r="B1431" s="125" t="s">
        <v>1349</v>
      </c>
      <c r="C1431" s="125" t="s">
        <v>1359</v>
      </c>
      <c r="D1431" s="125" t="s">
        <v>1349</v>
      </c>
      <c r="E1431" s="125">
        <v>95.588530000000006</v>
      </c>
      <c r="F1431" s="125" t="s">
        <v>1357</v>
      </c>
      <c r="G1431" s="157">
        <v>45837.905555555553</v>
      </c>
      <c r="H1431" s="125"/>
      <c r="I1431" s="125" t="s">
        <v>1352</v>
      </c>
      <c r="J1431" s="125">
        <v>30</v>
      </c>
      <c r="K1431" s="125" t="s">
        <v>1360</v>
      </c>
      <c r="L1431" s="125">
        <v>4</v>
      </c>
      <c r="M1431" s="125">
        <v>0</v>
      </c>
      <c r="N1431" s="125">
        <v>6.3339999999999994E-2</v>
      </c>
      <c r="O1431" s="125">
        <v>0.13847000000000001</v>
      </c>
      <c r="P1431" s="125"/>
      <c r="Q1431" s="125"/>
      <c r="R1431" s="125">
        <v>0.20180999999999999</v>
      </c>
      <c r="S1431" s="125"/>
      <c r="T1431" s="125"/>
      <c r="U1431" s="125"/>
      <c r="V1431" s="125"/>
      <c r="W1431" s="125"/>
      <c r="X1431" s="125"/>
      <c r="Y1431" s="125"/>
      <c r="Z1431" s="125"/>
      <c r="AA1431" s="125"/>
      <c r="AB1431" s="125"/>
      <c r="AC1431" s="125"/>
      <c r="AD1431" s="125"/>
      <c r="AE1431" s="125">
        <v>0.13847000000000001</v>
      </c>
      <c r="AF1431" s="125"/>
      <c r="AG1431" s="125"/>
      <c r="AH1431" s="125"/>
      <c r="AI1431" s="125"/>
      <c r="AJ1431" s="125"/>
      <c r="AK1431" s="125"/>
      <c r="AL1431" s="125"/>
      <c r="AM1431" s="125"/>
      <c r="AN1431" s="125"/>
      <c r="AO1431" s="125"/>
      <c r="AP1431" s="125"/>
      <c r="AQ1431" s="125"/>
      <c r="AR1431" s="125"/>
      <c r="AS1431" s="125" t="s">
        <v>1353</v>
      </c>
      <c r="AT1431" s="108" t="str">
        <f t="shared" si="22"/>
        <v>HO2_2025-06-29_C</v>
      </c>
    </row>
    <row r="1432" spans="1:46" x14ac:dyDescent="0.35">
      <c r="A1432" s="125" t="s">
        <v>1691</v>
      </c>
      <c r="B1432" s="125" t="s">
        <v>1349</v>
      </c>
      <c r="C1432" s="125" t="s">
        <v>1361</v>
      </c>
      <c r="D1432" s="125" t="s">
        <v>1349</v>
      </c>
      <c r="E1432" s="125">
        <v>968.31970000000001</v>
      </c>
      <c r="F1432" s="125" t="s">
        <v>1351</v>
      </c>
      <c r="G1432" s="157">
        <v>45837.906944444447</v>
      </c>
      <c r="H1432" s="125"/>
      <c r="I1432" s="125" t="s">
        <v>1352</v>
      </c>
      <c r="J1432" s="125"/>
      <c r="K1432" s="125" t="s">
        <v>1360</v>
      </c>
      <c r="L1432" s="125">
        <v>6</v>
      </c>
      <c r="M1432" s="125">
        <v>0</v>
      </c>
      <c r="N1432" s="125">
        <v>0.13378999999999999</v>
      </c>
      <c r="O1432" s="125">
        <v>3.8000000000000002E-4</v>
      </c>
      <c r="P1432" s="125"/>
      <c r="Q1432" s="125"/>
      <c r="R1432" s="125">
        <v>0.13417000000000001</v>
      </c>
      <c r="S1432" s="125"/>
      <c r="T1432" s="125"/>
      <c r="U1432" s="125"/>
      <c r="V1432" s="125"/>
      <c r="W1432" s="125"/>
      <c r="X1432" s="125"/>
      <c r="Y1432" s="125"/>
      <c r="Z1432" s="125"/>
      <c r="AA1432" s="125"/>
      <c r="AB1432" s="125"/>
      <c r="AC1432" s="125"/>
      <c r="AD1432" s="125"/>
      <c r="AE1432" s="125">
        <v>3.8000000000000002E-4</v>
      </c>
      <c r="AF1432" s="125"/>
      <c r="AG1432" s="125"/>
      <c r="AH1432" s="125"/>
      <c r="AI1432" s="125"/>
      <c r="AJ1432" s="125"/>
      <c r="AK1432" s="125"/>
      <c r="AL1432" s="125"/>
      <c r="AM1432" s="125"/>
      <c r="AN1432" s="125"/>
      <c r="AO1432" s="125"/>
      <c r="AP1432" s="125"/>
      <c r="AQ1432" s="125"/>
      <c r="AR1432" s="125"/>
      <c r="AS1432" s="125" t="s">
        <v>1353</v>
      </c>
      <c r="AT1432" s="108" t="str">
        <f t="shared" si="22"/>
        <v>ABM4_2025-06-29_T</v>
      </c>
    </row>
    <row r="1433" spans="1:46" x14ac:dyDescent="0.35">
      <c r="A1433" s="125" t="s">
        <v>1705</v>
      </c>
      <c r="B1433" s="125" t="s">
        <v>1349</v>
      </c>
      <c r="C1433" s="125" t="s">
        <v>1359</v>
      </c>
      <c r="D1433" s="125" t="s">
        <v>1349</v>
      </c>
      <c r="E1433" s="125">
        <v>358.8655</v>
      </c>
      <c r="F1433" s="125" t="s">
        <v>1357</v>
      </c>
      <c r="G1433" s="157">
        <v>45837.907638888886</v>
      </c>
      <c r="H1433" s="125"/>
      <c r="I1433" s="125" t="s">
        <v>1352</v>
      </c>
      <c r="J1433" s="125"/>
      <c r="K1433" s="125" t="s">
        <v>1360</v>
      </c>
      <c r="L1433" s="125">
        <v>4</v>
      </c>
      <c r="M1433" s="125">
        <v>0</v>
      </c>
      <c r="N1433" s="125">
        <v>0.20956</v>
      </c>
      <c r="O1433" s="125">
        <v>0.13782</v>
      </c>
      <c r="P1433" s="125"/>
      <c r="Q1433" s="125"/>
      <c r="R1433" s="125">
        <v>0.34738999999999998</v>
      </c>
      <c r="S1433" s="125"/>
      <c r="T1433" s="125"/>
      <c r="U1433" s="125"/>
      <c r="V1433" s="125"/>
      <c r="W1433" s="125"/>
      <c r="X1433" s="125"/>
      <c r="Y1433" s="125"/>
      <c r="Z1433" s="125"/>
      <c r="AA1433" s="125"/>
      <c r="AB1433" s="125"/>
      <c r="AC1433" s="125"/>
      <c r="AD1433" s="125"/>
      <c r="AE1433" s="125">
        <v>0.13782</v>
      </c>
      <c r="AF1433" s="125"/>
      <c r="AG1433" s="125"/>
      <c r="AH1433" s="125"/>
      <c r="AI1433" s="125"/>
      <c r="AJ1433" s="125"/>
      <c r="AK1433" s="125"/>
      <c r="AL1433" s="125"/>
      <c r="AM1433" s="125"/>
      <c r="AN1433" s="125"/>
      <c r="AO1433" s="125"/>
      <c r="AP1433" s="125"/>
      <c r="AQ1433" s="125"/>
      <c r="AR1433" s="125"/>
      <c r="AS1433" s="125" t="s">
        <v>1353</v>
      </c>
      <c r="AT1433" s="108" t="str">
        <f t="shared" si="22"/>
        <v>BD4_2025-06-29_C</v>
      </c>
    </row>
    <row r="1434" spans="1:46" ht="14.9" customHeight="1" x14ac:dyDescent="0.35">
      <c r="A1434" s="125" t="s">
        <v>1720</v>
      </c>
      <c r="B1434" s="125" t="s">
        <v>1349</v>
      </c>
      <c r="C1434" s="125" t="s">
        <v>1350</v>
      </c>
      <c r="D1434" s="125" t="s">
        <v>1349</v>
      </c>
      <c r="E1434" s="125">
        <v>19.709119999999999</v>
      </c>
      <c r="F1434" s="125" t="s">
        <v>1351</v>
      </c>
      <c r="G1434" s="102">
        <v>45844.602083333331</v>
      </c>
      <c r="H1434" s="125"/>
      <c r="I1434" s="125" t="s">
        <v>1352</v>
      </c>
      <c r="J1434" s="125"/>
      <c r="K1434" s="125"/>
      <c r="L1434" s="125">
        <v>0</v>
      </c>
      <c r="M1434" s="125">
        <v>0</v>
      </c>
      <c r="N1434" s="125">
        <v>6.4210000000000003E-2</v>
      </c>
      <c r="O1434" s="125">
        <v>7.8899999999999994E-3</v>
      </c>
      <c r="P1434" s="125"/>
      <c r="Q1434" s="125"/>
      <c r="R1434" s="125">
        <v>7.2099999999999997E-2</v>
      </c>
      <c r="S1434" s="125"/>
      <c r="T1434" s="125"/>
      <c r="U1434" s="125"/>
      <c r="V1434" s="125"/>
      <c r="W1434" s="125"/>
      <c r="X1434" s="125"/>
      <c r="Y1434" s="125"/>
      <c r="Z1434" s="125"/>
      <c r="AA1434" s="125"/>
      <c r="AB1434" s="125"/>
      <c r="AC1434" s="125"/>
      <c r="AD1434" s="125"/>
      <c r="AE1434" s="125">
        <v>7.8899999999999994E-3</v>
      </c>
      <c r="AF1434" s="125"/>
      <c r="AG1434" s="125"/>
      <c r="AH1434" s="125"/>
      <c r="AI1434" s="125"/>
      <c r="AJ1434" s="125"/>
      <c r="AK1434" s="125"/>
      <c r="AL1434" s="125"/>
      <c r="AM1434" s="125"/>
      <c r="AN1434" s="125"/>
      <c r="AO1434" s="125"/>
      <c r="AP1434" s="125"/>
      <c r="AQ1434" s="125"/>
      <c r="AR1434" s="125"/>
      <c r="AS1434" s="125" t="s">
        <v>1353</v>
      </c>
      <c r="AT1434" s="108" t="str">
        <f t="shared" si="22"/>
        <v>AC2_2025-07-06_N</v>
      </c>
    </row>
    <row r="1435" spans="1:46" x14ac:dyDescent="0.35">
      <c r="A1435" s="125" t="s">
        <v>1721</v>
      </c>
      <c r="B1435" s="125" t="s">
        <v>1349</v>
      </c>
      <c r="C1435" s="125" t="s">
        <v>1350</v>
      </c>
      <c r="D1435" s="125" t="s">
        <v>1349</v>
      </c>
      <c r="E1435" s="125">
        <v>-5.3810500000000001</v>
      </c>
      <c r="F1435" s="125" t="s">
        <v>1351</v>
      </c>
      <c r="G1435" s="102">
        <v>45844.604166666664</v>
      </c>
      <c r="H1435" s="125"/>
      <c r="I1435" s="125" t="s">
        <v>1352</v>
      </c>
      <c r="J1435" s="125"/>
      <c r="K1435" s="125"/>
      <c r="L1435" s="125">
        <v>0</v>
      </c>
      <c r="M1435" s="125">
        <v>0</v>
      </c>
      <c r="N1435" s="125">
        <v>-6.8199999999999997E-3</v>
      </c>
      <c r="O1435" s="125">
        <v>3.7819999999999999E-2</v>
      </c>
      <c r="P1435" s="125"/>
      <c r="Q1435" s="125"/>
      <c r="R1435" s="125">
        <v>3.1E-2</v>
      </c>
      <c r="S1435" s="125"/>
      <c r="T1435" s="125"/>
      <c r="U1435" s="125"/>
      <c r="V1435" s="125"/>
      <c r="W1435" s="125"/>
      <c r="X1435" s="125"/>
      <c r="Y1435" s="125"/>
      <c r="Z1435" s="125"/>
      <c r="AA1435" s="125"/>
      <c r="AB1435" s="125"/>
      <c r="AC1435" s="125"/>
      <c r="AD1435" s="125"/>
      <c r="AE1435" s="125">
        <v>3.7819999999999999E-2</v>
      </c>
      <c r="AF1435" s="125"/>
      <c r="AG1435" s="125"/>
      <c r="AH1435" s="125"/>
      <c r="AI1435" s="125"/>
      <c r="AJ1435" s="125"/>
      <c r="AK1435" s="125"/>
      <c r="AL1435" s="125"/>
      <c r="AM1435" s="125"/>
      <c r="AN1435" s="125"/>
      <c r="AO1435" s="125"/>
      <c r="AP1435" s="125"/>
      <c r="AQ1435" s="125"/>
      <c r="AR1435" s="125"/>
      <c r="AS1435" s="125" t="s">
        <v>1353</v>
      </c>
      <c r="AT1435" s="108" t="str">
        <f t="shared" si="22"/>
        <v>WP1_2025-07-06_N</v>
      </c>
    </row>
    <row r="1436" spans="1:46" x14ac:dyDescent="0.35">
      <c r="A1436" s="125" t="s">
        <v>1722</v>
      </c>
      <c r="B1436" s="125" t="s">
        <v>1349</v>
      </c>
      <c r="C1436" s="125" t="s">
        <v>1350</v>
      </c>
      <c r="D1436" s="125" t="s">
        <v>1349</v>
      </c>
      <c r="E1436" s="125">
        <v>-1.00576</v>
      </c>
      <c r="F1436" s="125" t="s">
        <v>1351</v>
      </c>
      <c r="G1436" s="102">
        <v>45844.604166666664</v>
      </c>
      <c r="H1436" s="125"/>
      <c r="I1436" s="125" t="s">
        <v>1352</v>
      </c>
      <c r="J1436" s="125"/>
      <c r="K1436" s="125"/>
      <c r="L1436" s="125">
        <v>0</v>
      </c>
      <c r="M1436" s="125">
        <v>0</v>
      </c>
      <c r="N1436" s="125">
        <v>5.5599999999999998E-3</v>
      </c>
      <c r="O1436" s="125">
        <v>3.0929999999999999E-2</v>
      </c>
      <c r="P1436" s="125"/>
      <c r="Q1436" s="125"/>
      <c r="R1436" s="125">
        <v>3.6499999999999998E-2</v>
      </c>
      <c r="S1436" s="125"/>
      <c r="T1436" s="125"/>
      <c r="U1436" s="125"/>
      <c r="V1436" s="125"/>
      <c r="W1436" s="125"/>
      <c r="X1436" s="125"/>
      <c r="Y1436" s="125"/>
      <c r="Z1436" s="125"/>
      <c r="AA1436" s="125"/>
      <c r="AB1436" s="125"/>
      <c r="AC1436" s="125"/>
      <c r="AD1436" s="125"/>
      <c r="AE1436" s="125">
        <v>3.0929999999999999E-2</v>
      </c>
      <c r="AF1436" s="125"/>
      <c r="AG1436" s="125"/>
      <c r="AH1436" s="125"/>
      <c r="AI1436" s="125"/>
      <c r="AJ1436" s="125"/>
      <c r="AK1436" s="125"/>
      <c r="AL1436" s="125"/>
      <c r="AM1436" s="125"/>
      <c r="AN1436" s="125"/>
      <c r="AO1436" s="125"/>
      <c r="AP1436" s="125"/>
      <c r="AQ1436" s="125"/>
      <c r="AR1436" s="125"/>
      <c r="AS1436" s="125" t="s">
        <v>1353</v>
      </c>
      <c r="AT1436" s="108" t="str">
        <f t="shared" si="22"/>
        <v>WP2_2025-07-06_N</v>
      </c>
    </row>
    <row r="1437" spans="1:46" x14ac:dyDescent="0.35">
      <c r="A1437" s="125" t="s">
        <v>1723</v>
      </c>
      <c r="B1437" s="125" t="s">
        <v>1349</v>
      </c>
      <c r="C1437" s="125" t="s">
        <v>1350</v>
      </c>
      <c r="D1437" s="125" t="s">
        <v>1349</v>
      </c>
      <c r="E1437" s="125">
        <v>-3.4987300000000001</v>
      </c>
      <c r="F1437" s="125" t="s">
        <v>1351</v>
      </c>
      <c r="G1437" s="102">
        <v>45844.604861111111</v>
      </c>
      <c r="H1437" s="125"/>
      <c r="I1437" s="125" t="s">
        <v>1352</v>
      </c>
      <c r="J1437" s="125"/>
      <c r="K1437" s="125"/>
      <c r="L1437" s="125">
        <v>0</v>
      </c>
      <c r="M1437" s="125">
        <v>0</v>
      </c>
      <c r="N1437" s="125">
        <v>-1.49E-3</v>
      </c>
      <c r="O1437" s="125">
        <v>5.194E-2</v>
      </c>
      <c r="P1437" s="125"/>
      <c r="Q1437" s="125"/>
      <c r="R1437" s="125">
        <v>5.0450000000000002E-2</v>
      </c>
      <c r="S1437" s="125"/>
      <c r="T1437" s="125"/>
      <c r="U1437" s="125"/>
      <c r="V1437" s="125"/>
      <c r="W1437" s="125"/>
      <c r="X1437" s="125"/>
      <c r="Y1437" s="125"/>
      <c r="Z1437" s="125"/>
      <c r="AA1437" s="125"/>
      <c r="AB1437" s="125"/>
      <c r="AC1437" s="125"/>
      <c r="AD1437" s="125"/>
      <c r="AE1437" s="125">
        <v>5.194E-2</v>
      </c>
      <c r="AF1437" s="125"/>
      <c r="AG1437" s="125"/>
      <c r="AH1437" s="125"/>
      <c r="AI1437" s="125"/>
      <c r="AJ1437" s="125"/>
      <c r="AK1437" s="125"/>
      <c r="AL1437" s="125"/>
      <c r="AM1437" s="125"/>
      <c r="AN1437" s="125"/>
      <c r="AO1437" s="125"/>
      <c r="AP1437" s="125"/>
      <c r="AQ1437" s="125"/>
      <c r="AR1437" s="125"/>
      <c r="AS1437" s="125" t="s">
        <v>1353</v>
      </c>
      <c r="AT1437" s="108" t="str">
        <f t="shared" si="22"/>
        <v>WP3_2025-07-06_N</v>
      </c>
    </row>
    <row r="1438" spans="1:46" x14ac:dyDescent="0.35">
      <c r="A1438" s="125" t="s">
        <v>1724</v>
      </c>
      <c r="B1438" s="125" t="s">
        <v>1349</v>
      </c>
      <c r="C1438" s="125" t="s">
        <v>1350</v>
      </c>
      <c r="D1438" s="125" t="s">
        <v>1349</v>
      </c>
      <c r="E1438" s="125">
        <v>-4.6435700000000004</v>
      </c>
      <c r="F1438" s="125" t="s">
        <v>1351</v>
      </c>
      <c r="G1438" s="102">
        <v>45844.605555555558</v>
      </c>
      <c r="H1438" s="125"/>
      <c r="I1438" s="125" t="s">
        <v>1352</v>
      </c>
      <c r="J1438" s="125"/>
      <c r="K1438" s="125"/>
      <c r="L1438" s="125">
        <v>0</v>
      </c>
      <c r="M1438" s="125">
        <v>0</v>
      </c>
      <c r="N1438" s="125">
        <v>-4.7299999999999998E-3</v>
      </c>
      <c r="O1438" s="125">
        <v>2.767E-2</v>
      </c>
      <c r="P1438" s="125"/>
      <c r="Q1438" s="125"/>
      <c r="R1438" s="125">
        <v>2.2939999999999999E-2</v>
      </c>
      <c r="S1438" s="125"/>
      <c r="T1438" s="125"/>
      <c r="U1438" s="125"/>
      <c r="V1438" s="125"/>
      <c r="W1438" s="125"/>
      <c r="X1438" s="125"/>
      <c r="Y1438" s="125"/>
      <c r="Z1438" s="125"/>
      <c r="AA1438" s="125"/>
      <c r="AB1438" s="125"/>
      <c r="AC1438" s="125"/>
      <c r="AD1438" s="125"/>
      <c r="AE1438" s="125">
        <v>2.767E-2</v>
      </c>
      <c r="AF1438" s="125"/>
      <c r="AG1438" s="125"/>
      <c r="AH1438" s="125"/>
      <c r="AI1438" s="125"/>
      <c r="AJ1438" s="125"/>
      <c r="AK1438" s="125"/>
      <c r="AL1438" s="125"/>
      <c r="AM1438" s="125"/>
      <c r="AN1438" s="125"/>
      <c r="AO1438" s="125"/>
      <c r="AP1438" s="125"/>
      <c r="AQ1438" s="125"/>
      <c r="AR1438" s="125"/>
      <c r="AS1438" s="125" t="s">
        <v>1353</v>
      </c>
      <c r="AT1438" s="108" t="str">
        <f t="shared" si="22"/>
        <v>WP4_2025-07-06_N</v>
      </c>
    </row>
    <row r="1439" spans="1:46" x14ac:dyDescent="0.35">
      <c r="A1439" s="125" t="s">
        <v>1725</v>
      </c>
      <c r="B1439" s="125" t="s">
        <v>1349</v>
      </c>
      <c r="C1439" s="125" t="s">
        <v>1350</v>
      </c>
      <c r="D1439" s="125" t="s">
        <v>1349</v>
      </c>
      <c r="E1439" s="125">
        <v>0.28998000000000002</v>
      </c>
      <c r="F1439" s="125" t="s">
        <v>1351</v>
      </c>
      <c r="G1439" s="102">
        <v>45844.606249999997</v>
      </c>
      <c r="H1439" s="125"/>
      <c r="I1439" s="125" t="s">
        <v>1352</v>
      </c>
      <c r="J1439" s="125"/>
      <c r="K1439" s="125"/>
      <c r="L1439" s="125">
        <v>0</v>
      </c>
      <c r="M1439" s="125">
        <v>0</v>
      </c>
      <c r="N1439" s="125">
        <v>9.2300000000000004E-3</v>
      </c>
      <c r="O1439" s="125">
        <v>1.602E-2</v>
      </c>
      <c r="P1439" s="125"/>
      <c r="Q1439" s="125"/>
      <c r="R1439" s="125">
        <v>2.5250000000000002E-2</v>
      </c>
      <c r="S1439" s="125"/>
      <c r="T1439" s="125"/>
      <c r="U1439" s="125"/>
      <c r="V1439" s="125"/>
      <c r="W1439" s="125"/>
      <c r="X1439" s="125"/>
      <c r="Y1439" s="125"/>
      <c r="Z1439" s="125"/>
      <c r="AA1439" s="125"/>
      <c r="AB1439" s="125"/>
      <c r="AC1439" s="125"/>
      <c r="AD1439" s="125"/>
      <c r="AE1439" s="125">
        <v>1.602E-2</v>
      </c>
      <c r="AF1439" s="125"/>
      <c r="AG1439" s="125"/>
      <c r="AH1439" s="125"/>
      <c r="AI1439" s="125"/>
      <c r="AJ1439" s="125"/>
      <c r="AK1439" s="125"/>
      <c r="AL1439" s="125"/>
      <c r="AM1439" s="125"/>
      <c r="AN1439" s="125"/>
      <c r="AO1439" s="125"/>
      <c r="AP1439" s="125"/>
      <c r="AQ1439" s="125"/>
      <c r="AR1439" s="125"/>
      <c r="AS1439" s="125" t="s">
        <v>1353</v>
      </c>
      <c r="AT1439" s="108" t="str">
        <f t="shared" si="22"/>
        <v>HO2_2025-07-06_N</v>
      </c>
    </row>
    <row r="1440" spans="1:46" x14ac:dyDescent="0.35">
      <c r="A1440" s="125" t="s">
        <v>1722</v>
      </c>
      <c r="B1440" s="125" t="s">
        <v>1349</v>
      </c>
      <c r="C1440" s="125" t="s">
        <v>1361</v>
      </c>
      <c r="D1440" s="125" t="s">
        <v>1349</v>
      </c>
      <c r="E1440" s="125">
        <v>-0.82106999999999997</v>
      </c>
      <c r="F1440" s="125" t="s">
        <v>1351</v>
      </c>
      <c r="G1440" s="102">
        <v>45844.606249999997</v>
      </c>
      <c r="H1440" s="125"/>
      <c r="I1440" s="125" t="s">
        <v>1352</v>
      </c>
      <c r="J1440" s="125">
        <v>30</v>
      </c>
      <c r="K1440" s="125"/>
      <c r="L1440" s="125">
        <v>0</v>
      </c>
      <c r="M1440" s="125">
        <v>0</v>
      </c>
      <c r="N1440" s="125">
        <v>3.7100000000000002E-3</v>
      </c>
      <c r="O1440" s="125">
        <v>1.5769999999999999E-2</v>
      </c>
      <c r="P1440" s="125"/>
      <c r="Q1440" s="125"/>
      <c r="R1440" s="125">
        <v>1.9470000000000001E-2</v>
      </c>
      <c r="S1440" s="125"/>
      <c r="T1440" s="125"/>
      <c r="U1440" s="125"/>
      <c r="V1440" s="125"/>
      <c r="W1440" s="125"/>
      <c r="X1440" s="125"/>
      <c r="Y1440" s="125"/>
      <c r="Z1440" s="125"/>
      <c r="AA1440" s="125"/>
      <c r="AB1440" s="125"/>
      <c r="AC1440" s="125"/>
      <c r="AD1440" s="125"/>
      <c r="AE1440" s="125">
        <v>1.5769999999999999E-2</v>
      </c>
      <c r="AF1440" s="125"/>
      <c r="AG1440" s="125"/>
      <c r="AH1440" s="125"/>
      <c r="AI1440" s="125"/>
      <c r="AJ1440" s="125"/>
      <c r="AK1440" s="125"/>
      <c r="AL1440" s="125"/>
      <c r="AM1440" s="125"/>
      <c r="AN1440" s="125"/>
      <c r="AO1440" s="125"/>
      <c r="AP1440" s="125"/>
      <c r="AQ1440" s="125"/>
      <c r="AR1440" s="125"/>
      <c r="AS1440" s="125" t="s">
        <v>1353</v>
      </c>
      <c r="AT1440" s="108" t="str">
        <f t="shared" si="22"/>
        <v>WP2_2025-07-06_T</v>
      </c>
    </row>
    <row r="1441" spans="1:46" x14ac:dyDescent="0.35">
      <c r="A1441" s="125" t="s">
        <v>1726</v>
      </c>
      <c r="B1441" s="125" t="s">
        <v>1349</v>
      </c>
      <c r="C1441" s="125" t="s">
        <v>1350</v>
      </c>
      <c r="D1441" s="125" t="s">
        <v>1349</v>
      </c>
      <c r="E1441" s="125">
        <v>-2.5785999999999998</v>
      </c>
      <c r="F1441" s="125" t="s">
        <v>1351</v>
      </c>
      <c r="G1441" s="102">
        <v>45844.60833333333</v>
      </c>
      <c r="H1441" s="125"/>
      <c r="I1441" s="125" t="s">
        <v>1352</v>
      </c>
      <c r="J1441" s="125"/>
      <c r="K1441" s="125"/>
      <c r="L1441" s="125">
        <v>0</v>
      </c>
      <c r="M1441" s="125">
        <v>0</v>
      </c>
      <c r="N1441" s="125">
        <v>1.1100000000000001E-3</v>
      </c>
      <c r="O1441" s="125">
        <v>1.8630000000000001E-2</v>
      </c>
      <c r="P1441" s="125"/>
      <c r="Q1441" s="125"/>
      <c r="R1441" s="125">
        <v>1.9740000000000001E-2</v>
      </c>
      <c r="S1441" s="125"/>
      <c r="T1441" s="125"/>
      <c r="U1441" s="125"/>
      <c r="V1441" s="125"/>
      <c r="W1441" s="125"/>
      <c r="X1441" s="125"/>
      <c r="Y1441" s="125"/>
      <c r="Z1441" s="125"/>
      <c r="AA1441" s="125"/>
      <c r="AB1441" s="125"/>
      <c r="AC1441" s="125"/>
      <c r="AD1441" s="125"/>
      <c r="AE1441" s="125">
        <v>1.8630000000000001E-2</v>
      </c>
      <c r="AF1441" s="125"/>
      <c r="AG1441" s="125"/>
      <c r="AH1441" s="125"/>
      <c r="AI1441" s="125"/>
      <c r="AJ1441" s="125"/>
      <c r="AK1441" s="125"/>
      <c r="AL1441" s="125"/>
      <c r="AM1441" s="125"/>
      <c r="AN1441" s="125"/>
      <c r="AO1441" s="125"/>
      <c r="AP1441" s="125"/>
      <c r="AQ1441" s="125"/>
      <c r="AR1441" s="125"/>
      <c r="AS1441" s="125" t="s">
        <v>1353</v>
      </c>
      <c r="AT1441" s="108" t="str">
        <f t="shared" si="22"/>
        <v>HO3_2025-07-06_N</v>
      </c>
    </row>
    <row r="1442" spans="1:46" x14ac:dyDescent="0.35">
      <c r="A1442" s="125" t="s">
        <v>1721</v>
      </c>
      <c r="B1442" s="125" t="s">
        <v>1349</v>
      </c>
      <c r="C1442" s="125" t="s">
        <v>1359</v>
      </c>
      <c r="D1442" s="125" t="s">
        <v>1349</v>
      </c>
      <c r="E1442" s="125">
        <v>115.4327</v>
      </c>
      <c r="F1442" s="125" t="s">
        <v>1357</v>
      </c>
      <c r="G1442" s="102">
        <v>45844.612500000003</v>
      </c>
      <c r="H1442" s="125"/>
      <c r="I1442" s="125" t="s">
        <v>1352</v>
      </c>
      <c r="J1442" s="125"/>
      <c r="K1442" s="125" t="s">
        <v>1360</v>
      </c>
      <c r="L1442" s="125">
        <v>4</v>
      </c>
      <c r="M1442" s="125">
        <v>0</v>
      </c>
      <c r="N1442" s="125">
        <v>7.571E-2</v>
      </c>
      <c r="O1442" s="125">
        <v>0.13005</v>
      </c>
      <c r="P1442" s="125"/>
      <c r="Q1442" s="125"/>
      <c r="R1442" s="125">
        <v>0.20576</v>
      </c>
      <c r="S1442" s="125"/>
      <c r="T1442" s="125"/>
      <c r="U1442" s="125"/>
      <c r="V1442" s="125"/>
      <c r="W1442" s="125"/>
      <c r="X1442" s="125"/>
      <c r="Y1442" s="125"/>
      <c r="Z1442" s="125"/>
      <c r="AA1442" s="125"/>
      <c r="AB1442" s="125"/>
      <c r="AC1442" s="125"/>
      <c r="AD1442" s="125"/>
      <c r="AE1442" s="125">
        <v>0.13005</v>
      </c>
      <c r="AF1442" s="125"/>
      <c r="AG1442" s="125"/>
      <c r="AH1442" s="125"/>
      <c r="AI1442" s="125"/>
      <c r="AJ1442" s="125"/>
      <c r="AK1442" s="125"/>
      <c r="AL1442" s="125"/>
      <c r="AM1442" s="125"/>
      <c r="AN1442" s="125"/>
      <c r="AO1442" s="125"/>
      <c r="AP1442" s="125"/>
      <c r="AQ1442" s="125"/>
      <c r="AR1442" s="125"/>
      <c r="AS1442" s="125" t="s">
        <v>1353</v>
      </c>
      <c r="AT1442" s="108" t="str">
        <f t="shared" si="22"/>
        <v>WP1_2025-07-06_C</v>
      </c>
    </row>
    <row r="1443" spans="1:46" x14ac:dyDescent="0.35">
      <c r="A1443" s="125" t="s">
        <v>1722</v>
      </c>
      <c r="B1443" s="125" t="s">
        <v>1349</v>
      </c>
      <c r="C1443" s="125" t="s">
        <v>1359</v>
      </c>
      <c r="D1443" s="125" t="s">
        <v>1349</v>
      </c>
      <c r="E1443" s="125">
        <v>117.38039999999999</v>
      </c>
      <c r="F1443" s="125" t="s">
        <v>1357</v>
      </c>
      <c r="G1443" s="102">
        <v>45844.612500000003</v>
      </c>
      <c r="H1443" s="125"/>
      <c r="I1443" s="125" t="s">
        <v>1352</v>
      </c>
      <c r="J1443" s="125"/>
      <c r="K1443" s="125" t="s">
        <v>1360</v>
      </c>
      <c r="L1443" s="125">
        <v>4</v>
      </c>
      <c r="M1443" s="125">
        <v>0</v>
      </c>
      <c r="N1443" s="125">
        <v>7.6899999999999996E-2</v>
      </c>
      <c r="O1443" s="125">
        <v>0.12756000000000001</v>
      </c>
      <c r="P1443" s="125"/>
      <c r="Q1443" s="125"/>
      <c r="R1443" s="125">
        <v>0.20446</v>
      </c>
      <c r="S1443" s="125"/>
      <c r="T1443" s="125"/>
      <c r="U1443" s="125"/>
      <c r="V1443" s="125"/>
      <c r="W1443" s="125"/>
      <c r="X1443" s="125"/>
      <c r="Y1443" s="125"/>
      <c r="Z1443" s="125"/>
      <c r="AA1443" s="125"/>
      <c r="AB1443" s="125"/>
      <c r="AC1443" s="125"/>
      <c r="AD1443" s="125"/>
      <c r="AE1443" s="125">
        <v>0.12756000000000001</v>
      </c>
      <c r="AF1443" s="125"/>
      <c r="AG1443" s="125"/>
      <c r="AH1443" s="125"/>
      <c r="AI1443" s="125"/>
      <c r="AJ1443" s="125"/>
      <c r="AK1443" s="125"/>
      <c r="AL1443" s="125"/>
      <c r="AM1443" s="125"/>
      <c r="AN1443" s="125"/>
      <c r="AO1443" s="125"/>
      <c r="AP1443" s="125"/>
      <c r="AQ1443" s="125"/>
      <c r="AR1443" s="125"/>
      <c r="AS1443" s="125" t="s">
        <v>1353</v>
      </c>
      <c r="AT1443" s="108" t="str">
        <f t="shared" si="22"/>
        <v>WP2_2025-07-06_C</v>
      </c>
    </row>
    <row r="1444" spans="1:46" x14ac:dyDescent="0.35">
      <c r="A1444" s="125" t="s">
        <v>1723</v>
      </c>
      <c r="B1444" s="125" t="s">
        <v>1349</v>
      </c>
      <c r="C1444" s="125" t="s">
        <v>1359</v>
      </c>
      <c r="D1444" s="125" t="s">
        <v>1349</v>
      </c>
      <c r="E1444" s="125">
        <v>119.7129</v>
      </c>
      <c r="F1444" s="125" t="s">
        <v>1357</v>
      </c>
      <c r="G1444" s="102">
        <v>45844.615972222222</v>
      </c>
      <c r="H1444" s="125"/>
      <c r="I1444" s="125" t="s">
        <v>1352</v>
      </c>
      <c r="J1444" s="125"/>
      <c r="K1444" s="125" t="s">
        <v>1360</v>
      </c>
      <c r="L1444" s="125">
        <v>4</v>
      </c>
      <c r="M1444" s="125">
        <v>0</v>
      </c>
      <c r="N1444" s="125">
        <v>7.8320000000000001E-2</v>
      </c>
      <c r="O1444" s="125">
        <v>0.12898000000000001</v>
      </c>
      <c r="P1444" s="125"/>
      <c r="Q1444" s="125"/>
      <c r="R1444" s="125">
        <v>0.20730000000000001</v>
      </c>
      <c r="S1444" s="125"/>
      <c r="T1444" s="125"/>
      <c r="U1444" s="125"/>
      <c r="V1444" s="125"/>
      <c r="W1444" s="125"/>
      <c r="X1444" s="125"/>
      <c r="Y1444" s="125"/>
      <c r="Z1444" s="125"/>
      <c r="AA1444" s="125"/>
      <c r="AB1444" s="125"/>
      <c r="AC1444" s="125"/>
      <c r="AD1444" s="125"/>
      <c r="AE1444" s="125">
        <v>0.12898000000000001</v>
      </c>
      <c r="AF1444" s="125"/>
      <c r="AG1444" s="125"/>
      <c r="AH1444" s="125"/>
      <c r="AI1444" s="125"/>
      <c r="AJ1444" s="125"/>
      <c r="AK1444" s="125"/>
      <c r="AL1444" s="125"/>
      <c r="AM1444" s="125"/>
      <c r="AN1444" s="125"/>
      <c r="AO1444" s="125"/>
      <c r="AP1444" s="125"/>
      <c r="AQ1444" s="125"/>
      <c r="AR1444" s="125"/>
      <c r="AS1444" s="125" t="s">
        <v>1353</v>
      </c>
      <c r="AT1444" s="108" t="str">
        <f t="shared" si="22"/>
        <v>WP3_2025-07-06_C</v>
      </c>
    </row>
    <row r="1445" spans="1:46" x14ac:dyDescent="0.35">
      <c r="A1445" s="125" t="s">
        <v>1724</v>
      </c>
      <c r="B1445" s="125" t="s">
        <v>1349</v>
      </c>
      <c r="C1445" s="125" t="s">
        <v>1359</v>
      </c>
      <c r="D1445" s="125" t="s">
        <v>1349</v>
      </c>
      <c r="E1445" s="125">
        <v>110.956</v>
      </c>
      <c r="F1445" s="125" t="s">
        <v>1357</v>
      </c>
      <c r="G1445" s="102">
        <v>45844.616666666669</v>
      </c>
      <c r="H1445" s="125"/>
      <c r="I1445" s="125" t="s">
        <v>1352</v>
      </c>
      <c r="J1445" s="125"/>
      <c r="K1445" s="125" t="s">
        <v>1360</v>
      </c>
      <c r="L1445" s="125">
        <v>4</v>
      </c>
      <c r="M1445" s="125">
        <v>0</v>
      </c>
      <c r="N1445" s="125">
        <v>7.2980000000000003E-2</v>
      </c>
      <c r="O1445" s="125">
        <v>0.12964000000000001</v>
      </c>
      <c r="P1445" s="125"/>
      <c r="Q1445" s="125"/>
      <c r="R1445" s="125">
        <v>0.20261000000000001</v>
      </c>
      <c r="S1445" s="125"/>
      <c r="T1445" s="125"/>
      <c r="U1445" s="125"/>
      <c r="V1445" s="125"/>
      <c r="W1445" s="125"/>
      <c r="X1445" s="125"/>
      <c r="Y1445" s="125"/>
      <c r="Z1445" s="125"/>
      <c r="AA1445" s="125"/>
      <c r="AB1445" s="125"/>
      <c r="AC1445" s="125"/>
      <c r="AD1445" s="125"/>
      <c r="AE1445" s="125">
        <v>0.12964000000000001</v>
      </c>
      <c r="AF1445" s="125"/>
      <c r="AG1445" s="125"/>
      <c r="AH1445" s="125"/>
      <c r="AI1445" s="125"/>
      <c r="AJ1445" s="125"/>
      <c r="AK1445" s="125"/>
      <c r="AL1445" s="125"/>
      <c r="AM1445" s="125"/>
      <c r="AN1445" s="125"/>
      <c r="AO1445" s="125"/>
      <c r="AP1445" s="125"/>
      <c r="AQ1445" s="125"/>
      <c r="AR1445" s="125"/>
      <c r="AS1445" s="125" t="s">
        <v>1353</v>
      </c>
      <c r="AT1445" s="108" t="str">
        <f t="shared" si="22"/>
        <v>WP4_2025-07-06_C</v>
      </c>
    </row>
    <row r="1446" spans="1:46" x14ac:dyDescent="0.35">
      <c r="A1446" s="125" t="s">
        <v>1727</v>
      </c>
      <c r="B1446" s="125" t="s">
        <v>1349</v>
      </c>
      <c r="C1446" s="125" t="s">
        <v>1350</v>
      </c>
      <c r="D1446" s="125" t="s">
        <v>1349</v>
      </c>
      <c r="E1446" s="125">
        <v>-2.6811099999999999</v>
      </c>
      <c r="F1446" s="125" t="s">
        <v>1351</v>
      </c>
      <c r="G1446" s="102">
        <v>45844.617361111108</v>
      </c>
      <c r="H1446" s="125"/>
      <c r="I1446" s="125" t="s">
        <v>1352</v>
      </c>
      <c r="J1446" s="125"/>
      <c r="K1446" s="125"/>
      <c r="L1446" s="125">
        <v>0</v>
      </c>
      <c r="M1446" s="125">
        <v>0</v>
      </c>
      <c r="N1446" s="125">
        <v>8.1999999999999998E-4</v>
      </c>
      <c r="O1446" s="125">
        <v>9.4789999999999999E-2</v>
      </c>
      <c r="P1446" s="125"/>
      <c r="Q1446" s="125"/>
      <c r="R1446" s="125">
        <v>9.5610000000000001E-2</v>
      </c>
      <c r="S1446" s="125"/>
      <c r="T1446" s="125"/>
      <c r="U1446" s="125"/>
      <c r="V1446" s="125"/>
      <c r="W1446" s="125"/>
      <c r="X1446" s="125"/>
      <c r="Y1446" s="125"/>
      <c r="Z1446" s="125"/>
      <c r="AA1446" s="125"/>
      <c r="AB1446" s="125"/>
      <c r="AC1446" s="125"/>
      <c r="AD1446" s="125"/>
      <c r="AE1446" s="125">
        <v>9.4789999999999999E-2</v>
      </c>
      <c r="AF1446" s="125"/>
      <c r="AG1446" s="125"/>
      <c r="AH1446" s="125"/>
      <c r="AI1446" s="125"/>
      <c r="AJ1446" s="125"/>
      <c r="AK1446" s="125"/>
      <c r="AL1446" s="125"/>
      <c r="AM1446" s="125"/>
      <c r="AN1446" s="125"/>
      <c r="AO1446" s="125"/>
      <c r="AP1446" s="125"/>
      <c r="AQ1446" s="125"/>
      <c r="AR1446" s="125"/>
      <c r="AS1446" s="125" t="s">
        <v>1353</v>
      </c>
      <c r="AT1446" s="108" t="str">
        <f t="shared" si="22"/>
        <v>HO3a_2025-07-06_N</v>
      </c>
    </row>
    <row r="1447" spans="1:46" x14ac:dyDescent="0.35">
      <c r="A1447" s="125" t="s">
        <v>1727</v>
      </c>
      <c r="B1447" s="125" t="s">
        <v>1349</v>
      </c>
      <c r="C1447" s="125" t="s">
        <v>1359</v>
      </c>
      <c r="D1447" s="125" t="s">
        <v>1349</v>
      </c>
      <c r="E1447" s="125">
        <v>42.373359999999998</v>
      </c>
      <c r="F1447" s="125" t="s">
        <v>1357</v>
      </c>
      <c r="G1447" s="102">
        <v>45844.618055555555</v>
      </c>
      <c r="H1447" s="125"/>
      <c r="I1447" s="125" t="s">
        <v>1352</v>
      </c>
      <c r="J1447" s="125"/>
      <c r="K1447" s="125"/>
      <c r="L1447" s="125">
        <v>0</v>
      </c>
      <c r="M1447" s="125">
        <v>0</v>
      </c>
      <c r="N1447" s="125">
        <v>0.13277</v>
      </c>
      <c r="O1447" s="125">
        <v>0.12797</v>
      </c>
      <c r="P1447" s="125"/>
      <c r="Q1447" s="125"/>
      <c r="R1447" s="125">
        <v>0.26074000000000003</v>
      </c>
      <c r="S1447" s="125"/>
      <c r="T1447" s="125"/>
      <c r="U1447" s="125"/>
      <c r="V1447" s="125"/>
      <c r="W1447" s="125"/>
      <c r="X1447" s="125"/>
      <c r="Y1447" s="125"/>
      <c r="Z1447" s="125"/>
      <c r="AA1447" s="125"/>
      <c r="AB1447" s="125"/>
      <c r="AC1447" s="125"/>
      <c r="AD1447" s="125"/>
      <c r="AE1447" s="125">
        <v>0.12797</v>
      </c>
      <c r="AF1447" s="125"/>
      <c r="AG1447" s="125"/>
      <c r="AH1447" s="125"/>
      <c r="AI1447" s="125"/>
      <c r="AJ1447" s="125"/>
      <c r="AK1447" s="125"/>
      <c r="AL1447" s="125"/>
      <c r="AM1447" s="125"/>
      <c r="AN1447" s="125"/>
      <c r="AO1447" s="125"/>
      <c r="AP1447" s="125"/>
      <c r="AQ1447" s="125"/>
      <c r="AR1447" s="125"/>
      <c r="AS1447" s="125" t="s">
        <v>1353</v>
      </c>
      <c r="AT1447" s="108" t="str">
        <f t="shared" si="22"/>
        <v>HO3a_2025-07-06_C</v>
      </c>
    </row>
    <row r="1448" spans="1:46" x14ac:dyDescent="0.35">
      <c r="A1448" s="125" t="s">
        <v>1721</v>
      </c>
      <c r="B1448" s="125" t="s">
        <v>1349</v>
      </c>
      <c r="C1448" s="125" t="s">
        <v>1361</v>
      </c>
      <c r="D1448" s="125" t="s">
        <v>1349</v>
      </c>
      <c r="E1448" s="125">
        <v>-7.9973799999999997</v>
      </c>
      <c r="F1448" s="125" t="s">
        <v>1351</v>
      </c>
      <c r="G1448" s="102">
        <v>45844.618055555555</v>
      </c>
      <c r="H1448" s="125"/>
      <c r="I1448" s="125" t="s">
        <v>1352</v>
      </c>
      <c r="J1448" s="125">
        <v>30</v>
      </c>
      <c r="K1448" s="125" t="s">
        <v>1360</v>
      </c>
      <c r="L1448" s="125">
        <v>0</v>
      </c>
      <c r="M1448" s="125">
        <v>0</v>
      </c>
      <c r="N1448" s="125">
        <v>-2.9099999999999998E-3</v>
      </c>
      <c r="O1448" s="125">
        <v>1.9060000000000001E-2</v>
      </c>
      <c r="P1448" s="125"/>
      <c r="Q1448" s="125"/>
      <c r="R1448" s="125">
        <v>1.6150000000000001E-2</v>
      </c>
      <c r="S1448" s="125"/>
      <c r="T1448" s="125"/>
      <c r="U1448" s="125"/>
      <c r="V1448" s="125"/>
      <c r="W1448" s="125"/>
      <c r="X1448" s="125"/>
      <c r="Y1448" s="125"/>
      <c r="Z1448" s="125"/>
      <c r="AA1448" s="125"/>
      <c r="AB1448" s="125"/>
      <c r="AC1448" s="125"/>
      <c r="AD1448" s="125"/>
      <c r="AE1448" s="125">
        <v>1.9060000000000001E-2</v>
      </c>
      <c r="AF1448" s="125"/>
      <c r="AG1448" s="125"/>
      <c r="AH1448" s="125"/>
      <c r="AI1448" s="125"/>
      <c r="AJ1448" s="125"/>
      <c r="AK1448" s="125"/>
      <c r="AL1448" s="125"/>
      <c r="AM1448" s="125"/>
      <c r="AN1448" s="125"/>
      <c r="AO1448" s="125"/>
      <c r="AP1448" s="125"/>
      <c r="AQ1448" s="125"/>
      <c r="AR1448" s="125"/>
      <c r="AS1448" s="125" t="s">
        <v>1353</v>
      </c>
      <c r="AT1448" s="108" t="str">
        <f t="shared" si="22"/>
        <v>WP1_2025-07-06_T</v>
      </c>
    </row>
    <row r="1449" spans="1:46" x14ac:dyDescent="0.35">
      <c r="A1449" s="125" t="s">
        <v>1720</v>
      </c>
      <c r="B1449" s="125" t="s">
        <v>1349</v>
      </c>
      <c r="C1449" s="125" t="s">
        <v>1397</v>
      </c>
      <c r="D1449" s="125" t="s">
        <v>1349</v>
      </c>
      <c r="E1449" s="125">
        <v>0.51504000000000005</v>
      </c>
      <c r="F1449" s="125" t="s">
        <v>1357</v>
      </c>
      <c r="G1449" s="102">
        <v>45844.618750000001</v>
      </c>
      <c r="H1449" s="125"/>
      <c r="I1449" s="125" t="s">
        <v>1352</v>
      </c>
      <c r="J1449" s="125"/>
      <c r="K1449" s="125"/>
      <c r="L1449" s="125">
        <v>0</v>
      </c>
      <c r="M1449" s="125">
        <v>0</v>
      </c>
      <c r="N1449" s="125">
        <v>0.18307000000000001</v>
      </c>
      <c r="O1449" s="125">
        <v>1.1999999999999999E-3</v>
      </c>
      <c r="P1449" s="125"/>
      <c r="Q1449" s="125"/>
      <c r="R1449" s="125">
        <v>0.18426999999999999</v>
      </c>
      <c r="S1449" s="125"/>
      <c r="T1449" s="125"/>
      <c r="U1449" s="125"/>
      <c r="V1449" s="125"/>
      <c r="W1449" s="125"/>
      <c r="X1449" s="125"/>
      <c r="Y1449" s="125"/>
      <c r="Z1449" s="125"/>
      <c r="AA1449" s="125"/>
      <c r="AB1449" s="125"/>
      <c r="AC1449" s="125"/>
      <c r="AD1449" s="125"/>
      <c r="AE1449" s="125">
        <v>1.1999999999999999E-3</v>
      </c>
      <c r="AF1449" s="125"/>
      <c r="AG1449" s="125"/>
      <c r="AH1449" s="125"/>
      <c r="AI1449" s="125"/>
      <c r="AJ1449" s="125"/>
      <c r="AK1449" s="125"/>
      <c r="AL1449" s="125"/>
      <c r="AM1449" s="125"/>
      <c r="AN1449" s="125"/>
      <c r="AO1449" s="125"/>
      <c r="AP1449" s="125"/>
      <c r="AQ1449" s="125"/>
      <c r="AR1449" s="125"/>
      <c r="AS1449" s="125" t="s">
        <v>1353</v>
      </c>
      <c r="AT1449" s="108" t="str">
        <f t="shared" si="22"/>
        <v>AC2_2025-07-06_P</v>
      </c>
    </row>
    <row r="1450" spans="1:46" x14ac:dyDescent="0.35">
      <c r="A1450" s="125" t="s">
        <v>1728</v>
      </c>
      <c r="B1450" s="125" t="s">
        <v>1349</v>
      </c>
      <c r="C1450" s="125" t="s">
        <v>1350</v>
      </c>
      <c r="D1450" s="125" t="s">
        <v>1349</v>
      </c>
      <c r="E1450" s="125">
        <v>11.99001</v>
      </c>
      <c r="F1450" s="125" t="s">
        <v>1351</v>
      </c>
      <c r="G1450" s="102">
        <v>45844.621527777781</v>
      </c>
      <c r="H1450" s="125"/>
      <c r="I1450" s="125" t="s">
        <v>1352</v>
      </c>
      <c r="J1450" s="125"/>
      <c r="K1450" s="125"/>
      <c r="L1450" s="125">
        <v>0</v>
      </c>
      <c r="M1450" s="125">
        <v>0</v>
      </c>
      <c r="N1450" s="125">
        <v>4.2360000000000002E-2</v>
      </c>
      <c r="O1450" s="125">
        <v>8.26E-3</v>
      </c>
      <c r="P1450" s="125"/>
      <c r="Q1450" s="125"/>
      <c r="R1450" s="125">
        <v>5.0619999999999998E-2</v>
      </c>
      <c r="S1450" s="125"/>
      <c r="T1450" s="125"/>
      <c r="U1450" s="125"/>
      <c r="V1450" s="125"/>
      <c r="W1450" s="125"/>
      <c r="X1450" s="125"/>
      <c r="Y1450" s="125"/>
      <c r="Z1450" s="125"/>
      <c r="AA1450" s="125"/>
      <c r="AB1450" s="125"/>
      <c r="AC1450" s="125"/>
      <c r="AD1450" s="125"/>
      <c r="AE1450" s="125">
        <v>8.26E-3</v>
      </c>
      <c r="AF1450" s="125"/>
      <c r="AG1450" s="125"/>
      <c r="AH1450" s="125"/>
      <c r="AI1450" s="125"/>
      <c r="AJ1450" s="125"/>
      <c r="AK1450" s="125"/>
      <c r="AL1450" s="125"/>
      <c r="AM1450" s="125"/>
      <c r="AN1450" s="125"/>
      <c r="AO1450" s="125"/>
      <c r="AP1450" s="125"/>
      <c r="AQ1450" s="125"/>
      <c r="AR1450" s="125"/>
      <c r="AS1450" s="125" t="s">
        <v>1353</v>
      </c>
      <c r="AT1450" s="108" t="str">
        <f t="shared" si="22"/>
        <v>MR1_2025-07-06_N</v>
      </c>
    </row>
    <row r="1451" spans="1:46" x14ac:dyDescent="0.35">
      <c r="A1451" s="125" t="s">
        <v>1723</v>
      </c>
      <c r="B1451" s="125" t="s">
        <v>1349</v>
      </c>
      <c r="C1451" s="125" t="s">
        <v>1361</v>
      </c>
      <c r="D1451" s="125" t="s">
        <v>1349</v>
      </c>
      <c r="E1451" s="125">
        <v>-7.9345600000000003</v>
      </c>
      <c r="F1451" s="125" t="s">
        <v>1351</v>
      </c>
      <c r="G1451" s="102">
        <v>45844.62222222222</v>
      </c>
      <c r="H1451" s="125"/>
      <c r="I1451" s="125" t="s">
        <v>1352</v>
      </c>
      <c r="J1451" s="125">
        <v>30</v>
      </c>
      <c r="K1451" s="125"/>
      <c r="L1451" s="125">
        <v>0</v>
      </c>
      <c r="M1451" s="125">
        <v>0</v>
      </c>
      <c r="N1451" s="125">
        <v>-2.8500000000000001E-3</v>
      </c>
      <c r="O1451" s="125">
        <v>2.852E-2</v>
      </c>
      <c r="P1451" s="125"/>
      <c r="Q1451" s="125"/>
      <c r="R1451" s="125">
        <v>2.5669999999999998E-2</v>
      </c>
      <c r="S1451" s="125"/>
      <c r="T1451" s="125"/>
      <c r="U1451" s="125"/>
      <c r="V1451" s="125"/>
      <c r="W1451" s="125"/>
      <c r="X1451" s="125"/>
      <c r="Y1451" s="125"/>
      <c r="Z1451" s="125"/>
      <c r="AA1451" s="125"/>
      <c r="AB1451" s="125"/>
      <c r="AC1451" s="125"/>
      <c r="AD1451" s="125"/>
      <c r="AE1451" s="125">
        <v>2.852E-2</v>
      </c>
      <c r="AF1451" s="125"/>
      <c r="AG1451" s="125"/>
      <c r="AH1451" s="125"/>
      <c r="AI1451" s="125"/>
      <c r="AJ1451" s="125"/>
      <c r="AK1451" s="125"/>
      <c r="AL1451" s="125"/>
      <c r="AM1451" s="125"/>
      <c r="AN1451" s="125"/>
      <c r="AO1451" s="125"/>
      <c r="AP1451" s="125"/>
      <c r="AQ1451" s="125"/>
      <c r="AR1451" s="125"/>
      <c r="AS1451" s="125" t="s">
        <v>1353</v>
      </c>
      <c r="AT1451" s="108" t="str">
        <f t="shared" si="22"/>
        <v>WP3_2025-07-06_T</v>
      </c>
    </row>
    <row r="1452" spans="1:46" x14ac:dyDescent="0.35">
      <c r="A1452" s="125" t="s">
        <v>1725</v>
      </c>
      <c r="B1452" s="125" t="s">
        <v>1349</v>
      </c>
      <c r="C1452" s="125" t="s">
        <v>1361</v>
      </c>
      <c r="D1452" s="125" t="s">
        <v>1349</v>
      </c>
      <c r="E1452" s="125">
        <v>-1.7464999999999999</v>
      </c>
      <c r="F1452" s="125" t="s">
        <v>1351</v>
      </c>
      <c r="G1452" s="102">
        <v>45844.622916666667</v>
      </c>
      <c r="H1452" s="125"/>
      <c r="I1452" s="125" t="s">
        <v>1352</v>
      </c>
      <c r="J1452" s="125">
        <v>30</v>
      </c>
      <c r="K1452" s="125"/>
      <c r="L1452" s="125">
        <v>0</v>
      </c>
      <c r="M1452" s="125">
        <v>0</v>
      </c>
      <c r="N1452" s="125">
        <v>2.8500000000000001E-3</v>
      </c>
      <c r="O1452" s="125">
        <v>1.0829999999999999E-2</v>
      </c>
      <c r="P1452" s="125"/>
      <c r="Q1452" s="125"/>
      <c r="R1452" s="125">
        <v>1.3679999999999999E-2</v>
      </c>
      <c r="S1452" s="125"/>
      <c r="T1452" s="125"/>
      <c r="U1452" s="125"/>
      <c r="V1452" s="125"/>
      <c r="W1452" s="125"/>
      <c r="X1452" s="125"/>
      <c r="Y1452" s="125"/>
      <c r="Z1452" s="125"/>
      <c r="AA1452" s="125"/>
      <c r="AB1452" s="125"/>
      <c r="AC1452" s="125"/>
      <c r="AD1452" s="125"/>
      <c r="AE1452" s="125">
        <v>1.0829999999999999E-2</v>
      </c>
      <c r="AF1452" s="125"/>
      <c r="AG1452" s="125"/>
      <c r="AH1452" s="125"/>
      <c r="AI1452" s="125"/>
      <c r="AJ1452" s="125"/>
      <c r="AK1452" s="125"/>
      <c r="AL1452" s="125"/>
      <c r="AM1452" s="125"/>
      <c r="AN1452" s="125"/>
      <c r="AO1452" s="125"/>
      <c r="AP1452" s="125"/>
      <c r="AQ1452" s="125"/>
      <c r="AR1452" s="125"/>
      <c r="AS1452" s="125" t="s">
        <v>1353</v>
      </c>
      <c r="AT1452" s="108" t="str">
        <f t="shared" si="22"/>
        <v>HO2_2025-07-06_T</v>
      </c>
    </row>
    <row r="1453" spans="1:46" x14ac:dyDescent="0.35">
      <c r="A1453" s="125" t="s">
        <v>1724</v>
      </c>
      <c r="B1453" s="125" t="s">
        <v>1349</v>
      </c>
      <c r="C1453" s="125" t="s">
        <v>1361</v>
      </c>
      <c r="D1453" s="125" t="s">
        <v>1349</v>
      </c>
      <c r="E1453" s="125">
        <v>-6.4683000000000002</v>
      </c>
      <c r="F1453" s="125" t="s">
        <v>1351</v>
      </c>
      <c r="G1453" s="102">
        <v>45844.622916666667</v>
      </c>
      <c r="H1453" s="125"/>
      <c r="I1453" s="125" t="s">
        <v>1352</v>
      </c>
      <c r="J1453" s="125">
        <v>30</v>
      </c>
      <c r="K1453" s="125"/>
      <c r="L1453" s="125">
        <v>0</v>
      </c>
      <c r="M1453" s="125">
        <v>0</v>
      </c>
      <c r="N1453" s="125">
        <v>-1.5E-3</v>
      </c>
      <c r="O1453" s="125">
        <v>1.447E-2</v>
      </c>
      <c r="P1453" s="125"/>
      <c r="Q1453" s="125"/>
      <c r="R1453" s="125">
        <v>1.2970000000000001E-2</v>
      </c>
      <c r="S1453" s="125"/>
      <c r="T1453" s="125"/>
      <c r="U1453" s="125"/>
      <c r="V1453" s="125"/>
      <c r="W1453" s="125"/>
      <c r="X1453" s="125"/>
      <c r="Y1453" s="125"/>
      <c r="Z1453" s="125"/>
      <c r="AA1453" s="125"/>
      <c r="AB1453" s="125"/>
      <c r="AC1453" s="125"/>
      <c r="AD1453" s="125"/>
      <c r="AE1453" s="125">
        <v>1.447E-2</v>
      </c>
      <c r="AF1453" s="125"/>
      <c r="AG1453" s="125"/>
      <c r="AH1453" s="125"/>
      <c r="AI1453" s="125"/>
      <c r="AJ1453" s="125"/>
      <c r="AK1453" s="125"/>
      <c r="AL1453" s="125"/>
      <c r="AM1453" s="125"/>
      <c r="AN1453" s="125"/>
      <c r="AO1453" s="125"/>
      <c r="AP1453" s="125"/>
      <c r="AQ1453" s="125"/>
      <c r="AR1453" s="125"/>
      <c r="AS1453" s="125" t="s">
        <v>1353</v>
      </c>
      <c r="AT1453" s="108" t="str">
        <f t="shared" si="22"/>
        <v>WP4_2025-07-06_T</v>
      </c>
    </row>
    <row r="1454" spans="1:46" x14ac:dyDescent="0.35">
      <c r="A1454" s="125" t="s">
        <v>1725</v>
      </c>
      <c r="B1454" s="125" t="s">
        <v>1349</v>
      </c>
      <c r="C1454" s="125" t="s">
        <v>1359</v>
      </c>
      <c r="D1454" s="125" t="s">
        <v>1349</v>
      </c>
      <c r="E1454" s="125">
        <v>121.28700000000001</v>
      </c>
      <c r="F1454" s="125" t="s">
        <v>1357</v>
      </c>
      <c r="G1454" s="102">
        <v>45844.623611111114</v>
      </c>
      <c r="H1454" s="125"/>
      <c r="I1454" s="125" t="s">
        <v>1352</v>
      </c>
      <c r="J1454" s="125"/>
      <c r="K1454" s="125" t="s">
        <v>1360</v>
      </c>
      <c r="L1454" s="125">
        <v>4</v>
      </c>
      <c r="M1454" s="125">
        <v>0</v>
      </c>
      <c r="N1454" s="125">
        <v>7.9269999999999993E-2</v>
      </c>
      <c r="O1454" s="125">
        <v>0.12820000000000001</v>
      </c>
      <c r="P1454" s="125"/>
      <c r="Q1454" s="125"/>
      <c r="R1454" s="125">
        <v>0.20746999999999999</v>
      </c>
      <c r="S1454" s="125"/>
      <c r="T1454" s="125"/>
      <c r="U1454" s="125"/>
      <c r="V1454" s="125"/>
      <c r="W1454" s="125"/>
      <c r="X1454" s="125"/>
      <c r="Y1454" s="125"/>
      <c r="Z1454" s="125"/>
      <c r="AA1454" s="125"/>
      <c r="AB1454" s="125"/>
      <c r="AC1454" s="125"/>
      <c r="AD1454" s="125"/>
      <c r="AE1454" s="125">
        <v>0.12820000000000001</v>
      </c>
      <c r="AF1454" s="125"/>
      <c r="AG1454" s="125"/>
      <c r="AH1454" s="125"/>
      <c r="AI1454" s="125"/>
      <c r="AJ1454" s="125"/>
      <c r="AK1454" s="125"/>
      <c r="AL1454" s="125"/>
      <c r="AM1454" s="125"/>
      <c r="AN1454" s="125"/>
      <c r="AO1454" s="125"/>
      <c r="AP1454" s="125"/>
      <c r="AQ1454" s="125"/>
      <c r="AR1454" s="125"/>
      <c r="AS1454" s="125" t="s">
        <v>1353</v>
      </c>
      <c r="AT1454" s="108" t="str">
        <f t="shared" si="22"/>
        <v>HO2_2025-07-06_C</v>
      </c>
    </row>
    <row r="1455" spans="1:46" x14ac:dyDescent="0.35">
      <c r="A1455" s="125" t="s">
        <v>1726</v>
      </c>
      <c r="B1455" s="125" t="s">
        <v>1349</v>
      </c>
      <c r="C1455" s="125" t="s">
        <v>1359</v>
      </c>
      <c r="D1455" s="125" t="s">
        <v>1349</v>
      </c>
      <c r="E1455" s="125">
        <v>158.46690000000001</v>
      </c>
      <c r="F1455" s="125" t="s">
        <v>1357</v>
      </c>
      <c r="G1455" s="102">
        <v>45844.623611111114</v>
      </c>
      <c r="H1455" s="125"/>
      <c r="I1455" s="125" t="s">
        <v>1352</v>
      </c>
      <c r="J1455" s="125"/>
      <c r="K1455" s="125" t="s">
        <v>1360</v>
      </c>
      <c r="L1455" s="125">
        <v>4</v>
      </c>
      <c r="M1455" s="125">
        <v>0</v>
      </c>
      <c r="N1455" s="125">
        <v>0.1016</v>
      </c>
      <c r="O1455" s="125">
        <v>0.12748999999999999</v>
      </c>
      <c r="P1455" s="125"/>
      <c r="Q1455" s="125"/>
      <c r="R1455" s="125">
        <v>0.22908999999999999</v>
      </c>
      <c r="S1455" s="125"/>
      <c r="T1455" s="125"/>
      <c r="U1455" s="125"/>
      <c r="V1455" s="125"/>
      <c r="W1455" s="125"/>
      <c r="X1455" s="125"/>
      <c r="Y1455" s="125"/>
      <c r="Z1455" s="125"/>
      <c r="AA1455" s="125"/>
      <c r="AB1455" s="125"/>
      <c r="AC1455" s="125"/>
      <c r="AD1455" s="125"/>
      <c r="AE1455" s="125">
        <v>0.12748999999999999</v>
      </c>
      <c r="AF1455" s="125"/>
      <c r="AG1455" s="125"/>
      <c r="AH1455" s="125"/>
      <c r="AI1455" s="125"/>
      <c r="AJ1455" s="125"/>
      <c r="AK1455" s="125"/>
      <c r="AL1455" s="125"/>
      <c r="AM1455" s="125"/>
      <c r="AN1455" s="125"/>
      <c r="AO1455" s="125"/>
      <c r="AP1455" s="125"/>
      <c r="AQ1455" s="125"/>
      <c r="AR1455" s="125"/>
      <c r="AS1455" s="125" t="s">
        <v>1353</v>
      </c>
      <c r="AT1455" s="108" t="str">
        <f t="shared" si="22"/>
        <v>HO3_2025-07-06_C</v>
      </c>
    </row>
    <row r="1456" spans="1:46" x14ac:dyDescent="0.35">
      <c r="A1456" s="125" t="s">
        <v>1727</v>
      </c>
      <c r="B1456" s="125" t="s">
        <v>1349</v>
      </c>
      <c r="C1456" s="125" t="s">
        <v>1361</v>
      </c>
      <c r="D1456" s="125" t="s">
        <v>1349</v>
      </c>
      <c r="E1456" s="125">
        <v>-7.2468300000000001</v>
      </c>
      <c r="F1456" s="125" t="s">
        <v>1351</v>
      </c>
      <c r="G1456" s="102">
        <v>45844.623611111114</v>
      </c>
      <c r="H1456" s="125"/>
      <c r="I1456" s="125" t="s">
        <v>1352</v>
      </c>
      <c r="J1456" s="125">
        <v>30</v>
      </c>
      <c r="K1456" s="125"/>
      <c r="L1456" s="125">
        <v>0</v>
      </c>
      <c r="M1456" s="125">
        <v>0</v>
      </c>
      <c r="N1456" s="125">
        <v>-2.2200000000000002E-3</v>
      </c>
      <c r="O1456" s="125">
        <v>5.5759999999999997E-2</v>
      </c>
      <c r="P1456" s="125"/>
      <c r="Q1456" s="125"/>
      <c r="R1456" s="125">
        <v>5.355E-2</v>
      </c>
      <c r="S1456" s="125"/>
      <c r="T1456" s="125"/>
      <c r="U1456" s="125"/>
      <c r="V1456" s="125"/>
      <c r="W1456" s="125"/>
      <c r="X1456" s="125"/>
      <c r="Y1456" s="125"/>
      <c r="Z1456" s="125"/>
      <c r="AA1456" s="125"/>
      <c r="AB1456" s="125"/>
      <c r="AC1456" s="125"/>
      <c r="AD1456" s="125"/>
      <c r="AE1456" s="125">
        <v>5.5759999999999997E-2</v>
      </c>
      <c r="AF1456" s="125"/>
      <c r="AG1456" s="125"/>
      <c r="AH1456" s="125"/>
      <c r="AI1456" s="125"/>
      <c r="AJ1456" s="125"/>
      <c r="AK1456" s="125"/>
      <c r="AL1456" s="125"/>
      <c r="AM1456" s="125"/>
      <c r="AN1456" s="125"/>
      <c r="AO1456" s="125"/>
      <c r="AP1456" s="125"/>
      <c r="AQ1456" s="125"/>
      <c r="AR1456" s="125"/>
      <c r="AS1456" s="125" t="s">
        <v>1353</v>
      </c>
      <c r="AT1456" s="108" t="str">
        <f t="shared" si="22"/>
        <v>HO3a_2025-07-06_T</v>
      </c>
    </row>
    <row r="1457" spans="1:46" x14ac:dyDescent="0.35">
      <c r="A1457" s="125" t="s">
        <v>1721</v>
      </c>
      <c r="B1457" s="125" t="s">
        <v>1349</v>
      </c>
      <c r="C1457" s="125" t="s">
        <v>1356</v>
      </c>
      <c r="D1457" s="125" t="s">
        <v>1349</v>
      </c>
      <c r="E1457" s="125">
        <v>3.6420000000000001E-2</v>
      </c>
      <c r="F1457" s="125" t="s">
        <v>1357</v>
      </c>
      <c r="G1457" s="102">
        <v>45844.627083333333</v>
      </c>
      <c r="H1457" s="125"/>
      <c r="I1457" s="125" t="s">
        <v>1352</v>
      </c>
      <c r="J1457" s="125"/>
      <c r="K1457" s="125"/>
      <c r="L1457" s="125">
        <v>0</v>
      </c>
      <c r="M1457" s="125">
        <v>0</v>
      </c>
      <c r="N1457" s="125">
        <v>1.009E-2</v>
      </c>
      <c r="O1457" s="125">
        <v>1.346E-2</v>
      </c>
      <c r="P1457" s="125"/>
      <c r="Q1457" s="125"/>
      <c r="R1457" s="125">
        <v>2.3550000000000001E-2</v>
      </c>
      <c r="S1457" s="125"/>
      <c r="T1457" s="125"/>
      <c r="U1457" s="125"/>
      <c r="V1457" s="125"/>
      <c r="W1457" s="125"/>
      <c r="X1457" s="125"/>
      <c r="Y1457" s="125"/>
      <c r="Z1457" s="125"/>
      <c r="AA1457" s="125"/>
      <c r="AB1457" s="125"/>
      <c r="AC1457" s="125"/>
      <c r="AD1457" s="125"/>
      <c r="AE1457" s="125">
        <v>1.346E-2</v>
      </c>
      <c r="AF1457" s="125"/>
      <c r="AG1457" s="125"/>
      <c r="AH1457" s="125"/>
      <c r="AI1457" s="125"/>
      <c r="AJ1457" s="125"/>
      <c r="AK1457" s="125"/>
      <c r="AL1457" s="125"/>
      <c r="AM1457" s="125"/>
      <c r="AN1457" s="125"/>
      <c r="AO1457" s="125"/>
      <c r="AP1457" s="125"/>
      <c r="AQ1457" s="125"/>
      <c r="AR1457" s="125"/>
      <c r="AS1457" s="125" t="s">
        <v>1353</v>
      </c>
      <c r="AT1457" s="108" t="str">
        <f t="shared" si="22"/>
        <v>WP1_2025-07-06_P</v>
      </c>
    </row>
    <row r="1458" spans="1:46" x14ac:dyDescent="0.35">
      <c r="A1458" s="125" t="s">
        <v>1722</v>
      </c>
      <c r="B1458" s="125" t="s">
        <v>1349</v>
      </c>
      <c r="C1458" s="125" t="s">
        <v>1356</v>
      </c>
      <c r="D1458" s="125" t="s">
        <v>1349</v>
      </c>
      <c r="E1458" s="125">
        <v>4.0410000000000001E-2</v>
      </c>
      <c r="F1458" s="125" t="s">
        <v>1357</v>
      </c>
      <c r="G1458" s="102">
        <v>45844.62777777778</v>
      </c>
      <c r="H1458" s="125"/>
      <c r="I1458" s="125" t="s">
        <v>1352</v>
      </c>
      <c r="J1458" s="125"/>
      <c r="K1458" s="125"/>
      <c r="L1458" s="125">
        <v>0</v>
      </c>
      <c r="M1458" s="125">
        <v>0</v>
      </c>
      <c r="N1458" s="125">
        <v>1.1440000000000001E-2</v>
      </c>
      <c r="O1458" s="125">
        <v>1.2930000000000001E-2</v>
      </c>
      <c r="P1458" s="125"/>
      <c r="Q1458" s="125"/>
      <c r="R1458" s="125">
        <v>2.4369999999999999E-2</v>
      </c>
      <c r="S1458" s="125"/>
      <c r="T1458" s="125"/>
      <c r="U1458" s="125"/>
      <c r="V1458" s="125"/>
      <c r="W1458" s="125"/>
      <c r="X1458" s="125"/>
      <c r="Y1458" s="125"/>
      <c r="Z1458" s="125"/>
      <c r="AA1458" s="125"/>
      <c r="AB1458" s="125"/>
      <c r="AC1458" s="125"/>
      <c r="AD1458" s="125"/>
      <c r="AE1458" s="125">
        <v>1.2930000000000001E-2</v>
      </c>
      <c r="AF1458" s="125"/>
      <c r="AG1458" s="125"/>
      <c r="AH1458" s="125"/>
      <c r="AI1458" s="125"/>
      <c r="AJ1458" s="125"/>
      <c r="AK1458" s="125"/>
      <c r="AL1458" s="125"/>
      <c r="AM1458" s="125"/>
      <c r="AN1458" s="125"/>
      <c r="AO1458" s="125"/>
      <c r="AP1458" s="125"/>
      <c r="AQ1458" s="125"/>
      <c r="AR1458" s="125"/>
      <c r="AS1458" s="125" t="s">
        <v>1353</v>
      </c>
      <c r="AT1458" s="108" t="str">
        <f t="shared" si="22"/>
        <v>WP2_2025-07-06_P</v>
      </c>
    </row>
    <row r="1459" spans="1:46" x14ac:dyDescent="0.35">
      <c r="A1459" s="125" t="s">
        <v>1729</v>
      </c>
      <c r="B1459" s="125" t="s">
        <v>1349</v>
      </c>
      <c r="C1459" s="125" t="s">
        <v>1428</v>
      </c>
      <c r="D1459" s="125" t="s">
        <v>1349</v>
      </c>
      <c r="E1459" s="125">
        <v>4.3177000000000003</v>
      </c>
      <c r="F1459" s="125" t="s">
        <v>1357</v>
      </c>
      <c r="G1459" s="102">
        <v>45844.629861111112</v>
      </c>
      <c r="H1459" s="125"/>
      <c r="I1459" s="125" t="s">
        <v>1352</v>
      </c>
      <c r="J1459" s="125"/>
      <c r="K1459" s="125"/>
      <c r="L1459" s="125">
        <v>0</v>
      </c>
      <c r="M1459" s="125">
        <v>0</v>
      </c>
      <c r="N1459" s="125">
        <v>0.35241</v>
      </c>
      <c r="O1459" s="125">
        <v>3.8000000000000002E-4</v>
      </c>
      <c r="P1459" s="125"/>
      <c r="Q1459" s="125"/>
      <c r="R1459" s="125">
        <v>0.35278999999999999</v>
      </c>
      <c r="S1459" s="125"/>
      <c r="T1459" s="125"/>
      <c r="U1459" s="125"/>
      <c r="V1459" s="125"/>
      <c r="W1459" s="125"/>
      <c r="X1459" s="125"/>
      <c r="Y1459" s="125"/>
      <c r="Z1459" s="125"/>
      <c r="AA1459" s="125"/>
      <c r="AB1459" s="125"/>
      <c r="AC1459" s="125"/>
      <c r="AD1459" s="125"/>
      <c r="AE1459" s="125">
        <v>3.8000000000000002E-4</v>
      </c>
      <c r="AF1459" s="125"/>
      <c r="AG1459" s="125"/>
      <c r="AH1459" s="125"/>
      <c r="AI1459" s="125"/>
      <c r="AJ1459" s="125"/>
      <c r="AK1459" s="125"/>
      <c r="AL1459" s="125"/>
      <c r="AM1459" s="125"/>
      <c r="AN1459" s="125"/>
      <c r="AO1459" s="125"/>
      <c r="AP1459" s="125"/>
      <c r="AQ1459" s="125"/>
      <c r="AR1459" s="125"/>
      <c r="AS1459" s="125" t="s">
        <v>1353</v>
      </c>
      <c r="AT1459" s="108" t="str">
        <f t="shared" si="22"/>
        <v>AC3_2025-07-06_T</v>
      </c>
    </row>
    <row r="1460" spans="1:46" x14ac:dyDescent="0.35">
      <c r="A1460" s="125" t="s">
        <v>1726</v>
      </c>
      <c r="B1460" s="125" t="s">
        <v>1349</v>
      </c>
      <c r="C1460" s="125" t="s">
        <v>1356</v>
      </c>
      <c r="D1460" s="125" t="s">
        <v>1349</v>
      </c>
      <c r="E1460" s="125">
        <v>0.18678</v>
      </c>
      <c r="F1460" s="125" t="s">
        <v>1357</v>
      </c>
      <c r="G1460" s="102">
        <v>45844.629861111112</v>
      </c>
      <c r="H1460" s="125"/>
      <c r="I1460" s="125" t="s">
        <v>1352</v>
      </c>
      <c r="J1460" s="125"/>
      <c r="K1460" s="125"/>
      <c r="L1460" s="125">
        <v>0</v>
      </c>
      <c r="M1460" s="125">
        <v>0</v>
      </c>
      <c r="N1460" s="125">
        <v>6.1010000000000002E-2</v>
      </c>
      <c r="O1460" s="125">
        <v>5.4299999999999999E-3</v>
      </c>
      <c r="P1460" s="125"/>
      <c r="Q1460" s="125"/>
      <c r="R1460" s="125">
        <v>6.6439999999999999E-2</v>
      </c>
      <c r="S1460" s="125"/>
      <c r="T1460" s="125"/>
      <c r="U1460" s="125"/>
      <c r="V1460" s="125"/>
      <c r="W1460" s="125"/>
      <c r="X1460" s="125"/>
      <c r="Y1460" s="125"/>
      <c r="Z1460" s="125"/>
      <c r="AA1460" s="125"/>
      <c r="AB1460" s="125"/>
      <c r="AC1460" s="125"/>
      <c r="AD1460" s="125"/>
      <c r="AE1460" s="125">
        <v>5.4299999999999999E-3</v>
      </c>
      <c r="AF1460" s="125"/>
      <c r="AG1460" s="125"/>
      <c r="AH1460" s="125"/>
      <c r="AI1460" s="125"/>
      <c r="AJ1460" s="125"/>
      <c r="AK1460" s="125"/>
      <c r="AL1460" s="125"/>
      <c r="AM1460" s="125"/>
      <c r="AN1460" s="125"/>
      <c r="AO1460" s="125"/>
      <c r="AP1460" s="125"/>
      <c r="AQ1460" s="125"/>
      <c r="AR1460" s="125"/>
      <c r="AS1460" s="125" t="s">
        <v>1353</v>
      </c>
      <c r="AT1460" s="108" t="str">
        <f t="shared" si="22"/>
        <v>HO3_2025-07-06_P</v>
      </c>
    </row>
    <row r="1461" spans="1:46" x14ac:dyDescent="0.35">
      <c r="A1461" s="125" t="s">
        <v>1727</v>
      </c>
      <c r="B1461" s="125" t="s">
        <v>1349</v>
      </c>
      <c r="C1461" s="125" t="s">
        <v>1356</v>
      </c>
      <c r="D1461" s="125" t="s">
        <v>1349</v>
      </c>
      <c r="E1461" s="125">
        <v>0.11654</v>
      </c>
      <c r="F1461" s="125" t="s">
        <v>1357</v>
      </c>
      <c r="G1461" s="102">
        <v>45844.629861111112</v>
      </c>
      <c r="H1461" s="125"/>
      <c r="I1461" s="125" t="s">
        <v>1352</v>
      </c>
      <c r="J1461" s="125"/>
      <c r="K1461" s="125"/>
      <c r="L1461" s="125">
        <v>0</v>
      </c>
      <c r="M1461" s="125">
        <v>0</v>
      </c>
      <c r="N1461" s="125">
        <v>3.7220000000000003E-2</v>
      </c>
      <c r="O1461" s="125">
        <v>3.644E-2</v>
      </c>
      <c r="P1461" s="125"/>
      <c r="Q1461" s="125"/>
      <c r="R1461" s="125">
        <v>7.3660000000000003E-2</v>
      </c>
      <c r="S1461" s="125"/>
      <c r="T1461" s="125"/>
      <c r="U1461" s="125"/>
      <c r="V1461" s="125"/>
      <c r="W1461" s="125"/>
      <c r="X1461" s="125"/>
      <c r="Y1461" s="125"/>
      <c r="Z1461" s="125"/>
      <c r="AA1461" s="125"/>
      <c r="AB1461" s="125"/>
      <c r="AC1461" s="125"/>
      <c r="AD1461" s="125"/>
      <c r="AE1461" s="125">
        <v>3.644E-2</v>
      </c>
      <c r="AF1461" s="125"/>
      <c r="AG1461" s="125"/>
      <c r="AH1461" s="125"/>
      <c r="AI1461" s="125"/>
      <c r="AJ1461" s="125"/>
      <c r="AK1461" s="125"/>
      <c r="AL1461" s="125"/>
      <c r="AM1461" s="125"/>
      <c r="AN1461" s="125"/>
      <c r="AO1461" s="125"/>
      <c r="AP1461" s="125"/>
      <c r="AQ1461" s="125"/>
      <c r="AR1461" s="125"/>
      <c r="AS1461" s="125" t="s">
        <v>1353</v>
      </c>
      <c r="AT1461" s="108" t="str">
        <f t="shared" si="22"/>
        <v>HO3a_2025-07-06_P</v>
      </c>
    </row>
    <row r="1462" spans="1:46" x14ac:dyDescent="0.35">
      <c r="A1462" s="125" t="s">
        <v>1728</v>
      </c>
      <c r="B1462" s="125" t="s">
        <v>1349</v>
      </c>
      <c r="C1462" s="125" t="s">
        <v>1356</v>
      </c>
      <c r="D1462" s="125" t="s">
        <v>1349</v>
      </c>
      <c r="E1462" s="125">
        <v>6.7989999999999995E-2</v>
      </c>
      <c r="F1462" s="125" t="s">
        <v>1357</v>
      </c>
      <c r="G1462" s="102">
        <v>45844.630555555559</v>
      </c>
      <c r="H1462" s="125"/>
      <c r="I1462" s="125" t="s">
        <v>1352</v>
      </c>
      <c r="J1462" s="125"/>
      <c r="K1462" s="125"/>
      <c r="L1462" s="125">
        <v>0</v>
      </c>
      <c r="M1462" s="125">
        <v>0</v>
      </c>
      <c r="N1462" s="125">
        <v>2.078E-2</v>
      </c>
      <c r="O1462" s="125">
        <v>1.5E-3</v>
      </c>
      <c r="P1462" s="125"/>
      <c r="Q1462" s="125"/>
      <c r="R1462" s="125">
        <v>2.2270000000000002E-2</v>
      </c>
      <c r="S1462" s="125"/>
      <c r="T1462" s="125"/>
      <c r="U1462" s="125"/>
      <c r="V1462" s="125"/>
      <c r="W1462" s="125"/>
      <c r="X1462" s="125"/>
      <c r="Y1462" s="125"/>
      <c r="Z1462" s="125"/>
      <c r="AA1462" s="125"/>
      <c r="AB1462" s="125"/>
      <c r="AC1462" s="125"/>
      <c r="AD1462" s="125"/>
      <c r="AE1462" s="125">
        <v>1.5E-3</v>
      </c>
      <c r="AF1462" s="125"/>
      <c r="AG1462" s="125"/>
      <c r="AH1462" s="125"/>
      <c r="AI1462" s="125"/>
      <c r="AJ1462" s="125"/>
      <c r="AK1462" s="125"/>
      <c r="AL1462" s="125"/>
      <c r="AM1462" s="125"/>
      <c r="AN1462" s="125"/>
      <c r="AO1462" s="125"/>
      <c r="AP1462" s="125"/>
      <c r="AQ1462" s="125"/>
      <c r="AR1462" s="125"/>
      <c r="AS1462" s="125" t="s">
        <v>1353</v>
      </c>
      <c r="AT1462" s="108" t="str">
        <f t="shared" si="22"/>
        <v>MR1_2025-07-06_P</v>
      </c>
    </row>
    <row r="1463" spans="1:46" x14ac:dyDescent="0.35">
      <c r="A1463" s="125" t="s">
        <v>1730</v>
      </c>
      <c r="B1463" s="125" t="s">
        <v>1349</v>
      </c>
      <c r="C1463" s="125" t="s">
        <v>1350</v>
      </c>
      <c r="D1463" s="125" t="s">
        <v>1349</v>
      </c>
      <c r="E1463" s="125">
        <v>6.2767600000000003</v>
      </c>
      <c r="F1463" s="125" t="s">
        <v>1351</v>
      </c>
      <c r="G1463" s="102">
        <v>45844.631944444445</v>
      </c>
      <c r="H1463" s="125"/>
      <c r="I1463" s="125" t="s">
        <v>1352</v>
      </c>
      <c r="J1463" s="125"/>
      <c r="K1463" s="125"/>
      <c r="L1463" s="125">
        <v>0</v>
      </c>
      <c r="M1463" s="125">
        <v>0</v>
      </c>
      <c r="N1463" s="125">
        <v>2.6179999999999998E-2</v>
      </c>
      <c r="O1463" s="125">
        <v>1.0330000000000001E-2</v>
      </c>
      <c r="P1463" s="125"/>
      <c r="Q1463" s="125"/>
      <c r="R1463" s="125">
        <v>3.6510000000000001E-2</v>
      </c>
      <c r="S1463" s="125"/>
      <c r="T1463" s="125"/>
      <c r="U1463" s="125"/>
      <c r="V1463" s="125"/>
      <c r="W1463" s="125"/>
      <c r="X1463" s="125"/>
      <c r="Y1463" s="125"/>
      <c r="Z1463" s="125"/>
      <c r="AA1463" s="125"/>
      <c r="AB1463" s="125"/>
      <c r="AC1463" s="125"/>
      <c r="AD1463" s="125"/>
      <c r="AE1463" s="125">
        <v>1.0330000000000001E-2</v>
      </c>
      <c r="AF1463" s="125"/>
      <c r="AG1463" s="125"/>
      <c r="AH1463" s="125"/>
      <c r="AI1463" s="125"/>
      <c r="AJ1463" s="125"/>
      <c r="AK1463" s="125"/>
      <c r="AL1463" s="125"/>
      <c r="AM1463" s="125"/>
      <c r="AN1463" s="125"/>
      <c r="AO1463" s="125"/>
      <c r="AP1463" s="125"/>
      <c r="AQ1463" s="125"/>
      <c r="AR1463" s="125"/>
      <c r="AS1463" s="125" t="s">
        <v>1353</v>
      </c>
      <c r="AT1463" s="108" t="str">
        <f t="shared" si="22"/>
        <v>AC4_2025-07-06_N</v>
      </c>
    </row>
    <row r="1464" spans="1:46" x14ac:dyDescent="0.35">
      <c r="A1464" s="125" t="s">
        <v>1731</v>
      </c>
      <c r="B1464" s="125" t="s">
        <v>1349</v>
      </c>
      <c r="C1464" s="125" t="s">
        <v>1350</v>
      </c>
      <c r="D1464" s="125" t="s">
        <v>1349</v>
      </c>
      <c r="E1464" s="125">
        <v>-0.46183999999999997</v>
      </c>
      <c r="F1464" s="125" t="s">
        <v>1351</v>
      </c>
      <c r="G1464" s="102">
        <v>45844.634027777778</v>
      </c>
      <c r="H1464" s="125"/>
      <c r="I1464" s="125" t="s">
        <v>1352</v>
      </c>
      <c r="J1464" s="125"/>
      <c r="K1464" s="125"/>
      <c r="L1464" s="125">
        <v>0</v>
      </c>
      <c r="M1464" s="125">
        <v>0</v>
      </c>
      <c r="N1464" s="125">
        <v>7.1000000000000004E-3</v>
      </c>
      <c r="O1464" s="125">
        <v>2.16E-3</v>
      </c>
      <c r="P1464" s="125"/>
      <c r="Q1464" s="125"/>
      <c r="R1464" s="125">
        <v>9.2700000000000005E-3</v>
      </c>
      <c r="S1464" s="125"/>
      <c r="T1464" s="125"/>
      <c r="U1464" s="125"/>
      <c r="V1464" s="125"/>
      <c r="W1464" s="125"/>
      <c r="X1464" s="125"/>
      <c r="Y1464" s="125"/>
      <c r="Z1464" s="125"/>
      <c r="AA1464" s="125"/>
      <c r="AB1464" s="125"/>
      <c r="AC1464" s="125"/>
      <c r="AD1464" s="125"/>
      <c r="AE1464" s="125">
        <v>2.16E-3</v>
      </c>
      <c r="AF1464" s="125"/>
      <c r="AG1464" s="125"/>
      <c r="AH1464" s="125"/>
      <c r="AI1464" s="125"/>
      <c r="AJ1464" s="125"/>
      <c r="AK1464" s="125"/>
      <c r="AL1464" s="125"/>
      <c r="AM1464" s="125"/>
      <c r="AN1464" s="125"/>
      <c r="AO1464" s="125"/>
      <c r="AP1464" s="125"/>
      <c r="AQ1464" s="125"/>
      <c r="AR1464" s="125"/>
      <c r="AS1464" s="125" t="s">
        <v>1353</v>
      </c>
      <c r="AT1464" s="108" t="str">
        <f t="shared" si="22"/>
        <v>AX2_2025-07-06_N</v>
      </c>
    </row>
    <row r="1465" spans="1:46" x14ac:dyDescent="0.35">
      <c r="A1465" s="125" t="s">
        <v>1731</v>
      </c>
      <c r="B1465" s="125" t="s">
        <v>1349</v>
      </c>
      <c r="C1465" s="125" t="s">
        <v>1356</v>
      </c>
      <c r="D1465" s="125" t="s">
        <v>1349</v>
      </c>
      <c r="E1465" s="125">
        <v>5.0299999999999997E-2</v>
      </c>
      <c r="F1465" s="125" t="s">
        <v>1357</v>
      </c>
      <c r="G1465" s="102">
        <v>45844.636805555558</v>
      </c>
      <c r="H1465" s="125"/>
      <c r="I1465" s="125" t="s">
        <v>1352</v>
      </c>
      <c r="J1465" s="125"/>
      <c r="K1465" s="125"/>
      <c r="L1465" s="125">
        <v>0</v>
      </c>
      <c r="M1465" s="125">
        <v>0</v>
      </c>
      <c r="N1465" s="125">
        <v>1.4789999999999999E-2</v>
      </c>
      <c r="O1465" s="125">
        <v>1E-4</v>
      </c>
      <c r="P1465" s="125"/>
      <c r="Q1465" s="125"/>
      <c r="R1465" s="125">
        <v>1.4880000000000001E-2</v>
      </c>
      <c r="S1465" s="125"/>
      <c r="T1465" s="125"/>
      <c r="U1465" s="125"/>
      <c r="V1465" s="125"/>
      <c r="W1465" s="125"/>
      <c r="X1465" s="125"/>
      <c r="Y1465" s="125"/>
      <c r="Z1465" s="125"/>
      <c r="AA1465" s="125"/>
      <c r="AB1465" s="125"/>
      <c r="AC1465" s="125"/>
      <c r="AD1465" s="125"/>
      <c r="AE1465" s="125">
        <v>1E-4</v>
      </c>
      <c r="AF1465" s="125"/>
      <c r="AG1465" s="125"/>
      <c r="AH1465" s="125"/>
      <c r="AI1465" s="125"/>
      <c r="AJ1465" s="125"/>
      <c r="AK1465" s="125"/>
      <c r="AL1465" s="125"/>
      <c r="AM1465" s="125"/>
      <c r="AN1465" s="125"/>
      <c r="AO1465" s="125"/>
      <c r="AP1465" s="125"/>
      <c r="AQ1465" s="125"/>
      <c r="AR1465" s="125"/>
      <c r="AS1465" s="125" t="s">
        <v>1353</v>
      </c>
      <c r="AT1465" s="108" t="str">
        <f t="shared" si="22"/>
        <v>AX2_2025-07-06_P</v>
      </c>
    </row>
    <row r="1466" spans="1:46" x14ac:dyDescent="0.35">
      <c r="A1466" s="125" t="s">
        <v>1728</v>
      </c>
      <c r="B1466" s="125" t="s">
        <v>1349</v>
      </c>
      <c r="C1466" s="125" t="s">
        <v>1359</v>
      </c>
      <c r="D1466" s="125" t="s">
        <v>1349</v>
      </c>
      <c r="E1466" s="125">
        <v>663.17690000000005</v>
      </c>
      <c r="F1466" s="125" t="s">
        <v>1357</v>
      </c>
      <c r="G1466" s="102">
        <v>45844.640277777777</v>
      </c>
      <c r="H1466" s="125"/>
      <c r="I1466" s="125" t="s">
        <v>1352</v>
      </c>
      <c r="J1466" s="125"/>
      <c r="K1466" s="125" t="s">
        <v>1360</v>
      </c>
      <c r="L1466" s="125">
        <v>27</v>
      </c>
      <c r="M1466" s="125">
        <v>0</v>
      </c>
      <c r="N1466" s="125">
        <v>7.7530000000000002E-2</v>
      </c>
      <c r="O1466" s="125">
        <v>0.12844</v>
      </c>
      <c r="P1466" s="125"/>
      <c r="Q1466" s="125"/>
      <c r="R1466" s="125">
        <v>0.20596999999999999</v>
      </c>
      <c r="S1466" s="125"/>
      <c r="T1466" s="125"/>
      <c r="U1466" s="125"/>
      <c r="V1466" s="125"/>
      <c r="W1466" s="125"/>
      <c r="X1466" s="125"/>
      <c r="Y1466" s="125"/>
      <c r="Z1466" s="125"/>
      <c r="AA1466" s="125"/>
      <c r="AB1466" s="125"/>
      <c r="AC1466" s="125"/>
      <c r="AD1466" s="125"/>
      <c r="AE1466" s="125">
        <v>0.12844</v>
      </c>
      <c r="AF1466" s="125"/>
      <c r="AG1466" s="125"/>
      <c r="AH1466" s="125"/>
      <c r="AI1466" s="125"/>
      <c r="AJ1466" s="125"/>
      <c r="AK1466" s="125"/>
      <c r="AL1466" s="125"/>
      <c r="AM1466" s="125"/>
      <c r="AN1466" s="125"/>
      <c r="AO1466" s="125"/>
      <c r="AP1466" s="125"/>
      <c r="AQ1466" s="125"/>
      <c r="AR1466" s="125"/>
      <c r="AS1466" s="125" t="s">
        <v>1353</v>
      </c>
      <c r="AT1466" s="108" t="str">
        <f t="shared" si="22"/>
        <v>MR1_2025-07-06_C</v>
      </c>
    </row>
    <row r="1467" spans="1:46" x14ac:dyDescent="0.35">
      <c r="A1467" s="125" t="s">
        <v>1729</v>
      </c>
      <c r="B1467" s="125" t="s">
        <v>1349</v>
      </c>
      <c r="C1467" s="125" t="s">
        <v>1350</v>
      </c>
      <c r="D1467" s="125" t="s">
        <v>1349</v>
      </c>
      <c r="E1467" s="125">
        <v>16.855450000000001</v>
      </c>
      <c r="F1467" s="125" t="s">
        <v>1351</v>
      </c>
      <c r="G1467" s="102">
        <v>45844.643055555556</v>
      </c>
      <c r="H1467" s="125"/>
      <c r="I1467" s="125" t="s">
        <v>1352</v>
      </c>
      <c r="J1467" s="125"/>
      <c r="K1467" s="125"/>
      <c r="L1467" s="125">
        <v>0</v>
      </c>
      <c r="M1467" s="125">
        <v>0</v>
      </c>
      <c r="N1467" s="125">
        <v>5.6129999999999999E-2</v>
      </c>
      <c r="O1467" s="125">
        <v>8.8999999999999999E-3</v>
      </c>
      <c r="P1467" s="125"/>
      <c r="Q1467" s="125"/>
      <c r="R1467" s="125">
        <v>6.5030000000000004E-2</v>
      </c>
      <c r="S1467" s="125"/>
      <c r="T1467" s="125"/>
      <c r="U1467" s="125"/>
      <c r="V1467" s="125"/>
      <c r="W1467" s="125"/>
      <c r="X1467" s="125"/>
      <c r="Y1467" s="125"/>
      <c r="Z1467" s="125"/>
      <c r="AA1467" s="125"/>
      <c r="AB1467" s="125"/>
      <c r="AC1467" s="125"/>
      <c r="AD1467" s="125"/>
      <c r="AE1467" s="125">
        <v>8.8999999999999999E-3</v>
      </c>
      <c r="AF1467" s="125"/>
      <c r="AG1467" s="125"/>
      <c r="AH1467" s="125"/>
      <c r="AI1467" s="125"/>
      <c r="AJ1467" s="125"/>
      <c r="AK1467" s="125"/>
      <c r="AL1467" s="125"/>
      <c r="AM1467" s="125"/>
      <c r="AN1467" s="125"/>
      <c r="AO1467" s="125"/>
      <c r="AP1467" s="125"/>
      <c r="AQ1467" s="125"/>
      <c r="AR1467" s="125"/>
      <c r="AS1467" s="125" t="s">
        <v>1353</v>
      </c>
      <c r="AT1467" s="108" t="str">
        <f t="shared" si="22"/>
        <v>AC3_2025-07-06_N</v>
      </c>
    </row>
    <row r="1468" spans="1:46" x14ac:dyDescent="0.35">
      <c r="A1468" s="125" t="s">
        <v>1730</v>
      </c>
      <c r="B1468" s="125" t="s">
        <v>1349</v>
      </c>
      <c r="C1468" s="125" t="s">
        <v>1359</v>
      </c>
      <c r="D1468" s="125" t="s">
        <v>1349</v>
      </c>
      <c r="E1468" s="125">
        <v>194.01910000000001</v>
      </c>
      <c r="F1468" s="125" t="s">
        <v>1357</v>
      </c>
      <c r="G1468" s="102">
        <v>45844.643750000003</v>
      </c>
      <c r="H1468" s="125"/>
      <c r="I1468" s="125" t="s">
        <v>1352</v>
      </c>
      <c r="J1468" s="125"/>
      <c r="K1468" s="125" t="s">
        <v>1360</v>
      </c>
      <c r="L1468" s="125">
        <v>4</v>
      </c>
      <c r="M1468" s="125">
        <v>0</v>
      </c>
      <c r="N1468" s="125">
        <v>0.12247</v>
      </c>
      <c r="O1468" s="125">
        <v>0.12823000000000001</v>
      </c>
      <c r="P1468" s="125"/>
      <c r="Q1468" s="125"/>
      <c r="R1468" s="125">
        <v>0.25069999999999998</v>
      </c>
      <c r="S1468" s="125"/>
      <c r="T1468" s="125"/>
      <c r="U1468" s="125"/>
      <c r="V1468" s="125"/>
      <c r="W1468" s="125"/>
      <c r="X1468" s="125"/>
      <c r="Y1468" s="125"/>
      <c r="Z1468" s="125"/>
      <c r="AA1468" s="125"/>
      <c r="AB1468" s="125"/>
      <c r="AC1468" s="125"/>
      <c r="AD1468" s="125"/>
      <c r="AE1468" s="125">
        <v>0.12823000000000001</v>
      </c>
      <c r="AF1468" s="125"/>
      <c r="AG1468" s="125"/>
      <c r="AH1468" s="125"/>
      <c r="AI1468" s="125"/>
      <c r="AJ1468" s="125"/>
      <c r="AK1468" s="125"/>
      <c r="AL1468" s="125"/>
      <c r="AM1468" s="125"/>
      <c r="AN1468" s="125"/>
      <c r="AO1468" s="125"/>
      <c r="AP1468" s="125"/>
      <c r="AQ1468" s="125"/>
      <c r="AR1468" s="125"/>
      <c r="AS1468" s="125" t="s">
        <v>1353</v>
      </c>
      <c r="AT1468" s="108" t="str">
        <f t="shared" si="22"/>
        <v>AC4_2025-07-06_C</v>
      </c>
    </row>
    <row r="1469" spans="1:46" x14ac:dyDescent="0.35">
      <c r="A1469" s="125" t="s">
        <v>1730</v>
      </c>
      <c r="B1469" s="125" t="s">
        <v>1349</v>
      </c>
      <c r="C1469" s="125" t="s">
        <v>1361</v>
      </c>
      <c r="D1469" s="125" t="s">
        <v>1349</v>
      </c>
      <c r="E1469" s="125">
        <v>728.78599999999994</v>
      </c>
      <c r="F1469" s="125" t="s">
        <v>1351</v>
      </c>
      <c r="G1469" s="102">
        <v>45844.645833333336</v>
      </c>
      <c r="H1469" s="125"/>
      <c r="I1469" s="125" t="s">
        <v>1352</v>
      </c>
      <c r="J1469" s="125"/>
      <c r="K1469" s="125" t="s">
        <v>1360</v>
      </c>
      <c r="L1469" s="125">
        <v>4</v>
      </c>
      <c r="M1469" s="125">
        <v>0</v>
      </c>
      <c r="N1469" s="125">
        <v>0.14219999999999999</v>
      </c>
      <c r="O1469" s="125">
        <v>9.6000000000000002E-4</v>
      </c>
      <c r="P1469" s="125"/>
      <c r="Q1469" s="125"/>
      <c r="R1469" s="125">
        <v>0.14316999999999999</v>
      </c>
      <c r="S1469" s="125"/>
      <c r="T1469" s="125"/>
      <c r="U1469" s="125"/>
      <c r="V1469" s="125"/>
      <c r="W1469" s="125"/>
      <c r="X1469" s="125"/>
      <c r="Y1469" s="125"/>
      <c r="Z1469" s="125"/>
      <c r="AA1469" s="125"/>
      <c r="AB1469" s="125"/>
      <c r="AC1469" s="125"/>
      <c r="AD1469" s="125"/>
      <c r="AE1469" s="125">
        <v>9.6000000000000002E-4</v>
      </c>
      <c r="AF1469" s="125"/>
      <c r="AG1469" s="125"/>
      <c r="AH1469" s="125"/>
      <c r="AI1469" s="125"/>
      <c r="AJ1469" s="125"/>
      <c r="AK1469" s="125"/>
      <c r="AL1469" s="125"/>
      <c r="AM1469" s="125"/>
      <c r="AN1469" s="125"/>
      <c r="AO1469" s="125"/>
      <c r="AP1469" s="125"/>
      <c r="AQ1469" s="125"/>
      <c r="AR1469" s="125"/>
      <c r="AS1469" s="125" t="s">
        <v>1353</v>
      </c>
      <c r="AT1469" s="108" t="str">
        <f t="shared" si="22"/>
        <v>AC4_2025-07-06_T</v>
      </c>
    </row>
    <row r="1470" spans="1:46" x14ac:dyDescent="0.35">
      <c r="A1470" s="125" t="s">
        <v>1732</v>
      </c>
      <c r="B1470" s="125" t="s">
        <v>1349</v>
      </c>
      <c r="C1470" s="125" t="s">
        <v>1350</v>
      </c>
      <c r="D1470" s="125" t="s">
        <v>1349</v>
      </c>
      <c r="E1470" s="125">
        <v>4.5202900000000001</v>
      </c>
      <c r="F1470" s="125" t="s">
        <v>1351</v>
      </c>
      <c r="G1470" s="102">
        <v>45844.645833333336</v>
      </c>
      <c r="H1470" s="125"/>
      <c r="I1470" s="125" t="s">
        <v>1352</v>
      </c>
      <c r="J1470" s="125"/>
      <c r="K1470" s="125"/>
      <c r="L1470" s="125">
        <v>0</v>
      </c>
      <c r="M1470" s="125">
        <v>0</v>
      </c>
      <c r="N1470" s="125">
        <v>2.121E-2</v>
      </c>
      <c r="O1470" s="125">
        <v>3.65E-3</v>
      </c>
      <c r="P1470" s="125"/>
      <c r="Q1470" s="125"/>
      <c r="R1470" s="125">
        <v>2.486E-2</v>
      </c>
      <c r="S1470" s="125"/>
      <c r="T1470" s="125"/>
      <c r="U1470" s="125"/>
      <c r="V1470" s="125"/>
      <c r="W1470" s="125"/>
      <c r="X1470" s="125"/>
      <c r="Y1470" s="125"/>
      <c r="Z1470" s="125"/>
      <c r="AA1470" s="125"/>
      <c r="AB1470" s="125"/>
      <c r="AC1470" s="125"/>
      <c r="AD1470" s="125"/>
      <c r="AE1470" s="125">
        <v>3.65E-3</v>
      </c>
      <c r="AF1470" s="125"/>
      <c r="AG1470" s="125"/>
      <c r="AH1470" s="125"/>
      <c r="AI1470" s="125"/>
      <c r="AJ1470" s="125"/>
      <c r="AK1470" s="125"/>
      <c r="AL1470" s="125"/>
      <c r="AM1470" s="125"/>
      <c r="AN1470" s="125"/>
      <c r="AO1470" s="125"/>
      <c r="AP1470" s="125"/>
      <c r="AQ1470" s="125"/>
      <c r="AR1470" s="125"/>
      <c r="AS1470" s="125" t="s">
        <v>1353</v>
      </c>
      <c r="AT1470" s="108" t="str">
        <f t="shared" si="22"/>
        <v>AC5_2025-07-06_N</v>
      </c>
    </row>
    <row r="1471" spans="1:46" x14ac:dyDescent="0.35">
      <c r="A1471" s="125" t="s">
        <v>1729</v>
      </c>
      <c r="B1471" s="125" t="s">
        <v>1349</v>
      </c>
      <c r="C1471" s="125" t="s">
        <v>1359</v>
      </c>
      <c r="D1471" s="125" t="s">
        <v>1349</v>
      </c>
      <c r="E1471" s="125">
        <v>738.33370000000002</v>
      </c>
      <c r="F1471" s="125" t="s">
        <v>1357</v>
      </c>
      <c r="G1471" s="102">
        <v>45844.647916666669</v>
      </c>
      <c r="H1471" s="125" t="s">
        <v>1468</v>
      </c>
      <c r="I1471" s="125" t="s">
        <v>1352</v>
      </c>
      <c r="J1471" s="125"/>
      <c r="K1471" s="125" t="s">
        <v>1360</v>
      </c>
      <c r="L1471" s="125">
        <v>31</v>
      </c>
      <c r="M1471" s="125">
        <v>0</v>
      </c>
      <c r="N1471" s="125">
        <v>7.5670000000000001E-2</v>
      </c>
      <c r="O1471" s="125">
        <v>0.13206999999999999</v>
      </c>
      <c r="P1471" s="125"/>
      <c r="Q1471" s="125"/>
      <c r="R1471" s="125">
        <v>0.20773</v>
      </c>
      <c r="S1471" s="125"/>
      <c r="T1471" s="125"/>
      <c r="U1471" s="125"/>
      <c r="V1471" s="125"/>
      <c r="W1471" s="125"/>
      <c r="X1471" s="125"/>
      <c r="Y1471" s="125"/>
      <c r="Z1471" s="125"/>
      <c r="AA1471" s="125"/>
      <c r="AB1471" s="125"/>
      <c r="AC1471" s="125"/>
      <c r="AD1471" s="125"/>
      <c r="AE1471" s="125">
        <v>0.13206999999999999</v>
      </c>
      <c r="AF1471" s="125"/>
      <c r="AG1471" s="125"/>
      <c r="AH1471" s="125"/>
      <c r="AI1471" s="125"/>
      <c r="AJ1471" s="125"/>
      <c r="AK1471" s="125"/>
      <c r="AL1471" s="125"/>
      <c r="AM1471" s="125"/>
      <c r="AN1471" s="125"/>
      <c r="AO1471" s="125"/>
      <c r="AP1471" s="125"/>
      <c r="AQ1471" s="125"/>
      <c r="AR1471" s="125"/>
      <c r="AS1471" s="125" t="s">
        <v>1353</v>
      </c>
      <c r="AT1471" s="108" t="str">
        <f t="shared" si="22"/>
        <v>AC3_2025-07-06_C</v>
      </c>
    </row>
    <row r="1472" spans="1:46" x14ac:dyDescent="0.35">
      <c r="A1472" s="125" t="s">
        <v>1728</v>
      </c>
      <c r="B1472" s="125" t="s">
        <v>1349</v>
      </c>
      <c r="C1472" s="125" t="s">
        <v>1361</v>
      </c>
      <c r="D1472" s="125" t="s">
        <v>1349</v>
      </c>
      <c r="E1472" s="125">
        <v>1409.817</v>
      </c>
      <c r="F1472" s="125" t="s">
        <v>1351</v>
      </c>
      <c r="G1472" s="102">
        <v>45844.647916666669</v>
      </c>
      <c r="H1472" s="125"/>
      <c r="I1472" s="125" t="s">
        <v>1352</v>
      </c>
      <c r="J1472" s="125"/>
      <c r="K1472" s="125" t="s">
        <v>1360</v>
      </c>
      <c r="L1472" s="125">
        <v>4</v>
      </c>
      <c r="M1472" s="125">
        <v>0</v>
      </c>
      <c r="N1472" s="125">
        <v>0.27728000000000003</v>
      </c>
      <c r="O1472" s="125">
        <v>4.8999999999999998E-4</v>
      </c>
      <c r="P1472" s="125"/>
      <c r="Q1472" s="125"/>
      <c r="R1472" s="125">
        <v>0.27778000000000003</v>
      </c>
      <c r="S1472" s="125"/>
      <c r="T1472" s="125"/>
      <c r="U1472" s="125"/>
      <c r="V1472" s="125"/>
      <c r="W1472" s="125"/>
      <c r="X1472" s="125"/>
      <c r="Y1472" s="125"/>
      <c r="Z1472" s="125"/>
      <c r="AA1472" s="125"/>
      <c r="AB1472" s="125"/>
      <c r="AC1472" s="125"/>
      <c r="AD1472" s="125"/>
      <c r="AE1472" s="125">
        <v>4.8999999999999998E-4</v>
      </c>
      <c r="AF1472" s="125"/>
      <c r="AG1472" s="125"/>
      <c r="AH1472" s="125"/>
      <c r="AI1472" s="125"/>
      <c r="AJ1472" s="125"/>
      <c r="AK1472" s="125"/>
      <c r="AL1472" s="125"/>
      <c r="AM1472" s="125"/>
      <c r="AN1472" s="125"/>
      <c r="AO1472" s="125"/>
      <c r="AP1472" s="125"/>
      <c r="AQ1472" s="125"/>
      <c r="AR1472" s="125"/>
      <c r="AS1472" s="125" t="s">
        <v>1353</v>
      </c>
      <c r="AT1472" s="108" t="str">
        <f t="shared" si="22"/>
        <v>MR1_2025-07-06_T</v>
      </c>
    </row>
    <row r="1473" spans="1:46" x14ac:dyDescent="0.35">
      <c r="A1473" s="125" t="s">
        <v>1733</v>
      </c>
      <c r="B1473" s="125" t="s">
        <v>1349</v>
      </c>
      <c r="C1473" s="125" t="s">
        <v>1350</v>
      </c>
      <c r="D1473" s="125" t="s">
        <v>1349</v>
      </c>
      <c r="E1473" s="125">
        <v>8.2044999999999995</v>
      </c>
      <c r="F1473" s="125" t="s">
        <v>1351</v>
      </c>
      <c r="G1473" s="102">
        <v>45844.647916666669</v>
      </c>
      <c r="H1473" s="125"/>
      <c r="I1473" s="125" t="s">
        <v>1352</v>
      </c>
      <c r="J1473" s="125"/>
      <c r="K1473" s="125"/>
      <c r="L1473" s="125">
        <v>0</v>
      </c>
      <c r="M1473" s="125">
        <v>0</v>
      </c>
      <c r="N1473" s="125">
        <v>3.1640000000000001E-2</v>
      </c>
      <c r="O1473" s="125">
        <v>5.0800000000000003E-3</v>
      </c>
      <c r="P1473" s="125"/>
      <c r="Q1473" s="125"/>
      <c r="R1473" s="125">
        <v>3.6720000000000003E-2</v>
      </c>
      <c r="S1473" s="125"/>
      <c r="T1473" s="125"/>
      <c r="U1473" s="125"/>
      <c r="V1473" s="125"/>
      <c r="W1473" s="125"/>
      <c r="X1473" s="125"/>
      <c r="Y1473" s="125"/>
      <c r="Z1473" s="125"/>
      <c r="AA1473" s="125"/>
      <c r="AB1473" s="125"/>
      <c r="AC1473" s="125"/>
      <c r="AD1473" s="125"/>
      <c r="AE1473" s="125">
        <v>5.0800000000000003E-3</v>
      </c>
      <c r="AF1473" s="125"/>
      <c r="AG1473" s="125"/>
      <c r="AH1473" s="125"/>
      <c r="AI1473" s="125"/>
      <c r="AJ1473" s="125"/>
      <c r="AK1473" s="125"/>
      <c r="AL1473" s="125"/>
      <c r="AM1473" s="125"/>
      <c r="AN1473" s="125"/>
      <c r="AO1473" s="125"/>
      <c r="AP1473" s="125"/>
      <c r="AQ1473" s="125"/>
      <c r="AR1473" s="125"/>
      <c r="AS1473" s="125" t="s">
        <v>1353</v>
      </c>
      <c r="AT1473" s="108" t="str">
        <f t="shared" si="22"/>
        <v>PL1_2025-07-06_N</v>
      </c>
    </row>
    <row r="1474" spans="1:46" x14ac:dyDescent="0.35">
      <c r="A1474" s="125" t="s">
        <v>1732</v>
      </c>
      <c r="B1474" s="125" t="s">
        <v>1349</v>
      </c>
      <c r="C1474" s="125" t="s">
        <v>1359</v>
      </c>
      <c r="D1474" s="125" t="s">
        <v>1349</v>
      </c>
      <c r="E1474" s="125">
        <v>348.99259999999998</v>
      </c>
      <c r="F1474" s="125" t="s">
        <v>1357</v>
      </c>
      <c r="G1474" s="102">
        <v>45844.649305555555</v>
      </c>
      <c r="H1474" s="125"/>
      <c r="I1474" s="125" t="s">
        <v>1352</v>
      </c>
      <c r="J1474" s="125"/>
      <c r="K1474" s="125" t="s">
        <v>1360</v>
      </c>
      <c r="L1474" s="125">
        <v>4</v>
      </c>
      <c r="M1474" s="125">
        <v>0</v>
      </c>
      <c r="N1474" s="125">
        <v>0.20799999999999999</v>
      </c>
      <c r="O1474" s="125">
        <v>0.12973000000000001</v>
      </c>
      <c r="P1474" s="125"/>
      <c r="Q1474" s="125"/>
      <c r="R1474" s="125">
        <v>0.33773999999999998</v>
      </c>
      <c r="S1474" s="125"/>
      <c r="T1474" s="125"/>
      <c r="U1474" s="125"/>
      <c r="V1474" s="125"/>
      <c r="W1474" s="125"/>
      <c r="X1474" s="125"/>
      <c r="Y1474" s="125"/>
      <c r="Z1474" s="125"/>
      <c r="AA1474" s="125"/>
      <c r="AB1474" s="125"/>
      <c r="AC1474" s="125"/>
      <c r="AD1474" s="125"/>
      <c r="AE1474" s="125">
        <v>0.12973000000000001</v>
      </c>
      <c r="AF1474" s="125"/>
      <c r="AG1474" s="125"/>
      <c r="AH1474" s="125"/>
      <c r="AI1474" s="125"/>
      <c r="AJ1474" s="125"/>
      <c r="AK1474" s="125"/>
      <c r="AL1474" s="125"/>
      <c r="AM1474" s="125"/>
      <c r="AN1474" s="125"/>
      <c r="AO1474" s="125"/>
      <c r="AP1474" s="125"/>
      <c r="AQ1474" s="125"/>
      <c r="AR1474" s="125"/>
      <c r="AS1474" s="125" t="s">
        <v>1353</v>
      </c>
      <c r="AT1474" s="108" t="str">
        <f t="shared" ref="AT1474:AT1537" si="23">A1474&amp;"_"&amp;LEFT(C1474,1)</f>
        <v>AC5_2025-07-06_C</v>
      </c>
    </row>
    <row r="1475" spans="1:46" x14ac:dyDescent="0.35">
      <c r="A1475" s="125" t="s">
        <v>1734</v>
      </c>
      <c r="B1475" s="125" t="s">
        <v>1349</v>
      </c>
      <c r="C1475" s="125" t="s">
        <v>1350</v>
      </c>
      <c r="D1475" s="125" t="s">
        <v>1349</v>
      </c>
      <c r="E1475" s="125">
        <v>8.0639800000000008</v>
      </c>
      <c r="F1475" s="125" t="s">
        <v>1351</v>
      </c>
      <c r="G1475" s="102">
        <v>45844.649305555555</v>
      </c>
      <c r="H1475" s="125"/>
      <c r="I1475" s="125" t="s">
        <v>1352</v>
      </c>
      <c r="J1475" s="125"/>
      <c r="K1475" s="125"/>
      <c r="L1475" s="125">
        <v>0</v>
      </c>
      <c r="M1475" s="125">
        <v>0</v>
      </c>
      <c r="N1475" s="125">
        <v>3.124E-2</v>
      </c>
      <c r="O1475" s="125">
        <v>5.2100000000000002E-3</v>
      </c>
      <c r="P1475" s="125"/>
      <c r="Q1475" s="125"/>
      <c r="R1475" s="125">
        <v>3.6450000000000003E-2</v>
      </c>
      <c r="S1475" s="125"/>
      <c r="T1475" s="125"/>
      <c r="U1475" s="125"/>
      <c r="V1475" s="125"/>
      <c r="W1475" s="125"/>
      <c r="X1475" s="125"/>
      <c r="Y1475" s="125"/>
      <c r="Z1475" s="125"/>
      <c r="AA1475" s="125"/>
      <c r="AB1475" s="125"/>
      <c r="AC1475" s="125"/>
      <c r="AD1475" s="125"/>
      <c r="AE1475" s="125">
        <v>5.2100000000000002E-3</v>
      </c>
      <c r="AF1475" s="125"/>
      <c r="AG1475" s="125"/>
      <c r="AH1475" s="125"/>
      <c r="AI1475" s="125"/>
      <c r="AJ1475" s="125"/>
      <c r="AK1475" s="125"/>
      <c r="AL1475" s="125"/>
      <c r="AM1475" s="125"/>
      <c r="AN1475" s="125"/>
      <c r="AO1475" s="125"/>
      <c r="AP1475" s="125"/>
      <c r="AQ1475" s="125"/>
      <c r="AR1475" s="125"/>
      <c r="AS1475" s="125" t="s">
        <v>1353</v>
      </c>
      <c r="AT1475" s="108" t="str">
        <f t="shared" si="23"/>
        <v>MRCL1_2025-07-06_N</v>
      </c>
    </row>
    <row r="1476" spans="1:46" x14ac:dyDescent="0.35">
      <c r="A1476" s="125" t="s">
        <v>1730</v>
      </c>
      <c r="B1476" s="125" t="s">
        <v>1349</v>
      </c>
      <c r="C1476" s="125" t="s">
        <v>1397</v>
      </c>
      <c r="D1476" s="125" t="s">
        <v>1349</v>
      </c>
      <c r="E1476" s="125">
        <v>0.77934000000000003</v>
      </c>
      <c r="F1476" s="125" t="s">
        <v>1357</v>
      </c>
      <c r="G1476" s="102">
        <v>45844.65</v>
      </c>
      <c r="H1476" s="125"/>
      <c r="I1476" s="125" t="s">
        <v>1352</v>
      </c>
      <c r="J1476" s="125"/>
      <c r="K1476" s="125" t="s">
        <v>1360</v>
      </c>
      <c r="L1476" s="125">
        <v>4</v>
      </c>
      <c r="M1476" s="125">
        <v>0</v>
      </c>
      <c r="N1476" s="125">
        <v>4.5990000000000003E-2</v>
      </c>
      <c r="O1476" s="125">
        <v>2.7E-4</v>
      </c>
      <c r="P1476" s="125"/>
      <c r="Q1476" s="125"/>
      <c r="R1476" s="125">
        <v>4.6260000000000003E-2</v>
      </c>
      <c r="S1476" s="125"/>
      <c r="T1476" s="125"/>
      <c r="U1476" s="125"/>
      <c r="V1476" s="125"/>
      <c r="W1476" s="125"/>
      <c r="X1476" s="125"/>
      <c r="Y1476" s="125"/>
      <c r="Z1476" s="125"/>
      <c r="AA1476" s="125"/>
      <c r="AB1476" s="125"/>
      <c r="AC1476" s="125"/>
      <c r="AD1476" s="125"/>
      <c r="AE1476" s="125">
        <v>2.7E-4</v>
      </c>
      <c r="AF1476" s="125"/>
      <c r="AG1476" s="125"/>
      <c r="AH1476" s="125"/>
      <c r="AI1476" s="125"/>
      <c r="AJ1476" s="125"/>
      <c r="AK1476" s="125"/>
      <c r="AL1476" s="125"/>
      <c r="AM1476" s="125"/>
      <c r="AN1476" s="125"/>
      <c r="AO1476" s="125"/>
      <c r="AP1476" s="125"/>
      <c r="AQ1476" s="125"/>
      <c r="AR1476" s="125"/>
      <c r="AS1476" s="125" t="s">
        <v>1353</v>
      </c>
      <c r="AT1476" s="108" t="str">
        <f t="shared" si="23"/>
        <v>AC4_2025-07-06_P</v>
      </c>
    </row>
    <row r="1477" spans="1:46" x14ac:dyDescent="0.35">
      <c r="A1477" s="125" t="s">
        <v>1731</v>
      </c>
      <c r="B1477" s="125" t="s">
        <v>1349</v>
      </c>
      <c r="C1477" s="125" t="s">
        <v>1359</v>
      </c>
      <c r="D1477" s="125" t="s">
        <v>1349</v>
      </c>
      <c r="E1477" s="125">
        <v>521.40809999999999</v>
      </c>
      <c r="F1477" s="125" t="s">
        <v>1357</v>
      </c>
      <c r="G1477" s="102">
        <v>45844.651388888888</v>
      </c>
      <c r="H1477" s="125"/>
      <c r="I1477" s="125" t="s">
        <v>1352</v>
      </c>
      <c r="J1477" s="125"/>
      <c r="K1477" s="125" t="s">
        <v>1360</v>
      </c>
      <c r="L1477" s="125">
        <v>22</v>
      </c>
      <c r="M1477" s="125">
        <v>0</v>
      </c>
      <c r="N1477" s="125">
        <v>7.4440000000000006E-2</v>
      </c>
      <c r="O1477" s="125">
        <v>0.12895999999999999</v>
      </c>
      <c r="P1477" s="125"/>
      <c r="Q1477" s="125"/>
      <c r="R1477" s="125">
        <v>0.2034</v>
      </c>
      <c r="S1477" s="125"/>
      <c r="T1477" s="125"/>
      <c r="U1477" s="125"/>
      <c r="V1477" s="125"/>
      <c r="W1477" s="125"/>
      <c r="X1477" s="125"/>
      <c r="Y1477" s="125"/>
      <c r="Z1477" s="125"/>
      <c r="AA1477" s="125"/>
      <c r="AB1477" s="125"/>
      <c r="AC1477" s="125"/>
      <c r="AD1477" s="125"/>
      <c r="AE1477" s="125">
        <v>0.12895999999999999</v>
      </c>
      <c r="AF1477" s="125"/>
      <c r="AG1477" s="125"/>
      <c r="AH1477" s="125"/>
      <c r="AI1477" s="125"/>
      <c r="AJ1477" s="125"/>
      <c r="AK1477" s="125"/>
      <c r="AL1477" s="125"/>
      <c r="AM1477" s="125"/>
      <c r="AN1477" s="125"/>
      <c r="AO1477" s="125"/>
      <c r="AP1477" s="125"/>
      <c r="AQ1477" s="125"/>
      <c r="AR1477" s="125"/>
      <c r="AS1477" s="125" t="s">
        <v>1353</v>
      </c>
      <c r="AT1477" s="108" t="str">
        <f t="shared" si="23"/>
        <v>AX2_2025-07-06_C</v>
      </c>
    </row>
    <row r="1478" spans="1:46" x14ac:dyDescent="0.35">
      <c r="A1478" s="125" t="s">
        <v>1732</v>
      </c>
      <c r="B1478" s="125" t="s">
        <v>1349</v>
      </c>
      <c r="C1478" s="125" t="s">
        <v>1356</v>
      </c>
      <c r="D1478" s="125" t="s">
        <v>1349</v>
      </c>
      <c r="E1478" s="125">
        <v>1.4829999999999999E-2</v>
      </c>
      <c r="F1478" s="125" t="s">
        <v>1357</v>
      </c>
      <c r="G1478" s="102">
        <v>45844.654166666667</v>
      </c>
      <c r="H1478" s="125"/>
      <c r="I1478" s="125" t="s">
        <v>1352</v>
      </c>
      <c r="J1478" s="125"/>
      <c r="K1478" s="125" t="s">
        <v>1360</v>
      </c>
      <c r="L1478" s="125">
        <v>0</v>
      </c>
      <c r="M1478" s="125">
        <v>0</v>
      </c>
      <c r="N1478" s="125">
        <v>2.7699999999999999E-3</v>
      </c>
      <c r="O1478" s="125">
        <v>4.8999999999999998E-4</v>
      </c>
      <c r="P1478" s="125"/>
      <c r="Q1478" s="125"/>
      <c r="R1478" s="125">
        <v>3.2599999999999999E-3</v>
      </c>
      <c r="S1478" s="125"/>
      <c r="T1478" s="125"/>
      <c r="U1478" s="125"/>
      <c r="V1478" s="125"/>
      <c r="W1478" s="125"/>
      <c r="X1478" s="125"/>
      <c r="Y1478" s="125"/>
      <c r="Z1478" s="125"/>
      <c r="AA1478" s="125"/>
      <c r="AB1478" s="125"/>
      <c r="AC1478" s="125"/>
      <c r="AD1478" s="125"/>
      <c r="AE1478" s="125">
        <v>4.8999999999999998E-4</v>
      </c>
      <c r="AF1478" s="125"/>
      <c r="AG1478" s="125"/>
      <c r="AH1478" s="125"/>
      <c r="AI1478" s="125"/>
      <c r="AJ1478" s="125"/>
      <c r="AK1478" s="125"/>
      <c r="AL1478" s="125"/>
      <c r="AM1478" s="125"/>
      <c r="AN1478" s="125"/>
      <c r="AO1478" s="125"/>
      <c r="AP1478" s="125"/>
      <c r="AQ1478" s="125"/>
      <c r="AR1478" s="125"/>
      <c r="AS1478" s="125" t="s">
        <v>1353</v>
      </c>
      <c r="AT1478" s="108" t="str">
        <f t="shared" si="23"/>
        <v>AC5_2025-07-06_P</v>
      </c>
    </row>
    <row r="1479" spans="1:46" x14ac:dyDescent="0.35">
      <c r="A1479" s="125" t="s">
        <v>1735</v>
      </c>
      <c r="B1479" s="125" t="s">
        <v>1349</v>
      </c>
      <c r="C1479" s="125" t="s">
        <v>1350</v>
      </c>
      <c r="D1479" s="125" t="s">
        <v>1349</v>
      </c>
      <c r="E1479" s="125">
        <v>-7.2599200000000002</v>
      </c>
      <c r="F1479" s="125" t="s">
        <v>1351</v>
      </c>
      <c r="G1479" s="102">
        <v>45844.654166666667</v>
      </c>
      <c r="H1479" s="125"/>
      <c r="I1479" s="125" t="s">
        <v>1352</v>
      </c>
      <c r="J1479" s="125"/>
      <c r="K1479" s="125"/>
      <c r="L1479" s="125">
        <v>0</v>
      </c>
      <c r="M1479" s="125">
        <v>0</v>
      </c>
      <c r="N1479" s="125">
        <v>-1.214E-2</v>
      </c>
      <c r="O1479" s="125">
        <v>2.324E-2</v>
      </c>
      <c r="P1479" s="125"/>
      <c r="Q1479" s="125"/>
      <c r="R1479" s="125">
        <v>1.11E-2</v>
      </c>
      <c r="S1479" s="125"/>
      <c r="T1479" s="125"/>
      <c r="U1479" s="125"/>
      <c r="V1479" s="125"/>
      <c r="W1479" s="125"/>
      <c r="X1479" s="125"/>
      <c r="Y1479" s="125"/>
      <c r="Z1479" s="125"/>
      <c r="AA1479" s="125"/>
      <c r="AB1479" s="125"/>
      <c r="AC1479" s="125"/>
      <c r="AD1479" s="125"/>
      <c r="AE1479" s="125">
        <v>2.324E-2</v>
      </c>
      <c r="AF1479" s="125"/>
      <c r="AG1479" s="125"/>
      <c r="AH1479" s="125"/>
      <c r="AI1479" s="125"/>
      <c r="AJ1479" s="125"/>
      <c r="AK1479" s="125"/>
      <c r="AL1479" s="125"/>
      <c r="AM1479" s="125"/>
      <c r="AN1479" s="125"/>
      <c r="AO1479" s="125"/>
      <c r="AP1479" s="125"/>
      <c r="AQ1479" s="125"/>
      <c r="AR1479" s="125"/>
      <c r="AS1479" s="125" t="s">
        <v>1353</v>
      </c>
      <c r="AT1479" s="108" t="str">
        <f t="shared" si="23"/>
        <v>APL1_2025-07-06_N</v>
      </c>
    </row>
    <row r="1480" spans="1:46" x14ac:dyDescent="0.35">
      <c r="A1480" s="125" t="s">
        <v>1729</v>
      </c>
      <c r="B1480" s="125" t="s">
        <v>1349</v>
      </c>
      <c r="C1480" s="125" t="s">
        <v>1397</v>
      </c>
      <c r="D1480" s="125" t="s">
        <v>1349</v>
      </c>
      <c r="E1480" s="125">
        <v>0.58735000000000004</v>
      </c>
      <c r="F1480" s="125" t="s">
        <v>1357</v>
      </c>
      <c r="G1480" s="102">
        <v>45844.654861111114</v>
      </c>
      <c r="H1480" s="125" t="s">
        <v>1468</v>
      </c>
      <c r="I1480" s="125" t="s">
        <v>1352</v>
      </c>
      <c r="J1480" s="125"/>
      <c r="K1480" s="125" t="s">
        <v>1360</v>
      </c>
      <c r="L1480" s="125">
        <v>4</v>
      </c>
      <c r="M1480" s="125">
        <v>0</v>
      </c>
      <c r="N1480" s="125">
        <v>3.134E-2</v>
      </c>
      <c r="O1480" s="125">
        <v>6.0000000000000002E-5</v>
      </c>
      <c r="P1480" s="125"/>
      <c r="Q1480" s="125"/>
      <c r="R1480" s="125">
        <v>3.1399999999999997E-2</v>
      </c>
      <c r="S1480" s="125"/>
      <c r="T1480" s="125"/>
      <c r="U1480" s="125"/>
      <c r="V1480" s="125"/>
      <c r="W1480" s="125"/>
      <c r="X1480" s="125"/>
      <c r="Y1480" s="125"/>
      <c r="Z1480" s="125"/>
      <c r="AA1480" s="125"/>
      <c r="AB1480" s="125"/>
      <c r="AC1480" s="125"/>
      <c r="AD1480" s="125"/>
      <c r="AE1480" s="125">
        <v>6.0000000000000002E-5</v>
      </c>
      <c r="AF1480" s="125"/>
      <c r="AG1480" s="125"/>
      <c r="AH1480" s="125"/>
      <c r="AI1480" s="125"/>
      <c r="AJ1480" s="125"/>
      <c r="AK1480" s="125"/>
      <c r="AL1480" s="125"/>
      <c r="AM1480" s="125"/>
      <c r="AN1480" s="125"/>
      <c r="AO1480" s="125"/>
      <c r="AP1480" s="125"/>
      <c r="AQ1480" s="125"/>
      <c r="AR1480" s="125"/>
      <c r="AS1480" s="125" t="s">
        <v>1353</v>
      </c>
      <c r="AT1480" s="108" t="str">
        <f t="shared" si="23"/>
        <v>AC3_2025-07-06_P</v>
      </c>
    </row>
    <row r="1481" spans="1:46" x14ac:dyDescent="0.35">
      <c r="A1481" s="125" t="s">
        <v>1734</v>
      </c>
      <c r="B1481" s="125" t="s">
        <v>1349</v>
      </c>
      <c r="C1481" s="125" t="s">
        <v>1359</v>
      </c>
      <c r="D1481" s="125" t="s">
        <v>1349</v>
      </c>
      <c r="E1481" s="125">
        <v>358.01749999999998</v>
      </c>
      <c r="F1481" s="125" t="s">
        <v>1357</v>
      </c>
      <c r="G1481" s="102">
        <v>45844.654861111114</v>
      </c>
      <c r="H1481" s="125"/>
      <c r="I1481" s="125" t="s">
        <v>1352</v>
      </c>
      <c r="J1481" s="125"/>
      <c r="K1481" s="125" t="s">
        <v>1360</v>
      </c>
      <c r="L1481" s="125">
        <v>4</v>
      </c>
      <c r="M1481" s="125">
        <v>0</v>
      </c>
      <c r="N1481" s="125">
        <v>0.21271000000000001</v>
      </c>
      <c r="O1481" s="125">
        <v>0.12856999999999999</v>
      </c>
      <c r="P1481" s="125"/>
      <c r="Q1481" s="125"/>
      <c r="R1481" s="125">
        <v>0.34127999999999997</v>
      </c>
      <c r="S1481" s="125"/>
      <c r="T1481" s="125"/>
      <c r="U1481" s="125"/>
      <c r="V1481" s="125"/>
      <c r="W1481" s="125"/>
      <c r="X1481" s="125"/>
      <c r="Y1481" s="125"/>
      <c r="Z1481" s="125"/>
      <c r="AA1481" s="125"/>
      <c r="AB1481" s="125"/>
      <c r="AC1481" s="125"/>
      <c r="AD1481" s="125"/>
      <c r="AE1481" s="125">
        <v>0.12856999999999999</v>
      </c>
      <c r="AF1481" s="125"/>
      <c r="AG1481" s="125"/>
      <c r="AH1481" s="125"/>
      <c r="AI1481" s="125"/>
      <c r="AJ1481" s="125"/>
      <c r="AK1481" s="125"/>
      <c r="AL1481" s="125"/>
      <c r="AM1481" s="125"/>
      <c r="AN1481" s="125"/>
      <c r="AO1481" s="125"/>
      <c r="AP1481" s="125"/>
      <c r="AQ1481" s="125"/>
      <c r="AR1481" s="125"/>
      <c r="AS1481" s="125" t="s">
        <v>1353</v>
      </c>
      <c r="AT1481" s="108" t="str">
        <f t="shared" si="23"/>
        <v>MRCL1_2025-07-06_C</v>
      </c>
    </row>
    <row r="1482" spans="1:46" x14ac:dyDescent="0.35">
      <c r="A1482" s="125" t="s">
        <v>1733</v>
      </c>
      <c r="B1482" s="125" t="s">
        <v>1349</v>
      </c>
      <c r="C1482" s="125" t="s">
        <v>1361</v>
      </c>
      <c r="D1482" s="125" t="s">
        <v>1349</v>
      </c>
      <c r="E1482" s="125">
        <v>291.70830000000001</v>
      </c>
      <c r="F1482" s="125" t="s">
        <v>1351</v>
      </c>
      <c r="G1482" s="102">
        <v>45844.655555555553</v>
      </c>
      <c r="H1482" s="125"/>
      <c r="I1482" s="125" t="s">
        <v>1352</v>
      </c>
      <c r="J1482" s="125"/>
      <c r="K1482" s="125"/>
      <c r="L1482" s="125">
        <v>0</v>
      </c>
      <c r="M1482" s="125">
        <v>0</v>
      </c>
      <c r="N1482" s="125">
        <v>0.28717999999999999</v>
      </c>
      <c r="O1482" s="125">
        <v>3.13E-3</v>
      </c>
      <c r="P1482" s="125"/>
      <c r="Q1482" s="125"/>
      <c r="R1482" s="125">
        <v>0.29031000000000001</v>
      </c>
      <c r="S1482" s="125"/>
      <c r="T1482" s="125"/>
      <c r="U1482" s="125"/>
      <c r="V1482" s="125"/>
      <c r="W1482" s="125"/>
      <c r="X1482" s="125"/>
      <c r="Y1482" s="125"/>
      <c r="Z1482" s="125"/>
      <c r="AA1482" s="125"/>
      <c r="AB1482" s="125"/>
      <c r="AC1482" s="125"/>
      <c r="AD1482" s="125"/>
      <c r="AE1482" s="125">
        <v>3.13E-3</v>
      </c>
      <c r="AF1482" s="125"/>
      <c r="AG1482" s="125"/>
      <c r="AH1482" s="125"/>
      <c r="AI1482" s="125"/>
      <c r="AJ1482" s="125"/>
      <c r="AK1482" s="125"/>
      <c r="AL1482" s="125"/>
      <c r="AM1482" s="125"/>
      <c r="AN1482" s="125"/>
      <c r="AO1482" s="125"/>
      <c r="AP1482" s="125"/>
      <c r="AQ1482" s="125"/>
      <c r="AR1482" s="125"/>
      <c r="AS1482" s="125" t="s">
        <v>1353</v>
      </c>
      <c r="AT1482" s="108" t="str">
        <f t="shared" si="23"/>
        <v>PL1_2025-07-06_T</v>
      </c>
    </row>
    <row r="1483" spans="1:46" x14ac:dyDescent="0.35">
      <c r="A1483" s="125" t="s">
        <v>1734</v>
      </c>
      <c r="B1483" s="125" t="s">
        <v>1349</v>
      </c>
      <c r="C1483" s="125" t="s">
        <v>1361</v>
      </c>
      <c r="D1483" s="125" t="s">
        <v>1349</v>
      </c>
      <c r="E1483" s="125">
        <v>378.7679</v>
      </c>
      <c r="F1483" s="125" t="s">
        <v>1351</v>
      </c>
      <c r="G1483" s="102">
        <v>45844.65625</v>
      </c>
      <c r="H1483" s="125"/>
      <c r="I1483" s="125" t="s">
        <v>1352</v>
      </c>
      <c r="J1483" s="125"/>
      <c r="K1483" s="125"/>
      <c r="L1483" s="125">
        <v>0</v>
      </c>
      <c r="M1483" s="125">
        <v>0</v>
      </c>
      <c r="N1483" s="125">
        <v>0.37702999999999998</v>
      </c>
      <c r="O1483" s="125">
        <v>3.31E-3</v>
      </c>
      <c r="P1483" s="125"/>
      <c r="Q1483" s="125"/>
      <c r="R1483" s="125">
        <v>0.38034000000000001</v>
      </c>
      <c r="S1483" s="125"/>
      <c r="T1483" s="125"/>
      <c r="U1483" s="125"/>
      <c r="V1483" s="125"/>
      <c r="W1483" s="125"/>
      <c r="X1483" s="125"/>
      <c r="Y1483" s="125"/>
      <c r="Z1483" s="125"/>
      <c r="AA1483" s="125"/>
      <c r="AB1483" s="125"/>
      <c r="AC1483" s="125"/>
      <c r="AD1483" s="125"/>
      <c r="AE1483" s="125">
        <v>3.31E-3</v>
      </c>
      <c r="AF1483" s="125"/>
      <c r="AG1483" s="125"/>
      <c r="AH1483" s="125"/>
      <c r="AI1483" s="125"/>
      <c r="AJ1483" s="125"/>
      <c r="AK1483" s="125"/>
      <c r="AL1483" s="125"/>
      <c r="AM1483" s="125"/>
      <c r="AN1483" s="125"/>
      <c r="AO1483" s="125"/>
      <c r="AP1483" s="125"/>
      <c r="AQ1483" s="125"/>
      <c r="AR1483" s="125"/>
      <c r="AS1483" s="125" t="s">
        <v>1353</v>
      </c>
      <c r="AT1483" s="108" t="str">
        <f t="shared" si="23"/>
        <v>MRCL1_2025-07-06_T</v>
      </c>
    </row>
    <row r="1484" spans="1:46" x14ac:dyDescent="0.35">
      <c r="A1484" s="125" t="s">
        <v>1735</v>
      </c>
      <c r="B1484" s="125" t="s">
        <v>1349</v>
      </c>
      <c r="C1484" s="125" t="s">
        <v>1359</v>
      </c>
      <c r="D1484" s="125" t="s">
        <v>1349</v>
      </c>
      <c r="E1484" s="125">
        <v>255.41900000000001</v>
      </c>
      <c r="F1484" s="125" t="s">
        <v>1357</v>
      </c>
      <c r="G1484" s="102">
        <v>45844.65902777778</v>
      </c>
      <c r="H1484" s="125"/>
      <c r="I1484" s="125" t="s">
        <v>1352</v>
      </c>
      <c r="J1484" s="125"/>
      <c r="K1484" s="125" t="s">
        <v>1360</v>
      </c>
      <c r="L1484" s="125">
        <v>4</v>
      </c>
      <c r="M1484" s="125">
        <v>0</v>
      </c>
      <c r="N1484" s="125">
        <v>0.15742</v>
      </c>
      <c r="O1484" s="125">
        <v>0.12858</v>
      </c>
      <c r="P1484" s="125"/>
      <c r="Q1484" s="125"/>
      <c r="R1484" s="125">
        <v>0.28599999999999998</v>
      </c>
      <c r="S1484" s="125"/>
      <c r="T1484" s="125"/>
      <c r="U1484" s="125"/>
      <c r="V1484" s="125"/>
      <c r="W1484" s="125"/>
      <c r="X1484" s="125"/>
      <c r="Y1484" s="125"/>
      <c r="Z1484" s="125"/>
      <c r="AA1484" s="125"/>
      <c r="AB1484" s="125"/>
      <c r="AC1484" s="125"/>
      <c r="AD1484" s="125"/>
      <c r="AE1484" s="125">
        <v>0.12858</v>
      </c>
      <c r="AF1484" s="125"/>
      <c r="AG1484" s="125"/>
      <c r="AH1484" s="125"/>
      <c r="AI1484" s="125"/>
      <c r="AJ1484" s="125"/>
      <c r="AK1484" s="125"/>
      <c r="AL1484" s="125"/>
      <c r="AM1484" s="125"/>
      <c r="AN1484" s="125"/>
      <c r="AO1484" s="125"/>
      <c r="AP1484" s="125"/>
      <c r="AQ1484" s="125"/>
      <c r="AR1484" s="125"/>
      <c r="AS1484" s="125" t="s">
        <v>1353</v>
      </c>
      <c r="AT1484" s="108" t="str">
        <f t="shared" si="23"/>
        <v>APL1_2025-07-06_C</v>
      </c>
    </row>
    <row r="1485" spans="1:46" x14ac:dyDescent="0.35">
      <c r="A1485" s="125" t="s">
        <v>1735</v>
      </c>
      <c r="B1485" s="125" t="s">
        <v>1349</v>
      </c>
      <c r="C1485" s="125" t="s">
        <v>1361</v>
      </c>
      <c r="D1485" s="125" t="s">
        <v>1349</v>
      </c>
      <c r="E1485" s="125">
        <v>-7.7800399999999996</v>
      </c>
      <c r="F1485" s="125" t="s">
        <v>1351</v>
      </c>
      <c r="G1485" s="102">
        <v>45844.661111111112</v>
      </c>
      <c r="H1485" s="125"/>
      <c r="I1485" s="125" t="s">
        <v>1352</v>
      </c>
      <c r="J1485" s="125">
        <v>30</v>
      </c>
      <c r="K1485" s="125"/>
      <c r="L1485" s="125">
        <v>0</v>
      </c>
      <c r="M1485" s="125">
        <v>0</v>
      </c>
      <c r="N1485" s="125">
        <v>-2.7100000000000002E-3</v>
      </c>
      <c r="O1485" s="125">
        <v>9.4999999999999998E-3</v>
      </c>
      <c r="P1485" s="125"/>
      <c r="Q1485" s="125"/>
      <c r="R1485" s="125">
        <v>6.79E-3</v>
      </c>
      <c r="S1485" s="125"/>
      <c r="T1485" s="125"/>
      <c r="U1485" s="125"/>
      <c r="V1485" s="125"/>
      <c r="W1485" s="125"/>
      <c r="X1485" s="125"/>
      <c r="Y1485" s="125"/>
      <c r="Z1485" s="125"/>
      <c r="AA1485" s="125"/>
      <c r="AB1485" s="125"/>
      <c r="AC1485" s="125"/>
      <c r="AD1485" s="125"/>
      <c r="AE1485" s="125">
        <v>9.4999999999999998E-3</v>
      </c>
      <c r="AF1485" s="125"/>
      <c r="AG1485" s="125"/>
      <c r="AH1485" s="125"/>
      <c r="AI1485" s="125"/>
      <c r="AJ1485" s="125"/>
      <c r="AK1485" s="125"/>
      <c r="AL1485" s="125"/>
      <c r="AM1485" s="125"/>
      <c r="AN1485" s="125"/>
      <c r="AO1485" s="125"/>
      <c r="AP1485" s="125"/>
      <c r="AQ1485" s="125"/>
      <c r="AR1485" s="125"/>
      <c r="AS1485" s="125" t="s">
        <v>1353</v>
      </c>
      <c r="AT1485" s="108" t="str">
        <f t="shared" si="23"/>
        <v>APL1_2025-07-06_T</v>
      </c>
    </row>
    <row r="1486" spans="1:46" x14ac:dyDescent="0.35">
      <c r="A1486" s="125" t="s">
        <v>1736</v>
      </c>
      <c r="B1486" s="125" t="s">
        <v>1349</v>
      </c>
      <c r="C1486" s="125" t="s">
        <v>1350</v>
      </c>
      <c r="D1486" s="125" t="s">
        <v>1349</v>
      </c>
      <c r="E1486" s="125">
        <v>4.5035999999999996</v>
      </c>
      <c r="F1486" s="125" t="s">
        <v>1351</v>
      </c>
      <c r="G1486" s="102">
        <v>45844.661111111112</v>
      </c>
      <c r="H1486" s="125"/>
      <c r="I1486" s="125" t="s">
        <v>1352</v>
      </c>
      <c r="J1486" s="125"/>
      <c r="K1486" s="125"/>
      <c r="L1486" s="125">
        <v>0</v>
      </c>
      <c r="M1486" s="125">
        <v>0</v>
      </c>
      <c r="N1486" s="125">
        <v>2.1160000000000002E-2</v>
      </c>
      <c r="O1486" s="125">
        <v>2.99E-3</v>
      </c>
      <c r="P1486" s="125"/>
      <c r="Q1486" s="125"/>
      <c r="R1486" s="125">
        <v>2.4150000000000001E-2</v>
      </c>
      <c r="S1486" s="125"/>
      <c r="T1486" s="125"/>
      <c r="U1486" s="125"/>
      <c r="V1486" s="125"/>
      <c r="W1486" s="125"/>
      <c r="X1486" s="125"/>
      <c r="Y1486" s="125"/>
      <c r="Z1486" s="125"/>
      <c r="AA1486" s="125"/>
      <c r="AB1486" s="125"/>
      <c r="AC1486" s="125"/>
      <c r="AD1486" s="125"/>
      <c r="AE1486" s="125">
        <v>2.99E-3</v>
      </c>
      <c r="AF1486" s="125"/>
      <c r="AG1486" s="125"/>
      <c r="AH1486" s="125"/>
      <c r="AI1486" s="125"/>
      <c r="AJ1486" s="125"/>
      <c r="AK1486" s="125"/>
      <c r="AL1486" s="125"/>
      <c r="AM1486" s="125"/>
      <c r="AN1486" s="125"/>
      <c r="AO1486" s="125"/>
      <c r="AP1486" s="125"/>
      <c r="AQ1486" s="125"/>
      <c r="AR1486" s="125"/>
      <c r="AS1486" s="125" t="s">
        <v>1353</v>
      </c>
      <c r="AT1486" s="108" t="str">
        <f t="shared" si="23"/>
        <v>BD1a_2025-07-06_N</v>
      </c>
    </row>
    <row r="1487" spans="1:46" x14ac:dyDescent="0.35">
      <c r="A1487" s="125" t="s">
        <v>1733</v>
      </c>
      <c r="B1487" s="125" t="s">
        <v>1349</v>
      </c>
      <c r="C1487" s="125" t="s">
        <v>1359</v>
      </c>
      <c r="D1487" s="125" t="s">
        <v>1349</v>
      </c>
      <c r="E1487" s="125">
        <v>798.31179999999995</v>
      </c>
      <c r="F1487" s="125" t="s">
        <v>1357</v>
      </c>
      <c r="G1487" s="102">
        <v>45844.661111111112</v>
      </c>
      <c r="H1487" s="125"/>
      <c r="I1487" s="125" t="s">
        <v>1352</v>
      </c>
      <c r="J1487" s="125"/>
      <c r="K1487" s="125" t="s">
        <v>1360</v>
      </c>
      <c r="L1487" s="125">
        <v>33</v>
      </c>
      <c r="M1487" s="125">
        <v>0</v>
      </c>
      <c r="N1487" s="125">
        <v>7.6910000000000006E-2</v>
      </c>
      <c r="O1487" s="125">
        <v>0.12969</v>
      </c>
      <c r="P1487" s="125"/>
      <c r="Q1487" s="125"/>
      <c r="R1487" s="125">
        <v>0.20660000000000001</v>
      </c>
      <c r="S1487" s="125"/>
      <c r="T1487" s="125"/>
      <c r="U1487" s="125"/>
      <c r="V1487" s="125"/>
      <c r="W1487" s="125"/>
      <c r="X1487" s="125"/>
      <c r="Y1487" s="125"/>
      <c r="Z1487" s="125"/>
      <c r="AA1487" s="125"/>
      <c r="AB1487" s="125"/>
      <c r="AC1487" s="125"/>
      <c r="AD1487" s="125"/>
      <c r="AE1487" s="125">
        <v>0.12969</v>
      </c>
      <c r="AF1487" s="125"/>
      <c r="AG1487" s="125"/>
      <c r="AH1487" s="125"/>
      <c r="AI1487" s="125"/>
      <c r="AJ1487" s="125"/>
      <c r="AK1487" s="125"/>
      <c r="AL1487" s="125"/>
      <c r="AM1487" s="125"/>
      <c r="AN1487" s="125"/>
      <c r="AO1487" s="125"/>
      <c r="AP1487" s="125"/>
      <c r="AQ1487" s="125"/>
      <c r="AR1487" s="125"/>
      <c r="AS1487" s="125" t="s">
        <v>1353</v>
      </c>
      <c r="AT1487" s="108" t="str">
        <f t="shared" si="23"/>
        <v>PL1_2025-07-06_C</v>
      </c>
    </row>
    <row r="1488" spans="1:46" x14ac:dyDescent="0.35">
      <c r="A1488" s="125" t="s">
        <v>1733</v>
      </c>
      <c r="B1488" s="125" t="s">
        <v>1349</v>
      </c>
      <c r="C1488" s="125" t="s">
        <v>1397</v>
      </c>
      <c r="D1488" s="125" t="s">
        <v>1349</v>
      </c>
      <c r="E1488" s="125">
        <v>3.8100000000000002E-2</v>
      </c>
      <c r="F1488" s="125" t="s">
        <v>1357</v>
      </c>
      <c r="G1488" s="102">
        <v>45844.661111111112</v>
      </c>
      <c r="H1488" s="125"/>
      <c r="I1488" s="125" t="s">
        <v>1352</v>
      </c>
      <c r="J1488" s="125"/>
      <c r="K1488" s="125" t="s">
        <v>1360</v>
      </c>
      <c r="L1488" s="125">
        <v>0</v>
      </c>
      <c r="M1488" s="125">
        <v>0</v>
      </c>
      <c r="N1488" s="125">
        <v>1.0399999999999999E-3</v>
      </c>
      <c r="O1488" s="125">
        <v>7.6000000000000004E-4</v>
      </c>
      <c r="P1488" s="125"/>
      <c r="Q1488" s="125"/>
      <c r="R1488" s="125">
        <v>1.81E-3</v>
      </c>
      <c r="S1488" s="125"/>
      <c r="T1488" s="125"/>
      <c r="U1488" s="125"/>
      <c r="V1488" s="125"/>
      <c r="W1488" s="125"/>
      <c r="X1488" s="125"/>
      <c r="Y1488" s="125"/>
      <c r="Z1488" s="125"/>
      <c r="AA1488" s="125"/>
      <c r="AB1488" s="125"/>
      <c r="AC1488" s="125"/>
      <c r="AD1488" s="125"/>
      <c r="AE1488" s="125">
        <v>7.6000000000000004E-4</v>
      </c>
      <c r="AF1488" s="125"/>
      <c r="AG1488" s="125"/>
      <c r="AH1488" s="125"/>
      <c r="AI1488" s="125"/>
      <c r="AJ1488" s="125"/>
      <c r="AK1488" s="125"/>
      <c r="AL1488" s="125"/>
      <c r="AM1488" s="125"/>
      <c r="AN1488" s="125"/>
      <c r="AO1488" s="125"/>
      <c r="AP1488" s="125"/>
      <c r="AQ1488" s="125"/>
      <c r="AR1488" s="125"/>
      <c r="AS1488" s="125" t="s">
        <v>1353</v>
      </c>
      <c r="AT1488" s="108" t="str">
        <f t="shared" si="23"/>
        <v>PL1_2025-07-06_P</v>
      </c>
    </row>
    <row r="1489" spans="1:46" x14ac:dyDescent="0.35">
      <c r="A1489" s="125" t="s">
        <v>1731</v>
      </c>
      <c r="B1489" s="125" t="s">
        <v>1349</v>
      </c>
      <c r="C1489" s="125" t="s">
        <v>1361</v>
      </c>
      <c r="D1489" s="125" t="s">
        <v>1349</v>
      </c>
      <c r="E1489" s="125">
        <v>853.83240000000001</v>
      </c>
      <c r="F1489" s="125" t="s">
        <v>1351</v>
      </c>
      <c r="G1489" s="102">
        <v>45844.663888888892</v>
      </c>
      <c r="H1489" s="125"/>
      <c r="I1489" s="125" t="s">
        <v>1352</v>
      </c>
      <c r="J1489" s="125"/>
      <c r="K1489" s="125" t="s">
        <v>1360</v>
      </c>
      <c r="L1489" s="125">
        <v>4</v>
      </c>
      <c r="M1489" s="125">
        <v>0</v>
      </c>
      <c r="N1489" s="125">
        <v>0.16655</v>
      </c>
      <c r="O1489" s="125">
        <v>1.6000000000000001E-4</v>
      </c>
      <c r="P1489" s="125"/>
      <c r="Q1489" s="125"/>
      <c r="R1489" s="125">
        <v>0.16669999999999999</v>
      </c>
      <c r="S1489" s="125"/>
      <c r="T1489" s="125"/>
      <c r="U1489" s="125"/>
      <c r="V1489" s="125"/>
      <c r="W1489" s="125"/>
      <c r="X1489" s="125"/>
      <c r="Y1489" s="125"/>
      <c r="Z1489" s="125"/>
      <c r="AA1489" s="125"/>
      <c r="AB1489" s="125"/>
      <c r="AC1489" s="125"/>
      <c r="AD1489" s="125"/>
      <c r="AE1489" s="125">
        <v>1.6000000000000001E-4</v>
      </c>
      <c r="AF1489" s="125"/>
      <c r="AG1489" s="125"/>
      <c r="AH1489" s="125"/>
      <c r="AI1489" s="125"/>
      <c r="AJ1489" s="125"/>
      <c r="AK1489" s="125"/>
      <c r="AL1489" s="125"/>
      <c r="AM1489" s="125"/>
      <c r="AN1489" s="125"/>
      <c r="AO1489" s="125"/>
      <c r="AP1489" s="125"/>
      <c r="AQ1489" s="125"/>
      <c r="AR1489" s="125"/>
      <c r="AS1489" s="125" t="s">
        <v>1353</v>
      </c>
      <c r="AT1489" s="108" t="str">
        <f t="shared" si="23"/>
        <v>AX2_2025-07-06_T</v>
      </c>
    </row>
    <row r="1490" spans="1:46" x14ac:dyDescent="0.35">
      <c r="A1490" s="125" t="s">
        <v>1720</v>
      </c>
      <c r="B1490" s="125" t="s">
        <v>1349</v>
      </c>
      <c r="C1490" s="125" t="s">
        <v>1428</v>
      </c>
      <c r="D1490" s="125" t="s">
        <v>1349</v>
      </c>
      <c r="E1490" s="125">
        <v>4.4507500000000002</v>
      </c>
      <c r="F1490" s="125" t="s">
        <v>1357</v>
      </c>
      <c r="G1490" s="102">
        <v>45844.665277777778</v>
      </c>
      <c r="H1490" s="125"/>
      <c r="I1490" s="125" t="s">
        <v>1352</v>
      </c>
      <c r="J1490" s="125"/>
      <c r="K1490" s="125"/>
      <c r="L1490" s="125">
        <v>0</v>
      </c>
      <c r="M1490" s="125">
        <v>0</v>
      </c>
      <c r="N1490" s="125">
        <v>0.36442000000000002</v>
      </c>
      <c r="O1490" s="125">
        <v>4.0000000000000002E-4</v>
      </c>
      <c r="P1490" s="125"/>
      <c r="Q1490" s="125"/>
      <c r="R1490" s="125">
        <v>0.36481999999999998</v>
      </c>
      <c r="S1490" s="125"/>
      <c r="T1490" s="125"/>
      <c r="U1490" s="125"/>
      <c r="V1490" s="125"/>
      <c r="W1490" s="125"/>
      <c r="X1490" s="125"/>
      <c r="Y1490" s="125"/>
      <c r="Z1490" s="125"/>
      <c r="AA1490" s="125"/>
      <c r="AB1490" s="125"/>
      <c r="AC1490" s="125"/>
      <c r="AD1490" s="125"/>
      <c r="AE1490" s="125">
        <v>4.0000000000000002E-4</v>
      </c>
      <c r="AF1490" s="125"/>
      <c r="AG1490" s="125"/>
      <c r="AH1490" s="125"/>
      <c r="AI1490" s="125"/>
      <c r="AJ1490" s="125"/>
      <c r="AK1490" s="125"/>
      <c r="AL1490" s="125"/>
      <c r="AM1490" s="125"/>
      <c r="AN1490" s="125"/>
      <c r="AO1490" s="125"/>
      <c r="AP1490" s="125"/>
      <c r="AQ1490" s="125"/>
      <c r="AR1490" s="125"/>
      <c r="AS1490" s="125" t="s">
        <v>1353</v>
      </c>
      <c r="AT1490" s="108" t="str">
        <f t="shared" si="23"/>
        <v>AC2_2025-07-06_T</v>
      </c>
    </row>
    <row r="1491" spans="1:46" x14ac:dyDescent="0.35">
      <c r="A1491" s="125" t="s">
        <v>1732</v>
      </c>
      <c r="B1491" s="125" t="s">
        <v>1349</v>
      </c>
      <c r="C1491" s="125" t="s">
        <v>1361</v>
      </c>
      <c r="D1491" s="125" t="s">
        <v>1349</v>
      </c>
      <c r="E1491" s="125">
        <v>460.07029999999997</v>
      </c>
      <c r="F1491" s="125" t="s">
        <v>1351</v>
      </c>
      <c r="G1491" s="102">
        <v>45844.665277777778</v>
      </c>
      <c r="H1491" s="125"/>
      <c r="I1491" s="125" t="s">
        <v>1352</v>
      </c>
      <c r="J1491" s="125"/>
      <c r="K1491" s="125"/>
      <c r="L1491" s="125">
        <v>0</v>
      </c>
      <c r="M1491" s="125">
        <v>0</v>
      </c>
      <c r="N1491" s="125">
        <v>0.4632</v>
      </c>
      <c r="O1491" s="125">
        <v>2.63E-3</v>
      </c>
      <c r="P1491" s="125"/>
      <c r="Q1491" s="125"/>
      <c r="R1491" s="125">
        <v>0.46583000000000002</v>
      </c>
      <c r="S1491" s="125"/>
      <c r="T1491" s="125"/>
      <c r="U1491" s="125"/>
      <c r="V1491" s="125"/>
      <c r="W1491" s="125"/>
      <c r="X1491" s="125"/>
      <c r="Y1491" s="125"/>
      <c r="Z1491" s="125"/>
      <c r="AA1491" s="125"/>
      <c r="AB1491" s="125"/>
      <c r="AC1491" s="125"/>
      <c r="AD1491" s="125"/>
      <c r="AE1491" s="125">
        <v>2.63E-3</v>
      </c>
      <c r="AF1491" s="125"/>
      <c r="AG1491" s="125"/>
      <c r="AH1491" s="125"/>
      <c r="AI1491" s="125"/>
      <c r="AJ1491" s="125"/>
      <c r="AK1491" s="125"/>
      <c r="AL1491" s="125"/>
      <c r="AM1491" s="125"/>
      <c r="AN1491" s="125"/>
      <c r="AO1491" s="125"/>
      <c r="AP1491" s="125"/>
      <c r="AQ1491" s="125"/>
      <c r="AR1491" s="125"/>
      <c r="AS1491" s="125" t="s">
        <v>1353</v>
      </c>
      <c r="AT1491" s="108" t="str">
        <f t="shared" si="23"/>
        <v>AC5_2025-07-06_T</v>
      </c>
    </row>
    <row r="1492" spans="1:46" x14ac:dyDescent="0.35">
      <c r="A1492" s="125" t="s">
        <v>1736</v>
      </c>
      <c r="B1492" s="125" t="s">
        <v>1349</v>
      </c>
      <c r="C1492" s="125" t="s">
        <v>1397</v>
      </c>
      <c r="D1492" s="125" t="s">
        <v>1349</v>
      </c>
      <c r="E1492" s="125">
        <v>0.23332</v>
      </c>
      <c r="F1492" s="125" t="s">
        <v>1357</v>
      </c>
      <c r="G1492" s="102">
        <v>45844.665277777778</v>
      </c>
      <c r="H1492" s="125"/>
      <c r="I1492" s="125" t="s">
        <v>1352</v>
      </c>
      <c r="J1492" s="125"/>
      <c r="K1492" s="125"/>
      <c r="L1492" s="125">
        <v>0</v>
      </c>
      <c r="M1492" s="125">
        <v>0</v>
      </c>
      <c r="N1492" s="125">
        <v>7.5550000000000006E-2</v>
      </c>
      <c r="O1492" s="125">
        <v>3.2000000000000003E-4</v>
      </c>
      <c r="P1492" s="125"/>
      <c r="Q1492" s="125"/>
      <c r="R1492" s="125">
        <v>7.5870000000000007E-2</v>
      </c>
      <c r="S1492" s="125"/>
      <c r="T1492" s="125"/>
      <c r="U1492" s="125"/>
      <c r="V1492" s="125"/>
      <c r="W1492" s="125"/>
      <c r="X1492" s="125"/>
      <c r="Y1492" s="125"/>
      <c r="Z1492" s="125"/>
      <c r="AA1492" s="125"/>
      <c r="AB1492" s="125"/>
      <c r="AC1492" s="125"/>
      <c r="AD1492" s="125"/>
      <c r="AE1492" s="125">
        <v>3.2000000000000003E-4</v>
      </c>
      <c r="AF1492" s="125"/>
      <c r="AG1492" s="125"/>
      <c r="AH1492" s="125"/>
      <c r="AI1492" s="125"/>
      <c r="AJ1492" s="125"/>
      <c r="AK1492" s="125"/>
      <c r="AL1492" s="125"/>
      <c r="AM1492" s="125"/>
      <c r="AN1492" s="125"/>
      <c r="AO1492" s="125"/>
      <c r="AP1492" s="125"/>
      <c r="AQ1492" s="125"/>
      <c r="AR1492" s="125"/>
      <c r="AS1492" s="125" t="s">
        <v>1353</v>
      </c>
      <c r="AT1492" s="108" t="str">
        <f t="shared" si="23"/>
        <v>BD1a_2025-07-06_P</v>
      </c>
    </row>
    <row r="1493" spans="1:46" x14ac:dyDescent="0.35">
      <c r="A1493" s="125" t="s">
        <v>1737</v>
      </c>
      <c r="B1493" s="125" t="s">
        <v>1349</v>
      </c>
      <c r="C1493" s="125" t="s">
        <v>1350</v>
      </c>
      <c r="D1493" s="125" t="s">
        <v>1349</v>
      </c>
      <c r="E1493" s="125">
        <v>-0.99209999999999998</v>
      </c>
      <c r="F1493" s="125" t="s">
        <v>1351</v>
      </c>
      <c r="G1493" s="102">
        <v>45844.666666666664</v>
      </c>
      <c r="H1493" s="125"/>
      <c r="I1493" s="125" t="s">
        <v>1352</v>
      </c>
      <c r="J1493" s="125"/>
      <c r="K1493" s="125"/>
      <c r="L1493" s="125">
        <v>0</v>
      </c>
      <c r="M1493" s="125">
        <v>0</v>
      </c>
      <c r="N1493" s="125">
        <v>5.5999999999999999E-3</v>
      </c>
      <c r="O1493" s="125">
        <v>3.1579999999999997E-2</v>
      </c>
      <c r="P1493" s="125"/>
      <c r="Q1493" s="125"/>
      <c r="R1493" s="125">
        <v>3.7190000000000001E-2</v>
      </c>
      <c r="S1493" s="125"/>
      <c r="T1493" s="125"/>
      <c r="U1493" s="125"/>
      <c r="V1493" s="125"/>
      <c r="W1493" s="125"/>
      <c r="X1493" s="125"/>
      <c r="Y1493" s="125"/>
      <c r="Z1493" s="125"/>
      <c r="AA1493" s="125"/>
      <c r="AB1493" s="125"/>
      <c r="AC1493" s="125"/>
      <c r="AD1493" s="125"/>
      <c r="AE1493" s="125">
        <v>3.1579999999999997E-2</v>
      </c>
      <c r="AF1493" s="125"/>
      <c r="AG1493" s="125"/>
      <c r="AH1493" s="125"/>
      <c r="AI1493" s="125"/>
      <c r="AJ1493" s="125"/>
      <c r="AK1493" s="125"/>
      <c r="AL1493" s="125"/>
      <c r="AM1493" s="125"/>
      <c r="AN1493" s="125"/>
      <c r="AO1493" s="125"/>
      <c r="AP1493" s="125"/>
      <c r="AQ1493" s="125"/>
      <c r="AR1493" s="125"/>
      <c r="AS1493" s="125" t="s">
        <v>1353</v>
      </c>
      <c r="AT1493" s="108" t="str">
        <f t="shared" si="23"/>
        <v>MRC_2025-07-06_N</v>
      </c>
    </row>
    <row r="1494" spans="1:46" x14ac:dyDescent="0.35">
      <c r="A1494" s="125" t="s">
        <v>1735</v>
      </c>
      <c r="B1494" s="125" t="s">
        <v>1349</v>
      </c>
      <c r="C1494" s="125" t="s">
        <v>1356</v>
      </c>
      <c r="D1494" s="125" t="s">
        <v>1349</v>
      </c>
      <c r="E1494" s="125">
        <v>-1.0359999999999999E-2</v>
      </c>
      <c r="F1494" s="125" t="s">
        <v>1357</v>
      </c>
      <c r="G1494" s="102">
        <v>45844.668055555558</v>
      </c>
      <c r="H1494" s="125"/>
      <c r="I1494" s="125" t="s">
        <v>1352</v>
      </c>
      <c r="J1494" s="125"/>
      <c r="K1494" s="125" t="s">
        <v>1360</v>
      </c>
      <c r="L1494" s="125">
        <v>0</v>
      </c>
      <c r="M1494" s="125">
        <v>0</v>
      </c>
      <c r="N1494" s="125">
        <v>-5.7600000000000004E-3</v>
      </c>
      <c r="O1494" s="125">
        <v>1.077E-2</v>
      </c>
      <c r="P1494" s="125"/>
      <c r="Q1494" s="125"/>
      <c r="R1494" s="125">
        <v>5.0099999999999997E-3</v>
      </c>
      <c r="S1494" s="125"/>
      <c r="T1494" s="125"/>
      <c r="U1494" s="125"/>
      <c r="V1494" s="125"/>
      <c r="W1494" s="125"/>
      <c r="X1494" s="125"/>
      <c r="Y1494" s="125"/>
      <c r="Z1494" s="125"/>
      <c r="AA1494" s="125"/>
      <c r="AB1494" s="125"/>
      <c r="AC1494" s="125"/>
      <c r="AD1494" s="125"/>
      <c r="AE1494" s="125">
        <v>1.077E-2</v>
      </c>
      <c r="AF1494" s="125"/>
      <c r="AG1494" s="125"/>
      <c r="AH1494" s="125"/>
      <c r="AI1494" s="125"/>
      <c r="AJ1494" s="125"/>
      <c r="AK1494" s="125"/>
      <c r="AL1494" s="125"/>
      <c r="AM1494" s="125"/>
      <c r="AN1494" s="125"/>
      <c r="AO1494" s="125"/>
      <c r="AP1494" s="125"/>
      <c r="AQ1494" s="125"/>
      <c r="AR1494" s="125"/>
      <c r="AS1494" s="125" t="s">
        <v>1353</v>
      </c>
      <c r="AT1494" s="108" t="str">
        <f t="shared" si="23"/>
        <v>APL1_2025-07-06_P</v>
      </c>
    </row>
    <row r="1495" spans="1:46" x14ac:dyDescent="0.35">
      <c r="A1495" s="125" t="s">
        <v>1736</v>
      </c>
      <c r="B1495" s="125" t="s">
        <v>1349</v>
      </c>
      <c r="C1495" s="125" t="s">
        <v>1359</v>
      </c>
      <c r="D1495" s="125" t="s">
        <v>1349</v>
      </c>
      <c r="E1495" s="125">
        <v>366.34429999999998</v>
      </c>
      <c r="F1495" s="125" t="s">
        <v>1357</v>
      </c>
      <c r="G1495" s="102">
        <v>45844.668055555558</v>
      </c>
      <c r="H1495" s="125"/>
      <c r="I1495" s="125" t="s">
        <v>1352</v>
      </c>
      <c r="J1495" s="125"/>
      <c r="K1495" s="125" t="s">
        <v>1360</v>
      </c>
      <c r="L1495" s="125">
        <v>4</v>
      </c>
      <c r="M1495" s="125">
        <v>0</v>
      </c>
      <c r="N1495" s="125">
        <v>0.21703</v>
      </c>
      <c r="O1495" s="125">
        <v>0.12920000000000001</v>
      </c>
      <c r="P1495" s="125"/>
      <c r="Q1495" s="125"/>
      <c r="R1495" s="125">
        <v>0.34622999999999998</v>
      </c>
      <c r="S1495" s="125"/>
      <c r="T1495" s="125"/>
      <c r="U1495" s="125"/>
      <c r="V1495" s="125"/>
      <c r="W1495" s="125"/>
      <c r="X1495" s="125"/>
      <c r="Y1495" s="125"/>
      <c r="Z1495" s="125"/>
      <c r="AA1495" s="125"/>
      <c r="AB1495" s="125"/>
      <c r="AC1495" s="125"/>
      <c r="AD1495" s="125"/>
      <c r="AE1495" s="125">
        <v>0.12920000000000001</v>
      </c>
      <c r="AF1495" s="125"/>
      <c r="AG1495" s="125"/>
      <c r="AH1495" s="125"/>
      <c r="AI1495" s="125"/>
      <c r="AJ1495" s="125"/>
      <c r="AK1495" s="125"/>
      <c r="AL1495" s="125"/>
      <c r="AM1495" s="125"/>
      <c r="AN1495" s="125"/>
      <c r="AO1495" s="125"/>
      <c r="AP1495" s="125"/>
      <c r="AQ1495" s="125"/>
      <c r="AR1495" s="125"/>
      <c r="AS1495" s="125" t="s">
        <v>1353</v>
      </c>
      <c r="AT1495" s="108" t="str">
        <f t="shared" si="23"/>
        <v>BD1a_2025-07-06_C</v>
      </c>
    </row>
    <row r="1496" spans="1:46" x14ac:dyDescent="0.35">
      <c r="A1496" s="125" t="s">
        <v>1738</v>
      </c>
      <c r="B1496" s="125" t="s">
        <v>1349</v>
      </c>
      <c r="C1496" s="125" t="s">
        <v>1350</v>
      </c>
      <c r="D1496" s="125" t="s">
        <v>1349</v>
      </c>
      <c r="E1496" s="125">
        <v>5.8139900000000004</v>
      </c>
      <c r="F1496" s="125" t="s">
        <v>1351</v>
      </c>
      <c r="G1496" s="102">
        <v>45844.669444444444</v>
      </c>
      <c r="H1496" s="125"/>
      <c r="I1496" s="125" t="s">
        <v>1352</v>
      </c>
      <c r="J1496" s="125"/>
      <c r="K1496" s="125"/>
      <c r="L1496" s="125">
        <v>0</v>
      </c>
      <c r="M1496" s="125">
        <v>0</v>
      </c>
      <c r="N1496" s="125">
        <v>2.487E-2</v>
      </c>
      <c r="O1496" s="125">
        <v>8.8199999999999997E-3</v>
      </c>
      <c r="P1496" s="125"/>
      <c r="Q1496" s="125"/>
      <c r="R1496" s="125">
        <v>3.3689999999999998E-2</v>
      </c>
      <c r="S1496" s="125"/>
      <c r="T1496" s="125"/>
      <c r="U1496" s="125"/>
      <c r="V1496" s="125"/>
      <c r="W1496" s="125"/>
      <c r="X1496" s="125"/>
      <c r="Y1496" s="125"/>
      <c r="Z1496" s="125"/>
      <c r="AA1496" s="125"/>
      <c r="AB1496" s="125"/>
      <c r="AC1496" s="125"/>
      <c r="AD1496" s="125"/>
      <c r="AE1496" s="125">
        <v>8.8199999999999997E-3</v>
      </c>
      <c r="AF1496" s="125"/>
      <c r="AG1496" s="125"/>
      <c r="AH1496" s="125"/>
      <c r="AI1496" s="125"/>
      <c r="AJ1496" s="125"/>
      <c r="AK1496" s="125"/>
      <c r="AL1496" s="125"/>
      <c r="AM1496" s="125"/>
      <c r="AN1496" s="125"/>
      <c r="AO1496" s="125"/>
      <c r="AP1496" s="125"/>
      <c r="AQ1496" s="125"/>
      <c r="AR1496" s="125"/>
      <c r="AS1496" s="125" t="s">
        <v>1353</v>
      </c>
      <c r="AT1496" s="108" t="str">
        <f t="shared" si="23"/>
        <v>GRPL1_2025-07-06_N</v>
      </c>
    </row>
    <row r="1497" spans="1:46" x14ac:dyDescent="0.35">
      <c r="A1497" s="125" t="s">
        <v>1737</v>
      </c>
      <c r="B1497" s="125" t="s">
        <v>1349</v>
      </c>
      <c r="C1497" s="125" t="s">
        <v>1361</v>
      </c>
      <c r="D1497" s="125" t="s">
        <v>1349</v>
      </c>
      <c r="E1497" s="125">
        <v>372.697</v>
      </c>
      <c r="F1497" s="125" t="s">
        <v>1351</v>
      </c>
      <c r="G1497" s="102">
        <v>45844.672222222223</v>
      </c>
      <c r="H1497" s="125"/>
      <c r="I1497" s="125" t="s">
        <v>1352</v>
      </c>
      <c r="J1497" s="125"/>
      <c r="K1497" s="125"/>
      <c r="L1497" s="125">
        <v>0</v>
      </c>
      <c r="M1497" s="125">
        <v>0</v>
      </c>
      <c r="N1497" s="125">
        <v>0.37068000000000001</v>
      </c>
      <c r="O1497" s="125">
        <v>1.538E-2</v>
      </c>
      <c r="P1497" s="125"/>
      <c r="Q1497" s="125"/>
      <c r="R1497" s="125">
        <v>0.38606000000000001</v>
      </c>
      <c r="S1497" s="125"/>
      <c r="T1497" s="125"/>
      <c r="U1497" s="125"/>
      <c r="V1497" s="125"/>
      <c r="W1497" s="125"/>
      <c r="X1497" s="125"/>
      <c r="Y1497" s="125"/>
      <c r="Z1497" s="125"/>
      <c r="AA1497" s="125"/>
      <c r="AB1497" s="125"/>
      <c r="AC1497" s="125"/>
      <c r="AD1497" s="125"/>
      <c r="AE1497" s="125">
        <v>1.538E-2</v>
      </c>
      <c r="AF1497" s="125"/>
      <c r="AG1497" s="125"/>
      <c r="AH1497" s="125"/>
      <c r="AI1497" s="125"/>
      <c r="AJ1497" s="125"/>
      <c r="AK1497" s="125"/>
      <c r="AL1497" s="125"/>
      <c r="AM1497" s="125"/>
      <c r="AN1497" s="125"/>
      <c r="AO1497" s="125"/>
      <c r="AP1497" s="125"/>
      <c r="AQ1497" s="125"/>
      <c r="AR1497" s="125"/>
      <c r="AS1497" s="125" t="s">
        <v>1353</v>
      </c>
      <c r="AT1497" s="108" t="str">
        <f t="shared" si="23"/>
        <v>MRC_2025-07-06_T</v>
      </c>
    </row>
    <row r="1498" spans="1:46" x14ac:dyDescent="0.35">
      <c r="A1498" s="125" t="s">
        <v>1738</v>
      </c>
      <c r="B1498" s="125" t="s">
        <v>1349</v>
      </c>
      <c r="C1498" s="125" t="s">
        <v>1356</v>
      </c>
      <c r="D1498" s="125" t="s">
        <v>1349</v>
      </c>
      <c r="E1498" s="125">
        <v>2.2419999999999999E-2</v>
      </c>
      <c r="F1498" s="125" t="s">
        <v>1357</v>
      </c>
      <c r="G1498" s="102">
        <v>45844.67291666667</v>
      </c>
      <c r="H1498" s="125"/>
      <c r="I1498" s="125" t="s">
        <v>1352</v>
      </c>
      <c r="J1498" s="125"/>
      <c r="K1498" s="125"/>
      <c r="L1498" s="125">
        <v>0</v>
      </c>
      <c r="M1498" s="125">
        <v>0</v>
      </c>
      <c r="N1498" s="125">
        <v>5.3499999999999997E-3</v>
      </c>
      <c r="O1498" s="125">
        <v>2.1299999999999999E-3</v>
      </c>
      <c r="P1498" s="125"/>
      <c r="Q1498" s="125"/>
      <c r="R1498" s="125">
        <v>7.4799999999999997E-3</v>
      </c>
      <c r="S1498" s="125"/>
      <c r="T1498" s="125"/>
      <c r="U1498" s="125"/>
      <c r="V1498" s="125"/>
      <c r="W1498" s="125"/>
      <c r="X1498" s="125"/>
      <c r="Y1498" s="125"/>
      <c r="Z1498" s="125"/>
      <c r="AA1498" s="125"/>
      <c r="AB1498" s="125"/>
      <c r="AC1498" s="125"/>
      <c r="AD1498" s="125"/>
      <c r="AE1498" s="125">
        <v>2.1299999999999999E-3</v>
      </c>
      <c r="AF1498" s="125"/>
      <c r="AG1498" s="125"/>
      <c r="AH1498" s="125"/>
      <c r="AI1498" s="125"/>
      <c r="AJ1498" s="125"/>
      <c r="AK1498" s="125"/>
      <c r="AL1498" s="125"/>
      <c r="AM1498" s="125"/>
      <c r="AN1498" s="125"/>
      <c r="AO1498" s="125"/>
      <c r="AP1498" s="125"/>
      <c r="AQ1498" s="125"/>
      <c r="AR1498" s="125"/>
      <c r="AS1498" s="125" t="s">
        <v>1353</v>
      </c>
      <c r="AT1498" s="108" t="str">
        <f t="shared" si="23"/>
        <v>GRPL1_2025-07-06_P</v>
      </c>
    </row>
    <row r="1499" spans="1:46" x14ac:dyDescent="0.35">
      <c r="A1499" s="125" t="s">
        <v>1737</v>
      </c>
      <c r="B1499" s="125" t="s">
        <v>1349</v>
      </c>
      <c r="C1499" s="125" t="s">
        <v>1359</v>
      </c>
      <c r="D1499" s="125" t="s">
        <v>1349</v>
      </c>
      <c r="E1499" s="125">
        <v>577.56449999999995</v>
      </c>
      <c r="F1499" s="125" t="s">
        <v>1357</v>
      </c>
      <c r="G1499" s="102">
        <v>45844.674039351848</v>
      </c>
      <c r="H1499" s="125"/>
      <c r="I1499" s="125" t="s">
        <v>1739</v>
      </c>
      <c r="J1499" s="125" t="s">
        <v>1369</v>
      </c>
      <c r="K1499" s="125" t="s">
        <v>1360</v>
      </c>
      <c r="L1499" s="125">
        <v>4</v>
      </c>
      <c r="M1499" s="125">
        <v>0</v>
      </c>
      <c r="N1499" s="125">
        <v>0.31917000000000001</v>
      </c>
      <c r="O1499" s="125">
        <v>0.1318</v>
      </c>
      <c r="P1499" s="125"/>
      <c r="Q1499" s="125"/>
      <c r="R1499" s="125">
        <v>0.45096999999999998</v>
      </c>
      <c r="S1499" s="125"/>
      <c r="T1499" s="125"/>
      <c r="U1499" s="125"/>
      <c r="V1499" s="125"/>
      <c r="W1499" s="125"/>
      <c r="X1499" s="125"/>
      <c r="Y1499" s="125"/>
      <c r="Z1499" s="125"/>
      <c r="AA1499" s="125"/>
      <c r="AB1499" s="125"/>
      <c r="AC1499" s="125"/>
      <c r="AD1499" s="125"/>
      <c r="AE1499" s="125">
        <v>0.1318</v>
      </c>
      <c r="AF1499" s="125"/>
      <c r="AG1499" s="125"/>
      <c r="AH1499" s="125"/>
      <c r="AI1499" s="125"/>
      <c r="AJ1499" s="125"/>
      <c r="AK1499" s="125"/>
      <c r="AL1499" s="125"/>
      <c r="AM1499" s="125"/>
      <c r="AN1499" s="125"/>
      <c r="AO1499" s="125"/>
      <c r="AP1499" s="125"/>
      <c r="AQ1499" s="125"/>
      <c r="AR1499" s="125"/>
      <c r="AS1499" s="125" t="s">
        <v>1353</v>
      </c>
      <c r="AT1499" s="108" t="str">
        <f t="shared" si="23"/>
        <v>MRC_2025-07-06_C</v>
      </c>
    </row>
    <row r="1500" spans="1:46" x14ac:dyDescent="0.35">
      <c r="A1500" s="125" t="s">
        <v>1740</v>
      </c>
      <c r="B1500" s="125" t="s">
        <v>1349</v>
      </c>
      <c r="C1500" s="125" t="s">
        <v>1356</v>
      </c>
      <c r="D1500" s="125" t="s">
        <v>1349</v>
      </c>
      <c r="E1500" s="125">
        <v>0.19076000000000001</v>
      </c>
      <c r="F1500" s="125" t="s">
        <v>1357</v>
      </c>
      <c r="G1500" s="102">
        <v>45844.675000000003</v>
      </c>
      <c r="H1500" s="125"/>
      <c r="I1500" s="125" t="s">
        <v>1352</v>
      </c>
      <c r="J1500" s="125"/>
      <c r="K1500" s="125"/>
      <c r="L1500" s="125">
        <v>0</v>
      </c>
      <c r="M1500" s="125">
        <v>0</v>
      </c>
      <c r="N1500" s="125">
        <v>6.2359999999999999E-2</v>
      </c>
      <c r="O1500" s="125">
        <v>5.0000000000000001E-4</v>
      </c>
      <c r="P1500" s="125"/>
      <c r="Q1500" s="125"/>
      <c r="R1500" s="125">
        <v>6.2859999999999999E-2</v>
      </c>
      <c r="S1500" s="125"/>
      <c r="T1500" s="125"/>
      <c r="U1500" s="125"/>
      <c r="V1500" s="125"/>
      <c r="W1500" s="125"/>
      <c r="X1500" s="125"/>
      <c r="Y1500" s="125"/>
      <c r="Z1500" s="125"/>
      <c r="AA1500" s="125"/>
      <c r="AB1500" s="125"/>
      <c r="AC1500" s="125"/>
      <c r="AD1500" s="125"/>
      <c r="AE1500" s="125">
        <v>5.0000000000000001E-4</v>
      </c>
      <c r="AF1500" s="125"/>
      <c r="AG1500" s="125"/>
      <c r="AH1500" s="125"/>
      <c r="AI1500" s="125"/>
      <c r="AJ1500" s="125"/>
      <c r="AK1500" s="125"/>
      <c r="AL1500" s="125"/>
      <c r="AM1500" s="125"/>
      <c r="AN1500" s="125"/>
      <c r="AO1500" s="125"/>
      <c r="AP1500" s="125"/>
      <c r="AQ1500" s="125"/>
      <c r="AR1500" s="125"/>
      <c r="AS1500" s="125" t="s">
        <v>1353</v>
      </c>
      <c r="AT1500" s="108" t="str">
        <f t="shared" si="23"/>
        <v>JC5_2025-07-06_P</v>
      </c>
    </row>
    <row r="1501" spans="1:46" x14ac:dyDescent="0.35">
      <c r="A1501" s="125" t="s">
        <v>1738</v>
      </c>
      <c r="B1501" s="125" t="s">
        <v>1349</v>
      </c>
      <c r="C1501" s="125" t="s">
        <v>1361</v>
      </c>
      <c r="D1501" s="125" t="s">
        <v>1349</v>
      </c>
      <c r="E1501" s="125">
        <v>383.55700000000002</v>
      </c>
      <c r="F1501" s="125" t="s">
        <v>1351</v>
      </c>
      <c r="G1501" s="102">
        <v>45844.675694444442</v>
      </c>
      <c r="H1501" s="125"/>
      <c r="I1501" s="125" t="s">
        <v>1352</v>
      </c>
      <c r="J1501" s="125"/>
      <c r="K1501" s="125"/>
      <c r="L1501" s="125">
        <v>0</v>
      </c>
      <c r="M1501" s="125">
        <v>0</v>
      </c>
      <c r="N1501" s="125">
        <v>0.38203999999999999</v>
      </c>
      <c r="O1501" s="125">
        <v>4.8300000000000001E-3</v>
      </c>
      <c r="P1501" s="125"/>
      <c r="Q1501" s="125"/>
      <c r="R1501" s="125">
        <v>0.38686999999999999</v>
      </c>
      <c r="S1501" s="125"/>
      <c r="T1501" s="125"/>
      <c r="U1501" s="125"/>
      <c r="V1501" s="125"/>
      <c r="W1501" s="125"/>
      <c r="X1501" s="125"/>
      <c r="Y1501" s="125"/>
      <c r="Z1501" s="125"/>
      <c r="AA1501" s="125"/>
      <c r="AB1501" s="125"/>
      <c r="AC1501" s="125"/>
      <c r="AD1501" s="125"/>
      <c r="AE1501" s="125">
        <v>4.8300000000000001E-3</v>
      </c>
      <c r="AF1501" s="125"/>
      <c r="AG1501" s="125"/>
      <c r="AH1501" s="125"/>
      <c r="AI1501" s="125"/>
      <c r="AJ1501" s="125"/>
      <c r="AK1501" s="125"/>
      <c r="AL1501" s="125"/>
      <c r="AM1501" s="125"/>
      <c r="AN1501" s="125"/>
      <c r="AO1501" s="125"/>
      <c r="AP1501" s="125"/>
      <c r="AQ1501" s="125"/>
      <c r="AR1501" s="125"/>
      <c r="AS1501" s="125" t="s">
        <v>1353</v>
      </c>
      <c r="AT1501" s="108" t="str">
        <f t="shared" si="23"/>
        <v>GRPL1_2025-07-06_T</v>
      </c>
    </row>
    <row r="1502" spans="1:46" x14ac:dyDescent="0.35">
      <c r="A1502" s="125" t="s">
        <v>1740</v>
      </c>
      <c r="B1502" s="125" t="s">
        <v>1349</v>
      </c>
      <c r="C1502" s="125" t="s">
        <v>1350</v>
      </c>
      <c r="D1502" s="125" t="s">
        <v>1349</v>
      </c>
      <c r="E1502" s="125">
        <v>-1.15001</v>
      </c>
      <c r="F1502" s="125" t="s">
        <v>1351</v>
      </c>
      <c r="G1502" s="102">
        <v>45844.678472222222</v>
      </c>
      <c r="H1502" s="125"/>
      <c r="I1502" s="125" t="s">
        <v>1352</v>
      </c>
      <c r="J1502" s="125"/>
      <c r="K1502" s="125"/>
      <c r="L1502" s="125">
        <v>0</v>
      </c>
      <c r="M1502" s="125">
        <v>0</v>
      </c>
      <c r="N1502" s="125">
        <v>5.1599999999999997E-3</v>
      </c>
      <c r="O1502" s="125">
        <v>1.17E-3</v>
      </c>
      <c r="P1502" s="125"/>
      <c r="Q1502" s="125"/>
      <c r="R1502" s="125">
        <v>6.3200000000000001E-3</v>
      </c>
      <c r="S1502" s="125"/>
      <c r="T1502" s="125"/>
      <c r="U1502" s="125"/>
      <c r="V1502" s="125"/>
      <c r="W1502" s="125"/>
      <c r="X1502" s="125"/>
      <c r="Y1502" s="125"/>
      <c r="Z1502" s="125"/>
      <c r="AA1502" s="125"/>
      <c r="AB1502" s="125"/>
      <c r="AC1502" s="125"/>
      <c r="AD1502" s="125"/>
      <c r="AE1502" s="125">
        <v>1.17E-3</v>
      </c>
      <c r="AF1502" s="125"/>
      <c r="AG1502" s="125"/>
      <c r="AH1502" s="125"/>
      <c r="AI1502" s="125"/>
      <c r="AJ1502" s="125"/>
      <c r="AK1502" s="125"/>
      <c r="AL1502" s="125"/>
      <c r="AM1502" s="125"/>
      <c r="AN1502" s="125"/>
      <c r="AO1502" s="125"/>
      <c r="AP1502" s="125"/>
      <c r="AQ1502" s="125"/>
      <c r="AR1502" s="125"/>
      <c r="AS1502" s="125" t="s">
        <v>1353</v>
      </c>
      <c r="AT1502" s="108" t="str">
        <f t="shared" si="23"/>
        <v>JC5_2025-07-06_N</v>
      </c>
    </row>
    <row r="1503" spans="1:46" x14ac:dyDescent="0.35">
      <c r="A1503" s="125" t="s">
        <v>1741</v>
      </c>
      <c r="B1503" s="125" t="s">
        <v>1349</v>
      </c>
      <c r="C1503" s="125" t="s">
        <v>1350</v>
      </c>
      <c r="D1503" s="125" t="s">
        <v>1349</v>
      </c>
      <c r="E1503" s="125">
        <v>8.8964599999999994</v>
      </c>
      <c r="F1503" s="125" t="s">
        <v>1351</v>
      </c>
      <c r="G1503" s="102">
        <v>45844.679861111108</v>
      </c>
      <c r="H1503" s="125"/>
      <c r="I1503" s="125" t="s">
        <v>1352</v>
      </c>
      <c r="J1503" s="125"/>
      <c r="K1503" s="125"/>
      <c r="L1503" s="125">
        <v>0</v>
      </c>
      <c r="M1503" s="125">
        <v>0</v>
      </c>
      <c r="N1503" s="125">
        <v>3.3599999999999998E-2</v>
      </c>
      <c r="O1503" s="125">
        <v>4.6800000000000001E-3</v>
      </c>
      <c r="P1503" s="125"/>
      <c r="Q1503" s="125"/>
      <c r="R1503" s="125">
        <v>3.8280000000000002E-2</v>
      </c>
      <c r="S1503" s="125"/>
      <c r="T1503" s="125"/>
      <c r="U1503" s="125"/>
      <c r="V1503" s="125"/>
      <c r="W1503" s="125"/>
      <c r="X1503" s="125"/>
      <c r="Y1503" s="125"/>
      <c r="Z1503" s="125"/>
      <c r="AA1503" s="125"/>
      <c r="AB1503" s="125"/>
      <c r="AC1503" s="125"/>
      <c r="AD1503" s="125"/>
      <c r="AE1503" s="125">
        <v>4.6800000000000001E-3</v>
      </c>
      <c r="AF1503" s="125"/>
      <c r="AG1503" s="125"/>
      <c r="AH1503" s="125"/>
      <c r="AI1503" s="125"/>
      <c r="AJ1503" s="125"/>
      <c r="AK1503" s="125"/>
      <c r="AL1503" s="125"/>
      <c r="AM1503" s="125"/>
      <c r="AN1503" s="125"/>
      <c r="AO1503" s="125"/>
      <c r="AP1503" s="125"/>
      <c r="AQ1503" s="125"/>
      <c r="AR1503" s="125"/>
      <c r="AS1503" s="125" t="s">
        <v>1353</v>
      </c>
      <c r="AT1503" s="108" t="str">
        <f t="shared" si="23"/>
        <v>RBA_2025-07-06_N</v>
      </c>
    </row>
    <row r="1504" spans="1:46" x14ac:dyDescent="0.35">
      <c r="A1504" s="125" t="s">
        <v>1724</v>
      </c>
      <c r="B1504" s="125" t="s">
        <v>1349</v>
      </c>
      <c r="C1504" s="125" t="s">
        <v>1356</v>
      </c>
      <c r="D1504" s="125" t="s">
        <v>1349</v>
      </c>
      <c r="E1504" s="125">
        <v>4.1700000000000001E-2</v>
      </c>
      <c r="F1504" s="125" t="s">
        <v>1357</v>
      </c>
      <c r="G1504" s="102">
        <v>45844.679861111108</v>
      </c>
      <c r="H1504" s="125" t="s">
        <v>1468</v>
      </c>
      <c r="I1504" s="125" t="s">
        <v>1352</v>
      </c>
      <c r="J1504" s="125"/>
      <c r="K1504" s="125" t="s">
        <v>1360</v>
      </c>
      <c r="L1504" s="125">
        <v>0</v>
      </c>
      <c r="M1504" s="125">
        <v>0</v>
      </c>
      <c r="N1504" s="125">
        <v>1.187E-2</v>
      </c>
      <c r="O1504" s="125">
        <v>1.3270000000000001E-2</v>
      </c>
      <c r="P1504" s="125"/>
      <c r="Q1504" s="125"/>
      <c r="R1504" s="125">
        <v>2.5139999999999999E-2</v>
      </c>
      <c r="S1504" s="125"/>
      <c r="T1504" s="125"/>
      <c r="U1504" s="125"/>
      <c r="V1504" s="125"/>
      <c r="W1504" s="125"/>
      <c r="X1504" s="125"/>
      <c r="Y1504" s="125"/>
      <c r="Z1504" s="125"/>
      <c r="AA1504" s="125"/>
      <c r="AB1504" s="125"/>
      <c r="AC1504" s="125"/>
      <c r="AD1504" s="125"/>
      <c r="AE1504" s="125">
        <v>1.3270000000000001E-2</v>
      </c>
      <c r="AF1504" s="125"/>
      <c r="AG1504" s="125"/>
      <c r="AH1504" s="125"/>
      <c r="AI1504" s="125"/>
      <c r="AJ1504" s="125"/>
      <c r="AK1504" s="125"/>
      <c r="AL1504" s="125"/>
      <c r="AM1504" s="125"/>
      <c r="AN1504" s="125"/>
      <c r="AO1504" s="125"/>
      <c r="AP1504" s="125"/>
      <c r="AQ1504" s="125"/>
      <c r="AR1504" s="125"/>
      <c r="AS1504" s="125" t="s">
        <v>1353</v>
      </c>
      <c r="AT1504" s="108" t="str">
        <f t="shared" si="23"/>
        <v>WP4_2025-07-06_P</v>
      </c>
    </row>
    <row r="1505" spans="1:46" x14ac:dyDescent="0.35">
      <c r="A1505" s="125" t="s">
        <v>1737</v>
      </c>
      <c r="B1505" s="125" t="s">
        <v>1349</v>
      </c>
      <c r="C1505" s="125" t="s">
        <v>1356</v>
      </c>
      <c r="D1505" s="125" t="s">
        <v>1349</v>
      </c>
      <c r="E1505" s="125">
        <v>0.18146000000000001</v>
      </c>
      <c r="F1505" s="125" t="s">
        <v>1357</v>
      </c>
      <c r="G1505" s="102">
        <v>45844.681250000001</v>
      </c>
      <c r="H1505" s="125"/>
      <c r="I1505" s="125" t="s">
        <v>1352</v>
      </c>
      <c r="J1505" s="125"/>
      <c r="K1505" s="125" t="s">
        <v>1360</v>
      </c>
      <c r="L1505" s="125">
        <v>0</v>
      </c>
      <c r="M1505" s="125">
        <v>0</v>
      </c>
      <c r="N1505" s="125">
        <v>5.9209999999999999E-2</v>
      </c>
      <c r="O1505" s="125">
        <v>6.94E-3</v>
      </c>
      <c r="P1505" s="125"/>
      <c r="Q1505" s="125"/>
      <c r="R1505" s="125">
        <v>6.6140000000000004E-2</v>
      </c>
      <c r="S1505" s="125"/>
      <c r="T1505" s="125"/>
      <c r="U1505" s="125"/>
      <c r="V1505" s="125"/>
      <c r="W1505" s="125"/>
      <c r="X1505" s="125"/>
      <c r="Y1505" s="125"/>
      <c r="Z1505" s="125"/>
      <c r="AA1505" s="125"/>
      <c r="AB1505" s="125"/>
      <c r="AC1505" s="125"/>
      <c r="AD1505" s="125"/>
      <c r="AE1505" s="125">
        <v>6.94E-3</v>
      </c>
      <c r="AF1505" s="125"/>
      <c r="AG1505" s="125"/>
      <c r="AH1505" s="125"/>
      <c r="AI1505" s="125"/>
      <c r="AJ1505" s="125"/>
      <c r="AK1505" s="125"/>
      <c r="AL1505" s="125"/>
      <c r="AM1505" s="125"/>
      <c r="AN1505" s="125"/>
      <c r="AO1505" s="125"/>
      <c r="AP1505" s="125"/>
      <c r="AQ1505" s="125"/>
      <c r="AR1505" s="125"/>
      <c r="AS1505" s="125" t="s">
        <v>1353</v>
      </c>
      <c r="AT1505" s="108" t="str">
        <f t="shared" si="23"/>
        <v>MRC_2025-07-06_P</v>
      </c>
    </row>
    <row r="1506" spans="1:46" x14ac:dyDescent="0.35">
      <c r="A1506" s="125" t="s">
        <v>1742</v>
      </c>
      <c r="B1506" s="125" t="s">
        <v>1349</v>
      </c>
      <c r="C1506" s="125" t="s">
        <v>1350</v>
      </c>
      <c r="D1506" s="125" t="s">
        <v>1349</v>
      </c>
      <c r="E1506" s="125">
        <v>0.49708999999999998</v>
      </c>
      <c r="F1506" s="125" t="s">
        <v>1351</v>
      </c>
      <c r="G1506" s="102">
        <v>45844.682638888888</v>
      </c>
      <c r="H1506" s="125"/>
      <c r="I1506" s="125" t="s">
        <v>1352</v>
      </c>
      <c r="J1506" s="125"/>
      <c r="K1506" s="125"/>
      <c r="L1506" s="125">
        <v>0</v>
      </c>
      <c r="M1506" s="125">
        <v>0</v>
      </c>
      <c r="N1506" s="125">
        <v>9.8200000000000006E-3</v>
      </c>
      <c r="O1506" s="125">
        <v>1.58E-3</v>
      </c>
      <c r="P1506" s="125"/>
      <c r="Q1506" s="125"/>
      <c r="R1506" s="125">
        <v>1.14E-2</v>
      </c>
      <c r="S1506" s="125"/>
      <c r="T1506" s="125"/>
      <c r="U1506" s="125"/>
      <c r="V1506" s="125"/>
      <c r="W1506" s="125"/>
      <c r="X1506" s="125"/>
      <c r="Y1506" s="125"/>
      <c r="Z1506" s="125"/>
      <c r="AA1506" s="125"/>
      <c r="AB1506" s="125"/>
      <c r="AC1506" s="125"/>
      <c r="AD1506" s="125"/>
      <c r="AE1506" s="125">
        <v>1.58E-3</v>
      </c>
      <c r="AF1506" s="125"/>
      <c r="AG1506" s="125"/>
      <c r="AH1506" s="125"/>
      <c r="AI1506" s="125"/>
      <c r="AJ1506" s="125"/>
      <c r="AK1506" s="125"/>
      <c r="AL1506" s="125"/>
      <c r="AM1506" s="125"/>
      <c r="AN1506" s="125"/>
      <c r="AO1506" s="125"/>
      <c r="AP1506" s="125"/>
      <c r="AQ1506" s="125"/>
      <c r="AR1506" s="125"/>
      <c r="AS1506" s="125" t="s">
        <v>1353</v>
      </c>
      <c r="AT1506" s="108" t="str">
        <f t="shared" si="23"/>
        <v>AX1_2025-07-06_N</v>
      </c>
    </row>
    <row r="1507" spans="1:46" x14ac:dyDescent="0.35">
      <c r="A1507" s="125" t="s">
        <v>1738</v>
      </c>
      <c r="B1507" s="125" t="s">
        <v>1349</v>
      </c>
      <c r="C1507" s="125" t="s">
        <v>1359</v>
      </c>
      <c r="D1507" s="125" t="s">
        <v>1349</v>
      </c>
      <c r="E1507" s="125">
        <v>816.80529999999999</v>
      </c>
      <c r="F1507" s="125" t="s">
        <v>1357</v>
      </c>
      <c r="G1507" s="102">
        <v>45844.683333333334</v>
      </c>
      <c r="H1507" s="125"/>
      <c r="I1507" s="125" t="s">
        <v>1352</v>
      </c>
      <c r="J1507" s="125"/>
      <c r="K1507" s="125" t="s">
        <v>1360</v>
      </c>
      <c r="L1507" s="125">
        <v>33</v>
      </c>
      <c r="M1507" s="125">
        <v>0</v>
      </c>
      <c r="N1507" s="125">
        <v>7.8560000000000005E-2</v>
      </c>
      <c r="O1507" s="125">
        <v>0.12912000000000001</v>
      </c>
      <c r="P1507" s="125"/>
      <c r="Q1507" s="125"/>
      <c r="R1507" s="125">
        <v>0.20768</v>
      </c>
      <c r="S1507" s="125"/>
      <c r="T1507" s="125"/>
      <c r="U1507" s="125"/>
      <c r="V1507" s="125"/>
      <c r="W1507" s="125"/>
      <c r="X1507" s="125"/>
      <c r="Y1507" s="125"/>
      <c r="Z1507" s="125"/>
      <c r="AA1507" s="125"/>
      <c r="AB1507" s="125"/>
      <c r="AC1507" s="125"/>
      <c r="AD1507" s="125"/>
      <c r="AE1507" s="125">
        <v>0.12912000000000001</v>
      </c>
      <c r="AF1507" s="125"/>
      <c r="AG1507" s="125"/>
      <c r="AH1507" s="125"/>
      <c r="AI1507" s="125"/>
      <c r="AJ1507" s="125"/>
      <c r="AK1507" s="125"/>
      <c r="AL1507" s="125"/>
      <c r="AM1507" s="125"/>
      <c r="AN1507" s="125"/>
      <c r="AO1507" s="125"/>
      <c r="AP1507" s="125"/>
      <c r="AQ1507" s="125"/>
      <c r="AR1507" s="125"/>
      <c r="AS1507" s="125" t="s">
        <v>1353</v>
      </c>
      <c r="AT1507" s="108" t="str">
        <f t="shared" si="23"/>
        <v>GRPL1_2025-07-06_C</v>
      </c>
    </row>
    <row r="1508" spans="1:46" x14ac:dyDescent="0.35">
      <c r="A1508" s="125" t="s">
        <v>1743</v>
      </c>
      <c r="B1508" s="125" t="s">
        <v>1349</v>
      </c>
      <c r="C1508" s="125" t="s">
        <v>1350</v>
      </c>
      <c r="D1508" s="125" t="s">
        <v>1349</v>
      </c>
      <c r="E1508" s="125">
        <v>-5.2517300000000002</v>
      </c>
      <c r="F1508" s="125" t="s">
        <v>1351</v>
      </c>
      <c r="G1508" s="102">
        <v>45844.684027777781</v>
      </c>
      <c r="H1508" s="125"/>
      <c r="I1508" s="125" t="s">
        <v>1352</v>
      </c>
      <c r="J1508" s="125"/>
      <c r="K1508" s="125"/>
      <c r="L1508" s="125">
        <v>0</v>
      </c>
      <c r="M1508" s="125">
        <v>0</v>
      </c>
      <c r="N1508" s="125">
        <v>-6.4599999999999996E-3</v>
      </c>
      <c r="O1508" s="125">
        <v>1.8429999999999998E-2</v>
      </c>
      <c r="P1508" s="125"/>
      <c r="Q1508" s="125"/>
      <c r="R1508" s="125">
        <v>1.197E-2</v>
      </c>
      <c r="S1508" s="125"/>
      <c r="T1508" s="125"/>
      <c r="U1508" s="125"/>
      <c r="V1508" s="125"/>
      <c r="W1508" s="125"/>
      <c r="X1508" s="125"/>
      <c r="Y1508" s="125"/>
      <c r="Z1508" s="125"/>
      <c r="AA1508" s="125"/>
      <c r="AB1508" s="125"/>
      <c r="AC1508" s="125"/>
      <c r="AD1508" s="125"/>
      <c r="AE1508" s="125">
        <v>1.8429999999999998E-2</v>
      </c>
      <c r="AF1508" s="125"/>
      <c r="AG1508" s="125"/>
      <c r="AH1508" s="125"/>
      <c r="AI1508" s="125"/>
      <c r="AJ1508" s="125"/>
      <c r="AK1508" s="125"/>
      <c r="AL1508" s="125"/>
      <c r="AM1508" s="125"/>
      <c r="AN1508" s="125"/>
      <c r="AO1508" s="125"/>
      <c r="AP1508" s="125"/>
      <c r="AQ1508" s="125"/>
      <c r="AR1508" s="125"/>
      <c r="AS1508" s="125" t="s">
        <v>1353</v>
      </c>
      <c r="AT1508" s="108" t="str">
        <f t="shared" si="23"/>
        <v>HL2_2025-07-06_N</v>
      </c>
    </row>
    <row r="1509" spans="1:46" x14ac:dyDescent="0.35">
      <c r="A1509" s="125" t="s">
        <v>1740</v>
      </c>
      <c r="B1509" s="125" t="s">
        <v>1349</v>
      </c>
      <c r="C1509" s="125" t="s">
        <v>1359</v>
      </c>
      <c r="D1509" s="125" t="s">
        <v>1349</v>
      </c>
      <c r="E1509" s="125">
        <v>355.33049999999997</v>
      </c>
      <c r="F1509" s="125" t="s">
        <v>1357</v>
      </c>
      <c r="G1509" s="102">
        <v>45844.68472222222</v>
      </c>
      <c r="H1509" s="125"/>
      <c r="I1509" s="125" t="s">
        <v>1352</v>
      </c>
      <c r="J1509" s="125"/>
      <c r="K1509" s="125" t="s">
        <v>1360</v>
      </c>
      <c r="L1509" s="125">
        <v>4</v>
      </c>
      <c r="M1509" s="125">
        <v>0</v>
      </c>
      <c r="N1509" s="125">
        <v>0.21131</v>
      </c>
      <c r="O1509" s="125">
        <v>0.12809000000000001</v>
      </c>
      <c r="P1509" s="125"/>
      <c r="Q1509" s="125"/>
      <c r="R1509" s="125">
        <v>0.33939999999999998</v>
      </c>
      <c r="S1509" s="125"/>
      <c r="T1509" s="125"/>
      <c r="U1509" s="125"/>
      <c r="V1509" s="125"/>
      <c r="W1509" s="125"/>
      <c r="X1509" s="125"/>
      <c r="Y1509" s="125"/>
      <c r="Z1509" s="125"/>
      <c r="AA1509" s="125"/>
      <c r="AB1509" s="125"/>
      <c r="AC1509" s="125"/>
      <c r="AD1509" s="125"/>
      <c r="AE1509" s="125">
        <v>0.12809000000000001</v>
      </c>
      <c r="AF1509" s="125"/>
      <c r="AG1509" s="125"/>
      <c r="AH1509" s="125"/>
      <c r="AI1509" s="125"/>
      <c r="AJ1509" s="125"/>
      <c r="AK1509" s="125"/>
      <c r="AL1509" s="125"/>
      <c r="AM1509" s="125"/>
      <c r="AN1509" s="125"/>
      <c r="AO1509" s="125"/>
      <c r="AP1509" s="125"/>
      <c r="AQ1509" s="125"/>
      <c r="AR1509" s="125"/>
      <c r="AS1509" s="125" t="s">
        <v>1353</v>
      </c>
      <c r="AT1509" s="108" t="str">
        <f t="shared" si="23"/>
        <v>JC5_2025-07-06_C</v>
      </c>
    </row>
    <row r="1510" spans="1:46" x14ac:dyDescent="0.35">
      <c r="A1510" s="125" t="s">
        <v>1734</v>
      </c>
      <c r="B1510" s="125" t="s">
        <v>1349</v>
      </c>
      <c r="C1510" s="125" t="s">
        <v>1397</v>
      </c>
      <c r="D1510" s="125" t="s">
        <v>1349</v>
      </c>
      <c r="E1510" s="125">
        <v>0.17591000000000001</v>
      </c>
      <c r="F1510" s="125" t="s">
        <v>1357</v>
      </c>
      <c r="G1510" s="102">
        <v>45844.68472222222</v>
      </c>
      <c r="H1510" s="125"/>
      <c r="I1510" s="125" t="s">
        <v>1352</v>
      </c>
      <c r="J1510" s="125"/>
      <c r="K1510" s="125" t="s">
        <v>1360</v>
      </c>
      <c r="L1510" s="125">
        <v>4</v>
      </c>
      <c r="M1510" s="125">
        <v>0</v>
      </c>
      <c r="N1510" s="125">
        <v>-6.9999999999999994E-5</v>
      </c>
      <c r="O1510" s="125">
        <v>1E-4</v>
      </c>
      <c r="P1510" s="125"/>
      <c r="Q1510" s="125"/>
      <c r="R1510" s="125">
        <v>3.0000000000000001E-5</v>
      </c>
      <c r="S1510" s="125"/>
      <c r="T1510" s="125"/>
      <c r="U1510" s="125"/>
      <c r="V1510" s="125"/>
      <c r="W1510" s="125"/>
      <c r="X1510" s="125"/>
      <c r="Y1510" s="125"/>
      <c r="Z1510" s="125"/>
      <c r="AA1510" s="125"/>
      <c r="AB1510" s="125"/>
      <c r="AC1510" s="125"/>
      <c r="AD1510" s="125"/>
      <c r="AE1510" s="125">
        <v>1E-4</v>
      </c>
      <c r="AF1510" s="125"/>
      <c r="AG1510" s="125"/>
      <c r="AH1510" s="125"/>
      <c r="AI1510" s="125"/>
      <c r="AJ1510" s="125"/>
      <c r="AK1510" s="125"/>
      <c r="AL1510" s="125"/>
      <c r="AM1510" s="125"/>
      <c r="AN1510" s="125"/>
      <c r="AO1510" s="125"/>
      <c r="AP1510" s="125"/>
      <c r="AQ1510" s="125"/>
      <c r="AR1510" s="125"/>
      <c r="AS1510" s="125" t="s">
        <v>1353</v>
      </c>
      <c r="AT1510" s="108" t="str">
        <f t="shared" si="23"/>
        <v>MRCL1_2025-07-06_P</v>
      </c>
    </row>
    <row r="1511" spans="1:46" x14ac:dyDescent="0.35">
      <c r="A1511" s="125" t="s">
        <v>1742</v>
      </c>
      <c r="B1511" s="125" t="s">
        <v>1349</v>
      </c>
      <c r="C1511" s="125" t="s">
        <v>1356</v>
      </c>
      <c r="D1511" s="125" t="s">
        <v>1349</v>
      </c>
      <c r="E1511" s="125">
        <v>6.2520000000000006E-2</v>
      </c>
      <c r="F1511" s="125" t="s">
        <v>1357</v>
      </c>
      <c r="G1511" s="102">
        <v>45844.686111111114</v>
      </c>
      <c r="H1511" s="125"/>
      <c r="I1511" s="125" t="s">
        <v>1352</v>
      </c>
      <c r="J1511" s="125"/>
      <c r="K1511" s="125"/>
      <c r="L1511" s="125">
        <v>0</v>
      </c>
      <c r="M1511" s="125">
        <v>0</v>
      </c>
      <c r="N1511" s="125">
        <v>1.8919999999999999E-2</v>
      </c>
      <c r="O1511" s="125">
        <v>2.2000000000000001E-4</v>
      </c>
      <c r="P1511" s="125"/>
      <c r="Q1511" s="125"/>
      <c r="R1511" s="125">
        <v>1.9140000000000001E-2</v>
      </c>
      <c r="S1511" s="125"/>
      <c r="T1511" s="125"/>
      <c r="U1511" s="125"/>
      <c r="V1511" s="125"/>
      <c r="W1511" s="125"/>
      <c r="X1511" s="125"/>
      <c r="Y1511" s="125"/>
      <c r="Z1511" s="125"/>
      <c r="AA1511" s="125"/>
      <c r="AB1511" s="125"/>
      <c r="AC1511" s="125"/>
      <c r="AD1511" s="125"/>
      <c r="AE1511" s="125">
        <v>2.2000000000000001E-4</v>
      </c>
      <c r="AF1511" s="125"/>
      <c r="AG1511" s="125"/>
      <c r="AH1511" s="125"/>
      <c r="AI1511" s="125"/>
      <c r="AJ1511" s="125"/>
      <c r="AK1511" s="125"/>
      <c r="AL1511" s="125"/>
      <c r="AM1511" s="125"/>
      <c r="AN1511" s="125"/>
      <c r="AO1511" s="125"/>
      <c r="AP1511" s="125"/>
      <c r="AQ1511" s="125"/>
      <c r="AR1511" s="125"/>
      <c r="AS1511" s="125" t="s">
        <v>1353</v>
      </c>
      <c r="AT1511" s="108" t="str">
        <f t="shared" si="23"/>
        <v>AX1_2025-07-06_P</v>
      </c>
    </row>
    <row r="1512" spans="1:46" x14ac:dyDescent="0.35">
      <c r="A1512" s="125" t="s">
        <v>1744</v>
      </c>
      <c r="B1512" s="125" t="s">
        <v>1349</v>
      </c>
      <c r="C1512" s="125" t="s">
        <v>1350</v>
      </c>
      <c r="D1512" s="125" t="s">
        <v>1349</v>
      </c>
      <c r="E1512" s="125">
        <v>4.1713300000000002</v>
      </c>
      <c r="F1512" s="125" t="s">
        <v>1351</v>
      </c>
      <c r="G1512" s="102">
        <v>45844.6875</v>
      </c>
      <c r="H1512" s="125"/>
      <c r="I1512" s="125" t="s">
        <v>1352</v>
      </c>
      <c r="J1512" s="125"/>
      <c r="K1512" s="125"/>
      <c r="L1512" s="125">
        <v>0</v>
      </c>
      <c r="M1512" s="125">
        <v>0</v>
      </c>
      <c r="N1512" s="125">
        <v>2.0219999999999998E-2</v>
      </c>
      <c r="O1512" s="125">
        <v>3.7299999999999998E-3</v>
      </c>
      <c r="P1512" s="125"/>
      <c r="Q1512" s="125"/>
      <c r="R1512" s="125">
        <v>2.3949999999999999E-2</v>
      </c>
      <c r="S1512" s="125"/>
      <c r="T1512" s="125"/>
      <c r="U1512" s="125"/>
      <c r="V1512" s="125"/>
      <c r="W1512" s="125"/>
      <c r="X1512" s="125"/>
      <c r="Y1512" s="125"/>
      <c r="Z1512" s="125"/>
      <c r="AA1512" s="125"/>
      <c r="AB1512" s="125"/>
      <c r="AC1512" s="125"/>
      <c r="AD1512" s="125"/>
      <c r="AE1512" s="125">
        <v>3.7299999999999998E-3</v>
      </c>
      <c r="AF1512" s="125"/>
      <c r="AG1512" s="125"/>
      <c r="AH1512" s="125"/>
      <c r="AI1512" s="125"/>
      <c r="AJ1512" s="125"/>
      <c r="AK1512" s="125"/>
      <c r="AL1512" s="125"/>
      <c r="AM1512" s="125"/>
      <c r="AN1512" s="125"/>
      <c r="AO1512" s="125"/>
      <c r="AP1512" s="125"/>
      <c r="AQ1512" s="125"/>
      <c r="AR1512" s="125"/>
      <c r="AS1512" s="125" t="s">
        <v>1353</v>
      </c>
      <c r="AT1512" s="108" t="str">
        <f t="shared" si="23"/>
        <v>CL2_2025-07-06_N</v>
      </c>
    </row>
    <row r="1513" spans="1:46" x14ac:dyDescent="0.35">
      <c r="A1513" s="125" t="s">
        <v>1743</v>
      </c>
      <c r="B1513" s="125" t="s">
        <v>1349</v>
      </c>
      <c r="C1513" s="125" t="s">
        <v>1356</v>
      </c>
      <c r="D1513" s="125" t="s">
        <v>1349</v>
      </c>
      <c r="E1513" s="125">
        <v>3.56E-2</v>
      </c>
      <c r="F1513" s="125" t="s">
        <v>1357</v>
      </c>
      <c r="G1513" s="102">
        <v>45844.688194444447</v>
      </c>
      <c r="H1513" s="125"/>
      <c r="I1513" s="125" t="s">
        <v>1352</v>
      </c>
      <c r="J1513" s="125"/>
      <c r="K1513" s="125"/>
      <c r="L1513" s="125">
        <v>0</v>
      </c>
      <c r="M1513" s="125">
        <v>0</v>
      </c>
      <c r="N1513" s="125">
        <v>9.8099999999999993E-3</v>
      </c>
      <c r="O1513" s="125">
        <v>1.281E-2</v>
      </c>
      <c r="P1513" s="125"/>
      <c r="Q1513" s="125"/>
      <c r="R1513" s="125">
        <v>2.2610000000000002E-2</v>
      </c>
      <c r="S1513" s="125"/>
      <c r="T1513" s="125"/>
      <c r="U1513" s="125"/>
      <c r="V1513" s="125"/>
      <c r="W1513" s="125"/>
      <c r="X1513" s="125"/>
      <c r="Y1513" s="125"/>
      <c r="Z1513" s="125"/>
      <c r="AA1513" s="125"/>
      <c r="AB1513" s="125"/>
      <c r="AC1513" s="125"/>
      <c r="AD1513" s="125"/>
      <c r="AE1513" s="125">
        <v>1.281E-2</v>
      </c>
      <c r="AF1513" s="125"/>
      <c r="AG1513" s="125"/>
      <c r="AH1513" s="125"/>
      <c r="AI1513" s="125"/>
      <c r="AJ1513" s="125"/>
      <c r="AK1513" s="125"/>
      <c r="AL1513" s="125"/>
      <c r="AM1513" s="125"/>
      <c r="AN1513" s="125"/>
      <c r="AO1513" s="125"/>
      <c r="AP1513" s="125"/>
      <c r="AQ1513" s="125"/>
      <c r="AR1513" s="125"/>
      <c r="AS1513" s="125" t="s">
        <v>1353</v>
      </c>
      <c r="AT1513" s="108" t="str">
        <f t="shared" si="23"/>
        <v>HL2_2025-07-06_P</v>
      </c>
    </row>
    <row r="1514" spans="1:46" x14ac:dyDescent="0.35">
      <c r="A1514" s="125" t="s">
        <v>1742</v>
      </c>
      <c r="B1514" s="125" t="s">
        <v>1349</v>
      </c>
      <c r="C1514" s="125" t="s">
        <v>1359</v>
      </c>
      <c r="D1514" s="125" t="s">
        <v>1349</v>
      </c>
      <c r="E1514" s="125">
        <v>444.56920000000002</v>
      </c>
      <c r="F1514" s="125" t="s">
        <v>1357</v>
      </c>
      <c r="G1514" s="102">
        <v>45844.689583333333</v>
      </c>
      <c r="H1514" s="125"/>
      <c r="I1514" s="125" t="s">
        <v>1352</v>
      </c>
      <c r="J1514" s="125"/>
      <c r="K1514" s="125" t="s">
        <v>1360</v>
      </c>
      <c r="L1514" s="125">
        <v>4</v>
      </c>
      <c r="M1514" s="125">
        <v>0</v>
      </c>
      <c r="N1514" s="125">
        <v>0.25634000000000001</v>
      </c>
      <c r="O1514" s="125">
        <v>0.12839</v>
      </c>
      <c r="P1514" s="125"/>
      <c r="Q1514" s="125"/>
      <c r="R1514" s="125">
        <v>0.38473000000000002</v>
      </c>
      <c r="S1514" s="125"/>
      <c r="T1514" s="125"/>
      <c r="U1514" s="125"/>
      <c r="V1514" s="125"/>
      <c r="W1514" s="125"/>
      <c r="X1514" s="125"/>
      <c r="Y1514" s="125"/>
      <c r="Z1514" s="125"/>
      <c r="AA1514" s="125"/>
      <c r="AB1514" s="125"/>
      <c r="AC1514" s="125"/>
      <c r="AD1514" s="125"/>
      <c r="AE1514" s="125">
        <v>0.12839</v>
      </c>
      <c r="AF1514" s="125"/>
      <c r="AG1514" s="125"/>
      <c r="AH1514" s="125"/>
      <c r="AI1514" s="125"/>
      <c r="AJ1514" s="125"/>
      <c r="AK1514" s="125"/>
      <c r="AL1514" s="125"/>
      <c r="AM1514" s="125"/>
      <c r="AN1514" s="125"/>
      <c r="AO1514" s="125"/>
      <c r="AP1514" s="125"/>
      <c r="AQ1514" s="125"/>
      <c r="AR1514" s="125"/>
      <c r="AS1514" s="125" t="s">
        <v>1353</v>
      </c>
      <c r="AT1514" s="108" t="str">
        <f t="shared" si="23"/>
        <v>AX1_2025-07-06_C</v>
      </c>
    </row>
    <row r="1515" spans="1:46" x14ac:dyDescent="0.35">
      <c r="A1515" s="125" t="s">
        <v>1743</v>
      </c>
      <c r="B1515" s="125" t="s">
        <v>1349</v>
      </c>
      <c r="C1515" s="125" t="s">
        <v>1359</v>
      </c>
      <c r="D1515" s="125" t="s">
        <v>1349</v>
      </c>
      <c r="E1515" s="125">
        <v>249.7517</v>
      </c>
      <c r="F1515" s="125" t="s">
        <v>1357</v>
      </c>
      <c r="G1515" s="102">
        <v>45844.689583333333</v>
      </c>
      <c r="H1515" s="125"/>
      <c r="I1515" s="125" t="s">
        <v>1352</v>
      </c>
      <c r="J1515" s="125"/>
      <c r="K1515" s="125" t="s">
        <v>1360</v>
      </c>
      <c r="L1515" s="125">
        <v>4</v>
      </c>
      <c r="M1515" s="125">
        <v>0</v>
      </c>
      <c r="N1515" s="125">
        <v>0.15425</v>
      </c>
      <c r="O1515" s="125">
        <v>0.12812000000000001</v>
      </c>
      <c r="P1515" s="125"/>
      <c r="Q1515" s="125"/>
      <c r="R1515" s="125">
        <v>0.28237000000000001</v>
      </c>
      <c r="S1515" s="125"/>
      <c r="T1515" s="125"/>
      <c r="U1515" s="125"/>
      <c r="V1515" s="125"/>
      <c r="W1515" s="125"/>
      <c r="X1515" s="125"/>
      <c r="Y1515" s="125"/>
      <c r="Z1515" s="125"/>
      <c r="AA1515" s="125"/>
      <c r="AB1515" s="125"/>
      <c r="AC1515" s="125"/>
      <c r="AD1515" s="125"/>
      <c r="AE1515" s="125">
        <v>0.12812000000000001</v>
      </c>
      <c r="AF1515" s="125"/>
      <c r="AG1515" s="125"/>
      <c r="AH1515" s="125"/>
      <c r="AI1515" s="125"/>
      <c r="AJ1515" s="125"/>
      <c r="AK1515" s="125"/>
      <c r="AL1515" s="125"/>
      <c r="AM1515" s="125"/>
      <c r="AN1515" s="125"/>
      <c r="AO1515" s="125"/>
      <c r="AP1515" s="125"/>
      <c r="AQ1515" s="125"/>
      <c r="AR1515" s="125"/>
      <c r="AS1515" s="125" t="s">
        <v>1353</v>
      </c>
      <c r="AT1515" s="108" t="str">
        <f t="shared" si="23"/>
        <v>HL2_2025-07-06_C</v>
      </c>
    </row>
    <row r="1516" spans="1:46" x14ac:dyDescent="0.35">
      <c r="A1516" s="125" t="s">
        <v>1744</v>
      </c>
      <c r="B1516" s="125" t="s">
        <v>1349</v>
      </c>
      <c r="C1516" s="125" t="s">
        <v>1356</v>
      </c>
      <c r="D1516" s="125" t="s">
        <v>1349</v>
      </c>
      <c r="E1516" s="125">
        <v>0.10002999999999999</v>
      </c>
      <c r="F1516" s="125" t="s">
        <v>1357</v>
      </c>
      <c r="G1516" s="102">
        <v>45844.693055555559</v>
      </c>
      <c r="H1516" s="125"/>
      <c r="I1516" s="125" t="s">
        <v>1352</v>
      </c>
      <c r="J1516" s="125"/>
      <c r="K1516" s="125"/>
      <c r="L1516" s="125">
        <v>0</v>
      </c>
      <c r="M1516" s="125">
        <v>0</v>
      </c>
      <c r="N1516" s="125">
        <v>3.1629999999999998E-2</v>
      </c>
      <c r="O1516" s="125">
        <v>8.0000000000000004E-4</v>
      </c>
      <c r="P1516" s="125"/>
      <c r="Q1516" s="125"/>
      <c r="R1516" s="125">
        <v>3.243E-2</v>
      </c>
      <c r="S1516" s="125"/>
      <c r="T1516" s="125"/>
      <c r="U1516" s="125"/>
      <c r="V1516" s="125"/>
      <c r="W1516" s="125"/>
      <c r="X1516" s="125"/>
      <c r="Y1516" s="125"/>
      <c r="Z1516" s="125"/>
      <c r="AA1516" s="125"/>
      <c r="AB1516" s="125"/>
      <c r="AC1516" s="125"/>
      <c r="AD1516" s="125"/>
      <c r="AE1516" s="125">
        <v>8.0000000000000004E-4</v>
      </c>
      <c r="AF1516" s="125"/>
      <c r="AG1516" s="125"/>
      <c r="AH1516" s="125"/>
      <c r="AI1516" s="125"/>
      <c r="AJ1516" s="125"/>
      <c r="AK1516" s="125"/>
      <c r="AL1516" s="125"/>
      <c r="AM1516" s="125"/>
      <c r="AN1516" s="125"/>
      <c r="AO1516" s="125"/>
      <c r="AP1516" s="125"/>
      <c r="AQ1516" s="125"/>
      <c r="AR1516" s="125"/>
      <c r="AS1516" s="125" t="s">
        <v>1353</v>
      </c>
      <c r="AT1516" s="108" t="str">
        <f t="shared" si="23"/>
        <v>CL2_2025-07-06_P</v>
      </c>
    </row>
    <row r="1517" spans="1:46" x14ac:dyDescent="0.35">
      <c r="A1517" s="125" t="s">
        <v>1736</v>
      </c>
      <c r="B1517" s="125" t="s">
        <v>1349</v>
      </c>
      <c r="C1517" s="125" t="s">
        <v>1361</v>
      </c>
      <c r="D1517" s="125" t="s">
        <v>1349</v>
      </c>
      <c r="E1517" s="125">
        <v>650.98339999999996</v>
      </c>
      <c r="F1517" s="125" t="s">
        <v>1351</v>
      </c>
      <c r="G1517" s="102">
        <v>45844.693749999999</v>
      </c>
      <c r="H1517" s="125"/>
      <c r="I1517" s="125" t="s">
        <v>1352</v>
      </c>
      <c r="J1517" s="125"/>
      <c r="K1517" s="125" t="s">
        <v>1360</v>
      </c>
      <c r="L1517" s="125">
        <v>4</v>
      </c>
      <c r="M1517" s="125">
        <v>0</v>
      </c>
      <c r="N1517" s="125">
        <v>0.12716</v>
      </c>
      <c r="O1517" s="125">
        <v>1.4999999999999999E-4</v>
      </c>
      <c r="P1517" s="125"/>
      <c r="Q1517" s="125"/>
      <c r="R1517" s="125">
        <v>0.12731999999999999</v>
      </c>
      <c r="S1517" s="125"/>
      <c r="T1517" s="125"/>
      <c r="U1517" s="125"/>
      <c r="V1517" s="125"/>
      <c r="W1517" s="125"/>
      <c r="X1517" s="125"/>
      <c r="Y1517" s="125"/>
      <c r="Z1517" s="125"/>
      <c r="AA1517" s="125"/>
      <c r="AB1517" s="125"/>
      <c r="AC1517" s="125"/>
      <c r="AD1517" s="125"/>
      <c r="AE1517" s="125">
        <v>1.4999999999999999E-4</v>
      </c>
      <c r="AF1517" s="125"/>
      <c r="AG1517" s="125"/>
      <c r="AH1517" s="125"/>
      <c r="AI1517" s="125"/>
      <c r="AJ1517" s="125"/>
      <c r="AK1517" s="125"/>
      <c r="AL1517" s="125"/>
      <c r="AM1517" s="125"/>
      <c r="AN1517" s="125"/>
      <c r="AO1517" s="125"/>
      <c r="AP1517" s="125"/>
      <c r="AQ1517" s="125"/>
      <c r="AR1517" s="125"/>
      <c r="AS1517" s="125" t="s">
        <v>1353</v>
      </c>
      <c r="AT1517" s="108" t="str">
        <f t="shared" si="23"/>
        <v>BD1a_2025-07-06_T</v>
      </c>
    </row>
    <row r="1518" spans="1:46" x14ac:dyDescent="0.35">
      <c r="A1518" s="125" t="s">
        <v>1741</v>
      </c>
      <c r="B1518" s="125" t="s">
        <v>1349</v>
      </c>
      <c r="C1518" s="125" t="s">
        <v>1356</v>
      </c>
      <c r="D1518" s="125" t="s">
        <v>1349</v>
      </c>
      <c r="E1518" s="125">
        <v>1.6449999999999999E-2</v>
      </c>
      <c r="F1518" s="125" t="s">
        <v>1357</v>
      </c>
      <c r="G1518" s="102">
        <v>45844.693749999999</v>
      </c>
      <c r="H1518" s="125"/>
      <c r="I1518" s="125" t="s">
        <v>1352</v>
      </c>
      <c r="J1518" s="125"/>
      <c r="K1518" s="125" t="s">
        <v>1360</v>
      </c>
      <c r="L1518" s="125">
        <v>0</v>
      </c>
      <c r="M1518" s="125">
        <v>0</v>
      </c>
      <c r="N1518" s="125">
        <v>3.32E-3</v>
      </c>
      <c r="O1518" s="125">
        <v>8.4999999999999995E-4</v>
      </c>
      <c r="P1518" s="125"/>
      <c r="Q1518" s="125"/>
      <c r="R1518" s="125">
        <v>4.1700000000000001E-3</v>
      </c>
      <c r="S1518" s="125"/>
      <c r="T1518" s="125"/>
      <c r="U1518" s="125"/>
      <c r="V1518" s="125"/>
      <c r="W1518" s="125"/>
      <c r="X1518" s="125"/>
      <c r="Y1518" s="125"/>
      <c r="Z1518" s="125"/>
      <c r="AA1518" s="125"/>
      <c r="AB1518" s="125"/>
      <c r="AC1518" s="125"/>
      <c r="AD1518" s="125"/>
      <c r="AE1518" s="125">
        <v>8.4999999999999995E-4</v>
      </c>
      <c r="AF1518" s="125"/>
      <c r="AG1518" s="125"/>
      <c r="AH1518" s="125"/>
      <c r="AI1518" s="125"/>
      <c r="AJ1518" s="125"/>
      <c r="AK1518" s="125"/>
      <c r="AL1518" s="125"/>
      <c r="AM1518" s="125"/>
      <c r="AN1518" s="125"/>
      <c r="AO1518" s="125"/>
      <c r="AP1518" s="125"/>
      <c r="AQ1518" s="125"/>
      <c r="AR1518" s="125"/>
      <c r="AS1518" s="125" t="s">
        <v>1353</v>
      </c>
      <c r="AT1518" s="108" t="str">
        <f t="shared" si="23"/>
        <v>RBA_2025-07-06_P</v>
      </c>
    </row>
    <row r="1519" spans="1:46" x14ac:dyDescent="0.35">
      <c r="A1519" s="125" t="s">
        <v>1741</v>
      </c>
      <c r="B1519" s="125" t="s">
        <v>1349</v>
      </c>
      <c r="C1519" s="125" t="s">
        <v>1359</v>
      </c>
      <c r="D1519" s="125" t="s">
        <v>1349</v>
      </c>
      <c r="E1519" s="125">
        <v>849.61850000000004</v>
      </c>
      <c r="F1519" s="125" t="s">
        <v>1357</v>
      </c>
      <c r="G1519" s="102">
        <v>45844.695833333331</v>
      </c>
      <c r="H1519" s="125"/>
      <c r="I1519" s="125" t="s">
        <v>1352</v>
      </c>
      <c r="J1519" s="125"/>
      <c r="K1519" s="125" t="s">
        <v>1360</v>
      </c>
      <c r="L1519" s="125">
        <v>34</v>
      </c>
      <c r="M1519" s="125">
        <v>0</v>
      </c>
      <c r="N1519" s="125">
        <v>7.9329999999999998E-2</v>
      </c>
      <c r="O1519" s="125">
        <v>0.13233</v>
      </c>
      <c r="P1519" s="125"/>
      <c r="Q1519" s="125"/>
      <c r="R1519" s="125">
        <v>0.21165999999999999</v>
      </c>
      <c r="S1519" s="125"/>
      <c r="T1519" s="125"/>
      <c r="U1519" s="125"/>
      <c r="V1519" s="125"/>
      <c r="W1519" s="125"/>
      <c r="X1519" s="125"/>
      <c r="Y1519" s="125"/>
      <c r="Z1519" s="125"/>
      <c r="AA1519" s="125"/>
      <c r="AB1519" s="125"/>
      <c r="AC1519" s="125"/>
      <c r="AD1519" s="125"/>
      <c r="AE1519" s="125">
        <v>0.13233</v>
      </c>
      <c r="AF1519" s="125"/>
      <c r="AG1519" s="125"/>
      <c r="AH1519" s="125"/>
      <c r="AI1519" s="125"/>
      <c r="AJ1519" s="125"/>
      <c r="AK1519" s="125"/>
      <c r="AL1519" s="125"/>
      <c r="AM1519" s="125"/>
      <c r="AN1519" s="125"/>
      <c r="AO1519" s="125"/>
      <c r="AP1519" s="125"/>
      <c r="AQ1519" s="125"/>
      <c r="AR1519" s="125"/>
      <c r="AS1519" s="125" t="s">
        <v>1353</v>
      </c>
      <c r="AT1519" s="108" t="str">
        <f t="shared" si="23"/>
        <v>RBA_2025-07-06_C</v>
      </c>
    </row>
    <row r="1520" spans="1:46" x14ac:dyDescent="0.35">
      <c r="A1520" s="125" t="s">
        <v>1720</v>
      </c>
      <c r="B1520" s="125" t="s">
        <v>1349</v>
      </c>
      <c r="C1520" s="125" t="s">
        <v>1359</v>
      </c>
      <c r="D1520" s="125" t="s">
        <v>1349</v>
      </c>
      <c r="E1520" s="125">
        <v>733.90350000000001</v>
      </c>
      <c r="F1520" s="125" t="s">
        <v>1357</v>
      </c>
      <c r="G1520" s="102">
        <v>45844.705555555556</v>
      </c>
      <c r="H1520" s="125"/>
      <c r="I1520" s="125" t="s">
        <v>1352</v>
      </c>
      <c r="J1520" s="125"/>
      <c r="K1520" s="125" t="s">
        <v>1360</v>
      </c>
      <c r="L1520" s="125">
        <v>31</v>
      </c>
      <c r="M1520" s="125">
        <v>0</v>
      </c>
      <c r="N1520" s="125">
        <v>7.5249999999999997E-2</v>
      </c>
      <c r="O1520" s="125">
        <v>0.13144</v>
      </c>
      <c r="P1520" s="125"/>
      <c r="Q1520" s="125"/>
      <c r="R1520" s="125">
        <v>0.20668</v>
      </c>
      <c r="S1520" s="125"/>
      <c r="T1520" s="125"/>
      <c r="U1520" s="125"/>
      <c r="V1520" s="125"/>
      <c r="W1520" s="125"/>
      <c r="X1520" s="125"/>
      <c r="Y1520" s="125"/>
      <c r="Z1520" s="125"/>
      <c r="AA1520" s="125"/>
      <c r="AB1520" s="125"/>
      <c r="AC1520" s="125"/>
      <c r="AD1520" s="125"/>
      <c r="AE1520" s="125">
        <v>0.13144</v>
      </c>
      <c r="AF1520" s="125"/>
      <c r="AG1520" s="125"/>
      <c r="AH1520" s="125"/>
      <c r="AI1520" s="125"/>
      <c r="AJ1520" s="125"/>
      <c r="AK1520" s="125"/>
      <c r="AL1520" s="125"/>
      <c r="AM1520" s="125"/>
      <c r="AN1520" s="125"/>
      <c r="AO1520" s="125"/>
      <c r="AP1520" s="125"/>
      <c r="AQ1520" s="125"/>
      <c r="AR1520" s="125"/>
      <c r="AS1520" s="125" t="s">
        <v>1353</v>
      </c>
      <c r="AT1520" s="108" t="str">
        <f t="shared" si="23"/>
        <v>AC2_2025-07-06_C</v>
      </c>
    </row>
    <row r="1521" spans="1:46" x14ac:dyDescent="0.35">
      <c r="A1521" s="125" t="s">
        <v>1744</v>
      </c>
      <c r="B1521" s="125" t="s">
        <v>1349</v>
      </c>
      <c r="C1521" s="125" t="s">
        <v>1359</v>
      </c>
      <c r="D1521" s="125" t="s">
        <v>1349</v>
      </c>
      <c r="E1521" s="125">
        <v>288.57619999999997</v>
      </c>
      <c r="F1521" s="125" t="s">
        <v>1357</v>
      </c>
      <c r="G1521" s="102">
        <v>45844.705555555556</v>
      </c>
      <c r="H1521" s="125"/>
      <c r="I1521" s="125" t="s">
        <v>1352</v>
      </c>
      <c r="J1521" s="125"/>
      <c r="K1521" s="125" t="s">
        <v>1360</v>
      </c>
      <c r="L1521" s="125">
        <v>4</v>
      </c>
      <c r="M1521" s="125">
        <v>0</v>
      </c>
      <c r="N1521" s="125">
        <v>0.17571000000000001</v>
      </c>
      <c r="O1521" s="125">
        <v>0.12916</v>
      </c>
      <c r="P1521" s="125"/>
      <c r="Q1521" s="125"/>
      <c r="R1521" s="125">
        <v>0.30487999999999998</v>
      </c>
      <c r="S1521" s="125"/>
      <c r="T1521" s="125"/>
      <c r="U1521" s="125"/>
      <c r="V1521" s="125"/>
      <c r="W1521" s="125"/>
      <c r="X1521" s="125"/>
      <c r="Y1521" s="125"/>
      <c r="Z1521" s="125"/>
      <c r="AA1521" s="125"/>
      <c r="AB1521" s="125"/>
      <c r="AC1521" s="125"/>
      <c r="AD1521" s="125"/>
      <c r="AE1521" s="125">
        <v>0.12916</v>
      </c>
      <c r="AF1521" s="125"/>
      <c r="AG1521" s="125"/>
      <c r="AH1521" s="125"/>
      <c r="AI1521" s="125"/>
      <c r="AJ1521" s="125"/>
      <c r="AK1521" s="125"/>
      <c r="AL1521" s="125"/>
      <c r="AM1521" s="125"/>
      <c r="AN1521" s="125"/>
      <c r="AO1521" s="125"/>
      <c r="AP1521" s="125"/>
      <c r="AQ1521" s="125"/>
      <c r="AR1521" s="125"/>
      <c r="AS1521" s="125" t="s">
        <v>1353</v>
      </c>
      <c r="AT1521" s="108" t="str">
        <f t="shared" si="23"/>
        <v>CL2_2025-07-06_C</v>
      </c>
    </row>
    <row r="1522" spans="1:46" x14ac:dyDescent="0.35">
      <c r="A1522" s="125" t="s">
        <v>1725</v>
      </c>
      <c r="B1522" s="125" t="s">
        <v>1349</v>
      </c>
      <c r="C1522" s="125" t="s">
        <v>1397</v>
      </c>
      <c r="D1522" s="125" t="s">
        <v>1349</v>
      </c>
      <c r="E1522" s="125">
        <v>0.22846</v>
      </c>
      <c r="F1522" s="125" t="s">
        <v>1357</v>
      </c>
      <c r="G1522" s="102">
        <v>45844.708333333336</v>
      </c>
      <c r="H1522" s="125"/>
      <c r="I1522" s="125" t="s">
        <v>1352</v>
      </c>
      <c r="J1522" s="125"/>
      <c r="K1522" s="125" t="s">
        <v>1360</v>
      </c>
      <c r="L1522" s="125">
        <v>0</v>
      </c>
      <c r="M1522" s="125">
        <v>0</v>
      </c>
      <c r="N1522" s="125">
        <v>7.3700000000000002E-2</v>
      </c>
      <c r="O1522" s="125">
        <v>1.5100000000000001E-3</v>
      </c>
      <c r="P1522" s="125"/>
      <c r="Q1522" s="125"/>
      <c r="R1522" s="125">
        <v>7.5200000000000003E-2</v>
      </c>
      <c r="S1522" s="125"/>
      <c r="T1522" s="125"/>
      <c r="U1522" s="125"/>
      <c r="V1522" s="125"/>
      <c r="W1522" s="125"/>
      <c r="X1522" s="125"/>
      <c r="Y1522" s="125"/>
      <c r="Z1522" s="125"/>
      <c r="AA1522" s="125"/>
      <c r="AB1522" s="125"/>
      <c r="AC1522" s="125"/>
      <c r="AD1522" s="125"/>
      <c r="AE1522" s="125">
        <v>1.5100000000000001E-3</v>
      </c>
      <c r="AF1522" s="125"/>
      <c r="AG1522" s="125"/>
      <c r="AH1522" s="125"/>
      <c r="AI1522" s="125"/>
      <c r="AJ1522" s="125"/>
      <c r="AK1522" s="125"/>
      <c r="AL1522" s="125"/>
      <c r="AM1522" s="125"/>
      <c r="AN1522" s="125"/>
      <c r="AO1522" s="125"/>
      <c r="AP1522" s="125"/>
      <c r="AQ1522" s="125"/>
      <c r="AR1522" s="125"/>
      <c r="AS1522" s="125" t="s">
        <v>1353</v>
      </c>
      <c r="AT1522" s="108" t="str">
        <f t="shared" si="23"/>
        <v>HO2_2025-07-06_P</v>
      </c>
    </row>
    <row r="1523" spans="1:46" x14ac:dyDescent="0.35">
      <c r="A1523" s="125" t="s">
        <v>1742</v>
      </c>
      <c r="B1523" s="125" t="s">
        <v>1349</v>
      </c>
      <c r="C1523" s="125" t="s">
        <v>1361</v>
      </c>
      <c r="D1523" s="125" t="s">
        <v>1349</v>
      </c>
      <c r="E1523" s="125">
        <v>721.68330000000003</v>
      </c>
      <c r="F1523" s="125" t="s">
        <v>1351</v>
      </c>
      <c r="G1523" s="102">
        <v>45844.709722222222</v>
      </c>
      <c r="H1523" s="125"/>
      <c r="I1523" s="125" t="s">
        <v>1352</v>
      </c>
      <c r="J1523" s="125"/>
      <c r="K1523" s="125" t="s">
        <v>1360</v>
      </c>
      <c r="L1523" s="125">
        <v>4</v>
      </c>
      <c r="M1523" s="125">
        <v>0</v>
      </c>
      <c r="N1523" s="125">
        <v>0.14083000000000001</v>
      </c>
      <c r="O1523" s="125">
        <v>-8.0000000000000007E-5</v>
      </c>
      <c r="P1523" s="125"/>
      <c r="Q1523" s="125"/>
      <c r="R1523" s="125">
        <v>0.14074999999999999</v>
      </c>
      <c r="S1523" s="125"/>
      <c r="T1523" s="125"/>
      <c r="U1523" s="125"/>
      <c r="V1523" s="125"/>
      <c r="W1523" s="125"/>
      <c r="X1523" s="125"/>
      <c r="Y1523" s="125"/>
      <c r="Z1523" s="125"/>
      <c r="AA1523" s="125"/>
      <c r="AB1523" s="125"/>
      <c r="AC1523" s="125"/>
      <c r="AD1523" s="125"/>
      <c r="AE1523" s="125">
        <v>-8.0000000000000007E-5</v>
      </c>
      <c r="AF1523" s="125"/>
      <c r="AG1523" s="125"/>
      <c r="AH1523" s="125"/>
      <c r="AI1523" s="125"/>
      <c r="AJ1523" s="125"/>
      <c r="AK1523" s="125"/>
      <c r="AL1523" s="125"/>
      <c r="AM1523" s="125"/>
      <c r="AN1523" s="125"/>
      <c r="AO1523" s="125"/>
      <c r="AP1523" s="125"/>
      <c r="AQ1523" s="125"/>
      <c r="AR1523" s="125"/>
      <c r="AS1523" s="125" t="s">
        <v>1353</v>
      </c>
      <c r="AT1523" s="108" t="str">
        <f t="shared" si="23"/>
        <v>AX1_2025-07-06_T</v>
      </c>
    </row>
    <row r="1524" spans="1:46" x14ac:dyDescent="0.35">
      <c r="A1524" s="125" t="s">
        <v>1741</v>
      </c>
      <c r="B1524" s="125" t="s">
        <v>1349</v>
      </c>
      <c r="C1524" s="125" t="s">
        <v>1361</v>
      </c>
      <c r="D1524" s="125" t="s">
        <v>1349</v>
      </c>
      <c r="E1524" s="125">
        <v>420.77269999999999</v>
      </c>
      <c r="F1524" s="125" t="s">
        <v>1351</v>
      </c>
      <c r="G1524" s="102">
        <v>45844.709722222222</v>
      </c>
      <c r="H1524" s="125"/>
      <c r="I1524" s="125" t="s">
        <v>1352</v>
      </c>
      <c r="J1524" s="125"/>
      <c r="K1524" s="125" t="s">
        <v>1360</v>
      </c>
      <c r="L1524" s="125">
        <v>4</v>
      </c>
      <c r="M1524" s="125">
        <v>0</v>
      </c>
      <c r="N1524" s="125">
        <v>8.3129999999999996E-2</v>
      </c>
      <c r="O1524" s="125">
        <v>1.4999999999999999E-4</v>
      </c>
      <c r="P1524" s="125"/>
      <c r="Q1524" s="125"/>
      <c r="R1524" s="125">
        <v>8.3280000000000007E-2</v>
      </c>
      <c r="S1524" s="125"/>
      <c r="T1524" s="125"/>
      <c r="U1524" s="125"/>
      <c r="V1524" s="125"/>
      <c r="W1524" s="125"/>
      <c r="X1524" s="125"/>
      <c r="Y1524" s="125"/>
      <c r="Z1524" s="125"/>
      <c r="AA1524" s="125"/>
      <c r="AB1524" s="125"/>
      <c r="AC1524" s="125"/>
      <c r="AD1524" s="125"/>
      <c r="AE1524" s="125">
        <v>1.4999999999999999E-4</v>
      </c>
      <c r="AF1524" s="125"/>
      <c r="AG1524" s="125"/>
      <c r="AH1524" s="125"/>
      <c r="AI1524" s="125"/>
      <c r="AJ1524" s="125"/>
      <c r="AK1524" s="125"/>
      <c r="AL1524" s="125"/>
      <c r="AM1524" s="125"/>
      <c r="AN1524" s="125"/>
      <c r="AO1524" s="125"/>
      <c r="AP1524" s="125"/>
      <c r="AQ1524" s="125"/>
      <c r="AR1524" s="125"/>
      <c r="AS1524" s="125" t="s">
        <v>1353</v>
      </c>
      <c r="AT1524" s="108" t="str">
        <f t="shared" si="23"/>
        <v>RBA_2025-07-06_T</v>
      </c>
    </row>
    <row r="1525" spans="1:46" x14ac:dyDescent="0.35">
      <c r="A1525" s="125" t="s">
        <v>1740</v>
      </c>
      <c r="B1525" s="125" t="s">
        <v>1349</v>
      </c>
      <c r="C1525" s="125" t="s">
        <v>1361</v>
      </c>
      <c r="D1525" s="125" t="s">
        <v>1349</v>
      </c>
      <c r="E1525" s="125">
        <v>1614.6289999999999</v>
      </c>
      <c r="F1525" s="125" t="s">
        <v>1351</v>
      </c>
      <c r="G1525" s="102">
        <v>45844.710416666669</v>
      </c>
      <c r="H1525" s="125"/>
      <c r="I1525" s="125" t="s">
        <v>1352</v>
      </c>
      <c r="J1525" s="125"/>
      <c r="K1525" s="125" t="s">
        <v>1360</v>
      </c>
      <c r="L1525" s="125">
        <v>4</v>
      </c>
      <c r="M1525" s="125">
        <v>0</v>
      </c>
      <c r="N1525" s="125">
        <v>0.31911</v>
      </c>
      <c r="O1525" s="125">
        <v>2.0000000000000002E-5</v>
      </c>
      <c r="P1525" s="125"/>
      <c r="Q1525" s="125"/>
      <c r="R1525" s="125">
        <v>0.31913000000000002</v>
      </c>
      <c r="S1525" s="125"/>
      <c r="T1525" s="125"/>
      <c r="U1525" s="125"/>
      <c r="V1525" s="125"/>
      <c r="W1525" s="125"/>
      <c r="X1525" s="125"/>
      <c r="Y1525" s="125"/>
      <c r="Z1525" s="125"/>
      <c r="AA1525" s="125"/>
      <c r="AB1525" s="125"/>
      <c r="AC1525" s="125"/>
      <c r="AD1525" s="125"/>
      <c r="AE1525" s="125">
        <v>2.0000000000000002E-5</v>
      </c>
      <c r="AF1525" s="125"/>
      <c r="AG1525" s="125"/>
      <c r="AH1525" s="125"/>
      <c r="AI1525" s="125"/>
      <c r="AJ1525" s="125"/>
      <c r="AK1525" s="125"/>
      <c r="AL1525" s="125"/>
      <c r="AM1525" s="125"/>
      <c r="AN1525" s="125"/>
      <c r="AO1525" s="125"/>
      <c r="AP1525" s="125"/>
      <c r="AQ1525" s="125"/>
      <c r="AR1525" s="125"/>
      <c r="AS1525" s="125" t="s">
        <v>1353</v>
      </c>
      <c r="AT1525" s="108" t="str">
        <f t="shared" si="23"/>
        <v>JC5_2025-07-06_T</v>
      </c>
    </row>
    <row r="1526" spans="1:46" x14ac:dyDescent="0.35">
      <c r="A1526" s="125" t="s">
        <v>1744</v>
      </c>
      <c r="B1526" s="125" t="s">
        <v>1349</v>
      </c>
      <c r="C1526" s="125" t="s">
        <v>1361</v>
      </c>
      <c r="D1526" s="125" t="s">
        <v>1349</v>
      </c>
      <c r="E1526" s="125">
        <v>676.52480000000003</v>
      </c>
      <c r="F1526" s="125" t="s">
        <v>1351</v>
      </c>
      <c r="G1526" s="102">
        <v>45844.711111111108</v>
      </c>
      <c r="H1526" s="125"/>
      <c r="I1526" s="125" t="s">
        <v>1352</v>
      </c>
      <c r="J1526" s="125"/>
      <c r="K1526" s="125" t="s">
        <v>1360</v>
      </c>
      <c r="L1526" s="125">
        <v>4</v>
      </c>
      <c r="M1526" s="125">
        <v>0</v>
      </c>
      <c r="N1526" s="125">
        <v>0.13209000000000001</v>
      </c>
      <c r="O1526" s="125">
        <v>5.1999999999999995E-4</v>
      </c>
      <c r="P1526" s="125"/>
      <c r="Q1526" s="125"/>
      <c r="R1526" s="125">
        <v>0.13261000000000001</v>
      </c>
      <c r="S1526" s="125"/>
      <c r="T1526" s="125"/>
      <c r="U1526" s="125"/>
      <c r="V1526" s="125"/>
      <c r="W1526" s="125"/>
      <c r="X1526" s="125"/>
      <c r="Y1526" s="125"/>
      <c r="Z1526" s="125"/>
      <c r="AA1526" s="125"/>
      <c r="AB1526" s="125"/>
      <c r="AC1526" s="125"/>
      <c r="AD1526" s="125"/>
      <c r="AE1526" s="125">
        <v>5.1999999999999995E-4</v>
      </c>
      <c r="AF1526" s="125"/>
      <c r="AG1526" s="125"/>
      <c r="AH1526" s="125"/>
      <c r="AI1526" s="125"/>
      <c r="AJ1526" s="125"/>
      <c r="AK1526" s="125"/>
      <c r="AL1526" s="125"/>
      <c r="AM1526" s="125"/>
      <c r="AN1526" s="125"/>
      <c r="AO1526" s="125"/>
      <c r="AP1526" s="125"/>
      <c r="AQ1526" s="125"/>
      <c r="AR1526" s="125"/>
      <c r="AS1526" s="125" t="s">
        <v>1353</v>
      </c>
      <c r="AT1526" s="108" t="str">
        <f t="shared" si="23"/>
        <v>CL2_2025-07-06_T</v>
      </c>
    </row>
    <row r="1527" spans="1:46" x14ac:dyDescent="0.35">
      <c r="A1527" s="125" t="s">
        <v>1723</v>
      </c>
      <c r="B1527" s="125" t="s">
        <v>1349</v>
      </c>
      <c r="C1527" s="125" t="s">
        <v>1356</v>
      </c>
      <c r="D1527" s="125" t="s">
        <v>1349</v>
      </c>
      <c r="E1527" s="125">
        <v>9.0679999999999997E-2</v>
      </c>
      <c r="F1527" s="125" t="s">
        <v>1357</v>
      </c>
      <c r="G1527" s="102">
        <v>45844.712500000001</v>
      </c>
      <c r="H1527" s="125" t="s">
        <v>1468</v>
      </c>
      <c r="I1527" s="125" t="s">
        <v>1352</v>
      </c>
      <c r="J1527" s="125"/>
      <c r="K1527" s="125" t="s">
        <v>1360</v>
      </c>
      <c r="L1527" s="125">
        <v>0</v>
      </c>
      <c r="M1527" s="125">
        <v>0</v>
      </c>
      <c r="N1527" s="125">
        <v>2.8459999999999999E-2</v>
      </c>
      <c r="O1527" s="125">
        <v>2.23E-2</v>
      </c>
      <c r="P1527" s="125"/>
      <c r="Q1527" s="125"/>
      <c r="R1527" s="125">
        <v>5.076E-2</v>
      </c>
      <c r="S1527" s="125"/>
      <c r="T1527" s="125"/>
      <c r="U1527" s="125"/>
      <c r="V1527" s="125"/>
      <c r="W1527" s="125"/>
      <c r="X1527" s="125"/>
      <c r="Y1527" s="125"/>
      <c r="Z1527" s="125"/>
      <c r="AA1527" s="125"/>
      <c r="AB1527" s="125"/>
      <c r="AC1527" s="125"/>
      <c r="AD1527" s="125"/>
      <c r="AE1527" s="125">
        <v>2.23E-2</v>
      </c>
      <c r="AF1527" s="125"/>
      <c r="AG1527" s="125"/>
      <c r="AH1527" s="125"/>
      <c r="AI1527" s="125"/>
      <c r="AJ1527" s="125"/>
      <c r="AK1527" s="125"/>
      <c r="AL1527" s="125"/>
      <c r="AM1527" s="125"/>
      <c r="AN1527" s="125"/>
      <c r="AO1527" s="125"/>
      <c r="AP1527" s="125"/>
      <c r="AQ1527" s="125"/>
      <c r="AR1527" s="125"/>
      <c r="AS1527" s="125" t="s">
        <v>1353</v>
      </c>
      <c r="AT1527" s="108" t="str">
        <f t="shared" si="23"/>
        <v>WP3_2025-07-06_P</v>
      </c>
    </row>
    <row r="1528" spans="1:46" x14ac:dyDescent="0.35">
      <c r="A1528" s="125" t="s">
        <v>1745</v>
      </c>
      <c r="B1528" s="125" t="s">
        <v>1349</v>
      </c>
      <c r="C1528" s="125" t="s">
        <v>1350</v>
      </c>
      <c r="D1528" s="125" t="s">
        <v>1349</v>
      </c>
      <c r="E1528" s="125">
        <v>8.0176200000000009</v>
      </c>
      <c r="F1528" s="125" t="s">
        <v>1351</v>
      </c>
      <c r="G1528" s="102">
        <v>45844.717361111114</v>
      </c>
      <c r="H1528" s="125"/>
      <c r="I1528" s="125" t="s">
        <v>1352</v>
      </c>
      <c r="J1528" s="125"/>
      <c r="K1528" s="125"/>
      <c r="L1528" s="125">
        <v>0</v>
      </c>
      <c r="M1528" s="125">
        <v>0</v>
      </c>
      <c r="N1528" s="125">
        <v>3.1109999999999999E-2</v>
      </c>
      <c r="O1528" s="125">
        <v>1.443E-2</v>
      </c>
      <c r="P1528" s="125"/>
      <c r="Q1528" s="125"/>
      <c r="R1528" s="125">
        <v>4.5539999999999997E-2</v>
      </c>
      <c r="S1528" s="125"/>
      <c r="T1528" s="125"/>
      <c r="U1528" s="125"/>
      <c r="V1528" s="125"/>
      <c r="W1528" s="125"/>
      <c r="X1528" s="125"/>
      <c r="Y1528" s="125"/>
      <c r="Z1528" s="125"/>
      <c r="AA1528" s="125"/>
      <c r="AB1528" s="125"/>
      <c r="AC1528" s="125"/>
      <c r="AD1528" s="125"/>
      <c r="AE1528" s="125">
        <v>1.443E-2</v>
      </c>
      <c r="AF1528" s="125"/>
      <c r="AG1528" s="125"/>
      <c r="AH1528" s="125"/>
      <c r="AI1528" s="125"/>
      <c r="AJ1528" s="125"/>
      <c r="AK1528" s="125"/>
      <c r="AL1528" s="125"/>
      <c r="AM1528" s="125"/>
      <c r="AN1528" s="125"/>
      <c r="AO1528" s="125"/>
      <c r="AP1528" s="125"/>
      <c r="AQ1528" s="125"/>
      <c r="AR1528" s="125"/>
      <c r="AS1528" s="125" t="s">
        <v>1353</v>
      </c>
      <c r="AT1528" s="108" t="str">
        <f t="shared" si="23"/>
        <v>AC6_2025-07-06_N</v>
      </c>
    </row>
    <row r="1529" spans="1:46" x14ac:dyDescent="0.35">
      <c r="A1529" s="125" t="s">
        <v>1746</v>
      </c>
      <c r="B1529" s="125" t="s">
        <v>1349</v>
      </c>
      <c r="C1529" s="125" t="s">
        <v>1350</v>
      </c>
      <c r="D1529" s="125" t="s">
        <v>1349</v>
      </c>
      <c r="E1529" s="125">
        <v>24.053070000000002</v>
      </c>
      <c r="F1529" s="125" t="s">
        <v>1351</v>
      </c>
      <c r="G1529" s="102">
        <v>45844.719444444447</v>
      </c>
      <c r="H1529" s="125"/>
      <c r="I1529" s="125" t="s">
        <v>1352</v>
      </c>
      <c r="J1529" s="125"/>
      <c r="K1529" s="125"/>
      <c r="L1529" s="125">
        <v>0</v>
      </c>
      <c r="M1529" s="125">
        <v>0</v>
      </c>
      <c r="N1529" s="125">
        <v>7.6509999999999995E-2</v>
      </c>
      <c r="O1529" s="125">
        <v>5.9699999999999996E-3</v>
      </c>
      <c r="P1529" s="125"/>
      <c r="Q1529" s="125"/>
      <c r="R1529" s="125">
        <v>8.2479999999999998E-2</v>
      </c>
      <c r="S1529" s="125"/>
      <c r="T1529" s="125"/>
      <c r="U1529" s="125"/>
      <c r="V1529" s="125"/>
      <c r="W1529" s="125"/>
      <c r="X1529" s="125"/>
      <c r="Y1529" s="125"/>
      <c r="Z1529" s="125"/>
      <c r="AA1529" s="125"/>
      <c r="AB1529" s="125"/>
      <c r="AC1529" s="125"/>
      <c r="AD1529" s="125"/>
      <c r="AE1529" s="125">
        <v>5.9699999999999996E-3</v>
      </c>
      <c r="AF1529" s="125"/>
      <c r="AG1529" s="125"/>
      <c r="AH1529" s="125"/>
      <c r="AI1529" s="125"/>
      <c r="AJ1529" s="125"/>
      <c r="AK1529" s="125"/>
      <c r="AL1529" s="125"/>
      <c r="AM1529" s="125"/>
      <c r="AN1529" s="125"/>
      <c r="AO1529" s="125"/>
      <c r="AP1529" s="125"/>
      <c r="AQ1529" s="125"/>
      <c r="AR1529" s="125"/>
      <c r="AS1529" s="125" t="s">
        <v>1353</v>
      </c>
      <c r="AT1529" s="108" t="str">
        <f t="shared" si="23"/>
        <v>AC1_2025-07-06_N</v>
      </c>
    </row>
    <row r="1530" spans="1:46" x14ac:dyDescent="0.35">
      <c r="A1530" s="125" t="s">
        <v>1746</v>
      </c>
      <c r="B1530" s="125" t="s">
        <v>1349</v>
      </c>
      <c r="C1530" s="125" t="s">
        <v>1397</v>
      </c>
      <c r="D1530" s="125" t="s">
        <v>1349</v>
      </c>
      <c r="E1530" s="125">
        <v>0.63295000000000001</v>
      </c>
      <c r="F1530" s="125" t="s">
        <v>1357</v>
      </c>
      <c r="G1530" s="102">
        <v>45844.720833333333</v>
      </c>
      <c r="H1530" s="125"/>
      <c r="I1530" s="125" t="s">
        <v>1352</v>
      </c>
      <c r="J1530" s="125"/>
      <c r="K1530" s="125"/>
      <c r="L1530" s="125">
        <v>0</v>
      </c>
      <c r="M1530" s="125">
        <v>0</v>
      </c>
      <c r="N1530" s="125">
        <v>0.22806999999999999</v>
      </c>
      <c r="O1530" s="125">
        <v>6.6E-4</v>
      </c>
      <c r="P1530" s="125"/>
      <c r="Q1530" s="125"/>
      <c r="R1530" s="125">
        <v>0.22874</v>
      </c>
      <c r="S1530" s="125"/>
      <c r="T1530" s="125"/>
      <c r="U1530" s="125"/>
      <c r="V1530" s="125"/>
      <c r="W1530" s="125"/>
      <c r="X1530" s="125"/>
      <c r="Y1530" s="125"/>
      <c r="Z1530" s="125"/>
      <c r="AA1530" s="125"/>
      <c r="AB1530" s="125"/>
      <c r="AC1530" s="125"/>
      <c r="AD1530" s="125"/>
      <c r="AE1530" s="125">
        <v>6.6E-4</v>
      </c>
      <c r="AF1530" s="125"/>
      <c r="AG1530" s="125"/>
      <c r="AH1530" s="125"/>
      <c r="AI1530" s="125"/>
      <c r="AJ1530" s="125"/>
      <c r="AK1530" s="125"/>
      <c r="AL1530" s="125"/>
      <c r="AM1530" s="125"/>
      <c r="AN1530" s="125"/>
      <c r="AO1530" s="125"/>
      <c r="AP1530" s="125"/>
      <c r="AQ1530" s="125"/>
      <c r="AR1530" s="125"/>
      <c r="AS1530" s="125" t="s">
        <v>1353</v>
      </c>
      <c r="AT1530" s="108" t="str">
        <f t="shared" si="23"/>
        <v>AC1_2025-07-06_P</v>
      </c>
    </row>
    <row r="1531" spans="1:46" x14ac:dyDescent="0.35">
      <c r="A1531" s="125" t="s">
        <v>1747</v>
      </c>
      <c r="B1531" s="125" t="s">
        <v>1349</v>
      </c>
      <c r="C1531" s="125" t="s">
        <v>1350</v>
      </c>
      <c r="D1531" s="125" t="s">
        <v>1349</v>
      </c>
      <c r="E1531" s="125">
        <v>8.71021</v>
      </c>
      <c r="F1531" s="125" t="s">
        <v>1351</v>
      </c>
      <c r="G1531" s="102">
        <v>45844.720833333333</v>
      </c>
      <c r="H1531" s="125"/>
      <c r="I1531" s="125" t="s">
        <v>1352</v>
      </c>
      <c r="J1531" s="125"/>
      <c r="K1531" s="125"/>
      <c r="L1531" s="125">
        <v>0</v>
      </c>
      <c r="M1531" s="125">
        <v>0</v>
      </c>
      <c r="N1531" s="125">
        <v>3.3070000000000002E-2</v>
      </c>
      <c r="O1531" s="125">
        <v>9.3699999999999999E-3</v>
      </c>
      <c r="P1531" s="125"/>
      <c r="Q1531" s="125"/>
      <c r="R1531" s="125">
        <v>4.2439999999999999E-2</v>
      </c>
      <c r="S1531" s="125"/>
      <c r="T1531" s="125"/>
      <c r="U1531" s="125"/>
      <c r="V1531" s="125"/>
      <c r="W1531" s="125"/>
      <c r="X1531" s="125"/>
      <c r="Y1531" s="125"/>
      <c r="Z1531" s="125"/>
      <c r="AA1531" s="125"/>
      <c r="AB1531" s="125"/>
      <c r="AC1531" s="125"/>
      <c r="AD1531" s="125"/>
      <c r="AE1531" s="125">
        <v>9.3699999999999999E-3</v>
      </c>
      <c r="AF1531" s="125"/>
      <c r="AG1531" s="125"/>
      <c r="AH1531" s="125"/>
      <c r="AI1531" s="125"/>
      <c r="AJ1531" s="125"/>
      <c r="AK1531" s="125"/>
      <c r="AL1531" s="125"/>
      <c r="AM1531" s="125"/>
      <c r="AN1531" s="125"/>
      <c r="AO1531" s="125"/>
      <c r="AP1531" s="125"/>
      <c r="AQ1531" s="125"/>
      <c r="AR1531" s="125"/>
      <c r="AS1531" s="125" t="s">
        <v>1353</v>
      </c>
      <c r="AT1531" s="108" t="str">
        <f t="shared" si="23"/>
        <v>CB3_2025-07-06_N</v>
      </c>
    </row>
    <row r="1532" spans="1:46" x14ac:dyDescent="0.35">
      <c r="A1532" s="125" t="s">
        <v>1745</v>
      </c>
      <c r="B1532" s="125" t="s">
        <v>1349</v>
      </c>
      <c r="C1532" s="125" t="s">
        <v>1397</v>
      </c>
      <c r="D1532" s="125" t="s">
        <v>1349</v>
      </c>
      <c r="E1532" s="125">
        <v>0.21048</v>
      </c>
      <c r="F1532" s="125" t="s">
        <v>1357</v>
      </c>
      <c r="G1532" s="102">
        <v>45844.723611111112</v>
      </c>
      <c r="H1532" s="125"/>
      <c r="I1532" s="125" t="s">
        <v>1352</v>
      </c>
      <c r="J1532" s="125"/>
      <c r="K1532" s="125"/>
      <c r="L1532" s="125">
        <v>0</v>
      </c>
      <c r="M1532" s="125">
        <v>0</v>
      </c>
      <c r="N1532" s="125">
        <v>6.6839999999999997E-2</v>
      </c>
      <c r="O1532" s="125">
        <v>1.6000000000000001E-3</v>
      </c>
      <c r="P1532" s="125"/>
      <c r="Q1532" s="125"/>
      <c r="R1532" s="125">
        <v>6.8430000000000005E-2</v>
      </c>
      <c r="S1532" s="125"/>
      <c r="T1532" s="125"/>
      <c r="U1532" s="125"/>
      <c r="V1532" s="125"/>
      <c r="W1532" s="125"/>
      <c r="X1532" s="125"/>
      <c r="Y1532" s="125"/>
      <c r="Z1532" s="125"/>
      <c r="AA1532" s="125"/>
      <c r="AB1532" s="125"/>
      <c r="AC1532" s="125"/>
      <c r="AD1532" s="125"/>
      <c r="AE1532" s="125">
        <v>1.6000000000000001E-3</v>
      </c>
      <c r="AF1532" s="125"/>
      <c r="AG1532" s="125"/>
      <c r="AH1532" s="125"/>
      <c r="AI1532" s="125"/>
      <c r="AJ1532" s="125"/>
      <c r="AK1532" s="125"/>
      <c r="AL1532" s="125"/>
      <c r="AM1532" s="125"/>
      <c r="AN1532" s="125"/>
      <c r="AO1532" s="125"/>
      <c r="AP1532" s="125"/>
      <c r="AQ1532" s="125"/>
      <c r="AR1532" s="125"/>
      <c r="AS1532" s="125" t="s">
        <v>1353</v>
      </c>
      <c r="AT1532" s="108" t="str">
        <f t="shared" si="23"/>
        <v>AC6_2025-07-06_P</v>
      </c>
    </row>
    <row r="1533" spans="1:46" x14ac:dyDescent="0.35">
      <c r="A1533" s="125" t="s">
        <v>1748</v>
      </c>
      <c r="B1533" s="125" t="s">
        <v>1349</v>
      </c>
      <c r="C1533" s="125" t="s">
        <v>1350</v>
      </c>
      <c r="D1533" s="125" t="s">
        <v>1349</v>
      </c>
      <c r="E1533" s="125">
        <v>3.0305800000000001</v>
      </c>
      <c r="F1533" s="125" t="s">
        <v>1351</v>
      </c>
      <c r="G1533" s="102">
        <v>45844.724305555559</v>
      </c>
      <c r="H1533" s="125"/>
      <c r="I1533" s="125" t="s">
        <v>1352</v>
      </c>
      <c r="J1533" s="125"/>
      <c r="K1533" s="125"/>
      <c r="L1533" s="125">
        <v>0</v>
      </c>
      <c r="M1533" s="125">
        <v>0</v>
      </c>
      <c r="N1533" s="125">
        <v>1.6990000000000002E-2</v>
      </c>
      <c r="O1533" s="125">
        <v>7.3800000000000003E-3</v>
      </c>
      <c r="P1533" s="125"/>
      <c r="Q1533" s="125"/>
      <c r="R1533" s="125">
        <v>2.4379999999999999E-2</v>
      </c>
      <c r="S1533" s="125"/>
      <c r="T1533" s="125"/>
      <c r="U1533" s="125"/>
      <c r="V1533" s="125"/>
      <c r="W1533" s="125"/>
      <c r="X1533" s="125"/>
      <c r="Y1533" s="125"/>
      <c r="Z1533" s="125"/>
      <c r="AA1533" s="125"/>
      <c r="AB1533" s="125"/>
      <c r="AC1533" s="125"/>
      <c r="AD1533" s="125"/>
      <c r="AE1533" s="125">
        <v>7.3800000000000003E-3</v>
      </c>
      <c r="AF1533" s="125"/>
      <c r="AG1533" s="125"/>
      <c r="AH1533" s="125"/>
      <c r="AI1533" s="125"/>
      <c r="AJ1533" s="125"/>
      <c r="AK1533" s="125"/>
      <c r="AL1533" s="125"/>
      <c r="AM1533" s="125"/>
      <c r="AN1533" s="125"/>
      <c r="AO1533" s="125"/>
      <c r="AP1533" s="125"/>
      <c r="AQ1533" s="125"/>
      <c r="AR1533" s="125"/>
      <c r="AS1533" s="125" t="s">
        <v>1353</v>
      </c>
      <c r="AT1533" s="108" t="str">
        <f t="shared" si="23"/>
        <v>BRL1_2025-07-06_N</v>
      </c>
    </row>
    <row r="1534" spans="1:46" x14ac:dyDescent="0.35">
      <c r="A1534" s="125" t="s">
        <v>1747</v>
      </c>
      <c r="B1534" s="125" t="s">
        <v>1349</v>
      </c>
      <c r="C1534" s="125" t="s">
        <v>1356</v>
      </c>
      <c r="D1534" s="125" t="s">
        <v>1349</v>
      </c>
      <c r="E1534" s="125">
        <v>4.888E-2</v>
      </c>
      <c r="F1534" s="125" t="s">
        <v>1357</v>
      </c>
      <c r="G1534" s="102">
        <v>45844.724305555559</v>
      </c>
      <c r="H1534" s="125"/>
      <c r="I1534" s="125" t="s">
        <v>1352</v>
      </c>
      <c r="J1534" s="125"/>
      <c r="K1534" s="125"/>
      <c r="L1534" s="125">
        <v>0</v>
      </c>
      <c r="M1534" s="125">
        <v>0</v>
      </c>
      <c r="N1534" s="125">
        <v>1.43E-2</v>
      </c>
      <c r="O1534" s="125">
        <v>3.0999999999999999E-3</v>
      </c>
      <c r="P1534" s="125"/>
      <c r="Q1534" s="125"/>
      <c r="R1534" s="125">
        <v>1.7409999999999998E-2</v>
      </c>
      <c r="S1534" s="125"/>
      <c r="T1534" s="125"/>
      <c r="U1534" s="125"/>
      <c r="V1534" s="125"/>
      <c r="W1534" s="125"/>
      <c r="X1534" s="125"/>
      <c r="Y1534" s="125"/>
      <c r="Z1534" s="125"/>
      <c r="AA1534" s="125"/>
      <c r="AB1534" s="125"/>
      <c r="AC1534" s="125"/>
      <c r="AD1534" s="125"/>
      <c r="AE1534" s="125">
        <v>3.0999999999999999E-3</v>
      </c>
      <c r="AF1534" s="125"/>
      <c r="AG1534" s="125"/>
      <c r="AH1534" s="125"/>
      <c r="AI1534" s="125"/>
      <c r="AJ1534" s="125"/>
      <c r="AK1534" s="125"/>
      <c r="AL1534" s="125"/>
      <c r="AM1534" s="125"/>
      <c r="AN1534" s="125"/>
      <c r="AO1534" s="125"/>
      <c r="AP1534" s="125"/>
      <c r="AQ1534" s="125"/>
      <c r="AR1534" s="125"/>
      <c r="AS1534" s="125" t="s">
        <v>1353</v>
      </c>
      <c r="AT1534" s="108" t="str">
        <f t="shared" si="23"/>
        <v>CB3_2025-07-06_P</v>
      </c>
    </row>
    <row r="1535" spans="1:46" x14ac:dyDescent="0.35">
      <c r="A1535" s="125" t="s">
        <v>1746</v>
      </c>
      <c r="B1535" s="125" t="s">
        <v>1349</v>
      </c>
      <c r="C1535" s="125" t="s">
        <v>1428</v>
      </c>
      <c r="D1535" s="125" t="s">
        <v>1349</v>
      </c>
      <c r="E1535" s="125">
        <v>4.6779999999999999</v>
      </c>
      <c r="F1535" s="125" t="s">
        <v>1357</v>
      </c>
      <c r="G1535" s="102">
        <v>45844.724999999999</v>
      </c>
      <c r="H1535" s="125"/>
      <c r="I1535" s="125" t="s">
        <v>1352</v>
      </c>
      <c r="J1535" s="125"/>
      <c r="K1535" s="125"/>
      <c r="L1535" s="125">
        <v>0</v>
      </c>
      <c r="M1535" s="125">
        <v>0</v>
      </c>
      <c r="N1535" s="125">
        <v>0.38507000000000002</v>
      </c>
      <c r="O1535" s="125">
        <v>9.0000000000000006E-5</v>
      </c>
      <c r="P1535" s="125"/>
      <c r="Q1535" s="125"/>
      <c r="R1535" s="125">
        <v>0.38517000000000001</v>
      </c>
      <c r="S1535" s="125"/>
      <c r="T1535" s="125"/>
      <c r="U1535" s="125"/>
      <c r="V1535" s="125"/>
      <c r="W1535" s="125"/>
      <c r="X1535" s="125"/>
      <c r="Y1535" s="125"/>
      <c r="Z1535" s="125"/>
      <c r="AA1535" s="125"/>
      <c r="AB1535" s="125"/>
      <c r="AC1535" s="125"/>
      <c r="AD1535" s="125"/>
      <c r="AE1535" s="125">
        <v>9.0000000000000006E-5</v>
      </c>
      <c r="AF1535" s="125"/>
      <c r="AG1535" s="125"/>
      <c r="AH1535" s="125"/>
      <c r="AI1535" s="125"/>
      <c r="AJ1535" s="125"/>
      <c r="AK1535" s="125"/>
      <c r="AL1535" s="125"/>
      <c r="AM1535" s="125"/>
      <c r="AN1535" s="125"/>
      <c r="AO1535" s="125"/>
      <c r="AP1535" s="125"/>
      <c r="AQ1535" s="125"/>
      <c r="AR1535" s="125"/>
      <c r="AS1535" s="125" t="s">
        <v>1353</v>
      </c>
      <c r="AT1535" s="108" t="str">
        <f t="shared" si="23"/>
        <v>AC1_2025-07-06_T</v>
      </c>
    </row>
    <row r="1536" spans="1:46" x14ac:dyDescent="0.35">
      <c r="A1536" s="125" t="s">
        <v>1743</v>
      </c>
      <c r="B1536" s="125" t="s">
        <v>1349</v>
      </c>
      <c r="C1536" s="125" t="s">
        <v>1361</v>
      </c>
      <c r="D1536" s="125" t="s">
        <v>1349</v>
      </c>
      <c r="E1536" s="125">
        <v>35.15569</v>
      </c>
      <c r="F1536" s="125" t="s">
        <v>1351</v>
      </c>
      <c r="G1536" s="102">
        <v>45844.725694444445</v>
      </c>
      <c r="H1536" s="125"/>
      <c r="I1536" s="125" t="s">
        <v>1352</v>
      </c>
      <c r="J1536" s="125"/>
      <c r="K1536" s="125" t="s">
        <v>1360</v>
      </c>
      <c r="L1536" s="125">
        <v>0</v>
      </c>
      <c r="M1536" s="125">
        <v>0</v>
      </c>
      <c r="N1536" s="125">
        <v>3.7039999999999997E-2</v>
      </c>
      <c r="O1536" s="125">
        <v>7.6600000000000001E-3</v>
      </c>
      <c r="P1536" s="125"/>
      <c r="Q1536" s="125"/>
      <c r="R1536" s="125">
        <v>4.4699999999999997E-2</v>
      </c>
      <c r="S1536" s="125"/>
      <c r="T1536" s="125"/>
      <c r="U1536" s="125"/>
      <c r="V1536" s="125"/>
      <c r="W1536" s="125"/>
      <c r="X1536" s="125"/>
      <c r="Y1536" s="125"/>
      <c r="Z1536" s="125"/>
      <c r="AA1536" s="125"/>
      <c r="AB1536" s="125"/>
      <c r="AC1536" s="125"/>
      <c r="AD1536" s="125"/>
      <c r="AE1536" s="125">
        <v>7.6600000000000001E-3</v>
      </c>
      <c r="AF1536" s="125"/>
      <c r="AG1536" s="125"/>
      <c r="AH1536" s="125"/>
      <c r="AI1536" s="125"/>
      <c r="AJ1536" s="125"/>
      <c r="AK1536" s="125"/>
      <c r="AL1536" s="125"/>
      <c r="AM1536" s="125"/>
      <c r="AN1536" s="125"/>
      <c r="AO1536" s="125"/>
      <c r="AP1536" s="125"/>
      <c r="AQ1536" s="125"/>
      <c r="AR1536" s="125"/>
      <c r="AS1536" s="125" t="s">
        <v>1353</v>
      </c>
      <c r="AT1536" s="108" t="str">
        <f t="shared" si="23"/>
        <v>HL2_2025-07-06_T</v>
      </c>
    </row>
    <row r="1537" spans="1:46" x14ac:dyDescent="0.35">
      <c r="A1537" s="125" t="s">
        <v>1748</v>
      </c>
      <c r="B1537" s="125" t="s">
        <v>1349</v>
      </c>
      <c r="C1537" s="125" t="s">
        <v>1361</v>
      </c>
      <c r="D1537" s="125" t="s">
        <v>1349</v>
      </c>
      <c r="E1537" s="125">
        <v>94.253469999999993</v>
      </c>
      <c r="F1537" s="125" t="s">
        <v>1351</v>
      </c>
      <c r="G1537" s="102">
        <v>45844.728472222225</v>
      </c>
      <c r="H1537" s="125"/>
      <c r="I1537" s="125" t="s">
        <v>1352</v>
      </c>
      <c r="J1537" s="125"/>
      <c r="K1537" s="125"/>
      <c r="L1537" s="125">
        <v>0</v>
      </c>
      <c r="M1537" s="125">
        <v>0</v>
      </c>
      <c r="N1537" s="125">
        <v>9.2730000000000007E-2</v>
      </c>
      <c r="O1537" s="125">
        <v>5.2599999999999999E-3</v>
      </c>
      <c r="P1537" s="125"/>
      <c r="Q1537" s="125"/>
      <c r="R1537" s="125">
        <v>9.7989999999999994E-2</v>
      </c>
      <c r="S1537" s="125"/>
      <c r="T1537" s="125"/>
      <c r="U1537" s="125"/>
      <c r="V1537" s="125"/>
      <c r="W1537" s="125"/>
      <c r="X1537" s="125"/>
      <c r="Y1537" s="125"/>
      <c r="Z1537" s="125"/>
      <c r="AA1537" s="125"/>
      <c r="AB1537" s="125"/>
      <c r="AC1537" s="125"/>
      <c r="AD1537" s="125"/>
      <c r="AE1537" s="125">
        <v>5.2599999999999999E-3</v>
      </c>
      <c r="AF1537" s="125"/>
      <c r="AG1537" s="125"/>
      <c r="AH1537" s="125"/>
      <c r="AI1537" s="125"/>
      <c r="AJ1537" s="125"/>
      <c r="AK1537" s="125"/>
      <c r="AL1537" s="125"/>
      <c r="AM1537" s="125"/>
      <c r="AN1537" s="125"/>
      <c r="AO1537" s="125"/>
      <c r="AP1537" s="125"/>
      <c r="AQ1537" s="125"/>
      <c r="AR1537" s="125"/>
      <c r="AS1537" s="125" t="s">
        <v>1353</v>
      </c>
      <c r="AT1537" s="108" t="str">
        <f t="shared" si="23"/>
        <v>BRL1_2025-07-06_T</v>
      </c>
    </row>
    <row r="1538" spans="1:46" x14ac:dyDescent="0.35">
      <c r="A1538" s="125" t="s">
        <v>1748</v>
      </c>
      <c r="B1538" s="125" t="s">
        <v>1349</v>
      </c>
      <c r="C1538" s="125" t="s">
        <v>1356</v>
      </c>
      <c r="D1538" s="125" t="s">
        <v>1349</v>
      </c>
      <c r="E1538" s="125">
        <v>2.1780000000000001E-2</v>
      </c>
      <c r="F1538" s="125" t="s">
        <v>1357</v>
      </c>
      <c r="G1538" s="102">
        <v>45844.728472222225</v>
      </c>
      <c r="H1538" s="125"/>
      <c r="I1538" s="125" t="s">
        <v>1352</v>
      </c>
      <c r="J1538" s="125"/>
      <c r="K1538" s="125"/>
      <c r="L1538" s="125">
        <v>0</v>
      </c>
      <c r="M1538" s="125">
        <v>0</v>
      </c>
      <c r="N1538" s="125">
        <v>5.13E-3</v>
      </c>
      <c r="O1538" s="125">
        <v>2.2100000000000002E-3</v>
      </c>
      <c r="P1538" s="125"/>
      <c r="Q1538" s="125"/>
      <c r="R1538" s="125">
        <v>7.3400000000000002E-3</v>
      </c>
      <c r="S1538" s="125"/>
      <c r="T1538" s="125"/>
      <c r="U1538" s="125"/>
      <c r="V1538" s="125"/>
      <c r="W1538" s="125"/>
      <c r="X1538" s="125"/>
      <c r="Y1538" s="125"/>
      <c r="Z1538" s="125"/>
      <c r="AA1538" s="125"/>
      <c r="AB1538" s="125"/>
      <c r="AC1538" s="125"/>
      <c r="AD1538" s="125"/>
      <c r="AE1538" s="125">
        <v>2.2100000000000002E-3</v>
      </c>
      <c r="AF1538" s="125"/>
      <c r="AG1538" s="125"/>
      <c r="AH1538" s="125"/>
      <c r="AI1538" s="125"/>
      <c r="AJ1538" s="125"/>
      <c r="AK1538" s="125"/>
      <c r="AL1538" s="125"/>
      <c r="AM1538" s="125"/>
      <c r="AN1538" s="125"/>
      <c r="AO1538" s="125"/>
      <c r="AP1538" s="125"/>
      <c r="AQ1538" s="125"/>
      <c r="AR1538" s="125"/>
      <c r="AS1538" s="125" t="s">
        <v>1353</v>
      </c>
      <c r="AT1538" s="108" t="str">
        <f t="shared" ref="AT1538:AT1601" si="24">A1538&amp;"_"&amp;LEFT(C1538,1)</f>
        <v>BRL1_2025-07-06_P</v>
      </c>
    </row>
    <row r="1539" spans="1:46" x14ac:dyDescent="0.35">
      <c r="A1539" s="125" t="s">
        <v>1726</v>
      </c>
      <c r="B1539" s="125" t="s">
        <v>1349</v>
      </c>
      <c r="C1539" s="125" t="s">
        <v>1361</v>
      </c>
      <c r="D1539" s="125" t="s">
        <v>1349</v>
      </c>
      <c r="E1539" s="125">
        <v>18.16695</v>
      </c>
      <c r="F1539" s="125" t="s">
        <v>1351</v>
      </c>
      <c r="G1539" s="102">
        <v>45844.729861111111</v>
      </c>
      <c r="H1539" s="125"/>
      <c r="I1539" s="125" t="s">
        <v>1352</v>
      </c>
      <c r="J1539" s="125"/>
      <c r="K1539" s="125" t="s">
        <v>1360</v>
      </c>
      <c r="L1539" s="125">
        <v>0</v>
      </c>
      <c r="M1539" s="125">
        <v>0</v>
      </c>
      <c r="N1539" s="125">
        <v>2.1250000000000002E-2</v>
      </c>
      <c r="O1539" s="125">
        <v>1.8589999999999999E-2</v>
      </c>
      <c r="P1539" s="125"/>
      <c r="Q1539" s="125"/>
      <c r="R1539" s="125">
        <v>3.984E-2</v>
      </c>
      <c r="S1539" s="125"/>
      <c r="T1539" s="125"/>
      <c r="U1539" s="125"/>
      <c r="V1539" s="125"/>
      <c r="W1539" s="125"/>
      <c r="X1539" s="125"/>
      <c r="Y1539" s="125"/>
      <c r="Z1539" s="125"/>
      <c r="AA1539" s="125"/>
      <c r="AB1539" s="125"/>
      <c r="AC1539" s="125"/>
      <c r="AD1539" s="125"/>
      <c r="AE1539" s="125">
        <v>1.8589999999999999E-2</v>
      </c>
      <c r="AF1539" s="125"/>
      <c r="AG1539" s="125"/>
      <c r="AH1539" s="125"/>
      <c r="AI1539" s="125"/>
      <c r="AJ1539" s="125"/>
      <c r="AK1539" s="125"/>
      <c r="AL1539" s="125"/>
      <c r="AM1539" s="125"/>
      <c r="AN1539" s="125"/>
      <c r="AO1539" s="125"/>
      <c r="AP1539" s="125"/>
      <c r="AQ1539" s="125"/>
      <c r="AR1539" s="125"/>
      <c r="AS1539" s="125" t="s">
        <v>1353</v>
      </c>
      <c r="AT1539" s="108" t="str">
        <f t="shared" si="24"/>
        <v>HO3_2025-07-06_T</v>
      </c>
    </row>
    <row r="1540" spans="1:46" x14ac:dyDescent="0.35">
      <c r="A1540" s="125" t="s">
        <v>1749</v>
      </c>
      <c r="B1540" s="125" t="s">
        <v>1349</v>
      </c>
      <c r="C1540" s="125" t="s">
        <v>1350</v>
      </c>
      <c r="D1540" s="125" t="s">
        <v>1349</v>
      </c>
      <c r="E1540" s="125">
        <v>6.6391099999999996</v>
      </c>
      <c r="F1540" s="125" t="s">
        <v>1351</v>
      </c>
      <c r="G1540" s="102">
        <v>45844.729861111111</v>
      </c>
      <c r="H1540" s="125"/>
      <c r="I1540" s="125" t="s">
        <v>1352</v>
      </c>
      <c r="J1540" s="125"/>
      <c r="K1540" s="125"/>
      <c r="L1540" s="125">
        <v>0</v>
      </c>
      <c r="M1540" s="125">
        <v>0</v>
      </c>
      <c r="N1540" s="125">
        <v>2.7210000000000002E-2</v>
      </c>
      <c r="O1540" s="125">
        <v>1.384E-2</v>
      </c>
      <c r="P1540" s="125"/>
      <c r="Q1540" s="125"/>
      <c r="R1540" s="125">
        <v>4.1050000000000003E-2</v>
      </c>
      <c r="S1540" s="125"/>
      <c r="T1540" s="125"/>
      <c r="U1540" s="125"/>
      <c r="V1540" s="125"/>
      <c r="W1540" s="125"/>
      <c r="X1540" s="125"/>
      <c r="Y1540" s="125"/>
      <c r="Z1540" s="125"/>
      <c r="AA1540" s="125"/>
      <c r="AB1540" s="125"/>
      <c r="AC1540" s="125"/>
      <c r="AD1540" s="125"/>
      <c r="AE1540" s="125">
        <v>1.384E-2</v>
      </c>
      <c r="AF1540" s="125"/>
      <c r="AG1540" s="125"/>
      <c r="AH1540" s="125"/>
      <c r="AI1540" s="125"/>
      <c r="AJ1540" s="125"/>
      <c r="AK1540" s="125"/>
      <c r="AL1540" s="125"/>
      <c r="AM1540" s="125"/>
      <c r="AN1540" s="125"/>
      <c r="AO1540" s="125"/>
      <c r="AP1540" s="125"/>
      <c r="AQ1540" s="125"/>
      <c r="AR1540" s="125"/>
      <c r="AS1540" s="125" t="s">
        <v>1353</v>
      </c>
      <c r="AT1540" s="108" t="str">
        <f t="shared" si="24"/>
        <v>RB1_2025-07-06_N</v>
      </c>
    </row>
    <row r="1541" spans="1:46" x14ac:dyDescent="0.35">
      <c r="A1541" s="125" t="s">
        <v>1745</v>
      </c>
      <c r="B1541" s="125" t="s">
        <v>1349</v>
      </c>
      <c r="C1541" s="125" t="s">
        <v>1359</v>
      </c>
      <c r="D1541" s="125" t="s">
        <v>1349</v>
      </c>
      <c r="E1541" s="125">
        <v>465.10860000000002</v>
      </c>
      <c r="F1541" s="125" t="s">
        <v>1357</v>
      </c>
      <c r="G1541" s="102">
        <v>45844.731249999997</v>
      </c>
      <c r="H1541" s="125"/>
      <c r="I1541" s="125" t="s">
        <v>1352</v>
      </c>
      <c r="J1541" s="125"/>
      <c r="K1541" s="125" t="s">
        <v>1360</v>
      </c>
      <c r="L1541" s="125">
        <v>4</v>
      </c>
      <c r="M1541" s="125">
        <v>0</v>
      </c>
      <c r="N1541" s="125">
        <v>0.26629000000000003</v>
      </c>
      <c r="O1541" s="125">
        <v>0.12905</v>
      </c>
      <c r="P1541" s="125"/>
      <c r="Q1541" s="125"/>
      <c r="R1541" s="125">
        <v>0.39534000000000002</v>
      </c>
      <c r="S1541" s="125"/>
      <c r="T1541" s="125"/>
      <c r="U1541" s="125"/>
      <c r="V1541" s="125"/>
      <c r="W1541" s="125"/>
      <c r="X1541" s="125"/>
      <c r="Y1541" s="125"/>
      <c r="Z1541" s="125"/>
      <c r="AA1541" s="125"/>
      <c r="AB1541" s="125"/>
      <c r="AC1541" s="125"/>
      <c r="AD1541" s="125"/>
      <c r="AE1541" s="125">
        <v>0.12905</v>
      </c>
      <c r="AF1541" s="125"/>
      <c r="AG1541" s="125"/>
      <c r="AH1541" s="125"/>
      <c r="AI1541" s="125"/>
      <c r="AJ1541" s="125"/>
      <c r="AK1541" s="125"/>
      <c r="AL1541" s="125"/>
      <c r="AM1541" s="125"/>
      <c r="AN1541" s="125"/>
      <c r="AO1541" s="125"/>
      <c r="AP1541" s="125"/>
      <c r="AQ1541" s="125"/>
      <c r="AR1541" s="125"/>
      <c r="AS1541" s="125" t="s">
        <v>1353</v>
      </c>
      <c r="AT1541" s="108" t="str">
        <f t="shared" si="24"/>
        <v>AC6_2025-07-06_C</v>
      </c>
    </row>
    <row r="1542" spans="1:46" x14ac:dyDescent="0.35">
      <c r="A1542" s="125" t="s">
        <v>1746</v>
      </c>
      <c r="B1542" s="125" t="s">
        <v>1349</v>
      </c>
      <c r="C1542" s="125" t="s">
        <v>1359</v>
      </c>
      <c r="D1542" s="125" t="s">
        <v>1349</v>
      </c>
      <c r="E1542" s="125">
        <v>790.84670000000006</v>
      </c>
      <c r="F1542" s="125" t="s">
        <v>1357</v>
      </c>
      <c r="G1542" s="102">
        <v>45844.732638888891</v>
      </c>
      <c r="H1542" s="125"/>
      <c r="I1542" s="125" t="s">
        <v>1352</v>
      </c>
      <c r="J1542" s="125"/>
      <c r="K1542" s="125" t="s">
        <v>1360</v>
      </c>
      <c r="L1542" s="125">
        <v>33</v>
      </c>
      <c r="M1542" s="125">
        <v>0</v>
      </c>
      <c r="N1542" s="125">
        <v>7.6240000000000002E-2</v>
      </c>
      <c r="O1542" s="125">
        <v>0.13211999999999999</v>
      </c>
      <c r="P1542" s="125"/>
      <c r="Q1542" s="125"/>
      <c r="R1542" s="125">
        <v>0.20835999999999999</v>
      </c>
      <c r="S1542" s="125"/>
      <c r="T1542" s="125"/>
      <c r="U1542" s="125"/>
      <c r="V1542" s="125"/>
      <c r="W1542" s="125"/>
      <c r="X1542" s="125"/>
      <c r="Y1542" s="125"/>
      <c r="Z1542" s="125"/>
      <c r="AA1542" s="125"/>
      <c r="AB1542" s="125"/>
      <c r="AC1542" s="125"/>
      <c r="AD1542" s="125"/>
      <c r="AE1542" s="125">
        <v>0.13211999999999999</v>
      </c>
      <c r="AF1542" s="125"/>
      <c r="AG1542" s="125"/>
      <c r="AH1542" s="125"/>
      <c r="AI1542" s="125"/>
      <c r="AJ1542" s="125"/>
      <c r="AK1542" s="125"/>
      <c r="AL1542" s="125"/>
      <c r="AM1542" s="125"/>
      <c r="AN1542" s="125"/>
      <c r="AO1542" s="125"/>
      <c r="AP1542" s="125"/>
      <c r="AQ1542" s="125"/>
      <c r="AR1542" s="125"/>
      <c r="AS1542" s="125" t="s">
        <v>1353</v>
      </c>
      <c r="AT1542" s="108" t="str">
        <f t="shared" si="24"/>
        <v>AC1_2025-07-06_C</v>
      </c>
    </row>
    <row r="1543" spans="1:46" x14ac:dyDescent="0.35">
      <c r="A1543" s="125" t="s">
        <v>1750</v>
      </c>
      <c r="B1543" s="125" t="s">
        <v>1349</v>
      </c>
      <c r="C1543" s="125" t="s">
        <v>1350</v>
      </c>
      <c r="D1543" s="125" t="s">
        <v>1349</v>
      </c>
      <c r="E1543" s="125">
        <v>3.0805899999999999</v>
      </c>
      <c r="F1543" s="125" t="s">
        <v>1351</v>
      </c>
      <c r="G1543" s="102">
        <v>45844.73333333333</v>
      </c>
      <c r="H1543" s="125"/>
      <c r="I1543" s="125" t="s">
        <v>1352</v>
      </c>
      <c r="J1543" s="125"/>
      <c r="K1543" s="125"/>
      <c r="L1543" s="125">
        <v>0</v>
      </c>
      <c r="M1543" s="125">
        <v>0</v>
      </c>
      <c r="N1543" s="125">
        <v>1.7129999999999999E-2</v>
      </c>
      <c r="O1543" s="125">
        <v>6.4999999999999997E-3</v>
      </c>
      <c r="P1543" s="125"/>
      <c r="Q1543" s="125"/>
      <c r="R1543" s="125">
        <v>2.3630000000000002E-2</v>
      </c>
      <c r="S1543" s="125"/>
      <c r="T1543" s="125"/>
      <c r="U1543" s="125"/>
      <c r="V1543" s="125"/>
      <c r="W1543" s="125"/>
      <c r="X1543" s="125"/>
      <c r="Y1543" s="125"/>
      <c r="Z1543" s="125"/>
      <c r="AA1543" s="125"/>
      <c r="AB1543" s="125"/>
      <c r="AC1543" s="125"/>
      <c r="AD1543" s="125"/>
      <c r="AE1543" s="125">
        <v>6.4999999999999997E-3</v>
      </c>
      <c r="AF1543" s="125"/>
      <c r="AG1543" s="125"/>
      <c r="AH1543" s="125"/>
      <c r="AI1543" s="125"/>
      <c r="AJ1543" s="125"/>
      <c r="AK1543" s="125"/>
      <c r="AL1543" s="125"/>
      <c r="AM1543" s="125"/>
      <c r="AN1543" s="125"/>
      <c r="AO1543" s="125"/>
      <c r="AP1543" s="125"/>
      <c r="AQ1543" s="125"/>
      <c r="AR1543" s="125"/>
      <c r="AS1543" s="125" t="s">
        <v>1353</v>
      </c>
      <c r="AT1543" s="108" t="str">
        <f t="shared" si="24"/>
        <v>CB2_2025-07-06_N</v>
      </c>
    </row>
    <row r="1544" spans="1:46" x14ac:dyDescent="0.35">
      <c r="A1544" s="125" t="s">
        <v>1751</v>
      </c>
      <c r="B1544" s="125" t="s">
        <v>1349</v>
      </c>
      <c r="C1544" s="125" t="s">
        <v>1350</v>
      </c>
      <c r="D1544" s="125" t="s">
        <v>1349</v>
      </c>
      <c r="E1544" s="125">
        <v>-1.01248</v>
      </c>
      <c r="F1544" s="125" t="s">
        <v>1351</v>
      </c>
      <c r="G1544" s="102">
        <v>45844.734722222223</v>
      </c>
      <c r="H1544" s="125"/>
      <c r="I1544" s="125" t="s">
        <v>1352</v>
      </c>
      <c r="J1544" s="125"/>
      <c r="K1544" s="125"/>
      <c r="L1544" s="125">
        <v>0</v>
      </c>
      <c r="M1544" s="125">
        <v>0</v>
      </c>
      <c r="N1544" s="125">
        <v>5.5500000000000002E-3</v>
      </c>
      <c r="O1544" s="125">
        <v>3.65E-3</v>
      </c>
      <c r="P1544" s="125"/>
      <c r="Q1544" s="125"/>
      <c r="R1544" s="125">
        <v>9.1999999999999998E-3</v>
      </c>
      <c r="S1544" s="125"/>
      <c r="T1544" s="125"/>
      <c r="U1544" s="125"/>
      <c r="V1544" s="125"/>
      <c r="W1544" s="125"/>
      <c r="X1544" s="125"/>
      <c r="Y1544" s="125"/>
      <c r="Z1544" s="125"/>
      <c r="AA1544" s="125"/>
      <c r="AB1544" s="125"/>
      <c r="AC1544" s="125"/>
      <c r="AD1544" s="125"/>
      <c r="AE1544" s="125">
        <v>3.65E-3</v>
      </c>
      <c r="AF1544" s="125"/>
      <c r="AG1544" s="125"/>
      <c r="AH1544" s="125"/>
      <c r="AI1544" s="125"/>
      <c r="AJ1544" s="125"/>
      <c r="AK1544" s="125"/>
      <c r="AL1544" s="125"/>
      <c r="AM1544" s="125"/>
      <c r="AN1544" s="125"/>
      <c r="AO1544" s="125"/>
      <c r="AP1544" s="125"/>
      <c r="AQ1544" s="125"/>
      <c r="AR1544" s="125"/>
      <c r="AS1544" s="125" t="s">
        <v>1353</v>
      </c>
      <c r="AT1544" s="108" t="str">
        <f t="shared" si="24"/>
        <v>SYL1_2025-07-06_N</v>
      </c>
    </row>
    <row r="1545" spans="1:46" x14ac:dyDescent="0.35">
      <c r="A1545" s="125" t="s">
        <v>1745</v>
      </c>
      <c r="B1545" s="125" t="s">
        <v>1349</v>
      </c>
      <c r="C1545" s="125" t="s">
        <v>1361</v>
      </c>
      <c r="D1545" s="125" t="s">
        <v>1349</v>
      </c>
      <c r="E1545" s="125">
        <v>229.37549999999999</v>
      </c>
      <c r="F1545" s="125" t="s">
        <v>1351</v>
      </c>
      <c r="G1545" s="102">
        <v>45844.736111111109</v>
      </c>
      <c r="H1545" s="125"/>
      <c r="I1545" s="125" t="s">
        <v>1352</v>
      </c>
      <c r="J1545" s="125"/>
      <c r="K1545" s="125" t="s">
        <v>1360</v>
      </c>
      <c r="L1545" s="125">
        <v>0</v>
      </c>
      <c r="M1545" s="125">
        <v>0</v>
      </c>
      <c r="N1545" s="125">
        <v>0.22439999999999999</v>
      </c>
      <c r="O1545" s="125">
        <v>7.4200000000000004E-3</v>
      </c>
      <c r="P1545" s="125"/>
      <c r="Q1545" s="125"/>
      <c r="R1545" s="125">
        <v>0.23182</v>
      </c>
      <c r="S1545" s="125"/>
      <c r="T1545" s="125"/>
      <c r="U1545" s="125"/>
      <c r="V1545" s="125"/>
      <c r="W1545" s="125"/>
      <c r="X1545" s="125"/>
      <c r="Y1545" s="125"/>
      <c r="Z1545" s="125"/>
      <c r="AA1545" s="125"/>
      <c r="AB1545" s="125"/>
      <c r="AC1545" s="125"/>
      <c r="AD1545" s="125"/>
      <c r="AE1545" s="125">
        <v>7.4200000000000004E-3</v>
      </c>
      <c r="AF1545" s="125"/>
      <c r="AG1545" s="125"/>
      <c r="AH1545" s="125"/>
      <c r="AI1545" s="125"/>
      <c r="AJ1545" s="125"/>
      <c r="AK1545" s="125"/>
      <c r="AL1545" s="125"/>
      <c r="AM1545" s="125"/>
      <c r="AN1545" s="125"/>
      <c r="AO1545" s="125"/>
      <c r="AP1545" s="125"/>
      <c r="AQ1545" s="125"/>
      <c r="AR1545" s="125"/>
      <c r="AS1545" s="125" t="s">
        <v>1353</v>
      </c>
      <c r="AT1545" s="108" t="str">
        <f t="shared" si="24"/>
        <v>AC6_2025-07-06_T</v>
      </c>
    </row>
    <row r="1546" spans="1:46" x14ac:dyDescent="0.35">
      <c r="A1546" s="125" t="s">
        <v>1751</v>
      </c>
      <c r="B1546" s="125" t="s">
        <v>1349</v>
      </c>
      <c r="C1546" s="125" t="s">
        <v>1356</v>
      </c>
      <c r="D1546" s="125" t="s">
        <v>1349</v>
      </c>
      <c r="E1546" s="125">
        <v>2.2720000000000001E-2</v>
      </c>
      <c r="F1546" s="125" t="s">
        <v>1357</v>
      </c>
      <c r="G1546" s="102">
        <v>45844.737500000003</v>
      </c>
      <c r="H1546" s="125"/>
      <c r="I1546" s="125" t="s">
        <v>1352</v>
      </c>
      <c r="J1546" s="125"/>
      <c r="K1546" s="125"/>
      <c r="L1546" s="125">
        <v>0</v>
      </c>
      <c r="M1546" s="125">
        <v>0</v>
      </c>
      <c r="N1546" s="125">
        <v>5.45E-3</v>
      </c>
      <c r="O1546" s="125">
        <v>4.6999999999999999E-4</v>
      </c>
      <c r="P1546" s="125"/>
      <c r="Q1546" s="125"/>
      <c r="R1546" s="125">
        <v>5.9100000000000003E-3</v>
      </c>
      <c r="S1546" s="125"/>
      <c r="T1546" s="125"/>
      <c r="U1546" s="125"/>
      <c r="V1546" s="125"/>
      <c r="W1546" s="125"/>
      <c r="X1546" s="125"/>
      <c r="Y1546" s="125"/>
      <c r="Z1546" s="125"/>
      <c r="AA1546" s="125"/>
      <c r="AB1546" s="125"/>
      <c r="AC1546" s="125"/>
      <c r="AD1546" s="125"/>
      <c r="AE1546" s="125">
        <v>4.6999999999999999E-4</v>
      </c>
      <c r="AF1546" s="125"/>
      <c r="AG1546" s="125"/>
      <c r="AH1546" s="125"/>
      <c r="AI1546" s="125"/>
      <c r="AJ1546" s="125"/>
      <c r="AK1546" s="125"/>
      <c r="AL1546" s="125"/>
      <c r="AM1546" s="125"/>
      <c r="AN1546" s="125"/>
      <c r="AO1546" s="125"/>
      <c r="AP1546" s="125"/>
      <c r="AQ1546" s="125"/>
      <c r="AR1546" s="125"/>
      <c r="AS1546" s="125" t="s">
        <v>1353</v>
      </c>
      <c r="AT1546" s="108" t="str">
        <f t="shared" si="24"/>
        <v>SYL1_2025-07-06_P</v>
      </c>
    </row>
    <row r="1547" spans="1:46" x14ac:dyDescent="0.35">
      <c r="A1547" s="125" t="s">
        <v>1748</v>
      </c>
      <c r="B1547" s="125" t="s">
        <v>1349</v>
      </c>
      <c r="C1547" s="125" t="s">
        <v>1359</v>
      </c>
      <c r="D1547" s="125" t="s">
        <v>1349</v>
      </c>
      <c r="E1547" s="125">
        <v>498.16579999999999</v>
      </c>
      <c r="F1547" s="125" t="s">
        <v>1357</v>
      </c>
      <c r="G1547" s="102">
        <v>45844.738194444442</v>
      </c>
      <c r="H1547" s="125"/>
      <c r="I1547" s="125" t="s">
        <v>1352</v>
      </c>
      <c r="J1547" s="125"/>
      <c r="K1547" s="125" t="s">
        <v>1360</v>
      </c>
      <c r="L1547" s="125">
        <v>22</v>
      </c>
      <c r="M1547" s="125">
        <v>0</v>
      </c>
      <c r="N1547" s="125">
        <v>7.1349999999999997E-2</v>
      </c>
      <c r="O1547" s="125">
        <v>0.13075999999999999</v>
      </c>
      <c r="P1547" s="125"/>
      <c r="Q1547" s="125"/>
      <c r="R1547" s="125">
        <v>0.20211999999999999</v>
      </c>
      <c r="S1547" s="125"/>
      <c r="T1547" s="125"/>
      <c r="U1547" s="125"/>
      <c r="V1547" s="125"/>
      <c r="W1547" s="125"/>
      <c r="X1547" s="125"/>
      <c r="Y1547" s="125"/>
      <c r="Z1547" s="125"/>
      <c r="AA1547" s="125"/>
      <c r="AB1547" s="125"/>
      <c r="AC1547" s="125"/>
      <c r="AD1547" s="125"/>
      <c r="AE1547" s="125">
        <v>0.13075999999999999</v>
      </c>
      <c r="AF1547" s="125"/>
      <c r="AG1547" s="125"/>
      <c r="AH1547" s="125"/>
      <c r="AI1547" s="125"/>
      <c r="AJ1547" s="125"/>
      <c r="AK1547" s="125"/>
      <c r="AL1547" s="125"/>
      <c r="AM1547" s="125"/>
      <c r="AN1547" s="125"/>
      <c r="AO1547" s="125"/>
      <c r="AP1547" s="125"/>
      <c r="AQ1547" s="125"/>
      <c r="AR1547" s="125"/>
      <c r="AS1547" s="125" t="s">
        <v>1353</v>
      </c>
      <c r="AT1547" s="108" t="str">
        <f t="shared" si="24"/>
        <v>BRL1_2025-07-06_C</v>
      </c>
    </row>
    <row r="1548" spans="1:46" x14ac:dyDescent="0.35">
      <c r="A1548" s="125" t="s">
        <v>1747</v>
      </c>
      <c r="B1548" s="125" t="s">
        <v>1349</v>
      </c>
      <c r="C1548" s="125" t="s">
        <v>1359</v>
      </c>
      <c r="D1548" s="125" t="s">
        <v>1349</v>
      </c>
      <c r="E1548" s="125">
        <v>566.45830000000001</v>
      </c>
      <c r="F1548" s="125" t="s">
        <v>1357</v>
      </c>
      <c r="G1548" s="102">
        <v>45844.738194444442</v>
      </c>
      <c r="H1548" s="125"/>
      <c r="I1548" s="125" t="s">
        <v>1352</v>
      </c>
      <c r="J1548" s="125"/>
      <c r="K1548" s="125" t="s">
        <v>1360</v>
      </c>
      <c r="L1548" s="125">
        <v>24</v>
      </c>
      <c r="M1548" s="125">
        <v>0</v>
      </c>
      <c r="N1548" s="125">
        <v>7.4399999999999994E-2</v>
      </c>
      <c r="O1548" s="125">
        <v>0.13167000000000001</v>
      </c>
      <c r="P1548" s="125"/>
      <c r="Q1548" s="125"/>
      <c r="R1548" s="125">
        <v>0.20607</v>
      </c>
      <c r="S1548" s="125"/>
      <c r="T1548" s="125"/>
      <c r="U1548" s="125"/>
      <c r="V1548" s="125"/>
      <c r="W1548" s="125"/>
      <c r="X1548" s="125"/>
      <c r="Y1548" s="125"/>
      <c r="Z1548" s="125"/>
      <c r="AA1548" s="125"/>
      <c r="AB1548" s="125"/>
      <c r="AC1548" s="125"/>
      <c r="AD1548" s="125"/>
      <c r="AE1548" s="125">
        <v>0.13167000000000001</v>
      </c>
      <c r="AF1548" s="125"/>
      <c r="AG1548" s="125"/>
      <c r="AH1548" s="125"/>
      <c r="AI1548" s="125"/>
      <c r="AJ1548" s="125"/>
      <c r="AK1548" s="125"/>
      <c r="AL1548" s="125"/>
      <c r="AM1548" s="125"/>
      <c r="AN1548" s="125"/>
      <c r="AO1548" s="125"/>
      <c r="AP1548" s="125"/>
      <c r="AQ1548" s="125"/>
      <c r="AR1548" s="125"/>
      <c r="AS1548" s="125" t="s">
        <v>1353</v>
      </c>
      <c r="AT1548" s="108" t="str">
        <f t="shared" si="24"/>
        <v>CB3_2025-07-06_C</v>
      </c>
    </row>
    <row r="1549" spans="1:46" x14ac:dyDescent="0.35">
      <c r="A1549" s="125" t="s">
        <v>1749</v>
      </c>
      <c r="B1549" s="125" t="s">
        <v>1349</v>
      </c>
      <c r="C1549" s="125" t="s">
        <v>1359</v>
      </c>
      <c r="D1549" s="125" t="s">
        <v>1349</v>
      </c>
      <c r="E1549" s="125">
        <v>529.39890000000003</v>
      </c>
      <c r="F1549" s="125" t="s">
        <v>1357</v>
      </c>
      <c r="G1549" s="102">
        <v>45844.739583333336</v>
      </c>
      <c r="H1549" s="125"/>
      <c r="I1549" s="125" t="s">
        <v>1352</v>
      </c>
      <c r="J1549" s="125"/>
      <c r="K1549" s="125" t="s">
        <v>1360</v>
      </c>
      <c r="L1549" s="125">
        <v>22</v>
      </c>
      <c r="M1549" s="125">
        <v>0</v>
      </c>
      <c r="N1549" s="125">
        <v>7.5499999999999998E-2</v>
      </c>
      <c r="O1549" s="125">
        <v>0.13167000000000001</v>
      </c>
      <c r="P1549" s="125"/>
      <c r="Q1549" s="125"/>
      <c r="R1549" s="125">
        <v>0.20716999999999999</v>
      </c>
      <c r="S1549" s="125"/>
      <c r="T1549" s="125"/>
      <c r="U1549" s="125"/>
      <c r="V1549" s="125"/>
      <c r="W1549" s="125"/>
      <c r="X1549" s="125"/>
      <c r="Y1549" s="125"/>
      <c r="Z1549" s="125"/>
      <c r="AA1549" s="125"/>
      <c r="AB1549" s="125"/>
      <c r="AC1549" s="125"/>
      <c r="AD1549" s="125"/>
      <c r="AE1549" s="125">
        <v>0.13167000000000001</v>
      </c>
      <c r="AF1549" s="125"/>
      <c r="AG1549" s="125"/>
      <c r="AH1549" s="125"/>
      <c r="AI1549" s="125"/>
      <c r="AJ1549" s="125"/>
      <c r="AK1549" s="125"/>
      <c r="AL1549" s="125"/>
      <c r="AM1549" s="125"/>
      <c r="AN1549" s="125"/>
      <c r="AO1549" s="125"/>
      <c r="AP1549" s="125"/>
      <c r="AQ1549" s="125"/>
      <c r="AR1549" s="125"/>
      <c r="AS1549" s="125" t="s">
        <v>1353</v>
      </c>
      <c r="AT1549" s="108" t="str">
        <f t="shared" si="24"/>
        <v>RB1_2025-07-06_C</v>
      </c>
    </row>
    <row r="1550" spans="1:46" x14ac:dyDescent="0.35">
      <c r="A1550" s="125" t="s">
        <v>1752</v>
      </c>
      <c r="B1550" s="125" t="s">
        <v>1349</v>
      </c>
      <c r="C1550" s="125" t="s">
        <v>1350</v>
      </c>
      <c r="D1550" s="125" t="s">
        <v>1349</v>
      </c>
      <c r="E1550" s="125">
        <v>0.88797000000000004</v>
      </c>
      <c r="F1550" s="125" t="s">
        <v>1351</v>
      </c>
      <c r="G1550" s="102">
        <v>45844.740277777775</v>
      </c>
      <c r="H1550" s="125"/>
      <c r="I1550" s="125" t="s">
        <v>1352</v>
      </c>
      <c r="J1550" s="125"/>
      <c r="K1550" s="125"/>
      <c r="L1550" s="125">
        <v>0</v>
      </c>
      <c r="M1550" s="125">
        <v>0</v>
      </c>
      <c r="N1550" s="125">
        <v>1.093E-2</v>
      </c>
      <c r="O1550" s="125">
        <v>6.7400000000000003E-3</v>
      </c>
      <c r="P1550" s="125"/>
      <c r="Q1550" s="125"/>
      <c r="R1550" s="125">
        <v>1.7659999999999999E-2</v>
      </c>
      <c r="S1550" s="125"/>
      <c r="T1550" s="125"/>
      <c r="U1550" s="125"/>
      <c r="V1550" s="125"/>
      <c r="W1550" s="125"/>
      <c r="X1550" s="125"/>
      <c r="Y1550" s="125"/>
      <c r="Z1550" s="125"/>
      <c r="AA1550" s="125"/>
      <c r="AB1550" s="125"/>
      <c r="AC1550" s="125"/>
      <c r="AD1550" s="125"/>
      <c r="AE1550" s="125">
        <v>6.7400000000000003E-3</v>
      </c>
      <c r="AF1550" s="125"/>
      <c r="AG1550" s="125"/>
      <c r="AH1550" s="125"/>
      <c r="AI1550" s="125"/>
      <c r="AJ1550" s="125"/>
      <c r="AK1550" s="125"/>
      <c r="AL1550" s="125"/>
      <c r="AM1550" s="125"/>
      <c r="AN1550" s="125"/>
      <c r="AO1550" s="125"/>
      <c r="AP1550" s="125"/>
      <c r="AQ1550" s="125"/>
      <c r="AR1550" s="125"/>
      <c r="AS1550" s="125" t="s">
        <v>1353</v>
      </c>
      <c r="AT1550" s="108" t="str">
        <f t="shared" si="24"/>
        <v>ETL1_2025-07-06_N</v>
      </c>
    </row>
    <row r="1551" spans="1:46" x14ac:dyDescent="0.35">
      <c r="A1551" s="125" t="s">
        <v>1752</v>
      </c>
      <c r="B1551" s="125" t="s">
        <v>1349</v>
      </c>
      <c r="C1551" s="125" t="s">
        <v>1356</v>
      </c>
      <c r="D1551" s="125" t="s">
        <v>1349</v>
      </c>
      <c r="E1551" s="125">
        <v>3.4459999999999998E-2</v>
      </c>
      <c r="F1551" s="125" t="s">
        <v>1357</v>
      </c>
      <c r="G1551" s="102">
        <v>45844.743750000001</v>
      </c>
      <c r="H1551" s="125"/>
      <c r="I1551" s="125" t="s">
        <v>1352</v>
      </c>
      <c r="J1551" s="125"/>
      <c r="K1551" s="125"/>
      <c r="L1551" s="125">
        <v>0</v>
      </c>
      <c r="M1551" s="125">
        <v>0</v>
      </c>
      <c r="N1551" s="125">
        <v>9.4199999999999996E-3</v>
      </c>
      <c r="O1551" s="125">
        <v>9.6000000000000002E-4</v>
      </c>
      <c r="P1551" s="125"/>
      <c r="Q1551" s="125"/>
      <c r="R1551" s="125">
        <v>1.038E-2</v>
      </c>
      <c r="S1551" s="125"/>
      <c r="T1551" s="125"/>
      <c r="U1551" s="125"/>
      <c r="V1551" s="125"/>
      <c r="W1551" s="125"/>
      <c r="X1551" s="125"/>
      <c r="Y1551" s="125"/>
      <c r="Z1551" s="125"/>
      <c r="AA1551" s="125"/>
      <c r="AB1551" s="125"/>
      <c r="AC1551" s="125"/>
      <c r="AD1551" s="125"/>
      <c r="AE1551" s="125">
        <v>9.6000000000000002E-4</v>
      </c>
      <c r="AF1551" s="125"/>
      <c r="AG1551" s="125"/>
      <c r="AH1551" s="125"/>
      <c r="AI1551" s="125"/>
      <c r="AJ1551" s="125"/>
      <c r="AK1551" s="125"/>
      <c r="AL1551" s="125"/>
      <c r="AM1551" s="125"/>
      <c r="AN1551" s="125"/>
      <c r="AO1551" s="125"/>
      <c r="AP1551" s="125"/>
      <c r="AQ1551" s="125"/>
      <c r="AR1551" s="125"/>
      <c r="AS1551" s="125" t="s">
        <v>1353</v>
      </c>
      <c r="AT1551" s="108" t="str">
        <f t="shared" si="24"/>
        <v>ETL1_2025-07-06_P</v>
      </c>
    </row>
    <row r="1552" spans="1:46" x14ac:dyDescent="0.35">
      <c r="A1552" s="125" t="s">
        <v>1747</v>
      </c>
      <c r="B1552" s="125" t="s">
        <v>1349</v>
      </c>
      <c r="C1552" s="125" t="s">
        <v>1361</v>
      </c>
      <c r="D1552" s="125" t="s">
        <v>1349</v>
      </c>
      <c r="E1552" s="125">
        <v>830.60680000000002</v>
      </c>
      <c r="F1552" s="125" t="s">
        <v>1351</v>
      </c>
      <c r="G1552" s="102">
        <v>45844.745138888888</v>
      </c>
      <c r="H1552" s="125"/>
      <c r="I1552" s="125" t="s">
        <v>1352</v>
      </c>
      <c r="J1552" s="125"/>
      <c r="K1552" s="125" t="s">
        <v>1360</v>
      </c>
      <c r="L1552" s="125">
        <v>4</v>
      </c>
      <c r="M1552" s="125">
        <v>0</v>
      </c>
      <c r="N1552" s="125">
        <v>0.16200999999999999</v>
      </c>
      <c r="O1552" s="125">
        <v>5.6999999999999998E-4</v>
      </c>
      <c r="P1552" s="125"/>
      <c r="Q1552" s="125"/>
      <c r="R1552" s="125">
        <v>0.16256999999999999</v>
      </c>
      <c r="S1552" s="125"/>
      <c r="T1552" s="125"/>
      <c r="U1552" s="125"/>
      <c r="V1552" s="125"/>
      <c r="W1552" s="125"/>
      <c r="X1552" s="125"/>
      <c r="Y1552" s="125"/>
      <c r="Z1552" s="125"/>
      <c r="AA1552" s="125"/>
      <c r="AB1552" s="125"/>
      <c r="AC1552" s="125"/>
      <c r="AD1552" s="125"/>
      <c r="AE1552" s="125">
        <v>5.6999999999999998E-4</v>
      </c>
      <c r="AF1552" s="125"/>
      <c r="AG1552" s="125"/>
      <c r="AH1552" s="125"/>
      <c r="AI1552" s="125"/>
      <c r="AJ1552" s="125"/>
      <c r="AK1552" s="125"/>
      <c r="AL1552" s="125"/>
      <c r="AM1552" s="125"/>
      <c r="AN1552" s="125"/>
      <c r="AO1552" s="125"/>
      <c r="AP1552" s="125"/>
      <c r="AQ1552" s="125"/>
      <c r="AR1552" s="125"/>
      <c r="AS1552" s="125" t="s">
        <v>1353</v>
      </c>
      <c r="AT1552" s="108" t="str">
        <f t="shared" si="24"/>
        <v>CB3_2025-07-06_T</v>
      </c>
    </row>
    <row r="1553" spans="1:46" x14ac:dyDescent="0.35">
      <c r="A1553" s="125" t="s">
        <v>1752</v>
      </c>
      <c r="B1553" s="125" t="s">
        <v>1349</v>
      </c>
      <c r="C1553" s="125" t="s">
        <v>1359</v>
      </c>
      <c r="D1553" s="125" t="s">
        <v>1349</v>
      </c>
      <c r="E1553" s="125">
        <v>463.09989999999999</v>
      </c>
      <c r="F1553" s="125" t="s">
        <v>1357</v>
      </c>
      <c r="G1553" s="102">
        <v>45844.745138888888</v>
      </c>
      <c r="H1553" s="125"/>
      <c r="I1553" s="125" t="s">
        <v>1352</v>
      </c>
      <c r="J1553" s="125"/>
      <c r="K1553" s="125" t="s">
        <v>1360</v>
      </c>
      <c r="L1553" s="125">
        <v>4</v>
      </c>
      <c r="M1553" s="125">
        <v>0</v>
      </c>
      <c r="N1553" s="125">
        <v>0.26532</v>
      </c>
      <c r="O1553" s="125">
        <v>0.13048000000000001</v>
      </c>
      <c r="P1553" s="125"/>
      <c r="Q1553" s="125"/>
      <c r="R1553" s="125">
        <v>0.39579999999999999</v>
      </c>
      <c r="S1553" s="125"/>
      <c r="T1553" s="125"/>
      <c r="U1553" s="125"/>
      <c r="V1553" s="125"/>
      <c r="W1553" s="125"/>
      <c r="X1553" s="125"/>
      <c r="Y1553" s="125"/>
      <c r="Z1553" s="125"/>
      <c r="AA1553" s="125"/>
      <c r="AB1553" s="125"/>
      <c r="AC1553" s="125"/>
      <c r="AD1553" s="125"/>
      <c r="AE1553" s="125">
        <v>0.13048000000000001</v>
      </c>
      <c r="AF1553" s="125"/>
      <c r="AG1553" s="125"/>
      <c r="AH1553" s="125"/>
      <c r="AI1553" s="125"/>
      <c r="AJ1553" s="125"/>
      <c r="AK1553" s="125"/>
      <c r="AL1553" s="125"/>
      <c r="AM1553" s="125"/>
      <c r="AN1553" s="125"/>
      <c r="AO1553" s="125"/>
      <c r="AP1553" s="125"/>
      <c r="AQ1553" s="125"/>
      <c r="AR1553" s="125"/>
      <c r="AS1553" s="125" t="s">
        <v>1353</v>
      </c>
      <c r="AT1553" s="108" t="str">
        <f t="shared" si="24"/>
        <v>ETL1_2025-07-06_C</v>
      </c>
    </row>
    <row r="1554" spans="1:46" x14ac:dyDescent="0.35">
      <c r="A1554" s="125" t="s">
        <v>1752</v>
      </c>
      <c r="B1554" s="125" t="s">
        <v>1349</v>
      </c>
      <c r="C1554" s="125" t="s">
        <v>1361</v>
      </c>
      <c r="D1554" s="125" t="s">
        <v>1349</v>
      </c>
      <c r="E1554" s="125">
        <v>90.664810000000003</v>
      </c>
      <c r="F1554" s="125" t="s">
        <v>1351</v>
      </c>
      <c r="G1554" s="102">
        <v>45844.745833333334</v>
      </c>
      <c r="H1554" s="125"/>
      <c r="I1554" s="125" t="s">
        <v>1352</v>
      </c>
      <c r="J1554" s="125"/>
      <c r="K1554" s="125"/>
      <c r="L1554" s="125">
        <v>0</v>
      </c>
      <c r="M1554" s="125">
        <v>0</v>
      </c>
      <c r="N1554" s="125">
        <v>8.931E-2</v>
      </c>
      <c r="O1554" s="125">
        <v>3.3300000000000001E-3</v>
      </c>
      <c r="P1554" s="125"/>
      <c r="Q1554" s="125"/>
      <c r="R1554" s="125">
        <v>9.2649999999999996E-2</v>
      </c>
      <c r="S1554" s="125"/>
      <c r="T1554" s="125"/>
      <c r="U1554" s="125"/>
      <c r="V1554" s="125"/>
      <c r="W1554" s="125"/>
      <c r="X1554" s="125"/>
      <c r="Y1554" s="125"/>
      <c r="Z1554" s="125"/>
      <c r="AA1554" s="125"/>
      <c r="AB1554" s="125"/>
      <c r="AC1554" s="125"/>
      <c r="AD1554" s="125"/>
      <c r="AE1554" s="125">
        <v>3.3300000000000001E-3</v>
      </c>
      <c r="AF1554" s="125"/>
      <c r="AG1554" s="125"/>
      <c r="AH1554" s="125"/>
      <c r="AI1554" s="125"/>
      <c r="AJ1554" s="125"/>
      <c r="AK1554" s="125"/>
      <c r="AL1554" s="125"/>
      <c r="AM1554" s="125"/>
      <c r="AN1554" s="125"/>
      <c r="AO1554" s="125"/>
      <c r="AP1554" s="125"/>
      <c r="AQ1554" s="125"/>
      <c r="AR1554" s="125"/>
      <c r="AS1554" s="125" t="s">
        <v>1353</v>
      </c>
      <c r="AT1554" s="108" t="str">
        <f t="shared" si="24"/>
        <v>ETL1_2025-07-06_T</v>
      </c>
    </row>
    <row r="1555" spans="1:46" x14ac:dyDescent="0.35">
      <c r="A1555" s="125" t="s">
        <v>1750</v>
      </c>
      <c r="B1555" s="125" t="s">
        <v>1349</v>
      </c>
      <c r="C1555" s="125" t="s">
        <v>1359</v>
      </c>
      <c r="D1555" s="125" t="s">
        <v>1349</v>
      </c>
      <c r="E1555" s="125">
        <v>493.7208</v>
      </c>
      <c r="F1555" s="125" t="s">
        <v>1357</v>
      </c>
      <c r="G1555" s="102">
        <v>45844.746527777781</v>
      </c>
      <c r="H1555" s="125"/>
      <c r="I1555" s="125" t="s">
        <v>1352</v>
      </c>
      <c r="J1555" s="125"/>
      <c r="K1555" s="125" t="s">
        <v>1360</v>
      </c>
      <c r="L1555" s="125">
        <v>21</v>
      </c>
      <c r="M1555" s="125">
        <v>0</v>
      </c>
      <c r="N1555" s="125">
        <v>7.374E-2</v>
      </c>
      <c r="O1555" s="125">
        <v>0.13416</v>
      </c>
      <c r="P1555" s="125"/>
      <c r="Q1555" s="125"/>
      <c r="R1555" s="125">
        <v>0.20791000000000001</v>
      </c>
      <c r="S1555" s="125"/>
      <c r="T1555" s="125"/>
      <c r="U1555" s="125"/>
      <c r="V1555" s="125"/>
      <c r="W1555" s="125"/>
      <c r="X1555" s="125"/>
      <c r="Y1555" s="125"/>
      <c r="Z1555" s="125"/>
      <c r="AA1555" s="125"/>
      <c r="AB1555" s="125"/>
      <c r="AC1555" s="125"/>
      <c r="AD1555" s="125"/>
      <c r="AE1555" s="125">
        <v>0.13416</v>
      </c>
      <c r="AF1555" s="125"/>
      <c r="AG1555" s="125"/>
      <c r="AH1555" s="125"/>
      <c r="AI1555" s="125"/>
      <c r="AJ1555" s="125"/>
      <c r="AK1555" s="125"/>
      <c r="AL1555" s="125"/>
      <c r="AM1555" s="125"/>
      <c r="AN1555" s="125"/>
      <c r="AO1555" s="125"/>
      <c r="AP1555" s="125"/>
      <c r="AQ1555" s="125"/>
      <c r="AR1555" s="125"/>
      <c r="AS1555" s="125" t="s">
        <v>1353</v>
      </c>
      <c r="AT1555" s="108" t="str">
        <f t="shared" si="24"/>
        <v>CB2_2025-07-06_C</v>
      </c>
    </row>
    <row r="1556" spans="1:46" x14ac:dyDescent="0.35">
      <c r="A1556" s="125" t="s">
        <v>1750</v>
      </c>
      <c r="B1556" s="125" t="s">
        <v>1349</v>
      </c>
      <c r="C1556" s="125" t="s">
        <v>1356</v>
      </c>
      <c r="D1556" s="125" t="s">
        <v>1349</v>
      </c>
      <c r="E1556" s="125">
        <v>3.0960000000000001E-2</v>
      </c>
      <c r="F1556" s="125" t="s">
        <v>1357</v>
      </c>
      <c r="G1556" s="102">
        <v>45844.74722222222</v>
      </c>
      <c r="H1556" s="125"/>
      <c r="I1556" s="125" t="s">
        <v>1352</v>
      </c>
      <c r="J1556" s="125"/>
      <c r="K1556" s="125" t="s">
        <v>1360</v>
      </c>
      <c r="L1556" s="125">
        <v>4</v>
      </c>
      <c r="M1556" s="125">
        <v>0</v>
      </c>
      <c r="N1556" s="125">
        <v>-1.4999999999999999E-4</v>
      </c>
      <c r="O1556" s="125">
        <v>6.9999999999999994E-5</v>
      </c>
      <c r="P1556" s="125"/>
      <c r="Q1556" s="125"/>
      <c r="R1556" s="125">
        <v>-8.0000000000000007E-5</v>
      </c>
      <c r="S1556" s="125"/>
      <c r="T1556" s="125"/>
      <c r="U1556" s="125"/>
      <c r="V1556" s="125"/>
      <c r="W1556" s="125"/>
      <c r="X1556" s="125"/>
      <c r="Y1556" s="125"/>
      <c r="Z1556" s="125"/>
      <c r="AA1556" s="125"/>
      <c r="AB1556" s="125"/>
      <c r="AC1556" s="125"/>
      <c r="AD1556" s="125"/>
      <c r="AE1556" s="125">
        <v>6.9999999999999994E-5</v>
      </c>
      <c r="AF1556" s="125"/>
      <c r="AG1556" s="125"/>
      <c r="AH1556" s="125"/>
      <c r="AI1556" s="125"/>
      <c r="AJ1556" s="125"/>
      <c r="AK1556" s="125"/>
      <c r="AL1556" s="125"/>
      <c r="AM1556" s="125"/>
      <c r="AN1556" s="125"/>
      <c r="AO1556" s="125"/>
      <c r="AP1556" s="125"/>
      <c r="AQ1556" s="125"/>
      <c r="AR1556" s="125"/>
      <c r="AS1556" s="125" t="s">
        <v>1353</v>
      </c>
      <c r="AT1556" s="108" t="str">
        <f t="shared" si="24"/>
        <v>CB2_2025-07-06_P</v>
      </c>
    </row>
    <row r="1557" spans="1:46" x14ac:dyDescent="0.35">
      <c r="A1557" s="125" t="s">
        <v>1753</v>
      </c>
      <c r="B1557" s="125" t="s">
        <v>1349</v>
      </c>
      <c r="C1557" s="125" t="s">
        <v>1350</v>
      </c>
      <c r="D1557" s="125" t="s">
        <v>1349</v>
      </c>
      <c r="E1557" s="125">
        <v>-2.48706</v>
      </c>
      <c r="F1557" s="125" t="s">
        <v>1351</v>
      </c>
      <c r="G1557" s="102">
        <v>45844.747916666667</v>
      </c>
      <c r="H1557" s="125"/>
      <c r="I1557" s="125" t="s">
        <v>1352</v>
      </c>
      <c r="J1557" s="125"/>
      <c r="K1557" s="125"/>
      <c r="L1557" s="125">
        <v>0</v>
      </c>
      <c r="M1557" s="125">
        <v>0</v>
      </c>
      <c r="N1557" s="125">
        <v>1.3699999999999999E-3</v>
      </c>
      <c r="O1557" s="125">
        <v>1.192E-2</v>
      </c>
      <c r="P1557" s="125"/>
      <c r="Q1557" s="125"/>
      <c r="R1557" s="125">
        <v>1.329E-2</v>
      </c>
      <c r="S1557" s="125"/>
      <c r="T1557" s="125"/>
      <c r="U1557" s="125"/>
      <c r="V1557" s="125"/>
      <c r="W1557" s="125"/>
      <c r="X1557" s="125"/>
      <c r="Y1557" s="125"/>
      <c r="Z1557" s="125"/>
      <c r="AA1557" s="125"/>
      <c r="AB1557" s="125"/>
      <c r="AC1557" s="125"/>
      <c r="AD1557" s="125"/>
      <c r="AE1557" s="125">
        <v>1.192E-2</v>
      </c>
      <c r="AF1557" s="125"/>
      <c r="AG1557" s="125"/>
      <c r="AH1557" s="125"/>
      <c r="AI1557" s="125"/>
      <c r="AJ1557" s="125"/>
      <c r="AK1557" s="125"/>
      <c r="AL1557" s="125"/>
      <c r="AM1557" s="125"/>
      <c r="AN1557" s="125"/>
      <c r="AO1557" s="125"/>
      <c r="AP1557" s="125"/>
      <c r="AQ1557" s="125"/>
      <c r="AR1557" s="125"/>
      <c r="AS1557" s="125" t="s">
        <v>1353</v>
      </c>
      <c r="AT1557" s="108" t="str">
        <f t="shared" si="24"/>
        <v>COL1_2025-07-06_N</v>
      </c>
    </row>
    <row r="1558" spans="1:46" x14ac:dyDescent="0.35">
      <c r="A1558" s="125" t="s">
        <v>1749</v>
      </c>
      <c r="B1558" s="125" t="s">
        <v>1349</v>
      </c>
      <c r="C1558" s="125" t="s">
        <v>1361</v>
      </c>
      <c r="D1558" s="125" t="s">
        <v>1349</v>
      </c>
      <c r="E1558" s="125">
        <v>640.65359999999998</v>
      </c>
      <c r="F1558" s="125" t="s">
        <v>1351</v>
      </c>
      <c r="G1558" s="102">
        <v>45844.749305555553</v>
      </c>
      <c r="H1558" s="125"/>
      <c r="I1558" s="125" t="s">
        <v>1352</v>
      </c>
      <c r="J1558" s="125"/>
      <c r="K1558" s="125" t="s">
        <v>1360</v>
      </c>
      <c r="L1558" s="125">
        <v>4</v>
      </c>
      <c r="M1558" s="125">
        <v>0</v>
      </c>
      <c r="N1558" s="125">
        <v>0.12517</v>
      </c>
      <c r="O1558" s="125">
        <v>6.4999999999999997E-4</v>
      </c>
      <c r="P1558" s="125"/>
      <c r="Q1558" s="125"/>
      <c r="R1558" s="125">
        <v>0.12581999999999999</v>
      </c>
      <c r="S1558" s="125"/>
      <c r="T1558" s="125"/>
      <c r="U1558" s="125"/>
      <c r="V1558" s="125"/>
      <c r="W1558" s="125"/>
      <c r="X1558" s="125"/>
      <c r="Y1558" s="125"/>
      <c r="Z1558" s="125"/>
      <c r="AA1558" s="125"/>
      <c r="AB1558" s="125"/>
      <c r="AC1558" s="125"/>
      <c r="AD1558" s="125"/>
      <c r="AE1558" s="125">
        <v>6.4999999999999997E-4</v>
      </c>
      <c r="AF1558" s="125"/>
      <c r="AG1558" s="125"/>
      <c r="AH1558" s="125"/>
      <c r="AI1558" s="125"/>
      <c r="AJ1558" s="125"/>
      <c r="AK1558" s="125"/>
      <c r="AL1558" s="125"/>
      <c r="AM1558" s="125"/>
      <c r="AN1558" s="125"/>
      <c r="AO1558" s="125"/>
      <c r="AP1558" s="125"/>
      <c r="AQ1558" s="125"/>
      <c r="AR1558" s="125"/>
      <c r="AS1558" s="125" t="s">
        <v>1353</v>
      </c>
      <c r="AT1558" s="108" t="str">
        <f t="shared" si="24"/>
        <v>RB1_2025-07-06_T</v>
      </c>
    </row>
    <row r="1559" spans="1:46" x14ac:dyDescent="0.35">
      <c r="A1559" s="125" t="s">
        <v>1751</v>
      </c>
      <c r="B1559" s="125" t="s">
        <v>1349</v>
      </c>
      <c r="C1559" s="125" t="s">
        <v>1359</v>
      </c>
      <c r="D1559" s="125" t="s">
        <v>1349</v>
      </c>
      <c r="E1559" s="125">
        <v>725.79849999999999</v>
      </c>
      <c r="F1559" s="125" t="s">
        <v>1357</v>
      </c>
      <c r="G1559" s="102">
        <v>45844.750694444447</v>
      </c>
      <c r="H1559" s="125"/>
      <c r="I1559" s="125" t="s">
        <v>1352</v>
      </c>
      <c r="J1559" s="125"/>
      <c r="K1559" s="125" t="s">
        <v>1360</v>
      </c>
      <c r="L1559" s="125">
        <v>31</v>
      </c>
      <c r="M1559" s="125">
        <v>0</v>
      </c>
      <c r="N1559" s="125">
        <v>7.4469999999999995E-2</v>
      </c>
      <c r="O1559" s="125">
        <v>0.13138</v>
      </c>
      <c r="P1559" s="125"/>
      <c r="Q1559" s="125"/>
      <c r="R1559" s="125">
        <v>0.20585000000000001</v>
      </c>
      <c r="S1559" s="125"/>
      <c r="T1559" s="125"/>
      <c r="U1559" s="125"/>
      <c r="V1559" s="125"/>
      <c r="W1559" s="125"/>
      <c r="X1559" s="125"/>
      <c r="Y1559" s="125"/>
      <c r="Z1559" s="125"/>
      <c r="AA1559" s="125"/>
      <c r="AB1559" s="125"/>
      <c r="AC1559" s="125"/>
      <c r="AD1559" s="125"/>
      <c r="AE1559" s="125">
        <v>0.13138</v>
      </c>
      <c r="AF1559" s="125"/>
      <c r="AG1559" s="125"/>
      <c r="AH1559" s="125"/>
      <c r="AI1559" s="125"/>
      <c r="AJ1559" s="125"/>
      <c r="AK1559" s="125"/>
      <c r="AL1559" s="125"/>
      <c r="AM1559" s="125"/>
      <c r="AN1559" s="125"/>
      <c r="AO1559" s="125"/>
      <c r="AP1559" s="125"/>
      <c r="AQ1559" s="125"/>
      <c r="AR1559" s="125"/>
      <c r="AS1559" s="125" t="s">
        <v>1353</v>
      </c>
      <c r="AT1559" s="108" t="str">
        <f t="shared" si="24"/>
        <v>SYL1_2025-07-06_C</v>
      </c>
    </row>
    <row r="1560" spans="1:46" x14ac:dyDescent="0.35">
      <c r="A1560" s="125" t="s">
        <v>1754</v>
      </c>
      <c r="B1560" s="125" t="s">
        <v>1349</v>
      </c>
      <c r="C1560" s="125" t="s">
        <v>1350</v>
      </c>
      <c r="D1560" s="125" t="s">
        <v>1349</v>
      </c>
      <c r="E1560" s="125">
        <v>11.79232</v>
      </c>
      <c r="F1560" s="125" t="s">
        <v>1351</v>
      </c>
      <c r="G1560" s="102">
        <v>45844.751388888886</v>
      </c>
      <c r="H1560" s="125"/>
      <c r="I1560" s="125" t="s">
        <v>1352</v>
      </c>
      <c r="J1560" s="125"/>
      <c r="K1560" s="125"/>
      <c r="L1560" s="125">
        <v>0</v>
      </c>
      <c r="M1560" s="125">
        <v>0</v>
      </c>
      <c r="N1560" s="125">
        <v>4.1799999999999997E-2</v>
      </c>
      <c r="O1560" s="125">
        <v>1.312E-2</v>
      </c>
      <c r="P1560" s="125"/>
      <c r="Q1560" s="125"/>
      <c r="R1560" s="125">
        <v>5.491E-2</v>
      </c>
      <c r="S1560" s="125"/>
      <c r="T1560" s="125"/>
      <c r="U1560" s="125"/>
      <c r="V1560" s="125"/>
      <c r="W1560" s="125"/>
      <c r="X1560" s="125"/>
      <c r="Y1560" s="125"/>
      <c r="Z1560" s="125"/>
      <c r="AA1560" s="125"/>
      <c r="AB1560" s="125"/>
      <c r="AC1560" s="125"/>
      <c r="AD1560" s="125"/>
      <c r="AE1560" s="125">
        <v>1.312E-2</v>
      </c>
      <c r="AF1560" s="125"/>
      <c r="AG1560" s="125"/>
      <c r="AH1560" s="125"/>
      <c r="AI1560" s="125"/>
      <c r="AJ1560" s="125"/>
      <c r="AK1560" s="125"/>
      <c r="AL1560" s="125"/>
      <c r="AM1560" s="125"/>
      <c r="AN1560" s="125"/>
      <c r="AO1560" s="125"/>
      <c r="AP1560" s="125"/>
      <c r="AQ1560" s="125"/>
      <c r="AR1560" s="125"/>
      <c r="AS1560" s="125" t="s">
        <v>1353</v>
      </c>
      <c r="AT1560" s="108" t="str">
        <f t="shared" si="24"/>
        <v>CL4_2025-07-06_N</v>
      </c>
    </row>
    <row r="1561" spans="1:46" x14ac:dyDescent="0.35">
      <c r="A1561" s="125" t="s">
        <v>1755</v>
      </c>
      <c r="B1561" s="125" t="s">
        <v>1349</v>
      </c>
      <c r="C1561" s="125" t="s">
        <v>1350</v>
      </c>
      <c r="D1561" s="125" t="s">
        <v>1349</v>
      </c>
      <c r="E1561" s="125">
        <v>4.0045500000000001</v>
      </c>
      <c r="F1561" s="125" t="s">
        <v>1351</v>
      </c>
      <c r="G1561" s="102">
        <v>45844.75277777778</v>
      </c>
      <c r="H1561" s="125"/>
      <c r="I1561" s="125" t="s">
        <v>1352</v>
      </c>
      <c r="J1561" s="125"/>
      <c r="K1561" s="125"/>
      <c r="L1561" s="125">
        <v>0</v>
      </c>
      <c r="M1561" s="125">
        <v>0</v>
      </c>
      <c r="N1561" s="125">
        <v>1.975E-2</v>
      </c>
      <c r="O1561" s="125">
        <v>6.2100000000000002E-3</v>
      </c>
      <c r="P1561" s="125"/>
      <c r="Q1561" s="125"/>
      <c r="R1561" s="125">
        <v>2.596E-2</v>
      </c>
      <c r="S1561" s="125"/>
      <c r="T1561" s="125"/>
      <c r="U1561" s="125"/>
      <c r="V1561" s="125"/>
      <c r="W1561" s="125"/>
      <c r="X1561" s="125"/>
      <c r="Y1561" s="125"/>
      <c r="Z1561" s="125"/>
      <c r="AA1561" s="125"/>
      <c r="AB1561" s="125"/>
      <c r="AC1561" s="125"/>
      <c r="AD1561" s="125"/>
      <c r="AE1561" s="125">
        <v>6.2100000000000002E-3</v>
      </c>
      <c r="AF1561" s="125"/>
      <c r="AG1561" s="125"/>
      <c r="AH1561" s="125"/>
      <c r="AI1561" s="125"/>
      <c r="AJ1561" s="125"/>
      <c r="AK1561" s="125"/>
      <c r="AL1561" s="125"/>
      <c r="AM1561" s="125"/>
      <c r="AN1561" s="125"/>
      <c r="AO1561" s="125"/>
      <c r="AP1561" s="125"/>
      <c r="AQ1561" s="125"/>
      <c r="AR1561" s="125"/>
      <c r="AS1561" s="125" t="s">
        <v>1353</v>
      </c>
      <c r="AT1561" s="108" t="str">
        <f t="shared" si="24"/>
        <v>HB3_2025-07-06_N</v>
      </c>
    </row>
    <row r="1562" spans="1:46" x14ac:dyDescent="0.35">
      <c r="A1562" s="125" t="s">
        <v>1750</v>
      </c>
      <c r="B1562" s="125" t="s">
        <v>1349</v>
      </c>
      <c r="C1562" s="125" t="s">
        <v>1361</v>
      </c>
      <c r="D1562" s="125" t="s">
        <v>1349</v>
      </c>
      <c r="E1562" s="125">
        <v>472.43439999999998</v>
      </c>
      <c r="F1562" s="125" t="s">
        <v>1351</v>
      </c>
      <c r="G1562" s="102">
        <v>45844.753472222219</v>
      </c>
      <c r="H1562" s="125"/>
      <c r="I1562" s="125" t="s">
        <v>1352</v>
      </c>
      <c r="J1562" s="125"/>
      <c r="K1562" s="125" t="s">
        <v>1360</v>
      </c>
      <c r="L1562" s="125">
        <v>4</v>
      </c>
      <c r="M1562" s="125">
        <v>0</v>
      </c>
      <c r="N1562" s="125">
        <v>9.2950000000000005E-2</v>
      </c>
      <c r="O1562" s="125">
        <v>2.9E-4</v>
      </c>
      <c r="P1562" s="125"/>
      <c r="Q1562" s="125"/>
      <c r="R1562" s="125">
        <v>9.3240000000000003E-2</v>
      </c>
      <c r="S1562" s="125"/>
      <c r="T1562" s="125"/>
      <c r="U1562" s="125"/>
      <c r="V1562" s="125"/>
      <c r="W1562" s="125"/>
      <c r="X1562" s="125"/>
      <c r="Y1562" s="125"/>
      <c r="Z1562" s="125"/>
      <c r="AA1562" s="125"/>
      <c r="AB1562" s="125"/>
      <c r="AC1562" s="125"/>
      <c r="AD1562" s="125"/>
      <c r="AE1562" s="125">
        <v>2.9E-4</v>
      </c>
      <c r="AF1562" s="125"/>
      <c r="AG1562" s="125"/>
      <c r="AH1562" s="125"/>
      <c r="AI1562" s="125"/>
      <c r="AJ1562" s="125"/>
      <c r="AK1562" s="125"/>
      <c r="AL1562" s="125"/>
      <c r="AM1562" s="125"/>
      <c r="AN1562" s="125"/>
      <c r="AO1562" s="125"/>
      <c r="AP1562" s="125"/>
      <c r="AQ1562" s="125"/>
      <c r="AR1562" s="125"/>
      <c r="AS1562" s="125" t="s">
        <v>1353</v>
      </c>
      <c r="AT1562" s="108" t="str">
        <f t="shared" si="24"/>
        <v>CB2_2025-07-06_T</v>
      </c>
    </row>
    <row r="1563" spans="1:46" x14ac:dyDescent="0.35">
      <c r="A1563" s="125" t="s">
        <v>1753</v>
      </c>
      <c r="B1563" s="125" t="s">
        <v>1349</v>
      </c>
      <c r="C1563" s="125" t="s">
        <v>1361</v>
      </c>
      <c r="D1563" s="125" t="s">
        <v>1349</v>
      </c>
      <c r="E1563" s="125">
        <v>68.066000000000003</v>
      </c>
      <c r="F1563" s="125" t="s">
        <v>1351</v>
      </c>
      <c r="G1563" s="102">
        <v>45844.753472222219</v>
      </c>
      <c r="H1563" s="125"/>
      <c r="I1563" s="125" t="s">
        <v>1352</v>
      </c>
      <c r="J1563" s="125"/>
      <c r="K1563" s="125"/>
      <c r="L1563" s="125">
        <v>0</v>
      </c>
      <c r="M1563" s="125">
        <v>0</v>
      </c>
      <c r="N1563" s="125">
        <v>6.7909999999999998E-2</v>
      </c>
      <c r="O1563" s="125">
        <v>6.5900000000000004E-3</v>
      </c>
      <c r="P1563" s="125"/>
      <c r="Q1563" s="125"/>
      <c r="R1563" s="125">
        <v>7.4499999999999997E-2</v>
      </c>
      <c r="S1563" s="125"/>
      <c r="T1563" s="125"/>
      <c r="U1563" s="125"/>
      <c r="V1563" s="125"/>
      <c r="W1563" s="125"/>
      <c r="X1563" s="125"/>
      <c r="Y1563" s="125"/>
      <c r="Z1563" s="125"/>
      <c r="AA1563" s="125"/>
      <c r="AB1563" s="125"/>
      <c r="AC1563" s="125"/>
      <c r="AD1563" s="125"/>
      <c r="AE1563" s="125">
        <v>6.5900000000000004E-3</v>
      </c>
      <c r="AF1563" s="125"/>
      <c r="AG1563" s="125"/>
      <c r="AH1563" s="125"/>
      <c r="AI1563" s="125"/>
      <c r="AJ1563" s="125"/>
      <c r="AK1563" s="125"/>
      <c r="AL1563" s="125"/>
      <c r="AM1563" s="125"/>
      <c r="AN1563" s="125"/>
      <c r="AO1563" s="125"/>
      <c r="AP1563" s="125"/>
      <c r="AQ1563" s="125"/>
      <c r="AR1563" s="125"/>
      <c r="AS1563" s="125" t="s">
        <v>1353</v>
      </c>
      <c r="AT1563" s="108" t="str">
        <f t="shared" si="24"/>
        <v>COL1_2025-07-06_T</v>
      </c>
    </row>
    <row r="1564" spans="1:46" x14ac:dyDescent="0.35">
      <c r="A1564" s="125" t="s">
        <v>1749</v>
      </c>
      <c r="B1564" s="125" t="s">
        <v>1349</v>
      </c>
      <c r="C1564" s="125" t="s">
        <v>1356</v>
      </c>
      <c r="D1564" s="125" t="s">
        <v>1349</v>
      </c>
      <c r="E1564" s="125">
        <v>0.11022</v>
      </c>
      <c r="F1564" s="125" t="s">
        <v>1357</v>
      </c>
      <c r="G1564" s="102">
        <v>45844.753472222219</v>
      </c>
      <c r="H1564" s="125"/>
      <c r="I1564" s="125" t="s">
        <v>1352</v>
      </c>
      <c r="J1564" s="125"/>
      <c r="K1564" s="125" t="s">
        <v>1360</v>
      </c>
      <c r="L1564" s="125">
        <v>14</v>
      </c>
      <c r="M1564" s="125">
        <v>0</v>
      </c>
      <c r="N1564" s="125">
        <v>2.4000000000000001E-4</v>
      </c>
      <c r="O1564" s="125">
        <v>2.4000000000000001E-4</v>
      </c>
      <c r="P1564" s="125"/>
      <c r="Q1564" s="125"/>
      <c r="R1564" s="125">
        <v>4.8000000000000001E-4</v>
      </c>
      <c r="S1564" s="125"/>
      <c r="T1564" s="125"/>
      <c r="U1564" s="125"/>
      <c r="V1564" s="125"/>
      <c r="W1564" s="125"/>
      <c r="X1564" s="125"/>
      <c r="Y1564" s="125"/>
      <c r="Z1564" s="125"/>
      <c r="AA1564" s="125"/>
      <c r="AB1564" s="125"/>
      <c r="AC1564" s="125"/>
      <c r="AD1564" s="125"/>
      <c r="AE1564" s="125">
        <v>2.4000000000000001E-4</v>
      </c>
      <c r="AF1564" s="125"/>
      <c r="AG1564" s="125"/>
      <c r="AH1564" s="125"/>
      <c r="AI1564" s="125"/>
      <c r="AJ1564" s="125"/>
      <c r="AK1564" s="125"/>
      <c r="AL1564" s="125"/>
      <c r="AM1564" s="125"/>
      <c r="AN1564" s="125"/>
      <c r="AO1564" s="125"/>
      <c r="AP1564" s="125"/>
      <c r="AQ1564" s="125"/>
      <c r="AR1564" s="125"/>
      <c r="AS1564" s="125" t="s">
        <v>1353</v>
      </c>
      <c r="AT1564" s="108" t="str">
        <f t="shared" si="24"/>
        <v>RB1_2025-07-06_P</v>
      </c>
    </row>
    <row r="1565" spans="1:46" x14ac:dyDescent="0.35">
      <c r="A1565" s="125" t="s">
        <v>1754</v>
      </c>
      <c r="B1565" s="125" t="s">
        <v>1349</v>
      </c>
      <c r="C1565" s="125" t="s">
        <v>1356</v>
      </c>
      <c r="D1565" s="125" t="s">
        <v>1349</v>
      </c>
      <c r="E1565" s="125">
        <v>2.034E-2</v>
      </c>
      <c r="F1565" s="125" t="s">
        <v>1357</v>
      </c>
      <c r="G1565" s="102">
        <v>45844.754861111112</v>
      </c>
      <c r="H1565" s="125"/>
      <c r="I1565" s="125" t="s">
        <v>1352</v>
      </c>
      <c r="J1565" s="125"/>
      <c r="K1565" s="125"/>
      <c r="L1565" s="125">
        <v>0</v>
      </c>
      <c r="M1565" s="125">
        <v>0</v>
      </c>
      <c r="N1565" s="125">
        <v>4.64E-3</v>
      </c>
      <c r="O1565" s="125">
        <v>5.3899999999999998E-3</v>
      </c>
      <c r="P1565" s="125"/>
      <c r="Q1565" s="125"/>
      <c r="R1565" s="125">
        <v>1.0030000000000001E-2</v>
      </c>
      <c r="S1565" s="125"/>
      <c r="T1565" s="125"/>
      <c r="U1565" s="125"/>
      <c r="V1565" s="125"/>
      <c r="W1565" s="125"/>
      <c r="X1565" s="125"/>
      <c r="Y1565" s="125"/>
      <c r="Z1565" s="125"/>
      <c r="AA1565" s="125"/>
      <c r="AB1565" s="125"/>
      <c r="AC1565" s="125"/>
      <c r="AD1565" s="125"/>
      <c r="AE1565" s="125">
        <v>5.3899999999999998E-3</v>
      </c>
      <c r="AF1565" s="125"/>
      <c r="AG1565" s="125"/>
      <c r="AH1565" s="125"/>
      <c r="AI1565" s="125"/>
      <c r="AJ1565" s="125"/>
      <c r="AK1565" s="125"/>
      <c r="AL1565" s="125"/>
      <c r="AM1565" s="125"/>
      <c r="AN1565" s="125"/>
      <c r="AO1565" s="125"/>
      <c r="AP1565" s="125"/>
      <c r="AQ1565" s="125"/>
      <c r="AR1565" s="125"/>
      <c r="AS1565" s="125" t="s">
        <v>1353</v>
      </c>
      <c r="AT1565" s="108" t="str">
        <f t="shared" si="24"/>
        <v>CL4_2025-07-06_P</v>
      </c>
    </row>
    <row r="1566" spans="1:46" x14ac:dyDescent="0.35">
      <c r="A1566" s="125" t="s">
        <v>1756</v>
      </c>
      <c r="B1566" s="125" t="s">
        <v>1349</v>
      </c>
      <c r="C1566" s="125" t="s">
        <v>1350</v>
      </c>
      <c r="D1566" s="125" t="s">
        <v>1349</v>
      </c>
      <c r="E1566" s="125">
        <v>-0.55798000000000003</v>
      </c>
      <c r="F1566" s="125" t="s">
        <v>1351</v>
      </c>
      <c r="G1566" s="102">
        <v>45844.757638888892</v>
      </c>
      <c r="H1566" s="125"/>
      <c r="I1566" s="125" t="s">
        <v>1352</v>
      </c>
      <c r="J1566" s="125"/>
      <c r="K1566" s="125"/>
      <c r="L1566" s="125">
        <v>0</v>
      </c>
      <c r="M1566" s="125">
        <v>0</v>
      </c>
      <c r="N1566" s="125">
        <v>6.8300000000000001E-3</v>
      </c>
      <c r="O1566" s="125">
        <v>2.7399999999999998E-3</v>
      </c>
      <c r="P1566" s="125"/>
      <c r="Q1566" s="125"/>
      <c r="R1566" s="125">
        <v>9.58E-3</v>
      </c>
      <c r="S1566" s="125"/>
      <c r="T1566" s="125"/>
      <c r="U1566" s="125"/>
      <c r="V1566" s="125"/>
      <c r="W1566" s="125"/>
      <c r="X1566" s="125"/>
      <c r="Y1566" s="125"/>
      <c r="Z1566" s="125"/>
      <c r="AA1566" s="125"/>
      <c r="AB1566" s="125"/>
      <c r="AC1566" s="125"/>
      <c r="AD1566" s="125"/>
      <c r="AE1566" s="125">
        <v>2.7399999999999998E-3</v>
      </c>
      <c r="AF1566" s="125"/>
      <c r="AG1566" s="125"/>
      <c r="AH1566" s="125"/>
      <c r="AI1566" s="125"/>
      <c r="AJ1566" s="125"/>
      <c r="AK1566" s="125"/>
      <c r="AL1566" s="125"/>
      <c r="AM1566" s="125"/>
      <c r="AN1566" s="125"/>
      <c r="AO1566" s="125"/>
      <c r="AP1566" s="125"/>
      <c r="AQ1566" s="125"/>
      <c r="AR1566" s="125"/>
      <c r="AS1566" s="125" t="s">
        <v>1353</v>
      </c>
      <c r="AT1566" s="108" t="str">
        <f t="shared" si="24"/>
        <v>BD4_2025-07-06_N</v>
      </c>
    </row>
    <row r="1567" spans="1:46" x14ac:dyDescent="0.35">
      <c r="A1567" s="125" t="s">
        <v>1751</v>
      </c>
      <c r="B1567" s="125" t="s">
        <v>1349</v>
      </c>
      <c r="C1567" s="125" t="s">
        <v>1361</v>
      </c>
      <c r="D1567" s="125" t="s">
        <v>1349</v>
      </c>
      <c r="E1567" s="125">
        <v>3.3262700000000001</v>
      </c>
      <c r="F1567" s="125" t="s">
        <v>1351</v>
      </c>
      <c r="G1567" s="102">
        <v>45844.757638888892</v>
      </c>
      <c r="H1567" s="125"/>
      <c r="I1567" s="125" t="s">
        <v>1352</v>
      </c>
      <c r="J1567" s="125"/>
      <c r="K1567" s="125" t="s">
        <v>1360</v>
      </c>
      <c r="L1567" s="125">
        <v>0</v>
      </c>
      <c r="M1567" s="125">
        <v>0</v>
      </c>
      <c r="N1567" s="125">
        <v>7.5300000000000002E-3</v>
      </c>
      <c r="O1567" s="125">
        <v>2.64E-3</v>
      </c>
      <c r="P1567" s="125"/>
      <c r="Q1567" s="125"/>
      <c r="R1567" s="125">
        <v>1.0160000000000001E-2</v>
      </c>
      <c r="S1567" s="125"/>
      <c r="T1567" s="125"/>
      <c r="U1567" s="125"/>
      <c r="V1567" s="125"/>
      <c r="W1567" s="125"/>
      <c r="X1567" s="125"/>
      <c r="Y1567" s="125"/>
      <c r="Z1567" s="125"/>
      <c r="AA1567" s="125"/>
      <c r="AB1567" s="125"/>
      <c r="AC1567" s="125"/>
      <c r="AD1567" s="125"/>
      <c r="AE1567" s="125">
        <v>2.64E-3</v>
      </c>
      <c r="AF1567" s="125"/>
      <c r="AG1567" s="125"/>
      <c r="AH1567" s="125"/>
      <c r="AI1567" s="125"/>
      <c r="AJ1567" s="125"/>
      <c r="AK1567" s="125"/>
      <c r="AL1567" s="125"/>
      <c r="AM1567" s="125"/>
      <c r="AN1567" s="125"/>
      <c r="AO1567" s="125"/>
      <c r="AP1567" s="125"/>
      <c r="AQ1567" s="125"/>
      <c r="AR1567" s="125"/>
      <c r="AS1567" s="125" t="s">
        <v>1353</v>
      </c>
      <c r="AT1567" s="108" t="str">
        <f t="shared" si="24"/>
        <v>SYL1_2025-07-06_T</v>
      </c>
    </row>
    <row r="1568" spans="1:46" x14ac:dyDescent="0.35">
      <c r="A1568" s="125" t="s">
        <v>1757</v>
      </c>
      <c r="B1568" s="125" t="s">
        <v>1349</v>
      </c>
      <c r="C1568" s="125" t="s">
        <v>1350</v>
      </c>
      <c r="D1568" s="125" t="s">
        <v>1349</v>
      </c>
      <c r="E1568" s="125">
        <v>-1.00543</v>
      </c>
      <c r="F1568" s="125" t="s">
        <v>1351</v>
      </c>
      <c r="G1568" s="102">
        <v>45844.760416666664</v>
      </c>
      <c r="H1568" s="125"/>
      <c r="I1568" s="125" t="s">
        <v>1352</v>
      </c>
      <c r="J1568" s="125"/>
      <c r="K1568" s="125"/>
      <c r="L1568" s="125">
        <v>0</v>
      </c>
      <c r="M1568" s="125">
        <v>0</v>
      </c>
      <c r="N1568" s="125">
        <v>5.5700000000000003E-3</v>
      </c>
      <c r="O1568" s="125">
        <v>2.1900000000000001E-3</v>
      </c>
      <c r="P1568" s="125"/>
      <c r="Q1568" s="125"/>
      <c r="R1568" s="125">
        <v>7.7600000000000004E-3</v>
      </c>
      <c r="S1568" s="125"/>
      <c r="T1568" s="125"/>
      <c r="U1568" s="125"/>
      <c r="V1568" s="125"/>
      <c r="W1568" s="125"/>
      <c r="X1568" s="125"/>
      <c r="Y1568" s="125"/>
      <c r="Z1568" s="125"/>
      <c r="AA1568" s="125"/>
      <c r="AB1568" s="125"/>
      <c r="AC1568" s="125"/>
      <c r="AD1568" s="125"/>
      <c r="AE1568" s="125">
        <v>2.1900000000000001E-3</v>
      </c>
      <c r="AF1568" s="125"/>
      <c r="AG1568" s="125"/>
      <c r="AH1568" s="125"/>
      <c r="AI1568" s="125"/>
      <c r="AJ1568" s="125"/>
      <c r="AK1568" s="125"/>
      <c r="AL1568" s="125"/>
      <c r="AM1568" s="125"/>
      <c r="AN1568" s="125"/>
      <c r="AO1568" s="125"/>
      <c r="AP1568" s="125"/>
      <c r="AQ1568" s="125"/>
      <c r="AR1568" s="125"/>
      <c r="AS1568" s="125" t="s">
        <v>1353</v>
      </c>
      <c r="AT1568" s="108" t="str">
        <f t="shared" si="24"/>
        <v>MO1_2025-07-06_N</v>
      </c>
    </row>
    <row r="1569" spans="1:46" x14ac:dyDescent="0.35">
      <c r="A1569" s="125" t="s">
        <v>1756</v>
      </c>
      <c r="B1569" s="125" t="s">
        <v>1349</v>
      </c>
      <c r="C1569" s="125" t="s">
        <v>1356</v>
      </c>
      <c r="D1569" s="125" t="s">
        <v>1349</v>
      </c>
      <c r="E1569" s="125">
        <v>0.10222000000000001</v>
      </c>
      <c r="F1569" s="125" t="s">
        <v>1357</v>
      </c>
      <c r="G1569" s="102">
        <v>45844.761805555558</v>
      </c>
      <c r="H1569" s="125"/>
      <c r="I1569" s="125" t="s">
        <v>1352</v>
      </c>
      <c r="J1569" s="125"/>
      <c r="K1569" s="125"/>
      <c r="L1569" s="125">
        <v>0</v>
      </c>
      <c r="M1569" s="125">
        <v>0</v>
      </c>
      <c r="N1569" s="125">
        <v>3.2370000000000003E-2</v>
      </c>
      <c r="O1569" s="125">
        <v>7.3999999999999999E-4</v>
      </c>
      <c r="P1569" s="125"/>
      <c r="Q1569" s="125"/>
      <c r="R1569" s="125">
        <v>3.3110000000000001E-2</v>
      </c>
      <c r="S1569" s="125"/>
      <c r="T1569" s="125"/>
      <c r="U1569" s="125"/>
      <c r="V1569" s="125"/>
      <c r="W1569" s="125"/>
      <c r="X1569" s="125"/>
      <c r="Y1569" s="125"/>
      <c r="Z1569" s="125"/>
      <c r="AA1569" s="125"/>
      <c r="AB1569" s="125"/>
      <c r="AC1569" s="125"/>
      <c r="AD1569" s="125"/>
      <c r="AE1569" s="125">
        <v>7.3999999999999999E-4</v>
      </c>
      <c r="AF1569" s="125"/>
      <c r="AG1569" s="125"/>
      <c r="AH1569" s="125"/>
      <c r="AI1569" s="125"/>
      <c r="AJ1569" s="125"/>
      <c r="AK1569" s="125"/>
      <c r="AL1569" s="125"/>
      <c r="AM1569" s="125"/>
      <c r="AN1569" s="125"/>
      <c r="AO1569" s="125"/>
      <c r="AP1569" s="125"/>
      <c r="AQ1569" s="125"/>
      <c r="AR1569" s="125"/>
      <c r="AS1569" s="125" t="s">
        <v>1353</v>
      </c>
      <c r="AT1569" s="108" t="str">
        <f t="shared" si="24"/>
        <v>BD4_2025-07-06_P</v>
      </c>
    </row>
    <row r="1570" spans="1:46" x14ac:dyDescent="0.35">
      <c r="A1570" s="125" t="s">
        <v>1758</v>
      </c>
      <c r="B1570" s="125" t="s">
        <v>1349</v>
      </c>
      <c r="C1570" s="125" t="s">
        <v>1350</v>
      </c>
      <c r="D1570" s="125" t="s">
        <v>1349</v>
      </c>
      <c r="E1570" s="125">
        <v>2.90055</v>
      </c>
      <c r="F1570" s="125" t="s">
        <v>1351</v>
      </c>
      <c r="G1570" s="102">
        <v>45844.761805555558</v>
      </c>
      <c r="H1570" s="125"/>
      <c r="I1570" s="125" t="s">
        <v>1352</v>
      </c>
      <c r="J1570" s="125"/>
      <c r="K1570" s="125"/>
      <c r="L1570" s="125">
        <v>0</v>
      </c>
      <c r="M1570" s="125">
        <v>0</v>
      </c>
      <c r="N1570" s="125">
        <v>1.6619999999999999E-2</v>
      </c>
      <c r="O1570" s="125">
        <v>3.8400000000000001E-3</v>
      </c>
      <c r="P1570" s="125"/>
      <c r="Q1570" s="125"/>
      <c r="R1570" s="125">
        <v>2.0459999999999999E-2</v>
      </c>
      <c r="S1570" s="125"/>
      <c r="T1570" s="125"/>
      <c r="U1570" s="125"/>
      <c r="V1570" s="125"/>
      <c r="W1570" s="125"/>
      <c r="X1570" s="125"/>
      <c r="Y1570" s="125"/>
      <c r="Z1570" s="125"/>
      <c r="AA1570" s="125"/>
      <c r="AB1570" s="125"/>
      <c r="AC1570" s="125"/>
      <c r="AD1570" s="125"/>
      <c r="AE1570" s="125">
        <v>3.8400000000000001E-3</v>
      </c>
      <c r="AF1570" s="125"/>
      <c r="AG1570" s="125"/>
      <c r="AH1570" s="125"/>
      <c r="AI1570" s="125"/>
      <c r="AJ1570" s="125"/>
      <c r="AK1570" s="125"/>
      <c r="AL1570" s="125"/>
      <c r="AM1570" s="125"/>
      <c r="AN1570" s="125"/>
      <c r="AO1570" s="125"/>
      <c r="AP1570" s="125"/>
      <c r="AQ1570" s="125"/>
      <c r="AR1570" s="125"/>
      <c r="AS1570" s="125" t="s">
        <v>1353</v>
      </c>
      <c r="AT1570" s="108" t="str">
        <f t="shared" si="24"/>
        <v>SC6_2025-07-06_N</v>
      </c>
    </row>
    <row r="1571" spans="1:46" x14ac:dyDescent="0.35">
      <c r="A1571" s="125" t="s">
        <v>1757</v>
      </c>
      <c r="B1571" s="125" t="s">
        <v>1349</v>
      </c>
      <c r="C1571" s="125" t="s">
        <v>1356</v>
      </c>
      <c r="D1571" s="125" t="s">
        <v>1349</v>
      </c>
      <c r="E1571" s="125">
        <v>2.4389999999999998E-2</v>
      </c>
      <c r="F1571" s="125" t="s">
        <v>1357</v>
      </c>
      <c r="G1571" s="102">
        <v>45844.763888888891</v>
      </c>
      <c r="H1571" s="125"/>
      <c r="I1571" s="125" t="s">
        <v>1352</v>
      </c>
      <c r="J1571" s="125"/>
      <c r="K1571" s="125"/>
      <c r="L1571" s="125">
        <v>0</v>
      </c>
      <c r="M1571" s="125">
        <v>0</v>
      </c>
      <c r="N1571" s="125">
        <v>6.0099999999999997E-3</v>
      </c>
      <c r="O1571" s="125">
        <v>2.9E-4</v>
      </c>
      <c r="P1571" s="125"/>
      <c r="Q1571" s="125"/>
      <c r="R1571" s="125">
        <v>6.3E-3</v>
      </c>
      <c r="S1571" s="125"/>
      <c r="T1571" s="125"/>
      <c r="U1571" s="125"/>
      <c r="V1571" s="125"/>
      <c r="W1571" s="125"/>
      <c r="X1571" s="125"/>
      <c r="Y1571" s="125"/>
      <c r="Z1571" s="125"/>
      <c r="AA1571" s="125"/>
      <c r="AB1571" s="125"/>
      <c r="AC1571" s="125"/>
      <c r="AD1571" s="125"/>
      <c r="AE1571" s="125">
        <v>2.9E-4</v>
      </c>
      <c r="AF1571" s="125"/>
      <c r="AG1571" s="125"/>
      <c r="AH1571" s="125"/>
      <c r="AI1571" s="125"/>
      <c r="AJ1571" s="125"/>
      <c r="AK1571" s="125"/>
      <c r="AL1571" s="125"/>
      <c r="AM1571" s="125"/>
      <c r="AN1571" s="125"/>
      <c r="AO1571" s="125"/>
      <c r="AP1571" s="125"/>
      <c r="AQ1571" s="125"/>
      <c r="AR1571" s="125"/>
      <c r="AS1571" s="125" t="s">
        <v>1353</v>
      </c>
      <c r="AT1571" s="108" t="str">
        <f t="shared" si="24"/>
        <v>MO1_2025-07-06_P</v>
      </c>
    </row>
    <row r="1572" spans="1:46" x14ac:dyDescent="0.35">
      <c r="A1572" s="125" t="s">
        <v>1758</v>
      </c>
      <c r="B1572" s="125" t="s">
        <v>1349</v>
      </c>
      <c r="C1572" s="125" t="s">
        <v>1397</v>
      </c>
      <c r="D1572" s="125" t="s">
        <v>1349</v>
      </c>
      <c r="E1572" s="125">
        <v>0.22814999999999999</v>
      </c>
      <c r="F1572" s="125" t="s">
        <v>1357</v>
      </c>
      <c r="G1572" s="102">
        <v>45844.763888888891</v>
      </c>
      <c r="H1572" s="125"/>
      <c r="I1572" s="125" t="s">
        <v>1352</v>
      </c>
      <c r="J1572" s="125"/>
      <c r="K1572" s="125"/>
      <c r="L1572" s="125">
        <v>0</v>
      </c>
      <c r="M1572" s="125">
        <v>0</v>
      </c>
      <c r="N1572" s="125">
        <v>7.3580000000000007E-2</v>
      </c>
      <c r="O1572" s="125">
        <v>1.2999999999999999E-3</v>
      </c>
      <c r="P1572" s="125"/>
      <c r="Q1572" s="125"/>
      <c r="R1572" s="125">
        <v>7.4880000000000002E-2</v>
      </c>
      <c r="S1572" s="125"/>
      <c r="T1572" s="125"/>
      <c r="U1572" s="125"/>
      <c r="V1572" s="125"/>
      <c r="W1572" s="125"/>
      <c r="X1572" s="125"/>
      <c r="Y1572" s="125"/>
      <c r="Z1572" s="125"/>
      <c r="AA1572" s="125"/>
      <c r="AB1572" s="125"/>
      <c r="AC1572" s="125"/>
      <c r="AD1572" s="125"/>
      <c r="AE1572" s="125">
        <v>1.2999999999999999E-3</v>
      </c>
      <c r="AF1572" s="125"/>
      <c r="AG1572" s="125"/>
      <c r="AH1572" s="125"/>
      <c r="AI1572" s="125"/>
      <c r="AJ1572" s="125"/>
      <c r="AK1572" s="125"/>
      <c r="AL1572" s="125"/>
      <c r="AM1572" s="125"/>
      <c r="AN1572" s="125"/>
      <c r="AO1572" s="125"/>
      <c r="AP1572" s="125"/>
      <c r="AQ1572" s="125"/>
      <c r="AR1572" s="125"/>
      <c r="AS1572" s="125" t="s">
        <v>1353</v>
      </c>
      <c r="AT1572" s="108" t="str">
        <f t="shared" si="24"/>
        <v>SC6_2025-07-06_P</v>
      </c>
    </row>
    <row r="1573" spans="1:46" x14ac:dyDescent="0.35">
      <c r="A1573" s="125" t="s">
        <v>1756</v>
      </c>
      <c r="B1573" s="125" t="s">
        <v>1349</v>
      </c>
      <c r="C1573" s="125" t="s">
        <v>1359</v>
      </c>
      <c r="D1573" s="125" t="s">
        <v>1349</v>
      </c>
      <c r="E1573" s="125">
        <v>287.73559999999998</v>
      </c>
      <c r="F1573" s="125" t="s">
        <v>1357</v>
      </c>
      <c r="G1573" s="102">
        <v>45844.76458333333</v>
      </c>
      <c r="H1573" s="125"/>
      <c r="I1573" s="125" t="s">
        <v>1352</v>
      </c>
      <c r="J1573" s="125"/>
      <c r="K1573" s="125" t="s">
        <v>1360</v>
      </c>
      <c r="L1573" s="125">
        <v>4</v>
      </c>
      <c r="M1573" s="125">
        <v>0</v>
      </c>
      <c r="N1573" s="125">
        <v>0.17524999999999999</v>
      </c>
      <c r="O1573" s="125">
        <v>0.13153999999999999</v>
      </c>
      <c r="P1573" s="125"/>
      <c r="Q1573" s="125"/>
      <c r="R1573" s="125">
        <v>0.30679000000000001</v>
      </c>
      <c r="S1573" s="125"/>
      <c r="T1573" s="125"/>
      <c r="U1573" s="125"/>
      <c r="V1573" s="125"/>
      <c r="W1573" s="125"/>
      <c r="X1573" s="125"/>
      <c r="Y1573" s="125"/>
      <c r="Z1573" s="125"/>
      <c r="AA1573" s="125"/>
      <c r="AB1573" s="125"/>
      <c r="AC1573" s="125"/>
      <c r="AD1573" s="125"/>
      <c r="AE1573" s="125">
        <v>0.13153999999999999</v>
      </c>
      <c r="AF1573" s="125"/>
      <c r="AG1573" s="125"/>
      <c r="AH1573" s="125"/>
      <c r="AI1573" s="125"/>
      <c r="AJ1573" s="125"/>
      <c r="AK1573" s="125"/>
      <c r="AL1573" s="125"/>
      <c r="AM1573" s="125"/>
      <c r="AN1573" s="125"/>
      <c r="AO1573" s="125"/>
      <c r="AP1573" s="125"/>
      <c r="AQ1573" s="125"/>
      <c r="AR1573" s="125"/>
      <c r="AS1573" s="125" t="s">
        <v>1353</v>
      </c>
      <c r="AT1573" s="108" t="str">
        <f t="shared" si="24"/>
        <v>BD4_2025-07-06_C</v>
      </c>
    </row>
    <row r="1574" spans="1:46" x14ac:dyDescent="0.35">
      <c r="A1574" s="125" t="s">
        <v>1759</v>
      </c>
      <c r="B1574" s="125" t="s">
        <v>1349</v>
      </c>
      <c r="C1574" s="125" t="s">
        <v>1350</v>
      </c>
      <c r="D1574" s="125" t="s">
        <v>1349</v>
      </c>
      <c r="E1574" s="125">
        <v>-2.0913400000000002</v>
      </c>
      <c r="F1574" s="125" t="s">
        <v>1351</v>
      </c>
      <c r="G1574" s="102">
        <v>45844.76458333333</v>
      </c>
      <c r="H1574" s="125"/>
      <c r="I1574" s="125" t="s">
        <v>1352</v>
      </c>
      <c r="J1574" s="125"/>
      <c r="K1574" s="125"/>
      <c r="L1574" s="125">
        <v>0</v>
      </c>
      <c r="M1574" s="125">
        <v>0</v>
      </c>
      <c r="N1574" s="125">
        <v>2.49E-3</v>
      </c>
      <c r="O1574" s="125">
        <v>1.14E-3</v>
      </c>
      <c r="P1574" s="125"/>
      <c r="Q1574" s="125"/>
      <c r="R1574" s="125">
        <v>3.63E-3</v>
      </c>
      <c r="S1574" s="125"/>
      <c r="T1574" s="125"/>
      <c r="U1574" s="125"/>
      <c r="V1574" s="125"/>
      <c r="W1574" s="125"/>
      <c r="X1574" s="125"/>
      <c r="Y1574" s="125"/>
      <c r="Z1574" s="125"/>
      <c r="AA1574" s="125"/>
      <c r="AB1574" s="125"/>
      <c r="AC1574" s="125"/>
      <c r="AD1574" s="125"/>
      <c r="AE1574" s="125">
        <v>1.14E-3</v>
      </c>
      <c r="AF1574" s="125"/>
      <c r="AG1574" s="125"/>
      <c r="AH1574" s="125"/>
      <c r="AI1574" s="125"/>
      <c r="AJ1574" s="125"/>
      <c r="AK1574" s="125"/>
      <c r="AL1574" s="125"/>
      <c r="AM1574" s="125"/>
      <c r="AN1574" s="125"/>
      <c r="AO1574" s="125"/>
      <c r="AP1574" s="125"/>
      <c r="AQ1574" s="125"/>
      <c r="AR1574" s="125"/>
      <c r="AS1574" s="125" t="s">
        <v>1353</v>
      </c>
      <c r="AT1574" s="108" t="str">
        <f t="shared" si="24"/>
        <v>MB3_2025-07-06_N</v>
      </c>
    </row>
    <row r="1575" spans="1:46" x14ac:dyDescent="0.35">
      <c r="A1575" s="125" t="s">
        <v>1760</v>
      </c>
      <c r="B1575" s="125" t="s">
        <v>1349</v>
      </c>
      <c r="C1575" s="125" t="s">
        <v>1350</v>
      </c>
      <c r="D1575" s="125" t="s">
        <v>1349</v>
      </c>
      <c r="E1575" s="125">
        <v>23.841170000000002</v>
      </c>
      <c r="F1575" s="125" t="s">
        <v>1351</v>
      </c>
      <c r="G1575" s="102">
        <v>45844.765972222223</v>
      </c>
      <c r="H1575" s="125"/>
      <c r="I1575" s="125" t="s">
        <v>1352</v>
      </c>
      <c r="J1575" s="125"/>
      <c r="K1575" s="125"/>
      <c r="L1575" s="125">
        <v>0</v>
      </c>
      <c r="M1575" s="125">
        <v>0</v>
      </c>
      <c r="N1575" s="125">
        <v>7.5910000000000005E-2</v>
      </c>
      <c r="O1575" s="125">
        <v>9.41E-3</v>
      </c>
      <c r="P1575" s="125"/>
      <c r="Q1575" s="125"/>
      <c r="R1575" s="125">
        <v>8.5319999999999993E-2</v>
      </c>
      <c r="S1575" s="125"/>
      <c r="T1575" s="125"/>
      <c r="U1575" s="125"/>
      <c r="V1575" s="125"/>
      <c r="W1575" s="125"/>
      <c r="X1575" s="125"/>
      <c r="Y1575" s="125"/>
      <c r="Z1575" s="125"/>
      <c r="AA1575" s="125"/>
      <c r="AB1575" s="125"/>
      <c r="AC1575" s="125"/>
      <c r="AD1575" s="125"/>
      <c r="AE1575" s="125">
        <v>9.41E-3</v>
      </c>
      <c r="AF1575" s="125"/>
      <c r="AG1575" s="125"/>
      <c r="AH1575" s="125"/>
      <c r="AI1575" s="125"/>
      <c r="AJ1575" s="125"/>
      <c r="AK1575" s="125"/>
      <c r="AL1575" s="125"/>
      <c r="AM1575" s="125"/>
      <c r="AN1575" s="125"/>
      <c r="AO1575" s="125"/>
      <c r="AP1575" s="125"/>
      <c r="AQ1575" s="125"/>
      <c r="AR1575" s="125"/>
      <c r="AS1575" s="125" t="s">
        <v>1353</v>
      </c>
      <c r="AT1575" s="108" t="str">
        <f t="shared" si="24"/>
        <v>CTL1_2025-07-06_N</v>
      </c>
    </row>
    <row r="1576" spans="1:46" x14ac:dyDescent="0.35">
      <c r="A1576" s="125" t="s">
        <v>1757</v>
      </c>
      <c r="B1576" s="125" t="s">
        <v>1349</v>
      </c>
      <c r="C1576" s="125" t="s">
        <v>1359</v>
      </c>
      <c r="D1576" s="125" t="s">
        <v>1349</v>
      </c>
      <c r="E1576" s="125">
        <v>269.49540000000002</v>
      </c>
      <c r="F1576" s="125" t="s">
        <v>1357</v>
      </c>
      <c r="G1576" s="102">
        <v>45844.765972222223</v>
      </c>
      <c r="H1576" s="125"/>
      <c r="I1576" s="125" t="s">
        <v>1352</v>
      </c>
      <c r="J1576" s="125"/>
      <c r="K1576" s="125" t="s">
        <v>1360</v>
      </c>
      <c r="L1576" s="125">
        <v>4</v>
      </c>
      <c r="M1576" s="125">
        <v>0</v>
      </c>
      <c r="N1576" s="125">
        <v>0.16522999999999999</v>
      </c>
      <c r="O1576" s="125">
        <v>0.13152</v>
      </c>
      <c r="P1576" s="125"/>
      <c r="Q1576" s="125"/>
      <c r="R1576" s="125">
        <v>0.29676000000000002</v>
      </c>
      <c r="S1576" s="125"/>
      <c r="T1576" s="125"/>
      <c r="U1576" s="125"/>
      <c r="V1576" s="125"/>
      <c r="W1576" s="125"/>
      <c r="X1576" s="125"/>
      <c r="Y1576" s="125"/>
      <c r="Z1576" s="125"/>
      <c r="AA1576" s="125"/>
      <c r="AB1576" s="125"/>
      <c r="AC1576" s="125"/>
      <c r="AD1576" s="125"/>
      <c r="AE1576" s="125">
        <v>0.13152</v>
      </c>
      <c r="AF1576" s="125"/>
      <c r="AG1576" s="125"/>
      <c r="AH1576" s="125"/>
      <c r="AI1576" s="125"/>
      <c r="AJ1576" s="125"/>
      <c r="AK1576" s="125"/>
      <c r="AL1576" s="125"/>
      <c r="AM1576" s="125"/>
      <c r="AN1576" s="125"/>
      <c r="AO1576" s="125"/>
      <c r="AP1576" s="125"/>
      <c r="AQ1576" s="125"/>
      <c r="AR1576" s="125"/>
      <c r="AS1576" s="125" t="s">
        <v>1353</v>
      </c>
      <c r="AT1576" s="108" t="str">
        <f t="shared" si="24"/>
        <v>MO1_2025-07-06_C</v>
      </c>
    </row>
    <row r="1577" spans="1:46" x14ac:dyDescent="0.35">
      <c r="A1577" s="125" t="s">
        <v>1757</v>
      </c>
      <c r="B1577" s="125" t="s">
        <v>1349</v>
      </c>
      <c r="C1577" s="125" t="s">
        <v>1361</v>
      </c>
      <c r="D1577" s="125" t="s">
        <v>1349</v>
      </c>
      <c r="E1577" s="125">
        <v>452.42020000000002</v>
      </c>
      <c r="F1577" s="125" t="s">
        <v>1351</v>
      </c>
      <c r="G1577" s="102">
        <v>45844.76666666667</v>
      </c>
      <c r="H1577" s="125"/>
      <c r="I1577" s="125" t="s">
        <v>1352</v>
      </c>
      <c r="J1577" s="125"/>
      <c r="K1577" s="125"/>
      <c r="L1577" s="125">
        <v>0</v>
      </c>
      <c r="M1577" s="125">
        <v>0</v>
      </c>
      <c r="N1577" s="125">
        <v>0.45499000000000001</v>
      </c>
      <c r="O1577" s="125">
        <v>1.5E-3</v>
      </c>
      <c r="P1577" s="125"/>
      <c r="Q1577" s="125"/>
      <c r="R1577" s="125">
        <v>0.45649000000000001</v>
      </c>
      <c r="S1577" s="125"/>
      <c r="T1577" s="125"/>
      <c r="U1577" s="125"/>
      <c r="V1577" s="125"/>
      <c r="W1577" s="125"/>
      <c r="X1577" s="125"/>
      <c r="Y1577" s="125"/>
      <c r="Z1577" s="125"/>
      <c r="AA1577" s="125"/>
      <c r="AB1577" s="125"/>
      <c r="AC1577" s="125"/>
      <c r="AD1577" s="125"/>
      <c r="AE1577" s="125">
        <v>1.5E-3</v>
      </c>
      <c r="AF1577" s="125"/>
      <c r="AG1577" s="125"/>
      <c r="AH1577" s="125"/>
      <c r="AI1577" s="125"/>
      <c r="AJ1577" s="125"/>
      <c r="AK1577" s="125"/>
      <c r="AL1577" s="125"/>
      <c r="AM1577" s="125"/>
      <c r="AN1577" s="125"/>
      <c r="AO1577" s="125"/>
      <c r="AP1577" s="125"/>
      <c r="AQ1577" s="125"/>
      <c r="AR1577" s="125"/>
      <c r="AS1577" s="125" t="s">
        <v>1353</v>
      </c>
      <c r="AT1577" s="108" t="str">
        <f t="shared" si="24"/>
        <v>MO1_2025-07-06_T</v>
      </c>
    </row>
    <row r="1578" spans="1:46" x14ac:dyDescent="0.35">
      <c r="A1578" s="125" t="s">
        <v>1759</v>
      </c>
      <c r="B1578" s="125" t="s">
        <v>1349</v>
      </c>
      <c r="C1578" s="125" t="s">
        <v>1356</v>
      </c>
      <c r="D1578" s="125" t="s">
        <v>1349</v>
      </c>
      <c r="E1578" s="125">
        <v>0.109</v>
      </c>
      <c r="F1578" s="125" t="s">
        <v>1357</v>
      </c>
      <c r="G1578" s="102">
        <v>45844.768750000003</v>
      </c>
      <c r="H1578" s="125"/>
      <c r="I1578" s="125" t="s">
        <v>1352</v>
      </c>
      <c r="J1578" s="125"/>
      <c r="K1578" s="125"/>
      <c r="L1578" s="125">
        <v>0</v>
      </c>
      <c r="M1578" s="125">
        <v>0</v>
      </c>
      <c r="N1578" s="125">
        <v>3.4660000000000003E-2</v>
      </c>
      <c r="O1578" s="125">
        <v>1.6000000000000001E-4</v>
      </c>
      <c r="P1578" s="125"/>
      <c r="Q1578" s="125"/>
      <c r="R1578" s="125">
        <v>3.4819999999999997E-2</v>
      </c>
      <c r="S1578" s="125"/>
      <c r="T1578" s="125"/>
      <c r="U1578" s="125"/>
      <c r="V1578" s="125"/>
      <c r="W1578" s="125"/>
      <c r="X1578" s="125"/>
      <c r="Y1578" s="125"/>
      <c r="Z1578" s="125"/>
      <c r="AA1578" s="125"/>
      <c r="AB1578" s="125"/>
      <c r="AC1578" s="125"/>
      <c r="AD1578" s="125"/>
      <c r="AE1578" s="125">
        <v>1.6000000000000001E-4</v>
      </c>
      <c r="AF1578" s="125"/>
      <c r="AG1578" s="125"/>
      <c r="AH1578" s="125"/>
      <c r="AI1578" s="125"/>
      <c r="AJ1578" s="125"/>
      <c r="AK1578" s="125"/>
      <c r="AL1578" s="125"/>
      <c r="AM1578" s="125"/>
      <c r="AN1578" s="125"/>
      <c r="AO1578" s="125"/>
      <c r="AP1578" s="125"/>
      <c r="AQ1578" s="125"/>
      <c r="AR1578" s="125"/>
      <c r="AS1578" s="125" t="s">
        <v>1353</v>
      </c>
      <c r="AT1578" s="108" t="str">
        <f t="shared" si="24"/>
        <v>MB3_2025-07-06_P</v>
      </c>
    </row>
    <row r="1579" spans="1:46" x14ac:dyDescent="0.35">
      <c r="A1579" s="125" t="s">
        <v>1761</v>
      </c>
      <c r="B1579" s="125" t="s">
        <v>1349</v>
      </c>
      <c r="C1579" s="125" t="s">
        <v>1350</v>
      </c>
      <c r="D1579" s="125" t="s">
        <v>1349</v>
      </c>
      <c r="E1579" s="125">
        <v>-2.6734499999999999</v>
      </c>
      <c r="F1579" s="125" t="s">
        <v>1351</v>
      </c>
      <c r="G1579" s="102">
        <v>45844.769444444442</v>
      </c>
      <c r="H1579" s="125"/>
      <c r="I1579" s="125" t="s">
        <v>1352</v>
      </c>
      <c r="J1579" s="125"/>
      <c r="K1579" s="125"/>
      <c r="L1579" s="125">
        <v>0</v>
      </c>
      <c r="M1579" s="125">
        <v>0</v>
      </c>
      <c r="N1579" s="125">
        <v>8.4000000000000003E-4</v>
      </c>
      <c r="O1579" s="125">
        <v>9.2999999999999992E-3</v>
      </c>
      <c r="P1579" s="125"/>
      <c r="Q1579" s="125"/>
      <c r="R1579" s="125">
        <v>1.014E-2</v>
      </c>
      <c r="S1579" s="125"/>
      <c r="T1579" s="125"/>
      <c r="U1579" s="125"/>
      <c r="V1579" s="125"/>
      <c r="W1579" s="125"/>
      <c r="X1579" s="125"/>
      <c r="Y1579" s="125"/>
      <c r="Z1579" s="125"/>
      <c r="AA1579" s="125"/>
      <c r="AB1579" s="125"/>
      <c r="AC1579" s="125"/>
      <c r="AD1579" s="125"/>
      <c r="AE1579" s="125">
        <v>9.2999999999999992E-3</v>
      </c>
      <c r="AF1579" s="125"/>
      <c r="AG1579" s="125"/>
      <c r="AH1579" s="125"/>
      <c r="AI1579" s="125"/>
      <c r="AJ1579" s="125"/>
      <c r="AK1579" s="125"/>
      <c r="AL1579" s="125"/>
      <c r="AM1579" s="125"/>
      <c r="AN1579" s="125"/>
      <c r="AO1579" s="125"/>
      <c r="AP1579" s="125"/>
      <c r="AQ1579" s="125"/>
      <c r="AR1579" s="125"/>
      <c r="AS1579" s="125" t="s">
        <v>1353</v>
      </c>
      <c r="AT1579" s="108" t="str">
        <f t="shared" si="24"/>
        <v>PMRL1_2025-07-06_N</v>
      </c>
    </row>
    <row r="1580" spans="1:46" x14ac:dyDescent="0.35">
      <c r="A1580" s="125" t="s">
        <v>1759</v>
      </c>
      <c r="B1580" s="125" t="s">
        <v>1349</v>
      </c>
      <c r="C1580" s="125" t="s">
        <v>1361</v>
      </c>
      <c r="D1580" s="125" t="s">
        <v>1349</v>
      </c>
      <c r="E1580" s="125">
        <v>241.38849999999999</v>
      </c>
      <c r="F1580" s="125" t="s">
        <v>1351</v>
      </c>
      <c r="G1580" s="102">
        <v>45844.770138888889</v>
      </c>
      <c r="H1580" s="125"/>
      <c r="I1580" s="125" t="s">
        <v>1352</v>
      </c>
      <c r="J1580" s="125"/>
      <c r="K1580" s="125"/>
      <c r="L1580" s="125">
        <v>0</v>
      </c>
      <c r="M1580" s="125">
        <v>0</v>
      </c>
      <c r="N1580" s="125">
        <v>0.2364</v>
      </c>
      <c r="O1580" s="125">
        <v>1.6000000000000001E-3</v>
      </c>
      <c r="P1580" s="125"/>
      <c r="Q1580" s="125"/>
      <c r="R1580" s="125">
        <v>0.23799999999999999</v>
      </c>
      <c r="S1580" s="125"/>
      <c r="T1580" s="125"/>
      <c r="U1580" s="125"/>
      <c r="V1580" s="125"/>
      <c r="W1580" s="125"/>
      <c r="X1580" s="125"/>
      <c r="Y1580" s="125"/>
      <c r="Z1580" s="125"/>
      <c r="AA1580" s="125"/>
      <c r="AB1580" s="125"/>
      <c r="AC1580" s="125"/>
      <c r="AD1580" s="125"/>
      <c r="AE1580" s="125">
        <v>1.6000000000000001E-3</v>
      </c>
      <c r="AF1580" s="125"/>
      <c r="AG1580" s="125"/>
      <c r="AH1580" s="125"/>
      <c r="AI1580" s="125"/>
      <c r="AJ1580" s="125"/>
      <c r="AK1580" s="125"/>
      <c r="AL1580" s="125"/>
      <c r="AM1580" s="125"/>
      <c r="AN1580" s="125"/>
      <c r="AO1580" s="125"/>
      <c r="AP1580" s="125"/>
      <c r="AQ1580" s="125"/>
      <c r="AR1580" s="125"/>
      <c r="AS1580" s="125" t="s">
        <v>1353</v>
      </c>
      <c r="AT1580" s="108" t="str">
        <f t="shared" si="24"/>
        <v>MB3_2025-07-06_T</v>
      </c>
    </row>
    <row r="1581" spans="1:46" x14ac:dyDescent="0.35">
      <c r="A1581" s="125" t="s">
        <v>1758</v>
      </c>
      <c r="B1581" s="125" t="s">
        <v>1349</v>
      </c>
      <c r="C1581" s="125" t="s">
        <v>1361</v>
      </c>
      <c r="D1581" s="125" t="s">
        <v>1349</v>
      </c>
      <c r="E1581" s="125">
        <v>453.6327</v>
      </c>
      <c r="F1581" s="125" t="s">
        <v>1351</v>
      </c>
      <c r="G1581" s="102">
        <v>45844.770138888889</v>
      </c>
      <c r="H1581" s="125"/>
      <c r="I1581" s="125" t="s">
        <v>1352</v>
      </c>
      <c r="J1581" s="125"/>
      <c r="K1581" s="125"/>
      <c r="L1581" s="125">
        <v>0</v>
      </c>
      <c r="M1581" s="125">
        <v>0</v>
      </c>
      <c r="N1581" s="125">
        <v>0.45628999999999997</v>
      </c>
      <c r="O1581" s="125">
        <v>2.7699999999999999E-3</v>
      </c>
      <c r="P1581" s="125"/>
      <c r="Q1581" s="125"/>
      <c r="R1581" s="125">
        <v>0.45906000000000002</v>
      </c>
      <c r="S1581" s="125"/>
      <c r="T1581" s="125"/>
      <c r="U1581" s="125"/>
      <c r="V1581" s="125"/>
      <c r="W1581" s="125"/>
      <c r="X1581" s="125"/>
      <c r="Y1581" s="125"/>
      <c r="Z1581" s="125"/>
      <c r="AA1581" s="125"/>
      <c r="AB1581" s="125"/>
      <c r="AC1581" s="125"/>
      <c r="AD1581" s="125"/>
      <c r="AE1581" s="125">
        <v>2.7699999999999999E-3</v>
      </c>
      <c r="AF1581" s="125"/>
      <c r="AG1581" s="125"/>
      <c r="AH1581" s="125"/>
      <c r="AI1581" s="125"/>
      <c r="AJ1581" s="125"/>
      <c r="AK1581" s="125"/>
      <c r="AL1581" s="125"/>
      <c r="AM1581" s="125"/>
      <c r="AN1581" s="125"/>
      <c r="AO1581" s="125"/>
      <c r="AP1581" s="125"/>
      <c r="AQ1581" s="125"/>
      <c r="AR1581" s="125"/>
      <c r="AS1581" s="125" t="s">
        <v>1353</v>
      </c>
      <c r="AT1581" s="108" t="str">
        <f t="shared" si="24"/>
        <v>SC6_2025-07-06_T</v>
      </c>
    </row>
    <row r="1582" spans="1:46" x14ac:dyDescent="0.35">
      <c r="A1582" s="125" t="s">
        <v>1760</v>
      </c>
      <c r="B1582" s="125" t="s">
        <v>1349</v>
      </c>
      <c r="C1582" s="125" t="s">
        <v>1361</v>
      </c>
      <c r="D1582" s="125" t="s">
        <v>1349</v>
      </c>
      <c r="E1582" s="125">
        <v>86.961550000000003</v>
      </c>
      <c r="F1582" s="125" t="s">
        <v>1351</v>
      </c>
      <c r="G1582" s="102">
        <v>45844.772916666669</v>
      </c>
      <c r="H1582" s="125"/>
      <c r="I1582" s="125" t="s">
        <v>1352</v>
      </c>
      <c r="J1582" s="125"/>
      <c r="K1582" s="125"/>
      <c r="L1582" s="125">
        <v>0</v>
      </c>
      <c r="M1582" s="125">
        <v>0</v>
      </c>
      <c r="N1582" s="125">
        <v>8.5790000000000005E-2</v>
      </c>
      <c r="O1582" s="125">
        <v>5.2900000000000004E-3</v>
      </c>
      <c r="P1582" s="125"/>
      <c r="Q1582" s="125"/>
      <c r="R1582" s="125">
        <v>9.1090000000000004E-2</v>
      </c>
      <c r="S1582" s="125"/>
      <c r="T1582" s="125"/>
      <c r="U1582" s="125"/>
      <c r="V1582" s="125"/>
      <c r="W1582" s="125"/>
      <c r="X1582" s="125"/>
      <c r="Y1582" s="125"/>
      <c r="Z1582" s="125"/>
      <c r="AA1582" s="125"/>
      <c r="AB1582" s="125"/>
      <c r="AC1582" s="125"/>
      <c r="AD1582" s="125"/>
      <c r="AE1582" s="125">
        <v>5.2900000000000004E-3</v>
      </c>
      <c r="AF1582" s="125"/>
      <c r="AG1582" s="125"/>
      <c r="AH1582" s="125"/>
      <c r="AI1582" s="125"/>
      <c r="AJ1582" s="125"/>
      <c r="AK1582" s="125"/>
      <c r="AL1582" s="125"/>
      <c r="AM1582" s="125"/>
      <c r="AN1582" s="125"/>
      <c r="AO1582" s="125"/>
      <c r="AP1582" s="125"/>
      <c r="AQ1582" s="125"/>
      <c r="AR1582" s="125"/>
      <c r="AS1582" s="125" t="s">
        <v>1353</v>
      </c>
      <c r="AT1582" s="108" t="str">
        <f t="shared" si="24"/>
        <v>CTL1_2025-07-06_T</v>
      </c>
    </row>
    <row r="1583" spans="1:46" x14ac:dyDescent="0.35">
      <c r="A1583" s="125" t="s">
        <v>1762</v>
      </c>
      <c r="B1583" s="125" t="s">
        <v>1349</v>
      </c>
      <c r="C1583" s="125" t="s">
        <v>1350</v>
      </c>
      <c r="D1583" s="125" t="s">
        <v>1349</v>
      </c>
      <c r="E1583" s="125">
        <v>10.465450000000001</v>
      </c>
      <c r="F1583" s="125" t="s">
        <v>1351</v>
      </c>
      <c r="G1583" s="102">
        <v>45844.774305555555</v>
      </c>
      <c r="H1583" s="125"/>
      <c r="I1583" s="125" t="s">
        <v>1352</v>
      </c>
      <c r="J1583" s="125"/>
      <c r="K1583" s="125"/>
      <c r="L1583" s="125">
        <v>0</v>
      </c>
      <c r="M1583" s="125">
        <v>0</v>
      </c>
      <c r="N1583" s="125">
        <v>3.8039999999999997E-2</v>
      </c>
      <c r="O1583" s="125">
        <v>6.0099999999999997E-3</v>
      </c>
      <c r="P1583" s="125"/>
      <c r="Q1583" s="125"/>
      <c r="R1583" s="125">
        <v>4.4049999999999999E-2</v>
      </c>
      <c r="S1583" s="125"/>
      <c r="T1583" s="125"/>
      <c r="U1583" s="125"/>
      <c r="V1583" s="125"/>
      <c r="W1583" s="125"/>
      <c r="X1583" s="125"/>
      <c r="Y1583" s="125"/>
      <c r="Z1583" s="125"/>
      <c r="AA1583" s="125"/>
      <c r="AB1583" s="125"/>
      <c r="AC1583" s="125"/>
      <c r="AD1583" s="125"/>
      <c r="AE1583" s="125">
        <v>6.0099999999999997E-3</v>
      </c>
      <c r="AF1583" s="125"/>
      <c r="AG1583" s="125"/>
      <c r="AH1583" s="125"/>
      <c r="AI1583" s="125"/>
      <c r="AJ1583" s="125"/>
      <c r="AK1583" s="125"/>
      <c r="AL1583" s="125"/>
      <c r="AM1583" s="125"/>
      <c r="AN1583" s="125"/>
      <c r="AO1583" s="125"/>
      <c r="AP1583" s="125"/>
      <c r="AQ1583" s="125"/>
      <c r="AR1583" s="125"/>
      <c r="AS1583" s="125" t="s">
        <v>1353</v>
      </c>
      <c r="AT1583" s="108" t="str">
        <f t="shared" si="24"/>
        <v>LSC1_2025-07-06_N</v>
      </c>
    </row>
    <row r="1584" spans="1:46" x14ac:dyDescent="0.35">
      <c r="A1584" s="125" t="s">
        <v>1761</v>
      </c>
      <c r="B1584" s="125" t="s">
        <v>1349</v>
      </c>
      <c r="C1584" s="125" t="s">
        <v>1359</v>
      </c>
      <c r="D1584" s="125" t="s">
        <v>1349</v>
      </c>
      <c r="E1584" s="125">
        <v>310.21730000000002</v>
      </c>
      <c r="F1584" s="125" t="s">
        <v>1357</v>
      </c>
      <c r="G1584" s="102">
        <v>45844.774305555555</v>
      </c>
      <c r="H1584" s="125"/>
      <c r="I1584" s="125" t="s">
        <v>1352</v>
      </c>
      <c r="J1584" s="125"/>
      <c r="K1584" s="125" t="s">
        <v>1360</v>
      </c>
      <c r="L1584" s="125">
        <v>4</v>
      </c>
      <c r="M1584" s="125">
        <v>0</v>
      </c>
      <c r="N1584" s="125">
        <v>0.18743000000000001</v>
      </c>
      <c r="O1584" s="125">
        <v>0.13124</v>
      </c>
      <c r="P1584" s="125"/>
      <c r="Q1584" s="125"/>
      <c r="R1584" s="125">
        <v>0.31867000000000001</v>
      </c>
      <c r="S1584" s="125"/>
      <c r="T1584" s="125"/>
      <c r="U1584" s="125"/>
      <c r="V1584" s="125"/>
      <c r="W1584" s="125"/>
      <c r="X1584" s="125"/>
      <c r="Y1584" s="125"/>
      <c r="Z1584" s="125"/>
      <c r="AA1584" s="125"/>
      <c r="AB1584" s="125"/>
      <c r="AC1584" s="125"/>
      <c r="AD1584" s="125"/>
      <c r="AE1584" s="125">
        <v>0.13124</v>
      </c>
      <c r="AF1584" s="125"/>
      <c r="AG1584" s="125"/>
      <c r="AH1584" s="125"/>
      <c r="AI1584" s="125"/>
      <c r="AJ1584" s="125"/>
      <c r="AK1584" s="125"/>
      <c r="AL1584" s="125"/>
      <c r="AM1584" s="125"/>
      <c r="AN1584" s="125"/>
      <c r="AO1584" s="125"/>
      <c r="AP1584" s="125"/>
      <c r="AQ1584" s="125"/>
      <c r="AR1584" s="125"/>
      <c r="AS1584" s="125" t="s">
        <v>1353</v>
      </c>
      <c r="AT1584" s="108" t="str">
        <f t="shared" si="24"/>
        <v>PMRL1_2025-07-06_C</v>
      </c>
    </row>
    <row r="1585" spans="1:46" x14ac:dyDescent="0.35">
      <c r="A1585" s="125" t="s">
        <v>1763</v>
      </c>
      <c r="B1585" s="125" t="s">
        <v>1349</v>
      </c>
      <c r="C1585" s="125" t="s">
        <v>1350</v>
      </c>
      <c r="D1585" s="125" t="s">
        <v>1349</v>
      </c>
      <c r="E1585" s="125">
        <v>15.110340000000001</v>
      </c>
      <c r="F1585" s="125" t="s">
        <v>1351</v>
      </c>
      <c r="G1585" s="102">
        <v>45844.775000000001</v>
      </c>
      <c r="H1585" s="125"/>
      <c r="I1585" s="125" t="s">
        <v>1352</v>
      </c>
      <c r="J1585" s="125"/>
      <c r="K1585" s="125"/>
      <c r="L1585" s="125">
        <v>0</v>
      </c>
      <c r="M1585" s="125">
        <v>0</v>
      </c>
      <c r="N1585" s="125">
        <v>5.1189999999999999E-2</v>
      </c>
      <c r="O1585" s="125">
        <v>7.0699999999999999E-3</v>
      </c>
      <c r="P1585" s="125"/>
      <c r="Q1585" s="125"/>
      <c r="R1585" s="125">
        <v>5.8259999999999999E-2</v>
      </c>
      <c r="S1585" s="125"/>
      <c r="T1585" s="125"/>
      <c r="U1585" s="125"/>
      <c r="V1585" s="125"/>
      <c r="W1585" s="125"/>
      <c r="X1585" s="125"/>
      <c r="Y1585" s="125"/>
      <c r="Z1585" s="125"/>
      <c r="AA1585" s="125"/>
      <c r="AB1585" s="125"/>
      <c r="AC1585" s="125"/>
      <c r="AD1585" s="125"/>
      <c r="AE1585" s="125">
        <v>7.0699999999999999E-3</v>
      </c>
      <c r="AF1585" s="125"/>
      <c r="AG1585" s="125"/>
      <c r="AH1585" s="125"/>
      <c r="AI1585" s="125"/>
      <c r="AJ1585" s="125"/>
      <c r="AK1585" s="125"/>
      <c r="AL1585" s="125"/>
      <c r="AM1585" s="125"/>
      <c r="AN1585" s="125"/>
      <c r="AO1585" s="125"/>
      <c r="AP1585" s="125"/>
      <c r="AQ1585" s="125"/>
      <c r="AR1585" s="125"/>
      <c r="AS1585" s="125" t="s">
        <v>1353</v>
      </c>
      <c r="AT1585" s="108" t="str">
        <f t="shared" si="24"/>
        <v>BB1_2025-07-06_N</v>
      </c>
    </row>
    <row r="1586" spans="1:46" x14ac:dyDescent="0.35">
      <c r="A1586" s="125" t="s">
        <v>1761</v>
      </c>
      <c r="B1586" s="125" t="s">
        <v>1349</v>
      </c>
      <c r="C1586" s="125" t="s">
        <v>1361</v>
      </c>
      <c r="D1586" s="125" t="s">
        <v>1349</v>
      </c>
      <c r="E1586" s="125">
        <v>4.2851400000000002</v>
      </c>
      <c r="F1586" s="125" t="s">
        <v>1351</v>
      </c>
      <c r="G1586" s="102">
        <v>45844.775694444441</v>
      </c>
      <c r="H1586" s="125"/>
      <c r="I1586" s="125" t="s">
        <v>1352</v>
      </c>
      <c r="J1586" s="125"/>
      <c r="K1586" s="125"/>
      <c r="L1586" s="125">
        <v>0</v>
      </c>
      <c r="M1586" s="125">
        <v>0</v>
      </c>
      <c r="N1586" s="125">
        <v>8.4100000000000008E-3</v>
      </c>
      <c r="O1586" s="125">
        <v>6.3800000000000003E-3</v>
      </c>
      <c r="P1586" s="125"/>
      <c r="Q1586" s="125"/>
      <c r="R1586" s="125">
        <v>1.4789999999999999E-2</v>
      </c>
      <c r="S1586" s="125"/>
      <c r="T1586" s="125"/>
      <c r="U1586" s="125"/>
      <c r="V1586" s="125"/>
      <c r="W1586" s="125"/>
      <c r="X1586" s="125"/>
      <c r="Y1586" s="125"/>
      <c r="Z1586" s="125"/>
      <c r="AA1586" s="125"/>
      <c r="AB1586" s="125"/>
      <c r="AC1586" s="125"/>
      <c r="AD1586" s="125"/>
      <c r="AE1586" s="125">
        <v>6.3800000000000003E-3</v>
      </c>
      <c r="AF1586" s="125"/>
      <c r="AG1586" s="125"/>
      <c r="AH1586" s="125"/>
      <c r="AI1586" s="125"/>
      <c r="AJ1586" s="125"/>
      <c r="AK1586" s="125"/>
      <c r="AL1586" s="125"/>
      <c r="AM1586" s="125"/>
      <c r="AN1586" s="125"/>
      <c r="AO1586" s="125"/>
      <c r="AP1586" s="125"/>
      <c r="AQ1586" s="125"/>
      <c r="AR1586" s="125"/>
      <c r="AS1586" s="125" t="s">
        <v>1353</v>
      </c>
      <c r="AT1586" s="108" t="str">
        <f t="shared" si="24"/>
        <v>PMRL1_2025-07-06_T</v>
      </c>
    </row>
    <row r="1587" spans="1:46" x14ac:dyDescent="0.35">
      <c r="A1587" s="125" t="s">
        <v>1762</v>
      </c>
      <c r="B1587" s="125" t="s">
        <v>1349</v>
      </c>
      <c r="C1587" s="125" t="s">
        <v>1397</v>
      </c>
      <c r="D1587" s="125" t="s">
        <v>1349</v>
      </c>
      <c r="E1587" s="125">
        <v>0.30398999999999998</v>
      </c>
      <c r="F1587" s="125" t="s">
        <v>1357</v>
      </c>
      <c r="G1587" s="102">
        <v>45844.777083333334</v>
      </c>
      <c r="H1587" s="125"/>
      <c r="I1587" s="125" t="s">
        <v>1352</v>
      </c>
      <c r="J1587" s="125"/>
      <c r="K1587" s="125"/>
      <c r="L1587" s="125">
        <v>0</v>
      </c>
      <c r="M1587" s="125">
        <v>0</v>
      </c>
      <c r="N1587" s="125">
        <v>0.10252</v>
      </c>
      <c r="O1587" s="125">
        <v>6.9999999999999999E-4</v>
      </c>
      <c r="P1587" s="125"/>
      <c r="Q1587" s="125"/>
      <c r="R1587" s="125">
        <v>0.10323</v>
      </c>
      <c r="S1587" s="125"/>
      <c r="T1587" s="125"/>
      <c r="U1587" s="125"/>
      <c r="V1587" s="125"/>
      <c r="W1587" s="125"/>
      <c r="X1587" s="125"/>
      <c r="Y1587" s="125"/>
      <c r="Z1587" s="125"/>
      <c r="AA1587" s="125"/>
      <c r="AB1587" s="125"/>
      <c r="AC1587" s="125"/>
      <c r="AD1587" s="125"/>
      <c r="AE1587" s="125">
        <v>6.9999999999999999E-4</v>
      </c>
      <c r="AF1587" s="125"/>
      <c r="AG1587" s="125"/>
      <c r="AH1587" s="125"/>
      <c r="AI1587" s="125"/>
      <c r="AJ1587" s="125"/>
      <c r="AK1587" s="125"/>
      <c r="AL1587" s="125"/>
      <c r="AM1587" s="125"/>
      <c r="AN1587" s="125"/>
      <c r="AO1587" s="125"/>
      <c r="AP1587" s="125"/>
      <c r="AQ1587" s="125"/>
      <c r="AR1587" s="125"/>
      <c r="AS1587" s="125" t="s">
        <v>1353</v>
      </c>
      <c r="AT1587" s="108" t="str">
        <f t="shared" si="24"/>
        <v>LSC1_2025-07-06_P</v>
      </c>
    </row>
    <row r="1588" spans="1:46" x14ac:dyDescent="0.35">
      <c r="A1588" s="125" t="s">
        <v>1759</v>
      </c>
      <c r="B1588" s="125" t="s">
        <v>1349</v>
      </c>
      <c r="C1588" s="125" t="s">
        <v>1359</v>
      </c>
      <c r="D1588" s="125" t="s">
        <v>1349</v>
      </c>
      <c r="E1588" s="125">
        <v>779.64149999999995</v>
      </c>
      <c r="F1588" s="125" t="s">
        <v>1357</v>
      </c>
      <c r="G1588" s="102">
        <v>45844.77847222222</v>
      </c>
      <c r="H1588" s="125"/>
      <c r="I1588" s="125" t="s">
        <v>1352</v>
      </c>
      <c r="J1588" s="125"/>
      <c r="K1588" s="125" t="s">
        <v>1360</v>
      </c>
      <c r="L1588" s="125">
        <v>32</v>
      </c>
      <c r="M1588" s="125">
        <v>0</v>
      </c>
      <c r="N1588" s="125">
        <v>7.7350000000000002E-2</v>
      </c>
      <c r="O1588" s="125">
        <v>0.12909999999999999</v>
      </c>
      <c r="P1588" s="125"/>
      <c r="Q1588" s="125"/>
      <c r="R1588" s="125">
        <v>0.20644999999999999</v>
      </c>
      <c r="S1588" s="125"/>
      <c r="T1588" s="125"/>
      <c r="U1588" s="125"/>
      <c r="V1588" s="125"/>
      <c r="W1588" s="125"/>
      <c r="X1588" s="125"/>
      <c r="Y1588" s="125"/>
      <c r="Z1588" s="125"/>
      <c r="AA1588" s="125"/>
      <c r="AB1588" s="125"/>
      <c r="AC1588" s="125"/>
      <c r="AD1588" s="125"/>
      <c r="AE1588" s="125">
        <v>0.12909999999999999</v>
      </c>
      <c r="AF1588" s="125"/>
      <c r="AG1588" s="125"/>
      <c r="AH1588" s="125"/>
      <c r="AI1588" s="125"/>
      <c r="AJ1588" s="125"/>
      <c r="AK1588" s="125"/>
      <c r="AL1588" s="125"/>
      <c r="AM1588" s="125"/>
      <c r="AN1588" s="125"/>
      <c r="AO1588" s="125"/>
      <c r="AP1588" s="125"/>
      <c r="AQ1588" s="125"/>
      <c r="AR1588" s="125"/>
      <c r="AS1588" s="125" t="s">
        <v>1353</v>
      </c>
      <c r="AT1588" s="108" t="str">
        <f t="shared" si="24"/>
        <v>MB3_2025-07-06_C</v>
      </c>
    </row>
    <row r="1589" spans="1:46" x14ac:dyDescent="0.35">
      <c r="A1589" s="125" t="s">
        <v>1758</v>
      </c>
      <c r="B1589" s="125" t="s">
        <v>1349</v>
      </c>
      <c r="C1589" s="125" t="s">
        <v>1359</v>
      </c>
      <c r="D1589" s="125" t="s">
        <v>1349</v>
      </c>
      <c r="E1589" s="125">
        <v>756.78520000000003</v>
      </c>
      <c r="F1589" s="125" t="s">
        <v>1357</v>
      </c>
      <c r="G1589" s="102">
        <v>45844.77847222222</v>
      </c>
      <c r="H1589" s="125"/>
      <c r="I1589" s="125" t="s">
        <v>1352</v>
      </c>
      <c r="J1589" s="125"/>
      <c r="K1589" s="125" t="s">
        <v>1360</v>
      </c>
      <c r="L1589" s="125">
        <v>31</v>
      </c>
      <c r="M1589" s="125">
        <v>0</v>
      </c>
      <c r="N1589" s="125">
        <v>7.7420000000000003E-2</v>
      </c>
      <c r="O1589" s="125">
        <v>0.12941</v>
      </c>
      <c r="P1589" s="125"/>
      <c r="Q1589" s="125"/>
      <c r="R1589" s="125">
        <v>0.20684</v>
      </c>
      <c r="S1589" s="125"/>
      <c r="T1589" s="125"/>
      <c r="U1589" s="125"/>
      <c r="V1589" s="125"/>
      <c r="W1589" s="125"/>
      <c r="X1589" s="125"/>
      <c r="Y1589" s="125"/>
      <c r="Z1589" s="125"/>
      <c r="AA1589" s="125"/>
      <c r="AB1589" s="125"/>
      <c r="AC1589" s="125"/>
      <c r="AD1589" s="125"/>
      <c r="AE1589" s="125">
        <v>0.12941</v>
      </c>
      <c r="AF1589" s="125"/>
      <c r="AG1589" s="125"/>
      <c r="AH1589" s="125"/>
      <c r="AI1589" s="125"/>
      <c r="AJ1589" s="125"/>
      <c r="AK1589" s="125"/>
      <c r="AL1589" s="125"/>
      <c r="AM1589" s="125"/>
      <c r="AN1589" s="125"/>
      <c r="AO1589" s="125"/>
      <c r="AP1589" s="125"/>
      <c r="AQ1589" s="125"/>
      <c r="AR1589" s="125"/>
      <c r="AS1589" s="125" t="s">
        <v>1353</v>
      </c>
      <c r="AT1589" s="108" t="str">
        <f t="shared" si="24"/>
        <v>SC6_2025-07-06_C</v>
      </c>
    </row>
    <row r="1590" spans="1:46" x14ac:dyDescent="0.35">
      <c r="A1590" s="125" t="s">
        <v>1756</v>
      </c>
      <c r="B1590" s="125" t="s">
        <v>1349</v>
      </c>
      <c r="C1590" s="125" t="s">
        <v>1361</v>
      </c>
      <c r="D1590" s="125" t="s">
        <v>1349</v>
      </c>
      <c r="E1590" s="125">
        <v>446.41579999999999</v>
      </c>
      <c r="F1590" s="125" t="s">
        <v>1351</v>
      </c>
      <c r="G1590" s="102">
        <v>45844.779166666667</v>
      </c>
      <c r="H1590" s="125"/>
      <c r="I1590" s="125" t="s">
        <v>1352</v>
      </c>
      <c r="J1590" s="125"/>
      <c r="K1590" s="125" t="s">
        <v>1360</v>
      </c>
      <c r="L1590" s="125">
        <v>4</v>
      </c>
      <c r="M1590" s="125">
        <v>0</v>
      </c>
      <c r="N1590" s="125">
        <v>8.7999999999999995E-2</v>
      </c>
      <c r="O1590" s="125">
        <v>2.0000000000000002E-5</v>
      </c>
      <c r="P1590" s="125"/>
      <c r="Q1590" s="125"/>
      <c r="R1590" s="125">
        <v>8.8020000000000001E-2</v>
      </c>
      <c r="S1590" s="125"/>
      <c r="T1590" s="125"/>
      <c r="U1590" s="125"/>
      <c r="V1590" s="125"/>
      <c r="W1590" s="125"/>
      <c r="X1590" s="125"/>
      <c r="Y1590" s="125"/>
      <c r="Z1590" s="125"/>
      <c r="AA1590" s="125"/>
      <c r="AB1590" s="125"/>
      <c r="AC1590" s="125"/>
      <c r="AD1590" s="125"/>
      <c r="AE1590" s="125">
        <v>2.0000000000000002E-5</v>
      </c>
      <c r="AF1590" s="125"/>
      <c r="AG1590" s="125"/>
      <c r="AH1590" s="125"/>
      <c r="AI1590" s="125"/>
      <c r="AJ1590" s="125"/>
      <c r="AK1590" s="125"/>
      <c r="AL1590" s="125"/>
      <c r="AM1590" s="125"/>
      <c r="AN1590" s="125"/>
      <c r="AO1590" s="125"/>
      <c r="AP1590" s="125"/>
      <c r="AQ1590" s="125"/>
      <c r="AR1590" s="125"/>
      <c r="AS1590" s="125" t="s">
        <v>1353</v>
      </c>
      <c r="AT1590" s="108" t="str">
        <f t="shared" si="24"/>
        <v>BD4_2025-07-06_T</v>
      </c>
    </row>
    <row r="1591" spans="1:46" x14ac:dyDescent="0.35">
      <c r="A1591" s="125" t="s">
        <v>1763</v>
      </c>
      <c r="B1591" s="125" t="s">
        <v>1349</v>
      </c>
      <c r="C1591" s="125" t="s">
        <v>1356</v>
      </c>
      <c r="D1591" s="125" t="s">
        <v>1349</v>
      </c>
      <c r="E1591" s="125">
        <v>4.734E-2</v>
      </c>
      <c r="F1591" s="125" t="s">
        <v>1357</v>
      </c>
      <c r="G1591" s="102">
        <v>45844.779861111114</v>
      </c>
      <c r="H1591" s="125"/>
      <c r="I1591" s="125" t="s">
        <v>1352</v>
      </c>
      <c r="J1591" s="125"/>
      <c r="K1591" s="125"/>
      <c r="L1591" s="125">
        <v>0</v>
      </c>
      <c r="M1591" s="125">
        <v>0</v>
      </c>
      <c r="N1591" s="125">
        <v>1.3780000000000001E-2</v>
      </c>
      <c r="O1591" s="125">
        <v>1.5200000000000001E-3</v>
      </c>
      <c r="P1591" s="125"/>
      <c r="Q1591" s="125"/>
      <c r="R1591" s="125">
        <v>1.5310000000000001E-2</v>
      </c>
      <c r="S1591" s="125"/>
      <c r="T1591" s="125"/>
      <c r="U1591" s="125"/>
      <c r="V1591" s="125"/>
      <c r="W1591" s="125"/>
      <c r="X1591" s="125"/>
      <c r="Y1591" s="125"/>
      <c r="Z1591" s="125"/>
      <c r="AA1591" s="125"/>
      <c r="AB1591" s="125"/>
      <c r="AC1591" s="125"/>
      <c r="AD1591" s="125"/>
      <c r="AE1591" s="125">
        <v>1.5200000000000001E-3</v>
      </c>
      <c r="AF1591" s="125"/>
      <c r="AG1591" s="125"/>
      <c r="AH1591" s="125"/>
      <c r="AI1591" s="125"/>
      <c r="AJ1591" s="125"/>
      <c r="AK1591" s="125"/>
      <c r="AL1591" s="125"/>
      <c r="AM1591" s="125"/>
      <c r="AN1591" s="125"/>
      <c r="AO1591" s="125"/>
      <c r="AP1591" s="125"/>
      <c r="AQ1591" s="125"/>
      <c r="AR1591" s="125"/>
      <c r="AS1591" s="125" t="s">
        <v>1353</v>
      </c>
      <c r="AT1591" s="108" t="str">
        <f t="shared" si="24"/>
        <v>BB1_2025-07-06_P</v>
      </c>
    </row>
    <row r="1592" spans="1:46" x14ac:dyDescent="0.35">
      <c r="A1592" s="125" t="s">
        <v>1760</v>
      </c>
      <c r="B1592" s="125" t="s">
        <v>1349</v>
      </c>
      <c r="C1592" s="125" t="s">
        <v>1359</v>
      </c>
      <c r="D1592" s="125" t="s">
        <v>1349</v>
      </c>
      <c r="E1592" s="125">
        <v>487.46280000000002</v>
      </c>
      <c r="F1592" s="125" t="s">
        <v>1357</v>
      </c>
      <c r="G1592" s="102">
        <v>45844.78125</v>
      </c>
      <c r="H1592" s="125"/>
      <c r="I1592" s="125" t="s">
        <v>1352</v>
      </c>
      <c r="J1592" s="125"/>
      <c r="K1592" s="125" t="s">
        <v>1360</v>
      </c>
      <c r="L1592" s="125">
        <v>21</v>
      </c>
      <c r="M1592" s="125">
        <v>0</v>
      </c>
      <c r="N1592" s="125">
        <v>7.2870000000000004E-2</v>
      </c>
      <c r="O1592" s="125">
        <v>0.13220000000000001</v>
      </c>
      <c r="P1592" s="125"/>
      <c r="Q1592" s="125"/>
      <c r="R1592" s="125">
        <v>0.20508000000000001</v>
      </c>
      <c r="S1592" s="125"/>
      <c r="T1592" s="125"/>
      <c r="U1592" s="125"/>
      <c r="V1592" s="125"/>
      <c r="W1592" s="125"/>
      <c r="X1592" s="125"/>
      <c r="Y1592" s="125"/>
      <c r="Z1592" s="125"/>
      <c r="AA1592" s="125"/>
      <c r="AB1592" s="125"/>
      <c r="AC1592" s="125"/>
      <c r="AD1592" s="125"/>
      <c r="AE1592" s="125">
        <v>0.13220000000000001</v>
      </c>
      <c r="AF1592" s="125"/>
      <c r="AG1592" s="125"/>
      <c r="AH1592" s="125"/>
      <c r="AI1592" s="125"/>
      <c r="AJ1592" s="125"/>
      <c r="AK1592" s="125"/>
      <c r="AL1592" s="125"/>
      <c r="AM1592" s="125"/>
      <c r="AN1592" s="125"/>
      <c r="AO1592" s="125"/>
      <c r="AP1592" s="125"/>
      <c r="AQ1592" s="125"/>
      <c r="AR1592" s="125"/>
      <c r="AS1592" s="125" t="s">
        <v>1353</v>
      </c>
      <c r="AT1592" s="108" t="str">
        <f t="shared" si="24"/>
        <v>CTL1_2025-07-06_C</v>
      </c>
    </row>
    <row r="1593" spans="1:46" x14ac:dyDescent="0.35">
      <c r="A1593" s="125" t="s">
        <v>1761</v>
      </c>
      <c r="B1593" s="125" t="s">
        <v>1349</v>
      </c>
      <c r="C1593" s="125" t="s">
        <v>1356</v>
      </c>
      <c r="D1593" s="125" t="s">
        <v>1349</v>
      </c>
      <c r="E1593" s="125">
        <v>0.10131999999999999</v>
      </c>
      <c r="F1593" s="125" t="s">
        <v>1357</v>
      </c>
      <c r="G1593" s="102">
        <v>45844.782638888886</v>
      </c>
      <c r="H1593" s="125"/>
      <c r="I1593" s="125" t="s">
        <v>1352</v>
      </c>
      <c r="J1593" s="125"/>
      <c r="K1593" s="125" t="s">
        <v>1360</v>
      </c>
      <c r="L1593" s="125">
        <v>4</v>
      </c>
      <c r="M1593" s="125">
        <v>0</v>
      </c>
      <c r="N1593" s="125">
        <v>4.6100000000000004E-3</v>
      </c>
      <c r="O1593" s="125">
        <v>2.9999999999999997E-4</v>
      </c>
      <c r="P1593" s="125"/>
      <c r="Q1593" s="125"/>
      <c r="R1593" s="125">
        <v>4.9199999999999999E-3</v>
      </c>
      <c r="S1593" s="125"/>
      <c r="T1593" s="125"/>
      <c r="U1593" s="125"/>
      <c r="V1593" s="125"/>
      <c r="W1593" s="125"/>
      <c r="X1593" s="125"/>
      <c r="Y1593" s="125"/>
      <c r="Z1593" s="125"/>
      <c r="AA1593" s="125"/>
      <c r="AB1593" s="125"/>
      <c r="AC1593" s="125"/>
      <c r="AD1593" s="125"/>
      <c r="AE1593" s="125">
        <v>2.9999999999999997E-4</v>
      </c>
      <c r="AF1593" s="125"/>
      <c r="AG1593" s="125"/>
      <c r="AH1593" s="125"/>
      <c r="AI1593" s="125"/>
      <c r="AJ1593" s="125"/>
      <c r="AK1593" s="125"/>
      <c r="AL1593" s="125"/>
      <c r="AM1593" s="125"/>
      <c r="AN1593" s="125"/>
      <c r="AO1593" s="125"/>
      <c r="AP1593" s="125"/>
      <c r="AQ1593" s="125"/>
      <c r="AR1593" s="125"/>
      <c r="AS1593" s="125" t="s">
        <v>1353</v>
      </c>
      <c r="AT1593" s="108" t="str">
        <f t="shared" si="24"/>
        <v>PMRL1_2025-07-06_P</v>
      </c>
    </row>
    <row r="1594" spans="1:46" x14ac:dyDescent="0.35">
      <c r="A1594" s="125" t="s">
        <v>1763</v>
      </c>
      <c r="B1594" s="125" t="s">
        <v>1349</v>
      </c>
      <c r="C1594" s="125" t="s">
        <v>1359</v>
      </c>
      <c r="D1594" s="125" t="s">
        <v>1349</v>
      </c>
      <c r="E1594" s="125">
        <v>431.30610000000001</v>
      </c>
      <c r="F1594" s="125" t="s">
        <v>1357</v>
      </c>
      <c r="G1594" s="102">
        <v>45844.78402777778</v>
      </c>
      <c r="H1594" s="125"/>
      <c r="I1594" s="125" t="s">
        <v>1352</v>
      </c>
      <c r="J1594" s="125"/>
      <c r="K1594" s="125" t="s">
        <v>1360</v>
      </c>
      <c r="L1594" s="125">
        <v>4</v>
      </c>
      <c r="M1594" s="125">
        <v>0</v>
      </c>
      <c r="N1594" s="125">
        <v>0.24984000000000001</v>
      </c>
      <c r="O1594" s="125">
        <v>0.13099</v>
      </c>
      <c r="P1594" s="125"/>
      <c r="Q1594" s="125"/>
      <c r="R1594" s="125">
        <v>0.38083</v>
      </c>
      <c r="S1594" s="125"/>
      <c r="T1594" s="125"/>
      <c r="U1594" s="125"/>
      <c r="V1594" s="125"/>
      <c r="W1594" s="125"/>
      <c r="X1594" s="125"/>
      <c r="Y1594" s="125"/>
      <c r="Z1594" s="125"/>
      <c r="AA1594" s="125"/>
      <c r="AB1594" s="125"/>
      <c r="AC1594" s="125"/>
      <c r="AD1594" s="125"/>
      <c r="AE1594" s="125">
        <v>0.13099</v>
      </c>
      <c r="AF1594" s="125"/>
      <c r="AG1594" s="125"/>
      <c r="AH1594" s="125"/>
      <c r="AI1594" s="125"/>
      <c r="AJ1594" s="125"/>
      <c r="AK1594" s="125"/>
      <c r="AL1594" s="125"/>
      <c r="AM1594" s="125"/>
      <c r="AN1594" s="125"/>
      <c r="AO1594" s="125"/>
      <c r="AP1594" s="125"/>
      <c r="AQ1594" s="125"/>
      <c r="AR1594" s="125"/>
      <c r="AS1594" s="125" t="s">
        <v>1353</v>
      </c>
      <c r="AT1594" s="108" t="str">
        <f t="shared" si="24"/>
        <v>BB1_2025-07-06_C</v>
      </c>
    </row>
    <row r="1595" spans="1:46" x14ac:dyDescent="0.35">
      <c r="A1595" s="125" t="s">
        <v>1764</v>
      </c>
      <c r="B1595" s="125" t="s">
        <v>1349</v>
      </c>
      <c r="C1595" s="125" t="s">
        <v>1350</v>
      </c>
      <c r="D1595" s="125" t="s">
        <v>1349</v>
      </c>
      <c r="E1595" s="125">
        <v>-1.05809</v>
      </c>
      <c r="F1595" s="125" t="s">
        <v>1351</v>
      </c>
      <c r="G1595" s="102">
        <v>45844.78402777778</v>
      </c>
      <c r="H1595" s="125"/>
      <c r="I1595" s="125" t="s">
        <v>1352</v>
      </c>
      <c r="J1595" s="125"/>
      <c r="K1595" s="125"/>
      <c r="L1595" s="125">
        <v>0</v>
      </c>
      <c r="M1595" s="125">
        <v>0</v>
      </c>
      <c r="N1595" s="125">
        <v>5.4200000000000003E-3</v>
      </c>
      <c r="O1595" s="125">
        <v>5.9699999999999996E-3</v>
      </c>
      <c r="P1595" s="125"/>
      <c r="Q1595" s="125"/>
      <c r="R1595" s="125">
        <v>1.1390000000000001E-2</v>
      </c>
      <c r="S1595" s="125"/>
      <c r="T1595" s="125"/>
      <c r="U1595" s="125"/>
      <c r="V1595" s="125"/>
      <c r="W1595" s="125"/>
      <c r="X1595" s="125"/>
      <c r="Y1595" s="125"/>
      <c r="Z1595" s="125"/>
      <c r="AA1595" s="125"/>
      <c r="AB1595" s="125"/>
      <c r="AC1595" s="125"/>
      <c r="AD1595" s="125"/>
      <c r="AE1595" s="125">
        <v>5.9699999999999996E-3</v>
      </c>
      <c r="AF1595" s="125"/>
      <c r="AG1595" s="125"/>
      <c r="AH1595" s="125"/>
      <c r="AI1595" s="125"/>
      <c r="AJ1595" s="125"/>
      <c r="AK1595" s="125"/>
      <c r="AL1595" s="125"/>
      <c r="AM1595" s="125"/>
      <c r="AN1595" s="125"/>
      <c r="AO1595" s="125"/>
      <c r="AP1595" s="125"/>
      <c r="AQ1595" s="125"/>
      <c r="AR1595" s="125"/>
      <c r="AS1595" s="125" t="s">
        <v>1353</v>
      </c>
      <c r="AT1595" s="108" t="str">
        <f t="shared" si="24"/>
        <v>SYNL1_2025-07-06_N</v>
      </c>
    </row>
    <row r="1596" spans="1:46" x14ac:dyDescent="0.35">
      <c r="A1596" s="125" t="s">
        <v>1765</v>
      </c>
      <c r="B1596" s="125" t="s">
        <v>1349</v>
      </c>
      <c r="C1596" s="125" t="s">
        <v>1350</v>
      </c>
      <c r="D1596" s="125" t="s">
        <v>1349</v>
      </c>
      <c r="E1596" s="125">
        <v>-0.63219000000000003</v>
      </c>
      <c r="F1596" s="125" t="s">
        <v>1351</v>
      </c>
      <c r="G1596" s="102">
        <v>45844.785416666666</v>
      </c>
      <c r="H1596" s="125"/>
      <c r="I1596" s="125" t="s">
        <v>1352</v>
      </c>
      <c r="J1596" s="125"/>
      <c r="K1596" s="125"/>
      <c r="L1596" s="125">
        <v>0</v>
      </c>
      <c r="M1596" s="125">
        <v>0</v>
      </c>
      <c r="N1596" s="125">
        <v>6.62E-3</v>
      </c>
      <c r="O1596" s="125">
        <v>5.13E-3</v>
      </c>
      <c r="P1596" s="125"/>
      <c r="Q1596" s="125"/>
      <c r="R1596" s="125">
        <v>1.175E-2</v>
      </c>
      <c r="S1596" s="125"/>
      <c r="T1596" s="125"/>
      <c r="U1596" s="125"/>
      <c r="V1596" s="125"/>
      <c r="W1596" s="125"/>
      <c r="X1596" s="125"/>
      <c r="Y1596" s="125"/>
      <c r="Z1596" s="125"/>
      <c r="AA1596" s="125"/>
      <c r="AB1596" s="125"/>
      <c r="AC1596" s="125"/>
      <c r="AD1596" s="125"/>
      <c r="AE1596" s="125">
        <v>5.13E-3</v>
      </c>
      <c r="AF1596" s="125"/>
      <c r="AG1596" s="125"/>
      <c r="AH1596" s="125"/>
      <c r="AI1596" s="125"/>
      <c r="AJ1596" s="125"/>
      <c r="AK1596" s="125"/>
      <c r="AL1596" s="125"/>
      <c r="AM1596" s="125"/>
      <c r="AN1596" s="125"/>
      <c r="AO1596" s="125"/>
      <c r="AP1596" s="125"/>
      <c r="AQ1596" s="125"/>
      <c r="AR1596" s="125"/>
      <c r="AS1596" s="125" t="s">
        <v>1353</v>
      </c>
      <c r="AT1596" s="108" t="str">
        <f t="shared" si="24"/>
        <v>SB5_2025-07-06_N</v>
      </c>
    </row>
    <row r="1597" spans="1:46" x14ac:dyDescent="0.35">
      <c r="A1597" s="125" t="s">
        <v>1762</v>
      </c>
      <c r="B1597" s="125" t="s">
        <v>1349</v>
      </c>
      <c r="C1597" s="125" t="s">
        <v>1359</v>
      </c>
      <c r="D1597" s="125" t="s">
        <v>1349</v>
      </c>
      <c r="E1597" s="125">
        <v>565.17920000000004</v>
      </c>
      <c r="F1597" s="125" t="s">
        <v>1357</v>
      </c>
      <c r="G1597" s="102">
        <v>45844.788888888892</v>
      </c>
      <c r="H1597" s="125"/>
      <c r="I1597" s="125" t="s">
        <v>1352</v>
      </c>
      <c r="J1597" s="125"/>
      <c r="K1597" s="125" t="s">
        <v>1360</v>
      </c>
      <c r="L1597" s="125">
        <v>24</v>
      </c>
      <c r="M1597" s="125">
        <v>0</v>
      </c>
      <c r="N1597" s="125">
        <v>7.4249999999999997E-2</v>
      </c>
      <c r="O1597" s="125">
        <v>0.13255</v>
      </c>
      <c r="P1597" s="125"/>
      <c r="Q1597" s="125"/>
      <c r="R1597" s="125">
        <v>0.20680000000000001</v>
      </c>
      <c r="S1597" s="125"/>
      <c r="T1597" s="125"/>
      <c r="U1597" s="125"/>
      <c r="V1597" s="125"/>
      <c r="W1597" s="125"/>
      <c r="X1597" s="125"/>
      <c r="Y1597" s="125"/>
      <c r="Z1597" s="125"/>
      <c r="AA1597" s="125"/>
      <c r="AB1597" s="125"/>
      <c r="AC1597" s="125"/>
      <c r="AD1597" s="125"/>
      <c r="AE1597" s="125">
        <v>0.13255</v>
      </c>
      <c r="AF1597" s="125"/>
      <c r="AG1597" s="125"/>
      <c r="AH1597" s="125"/>
      <c r="AI1597" s="125"/>
      <c r="AJ1597" s="125"/>
      <c r="AK1597" s="125"/>
      <c r="AL1597" s="125"/>
      <c r="AM1597" s="125"/>
      <c r="AN1597" s="125"/>
      <c r="AO1597" s="125"/>
      <c r="AP1597" s="125"/>
      <c r="AQ1597" s="125"/>
      <c r="AR1597" s="125"/>
      <c r="AS1597" s="125" t="s">
        <v>1353</v>
      </c>
      <c r="AT1597" s="108" t="str">
        <f t="shared" si="24"/>
        <v>LSC1_2025-07-06_C</v>
      </c>
    </row>
    <row r="1598" spans="1:46" x14ac:dyDescent="0.35">
      <c r="A1598" s="125" t="s">
        <v>1766</v>
      </c>
      <c r="B1598" s="125" t="s">
        <v>1349</v>
      </c>
      <c r="C1598" s="125" t="s">
        <v>1350</v>
      </c>
      <c r="D1598" s="125" t="s">
        <v>1349</v>
      </c>
      <c r="E1598" s="125">
        <v>-3.6903000000000001</v>
      </c>
      <c r="F1598" s="125" t="s">
        <v>1351</v>
      </c>
      <c r="G1598" s="102">
        <v>45844.789583333331</v>
      </c>
      <c r="H1598" s="125"/>
      <c r="I1598" s="125" t="s">
        <v>1352</v>
      </c>
      <c r="J1598" s="125"/>
      <c r="K1598" s="125"/>
      <c r="L1598" s="125">
        <v>0</v>
      </c>
      <c r="M1598" s="125">
        <v>0</v>
      </c>
      <c r="N1598" s="125">
        <v>-2.0400000000000001E-3</v>
      </c>
      <c r="O1598" s="125">
        <v>7.4700000000000001E-3</v>
      </c>
      <c r="P1598" s="125"/>
      <c r="Q1598" s="125"/>
      <c r="R1598" s="125">
        <v>5.4299999999999999E-3</v>
      </c>
      <c r="S1598" s="125"/>
      <c r="T1598" s="125"/>
      <c r="U1598" s="125"/>
      <c r="V1598" s="125"/>
      <c r="W1598" s="125"/>
      <c r="X1598" s="125"/>
      <c r="Y1598" s="125"/>
      <c r="Z1598" s="125"/>
      <c r="AA1598" s="125"/>
      <c r="AB1598" s="125"/>
      <c r="AC1598" s="125"/>
      <c r="AD1598" s="125"/>
      <c r="AE1598" s="125">
        <v>7.4700000000000001E-3</v>
      </c>
      <c r="AF1598" s="125"/>
      <c r="AG1598" s="125"/>
      <c r="AH1598" s="125"/>
      <c r="AI1598" s="125"/>
      <c r="AJ1598" s="125"/>
      <c r="AK1598" s="125"/>
      <c r="AL1598" s="125"/>
      <c r="AM1598" s="125"/>
      <c r="AN1598" s="125"/>
      <c r="AO1598" s="125"/>
      <c r="AP1598" s="125"/>
      <c r="AQ1598" s="125"/>
      <c r="AR1598" s="125"/>
      <c r="AS1598" s="125" t="s">
        <v>1353</v>
      </c>
      <c r="AT1598" s="108" t="str">
        <f t="shared" si="24"/>
        <v>DS21-1_2025-07-06_N</v>
      </c>
    </row>
    <row r="1599" spans="1:46" x14ac:dyDescent="0.35">
      <c r="A1599" s="125" t="s">
        <v>1767</v>
      </c>
      <c r="B1599" s="125" t="s">
        <v>1349</v>
      </c>
      <c r="C1599" s="125" t="s">
        <v>1350</v>
      </c>
      <c r="D1599" s="125" t="s">
        <v>1349</v>
      </c>
      <c r="E1599" s="125">
        <v>7.7489100000000004</v>
      </c>
      <c r="F1599" s="125" t="s">
        <v>1351</v>
      </c>
      <c r="G1599" s="102">
        <v>45844.790277777778</v>
      </c>
      <c r="H1599" s="125"/>
      <c r="I1599" s="125" t="s">
        <v>1352</v>
      </c>
      <c r="J1599" s="125"/>
      <c r="K1599" s="125"/>
      <c r="L1599" s="125">
        <v>0</v>
      </c>
      <c r="M1599" s="125">
        <v>0</v>
      </c>
      <c r="N1599" s="125">
        <v>3.0349999999999999E-2</v>
      </c>
      <c r="O1599" s="125">
        <v>9.8399999999999998E-3</v>
      </c>
      <c r="P1599" s="125"/>
      <c r="Q1599" s="125"/>
      <c r="R1599" s="125">
        <v>4.0189999999999997E-2</v>
      </c>
      <c r="S1599" s="125"/>
      <c r="T1599" s="125"/>
      <c r="U1599" s="125"/>
      <c r="V1599" s="125"/>
      <c r="W1599" s="125"/>
      <c r="X1599" s="125"/>
      <c r="Y1599" s="125"/>
      <c r="Z1599" s="125"/>
      <c r="AA1599" s="125"/>
      <c r="AB1599" s="125"/>
      <c r="AC1599" s="125"/>
      <c r="AD1599" s="125"/>
      <c r="AE1599" s="125">
        <v>9.8399999999999998E-3</v>
      </c>
      <c r="AF1599" s="125"/>
      <c r="AG1599" s="125"/>
      <c r="AH1599" s="125"/>
      <c r="AI1599" s="125"/>
      <c r="AJ1599" s="125"/>
      <c r="AK1599" s="125"/>
      <c r="AL1599" s="125"/>
      <c r="AM1599" s="125"/>
      <c r="AN1599" s="125"/>
      <c r="AO1599" s="125"/>
      <c r="AP1599" s="125"/>
      <c r="AQ1599" s="125"/>
      <c r="AR1599" s="125"/>
      <c r="AS1599" s="125" t="s">
        <v>1353</v>
      </c>
      <c r="AT1599" s="108" t="str">
        <f t="shared" si="24"/>
        <v>DB1_2025-07-06_N</v>
      </c>
    </row>
    <row r="1600" spans="1:46" x14ac:dyDescent="0.35">
      <c r="A1600" s="125" t="s">
        <v>1764</v>
      </c>
      <c r="B1600" s="125" t="s">
        <v>1349</v>
      </c>
      <c r="C1600" s="125" t="s">
        <v>1361</v>
      </c>
      <c r="D1600" s="125" t="s">
        <v>1349</v>
      </c>
      <c r="E1600" s="125">
        <v>85.454840000000004</v>
      </c>
      <c r="F1600" s="125" t="s">
        <v>1351</v>
      </c>
      <c r="G1600" s="102">
        <v>45844.790277777778</v>
      </c>
      <c r="H1600" s="125"/>
      <c r="I1600" s="125" t="s">
        <v>1352</v>
      </c>
      <c r="J1600" s="125"/>
      <c r="K1600" s="125"/>
      <c r="L1600" s="125">
        <v>0</v>
      </c>
      <c r="M1600" s="125">
        <v>0</v>
      </c>
      <c r="N1600" s="125">
        <v>8.4360000000000004E-2</v>
      </c>
      <c r="O1600" s="125">
        <v>4.5300000000000002E-3</v>
      </c>
      <c r="P1600" s="125"/>
      <c r="Q1600" s="125"/>
      <c r="R1600" s="125">
        <v>8.8900000000000007E-2</v>
      </c>
      <c r="S1600" s="125"/>
      <c r="T1600" s="125"/>
      <c r="U1600" s="125"/>
      <c r="V1600" s="125"/>
      <c r="W1600" s="125"/>
      <c r="X1600" s="125"/>
      <c r="Y1600" s="125"/>
      <c r="Z1600" s="125"/>
      <c r="AA1600" s="125"/>
      <c r="AB1600" s="125"/>
      <c r="AC1600" s="125"/>
      <c r="AD1600" s="125"/>
      <c r="AE1600" s="125">
        <v>4.5300000000000002E-3</v>
      </c>
      <c r="AF1600" s="125"/>
      <c r="AG1600" s="125"/>
      <c r="AH1600" s="125"/>
      <c r="AI1600" s="125"/>
      <c r="AJ1600" s="125"/>
      <c r="AK1600" s="125"/>
      <c r="AL1600" s="125"/>
      <c r="AM1600" s="125"/>
      <c r="AN1600" s="125"/>
      <c r="AO1600" s="125"/>
      <c r="AP1600" s="125"/>
      <c r="AQ1600" s="125"/>
      <c r="AR1600" s="125"/>
      <c r="AS1600" s="125" t="s">
        <v>1353</v>
      </c>
      <c r="AT1600" s="108" t="str">
        <f t="shared" si="24"/>
        <v>SYNL1_2025-07-06_T</v>
      </c>
    </row>
    <row r="1601" spans="1:46" x14ac:dyDescent="0.35">
      <c r="A1601" s="125" t="s">
        <v>1764</v>
      </c>
      <c r="B1601" s="125" t="s">
        <v>1349</v>
      </c>
      <c r="C1601" s="125" t="s">
        <v>1359</v>
      </c>
      <c r="D1601" s="125" t="s">
        <v>1349</v>
      </c>
      <c r="E1601" s="125">
        <v>173.14920000000001</v>
      </c>
      <c r="F1601" s="125" t="s">
        <v>1357</v>
      </c>
      <c r="G1601" s="102">
        <v>45844.790972222225</v>
      </c>
      <c r="H1601" s="125"/>
      <c r="I1601" s="125" t="s">
        <v>1352</v>
      </c>
      <c r="J1601" s="125"/>
      <c r="K1601" s="125" t="s">
        <v>1360</v>
      </c>
      <c r="L1601" s="125">
        <v>4</v>
      </c>
      <c r="M1601" s="125">
        <v>0</v>
      </c>
      <c r="N1601" s="125">
        <v>0.11027000000000001</v>
      </c>
      <c r="O1601" s="125">
        <v>0.13250000000000001</v>
      </c>
      <c r="P1601" s="125"/>
      <c r="Q1601" s="125"/>
      <c r="R1601" s="125">
        <v>0.24278</v>
      </c>
      <c r="S1601" s="125"/>
      <c r="T1601" s="125"/>
      <c r="U1601" s="125"/>
      <c r="V1601" s="125"/>
      <c r="W1601" s="125"/>
      <c r="X1601" s="125"/>
      <c r="Y1601" s="125"/>
      <c r="Z1601" s="125"/>
      <c r="AA1601" s="125"/>
      <c r="AB1601" s="125"/>
      <c r="AC1601" s="125"/>
      <c r="AD1601" s="125"/>
      <c r="AE1601" s="125">
        <v>0.13250000000000001</v>
      </c>
      <c r="AF1601" s="125"/>
      <c r="AG1601" s="125"/>
      <c r="AH1601" s="125"/>
      <c r="AI1601" s="125"/>
      <c r="AJ1601" s="125"/>
      <c r="AK1601" s="125"/>
      <c r="AL1601" s="125"/>
      <c r="AM1601" s="125"/>
      <c r="AN1601" s="125"/>
      <c r="AO1601" s="125"/>
      <c r="AP1601" s="125"/>
      <c r="AQ1601" s="125"/>
      <c r="AR1601" s="125"/>
      <c r="AS1601" s="125" t="s">
        <v>1353</v>
      </c>
      <c r="AT1601" s="108" t="str">
        <f t="shared" si="24"/>
        <v>SYNL1_2025-07-06_C</v>
      </c>
    </row>
    <row r="1602" spans="1:46" x14ac:dyDescent="0.35">
      <c r="A1602" s="125" t="s">
        <v>1765</v>
      </c>
      <c r="B1602" s="125" t="s">
        <v>1349</v>
      </c>
      <c r="C1602" s="125" t="s">
        <v>1361</v>
      </c>
      <c r="D1602" s="125" t="s">
        <v>1349</v>
      </c>
      <c r="E1602" s="125">
        <v>393.65210000000002</v>
      </c>
      <c r="F1602" s="125" t="s">
        <v>1351</v>
      </c>
      <c r="G1602" s="102">
        <v>45844.791666666664</v>
      </c>
      <c r="H1602" s="125"/>
      <c r="I1602" s="125" t="s">
        <v>1352</v>
      </c>
      <c r="J1602" s="125"/>
      <c r="K1602" s="125"/>
      <c r="L1602" s="125">
        <v>0</v>
      </c>
      <c r="M1602" s="125">
        <v>0</v>
      </c>
      <c r="N1602" s="125">
        <v>0.39263999999999999</v>
      </c>
      <c r="O1602" s="125">
        <v>3.64E-3</v>
      </c>
      <c r="P1602" s="125"/>
      <c r="Q1602" s="125"/>
      <c r="R1602" s="125">
        <v>0.39627000000000001</v>
      </c>
      <c r="S1602" s="125"/>
      <c r="T1602" s="125"/>
      <c r="U1602" s="125"/>
      <c r="V1602" s="125"/>
      <c r="W1602" s="125"/>
      <c r="X1602" s="125"/>
      <c r="Y1602" s="125"/>
      <c r="Z1602" s="125"/>
      <c r="AA1602" s="125"/>
      <c r="AB1602" s="125"/>
      <c r="AC1602" s="125"/>
      <c r="AD1602" s="125"/>
      <c r="AE1602" s="125">
        <v>3.64E-3</v>
      </c>
      <c r="AF1602" s="125"/>
      <c r="AG1602" s="125"/>
      <c r="AH1602" s="125"/>
      <c r="AI1602" s="125"/>
      <c r="AJ1602" s="125"/>
      <c r="AK1602" s="125"/>
      <c r="AL1602" s="125"/>
      <c r="AM1602" s="125"/>
      <c r="AN1602" s="125"/>
      <c r="AO1602" s="125"/>
      <c r="AP1602" s="125"/>
      <c r="AQ1602" s="125"/>
      <c r="AR1602" s="125"/>
      <c r="AS1602" s="125" t="s">
        <v>1353</v>
      </c>
      <c r="AT1602" s="108" t="str">
        <f t="shared" ref="AT1602:AT1665" si="25">A1602&amp;"_"&amp;LEFT(C1602,1)</f>
        <v>SB5_2025-07-06_T</v>
      </c>
    </row>
    <row r="1603" spans="1:46" x14ac:dyDescent="0.35">
      <c r="A1603" s="125" t="s">
        <v>1760</v>
      </c>
      <c r="B1603" s="125" t="s">
        <v>1349</v>
      </c>
      <c r="C1603" s="125" t="s">
        <v>1397</v>
      </c>
      <c r="D1603" s="125" t="s">
        <v>1349</v>
      </c>
      <c r="E1603" s="125">
        <v>0.97097</v>
      </c>
      <c r="F1603" s="125" t="s">
        <v>1357</v>
      </c>
      <c r="G1603" s="102">
        <v>45844.792361111111</v>
      </c>
      <c r="H1603" s="125"/>
      <c r="I1603" s="125" t="s">
        <v>1352</v>
      </c>
      <c r="J1603" s="125"/>
      <c r="K1603" s="125" t="s">
        <v>1360</v>
      </c>
      <c r="L1603" s="125">
        <v>4</v>
      </c>
      <c r="M1603" s="125">
        <v>0</v>
      </c>
      <c r="N1603" s="125">
        <v>6.062E-2</v>
      </c>
      <c r="O1603" s="125">
        <v>1.9000000000000001E-4</v>
      </c>
      <c r="P1603" s="125"/>
      <c r="Q1603" s="125"/>
      <c r="R1603" s="125">
        <v>6.0810000000000003E-2</v>
      </c>
      <c r="S1603" s="125"/>
      <c r="T1603" s="125"/>
      <c r="U1603" s="125"/>
      <c r="V1603" s="125"/>
      <c r="W1603" s="125"/>
      <c r="X1603" s="125"/>
      <c r="Y1603" s="125"/>
      <c r="Z1603" s="125"/>
      <c r="AA1603" s="125"/>
      <c r="AB1603" s="125"/>
      <c r="AC1603" s="125"/>
      <c r="AD1603" s="125"/>
      <c r="AE1603" s="125">
        <v>1.9000000000000001E-4</v>
      </c>
      <c r="AF1603" s="125"/>
      <c r="AG1603" s="125"/>
      <c r="AH1603" s="125"/>
      <c r="AI1603" s="125"/>
      <c r="AJ1603" s="125"/>
      <c r="AK1603" s="125"/>
      <c r="AL1603" s="125"/>
      <c r="AM1603" s="125"/>
      <c r="AN1603" s="125"/>
      <c r="AO1603" s="125"/>
      <c r="AP1603" s="125"/>
      <c r="AQ1603" s="125"/>
      <c r="AR1603" s="125"/>
      <c r="AS1603" s="125" t="s">
        <v>1353</v>
      </c>
      <c r="AT1603" s="108" t="str">
        <f t="shared" si="25"/>
        <v>CTL1_2025-07-06_P</v>
      </c>
    </row>
    <row r="1604" spans="1:46" x14ac:dyDescent="0.35">
      <c r="A1604" s="125" t="s">
        <v>1765</v>
      </c>
      <c r="B1604" s="125" t="s">
        <v>1349</v>
      </c>
      <c r="C1604" s="125" t="s">
        <v>1359</v>
      </c>
      <c r="D1604" s="125" t="s">
        <v>1349</v>
      </c>
      <c r="E1604" s="125">
        <v>290.37189999999998</v>
      </c>
      <c r="F1604" s="125" t="s">
        <v>1357</v>
      </c>
      <c r="G1604" s="102">
        <v>45844.792361111111</v>
      </c>
      <c r="H1604" s="125"/>
      <c r="I1604" s="125" t="s">
        <v>1352</v>
      </c>
      <c r="J1604" s="125"/>
      <c r="K1604" s="125" t="s">
        <v>1360</v>
      </c>
      <c r="L1604" s="125">
        <v>4</v>
      </c>
      <c r="M1604" s="125">
        <v>0</v>
      </c>
      <c r="N1604" s="125">
        <v>0.17669000000000001</v>
      </c>
      <c r="O1604" s="125">
        <v>0.13003999999999999</v>
      </c>
      <c r="P1604" s="125"/>
      <c r="Q1604" s="125"/>
      <c r="R1604" s="125">
        <v>0.30673</v>
      </c>
      <c r="S1604" s="125"/>
      <c r="T1604" s="125"/>
      <c r="U1604" s="125"/>
      <c r="V1604" s="125"/>
      <c r="W1604" s="125"/>
      <c r="X1604" s="125"/>
      <c r="Y1604" s="125"/>
      <c r="Z1604" s="125"/>
      <c r="AA1604" s="125"/>
      <c r="AB1604" s="125"/>
      <c r="AC1604" s="125"/>
      <c r="AD1604" s="125"/>
      <c r="AE1604" s="125">
        <v>0.13003999999999999</v>
      </c>
      <c r="AF1604" s="125"/>
      <c r="AG1604" s="125"/>
      <c r="AH1604" s="125"/>
      <c r="AI1604" s="125"/>
      <c r="AJ1604" s="125"/>
      <c r="AK1604" s="125"/>
      <c r="AL1604" s="125"/>
      <c r="AM1604" s="125"/>
      <c r="AN1604" s="125"/>
      <c r="AO1604" s="125"/>
      <c r="AP1604" s="125"/>
      <c r="AQ1604" s="125"/>
      <c r="AR1604" s="125"/>
      <c r="AS1604" s="125" t="s">
        <v>1353</v>
      </c>
      <c r="AT1604" s="108" t="str">
        <f t="shared" si="25"/>
        <v>SB5_2025-07-06_C</v>
      </c>
    </row>
    <row r="1605" spans="1:46" x14ac:dyDescent="0.35">
      <c r="A1605" s="125" t="s">
        <v>1763</v>
      </c>
      <c r="B1605" s="125" t="s">
        <v>1349</v>
      </c>
      <c r="C1605" s="125" t="s">
        <v>1361</v>
      </c>
      <c r="D1605" s="125" t="s">
        <v>1349</v>
      </c>
      <c r="E1605" s="125">
        <v>532.66669999999999</v>
      </c>
      <c r="F1605" s="125" t="s">
        <v>1351</v>
      </c>
      <c r="G1605" s="102">
        <v>45844.794444444444</v>
      </c>
      <c r="H1605" s="125"/>
      <c r="I1605" s="125" t="s">
        <v>1352</v>
      </c>
      <c r="J1605" s="125"/>
      <c r="K1605" s="125" t="s">
        <v>1360</v>
      </c>
      <c r="L1605" s="125">
        <v>4</v>
      </c>
      <c r="M1605" s="125">
        <v>0</v>
      </c>
      <c r="N1605" s="125">
        <v>0.10444000000000001</v>
      </c>
      <c r="O1605" s="125">
        <v>4.2000000000000002E-4</v>
      </c>
      <c r="P1605" s="125"/>
      <c r="Q1605" s="125"/>
      <c r="R1605" s="125">
        <v>0.10487</v>
      </c>
      <c r="S1605" s="125"/>
      <c r="T1605" s="125"/>
      <c r="U1605" s="125"/>
      <c r="V1605" s="125"/>
      <c r="W1605" s="125"/>
      <c r="X1605" s="125"/>
      <c r="Y1605" s="125"/>
      <c r="Z1605" s="125"/>
      <c r="AA1605" s="125"/>
      <c r="AB1605" s="125"/>
      <c r="AC1605" s="125"/>
      <c r="AD1605" s="125"/>
      <c r="AE1605" s="125">
        <v>4.2000000000000002E-4</v>
      </c>
      <c r="AF1605" s="125"/>
      <c r="AG1605" s="125"/>
      <c r="AH1605" s="125"/>
      <c r="AI1605" s="125"/>
      <c r="AJ1605" s="125"/>
      <c r="AK1605" s="125"/>
      <c r="AL1605" s="125"/>
      <c r="AM1605" s="125"/>
      <c r="AN1605" s="125"/>
      <c r="AO1605" s="125"/>
      <c r="AP1605" s="125"/>
      <c r="AQ1605" s="125"/>
      <c r="AR1605" s="125"/>
      <c r="AS1605" s="125" t="s">
        <v>1353</v>
      </c>
      <c r="AT1605" s="108" t="str">
        <f t="shared" si="25"/>
        <v>BB1_2025-07-06_T</v>
      </c>
    </row>
    <row r="1606" spans="1:46" x14ac:dyDescent="0.35">
      <c r="A1606" s="125" t="s">
        <v>1766</v>
      </c>
      <c r="B1606" s="125" t="s">
        <v>1349</v>
      </c>
      <c r="C1606" s="125" t="s">
        <v>1361</v>
      </c>
      <c r="D1606" s="125" t="s">
        <v>1349</v>
      </c>
      <c r="E1606" s="125">
        <v>71.7196</v>
      </c>
      <c r="F1606" s="125" t="s">
        <v>1351</v>
      </c>
      <c r="G1606" s="102">
        <v>45844.79583333333</v>
      </c>
      <c r="H1606" s="125"/>
      <c r="I1606" s="125" t="s">
        <v>1352</v>
      </c>
      <c r="J1606" s="125"/>
      <c r="K1606" s="125"/>
      <c r="L1606" s="125">
        <v>0</v>
      </c>
      <c r="M1606" s="125">
        <v>0</v>
      </c>
      <c r="N1606" s="125">
        <v>7.1360000000000007E-2</v>
      </c>
      <c r="O1606" s="125">
        <v>4.6699999999999997E-3</v>
      </c>
      <c r="P1606" s="125"/>
      <c r="Q1606" s="125"/>
      <c r="R1606" s="125">
        <v>7.603E-2</v>
      </c>
      <c r="S1606" s="125"/>
      <c r="T1606" s="125"/>
      <c r="U1606" s="125"/>
      <c r="V1606" s="125"/>
      <c r="W1606" s="125"/>
      <c r="X1606" s="125"/>
      <c r="Y1606" s="125"/>
      <c r="Z1606" s="125"/>
      <c r="AA1606" s="125"/>
      <c r="AB1606" s="125"/>
      <c r="AC1606" s="125"/>
      <c r="AD1606" s="125"/>
      <c r="AE1606" s="125">
        <v>4.6699999999999997E-3</v>
      </c>
      <c r="AF1606" s="125"/>
      <c r="AG1606" s="125"/>
      <c r="AH1606" s="125"/>
      <c r="AI1606" s="125"/>
      <c r="AJ1606" s="125"/>
      <c r="AK1606" s="125"/>
      <c r="AL1606" s="125"/>
      <c r="AM1606" s="125"/>
      <c r="AN1606" s="125"/>
      <c r="AO1606" s="125"/>
      <c r="AP1606" s="125"/>
      <c r="AQ1606" s="125"/>
      <c r="AR1606" s="125"/>
      <c r="AS1606" s="125" t="s">
        <v>1353</v>
      </c>
      <c r="AT1606" s="108" t="str">
        <f t="shared" si="25"/>
        <v>DS21-1_2025-07-06_T</v>
      </c>
    </row>
    <row r="1607" spans="1:46" x14ac:dyDescent="0.35">
      <c r="A1607" s="125" t="s">
        <v>1764</v>
      </c>
      <c r="B1607" s="125" t="s">
        <v>1349</v>
      </c>
      <c r="C1607" s="125" t="s">
        <v>1356</v>
      </c>
      <c r="D1607" s="125" t="s">
        <v>1349</v>
      </c>
      <c r="E1607" s="125">
        <v>5.987E-2</v>
      </c>
      <c r="F1607" s="125" t="s">
        <v>1357</v>
      </c>
      <c r="G1607" s="102">
        <v>45844.796527777777</v>
      </c>
      <c r="H1607" s="125"/>
      <c r="I1607" s="125" t="s">
        <v>1352</v>
      </c>
      <c r="J1607" s="125"/>
      <c r="K1607" s="125" t="s">
        <v>1360</v>
      </c>
      <c r="L1607" s="125">
        <v>4</v>
      </c>
      <c r="M1607" s="125">
        <v>0</v>
      </c>
      <c r="N1607" s="125">
        <v>1.81E-3</v>
      </c>
      <c r="O1607" s="125">
        <v>2.5999999999999998E-4</v>
      </c>
      <c r="P1607" s="125"/>
      <c r="Q1607" s="125"/>
      <c r="R1607" s="125">
        <v>2.0600000000000002E-3</v>
      </c>
      <c r="S1607" s="125"/>
      <c r="T1607" s="125"/>
      <c r="U1607" s="125"/>
      <c r="V1607" s="125"/>
      <c r="W1607" s="125"/>
      <c r="X1607" s="125"/>
      <c r="Y1607" s="125"/>
      <c r="Z1607" s="125"/>
      <c r="AA1607" s="125"/>
      <c r="AB1607" s="125"/>
      <c r="AC1607" s="125"/>
      <c r="AD1607" s="125"/>
      <c r="AE1607" s="125">
        <v>2.5999999999999998E-4</v>
      </c>
      <c r="AF1607" s="125"/>
      <c r="AG1607" s="125"/>
      <c r="AH1607" s="125"/>
      <c r="AI1607" s="125"/>
      <c r="AJ1607" s="125"/>
      <c r="AK1607" s="125"/>
      <c r="AL1607" s="125"/>
      <c r="AM1607" s="125"/>
      <c r="AN1607" s="125"/>
      <c r="AO1607" s="125"/>
      <c r="AP1607" s="125"/>
      <c r="AQ1607" s="125"/>
      <c r="AR1607" s="125"/>
      <c r="AS1607" s="125" t="s">
        <v>1353</v>
      </c>
      <c r="AT1607" s="108" t="str">
        <f t="shared" si="25"/>
        <v>SYNL1_2025-07-06_P</v>
      </c>
    </row>
    <row r="1608" spans="1:46" x14ac:dyDescent="0.35">
      <c r="A1608" s="125" t="s">
        <v>1767</v>
      </c>
      <c r="B1608" s="125" t="s">
        <v>1349</v>
      </c>
      <c r="C1608" s="125" t="s">
        <v>1361</v>
      </c>
      <c r="D1608" s="125" t="s">
        <v>1349</v>
      </c>
      <c r="E1608" s="125">
        <v>147.95679999999999</v>
      </c>
      <c r="F1608" s="125" t="s">
        <v>1351</v>
      </c>
      <c r="G1608" s="102">
        <v>45844.79791666667</v>
      </c>
      <c r="H1608" s="125"/>
      <c r="I1608" s="125" t="s">
        <v>1352</v>
      </c>
      <c r="J1608" s="125"/>
      <c r="K1608" s="125"/>
      <c r="L1608" s="125">
        <v>0</v>
      </c>
      <c r="M1608" s="125">
        <v>0</v>
      </c>
      <c r="N1608" s="125">
        <v>0.14434</v>
      </c>
      <c r="O1608" s="125">
        <v>5.8599999999999998E-3</v>
      </c>
      <c r="P1608" s="125"/>
      <c r="Q1608" s="125"/>
      <c r="R1608" s="125">
        <v>0.15018999999999999</v>
      </c>
      <c r="S1608" s="125"/>
      <c r="T1608" s="125"/>
      <c r="U1608" s="125"/>
      <c r="V1608" s="125"/>
      <c r="W1608" s="125"/>
      <c r="X1608" s="125"/>
      <c r="Y1608" s="125"/>
      <c r="Z1608" s="125"/>
      <c r="AA1608" s="125"/>
      <c r="AB1608" s="125"/>
      <c r="AC1608" s="125"/>
      <c r="AD1608" s="125"/>
      <c r="AE1608" s="125">
        <v>5.8599999999999998E-3</v>
      </c>
      <c r="AF1608" s="125"/>
      <c r="AG1608" s="125"/>
      <c r="AH1608" s="125"/>
      <c r="AI1608" s="125"/>
      <c r="AJ1608" s="125"/>
      <c r="AK1608" s="125"/>
      <c r="AL1608" s="125"/>
      <c r="AM1608" s="125"/>
      <c r="AN1608" s="125"/>
      <c r="AO1608" s="125"/>
      <c r="AP1608" s="125"/>
      <c r="AQ1608" s="125"/>
      <c r="AR1608" s="125"/>
      <c r="AS1608" s="125" t="s">
        <v>1353</v>
      </c>
      <c r="AT1608" s="108" t="str">
        <f t="shared" si="25"/>
        <v>DB1_2025-07-06_T</v>
      </c>
    </row>
    <row r="1609" spans="1:46" x14ac:dyDescent="0.35">
      <c r="A1609" s="125" t="s">
        <v>1768</v>
      </c>
      <c r="B1609" s="125" t="s">
        <v>1349</v>
      </c>
      <c r="C1609" s="125" t="s">
        <v>1350</v>
      </c>
      <c r="D1609" s="125" t="s">
        <v>1349</v>
      </c>
      <c r="E1609" s="125">
        <v>-0.33413999999999999</v>
      </c>
      <c r="F1609" s="125" t="s">
        <v>1351</v>
      </c>
      <c r="G1609" s="102">
        <v>45844.798611111109</v>
      </c>
      <c r="H1609" s="125"/>
      <c r="I1609" s="125" t="s">
        <v>1352</v>
      </c>
      <c r="J1609" s="125"/>
      <c r="K1609" s="125"/>
      <c r="L1609" s="125">
        <v>0</v>
      </c>
      <c r="M1609" s="125">
        <v>0</v>
      </c>
      <c r="N1609" s="125">
        <v>7.4700000000000001E-3</v>
      </c>
      <c r="O1609" s="125">
        <v>6.6100000000000004E-3</v>
      </c>
      <c r="P1609" s="125"/>
      <c r="Q1609" s="125"/>
      <c r="R1609" s="125">
        <v>1.4069999999999999E-2</v>
      </c>
      <c r="S1609" s="125"/>
      <c r="T1609" s="125"/>
      <c r="U1609" s="125"/>
      <c r="V1609" s="125"/>
      <c r="W1609" s="125"/>
      <c r="X1609" s="125"/>
      <c r="Y1609" s="125"/>
      <c r="Z1609" s="125"/>
      <c r="AA1609" s="125"/>
      <c r="AB1609" s="125"/>
      <c r="AC1609" s="125"/>
      <c r="AD1609" s="125"/>
      <c r="AE1609" s="125">
        <v>6.6100000000000004E-3</v>
      </c>
      <c r="AF1609" s="125"/>
      <c r="AG1609" s="125"/>
      <c r="AH1609" s="125"/>
      <c r="AI1609" s="125"/>
      <c r="AJ1609" s="125"/>
      <c r="AK1609" s="125"/>
      <c r="AL1609" s="125"/>
      <c r="AM1609" s="125"/>
      <c r="AN1609" s="125"/>
      <c r="AO1609" s="125"/>
      <c r="AP1609" s="125"/>
      <c r="AQ1609" s="125"/>
      <c r="AR1609" s="125"/>
      <c r="AS1609" s="125" t="s">
        <v>1353</v>
      </c>
      <c r="AT1609" s="108" t="str">
        <f t="shared" si="25"/>
        <v>SB2_2025-07-06_N</v>
      </c>
    </row>
    <row r="1610" spans="1:46" x14ac:dyDescent="0.35">
      <c r="A1610" s="125" t="s">
        <v>1769</v>
      </c>
      <c r="B1610" s="125" t="s">
        <v>1349</v>
      </c>
      <c r="C1610" s="125" t="s">
        <v>1350</v>
      </c>
      <c r="D1610" s="125" t="s">
        <v>1349</v>
      </c>
      <c r="E1610" s="125">
        <v>-0.16975999999999999</v>
      </c>
      <c r="F1610" s="125" t="s">
        <v>1351</v>
      </c>
      <c r="G1610" s="102">
        <v>45844.799305555556</v>
      </c>
      <c r="H1610" s="125"/>
      <c r="I1610" s="125" t="s">
        <v>1352</v>
      </c>
      <c r="J1610" s="125"/>
      <c r="K1610" s="125"/>
      <c r="L1610" s="125">
        <v>0</v>
      </c>
      <c r="M1610" s="125">
        <v>0</v>
      </c>
      <c r="N1610" s="125">
        <v>7.9299999999999995E-3</v>
      </c>
      <c r="O1610" s="125">
        <v>6.5300000000000002E-3</v>
      </c>
      <c r="P1610" s="125"/>
      <c r="Q1610" s="125"/>
      <c r="R1610" s="125">
        <v>1.4460000000000001E-2</v>
      </c>
      <c r="S1610" s="125"/>
      <c r="T1610" s="125"/>
      <c r="U1610" s="125"/>
      <c r="V1610" s="125"/>
      <c r="W1610" s="125"/>
      <c r="X1610" s="125"/>
      <c r="Y1610" s="125"/>
      <c r="Z1610" s="125"/>
      <c r="AA1610" s="125"/>
      <c r="AB1610" s="125"/>
      <c r="AC1610" s="125"/>
      <c r="AD1610" s="125"/>
      <c r="AE1610" s="125">
        <v>6.5300000000000002E-3</v>
      </c>
      <c r="AF1610" s="125"/>
      <c r="AG1610" s="125"/>
      <c r="AH1610" s="125"/>
      <c r="AI1610" s="125"/>
      <c r="AJ1610" s="125"/>
      <c r="AK1610" s="125"/>
      <c r="AL1610" s="125"/>
      <c r="AM1610" s="125"/>
      <c r="AN1610" s="125"/>
      <c r="AO1610" s="125"/>
      <c r="AP1610" s="125"/>
      <c r="AQ1610" s="125"/>
      <c r="AR1610" s="125"/>
      <c r="AS1610" s="125" t="s">
        <v>1353</v>
      </c>
      <c r="AT1610" s="108" t="str">
        <f t="shared" si="25"/>
        <v>SBA_2025-07-06_N</v>
      </c>
    </row>
    <row r="1611" spans="1:46" x14ac:dyDescent="0.35">
      <c r="A1611" s="125" t="s">
        <v>1768</v>
      </c>
      <c r="B1611" s="125" t="s">
        <v>1349</v>
      </c>
      <c r="C1611" s="125" t="s">
        <v>1359</v>
      </c>
      <c r="D1611" s="125" t="s">
        <v>1349</v>
      </c>
      <c r="E1611" s="125">
        <v>409.92099999999999</v>
      </c>
      <c r="F1611" s="125" t="s">
        <v>1357</v>
      </c>
      <c r="G1611" s="102">
        <v>45844.802777777775</v>
      </c>
      <c r="H1611" s="125"/>
      <c r="I1611" s="125" t="s">
        <v>1352</v>
      </c>
      <c r="J1611" s="125"/>
      <c r="K1611" s="125" t="s">
        <v>1360</v>
      </c>
      <c r="L1611" s="125">
        <v>4</v>
      </c>
      <c r="M1611" s="125">
        <v>0</v>
      </c>
      <c r="N1611" s="125">
        <v>0.23921000000000001</v>
      </c>
      <c r="O1611" s="125">
        <v>0.13161</v>
      </c>
      <c r="P1611" s="125"/>
      <c r="Q1611" s="125"/>
      <c r="R1611" s="125">
        <v>0.37081999999999998</v>
      </c>
      <c r="S1611" s="125"/>
      <c r="T1611" s="125"/>
      <c r="U1611" s="125"/>
      <c r="V1611" s="125"/>
      <c r="W1611" s="125"/>
      <c r="X1611" s="125"/>
      <c r="Y1611" s="125"/>
      <c r="Z1611" s="125"/>
      <c r="AA1611" s="125"/>
      <c r="AB1611" s="125"/>
      <c r="AC1611" s="125"/>
      <c r="AD1611" s="125"/>
      <c r="AE1611" s="125">
        <v>0.13161</v>
      </c>
      <c r="AF1611" s="125"/>
      <c r="AG1611" s="125"/>
      <c r="AH1611" s="125"/>
      <c r="AI1611" s="125"/>
      <c r="AJ1611" s="125"/>
      <c r="AK1611" s="125"/>
      <c r="AL1611" s="125"/>
      <c r="AM1611" s="125"/>
      <c r="AN1611" s="125"/>
      <c r="AO1611" s="125"/>
      <c r="AP1611" s="125"/>
      <c r="AQ1611" s="125"/>
      <c r="AR1611" s="125"/>
      <c r="AS1611" s="125" t="s">
        <v>1353</v>
      </c>
      <c r="AT1611" s="108" t="str">
        <f t="shared" si="25"/>
        <v>SB2_2025-07-06_C</v>
      </c>
    </row>
    <row r="1612" spans="1:46" x14ac:dyDescent="0.35">
      <c r="A1612" s="125" t="s">
        <v>1753</v>
      </c>
      <c r="B1612" s="125" t="s">
        <v>1349</v>
      </c>
      <c r="C1612" s="125" t="s">
        <v>1359</v>
      </c>
      <c r="D1612" s="125" t="s">
        <v>1349</v>
      </c>
      <c r="E1612" s="125">
        <v>474.7081</v>
      </c>
      <c r="F1612" s="125" t="s">
        <v>1357</v>
      </c>
      <c r="G1612" s="102">
        <v>45844.806944444441</v>
      </c>
      <c r="H1612" s="125"/>
      <c r="I1612" s="125" t="s">
        <v>1352</v>
      </c>
      <c r="J1612" s="125"/>
      <c r="K1612" s="125" t="s">
        <v>1360</v>
      </c>
      <c r="L1612" s="125">
        <v>20</v>
      </c>
      <c r="M1612" s="125">
        <v>0</v>
      </c>
      <c r="N1612" s="125">
        <v>7.424E-2</v>
      </c>
      <c r="O1612" s="125">
        <v>0.13088</v>
      </c>
      <c r="P1612" s="125"/>
      <c r="Q1612" s="125"/>
      <c r="R1612" s="125">
        <v>0.20512</v>
      </c>
      <c r="S1612" s="125"/>
      <c r="T1612" s="125"/>
      <c r="U1612" s="125"/>
      <c r="V1612" s="125"/>
      <c r="W1612" s="125"/>
      <c r="X1612" s="125"/>
      <c r="Y1612" s="125"/>
      <c r="Z1612" s="125"/>
      <c r="AA1612" s="125"/>
      <c r="AB1612" s="125"/>
      <c r="AC1612" s="125"/>
      <c r="AD1612" s="125"/>
      <c r="AE1612" s="125">
        <v>0.13088</v>
      </c>
      <c r="AF1612" s="125"/>
      <c r="AG1612" s="125"/>
      <c r="AH1612" s="125"/>
      <c r="AI1612" s="125"/>
      <c r="AJ1612" s="125"/>
      <c r="AK1612" s="125"/>
      <c r="AL1612" s="125"/>
      <c r="AM1612" s="125"/>
      <c r="AN1612" s="125"/>
      <c r="AO1612" s="125"/>
      <c r="AP1612" s="125"/>
      <c r="AQ1612" s="125"/>
      <c r="AR1612" s="125"/>
      <c r="AS1612" s="125" t="s">
        <v>1353</v>
      </c>
      <c r="AT1612" s="108" t="str">
        <f t="shared" si="25"/>
        <v>COL1_2025-07-06_C</v>
      </c>
    </row>
    <row r="1613" spans="1:46" x14ac:dyDescent="0.35">
      <c r="A1613" s="125" t="s">
        <v>1769</v>
      </c>
      <c r="B1613" s="125" t="s">
        <v>1349</v>
      </c>
      <c r="C1613" s="125" t="s">
        <v>1356</v>
      </c>
      <c r="D1613" s="125" t="s">
        <v>1349</v>
      </c>
      <c r="E1613" s="125">
        <v>5.8470000000000001E-2</v>
      </c>
      <c r="F1613" s="125" t="s">
        <v>1357</v>
      </c>
      <c r="G1613" s="102">
        <v>45844.806944444441</v>
      </c>
      <c r="H1613" s="125"/>
      <c r="I1613" s="125" t="s">
        <v>1352</v>
      </c>
      <c r="J1613" s="125"/>
      <c r="K1613" s="125"/>
      <c r="L1613" s="125">
        <v>0</v>
      </c>
      <c r="M1613" s="125">
        <v>0</v>
      </c>
      <c r="N1613" s="125">
        <v>1.755E-2</v>
      </c>
      <c r="O1613" s="125">
        <v>1.3799999999999999E-3</v>
      </c>
      <c r="P1613" s="125"/>
      <c r="Q1613" s="125"/>
      <c r="R1613" s="125">
        <v>1.8929999999999999E-2</v>
      </c>
      <c r="S1613" s="125"/>
      <c r="T1613" s="125"/>
      <c r="U1613" s="125"/>
      <c r="V1613" s="125"/>
      <c r="W1613" s="125"/>
      <c r="X1613" s="125"/>
      <c r="Y1613" s="125"/>
      <c r="Z1613" s="125"/>
      <c r="AA1613" s="125"/>
      <c r="AB1613" s="125"/>
      <c r="AC1613" s="125"/>
      <c r="AD1613" s="125"/>
      <c r="AE1613" s="125">
        <v>1.3799999999999999E-3</v>
      </c>
      <c r="AF1613" s="125"/>
      <c r="AG1613" s="125"/>
      <c r="AH1613" s="125"/>
      <c r="AI1613" s="125"/>
      <c r="AJ1613" s="125"/>
      <c r="AK1613" s="125"/>
      <c r="AL1613" s="125"/>
      <c r="AM1613" s="125"/>
      <c r="AN1613" s="125"/>
      <c r="AO1613" s="125"/>
      <c r="AP1613" s="125"/>
      <c r="AQ1613" s="125"/>
      <c r="AR1613" s="125"/>
      <c r="AS1613" s="125" t="s">
        <v>1353</v>
      </c>
      <c r="AT1613" s="108" t="str">
        <f t="shared" si="25"/>
        <v>SBA_2025-07-06_P</v>
      </c>
    </row>
    <row r="1614" spans="1:46" x14ac:dyDescent="0.35">
      <c r="A1614" s="125" t="s">
        <v>1768</v>
      </c>
      <c r="B1614" s="125" t="s">
        <v>1349</v>
      </c>
      <c r="C1614" s="125" t="s">
        <v>1361</v>
      </c>
      <c r="D1614" s="125" t="s">
        <v>1349</v>
      </c>
      <c r="E1614" s="125">
        <v>316.0634</v>
      </c>
      <c r="F1614" s="125" t="s">
        <v>1351</v>
      </c>
      <c r="G1614" s="102">
        <v>45844.808333333334</v>
      </c>
      <c r="H1614" s="125"/>
      <c r="I1614" s="125" t="s">
        <v>1352</v>
      </c>
      <c r="J1614" s="125"/>
      <c r="K1614" s="125"/>
      <c r="L1614" s="125">
        <v>0</v>
      </c>
      <c r="M1614" s="125">
        <v>0</v>
      </c>
      <c r="N1614" s="125">
        <v>0.31206</v>
      </c>
      <c r="O1614" s="125">
        <v>4.7499999999999999E-3</v>
      </c>
      <c r="P1614" s="125"/>
      <c r="Q1614" s="125"/>
      <c r="R1614" s="125">
        <v>0.31681999999999999</v>
      </c>
      <c r="S1614" s="125"/>
      <c r="T1614" s="125"/>
      <c r="U1614" s="125"/>
      <c r="V1614" s="125"/>
      <c r="W1614" s="125"/>
      <c r="X1614" s="125"/>
      <c r="Y1614" s="125"/>
      <c r="Z1614" s="125"/>
      <c r="AA1614" s="125"/>
      <c r="AB1614" s="125"/>
      <c r="AC1614" s="125"/>
      <c r="AD1614" s="125"/>
      <c r="AE1614" s="125">
        <v>4.7499999999999999E-3</v>
      </c>
      <c r="AF1614" s="125"/>
      <c r="AG1614" s="125"/>
      <c r="AH1614" s="125"/>
      <c r="AI1614" s="125"/>
      <c r="AJ1614" s="125"/>
      <c r="AK1614" s="125"/>
      <c r="AL1614" s="125"/>
      <c r="AM1614" s="125"/>
      <c r="AN1614" s="125"/>
      <c r="AO1614" s="125"/>
      <c r="AP1614" s="125"/>
      <c r="AQ1614" s="125"/>
      <c r="AR1614" s="125"/>
      <c r="AS1614" s="125" t="s">
        <v>1353</v>
      </c>
      <c r="AT1614" s="108" t="str">
        <f t="shared" si="25"/>
        <v>SB2_2025-07-06_T</v>
      </c>
    </row>
    <row r="1615" spans="1:46" x14ac:dyDescent="0.35">
      <c r="A1615" s="125" t="s">
        <v>1753</v>
      </c>
      <c r="B1615" s="125" t="s">
        <v>1349</v>
      </c>
      <c r="C1615" s="125" t="s">
        <v>1356</v>
      </c>
      <c r="D1615" s="125" t="s">
        <v>1349</v>
      </c>
      <c r="E1615" s="125">
        <v>3.9570000000000001E-2</v>
      </c>
      <c r="F1615" s="125" t="s">
        <v>1357</v>
      </c>
      <c r="G1615" s="102">
        <v>45844.809027777781</v>
      </c>
      <c r="H1615" s="125"/>
      <c r="I1615" s="125" t="s">
        <v>1352</v>
      </c>
      <c r="J1615" s="125"/>
      <c r="K1615" s="125" t="s">
        <v>1360</v>
      </c>
      <c r="L1615" s="125">
        <v>4</v>
      </c>
      <c r="M1615" s="125">
        <v>0</v>
      </c>
      <c r="N1615" s="125">
        <v>4.2999999999999999E-4</v>
      </c>
      <c r="O1615" s="125">
        <v>4.8000000000000001E-4</v>
      </c>
      <c r="P1615" s="125"/>
      <c r="Q1615" s="125"/>
      <c r="R1615" s="125">
        <v>9.1E-4</v>
      </c>
      <c r="S1615" s="125"/>
      <c r="T1615" s="125"/>
      <c r="U1615" s="125"/>
      <c r="V1615" s="125"/>
      <c r="W1615" s="125"/>
      <c r="X1615" s="125"/>
      <c r="Y1615" s="125"/>
      <c r="Z1615" s="125"/>
      <c r="AA1615" s="125"/>
      <c r="AB1615" s="125"/>
      <c r="AC1615" s="125"/>
      <c r="AD1615" s="125"/>
      <c r="AE1615" s="125">
        <v>4.8000000000000001E-4</v>
      </c>
      <c r="AF1615" s="125"/>
      <c r="AG1615" s="125"/>
      <c r="AH1615" s="125"/>
      <c r="AI1615" s="125"/>
      <c r="AJ1615" s="125"/>
      <c r="AK1615" s="125"/>
      <c r="AL1615" s="125"/>
      <c r="AM1615" s="125"/>
      <c r="AN1615" s="125"/>
      <c r="AO1615" s="125"/>
      <c r="AP1615" s="125"/>
      <c r="AQ1615" s="125"/>
      <c r="AR1615" s="125"/>
      <c r="AS1615" s="125" t="s">
        <v>1353</v>
      </c>
      <c r="AT1615" s="108" t="str">
        <f t="shared" si="25"/>
        <v>COL1_2025-07-06_P</v>
      </c>
    </row>
    <row r="1616" spans="1:46" x14ac:dyDescent="0.35">
      <c r="A1616" s="125" t="s">
        <v>1755</v>
      </c>
      <c r="B1616" s="125" t="s">
        <v>1349</v>
      </c>
      <c r="C1616" s="125" t="s">
        <v>1359</v>
      </c>
      <c r="D1616" s="125" t="s">
        <v>1349</v>
      </c>
      <c r="E1616" s="125">
        <v>292.03730000000002</v>
      </c>
      <c r="F1616" s="125" t="s">
        <v>1357</v>
      </c>
      <c r="G1616" s="102">
        <v>45844.809027777781</v>
      </c>
      <c r="H1616" s="125"/>
      <c r="I1616" s="125" t="s">
        <v>1352</v>
      </c>
      <c r="J1616" s="125"/>
      <c r="K1616" s="125" t="s">
        <v>1360</v>
      </c>
      <c r="L1616" s="125">
        <v>4</v>
      </c>
      <c r="M1616" s="125">
        <v>0</v>
      </c>
      <c r="N1616" s="125">
        <v>0.17760000000000001</v>
      </c>
      <c r="O1616" s="125">
        <v>0.12998999999999999</v>
      </c>
      <c r="P1616" s="125"/>
      <c r="Q1616" s="125"/>
      <c r="R1616" s="125">
        <v>0.30758999999999997</v>
      </c>
      <c r="S1616" s="125"/>
      <c r="T1616" s="125"/>
      <c r="U1616" s="125"/>
      <c r="V1616" s="125"/>
      <c r="W1616" s="125"/>
      <c r="X1616" s="125"/>
      <c r="Y1616" s="125"/>
      <c r="Z1616" s="125"/>
      <c r="AA1616" s="125"/>
      <c r="AB1616" s="125"/>
      <c r="AC1616" s="125"/>
      <c r="AD1616" s="125"/>
      <c r="AE1616" s="125">
        <v>0.12998999999999999</v>
      </c>
      <c r="AF1616" s="125"/>
      <c r="AG1616" s="125"/>
      <c r="AH1616" s="125"/>
      <c r="AI1616" s="125"/>
      <c r="AJ1616" s="125"/>
      <c r="AK1616" s="125"/>
      <c r="AL1616" s="125"/>
      <c r="AM1616" s="125"/>
      <c r="AN1616" s="125"/>
      <c r="AO1616" s="125"/>
      <c r="AP1616" s="125"/>
      <c r="AQ1616" s="125"/>
      <c r="AR1616" s="125"/>
      <c r="AS1616" s="125" t="s">
        <v>1353</v>
      </c>
      <c r="AT1616" s="108" t="str">
        <f t="shared" si="25"/>
        <v>HB3_2025-07-06_C</v>
      </c>
    </row>
    <row r="1617" spans="1:46" x14ac:dyDescent="0.35">
      <c r="A1617" s="125" t="s">
        <v>1770</v>
      </c>
      <c r="B1617" s="125" t="s">
        <v>1349</v>
      </c>
      <c r="C1617" s="125" t="s">
        <v>1350</v>
      </c>
      <c r="D1617" s="125" t="s">
        <v>1349</v>
      </c>
      <c r="E1617" s="125">
        <v>-1.3273200000000001</v>
      </c>
      <c r="F1617" s="125" t="s">
        <v>1351</v>
      </c>
      <c r="G1617" s="102">
        <v>45844.809027777781</v>
      </c>
      <c r="H1617" s="125"/>
      <c r="I1617" s="125" t="s">
        <v>1352</v>
      </c>
      <c r="J1617" s="125"/>
      <c r="K1617" s="125"/>
      <c r="L1617" s="125">
        <v>0</v>
      </c>
      <c r="M1617" s="125">
        <v>0</v>
      </c>
      <c r="N1617" s="125">
        <v>4.6499999999999996E-3</v>
      </c>
      <c r="O1617" s="125">
        <v>1.72E-3</v>
      </c>
      <c r="P1617" s="125"/>
      <c r="Q1617" s="125"/>
      <c r="R1617" s="125">
        <v>6.3699999999999998E-3</v>
      </c>
      <c r="S1617" s="125"/>
      <c r="T1617" s="125"/>
      <c r="U1617" s="125"/>
      <c r="V1617" s="125"/>
      <c r="W1617" s="125"/>
      <c r="X1617" s="125"/>
      <c r="Y1617" s="125"/>
      <c r="Z1617" s="125"/>
      <c r="AA1617" s="125"/>
      <c r="AB1617" s="125"/>
      <c r="AC1617" s="125"/>
      <c r="AD1617" s="125"/>
      <c r="AE1617" s="125">
        <v>1.72E-3</v>
      </c>
      <c r="AF1617" s="125"/>
      <c r="AG1617" s="125"/>
      <c r="AH1617" s="125"/>
      <c r="AI1617" s="125"/>
      <c r="AJ1617" s="125"/>
      <c r="AK1617" s="125"/>
      <c r="AL1617" s="125"/>
      <c r="AM1617" s="125"/>
      <c r="AN1617" s="125"/>
      <c r="AO1617" s="125"/>
      <c r="AP1617" s="125"/>
      <c r="AQ1617" s="125"/>
      <c r="AR1617" s="125"/>
      <c r="AS1617" s="125" t="s">
        <v>1353</v>
      </c>
      <c r="AT1617" s="108" t="str">
        <f t="shared" si="25"/>
        <v>SW1_2025-07-06_N</v>
      </c>
    </row>
    <row r="1618" spans="1:46" x14ac:dyDescent="0.35">
      <c r="A1618" s="125" t="s">
        <v>1771</v>
      </c>
      <c r="B1618" s="125" t="s">
        <v>1349</v>
      </c>
      <c r="C1618" s="125" t="s">
        <v>1350</v>
      </c>
      <c r="D1618" s="125" t="s">
        <v>1349</v>
      </c>
      <c r="E1618" s="125">
        <v>1.7381899999999999</v>
      </c>
      <c r="F1618" s="125" t="s">
        <v>1351</v>
      </c>
      <c r="G1618" s="102">
        <v>45844.811111111114</v>
      </c>
      <c r="H1618" s="125"/>
      <c r="I1618" s="125" t="s">
        <v>1352</v>
      </c>
      <c r="J1618" s="125"/>
      <c r="K1618" s="125"/>
      <c r="L1618" s="125">
        <v>0</v>
      </c>
      <c r="M1618" s="125">
        <v>0</v>
      </c>
      <c r="N1618" s="125">
        <v>1.333E-2</v>
      </c>
      <c r="O1618" s="125">
        <v>1.57E-3</v>
      </c>
      <c r="P1618" s="125"/>
      <c r="Q1618" s="125"/>
      <c r="R1618" s="125">
        <v>1.49E-2</v>
      </c>
      <c r="S1618" s="125"/>
      <c r="T1618" s="125"/>
      <c r="U1618" s="125"/>
      <c r="V1618" s="125"/>
      <c r="W1618" s="125"/>
      <c r="X1618" s="125"/>
      <c r="Y1618" s="125"/>
      <c r="Z1618" s="125"/>
      <c r="AA1618" s="125"/>
      <c r="AB1618" s="125"/>
      <c r="AC1618" s="125"/>
      <c r="AD1618" s="125"/>
      <c r="AE1618" s="125">
        <v>1.57E-3</v>
      </c>
      <c r="AF1618" s="125"/>
      <c r="AG1618" s="125"/>
      <c r="AH1618" s="125"/>
      <c r="AI1618" s="125"/>
      <c r="AJ1618" s="125"/>
      <c r="AK1618" s="125"/>
      <c r="AL1618" s="125"/>
      <c r="AM1618" s="125"/>
      <c r="AN1618" s="125"/>
      <c r="AO1618" s="125"/>
      <c r="AP1618" s="125"/>
      <c r="AQ1618" s="125"/>
      <c r="AR1618" s="125"/>
      <c r="AS1618" s="125" t="s">
        <v>1353</v>
      </c>
      <c r="AT1618" s="108" t="str">
        <f t="shared" si="25"/>
        <v>BD5_2025-07-06_N</v>
      </c>
    </row>
    <row r="1619" spans="1:46" x14ac:dyDescent="0.35">
      <c r="A1619" s="125" t="s">
        <v>1755</v>
      </c>
      <c r="B1619" s="125" t="s">
        <v>1349</v>
      </c>
      <c r="C1619" s="125" t="s">
        <v>1397</v>
      </c>
      <c r="D1619" s="125" t="s">
        <v>1349</v>
      </c>
      <c r="E1619" s="125">
        <v>0.19641</v>
      </c>
      <c r="F1619" s="125" t="s">
        <v>1357</v>
      </c>
      <c r="G1619" s="102">
        <v>45844.811111111114</v>
      </c>
      <c r="H1619" s="125"/>
      <c r="I1619" s="125" t="s">
        <v>1352</v>
      </c>
      <c r="J1619" s="125"/>
      <c r="K1619" s="125" t="s">
        <v>1360</v>
      </c>
      <c r="L1619" s="125">
        <v>4</v>
      </c>
      <c r="M1619" s="125">
        <v>0</v>
      </c>
      <c r="N1619" s="125">
        <v>1.49E-3</v>
      </c>
      <c r="O1619" s="125">
        <v>9.0000000000000006E-5</v>
      </c>
      <c r="P1619" s="125"/>
      <c r="Q1619" s="125"/>
      <c r="R1619" s="125">
        <v>1.5900000000000001E-3</v>
      </c>
      <c r="S1619" s="125"/>
      <c r="T1619" s="125"/>
      <c r="U1619" s="125"/>
      <c r="V1619" s="125"/>
      <c r="W1619" s="125"/>
      <c r="X1619" s="125"/>
      <c r="Y1619" s="125"/>
      <c r="Z1619" s="125"/>
      <c r="AA1619" s="125"/>
      <c r="AB1619" s="125"/>
      <c r="AC1619" s="125"/>
      <c r="AD1619" s="125"/>
      <c r="AE1619" s="125">
        <v>9.0000000000000006E-5</v>
      </c>
      <c r="AF1619" s="125"/>
      <c r="AG1619" s="125"/>
      <c r="AH1619" s="125"/>
      <c r="AI1619" s="125"/>
      <c r="AJ1619" s="125"/>
      <c r="AK1619" s="125"/>
      <c r="AL1619" s="125"/>
      <c r="AM1619" s="125"/>
      <c r="AN1619" s="125"/>
      <c r="AO1619" s="125"/>
      <c r="AP1619" s="125"/>
      <c r="AQ1619" s="125"/>
      <c r="AR1619" s="125"/>
      <c r="AS1619" s="125" t="s">
        <v>1353</v>
      </c>
      <c r="AT1619" s="108" t="str">
        <f t="shared" si="25"/>
        <v>HB3_2025-07-06_P</v>
      </c>
    </row>
    <row r="1620" spans="1:46" x14ac:dyDescent="0.35">
      <c r="A1620" s="125" t="s">
        <v>1762</v>
      </c>
      <c r="B1620" s="125" t="s">
        <v>1349</v>
      </c>
      <c r="C1620" s="125" t="s">
        <v>1361</v>
      </c>
      <c r="D1620" s="125" t="s">
        <v>1349</v>
      </c>
      <c r="E1620" s="125">
        <v>1800.8389999999999</v>
      </c>
      <c r="F1620" s="125" t="s">
        <v>1351</v>
      </c>
      <c r="G1620" s="102">
        <v>45844.811111111114</v>
      </c>
      <c r="H1620" s="125"/>
      <c r="I1620" s="125" t="s">
        <v>1352</v>
      </c>
      <c r="J1620" s="125"/>
      <c r="K1620" s="125" t="s">
        <v>1360</v>
      </c>
      <c r="L1620" s="125">
        <v>4</v>
      </c>
      <c r="M1620" s="125">
        <v>0</v>
      </c>
      <c r="N1620" s="125">
        <v>0.35761999999999999</v>
      </c>
      <c r="O1620" s="125">
        <v>5.2999999999999998E-4</v>
      </c>
      <c r="P1620" s="125"/>
      <c r="Q1620" s="125"/>
      <c r="R1620" s="125">
        <v>0.35815000000000002</v>
      </c>
      <c r="S1620" s="125"/>
      <c r="T1620" s="125"/>
      <c r="U1620" s="125"/>
      <c r="V1620" s="125"/>
      <c r="W1620" s="125"/>
      <c r="X1620" s="125"/>
      <c r="Y1620" s="125"/>
      <c r="Z1620" s="125"/>
      <c r="AA1620" s="125"/>
      <c r="AB1620" s="125"/>
      <c r="AC1620" s="125"/>
      <c r="AD1620" s="125"/>
      <c r="AE1620" s="125">
        <v>5.2999999999999998E-4</v>
      </c>
      <c r="AF1620" s="125"/>
      <c r="AG1620" s="125"/>
      <c r="AH1620" s="125"/>
      <c r="AI1620" s="125"/>
      <c r="AJ1620" s="125"/>
      <c r="AK1620" s="125"/>
      <c r="AL1620" s="125"/>
      <c r="AM1620" s="125"/>
      <c r="AN1620" s="125"/>
      <c r="AO1620" s="125"/>
      <c r="AP1620" s="125"/>
      <c r="AQ1620" s="125"/>
      <c r="AR1620" s="125"/>
      <c r="AS1620" s="125" t="s">
        <v>1353</v>
      </c>
      <c r="AT1620" s="108" t="str">
        <f t="shared" si="25"/>
        <v>LSC1_2025-07-06_T</v>
      </c>
    </row>
    <row r="1621" spans="1:46" x14ac:dyDescent="0.35">
      <c r="A1621" s="125" t="s">
        <v>1770</v>
      </c>
      <c r="B1621" s="125" t="s">
        <v>1349</v>
      </c>
      <c r="C1621" s="125" t="s">
        <v>1356</v>
      </c>
      <c r="D1621" s="125" t="s">
        <v>1349</v>
      </c>
      <c r="E1621" s="125">
        <v>0.11405999999999999</v>
      </c>
      <c r="F1621" s="125" t="s">
        <v>1357</v>
      </c>
      <c r="G1621" s="102">
        <v>45844.811805555553</v>
      </c>
      <c r="H1621" s="125"/>
      <c r="I1621" s="125" t="s">
        <v>1352</v>
      </c>
      <c r="J1621" s="125"/>
      <c r="K1621" s="125"/>
      <c r="L1621" s="125">
        <v>0</v>
      </c>
      <c r="M1621" s="125">
        <v>0</v>
      </c>
      <c r="N1621" s="125">
        <v>3.6380000000000003E-2</v>
      </c>
      <c r="O1621" s="125">
        <v>3.2000000000000003E-4</v>
      </c>
      <c r="P1621" s="125"/>
      <c r="Q1621" s="125"/>
      <c r="R1621" s="125">
        <v>3.6700000000000003E-2</v>
      </c>
      <c r="S1621" s="125"/>
      <c r="T1621" s="125"/>
      <c r="U1621" s="125"/>
      <c r="V1621" s="125"/>
      <c r="W1621" s="125"/>
      <c r="X1621" s="125"/>
      <c r="Y1621" s="125"/>
      <c r="Z1621" s="125"/>
      <c r="AA1621" s="125"/>
      <c r="AB1621" s="125"/>
      <c r="AC1621" s="125"/>
      <c r="AD1621" s="125"/>
      <c r="AE1621" s="125">
        <v>3.2000000000000003E-4</v>
      </c>
      <c r="AF1621" s="125"/>
      <c r="AG1621" s="125"/>
      <c r="AH1621" s="125"/>
      <c r="AI1621" s="125"/>
      <c r="AJ1621" s="125"/>
      <c r="AK1621" s="125"/>
      <c r="AL1621" s="125"/>
      <c r="AM1621" s="125"/>
      <c r="AN1621" s="125"/>
      <c r="AO1621" s="125"/>
      <c r="AP1621" s="125"/>
      <c r="AQ1621" s="125"/>
      <c r="AR1621" s="125"/>
      <c r="AS1621" s="125" t="s">
        <v>1353</v>
      </c>
      <c r="AT1621" s="108" t="str">
        <f t="shared" si="25"/>
        <v>SW1_2025-07-06_P</v>
      </c>
    </row>
    <row r="1622" spans="1:46" x14ac:dyDescent="0.35">
      <c r="A1622" s="125" t="s">
        <v>1772</v>
      </c>
      <c r="B1622" s="125" t="s">
        <v>1349</v>
      </c>
      <c r="C1622" s="125" t="s">
        <v>1350</v>
      </c>
      <c r="D1622" s="125" t="s">
        <v>1349</v>
      </c>
      <c r="E1622" s="125">
        <v>9.4217399999999998</v>
      </c>
      <c r="F1622" s="125" t="s">
        <v>1351</v>
      </c>
      <c r="G1622" s="102">
        <v>45844.8125</v>
      </c>
      <c r="H1622" s="125"/>
      <c r="I1622" s="125" t="s">
        <v>1352</v>
      </c>
      <c r="J1622" s="125"/>
      <c r="K1622" s="125"/>
      <c r="L1622" s="125">
        <v>0</v>
      </c>
      <c r="M1622" s="125">
        <v>0</v>
      </c>
      <c r="N1622" s="125">
        <v>3.5090000000000003E-2</v>
      </c>
      <c r="O1622" s="125">
        <v>1.1730000000000001E-2</v>
      </c>
      <c r="P1622" s="125"/>
      <c r="Q1622" s="125"/>
      <c r="R1622" s="125">
        <v>4.6820000000000001E-2</v>
      </c>
      <c r="S1622" s="125"/>
      <c r="T1622" s="125"/>
      <c r="U1622" s="125"/>
      <c r="V1622" s="125"/>
      <c r="W1622" s="125"/>
      <c r="X1622" s="125"/>
      <c r="Y1622" s="125"/>
      <c r="Z1622" s="125"/>
      <c r="AA1622" s="125"/>
      <c r="AB1622" s="125"/>
      <c r="AC1622" s="125"/>
      <c r="AD1622" s="125"/>
      <c r="AE1622" s="125">
        <v>1.1730000000000001E-2</v>
      </c>
      <c r="AF1622" s="125"/>
      <c r="AG1622" s="125"/>
      <c r="AH1622" s="125"/>
      <c r="AI1622" s="125"/>
      <c r="AJ1622" s="125"/>
      <c r="AK1622" s="125"/>
      <c r="AL1622" s="125"/>
      <c r="AM1622" s="125"/>
      <c r="AN1622" s="125"/>
      <c r="AO1622" s="125"/>
      <c r="AP1622" s="125"/>
      <c r="AQ1622" s="125"/>
      <c r="AR1622" s="125"/>
      <c r="AS1622" s="125" t="s">
        <v>1353</v>
      </c>
      <c r="AT1622" s="108" t="str">
        <f t="shared" si="25"/>
        <v>GMP1_2025-07-06_N</v>
      </c>
    </row>
    <row r="1623" spans="1:46" x14ac:dyDescent="0.35">
      <c r="A1623" s="125" t="s">
        <v>1773</v>
      </c>
      <c r="B1623" s="125" t="s">
        <v>1349</v>
      </c>
      <c r="C1623" s="125" t="s">
        <v>1350</v>
      </c>
      <c r="D1623" s="125" t="s">
        <v>1349</v>
      </c>
      <c r="E1623" s="125">
        <v>12.52556</v>
      </c>
      <c r="F1623" s="125" t="s">
        <v>1351</v>
      </c>
      <c r="G1623" s="102">
        <v>45844.814583333333</v>
      </c>
      <c r="H1623" s="125"/>
      <c r="I1623" s="125" t="s">
        <v>1352</v>
      </c>
      <c r="J1623" s="125"/>
      <c r="K1623" s="125"/>
      <c r="L1623" s="125">
        <v>0</v>
      </c>
      <c r="M1623" s="125">
        <v>0</v>
      </c>
      <c r="N1623" s="125">
        <v>4.3869999999999999E-2</v>
      </c>
      <c r="O1623" s="125">
        <v>9.2599999999999991E-3</v>
      </c>
      <c r="P1623" s="125"/>
      <c r="Q1623" s="125"/>
      <c r="R1623" s="125">
        <v>5.3129999999999997E-2</v>
      </c>
      <c r="S1623" s="125"/>
      <c r="T1623" s="125"/>
      <c r="U1623" s="125"/>
      <c r="V1623" s="125"/>
      <c r="W1623" s="125"/>
      <c r="X1623" s="125"/>
      <c r="Y1623" s="125"/>
      <c r="Z1623" s="125"/>
      <c r="AA1623" s="125"/>
      <c r="AB1623" s="125"/>
      <c r="AC1623" s="125"/>
      <c r="AD1623" s="125"/>
      <c r="AE1623" s="125">
        <v>9.2599999999999991E-3</v>
      </c>
      <c r="AF1623" s="125"/>
      <c r="AG1623" s="125"/>
      <c r="AH1623" s="125"/>
      <c r="AI1623" s="125"/>
      <c r="AJ1623" s="125"/>
      <c r="AK1623" s="125"/>
      <c r="AL1623" s="125"/>
      <c r="AM1623" s="125"/>
      <c r="AN1623" s="125"/>
      <c r="AO1623" s="125"/>
      <c r="AP1623" s="125"/>
      <c r="AQ1623" s="125"/>
      <c r="AR1623" s="125"/>
      <c r="AS1623" s="125" t="s">
        <v>1353</v>
      </c>
      <c r="AT1623" s="108" t="str">
        <f t="shared" si="25"/>
        <v>CL5_2025-07-06_N</v>
      </c>
    </row>
    <row r="1624" spans="1:46" x14ac:dyDescent="0.35">
      <c r="A1624" s="125" t="s">
        <v>1754</v>
      </c>
      <c r="B1624" s="125" t="s">
        <v>1349</v>
      </c>
      <c r="C1624" s="125" t="s">
        <v>1359</v>
      </c>
      <c r="D1624" s="125" t="s">
        <v>1349</v>
      </c>
      <c r="E1624" s="125">
        <v>555.16959999999995</v>
      </c>
      <c r="F1624" s="125" t="s">
        <v>1357</v>
      </c>
      <c r="G1624" s="102">
        <v>45844.81527777778</v>
      </c>
      <c r="H1624" s="125"/>
      <c r="I1624" s="125" t="s">
        <v>1352</v>
      </c>
      <c r="J1624" s="125"/>
      <c r="K1624" s="125" t="s">
        <v>1360</v>
      </c>
      <c r="L1624" s="125">
        <v>24</v>
      </c>
      <c r="M1624" s="125">
        <v>0</v>
      </c>
      <c r="N1624" s="125">
        <v>7.3029999999999998E-2</v>
      </c>
      <c r="O1624" s="125">
        <v>0.13289999999999999</v>
      </c>
      <c r="P1624" s="125"/>
      <c r="Q1624" s="125"/>
      <c r="R1624" s="125">
        <v>0.20593</v>
      </c>
      <c r="S1624" s="125"/>
      <c r="T1624" s="125"/>
      <c r="U1624" s="125"/>
      <c r="V1624" s="125"/>
      <c r="W1624" s="125"/>
      <c r="X1624" s="125"/>
      <c r="Y1624" s="125"/>
      <c r="Z1624" s="125"/>
      <c r="AA1624" s="125"/>
      <c r="AB1624" s="125"/>
      <c r="AC1624" s="125"/>
      <c r="AD1624" s="125"/>
      <c r="AE1624" s="125">
        <v>0.13289999999999999</v>
      </c>
      <c r="AF1624" s="125"/>
      <c r="AG1624" s="125"/>
      <c r="AH1624" s="125"/>
      <c r="AI1624" s="125"/>
      <c r="AJ1624" s="125"/>
      <c r="AK1624" s="125"/>
      <c r="AL1624" s="125"/>
      <c r="AM1624" s="125"/>
      <c r="AN1624" s="125"/>
      <c r="AO1624" s="125"/>
      <c r="AP1624" s="125"/>
      <c r="AQ1624" s="125"/>
      <c r="AR1624" s="125"/>
      <c r="AS1624" s="125" t="s">
        <v>1353</v>
      </c>
      <c r="AT1624" s="108" t="str">
        <f t="shared" si="25"/>
        <v>CL4_2025-07-06_C</v>
      </c>
    </row>
    <row r="1625" spans="1:46" x14ac:dyDescent="0.35">
      <c r="A1625" s="125" t="s">
        <v>1770</v>
      </c>
      <c r="B1625" s="125" t="s">
        <v>1349</v>
      </c>
      <c r="C1625" s="125" t="s">
        <v>1359</v>
      </c>
      <c r="D1625" s="125" t="s">
        <v>1349</v>
      </c>
      <c r="E1625" s="125">
        <v>594.06899999999996</v>
      </c>
      <c r="F1625" s="125" t="s">
        <v>1357</v>
      </c>
      <c r="G1625" s="102">
        <v>45844.816666666666</v>
      </c>
      <c r="H1625" s="125"/>
      <c r="I1625" s="125" t="s">
        <v>1352</v>
      </c>
      <c r="J1625" s="125"/>
      <c r="K1625" s="125" t="s">
        <v>1360</v>
      </c>
      <c r="L1625" s="125">
        <v>25</v>
      </c>
      <c r="M1625" s="125">
        <v>0</v>
      </c>
      <c r="N1625" s="125">
        <v>7.4990000000000001E-2</v>
      </c>
      <c r="O1625" s="125">
        <v>0.13031999999999999</v>
      </c>
      <c r="P1625" s="125"/>
      <c r="Q1625" s="125"/>
      <c r="R1625" s="125">
        <v>0.20530000000000001</v>
      </c>
      <c r="S1625" s="125"/>
      <c r="T1625" s="125"/>
      <c r="U1625" s="125"/>
      <c r="V1625" s="125"/>
      <c r="W1625" s="125"/>
      <c r="X1625" s="125"/>
      <c r="Y1625" s="125"/>
      <c r="Z1625" s="125"/>
      <c r="AA1625" s="125"/>
      <c r="AB1625" s="125"/>
      <c r="AC1625" s="125"/>
      <c r="AD1625" s="125"/>
      <c r="AE1625" s="125">
        <v>0.13031999999999999</v>
      </c>
      <c r="AF1625" s="125"/>
      <c r="AG1625" s="125"/>
      <c r="AH1625" s="125"/>
      <c r="AI1625" s="125"/>
      <c r="AJ1625" s="125"/>
      <c r="AK1625" s="125"/>
      <c r="AL1625" s="125"/>
      <c r="AM1625" s="125"/>
      <c r="AN1625" s="125"/>
      <c r="AO1625" s="125"/>
      <c r="AP1625" s="125"/>
      <c r="AQ1625" s="125"/>
      <c r="AR1625" s="125"/>
      <c r="AS1625" s="125" t="s">
        <v>1353</v>
      </c>
      <c r="AT1625" s="108" t="str">
        <f t="shared" si="25"/>
        <v>SW1_2025-07-06_C</v>
      </c>
    </row>
    <row r="1626" spans="1:46" x14ac:dyDescent="0.35">
      <c r="A1626" s="125" t="s">
        <v>1774</v>
      </c>
      <c r="B1626" s="125" t="s">
        <v>1349</v>
      </c>
      <c r="C1626" s="125" t="s">
        <v>1350</v>
      </c>
      <c r="D1626" s="125" t="s">
        <v>1349</v>
      </c>
      <c r="E1626" s="125">
        <v>-3.6030500000000001</v>
      </c>
      <c r="F1626" s="125" t="s">
        <v>1351</v>
      </c>
      <c r="G1626" s="102">
        <v>45844.817361111112</v>
      </c>
      <c r="H1626" s="125"/>
      <c r="I1626" s="125" t="s">
        <v>1352</v>
      </c>
      <c r="J1626" s="125"/>
      <c r="K1626" s="125"/>
      <c r="L1626" s="125">
        <v>0</v>
      </c>
      <c r="M1626" s="125">
        <v>0</v>
      </c>
      <c r="N1626" s="125">
        <v>-1.7899999999999999E-3</v>
      </c>
      <c r="O1626" s="125">
        <v>1.24E-2</v>
      </c>
      <c r="P1626" s="125"/>
      <c r="Q1626" s="125"/>
      <c r="R1626" s="125">
        <v>1.061E-2</v>
      </c>
      <c r="S1626" s="125"/>
      <c r="T1626" s="125"/>
      <c r="U1626" s="125"/>
      <c r="V1626" s="125"/>
      <c r="W1626" s="125"/>
      <c r="X1626" s="125"/>
      <c r="Y1626" s="125"/>
      <c r="Z1626" s="125"/>
      <c r="AA1626" s="125"/>
      <c r="AB1626" s="125"/>
      <c r="AC1626" s="125"/>
      <c r="AD1626" s="125"/>
      <c r="AE1626" s="125">
        <v>1.24E-2</v>
      </c>
      <c r="AF1626" s="125"/>
      <c r="AG1626" s="125"/>
      <c r="AH1626" s="125"/>
      <c r="AI1626" s="125"/>
      <c r="AJ1626" s="125"/>
      <c r="AK1626" s="125"/>
      <c r="AL1626" s="125"/>
      <c r="AM1626" s="125"/>
      <c r="AN1626" s="125"/>
      <c r="AO1626" s="125"/>
      <c r="AP1626" s="125"/>
      <c r="AQ1626" s="125"/>
      <c r="AR1626" s="125"/>
      <c r="AS1626" s="125" t="s">
        <v>1353</v>
      </c>
      <c r="AT1626" s="108" t="str">
        <f t="shared" si="25"/>
        <v>CVL1_2025-07-06_N</v>
      </c>
    </row>
    <row r="1627" spans="1:46" x14ac:dyDescent="0.35">
      <c r="A1627" s="125" t="s">
        <v>1772</v>
      </c>
      <c r="B1627" s="125" t="s">
        <v>1349</v>
      </c>
      <c r="C1627" s="125" t="s">
        <v>1356</v>
      </c>
      <c r="D1627" s="125" t="s">
        <v>1349</v>
      </c>
      <c r="E1627" s="125">
        <v>3.372E-2</v>
      </c>
      <c r="F1627" s="125" t="s">
        <v>1357</v>
      </c>
      <c r="G1627" s="102">
        <v>45844.817361111112</v>
      </c>
      <c r="H1627" s="125"/>
      <c r="I1627" s="125" t="s">
        <v>1352</v>
      </c>
      <c r="J1627" s="125"/>
      <c r="K1627" s="125"/>
      <c r="L1627" s="125">
        <v>0</v>
      </c>
      <c r="M1627" s="125">
        <v>0</v>
      </c>
      <c r="N1627" s="125">
        <v>9.1699999999999993E-3</v>
      </c>
      <c r="O1627" s="125">
        <v>2.5300000000000001E-3</v>
      </c>
      <c r="P1627" s="125"/>
      <c r="Q1627" s="125"/>
      <c r="R1627" s="125">
        <v>1.171E-2</v>
      </c>
      <c r="S1627" s="125"/>
      <c r="T1627" s="125"/>
      <c r="U1627" s="125"/>
      <c r="V1627" s="125"/>
      <c r="W1627" s="125"/>
      <c r="X1627" s="125"/>
      <c r="Y1627" s="125"/>
      <c r="Z1627" s="125"/>
      <c r="AA1627" s="125"/>
      <c r="AB1627" s="125"/>
      <c r="AC1627" s="125"/>
      <c r="AD1627" s="125"/>
      <c r="AE1627" s="125">
        <v>2.5300000000000001E-3</v>
      </c>
      <c r="AF1627" s="125"/>
      <c r="AG1627" s="125"/>
      <c r="AH1627" s="125"/>
      <c r="AI1627" s="125"/>
      <c r="AJ1627" s="125"/>
      <c r="AK1627" s="125"/>
      <c r="AL1627" s="125"/>
      <c r="AM1627" s="125"/>
      <c r="AN1627" s="125"/>
      <c r="AO1627" s="125"/>
      <c r="AP1627" s="125"/>
      <c r="AQ1627" s="125"/>
      <c r="AR1627" s="125"/>
      <c r="AS1627" s="125" t="s">
        <v>1353</v>
      </c>
      <c r="AT1627" s="108" t="str">
        <f t="shared" si="25"/>
        <v>GMP1_2025-07-06_P</v>
      </c>
    </row>
    <row r="1628" spans="1:46" x14ac:dyDescent="0.35">
      <c r="A1628" s="125" t="s">
        <v>1773</v>
      </c>
      <c r="B1628" s="125" t="s">
        <v>1349</v>
      </c>
      <c r="C1628" s="125" t="s">
        <v>1356</v>
      </c>
      <c r="D1628" s="125" t="s">
        <v>1349</v>
      </c>
      <c r="E1628" s="125">
        <v>0.19455</v>
      </c>
      <c r="F1628" s="125" t="s">
        <v>1357</v>
      </c>
      <c r="G1628" s="102">
        <v>45844.818055555559</v>
      </c>
      <c r="H1628" s="125"/>
      <c r="I1628" s="125" t="s">
        <v>1352</v>
      </c>
      <c r="J1628" s="125"/>
      <c r="K1628" s="125"/>
      <c r="L1628" s="125">
        <v>0</v>
      </c>
      <c r="M1628" s="125">
        <v>0</v>
      </c>
      <c r="N1628" s="125">
        <v>6.3640000000000002E-2</v>
      </c>
      <c r="O1628" s="125">
        <v>1.5350000000000001E-2</v>
      </c>
      <c r="P1628" s="125"/>
      <c r="Q1628" s="125"/>
      <c r="R1628" s="125">
        <v>7.8990000000000005E-2</v>
      </c>
      <c r="S1628" s="125"/>
      <c r="T1628" s="125"/>
      <c r="U1628" s="125"/>
      <c r="V1628" s="125"/>
      <c r="W1628" s="125"/>
      <c r="X1628" s="125"/>
      <c r="Y1628" s="125"/>
      <c r="Z1628" s="125"/>
      <c r="AA1628" s="125"/>
      <c r="AB1628" s="125"/>
      <c r="AC1628" s="125"/>
      <c r="AD1628" s="125"/>
      <c r="AE1628" s="125">
        <v>1.5350000000000001E-2</v>
      </c>
      <c r="AF1628" s="125"/>
      <c r="AG1628" s="125"/>
      <c r="AH1628" s="125"/>
      <c r="AI1628" s="125"/>
      <c r="AJ1628" s="125"/>
      <c r="AK1628" s="125"/>
      <c r="AL1628" s="125"/>
      <c r="AM1628" s="125"/>
      <c r="AN1628" s="125"/>
      <c r="AO1628" s="125"/>
      <c r="AP1628" s="125"/>
      <c r="AQ1628" s="125"/>
      <c r="AR1628" s="125"/>
      <c r="AS1628" s="125" t="s">
        <v>1353</v>
      </c>
      <c r="AT1628" s="108" t="str">
        <f t="shared" si="25"/>
        <v>CL5_2025-07-06_P</v>
      </c>
    </row>
    <row r="1629" spans="1:46" x14ac:dyDescent="0.35">
      <c r="A1629" s="125" t="s">
        <v>1772</v>
      </c>
      <c r="B1629" s="125" t="s">
        <v>1349</v>
      </c>
      <c r="C1629" s="125" t="s">
        <v>1361</v>
      </c>
      <c r="D1629" s="125" t="s">
        <v>1349</v>
      </c>
      <c r="E1629" s="125">
        <v>323.20659999999998</v>
      </c>
      <c r="F1629" s="125" t="s">
        <v>1351</v>
      </c>
      <c r="G1629" s="102">
        <v>45844.818749999999</v>
      </c>
      <c r="H1629" s="125"/>
      <c r="I1629" s="125" t="s">
        <v>1352</v>
      </c>
      <c r="J1629" s="125"/>
      <c r="K1629" s="125"/>
      <c r="L1629" s="125">
        <v>0</v>
      </c>
      <c r="M1629" s="125">
        <v>0</v>
      </c>
      <c r="N1629" s="125">
        <v>0.31940000000000002</v>
      </c>
      <c r="O1629" s="125">
        <v>5.8399999999999997E-3</v>
      </c>
      <c r="P1629" s="125"/>
      <c r="Q1629" s="125"/>
      <c r="R1629" s="125">
        <v>0.32523999999999997</v>
      </c>
      <c r="S1629" s="125"/>
      <c r="T1629" s="125"/>
      <c r="U1629" s="125"/>
      <c r="V1629" s="125"/>
      <c r="W1629" s="125"/>
      <c r="X1629" s="125"/>
      <c r="Y1629" s="125"/>
      <c r="Z1629" s="125"/>
      <c r="AA1629" s="125"/>
      <c r="AB1629" s="125"/>
      <c r="AC1629" s="125"/>
      <c r="AD1629" s="125"/>
      <c r="AE1629" s="125">
        <v>5.8399999999999997E-3</v>
      </c>
      <c r="AF1629" s="125"/>
      <c r="AG1629" s="125"/>
      <c r="AH1629" s="125"/>
      <c r="AI1629" s="125"/>
      <c r="AJ1629" s="125"/>
      <c r="AK1629" s="125"/>
      <c r="AL1629" s="125"/>
      <c r="AM1629" s="125"/>
      <c r="AN1629" s="125"/>
      <c r="AO1629" s="125"/>
      <c r="AP1629" s="125"/>
      <c r="AQ1629" s="125"/>
      <c r="AR1629" s="125"/>
      <c r="AS1629" s="125" t="s">
        <v>1353</v>
      </c>
      <c r="AT1629" s="108" t="str">
        <f t="shared" si="25"/>
        <v>GMP1_2025-07-06_T</v>
      </c>
    </row>
    <row r="1630" spans="1:46" x14ac:dyDescent="0.35">
      <c r="A1630" s="125" t="s">
        <v>1772</v>
      </c>
      <c r="B1630" s="125" t="s">
        <v>1349</v>
      </c>
      <c r="C1630" s="125" t="s">
        <v>1359</v>
      </c>
      <c r="D1630" s="125" t="s">
        <v>1349</v>
      </c>
      <c r="E1630" s="125">
        <v>386.67570000000001</v>
      </c>
      <c r="F1630" s="125" t="s">
        <v>1357</v>
      </c>
      <c r="G1630" s="102">
        <v>45844.820138888892</v>
      </c>
      <c r="H1630" s="125"/>
      <c r="I1630" s="125" t="s">
        <v>1352</v>
      </c>
      <c r="J1630" s="125"/>
      <c r="K1630" s="125" t="s">
        <v>1360</v>
      </c>
      <c r="L1630" s="125">
        <v>4</v>
      </c>
      <c r="M1630" s="125">
        <v>0</v>
      </c>
      <c r="N1630" s="125">
        <v>0.22747000000000001</v>
      </c>
      <c r="O1630" s="125">
        <v>0.13217000000000001</v>
      </c>
      <c r="P1630" s="125"/>
      <c r="Q1630" s="125"/>
      <c r="R1630" s="125">
        <v>0.35963000000000001</v>
      </c>
      <c r="S1630" s="125"/>
      <c r="T1630" s="125"/>
      <c r="U1630" s="125"/>
      <c r="V1630" s="125"/>
      <c r="W1630" s="125"/>
      <c r="X1630" s="125"/>
      <c r="Y1630" s="125"/>
      <c r="Z1630" s="125"/>
      <c r="AA1630" s="125"/>
      <c r="AB1630" s="125"/>
      <c r="AC1630" s="125"/>
      <c r="AD1630" s="125"/>
      <c r="AE1630" s="125">
        <v>0.13217000000000001</v>
      </c>
      <c r="AF1630" s="125"/>
      <c r="AG1630" s="125"/>
      <c r="AH1630" s="125"/>
      <c r="AI1630" s="125"/>
      <c r="AJ1630" s="125"/>
      <c r="AK1630" s="125"/>
      <c r="AL1630" s="125"/>
      <c r="AM1630" s="125"/>
      <c r="AN1630" s="125"/>
      <c r="AO1630" s="125"/>
      <c r="AP1630" s="125"/>
      <c r="AQ1630" s="125"/>
      <c r="AR1630" s="125"/>
      <c r="AS1630" s="125" t="s">
        <v>1353</v>
      </c>
      <c r="AT1630" s="108" t="str">
        <f t="shared" si="25"/>
        <v>GMP1_2025-07-06_C</v>
      </c>
    </row>
    <row r="1631" spans="1:46" x14ac:dyDescent="0.35">
      <c r="A1631" s="125" t="s">
        <v>1774</v>
      </c>
      <c r="B1631" s="125" t="s">
        <v>1349</v>
      </c>
      <c r="C1631" s="125" t="s">
        <v>1356</v>
      </c>
      <c r="D1631" s="125" t="s">
        <v>1349</v>
      </c>
      <c r="E1631" s="125">
        <v>1.9429999999999999E-2</v>
      </c>
      <c r="F1631" s="125" t="s">
        <v>1357</v>
      </c>
      <c r="G1631" s="102">
        <v>45844.820833333331</v>
      </c>
      <c r="H1631" s="125"/>
      <c r="I1631" s="125" t="s">
        <v>1352</v>
      </c>
      <c r="J1631" s="125"/>
      <c r="K1631" s="125"/>
      <c r="L1631" s="125">
        <v>0</v>
      </c>
      <c r="M1631" s="125">
        <v>0</v>
      </c>
      <c r="N1631" s="125">
        <v>4.3299999999999996E-3</v>
      </c>
      <c r="O1631" s="125">
        <v>5.62E-3</v>
      </c>
      <c r="P1631" s="125"/>
      <c r="Q1631" s="125"/>
      <c r="R1631" s="125">
        <v>9.9500000000000005E-3</v>
      </c>
      <c r="S1631" s="125"/>
      <c r="T1631" s="125"/>
      <c r="U1631" s="125"/>
      <c r="V1631" s="125"/>
      <c r="W1631" s="125"/>
      <c r="X1631" s="125"/>
      <c r="Y1631" s="125"/>
      <c r="Z1631" s="125"/>
      <c r="AA1631" s="125"/>
      <c r="AB1631" s="125"/>
      <c r="AC1631" s="125"/>
      <c r="AD1631" s="125"/>
      <c r="AE1631" s="125">
        <v>5.62E-3</v>
      </c>
      <c r="AF1631" s="125"/>
      <c r="AG1631" s="125"/>
      <c r="AH1631" s="125"/>
      <c r="AI1631" s="125"/>
      <c r="AJ1631" s="125"/>
      <c r="AK1631" s="125"/>
      <c r="AL1631" s="125"/>
      <c r="AM1631" s="125"/>
      <c r="AN1631" s="125"/>
      <c r="AO1631" s="125"/>
      <c r="AP1631" s="125"/>
      <c r="AQ1631" s="125"/>
      <c r="AR1631" s="125"/>
      <c r="AS1631" s="125" t="s">
        <v>1353</v>
      </c>
      <c r="AT1631" s="108" t="str">
        <f t="shared" si="25"/>
        <v>CVL1_2025-07-06_P</v>
      </c>
    </row>
    <row r="1632" spans="1:46" x14ac:dyDescent="0.35">
      <c r="A1632" s="125" t="s">
        <v>1773</v>
      </c>
      <c r="B1632" s="125" t="s">
        <v>1349</v>
      </c>
      <c r="C1632" s="125" t="s">
        <v>1361</v>
      </c>
      <c r="D1632" s="125" t="s">
        <v>1349</v>
      </c>
      <c r="E1632" s="125">
        <v>332.46559999999999</v>
      </c>
      <c r="F1632" s="125" t="s">
        <v>1351</v>
      </c>
      <c r="G1632" s="102">
        <v>45844.822222222225</v>
      </c>
      <c r="H1632" s="125"/>
      <c r="I1632" s="125" t="s">
        <v>1352</v>
      </c>
      <c r="J1632" s="125"/>
      <c r="K1632" s="125"/>
      <c r="L1632" s="125">
        <v>0</v>
      </c>
      <c r="M1632" s="125">
        <v>0</v>
      </c>
      <c r="N1632" s="125">
        <v>0.32893</v>
      </c>
      <c r="O1632" s="125">
        <v>5.5300000000000002E-3</v>
      </c>
      <c r="P1632" s="125"/>
      <c r="Q1632" s="125"/>
      <c r="R1632" s="125">
        <v>0.33445999999999998</v>
      </c>
      <c r="S1632" s="125"/>
      <c r="T1632" s="125"/>
      <c r="U1632" s="125"/>
      <c r="V1632" s="125"/>
      <c r="W1632" s="125"/>
      <c r="X1632" s="125"/>
      <c r="Y1632" s="125"/>
      <c r="Z1632" s="125"/>
      <c r="AA1632" s="125"/>
      <c r="AB1632" s="125"/>
      <c r="AC1632" s="125"/>
      <c r="AD1632" s="125"/>
      <c r="AE1632" s="125">
        <v>5.5300000000000002E-3</v>
      </c>
      <c r="AF1632" s="125"/>
      <c r="AG1632" s="125"/>
      <c r="AH1632" s="125"/>
      <c r="AI1632" s="125"/>
      <c r="AJ1632" s="125"/>
      <c r="AK1632" s="125"/>
      <c r="AL1632" s="125"/>
      <c r="AM1632" s="125"/>
      <c r="AN1632" s="125"/>
      <c r="AO1632" s="125"/>
      <c r="AP1632" s="125"/>
      <c r="AQ1632" s="125"/>
      <c r="AR1632" s="125"/>
      <c r="AS1632" s="125" t="s">
        <v>1353</v>
      </c>
      <c r="AT1632" s="108" t="str">
        <f t="shared" si="25"/>
        <v>CL5_2025-07-06_T</v>
      </c>
    </row>
    <row r="1633" spans="1:46" x14ac:dyDescent="0.35">
      <c r="A1633" s="125" t="s">
        <v>1771</v>
      </c>
      <c r="B1633" s="125" t="s">
        <v>1349</v>
      </c>
      <c r="C1633" s="125" t="s">
        <v>1359</v>
      </c>
      <c r="D1633" s="125" t="s">
        <v>1349</v>
      </c>
      <c r="E1633" s="125">
        <v>642.39459999999997</v>
      </c>
      <c r="F1633" s="125" t="s">
        <v>1357</v>
      </c>
      <c r="G1633" s="102">
        <v>45844.824305555558</v>
      </c>
      <c r="H1633" s="125"/>
      <c r="I1633" s="125" t="s">
        <v>1352</v>
      </c>
      <c r="J1633" s="125"/>
      <c r="K1633" s="125" t="s">
        <v>1360</v>
      </c>
      <c r="L1633" s="125">
        <v>26</v>
      </c>
      <c r="M1633" s="125">
        <v>0</v>
      </c>
      <c r="N1633" s="125">
        <v>7.7859999999999999E-2</v>
      </c>
      <c r="O1633" s="125">
        <v>0.13134999999999999</v>
      </c>
      <c r="P1633" s="125"/>
      <c r="Q1633" s="125"/>
      <c r="R1633" s="125">
        <v>0.20921000000000001</v>
      </c>
      <c r="S1633" s="125"/>
      <c r="T1633" s="125"/>
      <c r="U1633" s="125"/>
      <c r="V1633" s="125"/>
      <c r="W1633" s="125"/>
      <c r="X1633" s="125"/>
      <c r="Y1633" s="125"/>
      <c r="Z1633" s="125"/>
      <c r="AA1633" s="125"/>
      <c r="AB1633" s="125"/>
      <c r="AC1633" s="125"/>
      <c r="AD1633" s="125"/>
      <c r="AE1633" s="125">
        <v>0.13134999999999999</v>
      </c>
      <c r="AF1633" s="125"/>
      <c r="AG1633" s="125"/>
      <c r="AH1633" s="125"/>
      <c r="AI1633" s="125"/>
      <c r="AJ1633" s="125"/>
      <c r="AK1633" s="125"/>
      <c r="AL1633" s="125"/>
      <c r="AM1633" s="125"/>
      <c r="AN1633" s="125"/>
      <c r="AO1633" s="125"/>
      <c r="AP1633" s="125"/>
      <c r="AQ1633" s="125"/>
      <c r="AR1633" s="125"/>
      <c r="AS1633" s="125" t="s">
        <v>1353</v>
      </c>
      <c r="AT1633" s="108" t="str">
        <f t="shared" si="25"/>
        <v>BD5_2025-07-06_C</v>
      </c>
    </row>
    <row r="1634" spans="1:46" x14ac:dyDescent="0.35">
      <c r="A1634" s="125" t="s">
        <v>1775</v>
      </c>
      <c r="B1634" s="125" t="s">
        <v>1349</v>
      </c>
      <c r="C1634" s="125" t="s">
        <v>1350</v>
      </c>
      <c r="D1634" s="125" t="s">
        <v>1349</v>
      </c>
      <c r="E1634" s="125">
        <v>3.6137100000000002</v>
      </c>
      <c r="F1634" s="125" t="s">
        <v>1351</v>
      </c>
      <c r="G1634" s="102">
        <v>45844.826388888891</v>
      </c>
      <c r="H1634" s="125"/>
      <c r="I1634" s="125" t="s">
        <v>1352</v>
      </c>
      <c r="J1634" s="125"/>
      <c r="K1634" s="125"/>
      <c r="L1634" s="125">
        <v>0</v>
      </c>
      <c r="M1634" s="125">
        <v>0</v>
      </c>
      <c r="N1634" s="125">
        <v>1.864E-2</v>
      </c>
      <c r="O1634" s="125">
        <v>1.35E-2</v>
      </c>
      <c r="P1634" s="125"/>
      <c r="Q1634" s="125"/>
      <c r="R1634" s="125">
        <v>3.2149999999999998E-2</v>
      </c>
      <c r="S1634" s="125"/>
      <c r="T1634" s="125"/>
      <c r="U1634" s="125"/>
      <c r="V1634" s="125"/>
      <c r="W1634" s="125"/>
      <c r="X1634" s="125"/>
      <c r="Y1634" s="125"/>
      <c r="Z1634" s="125"/>
      <c r="AA1634" s="125"/>
      <c r="AB1634" s="125"/>
      <c r="AC1634" s="125"/>
      <c r="AD1634" s="125"/>
      <c r="AE1634" s="125">
        <v>1.35E-2</v>
      </c>
      <c r="AF1634" s="125"/>
      <c r="AG1634" s="125"/>
      <c r="AH1634" s="125"/>
      <c r="AI1634" s="125"/>
      <c r="AJ1634" s="125"/>
      <c r="AK1634" s="125"/>
      <c r="AL1634" s="125"/>
      <c r="AM1634" s="125"/>
      <c r="AN1634" s="125"/>
      <c r="AO1634" s="125"/>
      <c r="AP1634" s="125"/>
      <c r="AQ1634" s="125"/>
      <c r="AR1634" s="125"/>
      <c r="AS1634" s="125" t="s">
        <v>1353</v>
      </c>
      <c r="AT1634" s="108" t="str">
        <f t="shared" si="25"/>
        <v>CL5b_2025-07-06_N</v>
      </c>
    </row>
    <row r="1635" spans="1:46" x14ac:dyDescent="0.35">
      <c r="A1635" s="125" t="s">
        <v>1754</v>
      </c>
      <c r="B1635" s="125" t="s">
        <v>1349</v>
      </c>
      <c r="C1635" s="125" t="s">
        <v>1361</v>
      </c>
      <c r="D1635" s="125" t="s">
        <v>1349</v>
      </c>
      <c r="E1635" s="125">
        <v>554.1857</v>
      </c>
      <c r="F1635" s="125" t="s">
        <v>1351</v>
      </c>
      <c r="G1635" s="102">
        <v>45844.82708333333</v>
      </c>
      <c r="H1635" s="125"/>
      <c r="I1635" s="125" t="s">
        <v>1352</v>
      </c>
      <c r="J1635" s="125"/>
      <c r="K1635" s="125" t="s">
        <v>1360</v>
      </c>
      <c r="L1635" s="125">
        <v>11</v>
      </c>
      <c r="M1635" s="125">
        <v>0</v>
      </c>
      <c r="N1635" s="125">
        <v>4.734E-2</v>
      </c>
      <c r="O1635" s="125">
        <v>1.9000000000000001E-4</v>
      </c>
      <c r="P1635" s="125"/>
      <c r="Q1635" s="125"/>
      <c r="R1635" s="125">
        <v>4.7530000000000003E-2</v>
      </c>
      <c r="S1635" s="125"/>
      <c r="T1635" s="125"/>
      <c r="U1635" s="125"/>
      <c r="V1635" s="125"/>
      <c r="W1635" s="125"/>
      <c r="X1635" s="125"/>
      <c r="Y1635" s="125"/>
      <c r="Z1635" s="125"/>
      <c r="AA1635" s="125"/>
      <c r="AB1635" s="125"/>
      <c r="AC1635" s="125"/>
      <c r="AD1635" s="125"/>
      <c r="AE1635" s="125">
        <v>1.9000000000000001E-4</v>
      </c>
      <c r="AF1635" s="125"/>
      <c r="AG1635" s="125"/>
      <c r="AH1635" s="125"/>
      <c r="AI1635" s="125"/>
      <c r="AJ1635" s="125"/>
      <c r="AK1635" s="125"/>
      <c r="AL1635" s="125"/>
      <c r="AM1635" s="125"/>
      <c r="AN1635" s="125"/>
      <c r="AO1635" s="125"/>
      <c r="AP1635" s="125"/>
      <c r="AQ1635" s="125"/>
      <c r="AR1635" s="125"/>
      <c r="AS1635" s="125" t="s">
        <v>1353</v>
      </c>
      <c r="AT1635" s="108" t="str">
        <f t="shared" si="25"/>
        <v>CL4_2025-07-06_T</v>
      </c>
    </row>
    <row r="1636" spans="1:46" x14ac:dyDescent="0.35">
      <c r="A1636" s="125" t="s">
        <v>1755</v>
      </c>
      <c r="B1636" s="125" t="s">
        <v>1349</v>
      </c>
      <c r="C1636" s="125" t="s">
        <v>1361</v>
      </c>
      <c r="D1636" s="125" t="s">
        <v>1349</v>
      </c>
      <c r="E1636" s="125">
        <v>716.32749999999999</v>
      </c>
      <c r="F1636" s="125" t="s">
        <v>1351</v>
      </c>
      <c r="G1636" s="102">
        <v>45844.827777777777</v>
      </c>
      <c r="H1636" s="125"/>
      <c r="I1636" s="125" t="s">
        <v>1352</v>
      </c>
      <c r="J1636" s="125"/>
      <c r="K1636" s="125" t="s">
        <v>1360</v>
      </c>
      <c r="L1636" s="125">
        <v>4</v>
      </c>
      <c r="M1636" s="125">
        <v>0</v>
      </c>
      <c r="N1636" s="125">
        <v>0.13979</v>
      </c>
      <c r="O1636" s="125">
        <v>3.2000000000000003E-4</v>
      </c>
      <c r="P1636" s="125"/>
      <c r="Q1636" s="125"/>
      <c r="R1636" s="125">
        <v>0.14011000000000001</v>
      </c>
      <c r="S1636" s="125"/>
      <c r="T1636" s="125"/>
      <c r="U1636" s="125"/>
      <c r="V1636" s="125"/>
      <c r="W1636" s="125"/>
      <c r="X1636" s="125"/>
      <c r="Y1636" s="125"/>
      <c r="Z1636" s="125"/>
      <c r="AA1636" s="125"/>
      <c r="AB1636" s="125"/>
      <c r="AC1636" s="125"/>
      <c r="AD1636" s="125"/>
      <c r="AE1636" s="125">
        <v>3.2000000000000003E-4</v>
      </c>
      <c r="AF1636" s="125"/>
      <c r="AG1636" s="125"/>
      <c r="AH1636" s="125"/>
      <c r="AI1636" s="125"/>
      <c r="AJ1636" s="125"/>
      <c r="AK1636" s="125"/>
      <c r="AL1636" s="125"/>
      <c r="AM1636" s="125"/>
      <c r="AN1636" s="125"/>
      <c r="AO1636" s="125"/>
      <c r="AP1636" s="125"/>
      <c r="AQ1636" s="125"/>
      <c r="AR1636" s="125"/>
      <c r="AS1636" s="125" t="s">
        <v>1353</v>
      </c>
      <c r="AT1636" s="108" t="str">
        <f t="shared" si="25"/>
        <v>HB3_2025-07-06_T</v>
      </c>
    </row>
    <row r="1637" spans="1:46" x14ac:dyDescent="0.35">
      <c r="A1637" s="125" t="s">
        <v>1770</v>
      </c>
      <c r="B1637" s="125" t="s">
        <v>1349</v>
      </c>
      <c r="C1637" s="125" t="s">
        <v>1361</v>
      </c>
      <c r="D1637" s="125" t="s">
        <v>1349</v>
      </c>
      <c r="E1637" s="125">
        <v>900.21040000000005</v>
      </c>
      <c r="F1637" s="125" t="s">
        <v>1351</v>
      </c>
      <c r="G1637" s="102">
        <v>45844.827777777777</v>
      </c>
      <c r="H1637" s="125"/>
      <c r="I1637" s="125" t="s">
        <v>1352</v>
      </c>
      <c r="J1637" s="125"/>
      <c r="K1637" s="125" t="s">
        <v>1360</v>
      </c>
      <c r="L1637" s="125">
        <v>4</v>
      </c>
      <c r="M1637" s="125">
        <v>0</v>
      </c>
      <c r="N1637" s="125">
        <v>0.17563000000000001</v>
      </c>
      <c r="O1637" s="125">
        <v>4.0000000000000003E-5</v>
      </c>
      <c r="P1637" s="125"/>
      <c r="Q1637" s="125"/>
      <c r="R1637" s="125">
        <v>0.17566000000000001</v>
      </c>
      <c r="S1637" s="125"/>
      <c r="T1637" s="125"/>
      <c r="U1637" s="125"/>
      <c r="V1637" s="125"/>
      <c r="W1637" s="125"/>
      <c r="X1637" s="125"/>
      <c r="Y1637" s="125"/>
      <c r="Z1637" s="125"/>
      <c r="AA1637" s="125"/>
      <c r="AB1637" s="125"/>
      <c r="AC1637" s="125"/>
      <c r="AD1637" s="125"/>
      <c r="AE1637" s="125">
        <v>4.0000000000000003E-5</v>
      </c>
      <c r="AF1637" s="125"/>
      <c r="AG1637" s="125"/>
      <c r="AH1637" s="125"/>
      <c r="AI1637" s="125"/>
      <c r="AJ1637" s="125"/>
      <c r="AK1637" s="125"/>
      <c r="AL1637" s="125"/>
      <c r="AM1637" s="125"/>
      <c r="AN1637" s="125"/>
      <c r="AO1637" s="125"/>
      <c r="AP1637" s="125"/>
      <c r="AQ1637" s="125"/>
      <c r="AR1637" s="125"/>
      <c r="AS1637" s="125" t="s">
        <v>1353</v>
      </c>
      <c r="AT1637" s="108" t="str">
        <f t="shared" si="25"/>
        <v>SW1_2025-07-06_T</v>
      </c>
    </row>
    <row r="1638" spans="1:46" x14ac:dyDescent="0.35">
      <c r="A1638" s="125" t="s">
        <v>1776</v>
      </c>
      <c r="B1638" s="125" t="s">
        <v>1349</v>
      </c>
      <c r="C1638" s="125" t="s">
        <v>1350</v>
      </c>
      <c r="D1638" s="125" t="s">
        <v>1349</v>
      </c>
      <c r="E1638" s="125">
        <v>12.37355</v>
      </c>
      <c r="F1638" s="125" t="s">
        <v>1351</v>
      </c>
      <c r="G1638" s="102">
        <v>45844.828472222223</v>
      </c>
      <c r="H1638" s="125"/>
      <c r="I1638" s="125" t="s">
        <v>1352</v>
      </c>
      <c r="J1638" s="125"/>
      <c r="K1638" s="125"/>
      <c r="L1638" s="125">
        <v>0</v>
      </c>
      <c r="M1638" s="125">
        <v>0</v>
      </c>
      <c r="N1638" s="125">
        <v>4.3439999999999999E-2</v>
      </c>
      <c r="O1638" s="125">
        <v>4.62E-3</v>
      </c>
      <c r="P1638" s="125"/>
      <c r="Q1638" s="125"/>
      <c r="R1638" s="125">
        <v>4.8059999999999999E-2</v>
      </c>
      <c r="S1638" s="125"/>
      <c r="T1638" s="125"/>
      <c r="U1638" s="125"/>
      <c r="V1638" s="125"/>
      <c r="W1638" s="125"/>
      <c r="X1638" s="125"/>
      <c r="Y1638" s="125"/>
      <c r="Z1638" s="125"/>
      <c r="AA1638" s="125"/>
      <c r="AB1638" s="125"/>
      <c r="AC1638" s="125"/>
      <c r="AD1638" s="125"/>
      <c r="AE1638" s="125">
        <v>4.62E-3</v>
      </c>
      <c r="AF1638" s="125"/>
      <c r="AG1638" s="125"/>
      <c r="AH1638" s="125"/>
      <c r="AI1638" s="125"/>
      <c r="AJ1638" s="125"/>
      <c r="AK1638" s="125"/>
      <c r="AL1638" s="125"/>
      <c r="AM1638" s="125"/>
      <c r="AN1638" s="125"/>
      <c r="AO1638" s="125"/>
      <c r="AP1638" s="125"/>
      <c r="AQ1638" s="125"/>
      <c r="AR1638" s="125"/>
      <c r="AS1638" s="125" t="s">
        <v>1353</v>
      </c>
      <c r="AT1638" s="108" t="str">
        <f t="shared" si="25"/>
        <v>ABM4_2025-07-06_N</v>
      </c>
    </row>
    <row r="1639" spans="1:46" x14ac:dyDescent="0.35">
      <c r="A1639" s="125" t="s">
        <v>1771</v>
      </c>
      <c r="B1639" s="125" t="s">
        <v>1349</v>
      </c>
      <c r="C1639" s="125" t="s">
        <v>1361</v>
      </c>
      <c r="D1639" s="125" t="s">
        <v>1349</v>
      </c>
      <c r="E1639" s="125">
        <v>1378.42</v>
      </c>
      <c r="F1639" s="125" t="s">
        <v>1351</v>
      </c>
      <c r="G1639" s="102">
        <v>45844.82916666667</v>
      </c>
      <c r="H1639" s="125"/>
      <c r="I1639" s="125" t="s">
        <v>1352</v>
      </c>
      <c r="J1639" s="125"/>
      <c r="K1639" s="125" t="s">
        <v>1360</v>
      </c>
      <c r="L1639" s="125">
        <v>4</v>
      </c>
      <c r="M1639" s="125">
        <v>0</v>
      </c>
      <c r="N1639" s="125">
        <v>0.27091999999999999</v>
      </c>
      <c r="O1639" s="125">
        <v>2.0000000000000002E-5</v>
      </c>
      <c r="P1639" s="125"/>
      <c r="Q1639" s="125"/>
      <c r="R1639" s="125">
        <v>0.27094000000000001</v>
      </c>
      <c r="S1639" s="125"/>
      <c r="T1639" s="125"/>
      <c r="U1639" s="125"/>
      <c r="V1639" s="125"/>
      <c r="W1639" s="125"/>
      <c r="X1639" s="125"/>
      <c r="Y1639" s="125"/>
      <c r="Z1639" s="125"/>
      <c r="AA1639" s="125"/>
      <c r="AB1639" s="125"/>
      <c r="AC1639" s="125"/>
      <c r="AD1639" s="125"/>
      <c r="AE1639" s="125">
        <v>2.0000000000000002E-5</v>
      </c>
      <c r="AF1639" s="125"/>
      <c r="AG1639" s="125"/>
      <c r="AH1639" s="125"/>
      <c r="AI1639" s="125"/>
      <c r="AJ1639" s="125"/>
      <c r="AK1639" s="125"/>
      <c r="AL1639" s="125"/>
      <c r="AM1639" s="125"/>
      <c r="AN1639" s="125"/>
      <c r="AO1639" s="125"/>
      <c r="AP1639" s="125"/>
      <c r="AQ1639" s="125"/>
      <c r="AR1639" s="125"/>
      <c r="AS1639" s="125" t="s">
        <v>1353</v>
      </c>
      <c r="AT1639" s="108" t="str">
        <f t="shared" si="25"/>
        <v>BD5_2025-07-06_T</v>
      </c>
    </row>
    <row r="1640" spans="1:46" x14ac:dyDescent="0.35">
      <c r="A1640" s="125" t="s">
        <v>1776</v>
      </c>
      <c r="B1640" s="125" t="s">
        <v>1349</v>
      </c>
      <c r="C1640" s="125" t="s">
        <v>1359</v>
      </c>
      <c r="D1640" s="125" t="s">
        <v>1349</v>
      </c>
      <c r="E1640" s="125">
        <v>245.65770000000001</v>
      </c>
      <c r="F1640" s="125" t="s">
        <v>1357</v>
      </c>
      <c r="G1640" s="102">
        <v>45844.831944444442</v>
      </c>
      <c r="H1640" s="125"/>
      <c r="I1640" s="125" t="s">
        <v>1352</v>
      </c>
      <c r="J1640" s="125"/>
      <c r="K1640" s="125" t="s">
        <v>1360</v>
      </c>
      <c r="L1640" s="125">
        <v>4</v>
      </c>
      <c r="M1640" s="125">
        <v>0</v>
      </c>
      <c r="N1640" s="125">
        <v>0.15195</v>
      </c>
      <c r="O1640" s="125">
        <v>0.12919</v>
      </c>
      <c r="P1640" s="125"/>
      <c r="Q1640" s="125"/>
      <c r="R1640" s="125">
        <v>0.28114</v>
      </c>
      <c r="S1640" s="125"/>
      <c r="T1640" s="125"/>
      <c r="U1640" s="125"/>
      <c r="V1640" s="125"/>
      <c r="W1640" s="125"/>
      <c r="X1640" s="125"/>
      <c r="Y1640" s="125"/>
      <c r="Z1640" s="125"/>
      <c r="AA1640" s="125"/>
      <c r="AB1640" s="125"/>
      <c r="AC1640" s="125"/>
      <c r="AD1640" s="125"/>
      <c r="AE1640" s="125">
        <v>0.12919</v>
      </c>
      <c r="AF1640" s="125"/>
      <c r="AG1640" s="125"/>
      <c r="AH1640" s="125"/>
      <c r="AI1640" s="125"/>
      <c r="AJ1640" s="125"/>
      <c r="AK1640" s="125"/>
      <c r="AL1640" s="125"/>
      <c r="AM1640" s="125"/>
      <c r="AN1640" s="125"/>
      <c r="AO1640" s="125"/>
      <c r="AP1640" s="125"/>
      <c r="AQ1640" s="125"/>
      <c r="AR1640" s="125"/>
      <c r="AS1640" s="125" t="s">
        <v>1353</v>
      </c>
      <c r="AT1640" s="108" t="str">
        <f t="shared" si="25"/>
        <v>ABM4_2025-07-06_C</v>
      </c>
    </row>
    <row r="1641" spans="1:46" x14ac:dyDescent="0.35">
      <c r="A1641" s="125" t="s">
        <v>1773</v>
      </c>
      <c r="B1641" s="125" t="s">
        <v>1349</v>
      </c>
      <c r="C1641" s="125" t="s">
        <v>1359</v>
      </c>
      <c r="D1641" s="125" t="s">
        <v>1349</v>
      </c>
      <c r="E1641" s="125">
        <v>586.96500000000003</v>
      </c>
      <c r="F1641" s="125" t="s">
        <v>1357</v>
      </c>
      <c r="G1641" s="102">
        <v>45844.831944444442</v>
      </c>
      <c r="H1641" s="125"/>
      <c r="I1641" s="125" t="s">
        <v>1352</v>
      </c>
      <c r="J1641" s="125"/>
      <c r="K1641" s="125" t="s">
        <v>1360</v>
      </c>
      <c r="L1641" s="125">
        <v>24</v>
      </c>
      <c r="M1641" s="125">
        <v>0</v>
      </c>
      <c r="N1641" s="125">
        <v>7.6899999999999996E-2</v>
      </c>
      <c r="O1641" s="125">
        <v>0.13134999999999999</v>
      </c>
      <c r="P1641" s="125"/>
      <c r="Q1641" s="125"/>
      <c r="R1641" s="125">
        <v>0.20826</v>
      </c>
      <c r="S1641" s="125"/>
      <c r="T1641" s="125"/>
      <c r="U1641" s="125"/>
      <c r="V1641" s="125"/>
      <c r="W1641" s="125"/>
      <c r="X1641" s="125"/>
      <c r="Y1641" s="125"/>
      <c r="Z1641" s="125"/>
      <c r="AA1641" s="125"/>
      <c r="AB1641" s="125"/>
      <c r="AC1641" s="125"/>
      <c r="AD1641" s="125"/>
      <c r="AE1641" s="125">
        <v>0.13134999999999999</v>
      </c>
      <c r="AF1641" s="125"/>
      <c r="AG1641" s="125"/>
      <c r="AH1641" s="125"/>
      <c r="AI1641" s="125"/>
      <c r="AJ1641" s="125"/>
      <c r="AK1641" s="125"/>
      <c r="AL1641" s="125"/>
      <c r="AM1641" s="125"/>
      <c r="AN1641" s="125"/>
      <c r="AO1641" s="125"/>
      <c r="AP1641" s="125"/>
      <c r="AQ1641" s="125"/>
      <c r="AR1641" s="125"/>
      <c r="AS1641" s="125" t="s">
        <v>1353</v>
      </c>
      <c r="AT1641" s="108" t="str">
        <f t="shared" si="25"/>
        <v>CL5_2025-07-06_C</v>
      </c>
    </row>
    <row r="1642" spans="1:46" x14ac:dyDescent="0.35">
      <c r="A1642" s="125" t="s">
        <v>1774</v>
      </c>
      <c r="B1642" s="125" t="s">
        <v>1349</v>
      </c>
      <c r="C1642" s="125" t="s">
        <v>1359</v>
      </c>
      <c r="D1642" s="125" t="s">
        <v>1349</v>
      </c>
      <c r="E1642" s="125">
        <v>478.50150000000002</v>
      </c>
      <c r="F1642" s="125" t="s">
        <v>1357</v>
      </c>
      <c r="G1642" s="102">
        <v>45844.831944444442</v>
      </c>
      <c r="H1642" s="125"/>
      <c r="I1642" s="125" t="s">
        <v>1352</v>
      </c>
      <c r="J1642" s="125"/>
      <c r="K1642" s="125" t="s">
        <v>1360</v>
      </c>
      <c r="L1642" s="125">
        <v>20</v>
      </c>
      <c r="M1642" s="125">
        <v>0</v>
      </c>
      <c r="N1642" s="125">
        <v>7.4789999999999995E-2</v>
      </c>
      <c r="O1642" s="125">
        <v>0.13159000000000001</v>
      </c>
      <c r="P1642" s="125"/>
      <c r="Q1642" s="125"/>
      <c r="R1642" s="125">
        <v>0.20638000000000001</v>
      </c>
      <c r="S1642" s="125"/>
      <c r="T1642" s="125"/>
      <c r="U1642" s="125"/>
      <c r="V1642" s="125"/>
      <c r="W1642" s="125"/>
      <c r="X1642" s="125"/>
      <c r="Y1642" s="125"/>
      <c r="Z1642" s="125"/>
      <c r="AA1642" s="125"/>
      <c r="AB1642" s="125"/>
      <c r="AC1642" s="125"/>
      <c r="AD1642" s="125"/>
      <c r="AE1642" s="125">
        <v>0.13159000000000001</v>
      </c>
      <c r="AF1642" s="125"/>
      <c r="AG1642" s="125"/>
      <c r="AH1642" s="125"/>
      <c r="AI1642" s="125"/>
      <c r="AJ1642" s="125"/>
      <c r="AK1642" s="125"/>
      <c r="AL1642" s="125"/>
      <c r="AM1642" s="125"/>
      <c r="AN1642" s="125"/>
      <c r="AO1642" s="125"/>
      <c r="AP1642" s="125"/>
      <c r="AQ1642" s="125"/>
      <c r="AR1642" s="125"/>
      <c r="AS1642" s="125" t="s">
        <v>1353</v>
      </c>
      <c r="AT1642" s="108" t="str">
        <f t="shared" si="25"/>
        <v>CVL1_2025-07-06_C</v>
      </c>
    </row>
    <row r="1643" spans="1:46" x14ac:dyDescent="0.35">
      <c r="A1643" s="125" t="s">
        <v>1771</v>
      </c>
      <c r="B1643" s="125" t="s">
        <v>1349</v>
      </c>
      <c r="C1643" s="125" t="s">
        <v>1397</v>
      </c>
      <c r="D1643" s="125" t="s">
        <v>1349</v>
      </c>
      <c r="E1643" s="125">
        <v>0.2225</v>
      </c>
      <c r="F1643" s="125" t="s">
        <v>1357</v>
      </c>
      <c r="G1643" s="102">
        <v>45844.838194444441</v>
      </c>
      <c r="H1643" s="125"/>
      <c r="I1643" s="125" t="s">
        <v>1352</v>
      </c>
      <c r="J1643" s="125"/>
      <c r="K1643" s="125" t="s">
        <v>1360</v>
      </c>
      <c r="L1643" s="125">
        <v>4</v>
      </c>
      <c r="M1643" s="125">
        <v>0</v>
      </c>
      <c r="N1643" s="125">
        <v>3.49E-3</v>
      </c>
      <c r="O1643" s="125">
        <v>-1.2999999999999999E-4</v>
      </c>
      <c r="P1643" s="125"/>
      <c r="Q1643" s="125"/>
      <c r="R1643" s="125">
        <v>3.3600000000000001E-3</v>
      </c>
      <c r="S1643" s="125"/>
      <c r="T1643" s="125"/>
      <c r="U1643" s="125"/>
      <c r="V1643" s="125"/>
      <c r="W1643" s="125"/>
      <c r="X1643" s="125"/>
      <c r="Y1643" s="125"/>
      <c r="Z1643" s="125"/>
      <c r="AA1643" s="125"/>
      <c r="AB1643" s="125"/>
      <c r="AC1643" s="125"/>
      <c r="AD1643" s="125"/>
      <c r="AE1643" s="125">
        <v>-1.2999999999999999E-4</v>
      </c>
      <c r="AF1643" s="125"/>
      <c r="AG1643" s="125"/>
      <c r="AH1643" s="125"/>
      <c r="AI1643" s="125"/>
      <c r="AJ1643" s="125"/>
      <c r="AK1643" s="125"/>
      <c r="AL1643" s="125"/>
      <c r="AM1643" s="125"/>
      <c r="AN1643" s="125"/>
      <c r="AO1643" s="125"/>
      <c r="AP1643" s="125"/>
      <c r="AQ1643" s="125"/>
      <c r="AR1643" s="125"/>
      <c r="AS1643" s="125" t="s">
        <v>1353</v>
      </c>
      <c r="AT1643" s="108" t="str">
        <f t="shared" si="25"/>
        <v>BD5_2025-07-06_P</v>
      </c>
    </row>
    <row r="1644" spans="1:46" x14ac:dyDescent="0.35">
      <c r="A1644" s="125" t="s">
        <v>1776</v>
      </c>
      <c r="B1644" s="125" t="s">
        <v>1349</v>
      </c>
      <c r="C1644" s="125" t="s">
        <v>1356</v>
      </c>
      <c r="D1644" s="125" t="s">
        <v>1349</v>
      </c>
      <c r="E1644" s="125">
        <v>0.11713</v>
      </c>
      <c r="F1644" s="125" t="s">
        <v>1357</v>
      </c>
      <c r="G1644" s="102">
        <v>45844.843055555553</v>
      </c>
      <c r="H1644" s="125"/>
      <c r="I1644" s="125" t="s">
        <v>1352</v>
      </c>
      <c r="J1644" s="125"/>
      <c r="K1644" s="125" t="s">
        <v>1360</v>
      </c>
      <c r="L1644" s="125">
        <v>0</v>
      </c>
      <c r="M1644" s="125">
        <v>0</v>
      </c>
      <c r="N1644" s="125">
        <v>3.7420000000000002E-2</v>
      </c>
      <c r="O1644" s="125">
        <v>8.9999999999999998E-4</v>
      </c>
      <c r="P1644" s="125"/>
      <c r="Q1644" s="125"/>
      <c r="R1644" s="125">
        <v>3.832E-2</v>
      </c>
      <c r="S1644" s="125"/>
      <c r="T1644" s="125"/>
      <c r="U1644" s="125"/>
      <c r="V1644" s="125"/>
      <c r="W1644" s="125"/>
      <c r="X1644" s="125"/>
      <c r="Y1644" s="125"/>
      <c r="Z1644" s="125"/>
      <c r="AA1644" s="125"/>
      <c r="AB1644" s="125"/>
      <c r="AC1644" s="125"/>
      <c r="AD1644" s="125"/>
      <c r="AE1644" s="125">
        <v>8.9999999999999998E-4</v>
      </c>
      <c r="AF1644" s="125"/>
      <c r="AG1644" s="125"/>
      <c r="AH1644" s="125"/>
      <c r="AI1644" s="125"/>
      <c r="AJ1644" s="125"/>
      <c r="AK1644" s="125"/>
      <c r="AL1644" s="125"/>
      <c r="AM1644" s="125"/>
      <c r="AN1644" s="125"/>
      <c r="AO1644" s="125"/>
      <c r="AP1644" s="125"/>
      <c r="AQ1644" s="125"/>
      <c r="AR1644" s="125"/>
      <c r="AS1644" s="125" t="s">
        <v>1353</v>
      </c>
      <c r="AT1644" s="108" t="str">
        <f t="shared" si="25"/>
        <v>ABM4_2025-07-06_P</v>
      </c>
    </row>
    <row r="1645" spans="1:46" x14ac:dyDescent="0.35">
      <c r="A1645" s="125" t="s">
        <v>1777</v>
      </c>
      <c r="B1645" s="125" t="s">
        <v>1349</v>
      </c>
      <c r="C1645" s="125" t="s">
        <v>1350</v>
      </c>
      <c r="D1645" s="125" t="s">
        <v>1349</v>
      </c>
      <c r="E1645" s="125">
        <v>2.6069</v>
      </c>
      <c r="F1645" s="125" t="s">
        <v>1351</v>
      </c>
      <c r="G1645" s="102">
        <v>45844.843055555553</v>
      </c>
      <c r="H1645" s="125"/>
      <c r="I1645" s="125" t="s">
        <v>1352</v>
      </c>
      <c r="J1645" s="125"/>
      <c r="K1645" s="125"/>
      <c r="L1645" s="125">
        <v>0</v>
      </c>
      <c r="M1645" s="125">
        <v>0</v>
      </c>
      <c r="N1645" s="125">
        <v>1.5789999999999998E-2</v>
      </c>
      <c r="O1645" s="125">
        <v>3.8E-3</v>
      </c>
      <c r="P1645" s="125"/>
      <c r="Q1645" s="125"/>
      <c r="R1645" s="125">
        <v>1.959E-2</v>
      </c>
      <c r="S1645" s="125"/>
      <c r="T1645" s="125"/>
      <c r="U1645" s="125"/>
      <c r="V1645" s="125"/>
      <c r="W1645" s="125"/>
      <c r="X1645" s="125"/>
      <c r="Y1645" s="125"/>
      <c r="Z1645" s="125"/>
      <c r="AA1645" s="125"/>
      <c r="AB1645" s="125"/>
      <c r="AC1645" s="125"/>
      <c r="AD1645" s="125"/>
      <c r="AE1645" s="125">
        <v>3.8E-3</v>
      </c>
      <c r="AF1645" s="125"/>
      <c r="AG1645" s="125"/>
      <c r="AH1645" s="125"/>
      <c r="AI1645" s="125"/>
      <c r="AJ1645" s="125"/>
      <c r="AK1645" s="125"/>
      <c r="AL1645" s="125"/>
      <c r="AM1645" s="125"/>
      <c r="AN1645" s="125"/>
      <c r="AO1645" s="125"/>
      <c r="AP1645" s="125"/>
      <c r="AQ1645" s="125"/>
      <c r="AR1645" s="125"/>
      <c r="AS1645" s="125" t="s">
        <v>1353</v>
      </c>
      <c r="AT1645" s="108" t="str">
        <f t="shared" si="25"/>
        <v>DE1_2025-07-06_N</v>
      </c>
    </row>
    <row r="1646" spans="1:46" x14ac:dyDescent="0.35">
      <c r="A1646" s="125" t="s">
        <v>1774</v>
      </c>
      <c r="B1646" s="125" t="s">
        <v>1349</v>
      </c>
      <c r="C1646" s="125" t="s">
        <v>1361</v>
      </c>
      <c r="D1646" s="125" t="s">
        <v>1349</v>
      </c>
      <c r="E1646" s="125">
        <v>22.604520000000001</v>
      </c>
      <c r="F1646" s="125" t="s">
        <v>1351</v>
      </c>
      <c r="G1646" s="102">
        <v>45844.84652777778</v>
      </c>
      <c r="H1646" s="125"/>
      <c r="I1646" s="125" t="s">
        <v>1352</v>
      </c>
      <c r="J1646" s="125"/>
      <c r="K1646" s="125" t="s">
        <v>1360</v>
      </c>
      <c r="L1646" s="125">
        <v>0</v>
      </c>
      <c r="M1646" s="125">
        <v>0</v>
      </c>
      <c r="N1646" s="125">
        <v>2.5360000000000001E-2</v>
      </c>
      <c r="O1646" s="125">
        <v>6.6899999999999998E-3</v>
      </c>
      <c r="P1646" s="125"/>
      <c r="Q1646" s="125"/>
      <c r="R1646" s="125">
        <v>3.2050000000000002E-2</v>
      </c>
      <c r="S1646" s="125"/>
      <c r="T1646" s="125"/>
      <c r="U1646" s="125"/>
      <c r="V1646" s="125"/>
      <c r="W1646" s="125"/>
      <c r="X1646" s="125"/>
      <c r="Y1646" s="125"/>
      <c r="Z1646" s="125"/>
      <c r="AA1646" s="125"/>
      <c r="AB1646" s="125"/>
      <c r="AC1646" s="125"/>
      <c r="AD1646" s="125"/>
      <c r="AE1646" s="125">
        <v>6.6899999999999998E-3</v>
      </c>
      <c r="AF1646" s="125"/>
      <c r="AG1646" s="125"/>
      <c r="AH1646" s="125"/>
      <c r="AI1646" s="125"/>
      <c r="AJ1646" s="125"/>
      <c r="AK1646" s="125"/>
      <c r="AL1646" s="125"/>
      <c r="AM1646" s="125"/>
      <c r="AN1646" s="125"/>
      <c r="AO1646" s="125"/>
      <c r="AP1646" s="125"/>
      <c r="AQ1646" s="125"/>
      <c r="AR1646" s="125"/>
      <c r="AS1646" s="125" t="s">
        <v>1353</v>
      </c>
      <c r="AT1646" s="108" t="str">
        <f t="shared" si="25"/>
        <v>CVL1_2025-07-06_T</v>
      </c>
    </row>
    <row r="1647" spans="1:46" x14ac:dyDescent="0.35">
      <c r="A1647" s="125" t="s">
        <v>1778</v>
      </c>
      <c r="B1647" s="125" t="s">
        <v>1349</v>
      </c>
      <c r="C1647" s="125" t="s">
        <v>1350</v>
      </c>
      <c r="D1647" s="125" t="s">
        <v>1349</v>
      </c>
      <c r="E1647" s="125">
        <v>22.0717</v>
      </c>
      <c r="F1647" s="125" t="s">
        <v>1351</v>
      </c>
      <c r="G1647" s="102">
        <v>45844.84652777778</v>
      </c>
      <c r="H1647" s="125"/>
      <c r="I1647" s="125" t="s">
        <v>1352</v>
      </c>
      <c r="J1647" s="125"/>
      <c r="K1647" s="125"/>
      <c r="L1647" s="125">
        <v>0</v>
      </c>
      <c r="M1647" s="125">
        <v>0</v>
      </c>
      <c r="N1647" s="125">
        <v>7.0900000000000005E-2</v>
      </c>
      <c r="O1647" s="125">
        <v>6.2100000000000002E-3</v>
      </c>
      <c r="P1647" s="125"/>
      <c r="Q1647" s="125"/>
      <c r="R1647" s="125">
        <v>7.7109999999999998E-2</v>
      </c>
      <c r="S1647" s="125"/>
      <c r="T1647" s="125"/>
      <c r="U1647" s="125"/>
      <c r="V1647" s="125"/>
      <c r="W1647" s="125"/>
      <c r="X1647" s="125"/>
      <c r="Y1647" s="125"/>
      <c r="Z1647" s="125"/>
      <c r="AA1647" s="125"/>
      <c r="AB1647" s="125"/>
      <c r="AC1647" s="125"/>
      <c r="AD1647" s="125"/>
      <c r="AE1647" s="125">
        <v>6.2100000000000002E-3</v>
      </c>
      <c r="AF1647" s="125"/>
      <c r="AG1647" s="125"/>
      <c r="AH1647" s="125"/>
      <c r="AI1647" s="125"/>
      <c r="AJ1647" s="125"/>
      <c r="AK1647" s="125"/>
      <c r="AL1647" s="125"/>
      <c r="AM1647" s="125"/>
      <c r="AN1647" s="125"/>
      <c r="AO1647" s="125"/>
      <c r="AP1647" s="125"/>
      <c r="AQ1647" s="125"/>
      <c r="AR1647" s="125"/>
      <c r="AS1647" s="125" t="s">
        <v>1353</v>
      </c>
      <c r="AT1647" s="108" t="str">
        <f t="shared" si="25"/>
        <v>MR4_2025-07-06_N</v>
      </c>
    </row>
    <row r="1648" spans="1:46" x14ac:dyDescent="0.35">
      <c r="A1648" s="125" t="s">
        <v>1777</v>
      </c>
      <c r="B1648" s="125" t="s">
        <v>1349</v>
      </c>
      <c r="C1648" s="125" t="s">
        <v>1356</v>
      </c>
      <c r="D1648" s="125" t="s">
        <v>1349</v>
      </c>
      <c r="E1648" s="125">
        <v>5.1150000000000001E-2</v>
      </c>
      <c r="F1648" s="125" t="s">
        <v>1357</v>
      </c>
      <c r="G1648" s="102">
        <v>45844.847222222219</v>
      </c>
      <c r="H1648" s="125"/>
      <c r="I1648" s="125" t="s">
        <v>1352</v>
      </c>
      <c r="J1648" s="125"/>
      <c r="K1648" s="125"/>
      <c r="L1648" s="125">
        <v>0</v>
      </c>
      <c r="M1648" s="125">
        <v>0</v>
      </c>
      <c r="N1648" s="125">
        <v>1.507E-2</v>
      </c>
      <c r="O1648" s="125">
        <v>1.34E-3</v>
      </c>
      <c r="P1648" s="125"/>
      <c r="Q1648" s="125"/>
      <c r="R1648" s="125">
        <v>1.6420000000000001E-2</v>
      </c>
      <c r="S1648" s="125"/>
      <c r="T1648" s="125"/>
      <c r="U1648" s="125"/>
      <c r="V1648" s="125"/>
      <c r="W1648" s="125"/>
      <c r="X1648" s="125"/>
      <c r="Y1648" s="125"/>
      <c r="Z1648" s="125"/>
      <c r="AA1648" s="125"/>
      <c r="AB1648" s="125"/>
      <c r="AC1648" s="125"/>
      <c r="AD1648" s="125"/>
      <c r="AE1648" s="125">
        <v>1.34E-3</v>
      </c>
      <c r="AF1648" s="125"/>
      <c r="AG1648" s="125"/>
      <c r="AH1648" s="125"/>
      <c r="AI1648" s="125"/>
      <c r="AJ1648" s="125"/>
      <c r="AK1648" s="125"/>
      <c r="AL1648" s="125"/>
      <c r="AM1648" s="125"/>
      <c r="AN1648" s="125"/>
      <c r="AO1648" s="125"/>
      <c r="AP1648" s="125"/>
      <c r="AQ1648" s="125"/>
      <c r="AR1648" s="125"/>
      <c r="AS1648" s="125" t="s">
        <v>1353</v>
      </c>
      <c r="AT1648" s="108" t="str">
        <f t="shared" si="25"/>
        <v>DE1_2025-07-06_P</v>
      </c>
    </row>
    <row r="1649" spans="1:46" x14ac:dyDescent="0.35">
      <c r="A1649" s="125" t="s">
        <v>1779</v>
      </c>
      <c r="B1649" s="125" t="s">
        <v>1349</v>
      </c>
      <c r="C1649" s="125" t="s">
        <v>1350</v>
      </c>
      <c r="D1649" s="125" t="s">
        <v>1349</v>
      </c>
      <c r="E1649" s="125">
        <v>-0.37968000000000002</v>
      </c>
      <c r="F1649" s="125" t="s">
        <v>1351</v>
      </c>
      <c r="G1649" s="102">
        <v>45844.847222222219</v>
      </c>
      <c r="H1649" s="125"/>
      <c r="I1649" s="125" t="s">
        <v>1352</v>
      </c>
      <c r="J1649" s="125"/>
      <c r="K1649" s="125"/>
      <c r="L1649" s="125">
        <v>0</v>
      </c>
      <c r="M1649" s="125">
        <v>0</v>
      </c>
      <c r="N1649" s="125">
        <v>7.3400000000000002E-3</v>
      </c>
      <c r="O1649" s="125">
        <v>1.6800000000000001E-3</v>
      </c>
      <c r="P1649" s="125"/>
      <c r="Q1649" s="125"/>
      <c r="R1649" s="125">
        <v>9.0200000000000002E-3</v>
      </c>
      <c r="S1649" s="125"/>
      <c r="T1649" s="125"/>
      <c r="U1649" s="125"/>
      <c r="V1649" s="125"/>
      <c r="W1649" s="125"/>
      <c r="X1649" s="125"/>
      <c r="Y1649" s="125"/>
      <c r="Z1649" s="125"/>
      <c r="AA1649" s="125"/>
      <c r="AB1649" s="125"/>
      <c r="AC1649" s="125"/>
      <c r="AD1649" s="125"/>
      <c r="AE1649" s="125">
        <v>1.6800000000000001E-3</v>
      </c>
      <c r="AF1649" s="125"/>
      <c r="AG1649" s="125"/>
      <c r="AH1649" s="125"/>
      <c r="AI1649" s="125"/>
      <c r="AJ1649" s="125"/>
      <c r="AK1649" s="125"/>
      <c r="AL1649" s="125"/>
      <c r="AM1649" s="125"/>
      <c r="AN1649" s="125"/>
      <c r="AO1649" s="125"/>
      <c r="AP1649" s="125"/>
      <c r="AQ1649" s="125"/>
      <c r="AR1649" s="125"/>
      <c r="AS1649" s="125" t="s">
        <v>1353</v>
      </c>
      <c r="AT1649" s="108" t="str">
        <f t="shared" si="25"/>
        <v>HA1_2025-07-06_N</v>
      </c>
    </row>
    <row r="1650" spans="1:46" x14ac:dyDescent="0.35">
      <c r="A1650" s="125" t="s">
        <v>1778</v>
      </c>
      <c r="B1650" s="125" t="s">
        <v>1349</v>
      </c>
      <c r="C1650" s="125" t="s">
        <v>1397</v>
      </c>
      <c r="D1650" s="125" t="s">
        <v>1349</v>
      </c>
      <c r="E1650" s="125">
        <v>0.31297000000000003</v>
      </c>
      <c r="F1650" s="125" t="s">
        <v>1357</v>
      </c>
      <c r="G1650" s="102">
        <v>45844.847916666666</v>
      </c>
      <c r="H1650" s="125"/>
      <c r="I1650" s="125" t="s">
        <v>1352</v>
      </c>
      <c r="J1650" s="125"/>
      <c r="K1650" s="125"/>
      <c r="L1650" s="125">
        <v>0</v>
      </c>
      <c r="M1650" s="125">
        <v>0</v>
      </c>
      <c r="N1650" s="125">
        <v>0.10595</v>
      </c>
      <c r="O1650" s="125">
        <v>7.6000000000000004E-4</v>
      </c>
      <c r="P1650" s="125"/>
      <c r="Q1650" s="125"/>
      <c r="R1650" s="125">
        <v>0.10671</v>
      </c>
      <c r="S1650" s="125"/>
      <c r="T1650" s="125"/>
      <c r="U1650" s="125"/>
      <c r="V1650" s="125"/>
      <c r="W1650" s="125"/>
      <c r="X1650" s="125"/>
      <c r="Y1650" s="125"/>
      <c r="Z1650" s="125"/>
      <c r="AA1650" s="125"/>
      <c r="AB1650" s="125"/>
      <c r="AC1650" s="125"/>
      <c r="AD1650" s="125"/>
      <c r="AE1650" s="125">
        <v>7.6000000000000004E-4</v>
      </c>
      <c r="AF1650" s="125"/>
      <c r="AG1650" s="125"/>
      <c r="AH1650" s="125"/>
      <c r="AI1650" s="125"/>
      <c r="AJ1650" s="125"/>
      <c r="AK1650" s="125"/>
      <c r="AL1650" s="125"/>
      <c r="AM1650" s="125"/>
      <c r="AN1650" s="125"/>
      <c r="AO1650" s="125"/>
      <c r="AP1650" s="125"/>
      <c r="AQ1650" s="125"/>
      <c r="AR1650" s="125"/>
      <c r="AS1650" s="125" t="s">
        <v>1353</v>
      </c>
      <c r="AT1650" s="108" t="str">
        <f t="shared" si="25"/>
        <v>MR4_2025-07-06_P</v>
      </c>
    </row>
    <row r="1651" spans="1:46" x14ac:dyDescent="0.35">
      <c r="A1651" s="125" t="s">
        <v>1777</v>
      </c>
      <c r="B1651" s="125" t="s">
        <v>1349</v>
      </c>
      <c r="C1651" s="125" t="s">
        <v>1359</v>
      </c>
      <c r="D1651" s="125" t="s">
        <v>1349</v>
      </c>
      <c r="E1651" s="125">
        <v>242.84270000000001</v>
      </c>
      <c r="F1651" s="125" t="s">
        <v>1357</v>
      </c>
      <c r="G1651" s="102">
        <v>45844.849305555559</v>
      </c>
      <c r="H1651" s="125"/>
      <c r="I1651" s="125" t="s">
        <v>1352</v>
      </c>
      <c r="J1651" s="125"/>
      <c r="K1651" s="125" t="s">
        <v>1360</v>
      </c>
      <c r="L1651" s="125">
        <v>4</v>
      </c>
      <c r="M1651" s="125">
        <v>0</v>
      </c>
      <c r="N1651" s="125">
        <v>0.15037</v>
      </c>
      <c r="O1651" s="125">
        <v>0.12955</v>
      </c>
      <c r="P1651" s="125"/>
      <c r="Q1651" s="125"/>
      <c r="R1651" s="125">
        <v>0.27992</v>
      </c>
      <c r="S1651" s="125"/>
      <c r="T1651" s="125"/>
      <c r="U1651" s="125"/>
      <c r="V1651" s="125"/>
      <c r="W1651" s="125"/>
      <c r="X1651" s="125"/>
      <c r="Y1651" s="125"/>
      <c r="Z1651" s="125"/>
      <c r="AA1651" s="125"/>
      <c r="AB1651" s="125"/>
      <c r="AC1651" s="125"/>
      <c r="AD1651" s="125"/>
      <c r="AE1651" s="125">
        <v>0.12955</v>
      </c>
      <c r="AF1651" s="125"/>
      <c r="AG1651" s="125"/>
      <c r="AH1651" s="125"/>
      <c r="AI1651" s="125"/>
      <c r="AJ1651" s="125"/>
      <c r="AK1651" s="125"/>
      <c r="AL1651" s="125"/>
      <c r="AM1651" s="125"/>
      <c r="AN1651" s="125"/>
      <c r="AO1651" s="125"/>
      <c r="AP1651" s="125"/>
      <c r="AQ1651" s="125"/>
      <c r="AR1651" s="125"/>
      <c r="AS1651" s="125" t="s">
        <v>1353</v>
      </c>
      <c r="AT1651" s="108" t="str">
        <f t="shared" si="25"/>
        <v>DE1_2025-07-06_C</v>
      </c>
    </row>
    <row r="1652" spans="1:46" x14ac:dyDescent="0.35">
      <c r="A1652" s="125" t="s">
        <v>1766</v>
      </c>
      <c r="B1652" s="125" t="s">
        <v>1349</v>
      </c>
      <c r="C1652" s="125" t="s">
        <v>1359</v>
      </c>
      <c r="D1652" s="125" t="s">
        <v>1349</v>
      </c>
      <c r="E1652" s="125">
        <v>586.15880000000004</v>
      </c>
      <c r="F1652" s="125" t="s">
        <v>1357</v>
      </c>
      <c r="G1652" s="102">
        <v>45844.854166666664</v>
      </c>
      <c r="H1652" s="125"/>
      <c r="I1652" s="125" t="s">
        <v>1352</v>
      </c>
      <c r="J1652" s="125"/>
      <c r="K1652" s="125" t="s">
        <v>1360</v>
      </c>
      <c r="L1652" s="125">
        <v>25</v>
      </c>
      <c r="M1652" s="125">
        <v>0</v>
      </c>
      <c r="N1652" s="125">
        <v>7.4060000000000001E-2</v>
      </c>
      <c r="O1652" s="125">
        <v>0.13181999999999999</v>
      </c>
      <c r="P1652" s="125"/>
      <c r="Q1652" s="125"/>
      <c r="R1652" s="125">
        <v>0.20587</v>
      </c>
      <c r="S1652" s="125"/>
      <c r="T1652" s="125"/>
      <c r="U1652" s="125"/>
      <c r="V1652" s="125"/>
      <c r="W1652" s="125"/>
      <c r="X1652" s="125"/>
      <c r="Y1652" s="125"/>
      <c r="Z1652" s="125"/>
      <c r="AA1652" s="125"/>
      <c r="AB1652" s="125"/>
      <c r="AC1652" s="125"/>
      <c r="AD1652" s="125"/>
      <c r="AE1652" s="125">
        <v>0.13181999999999999</v>
      </c>
      <c r="AF1652" s="125"/>
      <c r="AG1652" s="125"/>
      <c r="AH1652" s="125"/>
      <c r="AI1652" s="125"/>
      <c r="AJ1652" s="125"/>
      <c r="AK1652" s="125"/>
      <c r="AL1652" s="125"/>
      <c r="AM1652" s="125"/>
      <c r="AN1652" s="125"/>
      <c r="AO1652" s="125"/>
      <c r="AP1652" s="125"/>
      <c r="AQ1652" s="125"/>
      <c r="AR1652" s="125"/>
      <c r="AS1652" s="125" t="s">
        <v>1353</v>
      </c>
      <c r="AT1652" s="108" t="str">
        <f t="shared" si="25"/>
        <v>DS21-1_2025-07-06_C</v>
      </c>
    </row>
    <row r="1653" spans="1:46" x14ac:dyDescent="0.35">
      <c r="A1653" s="125" t="s">
        <v>1765</v>
      </c>
      <c r="B1653" s="125" t="s">
        <v>1349</v>
      </c>
      <c r="C1653" s="125" t="s">
        <v>1356</v>
      </c>
      <c r="D1653" s="125" t="s">
        <v>1349</v>
      </c>
      <c r="E1653" s="125">
        <v>0.17379</v>
      </c>
      <c r="F1653" s="125" t="s">
        <v>1357</v>
      </c>
      <c r="G1653" s="102">
        <v>45844.856944444444</v>
      </c>
      <c r="H1653" s="125"/>
      <c r="I1653" s="125" t="s">
        <v>1352</v>
      </c>
      <c r="J1653" s="125"/>
      <c r="K1653" s="125" t="s">
        <v>1360</v>
      </c>
      <c r="L1653" s="125">
        <v>4</v>
      </c>
      <c r="M1653" s="125">
        <v>0</v>
      </c>
      <c r="N1653" s="125">
        <v>9.5200000000000007E-3</v>
      </c>
      <c r="O1653" s="125">
        <v>3.0000000000000001E-5</v>
      </c>
      <c r="P1653" s="125"/>
      <c r="Q1653" s="125"/>
      <c r="R1653" s="125">
        <v>9.5600000000000008E-3</v>
      </c>
      <c r="S1653" s="125"/>
      <c r="T1653" s="125"/>
      <c r="U1653" s="125"/>
      <c r="V1653" s="125"/>
      <c r="W1653" s="125"/>
      <c r="X1653" s="125"/>
      <c r="Y1653" s="125"/>
      <c r="Z1653" s="125"/>
      <c r="AA1653" s="125"/>
      <c r="AB1653" s="125"/>
      <c r="AC1653" s="125"/>
      <c r="AD1653" s="125"/>
      <c r="AE1653" s="125">
        <v>3.0000000000000001E-5</v>
      </c>
      <c r="AF1653" s="125"/>
      <c r="AG1653" s="125"/>
      <c r="AH1653" s="125"/>
      <c r="AI1653" s="125"/>
      <c r="AJ1653" s="125"/>
      <c r="AK1653" s="125"/>
      <c r="AL1653" s="125"/>
      <c r="AM1653" s="125"/>
      <c r="AN1653" s="125"/>
      <c r="AO1653" s="125"/>
      <c r="AP1653" s="125"/>
      <c r="AQ1653" s="125"/>
      <c r="AR1653" s="125"/>
      <c r="AS1653" s="125" t="s">
        <v>1353</v>
      </c>
      <c r="AT1653" s="108" t="str">
        <f t="shared" si="25"/>
        <v>SB5_2025-07-06_P</v>
      </c>
    </row>
    <row r="1654" spans="1:46" x14ac:dyDescent="0.35">
      <c r="A1654" s="125" t="s">
        <v>1767</v>
      </c>
      <c r="B1654" s="125" t="s">
        <v>1349</v>
      </c>
      <c r="C1654" s="125" t="s">
        <v>1359</v>
      </c>
      <c r="D1654" s="125" t="s">
        <v>1349</v>
      </c>
      <c r="E1654" s="125">
        <v>500.99700000000001</v>
      </c>
      <c r="F1654" s="125" t="s">
        <v>1357</v>
      </c>
      <c r="G1654" s="102">
        <v>45844.857638888891</v>
      </c>
      <c r="H1654" s="125"/>
      <c r="I1654" s="125" t="s">
        <v>1352</v>
      </c>
      <c r="J1654" s="125"/>
      <c r="K1654" s="125" t="s">
        <v>1360</v>
      </c>
      <c r="L1654" s="125">
        <v>20</v>
      </c>
      <c r="M1654" s="125">
        <v>0</v>
      </c>
      <c r="N1654" s="125">
        <v>7.8060000000000004E-2</v>
      </c>
      <c r="O1654" s="125">
        <v>0.12981999999999999</v>
      </c>
      <c r="P1654" s="125"/>
      <c r="Q1654" s="125"/>
      <c r="R1654" s="125">
        <v>0.20787</v>
      </c>
      <c r="S1654" s="125"/>
      <c r="T1654" s="125"/>
      <c r="U1654" s="125"/>
      <c r="V1654" s="125"/>
      <c r="W1654" s="125"/>
      <c r="X1654" s="125"/>
      <c r="Y1654" s="125"/>
      <c r="Z1654" s="125"/>
      <c r="AA1654" s="125"/>
      <c r="AB1654" s="125"/>
      <c r="AC1654" s="125"/>
      <c r="AD1654" s="125"/>
      <c r="AE1654" s="125">
        <v>0.12981999999999999</v>
      </c>
      <c r="AF1654" s="125"/>
      <c r="AG1654" s="125"/>
      <c r="AH1654" s="125"/>
      <c r="AI1654" s="125"/>
      <c r="AJ1654" s="125"/>
      <c r="AK1654" s="125"/>
      <c r="AL1654" s="125"/>
      <c r="AM1654" s="125"/>
      <c r="AN1654" s="125"/>
      <c r="AO1654" s="125"/>
      <c r="AP1654" s="125"/>
      <c r="AQ1654" s="125"/>
      <c r="AR1654" s="125"/>
      <c r="AS1654" s="125" t="s">
        <v>1353</v>
      </c>
      <c r="AT1654" s="108" t="str">
        <f t="shared" si="25"/>
        <v>DB1_2025-07-06_C</v>
      </c>
    </row>
    <row r="1655" spans="1:46" x14ac:dyDescent="0.35">
      <c r="A1655" s="125" t="s">
        <v>1779</v>
      </c>
      <c r="B1655" s="125" t="s">
        <v>1349</v>
      </c>
      <c r="C1655" s="125" t="s">
        <v>1356</v>
      </c>
      <c r="D1655" s="125" t="s">
        <v>1349</v>
      </c>
      <c r="E1655" s="125">
        <v>0.17418</v>
      </c>
      <c r="F1655" s="125" t="s">
        <v>1357</v>
      </c>
      <c r="G1655" s="102">
        <v>45844.86041666667</v>
      </c>
      <c r="H1655" s="125"/>
      <c r="I1655" s="125" t="s">
        <v>1352</v>
      </c>
      <c r="J1655" s="125"/>
      <c r="K1655" s="125" t="s">
        <v>1360</v>
      </c>
      <c r="L1655" s="125">
        <v>4</v>
      </c>
      <c r="M1655" s="125">
        <v>0</v>
      </c>
      <c r="N1655" s="125">
        <v>9.5499999999999995E-3</v>
      </c>
      <c r="O1655" s="125">
        <v>1.4999999999999999E-4</v>
      </c>
      <c r="P1655" s="125"/>
      <c r="Q1655" s="125"/>
      <c r="R1655" s="125">
        <v>9.7000000000000003E-3</v>
      </c>
      <c r="S1655" s="125"/>
      <c r="T1655" s="125"/>
      <c r="U1655" s="125"/>
      <c r="V1655" s="125"/>
      <c r="W1655" s="125"/>
      <c r="X1655" s="125"/>
      <c r="Y1655" s="125"/>
      <c r="Z1655" s="125"/>
      <c r="AA1655" s="125"/>
      <c r="AB1655" s="125"/>
      <c r="AC1655" s="125"/>
      <c r="AD1655" s="125"/>
      <c r="AE1655" s="125">
        <v>1.4999999999999999E-4</v>
      </c>
      <c r="AF1655" s="125"/>
      <c r="AG1655" s="125"/>
      <c r="AH1655" s="125"/>
      <c r="AI1655" s="125"/>
      <c r="AJ1655" s="125"/>
      <c r="AK1655" s="125"/>
      <c r="AL1655" s="125"/>
      <c r="AM1655" s="125"/>
      <c r="AN1655" s="125"/>
      <c r="AO1655" s="125"/>
      <c r="AP1655" s="125"/>
      <c r="AQ1655" s="125"/>
      <c r="AR1655" s="125"/>
      <c r="AS1655" s="125" t="s">
        <v>1353</v>
      </c>
      <c r="AT1655" s="108" t="str">
        <f t="shared" si="25"/>
        <v>HA1_2025-07-06_P</v>
      </c>
    </row>
    <row r="1656" spans="1:46" x14ac:dyDescent="0.35">
      <c r="A1656" s="125" t="s">
        <v>1768</v>
      </c>
      <c r="B1656" s="125" t="s">
        <v>1349</v>
      </c>
      <c r="C1656" s="125" t="s">
        <v>1356</v>
      </c>
      <c r="D1656" s="125" t="s">
        <v>1349</v>
      </c>
      <c r="E1656" s="125">
        <v>0.18484999999999999</v>
      </c>
      <c r="F1656" s="125" t="s">
        <v>1357</v>
      </c>
      <c r="G1656" s="102">
        <v>45844.86041666667</v>
      </c>
      <c r="H1656" s="125"/>
      <c r="I1656" s="125" t="s">
        <v>1352</v>
      </c>
      <c r="J1656" s="125"/>
      <c r="K1656" s="125" t="s">
        <v>1360</v>
      </c>
      <c r="L1656" s="125">
        <v>0</v>
      </c>
      <c r="M1656" s="125">
        <v>0</v>
      </c>
      <c r="N1656" s="125">
        <v>6.0359999999999997E-2</v>
      </c>
      <c r="O1656" s="125">
        <v>1.5399999999999999E-3</v>
      </c>
      <c r="P1656" s="125"/>
      <c r="Q1656" s="125"/>
      <c r="R1656" s="125">
        <v>6.1890000000000001E-2</v>
      </c>
      <c r="S1656" s="125"/>
      <c r="T1656" s="125"/>
      <c r="U1656" s="125"/>
      <c r="V1656" s="125"/>
      <c r="W1656" s="125"/>
      <c r="X1656" s="125"/>
      <c r="Y1656" s="125"/>
      <c r="Z1656" s="125"/>
      <c r="AA1656" s="125"/>
      <c r="AB1656" s="125"/>
      <c r="AC1656" s="125"/>
      <c r="AD1656" s="125"/>
      <c r="AE1656" s="125">
        <v>1.5399999999999999E-3</v>
      </c>
      <c r="AF1656" s="125"/>
      <c r="AG1656" s="125"/>
      <c r="AH1656" s="125"/>
      <c r="AI1656" s="125"/>
      <c r="AJ1656" s="125"/>
      <c r="AK1656" s="125"/>
      <c r="AL1656" s="125"/>
      <c r="AM1656" s="125"/>
      <c r="AN1656" s="125"/>
      <c r="AO1656" s="125"/>
      <c r="AP1656" s="125"/>
      <c r="AQ1656" s="125"/>
      <c r="AR1656" s="125"/>
      <c r="AS1656" s="125" t="s">
        <v>1353</v>
      </c>
      <c r="AT1656" s="108" t="str">
        <f t="shared" si="25"/>
        <v>SB2_2025-07-06_P</v>
      </c>
    </row>
    <row r="1657" spans="1:46" x14ac:dyDescent="0.35">
      <c r="A1657" s="125" t="s">
        <v>1778</v>
      </c>
      <c r="B1657" s="125" t="s">
        <v>1349</v>
      </c>
      <c r="C1657" s="125" t="s">
        <v>1359</v>
      </c>
      <c r="D1657" s="125" t="s">
        <v>1349</v>
      </c>
      <c r="E1657" s="125">
        <v>519.4144</v>
      </c>
      <c r="F1657" s="125" t="s">
        <v>1357</v>
      </c>
      <c r="G1657" s="102">
        <v>45844.861111111109</v>
      </c>
      <c r="H1657" s="125"/>
      <c r="I1657" s="125" t="s">
        <v>1352</v>
      </c>
      <c r="J1657" s="125"/>
      <c r="K1657" s="125" t="s">
        <v>1360</v>
      </c>
      <c r="L1657" s="125">
        <v>22</v>
      </c>
      <c r="M1657" s="125">
        <v>0</v>
      </c>
      <c r="N1657" s="125">
        <v>7.4179999999999996E-2</v>
      </c>
      <c r="O1657" s="125">
        <v>0.13100999999999999</v>
      </c>
      <c r="P1657" s="125"/>
      <c r="Q1657" s="125"/>
      <c r="R1657" s="125">
        <v>0.20519000000000001</v>
      </c>
      <c r="S1657" s="125"/>
      <c r="T1657" s="125"/>
      <c r="U1657" s="125"/>
      <c r="V1657" s="125"/>
      <c r="W1657" s="125"/>
      <c r="X1657" s="125"/>
      <c r="Y1657" s="125"/>
      <c r="Z1657" s="125"/>
      <c r="AA1657" s="125"/>
      <c r="AB1657" s="125"/>
      <c r="AC1657" s="125"/>
      <c r="AD1657" s="125"/>
      <c r="AE1657" s="125">
        <v>0.13100999999999999</v>
      </c>
      <c r="AF1657" s="125"/>
      <c r="AG1657" s="125"/>
      <c r="AH1657" s="125"/>
      <c r="AI1657" s="125"/>
      <c r="AJ1657" s="125"/>
      <c r="AK1657" s="125"/>
      <c r="AL1657" s="125"/>
      <c r="AM1657" s="125"/>
      <c r="AN1657" s="125"/>
      <c r="AO1657" s="125"/>
      <c r="AP1657" s="125"/>
      <c r="AQ1657" s="125"/>
      <c r="AR1657" s="125"/>
      <c r="AS1657" s="125" t="s">
        <v>1353</v>
      </c>
      <c r="AT1657" s="108" t="str">
        <f t="shared" si="25"/>
        <v>MR4_2025-07-06_C</v>
      </c>
    </row>
    <row r="1658" spans="1:46" x14ac:dyDescent="0.35">
      <c r="A1658" s="125" t="s">
        <v>1779</v>
      </c>
      <c r="B1658" s="125" t="s">
        <v>1349</v>
      </c>
      <c r="C1658" s="125" t="s">
        <v>1359</v>
      </c>
      <c r="D1658" s="125" t="s">
        <v>1349</v>
      </c>
      <c r="E1658" s="125">
        <v>1260.0170000000001</v>
      </c>
      <c r="F1658" s="125" t="s">
        <v>1357</v>
      </c>
      <c r="G1658" s="102">
        <v>45844.861805555556</v>
      </c>
      <c r="H1658" s="125"/>
      <c r="I1658" s="125" t="s">
        <v>1352</v>
      </c>
      <c r="J1658" s="125"/>
      <c r="K1658" s="125" t="s">
        <v>1360</v>
      </c>
      <c r="L1658" s="125">
        <v>49</v>
      </c>
      <c r="M1658" s="125">
        <v>0</v>
      </c>
      <c r="N1658" s="125">
        <v>8.2129999999999995E-2</v>
      </c>
      <c r="O1658" s="125">
        <v>0.13286999999999999</v>
      </c>
      <c r="P1658" s="125"/>
      <c r="Q1658" s="125"/>
      <c r="R1658" s="125">
        <v>0.215</v>
      </c>
      <c r="S1658" s="125"/>
      <c r="T1658" s="125"/>
      <c r="U1658" s="125"/>
      <c r="V1658" s="125"/>
      <c r="W1658" s="125"/>
      <c r="X1658" s="125"/>
      <c r="Y1658" s="125"/>
      <c r="Z1658" s="125"/>
      <c r="AA1658" s="125"/>
      <c r="AB1658" s="125"/>
      <c r="AC1658" s="125"/>
      <c r="AD1658" s="125"/>
      <c r="AE1658" s="125">
        <v>0.13286999999999999</v>
      </c>
      <c r="AF1658" s="125"/>
      <c r="AG1658" s="125"/>
      <c r="AH1658" s="125"/>
      <c r="AI1658" s="125"/>
      <c r="AJ1658" s="125"/>
      <c r="AK1658" s="125"/>
      <c r="AL1658" s="125"/>
      <c r="AM1658" s="125"/>
      <c r="AN1658" s="125"/>
      <c r="AO1658" s="125"/>
      <c r="AP1658" s="125"/>
      <c r="AQ1658" s="125"/>
      <c r="AR1658" s="125"/>
      <c r="AS1658" s="125" t="s">
        <v>1353</v>
      </c>
      <c r="AT1658" s="108" t="str">
        <f t="shared" si="25"/>
        <v>HA1_2025-07-06_C</v>
      </c>
    </row>
    <row r="1659" spans="1:46" x14ac:dyDescent="0.35">
      <c r="A1659" s="125" t="s">
        <v>1777</v>
      </c>
      <c r="B1659" s="125" t="s">
        <v>1349</v>
      </c>
      <c r="C1659" s="125" t="s">
        <v>1361</v>
      </c>
      <c r="D1659" s="125" t="s">
        <v>1349</v>
      </c>
      <c r="E1659" s="125">
        <v>684.00980000000004</v>
      </c>
      <c r="F1659" s="125" t="s">
        <v>1351</v>
      </c>
      <c r="G1659" s="102">
        <v>45844.863194444442</v>
      </c>
      <c r="H1659" s="125"/>
      <c r="I1659" s="125" t="s">
        <v>1352</v>
      </c>
      <c r="J1659" s="125"/>
      <c r="K1659" s="125" t="s">
        <v>1360</v>
      </c>
      <c r="L1659" s="125">
        <v>4</v>
      </c>
      <c r="M1659" s="125">
        <v>0</v>
      </c>
      <c r="N1659" s="125">
        <v>0.13353999999999999</v>
      </c>
      <c r="O1659" s="125">
        <v>1.9000000000000001E-4</v>
      </c>
      <c r="P1659" s="125"/>
      <c r="Q1659" s="125"/>
      <c r="R1659" s="125">
        <v>0.13372999999999999</v>
      </c>
      <c r="S1659" s="125"/>
      <c r="T1659" s="125"/>
      <c r="U1659" s="125"/>
      <c r="V1659" s="125"/>
      <c r="W1659" s="125"/>
      <c r="X1659" s="125"/>
      <c r="Y1659" s="125"/>
      <c r="Z1659" s="125"/>
      <c r="AA1659" s="125"/>
      <c r="AB1659" s="125"/>
      <c r="AC1659" s="125"/>
      <c r="AD1659" s="125"/>
      <c r="AE1659" s="125">
        <v>1.9000000000000001E-4</v>
      </c>
      <c r="AF1659" s="125"/>
      <c r="AG1659" s="125"/>
      <c r="AH1659" s="125"/>
      <c r="AI1659" s="125"/>
      <c r="AJ1659" s="125"/>
      <c r="AK1659" s="125"/>
      <c r="AL1659" s="125"/>
      <c r="AM1659" s="125"/>
      <c r="AN1659" s="125"/>
      <c r="AO1659" s="125"/>
      <c r="AP1659" s="125"/>
      <c r="AQ1659" s="125"/>
      <c r="AR1659" s="125"/>
      <c r="AS1659" s="125" t="s">
        <v>1353</v>
      </c>
      <c r="AT1659" s="108" t="str">
        <f t="shared" si="25"/>
        <v>DE1_2025-07-06_T</v>
      </c>
    </row>
    <row r="1660" spans="1:46" x14ac:dyDescent="0.35">
      <c r="A1660" s="125" t="s">
        <v>1775</v>
      </c>
      <c r="B1660" s="125" t="s">
        <v>1349</v>
      </c>
      <c r="C1660" s="125" t="s">
        <v>1359</v>
      </c>
      <c r="D1660" s="125" t="s">
        <v>1349</v>
      </c>
      <c r="E1660" s="125">
        <v>505.52170000000001</v>
      </c>
      <c r="F1660" s="125" t="s">
        <v>1357</v>
      </c>
      <c r="G1660" s="102">
        <v>45844.865277777775</v>
      </c>
      <c r="H1660" s="125"/>
      <c r="I1660" s="125" t="s">
        <v>1352</v>
      </c>
      <c r="J1660" s="125"/>
      <c r="K1660" s="125" t="s">
        <v>1360</v>
      </c>
      <c r="L1660" s="125">
        <v>20</v>
      </c>
      <c r="M1660" s="125">
        <v>0</v>
      </c>
      <c r="N1660" s="125">
        <v>7.8710000000000002E-2</v>
      </c>
      <c r="O1660" s="125">
        <v>0.12875</v>
      </c>
      <c r="P1660" s="125"/>
      <c r="Q1660" s="125"/>
      <c r="R1660" s="125">
        <v>0.20746000000000001</v>
      </c>
      <c r="S1660" s="125"/>
      <c r="T1660" s="125"/>
      <c r="U1660" s="125"/>
      <c r="V1660" s="125"/>
      <c r="W1660" s="125"/>
      <c r="X1660" s="125"/>
      <c r="Y1660" s="125"/>
      <c r="Z1660" s="125"/>
      <c r="AA1660" s="125"/>
      <c r="AB1660" s="125"/>
      <c r="AC1660" s="125"/>
      <c r="AD1660" s="125"/>
      <c r="AE1660" s="125">
        <v>0.12875</v>
      </c>
      <c r="AF1660" s="125"/>
      <c r="AG1660" s="125"/>
      <c r="AH1660" s="125"/>
      <c r="AI1660" s="125"/>
      <c r="AJ1660" s="125"/>
      <c r="AK1660" s="125"/>
      <c r="AL1660" s="125"/>
      <c r="AM1660" s="125"/>
      <c r="AN1660" s="125"/>
      <c r="AO1660" s="125"/>
      <c r="AP1660" s="125"/>
      <c r="AQ1660" s="125"/>
      <c r="AR1660" s="125"/>
      <c r="AS1660" s="125" t="s">
        <v>1353</v>
      </c>
      <c r="AT1660" s="108" t="str">
        <f t="shared" si="25"/>
        <v>CL5b_2025-07-06_C</v>
      </c>
    </row>
    <row r="1661" spans="1:46" x14ac:dyDescent="0.35">
      <c r="A1661" s="125" t="s">
        <v>1779</v>
      </c>
      <c r="B1661" s="125" t="s">
        <v>1349</v>
      </c>
      <c r="C1661" s="125" t="s">
        <v>1361</v>
      </c>
      <c r="D1661" s="125" t="s">
        <v>1349</v>
      </c>
      <c r="E1661" s="125">
        <v>1081.29</v>
      </c>
      <c r="F1661" s="125" t="s">
        <v>1351</v>
      </c>
      <c r="G1661" s="102">
        <v>45844.865972222222</v>
      </c>
      <c r="H1661" s="125"/>
      <c r="I1661" s="125" t="s">
        <v>1352</v>
      </c>
      <c r="J1661" s="125"/>
      <c r="K1661" s="125" t="s">
        <v>1360</v>
      </c>
      <c r="L1661" s="125">
        <v>4</v>
      </c>
      <c r="M1661" s="125">
        <v>0</v>
      </c>
      <c r="N1661" s="125">
        <v>0.21135000000000001</v>
      </c>
      <c r="O1661" s="125">
        <v>3.2000000000000003E-4</v>
      </c>
      <c r="P1661" s="125"/>
      <c r="Q1661" s="125"/>
      <c r="R1661" s="125">
        <v>0.21167</v>
      </c>
      <c r="S1661" s="125"/>
      <c r="T1661" s="125"/>
      <c r="U1661" s="125"/>
      <c r="V1661" s="125"/>
      <c r="W1661" s="125"/>
      <c r="X1661" s="125"/>
      <c r="Y1661" s="125"/>
      <c r="Z1661" s="125"/>
      <c r="AA1661" s="125"/>
      <c r="AB1661" s="125"/>
      <c r="AC1661" s="125"/>
      <c r="AD1661" s="125"/>
      <c r="AE1661" s="125">
        <v>3.2000000000000003E-4</v>
      </c>
      <c r="AF1661" s="125"/>
      <c r="AG1661" s="125"/>
      <c r="AH1661" s="125"/>
      <c r="AI1661" s="125"/>
      <c r="AJ1661" s="125"/>
      <c r="AK1661" s="125"/>
      <c r="AL1661" s="125"/>
      <c r="AM1661" s="125"/>
      <c r="AN1661" s="125"/>
      <c r="AO1661" s="125"/>
      <c r="AP1661" s="125"/>
      <c r="AQ1661" s="125"/>
      <c r="AR1661" s="125"/>
      <c r="AS1661" s="125" t="s">
        <v>1353</v>
      </c>
      <c r="AT1661" s="108" t="str">
        <f t="shared" si="25"/>
        <v>HA1_2025-07-06_T</v>
      </c>
    </row>
    <row r="1662" spans="1:46" x14ac:dyDescent="0.35">
      <c r="A1662" s="125" t="s">
        <v>1780</v>
      </c>
      <c r="B1662" s="125" t="s">
        <v>1349</v>
      </c>
      <c r="C1662" s="125" t="s">
        <v>1350</v>
      </c>
      <c r="D1662" s="125" t="s">
        <v>1349</v>
      </c>
      <c r="E1662" s="125">
        <v>-0.18135000000000001</v>
      </c>
      <c r="F1662" s="125" t="s">
        <v>1351</v>
      </c>
      <c r="G1662" s="102">
        <v>45844.866666666669</v>
      </c>
      <c r="H1662" s="125"/>
      <c r="I1662" s="125" t="s">
        <v>1352</v>
      </c>
      <c r="J1662" s="125"/>
      <c r="K1662" s="125"/>
      <c r="L1662" s="125">
        <v>0</v>
      </c>
      <c r="M1662" s="125">
        <v>0</v>
      </c>
      <c r="N1662" s="125">
        <v>7.9000000000000008E-3</v>
      </c>
      <c r="O1662" s="125">
        <v>2.14E-3</v>
      </c>
      <c r="P1662" s="125"/>
      <c r="Q1662" s="125"/>
      <c r="R1662" s="125">
        <v>1.004E-2</v>
      </c>
      <c r="S1662" s="125"/>
      <c r="T1662" s="125"/>
      <c r="U1662" s="125"/>
      <c r="V1662" s="125"/>
      <c r="W1662" s="125"/>
      <c r="X1662" s="125"/>
      <c r="Y1662" s="125"/>
      <c r="Z1662" s="125"/>
      <c r="AA1662" s="125"/>
      <c r="AB1662" s="125"/>
      <c r="AC1662" s="125"/>
      <c r="AD1662" s="125"/>
      <c r="AE1662" s="125">
        <v>2.14E-3</v>
      </c>
      <c r="AF1662" s="125"/>
      <c r="AG1662" s="125"/>
      <c r="AH1662" s="125"/>
      <c r="AI1662" s="125"/>
      <c r="AJ1662" s="125"/>
      <c r="AK1662" s="125"/>
      <c r="AL1662" s="125"/>
      <c r="AM1662" s="125"/>
      <c r="AN1662" s="125"/>
      <c r="AO1662" s="125"/>
      <c r="AP1662" s="125"/>
      <c r="AQ1662" s="125"/>
      <c r="AR1662" s="125"/>
      <c r="AS1662" s="125" t="s">
        <v>1353</v>
      </c>
      <c r="AT1662" s="108" t="str">
        <f t="shared" si="25"/>
        <v>JC6_2025-07-06_N</v>
      </c>
    </row>
    <row r="1663" spans="1:46" x14ac:dyDescent="0.35">
      <c r="A1663" s="125" t="s">
        <v>1775</v>
      </c>
      <c r="B1663" s="125" t="s">
        <v>1349</v>
      </c>
      <c r="C1663" s="125" t="s">
        <v>1356</v>
      </c>
      <c r="D1663" s="125" t="s">
        <v>1349</v>
      </c>
      <c r="E1663" s="125">
        <v>7.0930000000000007E-2</v>
      </c>
      <c r="F1663" s="125" t="s">
        <v>1357</v>
      </c>
      <c r="G1663" s="102">
        <v>45844.868055555555</v>
      </c>
      <c r="H1663" s="125"/>
      <c r="I1663" s="125" t="s">
        <v>1352</v>
      </c>
      <c r="J1663" s="125"/>
      <c r="K1663" s="125" t="s">
        <v>1360</v>
      </c>
      <c r="L1663" s="125">
        <v>0</v>
      </c>
      <c r="M1663" s="125">
        <v>0</v>
      </c>
      <c r="N1663" s="125">
        <v>2.1770000000000001E-2</v>
      </c>
      <c r="O1663" s="125">
        <v>6.9899999999999997E-3</v>
      </c>
      <c r="P1663" s="125"/>
      <c r="Q1663" s="125"/>
      <c r="R1663" s="125">
        <v>2.8760000000000001E-2</v>
      </c>
      <c r="S1663" s="125"/>
      <c r="T1663" s="125"/>
      <c r="U1663" s="125"/>
      <c r="V1663" s="125"/>
      <c r="W1663" s="125"/>
      <c r="X1663" s="125"/>
      <c r="Y1663" s="125"/>
      <c r="Z1663" s="125"/>
      <c r="AA1663" s="125"/>
      <c r="AB1663" s="125"/>
      <c r="AC1663" s="125"/>
      <c r="AD1663" s="125"/>
      <c r="AE1663" s="125">
        <v>6.9899999999999997E-3</v>
      </c>
      <c r="AF1663" s="125"/>
      <c r="AG1663" s="125"/>
      <c r="AH1663" s="125"/>
      <c r="AI1663" s="125"/>
      <c r="AJ1663" s="125"/>
      <c r="AK1663" s="125"/>
      <c r="AL1663" s="125"/>
      <c r="AM1663" s="125"/>
      <c r="AN1663" s="125"/>
      <c r="AO1663" s="125"/>
      <c r="AP1663" s="125"/>
      <c r="AQ1663" s="125"/>
      <c r="AR1663" s="125"/>
      <c r="AS1663" s="125" t="s">
        <v>1353</v>
      </c>
      <c r="AT1663" s="108" t="str">
        <f t="shared" si="25"/>
        <v>CL5b_2025-07-06_P</v>
      </c>
    </row>
    <row r="1664" spans="1:46" x14ac:dyDescent="0.35">
      <c r="A1664" s="125" t="s">
        <v>1775</v>
      </c>
      <c r="B1664" s="125" t="s">
        <v>1349</v>
      </c>
      <c r="C1664" s="125" t="s">
        <v>1361</v>
      </c>
      <c r="D1664" s="125" t="s">
        <v>1349</v>
      </c>
      <c r="E1664" s="125">
        <v>332.7011</v>
      </c>
      <c r="F1664" s="125" t="s">
        <v>1351</v>
      </c>
      <c r="G1664" s="102">
        <v>45844.868055555555</v>
      </c>
      <c r="H1664" s="125"/>
      <c r="I1664" s="125" t="s">
        <v>1352</v>
      </c>
      <c r="J1664" s="125"/>
      <c r="K1664" s="125"/>
      <c r="L1664" s="125">
        <v>0</v>
      </c>
      <c r="M1664" s="125">
        <v>0</v>
      </c>
      <c r="N1664" s="125">
        <v>0.32917000000000002</v>
      </c>
      <c r="O1664" s="125">
        <v>8.3800000000000003E-3</v>
      </c>
      <c r="P1664" s="125"/>
      <c r="Q1664" s="125"/>
      <c r="R1664" s="125">
        <v>0.33755000000000002</v>
      </c>
      <c r="S1664" s="125"/>
      <c r="T1664" s="125"/>
      <c r="U1664" s="125"/>
      <c r="V1664" s="125"/>
      <c r="W1664" s="125"/>
      <c r="X1664" s="125"/>
      <c r="Y1664" s="125"/>
      <c r="Z1664" s="125"/>
      <c r="AA1664" s="125"/>
      <c r="AB1664" s="125"/>
      <c r="AC1664" s="125"/>
      <c r="AD1664" s="125"/>
      <c r="AE1664" s="125">
        <v>8.3800000000000003E-3</v>
      </c>
      <c r="AF1664" s="125"/>
      <c r="AG1664" s="125"/>
      <c r="AH1664" s="125"/>
      <c r="AI1664" s="125"/>
      <c r="AJ1664" s="125"/>
      <c r="AK1664" s="125"/>
      <c r="AL1664" s="125"/>
      <c r="AM1664" s="125"/>
      <c r="AN1664" s="125"/>
      <c r="AO1664" s="125"/>
      <c r="AP1664" s="125"/>
      <c r="AQ1664" s="125"/>
      <c r="AR1664" s="125"/>
      <c r="AS1664" s="125" t="s">
        <v>1353</v>
      </c>
      <c r="AT1664" s="108" t="str">
        <f t="shared" si="25"/>
        <v>CL5b_2025-07-06_T</v>
      </c>
    </row>
    <row r="1665" spans="1:46" x14ac:dyDescent="0.35">
      <c r="A1665" s="125" t="s">
        <v>1780</v>
      </c>
      <c r="B1665" s="125" t="s">
        <v>1349</v>
      </c>
      <c r="C1665" s="125" t="s">
        <v>1356</v>
      </c>
      <c r="D1665" s="125" t="s">
        <v>1349</v>
      </c>
      <c r="E1665" s="125">
        <v>8.6230000000000001E-2</v>
      </c>
      <c r="F1665" s="125" t="s">
        <v>1357</v>
      </c>
      <c r="G1665" s="102">
        <v>45844.869444444441</v>
      </c>
      <c r="H1665" s="125"/>
      <c r="I1665" s="125" t="s">
        <v>1352</v>
      </c>
      <c r="J1665" s="125"/>
      <c r="K1665" s="125"/>
      <c r="L1665" s="125">
        <v>0</v>
      </c>
      <c r="M1665" s="125">
        <v>0</v>
      </c>
      <c r="N1665" s="125">
        <v>2.6960000000000001E-2</v>
      </c>
      <c r="O1665" s="125">
        <v>2.9E-4</v>
      </c>
      <c r="P1665" s="125"/>
      <c r="Q1665" s="125"/>
      <c r="R1665" s="125">
        <v>2.724E-2</v>
      </c>
      <c r="S1665" s="125"/>
      <c r="T1665" s="125"/>
      <c r="U1665" s="125"/>
      <c r="V1665" s="125"/>
      <c r="W1665" s="125"/>
      <c r="X1665" s="125"/>
      <c r="Y1665" s="125"/>
      <c r="Z1665" s="125"/>
      <c r="AA1665" s="125"/>
      <c r="AB1665" s="125"/>
      <c r="AC1665" s="125"/>
      <c r="AD1665" s="125"/>
      <c r="AE1665" s="125">
        <v>2.9E-4</v>
      </c>
      <c r="AF1665" s="125"/>
      <c r="AG1665" s="125"/>
      <c r="AH1665" s="125"/>
      <c r="AI1665" s="125"/>
      <c r="AJ1665" s="125"/>
      <c r="AK1665" s="125"/>
      <c r="AL1665" s="125"/>
      <c r="AM1665" s="125"/>
      <c r="AN1665" s="125"/>
      <c r="AO1665" s="125"/>
      <c r="AP1665" s="125"/>
      <c r="AQ1665" s="125"/>
      <c r="AR1665" s="125"/>
      <c r="AS1665" s="125" t="s">
        <v>1353</v>
      </c>
      <c r="AT1665" s="108" t="str">
        <f t="shared" si="25"/>
        <v>JC6_2025-07-06_P</v>
      </c>
    </row>
    <row r="1666" spans="1:46" x14ac:dyDescent="0.35">
      <c r="A1666" s="125" t="s">
        <v>1776</v>
      </c>
      <c r="B1666" s="125" t="s">
        <v>1349</v>
      </c>
      <c r="C1666" s="125" t="s">
        <v>1361</v>
      </c>
      <c r="D1666" s="125" t="s">
        <v>1349</v>
      </c>
      <c r="E1666" s="125">
        <v>855.1354</v>
      </c>
      <c r="F1666" s="125" t="s">
        <v>1351</v>
      </c>
      <c r="G1666" s="102">
        <v>45844.874305555553</v>
      </c>
      <c r="H1666" s="125"/>
      <c r="I1666" s="125" t="s">
        <v>1352</v>
      </c>
      <c r="J1666" s="125"/>
      <c r="K1666" s="125" t="s">
        <v>1360</v>
      </c>
      <c r="L1666" s="125">
        <v>4</v>
      </c>
      <c r="M1666" s="125">
        <v>0</v>
      </c>
      <c r="N1666" s="125">
        <v>0.1668</v>
      </c>
      <c r="O1666" s="125">
        <v>1.9000000000000001E-4</v>
      </c>
      <c r="P1666" s="125"/>
      <c r="Q1666" s="125"/>
      <c r="R1666" s="125">
        <v>0.16699</v>
      </c>
      <c r="S1666" s="125"/>
      <c r="T1666" s="125"/>
      <c r="U1666" s="125"/>
      <c r="V1666" s="125"/>
      <c r="W1666" s="125"/>
      <c r="X1666" s="125"/>
      <c r="Y1666" s="125"/>
      <c r="Z1666" s="125"/>
      <c r="AA1666" s="125"/>
      <c r="AB1666" s="125"/>
      <c r="AC1666" s="125"/>
      <c r="AD1666" s="125"/>
      <c r="AE1666" s="125">
        <v>1.9000000000000001E-4</v>
      </c>
      <c r="AF1666" s="125"/>
      <c r="AG1666" s="125"/>
      <c r="AH1666" s="125"/>
      <c r="AI1666" s="125"/>
      <c r="AJ1666" s="125"/>
      <c r="AK1666" s="125"/>
      <c r="AL1666" s="125"/>
      <c r="AM1666" s="125"/>
      <c r="AN1666" s="125"/>
      <c r="AO1666" s="125"/>
      <c r="AP1666" s="125"/>
      <c r="AQ1666" s="125"/>
      <c r="AR1666" s="125"/>
      <c r="AS1666" s="125" t="s">
        <v>1353</v>
      </c>
      <c r="AT1666" s="108" t="str">
        <f t="shared" ref="AT1666:AT1729" si="26">A1666&amp;"_"&amp;LEFT(C1666,1)</f>
        <v>ABM4_2025-07-06_T</v>
      </c>
    </row>
    <row r="1667" spans="1:46" x14ac:dyDescent="0.35">
      <c r="A1667" s="125" t="s">
        <v>1767</v>
      </c>
      <c r="B1667" s="125" t="s">
        <v>1349</v>
      </c>
      <c r="C1667" s="125" t="s">
        <v>1397</v>
      </c>
      <c r="D1667" s="125" t="s">
        <v>1349</v>
      </c>
      <c r="E1667" s="125">
        <v>0.43670999999999999</v>
      </c>
      <c r="F1667" s="125" t="s">
        <v>1357</v>
      </c>
      <c r="G1667" s="102">
        <v>45844.875</v>
      </c>
      <c r="H1667" s="125"/>
      <c r="I1667" s="125" t="s">
        <v>1352</v>
      </c>
      <c r="J1667" s="125"/>
      <c r="K1667" s="125" t="s">
        <v>1360</v>
      </c>
      <c r="L1667" s="125">
        <v>4</v>
      </c>
      <c r="M1667" s="125">
        <v>0</v>
      </c>
      <c r="N1667" s="125">
        <v>1.984E-2</v>
      </c>
      <c r="O1667" s="125">
        <v>9.0000000000000006E-5</v>
      </c>
      <c r="P1667" s="125"/>
      <c r="Q1667" s="125"/>
      <c r="R1667" s="125">
        <v>1.993E-2</v>
      </c>
      <c r="S1667" s="125"/>
      <c r="T1667" s="125"/>
      <c r="U1667" s="125"/>
      <c r="V1667" s="125"/>
      <c r="W1667" s="125"/>
      <c r="X1667" s="125"/>
      <c r="Y1667" s="125"/>
      <c r="Z1667" s="125"/>
      <c r="AA1667" s="125"/>
      <c r="AB1667" s="125"/>
      <c r="AC1667" s="125"/>
      <c r="AD1667" s="125"/>
      <c r="AE1667" s="125">
        <v>9.0000000000000006E-5</v>
      </c>
      <c r="AF1667" s="125"/>
      <c r="AG1667" s="125"/>
      <c r="AH1667" s="125"/>
      <c r="AI1667" s="125"/>
      <c r="AJ1667" s="125"/>
      <c r="AK1667" s="125"/>
      <c r="AL1667" s="125"/>
      <c r="AM1667" s="125"/>
      <c r="AN1667" s="125"/>
      <c r="AO1667" s="125"/>
      <c r="AP1667" s="125"/>
      <c r="AQ1667" s="125"/>
      <c r="AR1667" s="125"/>
      <c r="AS1667" s="125" t="s">
        <v>1353</v>
      </c>
      <c r="AT1667" s="108" t="str">
        <f t="shared" si="26"/>
        <v>DB1_2025-07-06_P</v>
      </c>
    </row>
    <row r="1668" spans="1:46" x14ac:dyDescent="0.35">
      <c r="A1668" s="125" t="s">
        <v>1781</v>
      </c>
      <c r="B1668" s="125" t="s">
        <v>1349</v>
      </c>
      <c r="C1668" s="125" t="s">
        <v>1350</v>
      </c>
      <c r="D1668" s="125" t="s">
        <v>1349</v>
      </c>
      <c r="E1668" s="125">
        <v>-1.5143800000000001</v>
      </c>
      <c r="F1668" s="125" t="s">
        <v>1351</v>
      </c>
      <c r="G1668" s="102">
        <v>45844.875694444447</v>
      </c>
      <c r="H1668" s="125"/>
      <c r="I1668" s="125" t="s">
        <v>1352</v>
      </c>
      <c r="J1668" s="125"/>
      <c r="K1668" s="125"/>
      <c r="L1668" s="125">
        <v>0</v>
      </c>
      <c r="M1668" s="125">
        <v>0</v>
      </c>
      <c r="N1668" s="125">
        <v>4.1200000000000004E-3</v>
      </c>
      <c r="O1668" s="125">
        <v>2.2499999999999998E-3</v>
      </c>
      <c r="P1668" s="125"/>
      <c r="Q1668" s="125"/>
      <c r="R1668" s="125">
        <v>6.3800000000000003E-3</v>
      </c>
      <c r="S1668" s="125"/>
      <c r="T1668" s="125"/>
      <c r="U1668" s="125"/>
      <c r="V1668" s="125"/>
      <c r="W1668" s="125"/>
      <c r="X1668" s="125"/>
      <c r="Y1668" s="125"/>
      <c r="Z1668" s="125"/>
      <c r="AA1668" s="125"/>
      <c r="AB1668" s="125"/>
      <c r="AC1668" s="125"/>
      <c r="AD1668" s="125"/>
      <c r="AE1668" s="125">
        <v>2.2499999999999998E-3</v>
      </c>
      <c r="AF1668" s="125"/>
      <c r="AG1668" s="125"/>
      <c r="AH1668" s="125"/>
      <c r="AI1668" s="125"/>
      <c r="AJ1668" s="125"/>
      <c r="AK1668" s="125"/>
      <c r="AL1668" s="125"/>
      <c r="AM1668" s="125"/>
      <c r="AN1668" s="125"/>
      <c r="AO1668" s="125"/>
      <c r="AP1668" s="125"/>
      <c r="AQ1668" s="125"/>
      <c r="AR1668" s="125"/>
      <c r="AS1668" s="125" t="s">
        <v>1353</v>
      </c>
      <c r="AT1668" s="108" t="str">
        <f t="shared" si="26"/>
        <v>FC1_2025-07-06_N</v>
      </c>
    </row>
    <row r="1669" spans="1:46" x14ac:dyDescent="0.35">
      <c r="A1669" s="125" t="s">
        <v>1780</v>
      </c>
      <c r="B1669" s="125" t="s">
        <v>1349</v>
      </c>
      <c r="C1669" s="125" t="s">
        <v>1359</v>
      </c>
      <c r="D1669" s="125" t="s">
        <v>1349</v>
      </c>
      <c r="E1669" s="125">
        <v>489.3</v>
      </c>
      <c r="F1669" s="125" t="s">
        <v>1357</v>
      </c>
      <c r="G1669" s="102">
        <v>45844.875694444447</v>
      </c>
      <c r="H1669" s="125"/>
      <c r="I1669" s="125" t="s">
        <v>1352</v>
      </c>
      <c r="J1669" s="125"/>
      <c r="K1669" s="125" t="s">
        <v>1360</v>
      </c>
      <c r="L1669" s="125">
        <v>20</v>
      </c>
      <c r="M1669" s="125">
        <v>0</v>
      </c>
      <c r="N1669" s="125">
        <v>7.6359999999999997E-2</v>
      </c>
      <c r="O1669" s="125">
        <v>0.13136999999999999</v>
      </c>
      <c r="P1669" s="125"/>
      <c r="Q1669" s="125"/>
      <c r="R1669" s="125">
        <v>0.20773</v>
      </c>
      <c r="S1669" s="125"/>
      <c r="T1669" s="125"/>
      <c r="U1669" s="125"/>
      <c r="V1669" s="125"/>
      <c r="W1669" s="125"/>
      <c r="X1669" s="125"/>
      <c r="Y1669" s="125"/>
      <c r="Z1669" s="125"/>
      <c r="AA1669" s="125"/>
      <c r="AB1669" s="125"/>
      <c r="AC1669" s="125"/>
      <c r="AD1669" s="125"/>
      <c r="AE1669" s="125">
        <v>0.13136999999999999</v>
      </c>
      <c r="AF1669" s="125"/>
      <c r="AG1669" s="125"/>
      <c r="AH1669" s="125"/>
      <c r="AI1669" s="125"/>
      <c r="AJ1669" s="125"/>
      <c r="AK1669" s="125"/>
      <c r="AL1669" s="125"/>
      <c r="AM1669" s="125"/>
      <c r="AN1669" s="125"/>
      <c r="AO1669" s="125"/>
      <c r="AP1669" s="125"/>
      <c r="AQ1669" s="125"/>
      <c r="AR1669" s="125"/>
      <c r="AS1669" s="125" t="s">
        <v>1353</v>
      </c>
      <c r="AT1669" s="108" t="str">
        <f t="shared" si="26"/>
        <v>JC6_2025-07-06_C</v>
      </c>
    </row>
    <row r="1670" spans="1:46" x14ac:dyDescent="0.35">
      <c r="A1670" s="125" t="s">
        <v>1782</v>
      </c>
      <c r="B1670" s="125" t="s">
        <v>1349</v>
      </c>
      <c r="C1670" s="125" t="s">
        <v>1350</v>
      </c>
      <c r="D1670" s="125" t="s">
        <v>1349</v>
      </c>
      <c r="E1670" s="125">
        <v>-2.4998100000000001</v>
      </c>
      <c r="F1670" s="125" t="s">
        <v>1351</v>
      </c>
      <c r="G1670" s="102">
        <v>45844.879166666666</v>
      </c>
      <c r="H1670" s="125"/>
      <c r="I1670" s="125" t="s">
        <v>1352</v>
      </c>
      <c r="J1670" s="125"/>
      <c r="K1670" s="125"/>
      <c r="L1670" s="125">
        <v>0</v>
      </c>
      <c r="M1670" s="125">
        <v>0</v>
      </c>
      <c r="N1670" s="125">
        <v>1.33E-3</v>
      </c>
      <c r="O1670" s="125">
        <v>1.026E-2</v>
      </c>
      <c r="P1670" s="125"/>
      <c r="Q1670" s="125"/>
      <c r="R1670" s="125">
        <v>1.1599999999999999E-2</v>
      </c>
      <c r="S1670" s="125"/>
      <c r="T1670" s="125"/>
      <c r="U1670" s="125"/>
      <c r="V1670" s="125"/>
      <c r="W1670" s="125"/>
      <c r="X1670" s="125"/>
      <c r="Y1670" s="125"/>
      <c r="Z1670" s="125"/>
      <c r="AA1670" s="125"/>
      <c r="AB1670" s="125"/>
      <c r="AC1670" s="125"/>
      <c r="AD1670" s="125"/>
      <c r="AE1670" s="125">
        <v>1.026E-2</v>
      </c>
      <c r="AF1670" s="125"/>
      <c r="AG1670" s="125"/>
      <c r="AH1670" s="125"/>
      <c r="AI1670" s="125"/>
      <c r="AJ1670" s="125"/>
      <c r="AK1670" s="125"/>
      <c r="AL1670" s="125"/>
      <c r="AM1670" s="125"/>
      <c r="AN1670" s="125"/>
      <c r="AO1670" s="125"/>
      <c r="AP1670" s="125"/>
      <c r="AQ1670" s="125"/>
      <c r="AR1670" s="125"/>
      <c r="AS1670" s="125" t="s">
        <v>1353</v>
      </c>
      <c r="AT1670" s="108" t="str">
        <f t="shared" si="26"/>
        <v>ATL1_2025-07-06_N</v>
      </c>
    </row>
    <row r="1671" spans="1:46" x14ac:dyDescent="0.35">
      <c r="A1671" s="125" t="s">
        <v>1769</v>
      </c>
      <c r="B1671" s="125" t="s">
        <v>1349</v>
      </c>
      <c r="C1671" s="125" t="s">
        <v>1359</v>
      </c>
      <c r="D1671" s="125" t="s">
        <v>1349</v>
      </c>
      <c r="E1671" s="125">
        <v>299.60489999999999</v>
      </c>
      <c r="F1671" s="125" t="s">
        <v>1357</v>
      </c>
      <c r="G1671" s="102">
        <v>45844.879166666666</v>
      </c>
      <c r="H1671" s="125"/>
      <c r="I1671" s="125" t="s">
        <v>1352</v>
      </c>
      <c r="J1671" s="125"/>
      <c r="K1671" s="125" t="s">
        <v>1360</v>
      </c>
      <c r="L1671" s="125">
        <v>4</v>
      </c>
      <c r="M1671" s="125">
        <v>0</v>
      </c>
      <c r="N1671" s="125">
        <v>0.18171000000000001</v>
      </c>
      <c r="O1671" s="125">
        <v>0.13045000000000001</v>
      </c>
      <c r="P1671" s="125"/>
      <c r="Q1671" s="125"/>
      <c r="R1671" s="125">
        <v>0.31215999999999999</v>
      </c>
      <c r="S1671" s="125"/>
      <c r="T1671" s="125"/>
      <c r="U1671" s="125"/>
      <c r="V1671" s="125"/>
      <c r="W1671" s="125"/>
      <c r="X1671" s="125"/>
      <c r="Y1671" s="125"/>
      <c r="Z1671" s="125"/>
      <c r="AA1671" s="125"/>
      <c r="AB1671" s="125"/>
      <c r="AC1671" s="125"/>
      <c r="AD1671" s="125"/>
      <c r="AE1671" s="125">
        <v>0.13045000000000001</v>
      </c>
      <c r="AF1671" s="125"/>
      <c r="AG1671" s="125"/>
      <c r="AH1671" s="125"/>
      <c r="AI1671" s="125"/>
      <c r="AJ1671" s="125"/>
      <c r="AK1671" s="125"/>
      <c r="AL1671" s="125"/>
      <c r="AM1671" s="125"/>
      <c r="AN1671" s="125"/>
      <c r="AO1671" s="125"/>
      <c r="AP1671" s="125"/>
      <c r="AQ1671" s="125"/>
      <c r="AR1671" s="125"/>
      <c r="AS1671" s="125" t="s">
        <v>1353</v>
      </c>
      <c r="AT1671" s="108" t="str">
        <f t="shared" si="26"/>
        <v>SBA_2025-07-06_C</v>
      </c>
    </row>
    <row r="1672" spans="1:46" x14ac:dyDescent="0.35">
      <c r="A1672" s="125" t="s">
        <v>1769</v>
      </c>
      <c r="B1672" s="125" t="s">
        <v>1349</v>
      </c>
      <c r="C1672" s="125" t="s">
        <v>1361</v>
      </c>
      <c r="D1672" s="125" t="s">
        <v>1349</v>
      </c>
      <c r="E1672" s="125">
        <v>384.7269</v>
      </c>
      <c r="F1672" s="125" t="s">
        <v>1351</v>
      </c>
      <c r="G1672" s="102">
        <v>45844.879861111112</v>
      </c>
      <c r="H1672" s="125"/>
      <c r="I1672" s="125" t="s">
        <v>1352</v>
      </c>
      <c r="J1672" s="125"/>
      <c r="K1672" s="125"/>
      <c r="L1672" s="125">
        <v>0</v>
      </c>
      <c r="M1672" s="125">
        <v>0</v>
      </c>
      <c r="N1672" s="125">
        <v>0.38327</v>
      </c>
      <c r="O1672" s="125">
        <v>5.2399999999999999E-3</v>
      </c>
      <c r="P1672" s="125"/>
      <c r="Q1672" s="125"/>
      <c r="R1672" s="125">
        <v>0.38851000000000002</v>
      </c>
      <c r="S1672" s="125"/>
      <c r="T1672" s="125"/>
      <c r="U1672" s="125"/>
      <c r="V1672" s="125"/>
      <c r="W1672" s="125"/>
      <c r="X1672" s="125"/>
      <c r="Y1672" s="125"/>
      <c r="Z1672" s="125"/>
      <c r="AA1672" s="125"/>
      <c r="AB1672" s="125"/>
      <c r="AC1672" s="125"/>
      <c r="AD1672" s="125"/>
      <c r="AE1672" s="125">
        <v>5.2399999999999999E-3</v>
      </c>
      <c r="AF1672" s="125"/>
      <c r="AG1672" s="125"/>
      <c r="AH1672" s="125"/>
      <c r="AI1672" s="125"/>
      <c r="AJ1672" s="125"/>
      <c r="AK1672" s="125"/>
      <c r="AL1672" s="125"/>
      <c r="AM1672" s="125"/>
      <c r="AN1672" s="125"/>
      <c r="AO1672" s="125"/>
      <c r="AP1672" s="125"/>
      <c r="AQ1672" s="125"/>
      <c r="AR1672" s="125"/>
      <c r="AS1672" s="125" t="s">
        <v>1353</v>
      </c>
      <c r="AT1672" s="108" t="str">
        <f t="shared" si="26"/>
        <v>SBA_2025-07-06_T</v>
      </c>
    </row>
    <row r="1673" spans="1:46" x14ac:dyDescent="0.35">
      <c r="A1673" s="125" t="s">
        <v>1783</v>
      </c>
      <c r="B1673" s="125" t="s">
        <v>1349</v>
      </c>
      <c r="C1673" s="125" t="s">
        <v>1350</v>
      </c>
      <c r="D1673" s="125" t="s">
        <v>1349</v>
      </c>
      <c r="E1673" s="125">
        <v>22.93402</v>
      </c>
      <c r="F1673" s="125" t="s">
        <v>1351</v>
      </c>
      <c r="G1673" s="102">
        <v>45844.880555555559</v>
      </c>
      <c r="H1673" s="125"/>
      <c r="I1673" s="125" t="s">
        <v>1352</v>
      </c>
      <c r="J1673" s="125"/>
      <c r="K1673" s="125"/>
      <c r="L1673" s="125">
        <v>0</v>
      </c>
      <c r="M1673" s="125">
        <v>0</v>
      </c>
      <c r="N1673" s="125">
        <v>7.3340000000000002E-2</v>
      </c>
      <c r="O1673" s="125">
        <v>4.9100000000000003E-3</v>
      </c>
      <c r="P1673" s="125"/>
      <c r="Q1673" s="125"/>
      <c r="R1673" s="125">
        <v>7.825E-2</v>
      </c>
      <c r="S1673" s="125"/>
      <c r="T1673" s="125"/>
      <c r="U1673" s="125"/>
      <c r="V1673" s="125"/>
      <c r="W1673" s="125"/>
      <c r="X1673" s="125"/>
      <c r="Y1673" s="125"/>
      <c r="Z1673" s="125"/>
      <c r="AA1673" s="125"/>
      <c r="AB1673" s="125"/>
      <c r="AC1673" s="125"/>
      <c r="AD1673" s="125"/>
      <c r="AE1673" s="125">
        <v>4.9100000000000003E-3</v>
      </c>
      <c r="AF1673" s="125"/>
      <c r="AG1673" s="125"/>
      <c r="AH1673" s="125"/>
      <c r="AI1673" s="125"/>
      <c r="AJ1673" s="125"/>
      <c r="AK1673" s="125"/>
      <c r="AL1673" s="125"/>
      <c r="AM1673" s="125"/>
      <c r="AN1673" s="125"/>
      <c r="AO1673" s="125"/>
      <c r="AP1673" s="125"/>
      <c r="AQ1673" s="125"/>
      <c r="AR1673" s="125"/>
      <c r="AS1673" s="125" t="s">
        <v>1353</v>
      </c>
      <c r="AT1673" s="108" t="str">
        <f t="shared" si="26"/>
        <v>MDWL1_2025-07-06_N</v>
      </c>
    </row>
    <row r="1674" spans="1:46" x14ac:dyDescent="0.35">
      <c r="A1674" s="125" t="s">
        <v>1781</v>
      </c>
      <c r="B1674" s="125" t="s">
        <v>1349</v>
      </c>
      <c r="C1674" s="125" t="s">
        <v>1361</v>
      </c>
      <c r="D1674" s="125" t="s">
        <v>1349</v>
      </c>
      <c r="E1674" s="125">
        <v>73.668620000000004</v>
      </c>
      <c r="F1674" s="125" t="s">
        <v>1351</v>
      </c>
      <c r="G1674" s="102">
        <v>45844.881944444445</v>
      </c>
      <c r="H1674" s="125"/>
      <c r="I1674" s="125" t="s">
        <v>1352</v>
      </c>
      <c r="J1674" s="125"/>
      <c r="K1674" s="125"/>
      <c r="L1674" s="125">
        <v>0</v>
      </c>
      <c r="M1674" s="125">
        <v>0</v>
      </c>
      <c r="N1674" s="125">
        <v>7.3200000000000001E-2</v>
      </c>
      <c r="O1674" s="125">
        <v>2.0899999999999998E-3</v>
      </c>
      <c r="P1674" s="125"/>
      <c r="Q1674" s="125"/>
      <c r="R1674" s="125">
        <v>7.5289999999999996E-2</v>
      </c>
      <c r="S1674" s="125"/>
      <c r="T1674" s="125"/>
      <c r="U1674" s="125"/>
      <c r="V1674" s="125"/>
      <c r="W1674" s="125"/>
      <c r="X1674" s="125"/>
      <c r="Y1674" s="125"/>
      <c r="Z1674" s="125"/>
      <c r="AA1674" s="125"/>
      <c r="AB1674" s="125"/>
      <c r="AC1674" s="125"/>
      <c r="AD1674" s="125"/>
      <c r="AE1674" s="125">
        <v>2.0899999999999998E-3</v>
      </c>
      <c r="AF1674" s="125"/>
      <c r="AG1674" s="125"/>
      <c r="AH1674" s="125"/>
      <c r="AI1674" s="125"/>
      <c r="AJ1674" s="125"/>
      <c r="AK1674" s="125"/>
      <c r="AL1674" s="125"/>
      <c r="AM1674" s="125"/>
      <c r="AN1674" s="125"/>
      <c r="AO1674" s="125"/>
      <c r="AP1674" s="125"/>
      <c r="AQ1674" s="125"/>
      <c r="AR1674" s="125"/>
      <c r="AS1674" s="125" t="s">
        <v>1353</v>
      </c>
      <c r="AT1674" s="108" t="str">
        <f t="shared" si="26"/>
        <v>FC1_2025-07-06_T</v>
      </c>
    </row>
    <row r="1675" spans="1:46" x14ac:dyDescent="0.35">
      <c r="A1675" s="125" t="s">
        <v>1782</v>
      </c>
      <c r="B1675" s="125" t="s">
        <v>1349</v>
      </c>
      <c r="C1675" s="125" t="s">
        <v>1361</v>
      </c>
      <c r="D1675" s="125" t="s">
        <v>1349</v>
      </c>
      <c r="E1675" s="125">
        <v>15.92055</v>
      </c>
      <c r="F1675" s="125" t="s">
        <v>1351</v>
      </c>
      <c r="G1675" s="102">
        <v>45844.882638888892</v>
      </c>
      <c r="H1675" s="125"/>
      <c r="I1675" s="125" t="s">
        <v>1352</v>
      </c>
      <c r="J1675" s="125"/>
      <c r="K1675" s="125"/>
      <c r="L1675" s="125">
        <v>0</v>
      </c>
      <c r="M1675" s="125">
        <v>0</v>
      </c>
      <c r="N1675" s="125">
        <v>1.917E-2</v>
      </c>
      <c r="O1675" s="125">
        <v>6.1000000000000004E-3</v>
      </c>
      <c r="P1675" s="125"/>
      <c r="Q1675" s="125"/>
      <c r="R1675" s="125">
        <v>2.5260000000000001E-2</v>
      </c>
      <c r="S1675" s="125"/>
      <c r="T1675" s="125"/>
      <c r="U1675" s="125"/>
      <c r="V1675" s="125"/>
      <c r="W1675" s="125"/>
      <c r="X1675" s="125"/>
      <c r="Y1675" s="125"/>
      <c r="Z1675" s="125"/>
      <c r="AA1675" s="125"/>
      <c r="AB1675" s="125"/>
      <c r="AC1675" s="125"/>
      <c r="AD1675" s="125"/>
      <c r="AE1675" s="125">
        <v>6.1000000000000004E-3</v>
      </c>
      <c r="AF1675" s="125"/>
      <c r="AG1675" s="125"/>
      <c r="AH1675" s="125"/>
      <c r="AI1675" s="125"/>
      <c r="AJ1675" s="125"/>
      <c r="AK1675" s="125"/>
      <c r="AL1675" s="125"/>
      <c r="AM1675" s="125"/>
      <c r="AN1675" s="125"/>
      <c r="AO1675" s="125"/>
      <c r="AP1675" s="125"/>
      <c r="AQ1675" s="125"/>
      <c r="AR1675" s="125"/>
      <c r="AS1675" s="125" t="s">
        <v>1353</v>
      </c>
      <c r="AT1675" s="108" t="str">
        <f t="shared" si="26"/>
        <v>ATL1_2025-07-06_T</v>
      </c>
    </row>
    <row r="1676" spans="1:46" x14ac:dyDescent="0.35">
      <c r="A1676" s="125" t="s">
        <v>1781</v>
      </c>
      <c r="B1676" s="125" t="s">
        <v>1349</v>
      </c>
      <c r="C1676" s="125" t="s">
        <v>1359</v>
      </c>
      <c r="D1676" s="125" t="s">
        <v>1349</v>
      </c>
      <c r="E1676" s="125">
        <v>190.76240000000001</v>
      </c>
      <c r="F1676" s="125" t="s">
        <v>1357</v>
      </c>
      <c r="G1676" s="102">
        <v>45844.882638888892</v>
      </c>
      <c r="H1676" s="125"/>
      <c r="I1676" s="125" t="s">
        <v>1352</v>
      </c>
      <c r="J1676" s="125"/>
      <c r="K1676" s="125" t="s">
        <v>1360</v>
      </c>
      <c r="L1676" s="125">
        <v>4</v>
      </c>
      <c r="M1676" s="125">
        <v>0</v>
      </c>
      <c r="N1676" s="125">
        <v>0.12058000000000001</v>
      </c>
      <c r="O1676" s="125">
        <v>0.13034999999999999</v>
      </c>
      <c r="P1676" s="125"/>
      <c r="Q1676" s="125"/>
      <c r="R1676" s="125">
        <v>0.25091999999999998</v>
      </c>
      <c r="S1676" s="125"/>
      <c r="T1676" s="125"/>
      <c r="U1676" s="125"/>
      <c r="V1676" s="125"/>
      <c r="W1676" s="125"/>
      <c r="X1676" s="125"/>
      <c r="Y1676" s="125"/>
      <c r="Z1676" s="125"/>
      <c r="AA1676" s="125"/>
      <c r="AB1676" s="125"/>
      <c r="AC1676" s="125"/>
      <c r="AD1676" s="125"/>
      <c r="AE1676" s="125">
        <v>0.13034999999999999</v>
      </c>
      <c r="AF1676" s="125"/>
      <c r="AG1676" s="125"/>
      <c r="AH1676" s="125"/>
      <c r="AI1676" s="125"/>
      <c r="AJ1676" s="125"/>
      <c r="AK1676" s="125"/>
      <c r="AL1676" s="125"/>
      <c r="AM1676" s="125"/>
      <c r="AN1676" s="125"/>
      <c r="AO1676" s="125"/>
      <c r="AP1676" s="125"/>
      <c r="AQ1676" s="125"/>
      <c r="AR1676" s="125"/>
      <c r="AS1676" s="125" t="s">
        <v>1353</v>
      </c>
      <c r="AT1676" s="108" t="str">
        <f t="shared" si="26"/>
        <v>FC1_2025-07-06_C</v>
      </c>
    </row>
    <row r="1677" spans="1:46" x14ac:dyDescent="0.35">
      <c r="A1677" s="125" t="s">
        <v>1782</v>
      </c>
      <c r="B1677" s="125" t="s">
        <v>1349</v>
      </c>
      <c r="C1677" s="125" t="s">
        <v>1359</v>
      </c>
      <c r="D1677" s="125" t="s">
        <v>1349</v>
      </c>
      <c r="E1677" s="125">
        <v>464.59100000000001</v>
      </c>
      <c r="F1677" s="125" t="s">
        <v>1357</v>
      </c>
      <c r="G1677" s="102">
        <v>45844.886805555558</v>
      </c>
      <c r="H1677" s="125"/>
      <c r="I1677" s="125" t="s">
        <v>1352</v>
      </c>
      <c r="J1677" s="125"/>
      <c r="K1677" s="125" t="s">
        <v>1360</v>
      </c>
      <c r="L1677" s="125">
        <v>4</v>
      </c>
      <c r="M1677" s="125">
        <v>0</v>
      </c>
      <c r="N1677" s="125">
        <v>0.26604</v>
      </c>
      <c r="O1677" s="125">
        <v>0.13055</v>
      </c>
      <c r="P1677" s="125"/>
      <c r="Q1677" s="125"/>
      <c r="R1677" s="125">
        <v>0.39659</v>
      </c>
      <c r="S1677" s="125"/>
      <c r="T1677" s="125"/>
      <c r="U1677" s="125"/>
      <c r="V1677" s="125"/>
      <c r="W1677" s="125"/>
      <c r="X1677" s="125"/>
      <c r="Y1677" s="125"/>
      <c r="Z1677" s="125"/>
      <c r="AA1677" s="125"/>
      <c r="AB1677" s="125"/>
      <c r="AC1677" s="125"/>
      <c r="AD1677" s="125"/>
      <c r="AE1677" s="125">
        <v>0.13055</v>
      </c>
      <c r="AF1677" s="125"/>
      <c r="AG1677" s="125"/>
      <c r="AH1677" s="125"/>
      <c r="AI1677" s="125"/>
      <c r="AJ1677" s="125"/>
      <c r="AK1677" s="125"/>
      <c r="AL1677" s="125"/>
      <c r="AM1677" s="125"/>
      <c r="AN1677" s="125"/>
      <c r="AO1677" s="125"/>
      <c r="AP1677" s="125"/>
      <c r="AQ1677" s="125"/>
      <c r="AR1677" s="125"/>
      <c r="AS1677" s="125" t="s">
        <v>1353</v>
      </c>
      <c r="AT1677" s="108" t="str">
        <f t="shared" si="26"/>
        <v>ATL1_2025-07-06_C</v>
      </c>
    </row>
    <row r="1678" spans="1:46" x14ac:dyDescent="0.35">
      <c r="A1678" s="125" t="s">
        <v>1781</v>
      </c>
      <c r="B1678" s="125" t="s">
        <v>1349</v>
      </c>
      <c r="C1678" s="125" t="s">
        <v>1356</v>
      </c>
      <c r="D1678" s="125" t="s">
        <v>1349</v>
      </c>
      <c r="E1678" s="125">
        <v>4.9610000000000001E-2</v>
      </c>
      <c r="F1678" s="125" t="s">
        <v>1357</v>
      </c>
      <c r="G1678" s="102">
        <v>45844.888888888891</v>
      </c>
      <c r="H1678" s="125"/>
      <c r="I1678" s="125" t="s">
        <v>1352</v>
      </c>
      <c r="J1678" s="125"/>
      <c r="K1678" s="125" t="s">
        <v>1360</v>
      </c>
      <c r="L1678" s="125">
        <v>0</v>
      </c>
      <c r="M1678" s="125">
        <v>0</v>
      </c>
      <c r="N1678" s="125">
        <v>1.455E-2</v>
      </c>
      <c r="O1678" s="125">
        <v>4.2999999999999999E-4</v>
      </c>
      <c r="P1678" s="125"/>
      <c r="Q1678" s="125"/>
      <c r="R1678" s="125">
        <v>1.498E-2</v>
      </c>
      <c r="S1678" s="125"/>
      <c r="T1678" s="125"/>
      <c r="U1678" s="125"/>
      <c r="V1678" s="125"/>
      <c r="W1678" s="125"/>
      <c r="X1678" s="125"/>
      <c r="Y1678" s="125"/>
      <c r="Z1678" s="125"/>
      <c r="AA1678" s="125"/>
      <c r="AB1678" s="125"/>
      <c r="AC1678" s="125"/>
      <c r="AD1678" s="125"/>
      <c r="AE1678" s="125">
        <v>4.2999999999999999E-4</v>
      </c>
      <c r="AF1678" s="125"/>
      <c r="AG1678" s="125"/>
      <c r="AH1678" s="125"/>
      <c r="AI1678" s="125"/>
      <c r="AJ1678" s="125"/>
      <c r="AK1678" s="125"/>
      <c r="AL1678" s="125"/>
      <c r="AM1678" s="125"/>
      <c r="AN1678" s="125"/>
      <c r="AO1678" s="125"/>
      <c r="AP1678" s="125"/>
      <c r="AQ1678" s="125"/>
      <c r="AR1678" s="125"/>
      <c r="AS1678" s="125" t="s">
        <v>1353</v>
      </c>
      <c r="AT1678" s="108" t="str">
        <f t="shared" si="26"/>
        <v>FC1_2025-07-06_P</v>
      </c>
    </row>
    <row r="1679" spans="1:46" x14ac:dyDescent="0.35">
      <c r="A1679" s="125" t="s">
        <v>1782</v>
      </c>
      <c r="B1679" s="125" t="s">
        <v>1349</v>
      </c>
      <c r="C1679" s="125" t="s">
        <v>1356</v>
      </c>
      <c r="D1679" s="125" t="s">
        <v>1349</v>
      </c>
      <c r="E1679" s="125">
        <v>3.6769999999999997E-2</v>
      </c>
      <c r="F1679" s="125" t="s">
        <v>1357</v>
      </c>
      <c r="G1679" s="102">
        <v>45844.893055555556</v>
      </c>
      <c r="H1679" s="125"/>
      <c r="I1679" s="125" t="s">
        <v>1352</v>
      </c>
      <c r="J1679" s="125"/>
      <c r="K1679" s="125" t="s">
        <v>1360</v>
      </c>
      <c r="L1679" s="125">
        <v>0</v>
      </c>
      <c r="M1679" s="125">
        <v>0</v>
      </c>
      <c r="N1679" s="125">
        <v>1.0200000000000001E-2</v>
      </c>
      <c r="O1679" s="125">
        <v>2.2899999999999999E-3</v>
      </c>
      <c r="P1679" s="125"/>
      <c r="Q1679" s="125"/>
      <c r="R1679" s="125">
        <v>1.2500000000000001E-2</v>
      </c>
      <c r="S1679" s="125"/>
      <c r="T1679" s="125"/>
      <c r="U1679" s="125"/>
      <c r="V1679" s="125"/>
      <c r="W1679" s="125"/>
      <c r="X1679" s="125"/>
      <c r="Y1679" s="125"/>
      <c r="Z1679" s="125"/>
      <c r="AA1679" s="125"/>
      <c r="AB1679" s="125"/>
      <c r="AC1679" s="125"/>
      <c r="AD1679" s="125"/>
      <c r="AE1679" s="125">
        <v>2.2899999999999999E-3</v>
      </c>
      <c r="AF1679" s="125"/>
      <c r="AG1679" s="125"/>
      <c r="AH1679" s="125"/>
      <c r="AI1679" s="125"/>
      <c r="AJ1679" s="125"/>
      <c r="AK1679" s="125"/>
      <c r="AL1679" s="125"/>
      <c r="AM1679" s="125"/>
      <c r="AN1679" s="125"/>
      <c r="AO1679" s="125"/>
      <c r="AP1679" s="125"/>
      <c r="AQ1679" s="125"/>
      <c r="AR1679" s="125"/>
      <c r="AS1679" s="125" t="s">
        <v>1353</v>
      </c>
      <c r="AT1679" s="108" t="str">
        <f t="shared" si="26"/>
        <v>ATL1_2025-07-06_P</v>
      </c>
    </row>
    <row r="1680" spans="1:46" x14ac:dyDescent="0.35">
      <c r="A1680" s="125" t="s">
        <v>1784</v>
      </c>
      <c r="B1680" s="125" t="s">
        <v>1349</v>
      </c>
      <c r="C1680" s="125" t="s">
        <v>1350</v>
      </c>
      <c r="D1680" s="125" t="s">
        <v>1349</v>
      </c>
      <c r="E1680" s="125">
        <v>-2.8742100000000002</v>
      </c>
      <c r="F1680" s="125" t="s">
        <v>1351</v>
      </c>
      <c r="G1680" s="102">
        <v>45844.893750000003</v>
      </c>
      <c r="H1680" s="125"/>
      <c r="I1680" s="125" t="s">
        <v>1352</v>
      </c>
      <c r="J1680" s="125"/>
      <c r="K1680" s="125"/>
      <c r="L1680" s="125">
        <v>0</v>
      </c>
      <c r="M1680" s="125">
        <v>0</v>
      </c>
      <c r="N1680" s="125">
        <v>2.7E-4</v>
      </c>
      <c r="O1680" s="125">
        <v>7.9299999999999995E-3</v>
      </c>
      <c r="P1680" s="125"/>
      <c r="Q1680" s="125"/>
      <c r="R1680" s="125">
        <v>8.2100000000000003E-3</v>
      </c>
      <c r="S1680" s="125"/>
      <c r="T1680" s="125"/>
      <c r="U1680" s="125"/>
      <c r="V1680" s="125"/>
      <c r="W1680" s="125"/>
      <c r="X1680" s="125"/>
      <c r="Y1680" s="125"/>
      <c r="Z1680" s="125"/>
      <c r="AA1680" s="125"/>
      <c r="AB1680" s="125"/>
      <c r="AC1680" s="125"/>
      <c r="AD1680" s="125"/>
      <c r="AE1680" s="125">
        <v>7.9299999999999995E-3</v>
      </c>
      <c r="AF1680" s="125"/>
      <c r="AG1680" s="125"/>
      <c r="AH1680" s="125"/>
      <c r="AI1680" s="125"/>
      <c r="AJ1680" s="125"/>
      <c r="AK1680" s="125"/>
      <c r="AL1680" s="125"/>
      <c r="AM1680" s="125"/>
      <c r="AN1680" s="125"/>
      <c r="AO1680" s="125"/>
      <c r="AP1680" s="125"/>
      <c r="AQ1680" s="125"/>
      <c r="AR1680" s="125"/>
      <c r="AS1680" s="125" t="s">
        <v>1353</v>
      </c>
      <c r="AT1680" s="108" t="str">
        <f t="shared" si="26"/>
        <v>PRP1_2025-07-06_N</v>
      </c>
    </row>
    <row r="1681" spans="1:46" x14ac:dyDescent="0.35">
      <c r="A1681" s="125" t="s">
        <v>1784</v>
      </c>
      <c r="B1681" s="125" t="s">
        <v>1349</v>
      </c>
      <c r="C1681" s="125" t="s">
        <v>1359</v>
      </c>
      <c r="D1681" s="125" t="s">
        <v>1349</v>
      </c>
      <c r="E1681" s="125">
        <v>271.8177</v>
      </c>
      <c r="F1681" s="125" t="s">
        <v>1357</v>
      </c>
      <c r="G1681" s="102">
        <v>45844.895833333336</v>
      </c>
      <c r="H1681" s="125"/>
      <c r="I1681" s="125" t="s">
        <v>1352</v>
      </c>
      <c r="J1681" s="125"/>
      <c r="K1681" s="125" t="s">
        <v>1360</v>
      </c>
      <c r="L1681" s="125">
        <v>4</v>
      </c>
      <c r="M1681" s="125">
        <v>0</v>
      </c>
      <c r="N1681" s="125">
        <v>0.16652</v>
      </c>
      <c r="O1681" s="125">
        <v>0.13056999999999999</v>
      </c>
      <c r="P1681" s="125"/>
      <c r="Q1681" s="125"/>
      <c r="R1681" s="125">
        <v>0.29709000000000002</v>
      </c>
      <c r="S1681" s="125"/>
      <c r="T1681" s="125"/>
      <c r="U1681" s="125"/>
      <c r="V1681" s="125"/>
      <c r="W1681" s="125"/>
      <c r="X1681" s="125"/>
      <c r="Y1681" s="125"/>
      <c r="Z1681" s="125"/>
      <c r="AA1681" s="125"/>
      <c r="AB1681" s="125"/>
      <c r="AC1681" s="125"/>
      <c r="AD1681" s="125"/>
      <c r="AE1681" s="125">
        <v>0.13056999999999999</v>
      </c>
      <c r="AF1681" s="125"/>
      <c r="AG1681" s="125"/>
      <c r="AH1681" s="125"/>
      <c r="AI1681" s="125"/>
      <c r="AJ1681" s="125"/>
      <c r="AK1681" s="125"/>
      <c r="AL1681" s="125"/>
      <c r="AM1681" s="125"/>
      <c r="AN1681" s="125"/>
      <c r="AO1681" s="125"/>
      <c r="AP1681" s="125"/>
      <c r="AQ1681" s="125"/>
      <c r="AR1681" s="125"/>
      <c r="AS1681" s="125" t="s">
        <v>1353</v>
      </c>
      <c r="AT1681" s="108" t="str">
        <f t="shared" si="26"/>
        <v>PRP1_2025-07-06_C</v>
      </c>
    </row>
    <row r="1682" spans="1:46" x14ac:dyDescent="0.35">
      <c r="A1682" s="125" t="s">
        <v>1784</v>
      </c>
      <c r="B1682" s="125" t="s">
        <v>1349</v>
      </c>
      <c r="C1682" s="125" t="s">
        <v>1356</v>
      </c>
      <c r="D1682" s="125" t="s">
        <v>1349</v>
      </c>
      <c r="E1682" s="125">
        <v>8.5449999999999998E-2</v>
      </c>
      <c r="F1682" s="125" t="s">
        <v>1357</v>
      </c>
      <c r="G1682" s="102">
        <v>45844.897916666669</v>
      </c>
      <c r="H1682" s="125"/>
      <c r="I1682" s="125" t="s">
        <v>1352</v>
      </c>
      <c r="J1682" s="125"/>
      <c r="K1682" s="125"/>
      <c r="L1682" s="125">
        <v>0</v>
      </c>
      <c r="M1682" s="125">
        <v>0</v>
      </c>
      <c r="N1682" s="125">
        <v>2.6689999999999998E-2</v>
      </c>
      <c r="O1682" s="125">
        <v>4.2399999999999998E-3</v>
      </c>
      <c r="P1682" s="125"/>
      <c r="Q1682" s="125"/>
      <c r="R1682" s="125">
        <v>3.0929999999999999E-2</v>
      </c>
      <c r="S1682" s="125"/>
      <c r="T1682" s="125"/>
      <c r="U1682" s="125"/>
      <c r="V1682" s="125"/>
      <c r="W1682" s="125"/>
      <c r="X1682" s="125"/>
      <c r="Y1682" s="125"/>
      <c r="Z1682" s="125"/>
      <c r="AA1682" s="125"/>
      <c r="AB1682" s="125"/>
      <c r="AC1682" s="125"/>
      <c r="AD1682" s="125"/>
      <c r="AE1682" s="125">
        <v>4.2399999999999998E-3</v>
      </c>
      <c r="AF1682" s="125"/>
      <c r="AG1682" s="125"/>
      <c r="AH1682" s="125"/>
      <c r="AI1682" s="125"/>
      <c r="AJ1682" s="125"/>
      <c r="AK1682" s="125"/>
      <c r="AL1682" s="125"/>
      <c r="AM1682" s="125"/>
      <c r="AN1682" s="125"/>
      <c r="AO1682" s="125"/>
      <c r="AP1682" s="125"/>
      <c r="AQ1682" s="125"/>
      <c r="AR1682" s="125"/>
      <c r="AS1682" s="125" t="s">
        <v>1353</v>
      </c>
      <c r="AT1682" s="108" t="str">
        <f t="shared" si="26"/>
        <v>PRP1_2025-07-06_P</v>
      </c>
    </row>
    <row r="1683" spans="1:46" x14ac:dyDescent="0.35">
      <c r="A1683" s="125" t="s">
        <v>1778</v>
      </c>
      <c r="B1683" s="125" t="s">
        <v>1349</v>
      </c>
      <c r="C1683" s="125" t="s">
        <v>1361</v>
      </c>
      <c r="D1683" s="125" t="s">
        <v>1349</v>
      </c>
      <c r="E1683" s="125">
        <v>1387.6469999999999</v>
      </c>
      <c r="F1683" s="125" t="s">
        <v>1351</v>
      </c>
      <c r="G1683" s="102">
        <v>45844.899305555555</v>
      </c>
      <c r="H1683" s="125"/>
      <c r="I1683" s="125" t="s">
        <v>1352</v>
      </c>
      <c r="J1683" s="125"/>
      <c r="K1683" s="125" t="s">
        <v>1360</v>
      </c>
      <c r="L1683" s="125">
        <v>11</v>
      </c>
      <c r="M1683" s="125">
        <v>0</v>
      </c>
      <c r="N1683" s="125">
        <v>0.11316</v>
      </c>
      <c r="O1683" s="125">
        <v>-5.0000000000000002E-5</v>
      </c>
      <c r="P1683" s="125"/>
      <c r="Q1683" s="125"/>
      <c r="R1683" s="125">
        <v>0.11311</v>
      </c>
      <c r="S1683" s="125"/>
      <c r="T1683" s="125"/>
      <c r="U1683" s="125"/>
      <c r="V1683" s="125"/>
      <c r="W1683" s="125"/>
      <c r="X1683" s="125"/>
      <c r="Y1683" s="125"/>
      <c r="Z1683" s="125"/>
      <c r="AA1683" s="125"/>
      <c r="AB1683" s="125"/>
      <c r="AC1683" s="125"/>
      <c r="AD1683" s="125"/>
      <c r="AE1683" s="125">
        <v>-5.0000000000000002E-5</v>
      </c>
      <c r="AF1683" s="125"/>
      <c r="AG1683" s="125"/>
      <c r="AH1683" s="125"/>
      <c r="AI1683" s="125"/>
      <c r="AJ1683" s="125"/>
      <c r="AK1683" s="125"/>
      <c r="AL1683" s="125"/>
      <c r="AM1683" s="125"/>
      <c r="AN1683" s="125"/>
      <c r="AO1683" s="125"/>
      <c r="AP1683" s="125"/>
      <c r="AQ1683" s="125"/>
      <c r="AR1683" s="125"/>
      <c r="AS1683" s="125" t="s">
        <v>1353</v>
      </c>
      <c r="AT1683" s="108" t="str">
        <f t="shared" si="26"/>
        <v>MR4_2025-07-06_T</v>
      </c>
    </row>
    <row r="1684" spans="1:46" x14ac:dyDescent="0.35">
      <c r="A1684" s="125" t="s">
        <v>1785</v>
      </c>
      <c r="B1684" s="125" t="s">
        <v>1349</v>
      </c>
      <c r="C1684" s="125" t="s">
        <v>1356</v>
      </c>
      <c r="D1684" s="125" t="s">
        <v>1349</v>
      </c>
      <c r="E1684" s="125">
        <v>2.5989999999999999E-2</v>
      </c>
      <c r="F1684" s="125" t="s">
        <v>1357</v>
      </c>
      <c r="G1684" s="102">
        <v>45844.899305555555</v>
      </c>
      <c r="H1684" s="125"/>
      <c r="I1684" s="125" t="s">
        <v>1352</v>
      </c>
      <c r="J1684" s="125"/>
      <c r="K1684" s="125"/>
      <c r="L1684" s="125">
        <v>0</v>
      </c>
      <c r="M1684" s="125">
        <v>0</v>
      </c>
      <c r="N1684" s="125">
        <v>6.5500000000000003E-3</v>
      </c>
      <c r="O1684" s="125">
        <v>2.0200000000000001E-3</v>
      </c>
      <c r="P1684" s="125"/>
      <c r="Q1684" s="125"/>
      <c r="R1684" s="125">
        <v>8.5800000000000008E-3</v>
      </c>
      <c r="S1684" s="125"/>
      <c r="T1684" s="125"/>
      <c r="U1684" s="125"/>
      <c r="V1684" s="125"/>
      <c r="W1684" s="125"/>
      <c r="X1684" s="125"/>
      <c r="Y1684" s="125"/>
      <c r="Z1684" s="125"/>
      <c r="AA1684" s="125"/>
      <c r="AB1684" s="125"/>
      <c r="AC1684" s="125"/>
      <c r="AD1684" s="125"/>
      <c r="AE1684" s="125">
        <v>2.0200000000000001E-3</v>
      </c>
      <c r="AF1684" s="125"/>
      <c r="AG1684" s="125"/>
      <c r="AH1684" s="125"/>
      <c r="AI1684" s="125"/>
      <c r="AJ1684" s="125"/>
      <c r="AK1684" s="125"/>
      <c r="AL1684" s="125"/>
      <c r="AM1684" s="125"/>
      <c r="AN1684" s="125"/>
      <c r="AO1684" s="125"/>
      <c r="AP1684" s="125"/>
      <c r="AQ1684" s="125"/>
      <c r="AR1684" s="125"/>
      <c r="AS1684" s="125" t="s">
        <v>1353</v>
      </c>
      <c r="AT1684" s="108" t="str">
        <f t="shared" si="26"/>
        <v>PP1_2025-07-06_P</v>
      </c>
    </row>
    <row r="1685" spans="1:46" x14ac:dyDescent="0.35">
      <c r="A1685" s="125" t="s">
        <v>1783</v>
      </c>
      <c r="B1685" s="125" t="s">
        <v>1349</v>
      </c>
      <c r="C1685" s="125" t="s">
        <v>1359</v>
      </c>
      <c r="D1685" s="125" t="s">
        <v>1349</v>
      </c>
      <c r="E1685" s="125">
        <v>657.40970000000004</v>
      </c>
      <c r="F1685" s="125" t="s">
        <v>1357</v>
      </c>
      <c r="G1685" s="102">
        <v>45844.900694444441</v>
      </c>
      <c r="H1685" s="125"/>
      <c r="I1685" s="125" t="s">
        <v>1352</v>
      </c>
      <c r="J1685" s="125"/>
      <c r="K1685" s="125" t="s">
        <v>1360</v>
      </c>
      <c r="L1685" s="125">
        <v>28</v>
      </c>
      <c r="M1685" s="125">
        <v>0</v>
      </c>
      <c r="N1685" s="125">
        <v>7.4440000000000006E-2</v>
      </c>
      <c r="O1685" s="125">
        <v>0.13345000000000001</v>
      </c>
      <c r="P1685" s="125"/>
      <c r="Q1685" s="125"/>
      <c r="R1685" s="125">
        <v>0.20788999999999999</v>
      </c>
      <c r="S1685" s="125"/>
      <c r="T1685" s="125"/>
      <c r="U1685" s="125"/>
      <c r="V1685" s="125"/>
      <c r="W1685" s="125"/>
      <c r="X1685" s="125"/>
      <c r="Y1685" s="125"/>
      <c r="Z1685" s="125"/>
      <c r="AA1685" s="125"/>
      <c r="AB1685" s="125"/>
      <c r="AC1685" s="125"/>
      <c r="AD1685" s="125"/>
      <c r="AE1685" s="125">
        <v>0.13345000000000001</v>
      </c>
      <c r="AF1685" s="125"/>
      <c r="AG1685" s="125"/>
      <c r="AH1685" s="125"/>
      <c r="AI1685" s="125"/>
      <c r="AJ1685" s="125"/>
      <c r="AK1685" s="125"/>
      <c r="AL1685" s="125"/>
      <c r="AM1685" s="125"/>
      <c r="AN1685" s="125"/>
      <c r="AO1685" s="125"/>
      <c r="AP1685" s="125"/>
      <c r="AQ1685" s="125"/>
      <c r="AR1685" s="125"/>
      <c r="AS1685" s="125" t="s">
        <v>1353</v>
      </c>
      <c r="AT1685" s="108" t="str">
        <f t="shared" si="26"/>
        <v>MDWL1_2025-07-06_C</v>
      </c>
    </row>
    <row r="1686" spans="1:46" x14ac:dyDescent="0.35">
      <c r="A1686" s="125" t="s">
        <v>1783</v>
      </c>
      <c r="B1686" s="125" t="s">
        <v>1349</v>
      </c>
      <c r="C1686" s="125" t="s">
        <v>1356</v>
      </c>
      <c r="D1686" s="125" t="s">
        <v>1349</v>
      </c>
      <c r="E1686" s="125">
        <v>0.12608</v>
      </c>
      <c r="F1686" s="125" t="s">
        <v>1357</v>
      </c>
      <c r="G1686" s="102">
        <v>45844.900694444441</v>
      </c>
      <c r="H1686" s="125"/>
      <c r="I1686" s="125" t="s">
        <v>1352</v>
      </c>
      <c r="J1686" s="125"/>
      <c r="K1686" s="125" t="s">
        <v>1360</v>
      </c>
      <c r="L1686" s="125">
        <v>0</v>
      </c>
      <c r="M1686" s="125">
        <v>0</v>
      </c>
      <c r="N1686" s="125">
        <v>4.045E-2</v>
      </c>
      <c r="O1686" s="125">
        <v>3.3999999999999998E-3</v>
      </c>
      <c r="P1686" s="125"/>
      <c r="Q1686" s="125"/>
      <c r="R1686" s="125">
        <v>4.385E-2</v>
      </c>
      <c r="S1686" s="125"/>
      <c r="T1686" s="125"/>
      <c r="U1686" s="125"/>
      <c r="V1686" s="125"/>
      <c r="W1686" s="125"/>
      <c r="X1686" s="125"/>
      <c r="Y1686" s="125"/>
      <c r="Z1686" s="125"/>
      <c r="AA1686" s="125"/>
      <c r="AB1686" s="125"/>
      <c r="AC1686" s="125"/>
      <c r="AD1686" s="125"/>
      <c r="AE1686" s="125">
        <v>3.3999999999999998E-3</v>
      </c>
      <c r="AF1686" s="125"/>
      <c r="AG1686" s="125"/>
      <c r="AH1686" s="125"/>
      <c r="AI1686" s="125"/>
      <c r="AJ1686" s="125"/>
      <c r="AK1686" s="125"/>
      <c r="AL1686" s="125"/>
      <c r="AM1686" s="125"/>
      <c r="AN1686" s="125"/>
      <c r="AO1686" s="125"/>
      <c r="AP1686" s="125"/>
      <c r="AQ1686" s="125"/>
      <c r="AR1686" s="125"/>
      <c r="AS1686" s="125" t="s">
        <v>1353</v>
      </c>
      <c r="AT1686" s="108" t="str">
        <f t="shared" si="26"/>
        <v>MDWL1_2025-07-06_P</v>
      </c>
    </row>
    <row r="1687" spans="1:46" x14ac:dyDescent="0.35">
      <c r="A1687" s="125" t="s">
        <v>1785</v>
      </c>
      <c r="B1687" s="125" t="s">
        <v>1349</v>
      </c>
      <c r="C1687" s="125" t="s">
        <v>1350</v>
      </c>
      <c r="D1687" s="125" t="s">
        <v>1349</v>
      </c>
      <c r="E1687" s="125">
        <v>4.3459000000000003</v>
      </c>
      <c r="F1687" s="125" t="s">
        <v>1351</v>
      </c>
      <c r="G1687" s="102">
        <v>45844.901388888888</v>
      </c>
      <c r="H1687" s="125"/>
      <c r="I1687" s="125" t="s">
        <v>1352</v>
      </c>
      <c r="J1687" s="125"/>
      <c r="K1687" s="125"/>
      <c r="L1687" s="125">
        <v>0</v>
      </c>
      <c r="M1687" s="125">
        <v>0</v>
      </c>
      <c r="N1687" s="125">
        <v>2.0719999999999999E-2</v>
      </c>
      <c r="O1687" s="125">
        <v>8.09E-3</v>
      </c>
      <c r="P1687" s="125"/>
      <c r="Q1687" s="125"/>
      <c r="R1687" s="125">
        <v>2.8809999999999999E-2</v>
      </c>
      <c r="S1687" s="125"/>
      <c r="T1687" s="125"/>
      <c r="U1687" s="125"/>
      <c r="V1687" s="125"/>
      <c r="W1687" s="125"/>
      <c r="X1687" s="125"/>
      <c r="Y1687" s="125"/>
      <c r="Z1687" s="125"/>
      <c r="AA1687" s="125"/>
      <c r="AB1687" s="125"/>
      <c r="AC1687" s="125"/>
      <c r="AD1687" s="125"/>
      <c r="AE1687" s="125">
        <v>8.09E-3</v>
      </c>
      <c r="AF1687" s="125"/>
      <c r="AG1687" s="125"/>
      <c r="AH1687" s="125"/>
      <c r="AI1687" s="125"/>
      <c r="AJ1687" s="125"/>
      <c r="AK1687" s="125"/>
      <c r="AL1687" s="125"/>
      <c r="AM1687" s="125"/>
      <c r="AN1687" s="125"/>
      <c r="AO1687" s="125"/>
      <c r="AP1687" s="125"/>
      <c r="AQ1687" s="125"/>
      <c r="AR1687" s="125"/>
      <c r="AS1687" s="125" t="s">
        <v>1353</v>
      </c>
      <c r="AT1687" s="108" t="str">
        <f t="shared" si="26"/>
        <v>PP1_2025-07-06_N</v>
      </c>
    </row>
    <row r="1688" spans="1:46" x14ac:dyDescent="0.35">
      <c r="A1688" s="125" t="s">
        <v>1766</v>
      </c>
      <c r="B1688" s="125" t="s">
        <v>1349</v>
      </c>
      <c r="C1688" s="125" t="s">
        <v>1356</v>
      </c>
      <c r="D1688" s="125" t="s">
        <v>1349</v>
      </c>
      <c r="E1688" s="125">
        <v>0.12272</v>
      </c>
      <c r="F1688" s="125" t="s">
        <v>1357</v>
      </c>
      <c r="G1688" s="102">
        <v>45844.905555555553</v>
      </c>
      <c r="H1688" s="125"/>
      <c r="I1688" s="125" t="s">
        <v>1352</v>
      </c>
      <c r="J1688" s="125"/>
      <c r="K1688" s="125" t="s">
        <v>1360</v>
      </c>
      <c r="L1688" s="125">
        <v>0</v>
      </c>
      <c r="M1688" s="125">
        <v>0</v>
      </c>
      <c r="N1688" s="125">
        <v>3.9309999999999998E-2</v>
      </c>
      <c r="O1688" s="125">
        <v>3.6900000000000001E-3</v>
      </c>
      <c r="P1688" s="125"/>
      <c r="Q1688" s="125"/>
      <c r="R1688" s="125">
        <v>4.2999999999999997E-2</v>
      </c>
      <c r="S1688" s="125"/>
      <c r="T1688" s="125"/>
      <c r="U1688" s="125"/>
      <c r="V1688" s="125"/>
      <c r="W1688" s="125"/>
      <c r="X1688" s="125"/>
      <c r="Y1688" s="125"/>
      <c r="Z1688" s="125"/>
      <c r="AA1688" s="125"/>
      <c r="AB1688" s="125"/>
      <c r="AC1688" s="125"/>
      <c r="AD1688" s="125"/>
      <c r="AE1688" s="125">
        <v>3.6900000000000001E-3</v>
      </c>
      <c r="AF1688" s="125"/>
      <c r="AG1688" s="125"/>
      <c r="AH1688" s="125"/>
      <c r="AI1688" s="125"/>
      <c r="AJ1688" s="125"/>
      <c r="AK1688" s="125"/>
      <c r="AL1688" s="125"/>
      <c r="AM1688" s="125"/>
      <c r="AN1688" s="125"/>
      <c r="AO1688" s="125"/>
      <c r="AP1688" s="125"/>
      <c r="AQ1688" s="125"/>
      <c r="AR1688" s="125"/>
      <c r="AS1688" s="125" t="s">
        <v>1353</v>
      </c>
      <c r="AT1688" s="108" t="str">
        <f t="shared" si="26"/>
        <v>DS21-1_2025-07-06_P</v>
      </c>
    </row>
    <row r="1689" spans="1:46" x14ac:dyDescent="0.35">
      <c r="A1689" s="125" t="s">
        <v>1784</v>
      </c>
      <c r="B1689" s="125" t="s">
        <v>1349</v>
      </c>
      <c r="C1689" s="125" t="s">
        <v>1361</v>
      </c>
      <c r="D1689" s="125" t="s">
        <v>1349</v>
      </c>
      <c r="E1689" s="125">
        <v>6.4424599999999996</v>
      </c>
      <c r="F1689" s="125" t="s">
        <v>1351</v>
      </c>
      <c r="G1689" s="102">
        <v>45844.907638888886</v>
      </c>
      <c r="H1689" s="125"/>
      <c r="I1689" s="125" t="s">
        <v>1352</v>
      </c>
      <c r="J1689" s="125"/>
      <c r="K1689" s="125"/>
      <c r="L1689" s="125">
        <v>0</v>
      </c>
      <c r="M1689" s="125">
        <v>0</v>
      </c>
      <c r="N1689" s="125">
        <v>1.04E-2</v>
      </c>
      <c r="O1689" s="125">
        <v>4.3600000000000002E-3</v>
      </c>
      <c r="P1689" s="125"/>
      <c r="Q1689" s="125"/>
      <c r="R1689" s="125">
        <v>1.4760000000000001E-2</v>
      </c>
      <c r="S1689" s="125"/>
      <c r="T1689" s="125"/>
      <c r="U1689" s="125"/>
      <c r="V1689" s="125"/>
      <c r="W1689" s="125"/>
      <c r="X1689" s="125"/>
      <c r="Y1689" s="125"/>
      <c r="Z1689" s="125"/>
      <c r="AA1689" s="125"/>
      <c r="AB1689" s="125"/>
      <c r="AC1689" s="125"/>
      <c r="AD1689" s="125"/>
      <c r="AE1689" s="125">
        <v>4.3600000000000002E-3</v>
      </c>
      <c r="AF1689" s="125"/>
      <c r="AG1689" s="125"/>
      <c r="AH1689" s="125"/>
      <c r="AI1689" s="125"/>
      <c r="AJ1689" s="125"/>
      <c r="AK1689" s="125"/>
      <c r="AL1689" s="125"/>
      <c r="AM1689" s="125"/>
      <c r="AN1689" s="125"/>
      <c r="AO1689" s="125"/>
      <c r="AP1689" s="125"/>
      <c r="AQ1689" s="125"/>
      <c r="AR1689" s="125"/>
      <c r="AS1689" s="125" t="s">
        <v>1353</v>
      </c>
      <c r="AT1689" s="108" t="str">
        <f t="shared" si="26"/>
        <v>PRP1_2025-07-06_T</v>
      </c>
    </row>
    <row r="1690" spans="1:46" x14ac:dyDescent="0.35">
      <c r="A1690" s="125" t="s">
        <v>1785</v>
      </c>
      <c r="B1690" s="125" t="s">
        <v>1349</v>
      </c>
      <c r="C1690" s="125" t="s">
        <v>1361</v>
      </c>
      <c r="D1690" s="125" t="s">
        <v>1349</v>
      </c>
      <c r="E1690" s="125">
        <v>125.00709999999999</v>
      </c>
      <c r="F1690" s="125" t="s">
        <v>1351</v>
      </c>
      <c r="G1690" s="102">
        <v>45844.908333333333</v>
      </c>
      <c r="H1690" s="125"/>
      <c r="I1690" s="125" t="s">
        <v>1352</v>
      </c>
      <c r="J1690" s="125"/>
      <c r="K1690" s="125"/>
      <c r="L1690" s="125">
        <v>0</v>
      </c>
      <c r="M1690" s="125">
        <v>0</v>
      </c>
      <c r="N1690" s="125">
        <v>0.12216</v>
      </c>
      <c r="O1690" s="125">
        <v>4.4000000000000003E-3</v>
      </c>
      <c r="P1690" s="125"/>
      <c r="Q1690" s="125"/>
      <c r="R1690" s="125">
        <v>0.12656000000000001</v>
      </c>
      <c r="S1690" s="125"/>
      <c r="T1690" s="125"/>
      <c r="U1690" s="125"/>
      <c r="V1690" s="125"/>
      <c r="W1690" s="125"/>
      <c r="X1690" s="125"/>
      <c r="Y1690" s="125"/>
      <c r="Z1690" s="125"/>
      <c r="AA1690" s="125"/>
      <c r="AB1690" s="125"/>
      <c r="AC1690" s="125"/>
      <c r="AD1690" s="125"/>
      <c r="AE1690" s="125">
        <v>4.4000000000000003E-3</v>
      </c>
      <c r="AF1690" s="125"/>
      <c r="AG1690" s="125"/>
      <c r="AH1690" s="125"/>
      <c r="AI1690" s="125"/>
      <c r="AJ1690" s="125"/>
      <c r="AK1690" s="125"/>
      <c r="AL1690" s="125"/>
      <c r="AM1690" s="125"/>
      <c r="AN1690" s="125"/>
      <c r="AO1690" s="125"/>
      <c r="AP1690" s="125"/>
      <c r="AQ1690" s="125"/>
      <c r="AR1690" s="125"/>
      <c r="AS1690" s="125" t="s">
        <v>1353</v>
      </c>
      <c r="AT1690" s="108" t="str">
        <f t="shared" si="26"/>
        <v>PP1_2025-07-06_T</v>
      </c>
    </row>
    <row r="1691" spans="1:46" x14ac:dyDescent="0.35">
      <c r="A1691" s="125" t="s">
        <v>1783</v>
      </c>
      <c r="B1691" s="125" t="s">
        <v>1349</v>
      </c>
      <c r="C1691" s="125" t="s">
        <v>1361</v>
      </c>
      <c r="D1691" s="125" t="s">
        <v>1349</v>
      </c>
      <c r="E1691" s="125">
        <v>1295.405</v>
      </c>
      <c r="F1691" s="125" t="s">
        <v>1351</v>
      </c>
      <c r="G1691" s="102">
        <v>45844.910416666666</v>
      </c>
      <c r="H1691" s="125"/>
      <c r="I1691" s="125" t="s">
        <v>1352</v>
      </c>
      <c r="J1691" s="125"/>
      <c r="K1691" s="125" t="s">
        <v>1360</v>
      </c>
      <c r="L1691" s="125">
        <v>4</v>
      </c>
      <c r="M1691" s="125">
        <v>0</v>
      </c>
      <c r="N1691" s="125">
        <v>0.25416</v>
      </c>
      <c r="O1691" s="125">
        <v>5.9000000000000003E-4</v>
      </c>
      <c r="P1691" s="125"/>
      <c r="Q1691" s="125"/>
      <c r="R1691" s="125">
        <v>0.25474999999999998</v>
      </c>
      <c r="S1691" s="125"/>
      <c r="T1691" s="125"/>
      <c r="U1691" s="125"/>
      <c r="V1691" s="125"/>
      <c r="W1691" s="125"/>
      <c r="X1691" s="125"/>
      <c r="Y1691" s="125"/>
      <c r="Z1691" s="125"/>
      <c r="AA1691" s="125"/>
      <c r="AB1691" s="125"/>
      <c r="AC1691" s="125"/>
      <c r="AD1691" s="125"/>
      <c r="AE1691" s="125">
        <v>5.9000000000000003E-4</v>
      </c>
      <c r="AF1691" s="125"/>
      <c r="AG1691" s="125"/>
      <c r="AH1691" s="125"/>
      <c r="AI1691" s="125"/>
      <c r="AJ1691" s="125"/>
      <c r="AK1691" s="125"/>
      <c r="AL1691" s="125"/>
      <c r="AM1691" s="125"/>
      <c r="AN1691" s="125"/>
      <c r="AO1691" s="125"/>
      <c r="AP1691" s="125"/>
      <c r="AQ1691" s="125"/>
      <c r="AR1691" s="125"/>
      <c r="AS1691" s="125" t="s">
        <v>1353</v>
      </c>
      <c r="AT1691" s="108" t="str">
        <f t="shared" si="26"/>
        <v>MDWL1_2025-07-06_T</v>
      </c>
    </row>
    <row r="1692" spans="1:46" x14ac:dyDescent="0.35">
      <c r="A1692" s="125" t="s">
        <v>1785</v>
      </c>
      <c r="B1692" s="125" t="s">
        <v>1349</v>
      </c>
      <c r="C1692" s="125" t="s">
        <v>1359</v>
      </c>
      <c r="D1692" s="125" t="s">
        <v>1349</v>
      </c>
      <c r="E1692" s="125">
        <v>638.6114</v>
      </c>
      <c r="F1692" s="125" t="s">
        <v>1357</v>
      </c>
      <c r="G1692" s="102">
        <v>45844.913888888892</v>
      </c>
      <c r="H1692" s="125"/>
      <c r="I1692" s="125" t="s">
        <v>1352</v>
      </c>
      <c r="J1692" s="125"/>
      <c r="K1692" s="125" t="s">
        <v>1360</v>
      </c>
      <c r="L1692" s="125">
        <v>27</v>
      </c>
      <c r="M1692" s="125">
        <v>0</v>
      </c>
      <c r="N1692" s="125">
        <v>7.4859999999999996E-2</v>
      </c>
      <c r="O1692" s="125">
        <v>0.1343</v>
      </c>
      <c r="P1692" s="125"/>
      <c r="Q1692" s="125"/>
      <c r="R1692" s="125">
        <v>0.20916000000000001</v>
      </c>
      <c r="S1692" s="125"/>
      <c r="T1692" s="125"/>
      <c r="U1692" s="125"/>
      <c r="V1692" s="125"/>
      <c r="W1692" s="125"/>
      <c r="X1692" s="125"/>
      <c r="Y1692" s="125"/>
      <c r="Z1692" s="125"/>
      <c r="AA1692" s="125"/>
      <c r="AB1692" s="125"/>
      <c r="AC1692" s="125"/>
      <c r="AD1692" s="125"/>
      <c r="AE1692" s="125">
        <v>0.1343</v>
      </c>
      <c r="AF1692" s="125"/>
      <c r="AG1692" s="125"/>
      <c r="AH1692" s="125"/>
      <c r="AI1692" s="125"/>
      <c r="AJ1692" s="125"/>
      <c r="AK1692" s="125"/>
      <c r="AL1692" s="125"/>
      <c r="AM1692" s="125"/>
      <c r="AN1692" s="125"/>
      <c r="AO1692" s="125"/>
      <c r="AP1692" s="125"/>
      <c r="AQ1692" s="125"/>
      <c r="AR1692" s="125"/>
      <c r="AS1692" s="125" t="s">
        <v>1353</v>
      </c>
      <c r="AT1692" s="108" t="str">
        <f t="shared" si="26"/>
        <v>PP1_2025-07-06_C</v>
      </c>
    </row>
    <row r="1693" spans="1:46" x14ac:dyDescent="0.35">
      <c r="A1693" s="125" t="s">
        <v>1780</v>
      </c>
      <c r="B1693" s="125" t="s">
        <v>1349</v>
      </c>
      <c r="C1693" s="125" t="s">
        <v>1361</v>
      </c>
      <c r="D1693" s="125" t="s">
        <v>1349</v>
      </c>
      <c r="E1693" s="125">
        <v>517.54579999999999</v>
      </c>
      <c r="F1693" s="125" t="s">
        <v>1351</v>
      </c>
      <c r="G1693" s="102">
        <v>45844.919444444444</v>
      </c>
      <c r="H1693" s="125"/>
      <c r="I1693" s="125" t="s">
        <v>1352</v>
      </c>
      <c r="J1693" s="125"/>
      <c r="K1693" s="125" t="s">
        <v>1360</v>
      </c>
      <c r="L1693" s="125">
        <v>4</v>
      </c>
      <c r="M1693" s="125">
        <v>0</v>
      </c>
      <c r="N1693" s="125">
        <v>0.10155</v>
      </c>
      <c r="O1693" s="125">
        <v>3.6000000000000002E-4</v>
      </c>
      <c r="P1693" s="125"/>
      <c r="Q1693" s="125"/>
      <c r="R1693" s="125">
        <v>0.10191</v>
      </c>
      <c r="S1693" s="125"/>
      <c r="T1693" s="125"/>
      <c r="U1693" s="125"/>
      <c r="V1693" s="125"/>
      <c r="W1693" s="125"/>
      <c r="X1693" s="125"/>
      <c r="Y1693" s="125"/>
      <c r="Z1693" s="125"/>
      <c r="AA1693" s="125"/>
      <c r="AB1693" s="125"/>
      <c r="AC1693" s="125"/>
      <c r="AD1693" s="125"/>
      <c r="AE1693" s="125">
        <v>3.6000000000000002E-4</v>
      </c>
      <c r="AF1693" s="125"/>
      <c r="AG1693" s="125"/>
      <c r="AH1693" s="125"/>
      <c r="AI1693" s="125"/>
      <c r="AJ1693" s="125"/>
      <c r="AK1693" s="125"/>
      <c r="AL1693" s="125"/>
      <c r="AM1693" s="125"/>
      <c r="AN1693" s="125"/>
      <c r="AO1693" s="125"/>
      <c r="AP1693" s="125"/>
      <c r="AQ1693" s="125"/>
      <c r="AR1693" s="125"/>
      <c r="AS1693" s="125" t="s">
        <v>1353</v>
      </c>
      <c r="AT1693" s="108" t="str">
        <f t="shared" si="26"/>
        <v>JC6_2025-07-06_T</v>
      </c>
    </row>
    <row r="1694" spans="1:46" x14ac:dyDescent="0.35">
      <c r="A1694" t="s">
        <v>1786</v>
      </c>
      <c r="B1694" t="s">
        <v>1349</v>
      </c>
      <c r="C1694" t="s">
        <v>1350</v>
      </c>
      <c r="D1694" t="s">
        <v>1349</v>
      </c>
      <c r="E1694">
        <v>-2.9280200000000001</v>
      </c>
      <c r="F1694" t="s">
        <v>1351</v>
      </c>
      <c r="G1694" s="6">
        <v>45851.529583333337</v>
      </c>
      <c r="H1694"/>
      <c r="I1694" t="s">
        <v>1352</v>
      </c>
      <c r="J1694"/>
      <c r="K1694"/>
      <c r="L1694">
        <v>0</v>
      </c>
      <c r="M1694">
        <v>0</v>
      </c>
      <c r="N1694">
        <v>-5.1000000000000004E-4</v>
      </c>
      <c r="O1694">
        <v>4.444E-2</v>
      </c>
      <c r="P1694"/>
      <c r="Q1694"/>
      <c r="R1694">
        <v>4.3929999999999997E-2</v>
      </c>
      <c r="S1694"/>
      <c r="T1694"/>
      <c r="U1694"/>
      <c r="V1694"/>
      <c r="W1694"/>
      <c r="X1694"/>
      <c r="Y1694"/>
      <c r="Z1694"/>
      <c r="AA1694"/>
      <c r="AB1694"/>
      <c r="AC1694"/>
      <c r="AD1694"/>
      <c r="AE1694">
        <v>4.444E-2</v>
      </c>
      <c r="AF1694"/>
      <c r="AG1694"/>
      <c r="AH1694"/>
      <c r="AI1694"/>
      <c r="AJ1694"/>
      <c r="AK1694"/>
      <c r="AL1694"/>
      <c r="AM1694"/>
      <c r="AN1694"/>
      <c r="AO1694"/>
      <c r="AP1694"/>
      <c r="AQ1694"/>
      <c r="AR1694"/>
      <c r="AS1694" t="s">
        <v>1353</v>
      </c>
      <c r="AT1694" s="108" t="str">
        <f t="shared" si="26"/>
        <v>WP1_2025-07-13_N</v>
      </c>
    </row>
    <row r="1695" spans="1:46" x14ac:dyDescent="0.35">
      <c r="A1695" t="s">
        <v>1787</v>
      </c>
      <c r="B1695" t="s">
        <v>1349</v>
      </c>
      <c r="C1695" t="s">
        <v>1350</v>
      </c>
      <c r="D1695" t="s">
        <v>1349</v>
      </c>
      <c r="E1695">
        <v>-5.0724900000000002</v>
      </c>
      <c r="F1695" t="s">
        <v>1351</v>
      </c>
      <c r="G1695" s="6">
        <v>45851.5309375</v>
      </c>
      <c r="H1695"/>
      <c r="I1695" t="s">
        <v>1352</v>
      </c>
      <c r="J1695"/>
      <c r="K1695"/>
      <c r="L1695">
        <v>0</v>
      </c>
      <c r="M1695">
        <v>0</v>
      </c>
      <c r="N1695">
        <v>-6.6899999999999998E-3</v>
      </c>
      <c r="O1695">
        <v>3.1050000000000001E-2</v>
      </c>
      <c r="P1695"/>
      <c r="Q1695"/>
      <c r="R1695">
        <v>2.4369999999999999E-2</v>
      </c>
      <c r="S1695"/>
      <c r="T1695"/>
      <c r="U1695"/>
      <c r="V1695"/>
      <c r="W1695"/>
      <c r="X1695"/>
      <c r="Y1695"/>
      <c r="Z1695"/>
      <c r="AA1695"/>
      <c r="AB1695"/>
      <c r="AC1695"/>
      <c r="AD1695"/>
      <c r="AE1695">
        <v>3.1050000000000001E-2</v>
      </c>
      <c r="AF1695"/>
      <c r="AG1695"/>
      <c r="AH1695"/>
      <c r="AI1695"/>
      <c r="AJ1695"/>
      <c r="AK1695"/>
      <c r="AL1695"/>
      <c r="AM1695"/>
      <c r="AN1695"/>
      <c r="AO1695"/>
      <c r="AP1695"/>
      <c r="AQ1695"/>
      <c r="AR1695"/>
      <c r="AS1695" t="s">
        <v>1353</v>
      </c>
      <c r="AT1695" s="108" t="str">
        <f t="shared" si="26"/>
        <v>WP2_2025-07-13_N</v>
      </c>
    </row>
    <row r="1696" spans="1:46" x14ac:dyDescent="0.35">
      <c r="A1696" t="s">
        <v>1788</v>
      </c>
      <c r="B1696" t="s">
        <v>1349</v>
      </c>
      <c r="C1696" t="s">
        <v>1350</v>
      </c>
      <c r="D1696" t="s">
        <v>1349</v>
      </c>
      <c r="E1696">
        <v>-5.6024399999999996</v>
      </c>
      <c r="F1696" t="s">
        <v>1351</v>
      </c>
      <c r="G1696" s="6">
        <v>45851.533761574072</v>
      </c>
      <c r="H1696"/>
      <c r="I1696" t="s">
        <v>1352</v>
      </c>
      <c r="J1696"/>
      <c r="K1696"/>
      <c r="L1696">
        <v>0</v>
      </c>
      <c r="M1696">
        <v>0</v>
      </c>
      <c r="N1696">
        <v>-8.2100000000000003E-3</v>
      </c>
      <c r="O1696">
        <v>5.7509999999999999E-2</v>
      </c>
      <c r="P1696"/>
      <c r="Q1696"/>
      <c r="R1696">
        <v>4.9299999999999997E-2</v>
      </c>
      <c r="S1696"/>
      <c r="T1696"/>
      <c r="U1696"/>
      <c r="V1696"/>
      <c r="W1696"/>
      <c r="X1696"/>
      <c r="Y1696"/>
      <c r="Z1696"/>
      <c r="AA1696"/>
      <c r="AB1696"/>
      <c r="AC1696"/>
      <c r="AD1696"/>
      <c r="AE1696">
        <v>5.7509999999999999E-2</v>
      </c>
      <c r="AF1696"/>
      <c r="AG1696"/>
      <c r="AH1696"/>
      <c r="AI1696"/>
      <c r="AJ1696"/>
      <c r="AK1696"/>
      <c r="AL1696"/>
      <c r="AM1696"/>
      <c r="AN1696"/>
      <c r="AO1696"/>
      <c r="AP1696"/>
      <c r="AQ1696"/>
      <c r="AR1696"/>
      <c r="AS1696" t="s">
        <v>1353</v>
      </c>
      <c r="AT1696" s="108" t="str">
        <f t="shared" si="26"/>
        <v>WP3_2025-07-13_N</v>
      </c>
    </row>
    <row r="1697" spans="1:46" x14ac:dyDescent="0.35">
      <c r="A1697" t="s">
        <v>1787</v>
      </c>
      <c r="B1697" t="s">
        <v>1349</v>
      </c>
      <c r="C1697" t="s">
        <v>1356</v>
      </c>
      <c r="D1697" t="s">
        <v>1349</v>
      </c>
      <c r="E1697">
        <v>-1.0410000000000001E-2</v>
      </c>
      <c r="F1697" t="s">
        <v>1357</v>
      </c>
      <c r="G1697" s="6">
        <v>45851.535740740743</v>
      </c>
      <c r="H1697"/>
      <c r="I1697" t="s">
        <v>1352</v>
      </c>
      <c r="J1697"/>
      <c r="K1697"/>
      <c r="L1697">
        <v>0</v>
      </c>
      <c r="M1697">
        <v>0</v>
      </c>
      <c r="N1697">
        <v>-4.8500000000000001E-3</v>
      </c>
      <c r="O1697">
        <v>1.695E-2</v>
      </c>
      <c r="P1697"/>
      <c r="Q1697"/>
      <c r="R1697">
        <v>1.21E-2</v>
      </c>
      <c r="S1697"/>
      <c r="T1697"/>
      <c r="U1697"/>
      <c r="V1697"/>
      <c r="W1697"/>
      <c r="X1697"/>
      <c r="Y1697"/>
      <c r="Z1697"/>
      <c r="AA1697"/>
      <c r="AB1697"/>
      <c r="AC1697"/>
      <c r="AD1697"/>
      <c r="AE1697">
        <v>1.695E-2</v>
      </c>
      <c r="AF1697"/>
      <c r="AG1697"/>
      <c r="AH1697"/>
      <c r="AI1697"/>
      <c r="AJ1697"/>
      <c r="AK1697"/>
      <c r="AL1697"/>
      <c r="AM1697"/>
      <c r="AN1697"/>
      <c r="AO1697"/>
      <c r="AP1697"/>
      <c r="AQ1697"/>
      <c r="AR1697"/>
      <c r="AS1697" t="s">
        <v>1353</v>
      </c>
      <c r="AT1697" s="108" t="str">
        <f t="shared" si="26"/>
        <v>WP2_2025-07-13_P</v>
      </c>
    </row>
    <row r="1698" spans="1:46" x14ac:dyDescent="0.35">
      <c r="A1698" t="s">
        <v>1789</v>
      </c>
      <c r="B1698" t="s">
        <v>1349</v>
      </c>
      <c r="C1698" t="s">
        <v>1350</v>
      </c>
      <c r="D1698" t="s">
        <v>1349</v>
      </c>
      <c r="E1698">
        <v>-3.9918800000000001</v>
      </c>
      <c r="F1698" t="s">
        <v>1351</v>
      </c>
      <c r="G1698" s="6">
        <v>45851.535833333335</v>
      </c>
      <c r="H1698"/>
      <c r="I1698" t="s">
        <v>1352</v>
      </c>
      <c r="J1698"/>
      <c r="K1698"/>
      <c r="L1698">
        <v>0</v>
      </c>
      <c r="M1698">
        <v>0</v>
      </c>
      <c r="N1698">
        <v>-3.5699999999999998E-3</v>
      </c>
      <c r="O1698">
        <v>3.159E-2</v>
      </c>
      <c r="P1698"/>
      <c r="Q1698"/>
      <c r="R1698">
        <v>2.801E-2</v>
      </c>
      <c r="S1698"/>
      <c r="T1698"/>
      <c r="U1698"/>
      <c r="V1698"/>
      <c r="W1698"/>
      <c r="X1698"/>
      <c r="Y1698"/>
      <c r="Z1698"/>
      <c r="AA1698"/>
      <c r="AB1698"/>
      <c r="AC1698"/>
      <c r="AD1698"/>
      <c r="AE1698">
        <v>3.159E-2</v>
      </c>
      <c r="AF1698"/>
      <c r="AG1698"/>
      <c r="AH1698"/>
      <c r="AI1698"/>
      <c r="AJ1698"/>
      <c r="AK1698"/>
      <c r="AL1698"/>
      <c r="AM1698"/>
      <c r="AN1698"/>
      <c r="AO1698"/>
      <c r="AP1698"/>
      <c r="AQ1698"/>
      <c r="AR1698"/>
      <c r="AS1698" t="s">
        <v>1353</v>
      </c>
      <c r="AT1698" s="108" t="str">
        <f t="shared" si="26"/>
        <v>WP4_2025-07-13_N</v>
      </c>
    </row>
    <row r="1699" spans="1:46" x14ac:dyDescent="0.35">
      <c r="A1699" t="s">
        <v>1786</v>
      </c>
      <c r="B1699" t="s">
        <v>1349</v>
      </c>
      <c r="C1699" t="s">
        <v>1359</v>
      </c>
      <c r="D1699" t="s">
        <v>1349</v>
      </c>
      <c r="E1699">
        <v>121.7148</v>
      </c>
      <c r="F1699" t="s">
        <v>1357</v>
      </c>
      <c r="G1699" s="6">
        <v>45851.535937499997</v>
      </c>
      <c r="H1699"/>
      <c r="I1699" t="s">
        <v>1352</v>
      </c>
      <c r="J1699"/>
      <c r="K1699" t="s">
        <v>1360</v>
      </c>
      <c r="L1699">
        <v>4</v>
      </c>
      <c r="M1699">
        <v>0</v>
      </c>
      <c r="N1699">
        <v>7.8979999999999995E-2</v>
      </c>
      <c r="O1699">
        <v>0.13144</v>
      </c>
      <c r="P1699"/>
      <c r="Q1699"/>
      <c r="R1699">
        <v>0.21042</v>
      </c>
      <c r="S1699"/>
      <c r="T1699"/>
      <c r="U1699"/>
      <c r="V1699"/>
      <c r="W1699"/>
      <c r="X1699"/>
      <c r="Y1699"/>
      <c r="Z1699"/>
      <c r="AA1699"/>
      <c r="AB1699"/>
      <c r="AC1699"/>
      <c r="AD1699"/>
      <c r="AE1699">
        <v>0.13144</v>
      </c>
      <c r="AF1699"/>
      <c r="AG1699"/>
      <c r="AH1699"/>
      <c r="AI1699"/>
      <c r="AJ1699"/>
      <c r="AK1699"/>
      <c r="AL1699"/>
      <c r="AM1699"/>
      <c r="AN1699"/>
      <c r="AO1699"/>
      <c r="AP1699"/>
      <c r="AQ1699"/>
      <c r="AR1699"/>
      <c r="AS1699" t="s">
        <v>1353</v>
      </c>
      <c r="AT1699" s="108" t="str">
        <f t="shared" si="26"/>
        <v>WP1_2025-07-13_C</v>
      </c>
    </row>
    <row r="1700" spans="1:46" x14ac:dyDescent="0.35">
      <c r="A1700" t="s">
        <v>1786</v>
      </c>
      <c r="B1700" t="s">
        <v>1349</v>
      </c>
      <c r="C1700" t="s">
        <v>1361</v>
      </c>
      <c r="D1700" t="s">
        <v>1349</v>
      </c>
      <c r="E1700">
        <v>-12.69164</v>
      </c>
      <c r="F1700" t="s">
        <v>1351</v>
      </c>
      <c r="G1700" s="6">
        <v>45851.536157407405</v>
      </c>
      <c r="H1700"/>
      <c r="I1700" t="s">
        <v>1352</v>
      </c>
      <c r="J1700">
        <v>30</v>
      </c>
      <c r="K1700"/>
      <c r="L1700">
        <v>0</v>
      </c>
      <c r="M1700">
        <v>0</v>
      </c>
      <c r="N1700">
        <v>-7.2100000000000003E-3</v>
      </c>
      <c r="O1700">
        <v>2.6749999999999999E-2</v>
      </c>
      <c r="P1700"/>
      <c r="Q1700"/>
      <c r="R1700">
        <v>1.9539999999999998E-2</v>
      </c>
      <c r="S1700"/>
      <c r="T1700"/>
      <c r="U1700"/>
      <c r="V1700"/>
      <c r="W1700"/>
      <c r="X1700"/>
      <c r="Y1700"/>
      <c r="Z1700"/>
      <c r="AA1700"/>
      <c r="AB1700"/>
      <c r="AC1700"/>
      <c r="AD1700"/>
      <c r="AE1700">
        <v>2.6749999999999999E-2</v>
      </c>
      <c r="AF1700"/>
      <c r="AG1700"/>
      <c r="AH1700"/>
      <c r="AI1700"/>
      <c r="AJ1700"/>
      <c r="AK1700"/>
      <c r="AL1700"/>
      <c r="AM1700"/>
      <c r="AN1700"/>
      <c r="AO1700"/>
      <c r="AP1700"/>
      <c r="AQ1700"/>
      <c r="AR1700"/>
      <c r="AS1700" t="s">
        <v>1353</v>
      </c>
      <c r="AT1700" s="108" t="str">
        <f t="shared" si="26"/>
        <v>WP1_2025-07-13_T</v>
      </c>
    </row>
    <row r="1701" spans="1:46" x14ac:dyDescent="0.35">
      <c r="A1701" t="s">
        <v>1787</v>
      </c>
      <c r="B1701" t="s">
        <v>1349</v>
      </c>
      <c r="C1701" t="s">
        <v>1359</v>
      </c>
      <c r="D1701" t="s">
        <v>1349</v>
      </c>
      <c r="E1701">
        <v>121.4671</v>
      </c>
      <c r="F1701" t="s">
        <v>1357</v>
      </c>
      <c r="G1701" s="6">
        <v>45851.537499999999</v>
      </c>
      <c r="H1701"/>
      <c r="I1701" t="s">
        <v>1352</v>
      </c>
      <c r="J1701"/>
      <c r="K1701" t="s">
        <v>1360</v>
      </c>
      <c r="L1701">
        <v>4</v>
      </c>
      <c r="M1701">
        <v>0</v>
      </c>
      <c r="N1701">
        <v>7.8829999999999997E-2</v>
      </c>
      <c r="O1701">
        <v>0.12892999999999999</v>
      </c>
      <c r="P1701"/>
      <c r="Q1701"/>
      <c r="R1701">
        <v>0.20776</v>
      </c>
      <c r="S1701"/>
      <c r="T1701"/>
      <c r="U1701"/>
      <c r="V1701"/>
      <c r="W1701"/>
      <c r="X1701"/>
      <c r="Y1701"/>
      <c r="Z1701"/>
      <c r="AA1701"/>
      <c r="AB1701"/>
      <c r="AC1701"/>
      <c r="AD1701"/>
      <c r="AE1701">
        <v>0.12892999999999999</v>
      </c>
      <c r="AF1701"/>
      <c r="AG1701"/>
      <c r="AH1701"/>
      <c r="AI1701"/>
      <c r="AJ1701"/>
      <c r="AK1701"/>
      <c r="AL1701"/>
      <c r="AM1701"/>
      <c r="AN1701"/>
      <c r="AO1701"/>
      <c r="AP1701"/>
      <c r="AQ1701"/>
      <c r="AR1701"/>
      <c r="AS1701" t="s">
        <v>1353</v>
      </c>
      <c r="AT1701" s="108" t="str">
        <f t="shared" si="26"/>
        <v>WP2_2025-07-13_C</v>
      </c>
    </row>
    <row r="1702" spans="1:46" x14ac:dyDescent="0.35">
      <c r="A1702" t="s">
        <v>1790</v>
      </c>
      <c r="B1702" t="s">
        <v>1349</v>
      </c>
      <c r="C1702" t="s">
        <v>1350</v>
      </c>
      <c r="D1702" t="s">
        <v>1349</v>
      </c>
      <c r="E1702">
        <v>-1.81548</v>
      </c>
      <c r="F1702" t="s">
        <v>1351</v>
      </c>
      <c r="G1702" s="6">
        <v>45851.538136574076</v>
      </c>
      <c r="H1702"/>
      <c r="I1702" t="s">
        <v>1352</v>
      </c>
      <c r="J1702"/>
      <c r="K1702"/>
      <c r="L1702">
        <v>0</v>
      </c>
      <c r="M1702">
        <v>0</v>
      </c>
      <c r="N1702">
        <v>2.6900000000000001E-3</v>
      </c>
      <c r="O1702">
        <v>1.214E-2</v>
      </c>
      <c r="P1702"/>
      <c r="Q1702"/>
      <c r="R1702">
        <v>1.4829999999999999E-2</v>
      </c>
      <c r="S1702"/>
      <c r="T1702"/>
      <c r="U1702"/>
      <c r="V1702"/>
      <c r="W1702"/>
      <c r="X1702"/>
      <c r="Y1702"/>
      <c r="Z1702"/>
      <c r="AA1702"/>
      <c r="AB1702"/>
      <c r="AC1702"/>
      <c r="AD1702"/>
      <c r="AE1702">
        <v>1.214E-2</v>
      </c>
      <c r="AF1702"/>
      <c r="AG1702"/>
      <c r="AH1702"/>
      <c r="AI1702"/>
      <c r="AJ1702"/>
      <c r="AK1702"/>
      <c r="AL1702"/>
      <c r="AM1702"/>
      <c r="AN1702"/>
      <c r="AO1702"/>
      <c r="AP1702"/>
      <c r="AQ1702"/>
      <c r="AR1702"/>
      <c r="AS1702" t="s">
        <v>1353</v>
      </c>
      <c r="AT1702" s="108" t="str">
        <f t="shared" si="26"/>
        <v>HO2_2025-07-13_N</v>
      </c>
    </row>
    <row r="1703" spans="1:46" x14ac:dyDescent="0.35">
      <c r="A1703" t="s">
        <v>1788</v>
      </c>
      <c r="B1703" t="s">
        <v>1349</v>
      </c>
      <c r="C1703" t="s">
        <v>1361</v>
      </c>
      <c r="D1703" t="s">
        <v>1349</v>
      </c>
      <c r="E1703">
        <v>-9.5501900000000006</v>
      </c>
      <c r="F1703" t="s">
        <v>1351</v>
      </c>
      <c r="G1703" s="6">
        <v>45851.539687500001</v>
      </c>
      <c r="H1703"/>
      <c r="I1703" t="s">
        <v>1352</v>
      </c>
      <c r="J1703">
        <v>30</v>
      </c>
      <c r="K1703"/>
      <c r="L1703">
        <v>0</v>
      </c>
      <c r="M1703">
        <v>0</v>
      </c>
      <c r="N1703">
        <v>-4.13E-3</v>
      </c>
      <c r="O1703">
        <v>3.0630000000000001E-2</v>
      </c>
      <c r="P1703"/>
      <c r="Q1703"/>
      <c r="R1703">
        <v>2.6499999999999999E-2</v>
      </c>
      <c r="S1703"/>
      <c r="T1703"/>
      <c r="U1703"/>
      <c r="V1703"/>
      <c r="W1703"/>
      <c r="X1703"/>
      <c r="Y1703"/>
      <c r="Z1703"/>
      <c r="AA1703"/>
      <c r="AB1703"/>
      <c r="AC1703"/>
      <c r="AD1703"/>
      <c r="AE1703">
        <v>3.0630000000000001E-2</v>
      </c>
      <c r="AF1703"/>
      <c r="AG1703"/>
      <c r="AH1703"/>
      <c r="AI1703"/>
      <c r="AJ1703"/>
      <c r="AK1703"/>
      <c r="AL1703"/>
      <c r="AM1703"/>
      <c r="AN1703"/>
      <c r="AO1703"/>
      <c r="AP1703"/>
      <c r="AQ1703"/>
      <c r="AR1703"/>
      <c r="AS1703" t="s">
        <v>1353</v>
      </c>
      <c r="AT1703" s="108" t="str">
        <f t="shared" si="26"/>
        <v>WP3_2025-07-13_T</v>
      </c>
    </row>
    <row r="1704" spans="1:46" x14ac:dyDescent="0.35">
      <c r="A1704" t="s">
        <v>1788</v>
      </c>
      <c r="B1704" t="s">
        <v>1349</v>
      </c>
      <c r="C1704" t="s">
        <v>1359</v>
      </c>
      <c r="D1704" t="s">
        <v>1349</v>
      </c>
      <c r="E1704">
        <v>120.9576</v>
      </c>
      <c r="F1704" t="s">
        <v>1357</v>
      </c>
      <c r="G1704" s="6">
        <v>45851.540219907409</v>
      </c>
      <c r="H1704"/>
      <c r="I1704" t="s">
        <v>1352</v>
      </c>
      <c r="J1704"/>
      <c r="K1704" t="s">
        <v>1360</v>
      </c>
      <c r="L1704">
        <v>4</v>
      </c>
      <c r="M1704">
        <v>0</v>
      </c>
      <c r="N1704">
        <v>7.8520000000000006E-2</v>
      </c>
      <c r="O1704">
        <v>0.12997</v>
      </c>
      <c r="P1704"/>
      <c r="Q1704"/>
      <c r="R1704">
        <v>0.20849000000000001</v>
      </c>
      <c r="S1704"/>
      <c r="T1704"/>
      <c r="U1704"/>
      <c r="V1704"/>
      <c r="W1704"/>
      <c r="X1704"/>
      <c r="Y1704"/>
      <c r="Z1704"/>
      <c r="AA1704"/>
      <c r="AB1704"/>
      <c r="AC1704"/>
      <c r="AD1704"/>
      <c r="AE1704">
        <v>0.12997</v>
      </c>
      <c r="AF1704"/>
      <c r="AG1704"/>
      <c r="AH1704"/>
      <c r="AI1704"/>
      <c r="AJ1704"/>
      <c r="AK1704"/>
      <c r="AL1704"/>
      <c r="AM1704"/>
      <c r="AN1704"/>
      <c r="AO1704"/>
      <c r="AP1704"/>
      <c r="AQ1704"/>
      <c r="AR1704"/>
      <c r="AS1704" t="s">
        <v>1353</v>
      </c>
      <c r="AT1704" s="108" t="str">
        <f t="shared" si="26"/>
        <v>WP3_2025-07-13_C</v>
      </c>
    </row>
    <row r="1705" spans="1:46" x14ac:dyDescent="0.35">
      <c r="A1705" t="s">
        <v>1790</v>
      </c>
      <c r="B1705" t="s">
        <v>1349</v>
      </c>
      <c r="C1705" t="s">
        <v>1397</v>
      </c>
      <c r="D1705" t="s">
        <v>1349</v>
      </c>
      <c r="E1705">
        <v>0.56488000000000005</v>
      </c>
      <c r="F1705" t="s">
        <v>1357</v>
      </c>
      <c r="G1705" s="6">
        <v>45851.540312500001</v>
      </c>
      <c r="H1705"/>
      <c r="I1705" t="s">
        <v>1352</v>
      </c>
      <c r="J1705"/>
      <c r="K1705"/>
      <c r="L1705">
        <v>0</v>
      </c>
      <c r="M1705">
        <v>0</v>
      </c>
      <c r="N1705">
        <v>0.20235</v>
      </c>
      <c r="O1705">
        <v>1.3799999999999999E-3</v>
      </c>
      <c r="P1705"/>
      <c r="Q1705"/>
      <c r="R1705">
        <v>0.20372999999999999</v>
      </c>
      <c r="S1705"/>
      <c r="T1705"/>
      <c r="U1705"/>
      <c r="V1705"/>
      <c r="W1705"/>
      <c r="X1705"/>
      <c r="Y1705"/>
      <c r="Z1705"/>
      <c r="AA1705"/>
      <c r="AB1705"/>
      <c r="AC1705"/>
      <c r="AD1705"/>
      <c r="AE1705">
        <v>1.3799999999999999E-3</v>
      </c>
      <c r="AF1705"/>
      <c r="AG1705"/>
      <c r="AH1705"/>
      <c r="AI1705"/>
      <c r="AJ1705"/>
      <c r="AK1705"/>
      <c r="AL1705"/>
      <c r="AM1705"/>
      <c r="AN1705"/>
      <c r="AO1705"/>
      <c r="AP1705"/>
      <c r="AQ1705"/>
      <c r="AR1705"/>
      <c r="AS1705" t="s">
        <v>1353</v>
      </c>
      <c r="AT1705" s="108" t="str">
        <f t="shared" si="26"/>
        <v>HO2_2025-07-13_P</v>
      </c>
    </row>
    <row r="1706" spans="1:46" x14ac:dyDescent="0.35">
      <c r="A1706" t="s">
        <v>1791</v>
      </c>
      <c r="B1706" t="s">
        <v>1349</v>
      </c>
      <c r="C1706" t="s">
        <v>1350</v>
      </c>
      <c r="D1706" t="s">
        <v>1349</v>
      </c>
      <c r="E1706">
        <v>-1.0735600000000001</v>
      </c>
      <c r="F1706" t="s">
        <v>1351</v>
      </c>
      <c r="G1706" s="6">
        <v>45851.541041666664</v>
      </c>
      <c r="H1706"/>
      <c r="I1706" t="s">
        <v>1352</v>
      </c>
      <c r="J1706"/>
      <c r="K1706"/>
      <c r="L1706">
        <v>0</v>
      </c>
      <c r="M1706">
        <v>0</v>
      </c>
      <c r="N1706">
        <v>4.8300000000000001E-3</v>
      </c>
      <c r="O1706">
        <v>1.321E-2</v>
      </c>
      <c r="P1706"/>
      <c r="Q1706"/>
      <c r="R1706">
        <v>1.804E-2</v>
      </c>
      <c r="S1706"/>
      <c r="T1706"/>
      <c r="U1706"/>
      <c r="V1706"/>
      <c r="W1706"/>
      <c r="X1706"/>
      <c r="Y1706"/>
      <c r="Z1706"/>
      <c r="AA1706"/>
      <c r="AB1706"/>
      <c r="AC1706"/>
      <c r="AD1706"/>
      <c r="AE1706">
        <v>1.321E-2</v>
      </c>
      <c r="AF1706"/>
      <c r="AG1706"/>
      <c r="AH1706"/>
      <c r="AI1706"/>
      <c r="AJ1706"/>
      <c r="AK1706"/>
      <c r="AL1706"/>
      <c r="AM1706"/>
      <c r="AN1706"/>
      <c r="AO1706"/>
      <c r="AP1706"/>
      <c r="AQ1706"/>
      <c r="AR1706"/>
      <c r="AS1706" t="s">
        <v>1353</v>
      </c>
      <c r="AT1706" s="108" t="str">
        <f t="shared" si="26"/>
        <v>HO3_2025-07-13_N</v>
      </c>
    </row>
    <row r="1707" spans="1:46" x14ac:dyDescent="0.35">
      <c r="A1707" t="s">
        <v>1789</v>
      </c>
      <c r="B1707" t="s">
        <v>1349</v>
      </c>
      <c r="C1707" t="s">
        <v>1359</v>
      </c>
      <c r="D1707" t="s">
        <v>1349</v>
      </c>
      <c r="E1707">
        <v>117.1375</v>
      </c>
      <c r="F1707" t="s">
        <v>1357</v>
      </c>
      <c r="G1707" s="6">
        <v>45851.54105324074</v>
      </c>
      <c r="H1707"/>
      <c r="I1707" t="s">
        <v>1352</v>
      </c>
      <c r="J1707"/>
      <c r="K1707" t="s">
        <v>1360</v>
      </c>
      <c r="L1707">
        <v>4</v>
      </c>
      <c r="M1707">
        <v>0</v>
      </c>
      <c r="N1707">
        <v>7.6189999999999994E-2</v>
      </c>
      <c r="O1707">
        <v>0.13186</v>
      </c>
      <c r="P1707"/>
      <c r="Q1707"/>
      <c r="R1707">
        <v>0.20805000000000001</v>
      </c>
      <c r="S1707"/>
      <c r="T1707"/>
      <c r="U1707"/>
      <c r="V1707"/>
      <c r="W1707"/>
      <c r="X1707"/>
      <c r="Y1707"/>
      <c r="Z1707"/>
      <c r="AA1707"/>
      <c r="AB1707"/>
      <c r="AC1707"/>
      <c r="AD1707"/>
      <c r="AE1707">
        <v>0.13186</v>
      </c>
      <c r="AF1707"/>
      <c r="AG1707"/>
      <c r="AH1707"/>
      <c r="AI1707"/>
      <c r="AJ1707"/>
      <c r="AK1707"/>
      <c r="AL1707"/>
      <c r="AM1707"/>
      <c r="AN1707"/>
      <c r="AO1707"/>
      <c r="AP1707"/>
      <c r="AQ1707"/>
      <c r="AR1707"/>
      <c r="AS1707" t="s">
        <v>1353</v>
      </c>
      <c r="AT1707" s="108" t="str">
        <f t="shared" si="26"/>
        <v>WP4_2025-07-13_C</v>
      </c>
    </row>
    <row r="1708" spans="1:46" x14ac:dyDescent="0.35">
      <c r="A1708" t="s">
        <v>1789</v>
      </c>
      <c r="B1708" t="s">
        <v>1349</v>
      </c>
      <c r="C1708" t="s">
        <v>1361</v>
      </c>
      <c r="D1708" t="s">
        <v>1349</v>
      </c>
      <c r="E1708">
        <v>-2.4695900000000002</v>
      </c>
      <c r="F1708" t="s">
        <v>1351</v>
      </c>
      <c r="G1708" s="6">
        <v>45851.54115740741</v>
      </c>
      <c r="H1708"/>
      <c r="I1708" t="s">
        <v>1352</v>
      </c>
      <c r="J1708">
        <v>30</v>
      </c>
      <c r="K1708"/>
      <c r="L1708">
        <v>0</v>
      </c>
      <c r="M1708">
        <v>0</v>
      </c>
      <c r="N1708">
        <v>2.8E-3</v>
      </c>
      <c r="O1708">
        <v>1.72E-2</v>
      </c>
      <c r="P1708"/>
      <c r="Q1708"/>
      <c r="R1708">
        <v>2.001E-2</v>
      </c>
      <c r="S1708"/>
      <c r="T1708"/>
      <c r="U1708"/>
      <c r="V1708"/>
      <c r="W1708"/>
      <c r="X1708"/>
      <c r="Y1708"/>
      <c r="Z1708"/>
      <c r="AA1708"/>
      <c r="AB1708"/>
      <c r="AC1708"/>
      <c r="AD1708"/>
      <c r="AE1708">
        <v>1.72E-2</v>
      </c>
      <c r="AF1708"/>
      <c r="AG1708"/>
      <c r="AH1708"/>
      <c r="AI1708"/>
      <c r="AJ1708"/>
      <c r="AK1708"/>
      <c r="AL1708"/>
      <c r="AM1708"/>
      <c r="AN1708"/>
      <c r="AO1708"/>
      <c r="AP1708"/>
      <c r="AQ1708"/>
      <c r="AR1708"/>
      <c r="AS1708" t="s">
        <v>1353</v>
      </c>
      <c r="AT1708" s="108" t="str">
        <f t="shared" si="26"/>
        <v>WP4_2025-07-13_T</v>
      </c>
    </row>
    <row r="1709" spans="1:46" x14ac:dyDescent="0.35">
      <c r="A1709" t="s">
        <v>1792</v>
      </c>
      <c r="B1709" t="s">
        <v>1349</v>
      </c>
      <c r="C1709" t="s">
        <v>1350</v>
      </c>
      <c r="D1709" t="s">
        <v>1349</v>
      </c>
      <c r="E1709">
        <v>5.2946400000000002</v>
      </c>
      <c r="F1709" t="s">
        <v>1351</v>
      </c>
      <c r="G1709" s="6">
        <v>45851.543749999997</v>
      </c>
      <c r="H1709"/>
      <c r="I1709" t="s">
        <v>1352</v>
      </c>
      <c r="J1709"/>
      <c r="K1709"/>
      <c r="L1709">
        <v>0</v>
      </c>
      <c r="M1709">
        <v>0</v>
      </c>
      <c r="N1709">
        <v>2.317E-2</v>
      </c>
      <c r="O1709">
        <v>8.8500000000000002E-3</v>
      </c>
      <c r="P1709"/>
      <c r="Q1709"/>
      <c r="R1709">
        <v>3.202E-2</v>
      </c>
      <c r="S1709"/>
      <c r="T1709"/>
      <c r="U1709"/>
      <c r="V1709"/>
      <c r="W1709"/>
      <c r="X1709"/>
      <c r="Y1709"/>
      <c r="Z1709"/>
      <c r="AA1709"/>
      <c r="AB1709"/>
      <c r="AC1709"/>
      <c r="AD1709"/>
      <c r="AE1709">
        <v>8.8500000000000002E-3</v>
      </c>
      <c r="AF1709"/>
      <c r="AG1709"/>
      <c r="AH1709"/>
      <c r="AI1709"/>
      <c r="AJ1709"/>
      <c r="AK1709"/>
      <c r="AL1709"/>
      <c r="AM1709"/>
      <c r="AN1709"/>
      <c r="AO1709"/>
      <c r="AP1709"/>
      <c r="AQ1709"/>
      <c r="AR1709"/>
      <c r="AS1709" t="s">
        <v>1353</v>
      </c>
      <c r="AT1709" s="108" t="str">
        <f t="shared" si="26"/>
        <v>GRPL1_2025-07-13_N</v>
      </c>
    </row>
    <row r="1710" spans="1:46" x14ac:dyDescent="0.35">
      <c r="A1710" t="s">
        <v>1790</v>
      </c>
      <c r="B1710" t="s">
        <v>1349</v>
      </c>
      <c r="C1710" t="s">
        <v>1359</v>
      </c>
      <c r="D1710" t="s">
        <v>1349</v>
      </c>
      <c r="E1710">
        <v>117.5783</v>
      </c>
      <c r="F1710" t="s">
        <v>1357</v>
      </c>
      <c r="G1710" s="6">
        <v>45851.544178240743</v>
      </c>
      <c r="H1710"/>
      <c r="I1710" t="s">
        <v>1352</v>
      </c>
      <c r="J1710"/>
      <c r="K1710" t="s">
        <v>1360</v>
      </c>
      <c r="L1710">
        <v>4</v>
      </c>
      <c r="M1710">
        <v>0</v>
      </c>
      <c r="N1710">
        <v>7.646E-2</v>
      </c>
      <c r="O1710">
        <v>0.13095000000000001</v>
      </c>
      <c r="P1710"/>
      <c r="Q1710"/>
      <c r="R1710">
        <v>0.20741000000000001</v>
      </c>
      <c r="S1710"/>
      <c r="T1710"/>
      <c r="U1710"/>
      <c r="V1710"/>
      <c r="W1710"/>
      <c r="X1710"/>
      <c r="Y1710"/>
      <c r="Z1710"/>
      <c r="AA1710"/>
      <c r="AB1710"/>
      <c r="AC1710"/>
      <c r="AD1710"/>
      <c r="AE1710">
        <v>0.13095000000000001</v>
      </c>
      <c r="AF1710"/>
      <c r="AG1710"/>
      <c r="AH1710"/>
      <c r="AI1710"/>
      <c r="AJ1710"/>
      <c r="AK1710"/>
      <c r="AL1710"/>
      <c r="AM1710"/>
      <c r="AN1710"/>
      <c r="AO1710"/>
      <c r="AP1710"/>
      <c r="AQ1710"/>
      <c r="AR1710"/>
      <c r="AS1710" t="s">
        <v>1353</v>
      </c>
      <c r="AT1710" s="108" t="str">
        <f t="shared" si="26"/>
        <v>HO2_2025-07-13_C</v>
      </c>
    </row>
    <row r="1711" spans="1:46" x14ac:dyDescent="0.35">
      <c r="A1711" t="s">
        <v>1790</v>
      </c>
      <c r="B1711" t="s">
        <v>1349</v>
      </c>
      <c r="C1711" t="s">
        <v>1361</v>
      </c>
      <c r="D1711" t="s">
        <v>1349</v>
      </c>
      <c r="E1711">
        <v>1.7839799999999999</v>
      </c>
      <c r="F1711" t="s">
        <v>1351</v>
      </c>
      <c r="G1711" s="6">
        <v>45851.544699074075</v>
      </c>
      <c r="H1711"/>
      <c r="I1711" t="s">
        <v>1352</v>
      </c>
      <c r="J1711"/>
      <c r="K1711"/>
      <c r="L1711">
        <v>0</v>
      </c>
      <c r="M1711">
        <v>0</v>
      </c>
      <c r="N1711">
        <v>6.9699999999999996E-3</v>
      </c>
      <c r="O1711">
        <v>8.5699999999999995E-3</v>
      </c>
      <c r="P1711"/>
      <c r="Q1711"/>
      <c r="R1711">
        <v>1.554E-2</v>
      </c>
      <c r="S1711"/>
      <c r="T1711"/>
      <c r="U1711"/>
      <c r="V1711"/>
      <c r="W1711"/>
      <c r="X1711"/>
      <c r="Y1711"/>
      <c r="Z1711"/>
      <c r="AA1711"/>
      <c r="AB1711"/>
      <c r="AC1711"/>
      <c r="AD1711"/>
      <c r="AE1711">
        <v>8.5699999999999995E-3</v>
      </c>
      <c r="AF1711"/>
      <c r="AG1711"/>
      <c r="AH1711"/>
      <c r="AI1711"/>
      <c r="AJ1711"/>
      <c r="AK1711"/>
      <c r="AL1711"/>
      <c r="AM1711"/>
      <c r="AN1711"/>
      <c r="AO1711"/>
      <c r="AP1711"/>
      <c r="AQ1711"/>
      <c r="AR1711"/>
      <c r="AS1711" t="s">
        <v>1353</v>
      </c>
      <c r="AT1711" s="108" t="str">
        <f t="shared" si="26"/>
        <v>HO2_2025-07-13_T</v>
      </c>
    </row>
    <row r="1712" spans="1:46" x14ac:dyDescent="0.35">
      <c r="A1712" t="s">
        <v>1791</v>
      </c>
      <c r="B1712" t="s">
        <v>1349</v>
      </c>
      <c r="C1712" t="s">
        <v>1361</v>
      </c>
      <c r="D1712" t="s">
        <v>1349</v>
      </c>
      <c r="E1712">
        <v>24.069400000000002</v>
      </c>
      <c r="F1712" t="s">
        <v>1351</v>
      </c>
      <c r="G1712" s="6">
        <v>45851.547083333331</v>
      </c>
      <c r="H1712"/>
      <c r="I1712" t="s">
        <v>1352</v>
      </c>
      <c r="J1712"/>
      <c r="K1712"/>
      <c r="L1712">
        <v>0</v>
      </c>
      <c r="M1712">
        <v>0</v>
      </c>
      <c r="N1712">
        <v>2.8819999999999998E-2</v>
      </c>
      <c r="O1712">
        <v>1.0279999999999999E-2</v>
      </c>
      <c r="P1712"/>
      <c r="Q1712"/>
      <c r="R1712">
        <v>3.9100000000000003E-2</v>
      </c>
      <c r="S1712"/>
      <c r="T1712"/>
      <c r="U1712"/>
      <c r="V1712"/>
      <c r="W1712"/>
      <c r="X1712"/>
      <c r="Y1712"/>
      <c r="Z1712"/>
      <c r="AA1712"/>
      <c r="AB1712"/>
      <c r="AC1712"/>
      <c r="AD1712"/>
      <c r="AE1712">
        <v>1.0279999999999999E-2</v>
      </c>
      <c r="AF1712"/>
      <c r="AG1712"/>
      <c r="AH1712"/>
      <c r="AI1712"/>
      <c r="AJ1712"/>
      <c r="AK1712"/>
      <c r="AL1712"/>
      <c r="AM1712"/>
      <c r="AN1712"/>
      <c r="AO1712"/>
      <c r="AP1712"/>
      <c r="AQ1712"/>
      <c r="AR1712"/>
      <c r="AS1712" t="s">
        <v>1353</v>
      </c>
      <c r="AT1712" s="108" t="str">
        <f t="shared" si="26"/>
        <v>HO3_2025-07-13_T</v>
      </c>
    </row>
    <row r="1713" spans="1:46" x14ac:dyDescent="0.35">
      <c r="A1713" t="s">
        <v>1791</v>
      </c>
      <c r="B1713" t="s">
        <v>1349</v>
      </c>
      <c r="C1713" t="s">
        <v>1359</v>
      </c>
      <c r="D1713" t="s">
        <v>1349</v>
      </c>
      <c r="E1713">
        <v>227.6808</v>
      </c>
      <c r="F1713" t="s">
        <v>1357</v>
      </c>
      <c r="G1713" s="6">
        <v>45851.54824074074</v>
      </c>
      <c r="H1713"/>
      <c r="I1713" t="s">
        <v>1352</v>
      </c>
      <c r="J1713"/>
      <c r="K1713" t="s">
        <v>1360</v>
      </c>
      <c r="L1713">
        <v>4</v>
      </c>
      <c r="M1713">
        <v>0</v>
      </c>
      <c r="N1713">
        <v>0.14154</v>
      </c>
      <c r="O1713">
        <v>0.13159000000000001</v>
      </c>
      <c r="P1713"/>
      <c r="Q1713"/>
      <c r="R1713">
        <v>0.27312999999999998</v>
      </c>
      <c r="S1713"/>
      <c r="T1713"/>
      <c r="U1713"/>
      <c r="V1713"/>
      <c r="W1713"/>
      <c r="X1713"/>
      <c r="Y1713"/>
      <c r="Z1713"/>
      <c r="AA1713"/>
      <c r="AB1713"/>
      <c r="AC1713"/>
      <c r="AD1713"/>
      <c r="AE1713">
        <v>0.13159000000000001</v>
      </c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 t="s">
        <v>1353</v>
      </c>
      <c r="AT1713" s="108" t="str">
        <f t="shared" si="26"/>
        <v>HO3_2025-07-13_C</v>
      </c>
    </row>
    <row r="1714" spans="1:46" x14ac:dyDescent="0.35">
      <c r="A1714" t="s">
        <v>1792</v>
      </c>
      <c r="B1714" t="s">
        <v>1349</v>
      </c>
      <c r="C1714" t="s">
        <v>1361</v>
      </c>
      <c r="D1714" t="s">
        <v>1349</v>
      </c>
      <c r="E1714">
        <v>223.14259999999999</v>
      </c>
      <c r="F1714" t="s">
        <v>1351</v>
      </c>
      <c r="G1714" s="6">
        <v>45851.548333333332</v>
      </c>
      <c r="H1714"/>
      <c r="I1714" t="s">
        <v>1352</v>
      </c>
      <c r="J1714"/>
      <c r="K1714"/>
      <c r="L1714">
        <v>0</v>
      </c>
      <c r="M1714">
        <v>0</v>
      </c>
      <c r="N1714">
        <v>0.22595000000000001</v>
      </c>
      <c r="O1714">
        <v>5.3099999999999996E-3</v>
      </c>
      <c r="P1714"/>
      <c r="Q1714"/>
      <c r="R1714">
        <v>0.23125999999999999</v>
      </c>
      <c r="S1714"/>
      <c r="T1714"/>
      <c r="U1714"/>
      <c r="V1714"/>
      <c r="W1714"/>
      <c r="X1714"/>
      <c r="Y1714"/>
      <c r="Z1714"/>
      <c r="AA1714"/>
      <c r="AB1714"/>
      <c r="AC1714"/>
      <c r="AD1714"/>
      <c r="AE1714">
        <v>5.3099999999999996E-3</v>
      </c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 t="s">
        <v>1353</v>
      </c>
      <c r="AT1714" s="108" t="str">
        <f t="shared" si="26"/>
        <v>GRPL1_2025-07-13_T</v>
      </c>
    </row>
    <row r="1715" spans="1:46" x14ac:dyDescent="0.35">
      <c r="A1715" t="s">
        <v>1793</v>
      </c>
      <c r="B1715" t="s">
        <v>1349</v>
      </c>
      <c r="C1715" t="s">
        <v>1350</v>
      </c>
      <c r="D1715" t="s">
        <v>1349</v>
      </c>
      <c r="E1715">
        <v>-5.7629799999999998</v>
      </c>
      <c r="F1715" t="s">
        <v>1351</v>
      </c>
      <c r="G1715" s="6">
        <v>45851.54928240741</v>
      </c>
      <c r="H1715"/>
      <c r="I1715" t="s">
        <v>1352</v>
      </c>
      <c r="J1715"/>
      <c r="K1715"/>
      <c r="L1715">
        <v>0</v>
      </c>
      <c r="M1715">
        <v>0</v>
      </c>
      <c r="N1715">
        <v>-8.6700000000000006E-3</v>
      </c>
      <c r="O1715">
        <v>2.0500000000000001E-2</v>
      </c>
      <c r="P1715"/>
      <c r="Q1715"/>
      <c r="R1715">
        <v>1.183E-2</v>
      </c>
      <c r="S1715"/>
      <c r="T1715"/>
      <c r="U1715"/>
      <c r="V1715"/>
      <c r="W1715"/>
      <c r="X1715"/>
      <c r="Y1715"/>
      <c r="Z1715"/>
      <c r="AA1715"/>
      <c r="AB1715"/>
      <c r="AC1715"/>
      <c r="AD1715"/>
      <c r="AE1715">
        <v>2.0500000000000001E-2</v>
      </c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 t="s">
        <v>1353</v>
      </c>
      <c r="AT1715" s="108" t="str">
        <f t="shared" si="26"/>
        <v>ROL1_2025-07-13_N</v>
      </c>
    </row>
    <row r="1716" spans="1:46" x14ac:dyDescent="0.35">
      <c r="A1716" t="s">
        <v>1793</v>
      </c>
      <c r="B1716" t="s">
        <v>1349</v>
      </c>
      <c r="C1716" t="s">
        <v>1359</v>
      </c>
      <c r="D1716" t="s">
        <v>1349</v>
      </c>
      <c r="E1716">
        <v>250.15180000000001</v>
      </c>
      <c r="F1716" t="s">
        <v>1357</v>
      </c>
      <c r="G1716" s="6">
        <v>45851.555011574077</v>
      </c>
      <c r="H1716"/>
      <c r="I1716" t="s">
        <v>1352</v>
      </c>
      <c r="J1716"/>
      <c r="K1716" t="s">
        <v>1360</v>
      </c>
      <c r="L1716">
        <v>4</v>
      </c>
      <c r="M1716">
        <v>0</v>
      </c>
      <c r="N1716">
        <v>0.15432000000000001</v>
      </c>
      <c r="O1716">
        <v>0.13272</v>
      </c>
      <c r="P1716"/>
      <c r="Q1716"/>
      <c r="R1716">
        <v>0.28704000000000002</v>
      </c>
      <c r="S1716"/>
      <c r="T1716"/>
      <c r="U1716"/>
      <c r="V1716"/>
      <c r="W1716"/>
      <c r="X1716"/>
      <c r="Y1716"/>
      <c r="Z1716"/>
      <c r="AA1716"/>
      <c r="AB1716"/>
      <c r="AC1716"/>
      <c r="AD1716"/>
      <c r="AE1716">
        <v>0.13272</v>
      </c>
      <c r="AF1716"/>
      <c r="AG1716"/>
      <c r="AH1716"/>
      <c r="AI1716"/>
      <c r="AJ1716"/>
      <c r="AK1716"/>
      <c r="AL1716"/>
      <c r="AM1716"/>
      <c r="AN1716"/>
      <c r="AO1716"/>
      <c r="AP1716"/>
      <c r="AQ1716"/>
      <c r="AR1716"/>
      <c r="AS1716" t="s">
        <v>1353</v>
      </c>
      <c r="AT1716" s="108" t="str">
        <f t="shared" si="26"/>
        <v>ROL1_2025-07-13_C</v>
      </c>
    </row>
    <row r="1717" spans="1:46" x14ac:dyDescent="0.35">
      <c r="A1717" t="s">
        <v>1792</v>
      </c>
      <c r="B1717" t="s">
        <v>1349</v>
      </c>
      <c r="C1717" t="s">
        <v>1359</v>
      </c>
      <c r="D1717" t="s">
        <v>1349</v>
      </c>
      <c r="E1717">
        <v>842.12779999999998</v>
      </c>
      <c r="F1717" t="s">
        <v>1357</v>
      </c>
      <c r="G1717" s="6">
        <v>45851.556990740741</v>
      </c>
      <c r="H1717"/>
      <c r="I1717" t="s">
        <v>1352</v>
      </c>
      <c r="J1717"/>
      <c r="K1717" t="s">
        <v>1360</v>
      </c>
      <c r="L1717">
        <v>33</v>
      </c>
      <c r="M1717">
        <v>0</v>
      </c>
      <c r="N1717">
        <v>8.0269999999999994E-2</v>
      </c>
      <c r="O1717">
        <v>0.13084999999999999</v>
      </c>
      <c r="P1717"/>
      <c r="Q1717"/>
      <c r="R1717">
        <v>0.21113000000000001</v>
      </c>
      <c r="S1717"/>
      <c r="T1717"/>
      <c r="U1717"/>
      <c r="V1717"/>
      <c r="W1717"/>
      <c r="X1717"/>
      <c r="Y1717"/>
      <c r="Z1717"/>
      <c r="AA1717"/>
      <c r="AB1717"/>
      <c r="AC1717"/>
      <c r="AD1717"/>
      <c r="AE1717">
        <v>0.13084999999999999</v>
      </c>
      <c r="AF1717"/>
      <c r="AG1717"/>
      <c r="AH1717"/>
      <c r="AI1717"/>
      <c r="AJ1717"/>
      <c r="AK1717"/>
      <c r="AL1717"/>
      <c r="AM1717"/>
      <c r="AN1717"/>
      <c r="AO1717"/>
      <c r="AP1717"/>
      <c r="AQ1717"/>
      <c r="AR1717"/>
      <c r="AS1717" t="s">
        <v>1353</v>
      </c>
      <c r="AT1717" s="108" t="str">
        <f t="shared" si="26"/>
        <v>GRPL1_2025-07-13_C</v>
      </c>
    </row>
    <row r="1718" spans="1:46" x14ac:dyDescent="0.35">
      <c r="A1718" t="s">
        <v>1786</v>
      </c>
      <c r="B1718" t="s">
        <v>1349</v>
      </c>
      <c r="C1718" t="s">
        <v>1356</v>
      </c>
      <c r="D1718" t="s">
        <v>1349</v>
      </c>
      <c r="E1718">
        <v>-1.8100000000000002E-2</v>
      </c>
      <c r="F1718" t="s">
        <v>1357</v>
      </c>
      <c r="G1718" s="6">
        <v>45851.566041666665</v>
      </c>
      <c r="H1718"/>
      <c r="I1718" t="s">
        <v>1352</v>
      </c>
      <c r="J1718"/>
      <c r="K1718" t="s">
        <v>1360</v>
      </c>
      <c r="L1718">
        <v>0</v>
      </c>
      <c r="M1718">
        <v>0</v>
      </c>
      <c r="N1718">
        <v>-7.6299999999999996E-3</v>
      </c>
      <c r="O1718">
        <v>2.86E-2</v>
      </c>
      <c r="P1718"/>
      <c r="Q1718"/>
      <c r="R1718">
        <v>2.0959999999999999E-2</v>
      </c>
      <c r="S1718"/>
      <c r="T1718"/>
      <c r="U1718"/>
      <c r="V1718"/>
      <c r="W1718"/>
      <c r="X1718"/>
      <c r="Y1718"/>
      <c r="Z1718"/>
      <c r="AA1718"/>
      <c r="AB1718"/>
      <c r="AC1718"/>
      <c r="AD1718"/>
      <c r="AE1718">
        <v>2.86E-2</v>
      </c>
      <c r="AF1718"/>
      <c r="AG1718"/>
      <c r="AH1718"/>
      <c r="AI1718"/>
      <c r="AJ1718"/>
      <c r="AK1718"/>
      <c r="AL1718"/>
      <c r="AM1718"/>
      <c r="AN1718"/>
      <c r="AO1718"/>
      <c r="AP1718"/>
      <c r="AQ1718"/>
      <c r="AR1718"/>
      <c r="AS1718" t="s">
        <v>1353</v>
      </c>
      <c r="AT1718" s="108" t="str">
        <f t="shared" si="26"/>
        <v>WP1_2025-07-13_P</v>
      </c>
    </row>
    <row r="1719" spans="1:46" x14ac:dyDescent="0.35">
      <c r="A1719" t="s">
        <v>1788</v>
      </c>
      <c r="B1719" t="s">
        <v>1349</v>
      </c>
      <c r="C1719" t="s">
        <v>1356</v>
      </c>
      <c r="D1719" t="s">
        <v>1349</v>
      </c>
      <c r="E1719">
        <v>-1.8440000000000002E-2</v>
      </c>
      <c r="F1719" t="s">
        <v>1357</v>
      </c>
      <c r="G1719" s="6">
        <v>45851.566782407404</v>
      </c>
      <c r="H1719"/>
      <c r="I1719" t="s">
        <v>1352</v>
      </c>
      <c r="J1719"/>
      <c r="K1719" t="s">
        <v>1360</v>
      </c>
      <c r="L1719">
        <v>0</v>
      </c>
      <c r="M1719">
        <v>0</v>
      </c>
      <c r="N1719">
        <v>-7.7600000000000004E-3</v>
      </c>
      <c r="O1719">
        <v>3.9230000000000001E-2</v>
      </c>
      <c r="P1719"/>
      <c r="Q1719"/>
      <c r="R1719">
        <v>3.1480000000000001E-2</v>
      </c>
      <c r="S1719"/>
      <c r="T1719"/>
      <c r="U1719"/>
      <c r="V1719"/>
      <c r="W1719"/>
      <c r="X1719"/>
      <c r="Y1719"/>
      <c r="Z1719"/>
      <c r="AA1719"/>
      <c r="AB1719"/>
      <c r="AC1719"/>
      <c r="AD1719"/>
      <c r="AE1719">
        <v>3.9230000000000001E-2</v>
      </c>
      <c r="AF1719"/>
      <c r="AG1719"/>
      <c r="AH1719"/>
      <c r="AI1719"/>
      <c r="AJ1719"/>
      <c r="AK1719"/>
      <c r="AL1719"/>
      <c r="AM1719"/>
      <c r="AN1719"/>
      <c r="AO1719"/>
      <c r="AP1719"/>
      <c r="AQ1719"/>
      <c r="AR1719"/>
      <c r="AS1719" t="s">
        <v>1353</v>
      </c>
      <c r="AT1719" s="108" t="str">
        <f t="shared" si="26"/>
        <v>WP3_2025-07-13_P</v>
      </c>
    </row>
    <row r="1720" spans="1:46" x14ac:dyDescent="0.35">
      <c r="A1720" t="s">
        <v>1789</v>
      </c>
      <c r="B1720" t="s">
        <v>1349</v>
      </c>
      <c r="C1720" t="s">
        <v>1356</v>
      </c>
      <c r="D1720" t="s">
        <v>1349</v>
      </c>
      <c r="E1720">
        <v>4.0999999999999999E-4</v>
      </c>
      <c r="F1720" t="s">
        <v>1357</v>
      </c>
      <c r="G1720" s="6">
        <v>45851.567291666666</v>
      </c>
      <c r="H1720"/>
      <c r="I1720" t="s">
        <v>1352</v>
      </c>
      <c r="J1720"/>
      <c r="K1720" t="s">
        <v>1360</v>
      </c>
      <c r="L1720">
        <v>4</v>
      </c>
      <c r="M1720">
        <v>0</v>
      </c>
      <c r="N1720">
        <v>-1.0499999999999999E-3</v>
      </c>
      <c r="O1720">
        <v>2.7699999999999999E-3</v>
      </c>
      <c r="P1720"/>
      <c r="Q1720"/>
      <c r="R1720">
        <v>1.73E-3</v>
      </c>
      <c r="S1720"/>
      <c r="T1720"/>
      <c r="U1720"/>
      <c r="V1720"/>
      <c r="W1720"/>
      <c r="X1720"/>
      <c r="Y1720"/>
      <c r="Z1720"/>
      <c r="AA1720"/>
      <c r="AB1720"/>
      <c r="AC1720"/>
      <c r="AD1720"/>
      <c r="AE1720">
        <v>2.7699999999999999E-3</v>
      </c>
      <c r="AF1720"/>
      <c r="AG1720"/>
      <c r="AH1720"/>
      <c r="AI1720"/>
      <c r="AJ1720"/>
      <c r="AK1720"/>
      <c r="AL1720"/>
      <c r="AM1720"/>
      <c r="AN1720"/>
      <c r="AO1720"/>
      <c r="AP1720"/>
      <c r="AQ1720"/>
      <c r="AR1720"/>
      <c r="AS1720" t="s">
        <v>1353</v>
      </c>
      <c r="AT1720" s="108" t="str">
        <f t="shared" si="26"/>
        <v>WP4_2025-07-13_P</v>
      </c>
    </row>
    <row r="1721" spans="1:46" x14ac:dyDescent="0.35">
      <c r="A1721" t="s">
        <v>1791</v>
      </c>
      <c r="B1721" t="s">
        <v>1349</v>
      </c>
      <c r="C1721" t="s">
        <v>1397</v>
      </c>
      <c r="D1721" t="s">
        <v>1349</v>
      </c>
      <c r="E1721">
        <v>0.24524000000000001</v>
      </c>
      <c r="F1721" t="s">
        <v>1357</v>
      </c>
      <c r="G1721" s="6">
        <v>45851.567604166667</v>
      </c>
      <c r="H1721"/>
      <c r="I1721" t="s">
        <v>1352</v>
      </c>
      <c r="J1721"/>
      <c r="K1721" t="s">
        <v>1360</v>
      </c>
      <c r="L1721">
        <v>4</v>
      </c>
      <c r="M1721">
        <v>0</v>
      </c>
      <c r="N1721">
        <v>5.0600000000000003E-3</v>
      </c>
      <c r="O1721">
        <v>2.7999999999999998E-4</v>
      </c>
      <c r="P1721"/>
      <c r="Q1721"/>
      <c r="R1721">
        <v>5.3499999999999997E-3</v>
      </c>
      <c r="S1721"/>
      <c r="T1721"/>
      <c r="U1721"/>
      <c r="V1721"/>
      <c r="W1721"/>
      <c r="X1721"/>
      <c r="Y1721"/>
      <c r="Z1721"/>
      <c r="AA1721"/>
      <c r="AB1721"/>
      <c r="AC1721"/>
      <c r="AD1721"/>
      <c r="AE1721">
        <v>2.7999999999999998E-4</v>
      </c>
      <c r="AF1721"/>
      <c r="AG1721"/>
      <c r="AH1721"/>
      <c r="AI1721"/>
      <c r="AJ1721"/>
      <c r="AK1721"/>
      <c r="AL1721"/>
      <c r="AM1721"/>
      <c r="AN1721"/>
      <c r="AO1721"/>
      <c r="AP1721"/>
      <c r="AQ1721"/>
      <c r="AR1721"/>
      <c r="AS1721" t="s">
        <v>1353</v>
      </c>
      <c r="AT1721" s="108" t="str">
        <f t="shared" si="26"/>
        <v>HO3_2025-07-13_P</v>
      </c>
    </row>
    <row r="1722" spans="1:46" x14ac:dyDescent="0.35">
      <c r="A1722" t="s">
        <v>1793</v>
      </c>
      <c r="B1722" t="s">
        <v>1349</v>
      </c>
      <c r="C1722" t="s">
        <v>1356</v>
      </c>
      <c r="D1722" t="s">
        <v>1349</v>
      </c>
      <c r="E1722">
        <v>-2.3E-3</v>
      </c>
      <c r="F1722" t="s">
        <v>1357</v>
      </c>
      <c r="G1722" s="6">
        <v>45851.569699074076</v>
      </c>
      <c r="H1722"/>
      <c r="I1722" t="s">
        <v>1352</v>
      </c>
      <c r="J1722"/>
      <c r="K1722" t="s">
        <v>1360</v>
      </c>
      <c r="L1722">
        <v>0</v>
      </c>
      <c r="M1722">
        <v>0</v>
      </c>
      <c r="N1722">
        <v>-1.91E-3</v>
      </c>
      <c r="O1722">
        <v>8.7500000000000008E-3</v>
      </c>
      <c r="P1722"/>
      <c r="Q1722"/>
      <c r="R1722">
        <v>6.8399999999999997E-3</v>
      </c>
      <c r="S1722"/>
      <c r="T1722"/>
      <c r="U1722"/>
      <c r="V1722"/>
      <c r="W1722"/>
      <c r="X1722"/>
      <c r="Y1722"/>
      <c r="Z1722"/>
      <c r="AA1722"/>
      <c r="AB1722"/>
      <c r="AC1722"/>
      <c r="AD1722"/>
      <c r="AE1722">
        <v>8.7500000000000008E-3</v>
      </c>
      <c r="AF1722"/>
      <c r="AG1722"/>
      <c r="AH1722"/>
      <c r="AI1722"/>
      <c r="AJ1722"/>
      <c r="AK1722"/>
      <c r="AL1722"/>
      <c r="AM1722"/>
      <c r="AN1722"/>
      <c r="AO1722"/>
      <c r="AP1722"/>
      <c r="AQ1722"/>
      <c r="AR1722"/>
      <c r="AS1722" t="s">
        <v>1353</v>
      </c>
      <c r="AT1722" s="108" t="str">
        <f t="shared" si="26"/>
        <v>ROL1_2025-07-13_P</v>
      </c>
    </row>
    <row r="1723" spans="1:46" x14ac:dyDescent="0.35">
      <c r="A1723" t="s">
        <v>1787</v>
      </c>
      <c r="B1723" t="s">
        <v>1349</v>
      </c>
      <c r="C1723" t="s">
        <v>1361</v>
      </c>
      <c r="D1723" t="s">
        <v>1349</v>
      </c>
      <c r="E1723">
        <v>-6.9153700000000002</v>
      </c>
      <c r="F1723" t="s">
        <v>1351</v>
      </c>
      <c r="G1723" s="6">
        <v>45851.569791666669</v>
      </c>
      <c r="H1723"/>
      <c r="I1723" t="s">
        <v>1352</v>
      </c>
      <c r="J1723">
        <v>30</v>
      </c>
      <c r="K1723" t="s">
        <v>1360</v>
      </c>
      <c r="L1723">
        <v>0</v>
      </c>
      <c r="M1723">
        <v>0</v>
      </c>
      <c r="N1723">
        <v>-1.5499999999999999E-3</v>
      </c>
      <c r="O1723">
        <v>1.9400000000000001E-2</v>
      </c>
      <c r="P1723"/>
      <c r="Q1723"/>
      <c r="R1723">
        <v>1.7850000000000001E-2</v>
      </c>
      <c r="S1723"/>
      <c r="T1723"/>
      <c r="U1723"/>
      <c r="V1723"/>
      <c r="W1723"/>
      <c r="X1723"/>
      <c r="Y1723"/>
      <c r="Z1723"/>
      <c r="AA1723"/>
      <c r="AB1723"/>
      <c r="AC1723"/>
      <c r="AD1723"/>
      <c r="AE1723">
        <v>1.9400000000000001E-2</v>
      </c>
      <c r="AF1723"/>
      <c r="AG1723"/>
      <c r="AH1723"/>
      <c r="AI1723"/>
      <c r="AJ1723"/>
      <c r="AK1723"/>
      <c r="AL1723"/>
      <c r="AM1723"/>
      <c r="AN1723"/>
      <c r="AO1723"/>
      <c r="AP1723"/>
      <c r="AQ1723"/>
      <c r="AR1723"/>
      <c r="AS1723" t="s">
        <v>1353</v>
      </c>
      <c r="AT1723" s="108" t="str">
        <f t="shared" si="26"/>
        <v>WP2_2025-07-13_T</v>
      </c>
    </row>
    <row r="1724" spans="1:46" x14ac:dyDescent="0.35">
      <c r="A1724" t="s">
        <v>1792</v>
      </c>
      <c r="B1724" t="s">
        <v>1349</v>
      </c>
      <c r="C1724" t="s">
        <v>1356</v>
      </c>
      <c r="D1724" t="s">
        <v>1349</v>
      </c>
      <c r="E1724">
        <v>1.021E-2</v>
      </c>
      <c r="F1724" t="s">
        <v>1357</v>
      </c>
      <c r="G1724" s="6">
        <v>45851.571458333332</v>
      </c>
      <c r="H1724"/>
      <c r="I1724" t="s">
        <v>1352</v>
      </c>
      <c r="J1724"/>
      <c r="K1724" t="s">
        <v>1360</v>
      </c>
      <c r="L1724">
        <v>4</v>
      </c>
      <c r="M1724">
        <v>0</v>
      </c>
      <c r="N1724">
        <v>-3.3E-4</v>
      </c>
      <c r="O1724">
        <v>1.9000000000000001E-4</v>
      </c>
      <c r="P1724"/>
      <c r="Q1724"/>
      <c r="R1724">
        <v>-1.3999999999999999E-4</v>
      </c>
      <c r="S1724"/>
      <c r="T1724"/>
      <c r="U1724"/>
      <c r="V1724"/>
      <c r="W1724"/>
      <c r="X1724"/>
      <c r="Y1724"/>
      <c r="Z1724"/>
      <c r="AA1724"/>
      <c r="AB1724"/>
      <c r="AC1724"/>
      <c r="AD1724"/>
      <c r="AE1724">
        <v>1.9000000000000001E-4</v>
      </c>
      <c r="AF1724"/>
      <c r="AG1724"/>
      <c r="AH1724"/>
      <c r="AI1724"/>
      <c r="AJ1724"/>
      <c r="AK1724"/>
      <c r="AL1724"/>
      <c r="AM1724"/>
      <c r="AN1724"/>
      <c r="AO1724"/>
      <c r="AP1724"/>
      <c r="AQ1724"/>
      <c r="AR1724"/>
      <c r="AS1724" t="s">
        <v>1353</v>
      </c>
      <c r="AT1724" s="108" t="str">
        <f t="shared" si="26"/>
        <v>GRPL1_2025-07-13_P</v>
      </c>
    </row>
    <row r="1725" spans="1:46" x14ac:dyDescent="0.35">
      <c r="A1725" t="s">
        <v>1793</v>
      </c>
      <c r="B1725" t="s">
        <v>1349</v>
      </c>
      <c r="C1725" t="s">
        <v>1361</v>
      </c>
      <c r="D1725" t="s">
        <v>1349</v>
      </c>
      <c r="E1725">
        <v>21.612349999999999</v>
      </c>
      <c r="F1725" t="s">
        <v>1351</v>
      </c>
      <c r="G1725" s="6">
        <v>45851.572500000002</v>
      </c>
      <c r="H1725"/>
      <c r="I1725" t="s">
        <v>1352</v>
      </c>
      <c r="J1725"/>
      <c r="K1725" t="s">
        <v>1360</v>
      </c>
      <c r="L1725">
        <v>0</v>
      </c>
      <c r="M1725">
        <v>0</v>
      </c>
      <c r="N1725">
        <v>2.6409999999999999E-2</v>
      </c>
      <c r="O1725">
        <v>9.0299999999999998E-3</v>
      </c>
      <c r="P1725"/>
      <c r="Q1725"/>
      <c r="R1725">
        <v>3.5439999999999999E-2</v>
      </c>
      <c r="S1725"/>
      <c r="T1725"/>
      <c r="U1725"/>
      <c r="V1725"/>
      <c r="W1725"/>
      <c r="X1725"/>
      <c r="Y1725"/>
      <c r="Z1725"/>
      <c r="AA1725"/>
      <c r="AB1725"/>
      <c r="AC1725"/>
      <c r="AD1725"/>
      <c r="AE1725">
        <v>9.0299999999999998E-3</v>
      </c>
      <c r="AF1725"/>
      <c r="AG1725"/>
      <c r="AH1725"/>
      <c r="AI1725"/>
      <c r="AJ1725"/>
      <c r="AK1725"/>
      <c r="AL1725"/>
      <c r="AM1725"/>
      <c r="AN1725"/>
      <c r="AO1725"/>
      <c r="AP1725"/>
      <c r="AQ1725"/>
      <c r="AR1725"/>
      <c r="AS1725" t="s">
        <v>1353</v>
      </c>
      <c r="AT1725" s="108" t="str">
        <f t="shared" si="26"/>
        <v>ROL1_2025-07-13_T</v>
      </c>
    </row>
    <row r="1726" spans="1:46" x14ac:dyDescent="0.35">
      <c r="A1726" t="s">
        <v>1794</v>
      </c>
      <c r="B1726" t="s">
        <v>1349</v>
      </c>
      <c r="C1726" t="s">
        <v>1350</v>
      </c>
      <c r="D1726" t="s">
        <v>1349</v>
      </c>
      <c r="E1726">
        <v>24.964510000000001</v>
      </c>
      <c r="F1726" t="s">
        <v>1351</v>
      </c>
      <c r="G1726" s="6">
        <v>45851.578645833331</v>
      </c>
      <c r="H1726"/>
      <c r="I1726" t="s">
        <v>1352</v>
      </c>
      <c r="J1726"/>
      <c r="K1726"/>
      <c r="L1726">
        <v>0</v>
      </c>
      <c r="M1726">
        <v>0</v>
      </c>
      <c r="N1726">
        <v>7.9810000000000006E-2</v>
      </c>
      <c r="O1726">
        <v>6.1199999999999996E-3</v>
      </c>
      <c r="P1726"/>
      <c r="Q1726"/>
      <c r="R1726">
        <v>8.5919999999999996E-2</v>
      </c>
      <c r="S1726"/>
      <c r="T1726"/>
      <c r="U1726"/>
      <c r="V1726"/>
      <c r="W1726"/>
      <c r="X1726"/>
      <c r="Y1726"/>
      <c r="Z1726"/>
      <c r="AA1726"/>
      <c r="AB1726"/>
      <c r="AC1726"/>
      <c r="AD1726"/>
      <c r="AE1726">
        <v>6.1199999999999996E-3</v>
      </c>
      <c r="AF1726"/>
      <c r="AG1726"/>
      <c r="AH1726"/>
      <c r="AI1726"/>
      <c r="AJ1726"/>
      <c r="AK1726"/>
      <c r="AL1726"/>
      <c r="AM1726"/>
      <c r="AN1726"/>
      <c r="AO1726"/>
      <c r="AP1726"/>
      <c r="AQ1726"/>
      <c r="AR1726"/>
      <c r="AS1726" t="s">
        <v>1353</v>
      </c>
      <c r="AT1726" s="108" t="str">
        <f t="shared" si="26"/>
        <v>MR4_2025-07-13_N</v>
      </c>
    </row>
    <row r="1727" spans="1:46" x14ac:dyDescent="0.35">
      <c r="A1727" t="s">
        <v>1795</v>
      </c>
      <c r="B1727" t="s">
        <v>1349</v>
      </c>
      <c r="C1727" t="s">
        <v>1350</v>
      </c>
      <c r="D1727" t="s">
        <v>1349</v>
      </c>
      <c r="E1727">
        <v>2.1818300000000002</v>
      </c>
      <c r="F1727" t="s">
        <v>1351</v>
      </c>
      <c r="G1727" s="6">
        <v>45851.580011574071</v>
      </c>
      <c r="H1727"/>
      <c r="I1727" t="s">
        <v>1352</v>
      </c>
      <c r="J1727"/>
      <c r="K1727"/>
      <c r="L1727">
        <v>0</v>
      </c>
      <c r="M1727">
        <v>0</v>
      </c>
      <c r="N1727">
        <v>1.4200000000000001E-2</v>
      </c>
      <c r="O1727">
        <v>1.226E-2</v>
      </c>
      <c r="P1727"/>
      <c r="Q1727"/>
      <c r="R1727">
        <v>2.647E-2</v>
      </c>
      <c r="S1727"/>
      <c r="T1727"/>
      <c r="U1727"/>
      <c r="V1727"/>
      <c r="W1727"/>
      <c r="X1727"/>
      <c r="Y1727"/>
      <c r="Z1727"/>
      <c r="AA1727"/>
      <c r="AB1727"/>
      <c r="AC1727"/>
      <c r="AD1727"/>
      <c r="AE1727">
        <v>1.226E-2</v>
      </c>
      <c r="AF1727"/>
      <c r="AG1727"/>
      <c r="AH1727"/>
      <c r="AI1727"/>
      <c r="AJ1727"/>
      <c r="AK1727"/>
      <c r="AL1727"/>
      <c r="AM1727"/>
      <c r="AN1727"/>
      <c r="AO1727"/>
      <c r="AP1727"/>
      <c r="AQ1727"/>
      <c r="AR1727"/>
      <c r="AS1727" t="s">
        <v>1353</v>
      </c>
      <c r="AT1727" s="108" t="str">
        <f t="shared" si="26"/>
        <v>DB1_2025-07-13_N</v>
      </c>
    </row>
    <row r="1728" spans="1:46" x14ac:dyDescent="0.35">
      <c r="A1728" t="s">
        <v>1794</v>
      </c>
      <c r="B1728" t="s">
        <v>1349</v>
      </c>
      <c r="C1728" t="s">
        <v>1397</v>
      </c>
      <c r="D1728" t="s">
        <v>1349</v>
      </c>
      <c r="E1728">
        <v>0.43330000000000002</v>
      </c>
      <c r="F1728" t="s">
        <v>1357</v>
      </c>
      <c r="G1728" s="6">
        <v>45851.582303240742</v>
      </c>
      <c r="H1728"/>
      <c r="I1728" t="s">
        <v>1352</v>
      </c>
      <c r="J1728"/>
      <c r="K1728"/>
      <c r="L1728">
        <v>0</v>
      </c>
      <c r="M1728">
        <v>0</v>
      </c>
      <c r="N1728">
        <v>0.15201999999999999</v>
      </c>
      <c r="O1728">
        <v>1.3699999999999999E-3</v>
      </c>
      <c r="P1728"/>
      <c r="Q1728"/>
      <c r="R1728">
        <v>0.15339</v>
      </c>
      <c r="S1728"/>
      <c r="T1728"/>
      <c r="U1728"/>
      <c r="V1728"/>
      <c r="W1728"/>
      <c r="X1728"/>
      <c r="Y1728"/>
      <c r="Z1728"/>
      <c r="AA1728"/>
      <c r="AB1728"/>
      <c r="AC1728"/>
      <c r="AD1728"/>
      <c r="AE1728">
        <v>1.3699999999999999E-3</v>
      </c>
      <c r="AF1728"/>
      <c r="AG1728"/>
      <c r="AH1728"/>
      <c r="AI1728"/>
      <c r="AJ1728"/>
      <c r="AK1728"/>
      <c r="AL1728"/>
      <c r="AM1728"/>
      <c r="AN1728"/>
      <c r="AO1728"/>
      <c r="AP1728"/>
      <c r="AQ1728"/>
      <c r="AR1728"/>
      <c r="AS1728" t="s">
        <v>1353</v>
      </c>
      <c r="AT1728" s="108" t="str">
        <f t="shared" si="26"/>
        <v>MR4_2025-07-13_P</v>
      </c>
    </row>
    <row r="1729" spans="1:46" x14ac:dyDescent="0.35">
      <c r="A1729" t="s">
        <v>1796</v>
      </c>
      <c r="B1729" t="s">
        <v>1349</v>
      </c>
      <c r="C1729" t="s">
        <v>1350</v>
      </c>
      <c r="D1729" t="s">
        <v>1349</v>
      </c>
      <c r="E1729">
        <v>-7.3209999999999997E-2</v>
      </c>
      <c r="F1729" t="s">
        <v>1351</v>
      </c>
      <c r="G1729" s="6">
        <v>45851.582708333335</v>
      </c>
      <c r="H1729"/>
      <c r="I1729" t="s">
        <v>1352</v>
      </c>
      <c r="J1729"/>
      <c r="K1729"/>
      <c r="L1729">
        <v>0</v>
      </c>
      <c r="M1729">
        <v>0</v>
      </c>
      <c r="N1729">
        <v>7.7099999999999998E-3</v>
      </c>
      <c r="O1729">
        <v>6.5799999999999999E-3</v>
      </c>
      <c r="P1729"/>
      <c r="Q1729"/>
      <c r="R1729">
        <v>1.4290000000000001E-2</v>
      </c>
      <c r="S1729"/>
      <c r="T1729"/>
      <c r="U1729"/>
      <c r="V1729"/>
      <c r="W1729"/>
      <c r="X1729"/>
      <c r="Y1729"/>
      <c r="Z1729"/>
      <c r="AA1729"/>
      <c r="AB1729"/>
      <c r="AC1729"/>
      <c r="AD1729"/>
      <c r="AE1729">
        <v>6.5799999999999999E-3</v>
      </c>
      <c r="AF1729"/>
      <c r="AG1729"/>
      <c r="AH1729"/>
      <c r="AI1729"/>
      <c r="AJ1729"/>
      <c r="AK1729"/>
      <c r="AL1729"/>
      <c r="AM1729"/>
      <c r="AN1729"/>
      <c r="AO1729"/>
      <c r="AP1729"/>
      <c r="AQ1729"/>
      <c r="AR1729"/>
      <c r="AS1729" t="s">
        <v>1353</v>
      </c>
      <c r="AT1729" s="108" t="str">
        <f t="shared" si="26"/>
        <v>SB2_2025-07-13_N</v>
      </c>
    </row>
    <row r="1730" spans="1:46" x14ac:dyDescent="0.35">
      <c r="A1730" t="s">
        <v>1795</v>
      </c>
      <c r="B1730" t="s">
        <v>1349</v>
      </c>
      <c r="C1730" t="s">
        <v>1356</v>
      </c>
      <c r="D1730" t="s">
        <v>1349</v>
      </c>
      <c r="E1730">
        <v>3.1829999999999997E-2</v>
      </c>
      <c r="F1730" t="s">
        <v>1357</v>
      </c>
      <c r="G1730" s="6">
        <v>45851.584699074076</v>
      </c>
      <c r="H1730"/>
      <c r="I1730" t="s">
        <v>1352</v>
      </c>
      <c r="J1730"/>
      <c r="K1730"/>
      <c r="L1730">
        <v>0</v>
      </c>
      <c r="M1730">
        <v>0</v>
      </c>
      <c r="N1730">
        <v>1.0460000000000001E-2</v>
      </c>
      <c r="O1730">
        <v>3.2499999999999999E-3</v>
      </c>
      <c r="P1730"/>
      <c r="Q1730"/>
      <c r="R1730">
        <v>1.371E-2</v>
      </c>
      <c r="S1730"/>
      <c r="T1730"/>
      <c r="U1730"/>
      <c r="V1730"/>
      <c r="W1730"/>
      <c r="X1730"/>
      <c r="Y1730"/>
      <c r="Z1730"/>
      <c r="AA1730"/>
      <c r="AB1730"/>
      <c r="AC1730"/>
      <c r="AD1730"/>
      <c r="AE1730">
        <v>3.2499999999999999E-3</v>
      </c>
      <c r="AF1730"/>
      <c r="AG1730"/>
      <c r="AH1730"/>
      <c r="AI1730"/>
      <c r="AJ1730"/>
      <c r="AK1730"/>
      <c r="AL1730"/>
      <c r="AM1730"/>
      <c r="AN1730"/>
      <c r="AO1730"/>
      <c r="AP1730"/>
      <c r="AQ1730"/>
      <c r="AR1730"/>
      <c r="AS1730" t="s">
        <v>1353</v>
      </c>
      <c r="AT1730" s="108" t="str">
        <f t="shared" ref="AT1730:AT1793" si="27">A1730&amp;"_"&amp;LEFT(C1730,1)</f>
        <v>DB1_2025-07-13_P</v>
      </c>
    </row>
    <row r="1731" spans="1:46" x14ac:dyDescent="0.35">
      <c r="A1731" t="s">
        <v>1797</v>
      </c>
      <c r="B1731" t="s">
        <v>1349</v>
      </c>
      <c r="C1731" t="s">
        <v>1350</v>
      </c>
      <c r="D1731" t="s">
        <v>1349</v>
      </c>
      <c r="E1731">
        <v>1.4596</v>
      </c>
      <c r="F1731" t="s">
        <v>1351</v>
      </c>
      <c r="G1731" s="6">
        <v>45851.585416666669</v>
      </c>
      <c r="H1731"/>
      <c r="I1731" t="s">
        <v>1352</v>
      </c>
      <c r="J1731"/>
      <c r="K1731"/>
      <c r="L1731">
        <v>0</v>
      </c>
      <c r="M1731">
        <v>0</v>
      </c>
      <c r="N1731">
        <v>1.2120000000000001E-2</v>
      </c>
      <c r="O1731">
        <v>1.1039999999999999E-2</v>
      </c>
      <c r="P1731"/>
      <c r="Q1731"/>
      <c r="R1731">
        <v>2.316E-2</v>
      </c>
      <c r="S1731"/>
      <c r="T1731"/>
      <c r="U1731"/>
      <c r="V1731"/>
      <c r="W1731"/>
      <c r="X1731"/>
      <c r="Y1731"/>
      <c r="Z1731"/>
      <c r="AA1731"/>
      <c r="AB1731"/>
      <c r="AC1731"/>
      <c r="AD1731"/>
      <c r="AE1731">
        <v>1.1039999999999999E-2</v>
      </c>
      <c r="AF1731"/>
      <c r="AG1731"/>
      <c r="AH1731"/>
      <c r="AI1731"/>
      <c r="AJ1731"/>
      <c r="AK1731"/>
      <c r="AL1731"/>
      <c r="AM1731"/>
      <c r="AN1731"/>
      <c r="AO1731"/>
      <c r="AP1731"/>
      <c r="AQ1731"/>
      <c r="AR1731"/>
      <c r="AS1731" t="s">
        <v>1353</v>
      </c>
      <c r="AT1731" s="108" t="str">
        <f t="shared" si="27"/>
        <v>HA1_2025-07-13_N</v>
      </c>
    </row>
    <row r="1732" spans="1:46" x14ac:dyDescent="0.35">
      <c r="A1732" t="s">
        <v>1796</v>
      </c>
      <c r="B1732" t="s">
        <v>1349</v>
      </c>
      <c r="C1732" t="s">
        <v>1361</v>
      </c>
      <c r="D1732" t="s">
        <v>1349</v>
      </c>
      <c r="E1732">
        <v>198.8723</v>
      </c>
      <c r="F1732" t="s">
        <v>1351</v>
      </c>
      <c r="G1732" s="6">
        <v>45851.588750000003</v>
      </c>
      <c r="H1732"/>
      <c r="I1732" t="s">
        <v>1352</v>
      </c>
      <c r="J1732"/>
      <c r="K1732"/>
      <c r="L1732">
        <v>0</v>
      </c>
      <c r="M1732">
        <v>0</v>
      </c>
      <c r="N1732">
        <v>0.20172999999999999</v>
      </c>
      <c r="O1732">
        <v>4.6800000000000001E-3</v>
      </c>
      <c r="P1732"/>
      <c r="Q1732"/>
      <c r="R1732">
        <v>0.20641000000000001</v>
      </c>
      <c r="S1732"/>
      <c r="T1732"/>
      <c r="U1732"/>
      <c r="V1732"/>
      <c r="W1732"/>
      <c r="X1732"/>
      <c r="Y1732"/>
      <c r="Z1732"/>
      <c r="AA1732"/>
      <c r="AB1732"/>
      <c r="AC1732"/>
      <c r="AD1732"/>
      <c r="AE1732">
        <v>4.6800000000000001E-3</v>
      </c>
      <c r="AF1732"/>
      <c r="AG1732"/>
      <c r="AH1732"/>
      <c r="AI1732"/>
      <c r="AJ1732"/>
      <c r="AK1732"/>
      <c r="AL1732"/>
      <c r="AM1732"/>
      <c r="AN1732"/>
      <c r="AO1732"/>
      <c r="AP1732"/>
      <c r="AQ1732"/>
      <c r="AR1732"/>
      <c r="AS1732" t="s">
        <v>1353</v>
      </c>
      <c r="AT1732" s="108" t="str">
        <f t="shared" si="27"/>
        <v>SB2_2025-07-13_T</v>
      </c>
    </row>
    <row r="1733" spans="1:46" x14ac:dyDescent="0.35">
      <c r="A1733" t="s">
        <v>1798</v>
      </c>
      <c r="B1733" t="s">
        <v>1349</v>
      </c>
      <c r="C1733" t="s">
        <v>1350</v>
      </c>
      <c r="D1733" t="s">
        <v>1349</v>
      </c>
      <c r="E1733">
        <v>21.311969999999999</v>
      </c>
      <c r="F1733" t="s">
        <v>1351</v>
      </c>
      <c r="G1733" s="6">
        <v>45851.589270833334</v>
      </c>
      <c r="H1733"/>
      <c r="I1733" t="s">
        <v>1352</v>
      </c>
      <c r="J1733"/>
      <c r="K1733"/>
      <c r="L1733">
        <v>0</v>
      </c>
      <c r="M1733">
        <v>0</v>
      </c>
      <c r="N1733">
        <v>6.9290000000000004E-2</v>
      </c>
      <c r="O1733">
        <v>5.1200000000000004E-3</v>
      </c>
      <c r="P1733"/>
      <c r="Q1733"/>
      <c r="R1733">
        <v>7.4399999999999994E-2</v>
      </c>
      <c r="S1733"/>
      <c r="T1733"/>
      <c r="U1733"/>
      <c r="V1733"/>
      <c r="W1733"/>
      <c r="X1733"/>
      <c r="Y1733"/>
      <c r="Z1733"/>
      <c r="AA1733"/>
      <c r="AB1733"/>
      <c r="AC1733"/>
      <c r="AD1733"/>
      <c r="AE1733">
        <v>5.1200000000000004E-3</v>
      </c>
      <c r="AF1733"/>
      <c r="AG1733"/>
      <c r="AH1733"/>
      <c r="AI1733"/>
      <c r="AJ1733"/>
      <c r="AK1733"/>
      <c r="AL1733"/>
      <c r="AM1733"/>
      <c r="AN1733"/>
      <c r="AO1733"/>
      <c r="AP1733"/>
      <c r="AQ1733"/>
      <c r="AR1733"/>
      <c r="AS1733" t="s">
        <v>1353</v>
      </c>
      <c r="AT1733" s="108" t="str">
        <f t="shared" si="27"/>
        <v>HO1_2025-07-13_N</v>
      </c>
    </row>
    <row r="1734" spans="1:46" x14ac:dyDescent="0.35">
      <c r="A1734" t="s">
        <v>1794</v>
      </c>
      <c r="B1734" t="s">
        <v>1349</v>
      </c>
      <c r="C1734" t="s">
        <v>1359</v>
      </c>
      <c r="D1734" t="s">
        <v>1349</v>
      </c>
      <c r="E1734">
        <v>574.87739999999997</v>
      </c>
      <c r="F1734" t="s">
        <v>1357</v>
      </c>
      <c r="G1734" s="6">
        <v>45851.591979166667</v>
      </c>
      <c r="H1734"/>
      <c r="I1734" t="s">
        <v>1352</v>
      </c>
      <c r="J1734"/>
      <c r="K1734" t="s">
        <v>1360</v>
      </c>
      <c r="L1734">
        <v>23</v>
      </c>
      <c r="M1734">
        <v>0</v>
      </c>
      <c r="N1734">
        <v>7.7789999999999998E-2</v>
      </c>
      <c r="O1734">
        <v>0.12945000000000001</v>
      </c>
      <c r="P1734"/>
      <c r="Q1734"/>
      <c r="R1734">
        <v>0.20724999999999999</v>
      </c>
      <c r="S1734"/>
      <c r="T1734"/>
      <c r="U1734"/>
      <c r="V1734"/>
      <c r="W1734"/>
      <c r="X1734"/>
      <c r="Y1734"/>
      <c r="Z1734"/>
      <c r="AA1734"/>
      <c r="AB1734"/>
      <c r="AC1734"/>
      <c r="AD1734"/>
      <c r="AE1734">
        <v>0.12945000000000001</v>
      </c>
      <c r="AF1734"/>
      <c r="AG1734"/>
      <c r="AH1734"/>
      <c r="AI1734"/>
      <c r="AJ1734"/>
      <c r="AK1734"/>
      <c r="AL1734"/>
      <c r="AM1734"/>
      <c r="AN1734"/>
      <c r="AO1734"/>
      <c r="AP1734"/>
      <c r="AQ1734"/>
      <c r="AR1734"/>
      <c r="AS1734" t="s">
        <v>1353</v>
      </c>
      <c r="AT1734" s="108" t="str">
        <f t="shared" si="27"/>
        <v>MR4_2025-07-13_C</v>
      </c>
    </row>
    <row r="1735" spans="1:46" x14ac:dyDescent="0.35">
      <c r="A1735" t="s">
        <v>1796</v>
      </c>
      <c r="B1735" t="s">
        <v>1349</v>
      </c>
      <c r="C1735" t="s">
        <v>1359</v>
      </c>
      <c r="D1735" t="s">
        <v>1349</v>
      </c>
      <c r="E1735">
        <v>557.976</v>
      </c>
      <c r="F1735" t="s">
        <v>1357</v>
      </c>
      <c r="G1735" s="6">
        <v>45851.596458333333</v>
      </c>
      <c r="H1735"/>
      <c r="I1735" t="s">
        <v>1352</v>
      </c>
      <c r="J1735"/>
      <c r="K1735" t="s">
        <v>1360</v>
      </c>
      <c r="L1735">
        <v>22</v>
      </c>
      <c r="M1735">
        <v>0</v>
      </c>
      <c r="N1735">
        <v>7.8729999999999994E-2</v>
      </c>
      <c r="O1735">
        <v>0.12848999999999999</v>
      </c>
      <c r="P1735"/>
      <c r="Q1735"/>
      <c r="R1735">
        <v>0.20721000000000001</v>
      </c>
      <c r="S1735"/>
      <c r="T1735"/>
      <c r="U1735"/>
      <c r="V1735"/>
      <c r="W1735"/>
      <c r="X1735"/>
      <c r="Y1735"/>
      <c r="Z1735"/>
      <c r="AA1735"/>
      <c r="AB1735"/>
      <c r="AC1735"/>
      <c r="AD1735"/>
      <c r="AE1735">
        <v>0.12848999999999999</v>
      </c>
      <c r="AF1735"/>
      <c r="AG1735"/>
      <c r="AH1735"/>
      <c r="AI1735"/>
      <c r="AJ1735"/>
      <c r="AK1735"/>
      <c r="AL1735"/>
      <c r="AM1735"/>
      <c r="AN1735"/>
      <c r="AO1735"/>
      <c r="AP1735"/>
      <c r="AQ1735"/>
      <c r="AR1735"/>
      <c r="AS1735" t="s">
        <v>1353</v>
      </c>
      <c r="AT1735" s="108" t="str">
        <f t="shared" si="27"/>
        <v>SB2_2025-07-13_C</v>
      </c>
    </row>
    <row r="1736" spans="1:46" x14ac:dyDescent="0.35">
      <c r="A1736" t="s">
        <v>1798</v>
      </c>
      <c r="B1736" t="s">
        <v>1349</v>
      </c>
      <c r="C1736" t="s">
        <v>1359</v>
      </c>
      <c r="D1736" t="s">
        <v>1349</v>
      </c>
      <c r="E1736">
        <v>430.37920000000003</v>
      </c>
      <c r="F1736" t="s">
        <v>1357</v>
      </c>
      <c r="G1736" s="6">
        <v>45851.597500000003</v>
      </c>
      <c r="H1736"/>
      <c r="I1736" t="s">
        <v>1352</v>
      </c>
      <c r="J1736"/>
      <c r="K1736" t="s">
        <v>1360</v>
      </c>
      <c r="L1736">
        <v>4</v>
      </c>
      <c r="M1736">
        <v>0</v>
      </c>
      <c r="N1736">
        <v>0.25067</v>
      </c>
      <c r="O1736">
        <v>0.12945999999999999</v>
      </c>
      <c r="P1736"/>
      <c r="Q1736"/>
      <c r="R1736">
        <v>0.38013000000000002</v>
      </c>
      <c r="S1736"/>
      <c r="T1736"/>
      <c r="U1736"/>
      <c r="V1736"/>
      <c r="W1736"/>
      <c r="X1736"/>
      <c r="Y1736"/>
      <c r="Z1736"/>
      <c r="AA1736"/>
      <c r="AB1736"/>
      <c r="AC1736"/>
      <c r="AD1736"/>
      <c r="AE1736">
        <v>0.12945999999999999</v>
      </c>
      <c r="AF1736"/>
      <c r="AG1736"/>
      <c r="AH1736"/>
      <c r="AI1736"/>
      <c r="AJ1736"/>
      <c r="AK1736"/>
      <c r="AL1736"/>
      <c r="AM1736"/>
      <c r="AN1736"/>
      <c r="AO1736"/>
      <c r="AP1736"/>
      <c r="AQ1736"/>
      <c r="AR1736"/>
      <c r="AS1736" t="s">
        <v>1353</v>
      </c>
      <c r="AT1736" s="108" t="str">
        <f t="shared" si="27"/>
        <v>HO1_2025-07-13_C</v>
      </c>
    </row>
    <row r="1737" spans="1:46" x14ac:dyDescent="0.35">
      <c r="A1737" t="s">
        <v>1796</v>
      </c>
      <c r="B1737" t="s">
        <v>1349</v>
      </c>
      <c r="C1737" t="s">
        <v>1356</v>
      </c>
      <c r="D1737" t="s">
        <v>1349</v>
      </c>
      <c r="E1737">
        <v>0.19633999999999999</v>
      </c>
      <c r="F1737" t="s">
        <v>1357</v>
      </c>
      <c r="G1737" s="6">
        <v>45851.598749999997</v>
      </c>
      <c r="H1737"/>
      <c r="I1737" t="s">
        <v>1352</v>
      </c>
      <c r="J1737"/>
      <c r="K1737" t="s">
        <v>1360</v>
      </c>
      <c r="L1737">
        <v>4</v>
      </c>
      <c r="M1737">
        <v>0</v>
      </c>
      <c r="N1737">
        <v>1.316E-2</v>
      </c>
      <c r="O1737">
        <v>8.0000000000000007E-5</v>
      </c>
      <c r="P1737"/>
      <c r="Q1737"/>
      <c r="R1737">
        <v>1.324E-2</v>
      </c>
      <c r="S1737"/>
      <c r="T1737"/>
      <c r="U1737"/>
      <c r="V1737"/>
      <c r="W1737"/>
      <c r="X1737"/>
      <c r="Y1737"/>
      <c r="Z1737"/>
      <c r="AA1737"/>
      <c r="AB1737"/>
      <c r="AC1737"/>
      <c r="AD1737"/>
      <c r="AE1737">
        <v>8.0000000000000007E-5</v>
      </c>
      <c r="AF1737"/>
      <c r="AG1737"/>
      <c r="AH1737"/>
      <c r="AI1737"/>
      <c r="AJ1737"/>
      <c r="AK1737"/>
      <c r="AL1737"/>
      <c r="AM1737"/>
      <c r="AN1737"/>
      <c r="AO1737"/>
      <c r="AP1737"/>
      <c r="AQ1737"/>
      <c r="AR1737"/>
      <c r="AS1737" t="s">
        <v>1353</v>
      </c>
      <c r="AT1737" s="108" t="str">
        <f t="shared" si="27"/>
        <v>SB2_2025-07-13_P</v>
      </c>
    </row>
    <row r="1738" spans="1:46" x14ac:dyDescent="0.35">
      <c r="A1738" t="s">
        <v>1797</v>
      </c>
      <c r="B1738" t="s">
        <v>1349</v>
      </c>
      <c r="C1738" t="s">
        <v>1356</v>
      </c>
      <c r="D1738" t="s">
        <v>1349</v>
      </c>
      <c r="E1738">
        <v>7.4529999999999999E-2</v>
      </c>
      <c r="F1738" t="s">
        <v>1357</v>
      </c>
      <c r="G1738" s="6">
        <v>45851.599687499998</v>
      </c>
      <c r="H1738"/>
      <c r="I1738" t="s">
        <v>1352</v>
      </c>
      <c r="J1738"/>
      <c r="K1738" t="s">
        <v>1360</v>
      </c>
      <c r="L1738">
        <v>0</v>
      </c>
      <c r="M1738">
        <v>0</v>
      </c>
      <c r="N1738">
        <v>2.5930000000000002E-2</v>
      </c>
      <c r="O1738">
        <v>2.8500000000000001E-3</v>
      </c>
      <c r="P1738"/>
      <c r="Q1738"/>
      <c r="R1738">
        <v>2.879E-2</v>
      </c>
      <c r="S1738"/>
      <c r="T1738"/>
      <c r="U1738"/>
      <c r="V1738"/>
      <c r="W1738"/>
      <c r="X1738"/>
      <c r="Y1738"/>
      <c r="Z1738"/>
      <c r="AA1738"/>
      <c r="AB1738"/>
      <c r="AC1738"/>
      <c r="AD1738"/>
      <c r="AE1738">
        <v>2.8500000000000001E-3</v>
      </c>
      <c r="AF1738"/>
      <c r="AG1738"/>
      <c r="AH1738"/>
      <c r="AI1738"/>
      <c r="AJ1738"/>
      <c r="AK1738"/>
      <c r="AL1738"/>
      <c r="AM1738"/>
      <c r="AN1738"/>
      <c r="AO1738"/>
      <c r="AP1738"/>
      <c r="AQ1738"/>
      <c r="AR1738"/>
      <c r="AS1738" t="s">
        <v>1353</v>
      </c>
      <c r="AT1738" s="108" t="str">
        <f t="shared" si="27"/>
        <v>HA1_2025-07-13_P</v>
      </c>
    </row>
    <row r="1739" spans="1:46" x14ac:dyDescent="0.35">
      <c r="A1739" t="s">
        <v>1794</v>
      </c>
      <c r="B1739" t="s">
        <v>1349</v>
      </c>
      <c r="C1739" t="s">
        <v>1361</v>
      </c>
      <c r="D1739" t="s">
        <v>1349</v>
      </c>
      <c r="E1739">
        <v>2053.2240000000002</v>
      </c>
      <c r="F1739" t="s">
        <v>1351</v>
      </c>
      <c r="G1739" s="6">
        <v>45851.601041666669</v>
      </c>
      <c r="H1739"/>
      <c r="I1739" t="s">
        <v>1352</v>
      </c>
      <c r="J1739"/>
      <c r="K1739" t="s">
        <v>1360</v>
      </c>
      <c r="L1739">
        <v>4</v>
      </c>
      <c r="M1739">
        <v>0</v>
      </c>
      <c r="N1739">
        <v>0.41485</v>
      </c>
      <c r="O1739">
        <v>5.1999999999999995E-4</v>
      </c>
      <c r="P1739"/>
      <c r="Q1739"/>
      <c r="R1739">
        <v>0.41536000000000001</v>
      </c>
      <c r="S1739"/>
      <c r="T1739"/>
      <c r="U1739"/>
      <c r="V1739"/>
      <c r="W1739"/>
      <c r="X1739"/>
      <c r="Y1739"/>
      <c r="Z1739"/>
      <c r="AA1739"/>
      <c r="AB1739"/>
      <c r="AC1739"/>
      <c r="AD1739"/>
      <c r="AE1739">
        <v>5.1999999999999995E-4</v>
      </c>
      <c r="AF1739"/>
      <c r="AG1739"/>
      <c r="AH1739"/>
      <c r="AI1739"/>
      <c r="AJ1739"/>
      <c r="AK1739"/>
      <c r="AL1739"/>
      <c r="AM1739"/>
      <c r="AN1739"/>
      <c r="AO1739"/>
      <c r="AP1739"/>
      <c r="AQ1739"/>
      <c r="AR1739"/>
      <c r="AS1739" t="s">
        <v>1353</v>
      </c>
      <c r="AT1739" s="108" t="str">
        <f t="shared" si="27"/>
        <v>MR4_2025-07-13_T</v>
      </c>
    </row>
    <row r="1740" spans="1:46" x14ac:dyDescent="0.35">
      <c r="A1740" t="s">
        <v>1795</v>
      </c>
      <c r="B1740" t="s">
        <v>1349</v>
      </c>
      <c r="C1740" t="s">
        <v>1361</v>
      </c>
      <c r="D1740" t="s">
        <v>1349</v>
      </c>
      <c r="E1740">
        <v>89.789789999999996</v>
      </c>
      <c r="F1740" t="s">
        <v>1351</v>
      </c>
      <c r="G1740" s="6">
        <v>45851.601458333331</v>
      </c>
      <c r="H1740"/>
      <c r="I1740" t="s">
        <v>1352</v>
      </c>
      <c r="J1740"/>
      <c r="K1740" t="s">
        <v>1360</v>
      </c>
      <c r="L1740">
        <v>0</v>
      </c>
      <c r="M1740">
        <v>0</v>
      </c>
      <c r="N1740">
        <v>9.3509999999999996E-2</v>
      </c>
      <c r="O1740">
        <v>6.7200000000000003E-3</v>
      </c>
      <c r="P1740"/>
      <c r="Q1740"/>
      <c r="R1740">
        <v>0.10023</v>
      </c>
      <c r="S1740"/>
      <c r="T1740"/>
      <c r="U1740"/>
      <c r="V1740"/>
      <c r="W1740"/>
      <c r="X1740"/>
      <c r="Y1740"/>
      <c r="Z1740"/>
      <c r="AA1740"/>
      <c r="AB1740"/>
      <c r="AC1740"/>
      <c r="AD1740"/>
      <c r="AE1740">
        <v>6.7200000000000003E-3</v>
      </c>
      <c r="AF1740"/>
      <c r="AG1740"/>
      <c r="AH1740"/>
      <c r="AI1740"/>
      <c r="AJ1740"/>
      <c r="AK1740"/>
      <c r="AL1740"/>
      <c r="AM1740"/>
      <c r="AN1740"/>
      <c r="AO1740"/>
      <c r="AP1740"/>
      <c r="AQ1740"/>
      <c r="AR1740"/>
      <c r="AS1740" t="s">
        <v>1353</v>
      </c>
      <c r="AT1740" s="108" t="str">
        <f t="shared" si="27"/>
        <v>DB1_2025-07-13_T</v>
      </c>
    </row>
    <row r="1741" spans="1:46" x14ac:dyDescent="0.35">
      <c r="A1741" t="s">
        <v>1799</v>
      </c>
      <c r="B1741" t="s">
        <v>1349</v>
      </c>
      <c r="C1741" t="s">
        <v>1350</v>
      </c>
      <c r="D1741" t="s">
        <v>1349</v>
      </c>
      <c r="E1741">
        <v>-2.0719599999999998</v>
      </c>
      <c r="F1741" t="s">
        <v>1351</v>
      </c>
      <c r="G1741" s="6">
        <v>45851.60229166667</v>
      </c>
      <c r="H1741"/>
      <c r="I1741" t="s">
        <v>1352</v>
      </c>
      <c r="J1741"/>
      <c r="K1741"/>
      <c r="L1741">
        <v>0</v>
      </c>
      <c r="M1741">
        <v>0</v>
      </c>
      <c r="N1741">
        <v>1.9499999999999999E-3</v>
      </c>
      <c r="O1741">
        <v>2.8999999999999998E-3</v>
      </c>
      <c r="P1741"/>
      <c r="Q1741"/>
      <c r="R1741">
        <v>4.8599999999999997E-3</v>
      </c>
      <c r="S1741"/>
      <c r="T1741"/>
      <c r="U1741"/>
      <c r="V1741"/>
      <c r="W1741"/>
      <c r="X1741"/>
      <c r="Y1741"/>
      <c r="Z1741"/>
      <c r="AA1741"/>
      <c r="AB1741"/>
      <c r="AC1741"/>
      <c r="AD1741"/>
      <c r="AE1741">
        <v>2.8999999999999998E-3</v>
      </c>
      <c r="AF1741"/>
      <c r="AG1741"/>
      <c r="AH1741"/>
      <c r="AI1741"/>
      <c r="AJ1741"/>
      <c r="AK1741"/>
      <c r="AL1741"/>
      <c r="AM1741"/>
      <c r="AN1741"/>
      <c r="AO1741"/>
      <c r="AP1741"/>
      <c r="AQ1741"/>
      <c r="AR1741"/>
      <c r="AS1741" t="s">
        <v>1353</v>
      </c>
      <c r="AT1741" s="108" t="str">
        <f t="shared" si="27"/>
        <v>FC1_2025-07-13_N</v>
      </c>
    </row>
    <row r="1742" spans="1:46" x14ac:dyDescent="0.35">
      <c r="A1742" t="s">
        <v>1798</v>
      </c>
      <c r="B1742" t="s">
        <v>1349</v>
      </c>
      <c r="C1742" t="s">
        <v>1361</v>
      </c>
      <c r="D1742" t="s">
        <v>1349</v>
      </c>
      <c r="E1742">
        <v>318.15199999999999</v>
      </c>
      <c r="F1742" t="s">
        <v>1351</v>
      </c>
      <c r="G1742" s="6">
        <v>45851.603645833333</v>
      </c>
      <c r="H1742"/>
      <c r="I1742" t="s">
        <v>1352</v>
      </c>
      <c r="J1742"/>
      <c r="K1742"/>
      <c r="L1742">
        <v>0</v>
      </c>
      <c r="M1742">
        <v>0</v>
      </c>
      <c r="N1742">
        <v>0.32128000000000001</v>
      </c>
      <c r="O1742">
        <v>3.7599999999999999E-3</v>
      </c>
      <c r="P1742"/>
      <c r="Q1742"/>
      <c r="R1742">
        <v>0.32504</v>
      </c>
      <c r="S1742"/>
      <c r="T1742"/>
      <c r="U1742"/>
      <c r="V1742"/>
      <c r="W1742"/>
      <c r="X1742"/>
      <c r="Y1742"/>
      <c r="Z1742"/>
      <c r="AA1742"/>
      <c r="AB1742"/>
      <c r="AC1742"/>
      <c r="AD1742"/>
      <c r="AE1742">
        <v>3.7599999999999999E-3</v>
      </c>
      <c r="AF1742"/>
      <c r="AG1742"/>
      <c r="AH1742"/>
      <c r="AI1742"/>
      <c r="AJ1742"/>
      <c r="AK1742"/>
      <c r="AL1742"/>
      <c r="AM1742"/>
      <c r="AN1742"/>
      <c r="AO1742"/>
      <c r="AP1742"/>
      <c r="AQ1742"/>
      <c r="AR1742"/>
      <c r="AS1742" t="s">
        <v>1353</v>
      </c>
      <c r="AT1742" s="108" t="str">
        <f t="shared" si="27"/>
        <v>HO1_2025-07-13_T</v>
      </c>
    </row>
    <row r="1743" spans="1:46" x14ac:dyDescent="0.35">
      <c r="A1743" t="s">
        <v>1800</v>
      </c>
      <c r="B1743" t="s">
        <v>1349</v>
      </c>
      <c r="C1743" t="s">
        <v>1350</v>
      </c>
      <c r="D1743" t="s">
        <v>1349</v>
      </c>
      <c r="E1743">
        <v>-1.3516699999999999</v>
      </c>
      <c r="F1743" t="s">
        <v>1351</v>
      </c>
      <c r="G1743" s="6">
        <v>45851.604583333334</v>
      </c>
      <c r="H1743"/>
      <c r="I1743" t="s">
        <v>1352</v>
      </c>
      <c r="J1743"/>
      <c r="K1743"/>
      <c r="L1743">
        <v>0</v>
      </c>
      <c r="M1743">
        <v>0</v>
      </c>
      <c r="N1743">
        <v>4.0299999999999997E-3</v>
      </c>
      <c r="O1743">
        <v>1.31E-3</v>
      </c>
      <c r="P1743"/>
      <c r="Q1743"/>
      <c r="R1743">
        <v>5.3400000000000001E-3</v>
      </c>
      <c r="S1743"/>
      <c r="T1743"/>
      <c r="U1743"/>
      <c r="V1743"/>
      <c r="W1743"/>
      <c r="X1743"/>
      <c r="Y1743"/>
      <c r="Z1743"/>
      <c r="AA1743"/>
      <c r="AB1743"/>
      <c r="AC1743"/>
      <c r="AD1743"/>
      <c r="AE1743">
        <v>1.31E-3</v>
      </c>
      <c r="AF1743"/>
      <c r="AG1743"/>
      <c r="AH1743"/>
      <c r="AI1743"/>
      <c r="AJ1743"/>
      <c r="AK1743"/>
      <c r="AL1743"/>
      <c r="AM1743"/>
      <c r="AN1743"/>
      <c r="AO1743"/>
      <c r="AP1743"/>
      <c r="AQ1743"/>
      <c r="AR1743"/>
      <c r="AS1743" t="s">
        <v>1353</v>
      </c>
      <c r="AT1743" s="108" t="str">
        <f t="shared" si="27"/>
        <v>SW1_2025-07-13_N</v>
      </c>
    </row>
    <row r="1744" spans="1:46" x14ac:dyDescent="0.35">
      <c r="A1744" t="s">
        <v>1795</v>
      </c>
      <c r="B1744" t="s">
        <v>1349</v>
      </c>
      <c r="C1744" t="s">
        <v>1359</v>
      </c>
      <c r="D1744" t="s">
        <v>1349</v>
      </c>
      <c r="E1744">
        <v>554.36829999999998</v>
      </c>
      <c r="F1744" t="s">
        <v>1357</v>
      </c>
      <c r="G1744" s="6">
        <v>45851.604687500003</v>
      </c>
      <c r="H1744"/>
      <c r="I1744" t="s">
        <v>1352</v>
      </c>
      <c r="J1744"/>
      <c r="K1744" t="s">
        <v>1360</v>
      </c>
      <c r="L1744">
        <v>22</v>
      </c>
      <c r="M1744">
        <v>0</v>
      </c>
      <c r="N1744">
        <v>7.825E-2</v>
      </c>
      <c r="O1744">
        <v>0.12920000000000001</v>
      </c>
      <c r="P1744"/>
      <c r="Q1744"/>
      <c r="R1744">
        <v>0.20745</v>
      </c>
      <c r="S1744"/>
      <c r="T1744"/>
      <c r="U1744"/>
      <c r="V1744"/>
      <c r="W1744"/>
      <c r="X1744"/>
      <c r="Y1744"/>
      <c r="Z1744"/>
      <c r="AA1744"/>
      <c r="AB1744"/>
      <c r="AC1744"/>
      <c r="AD1744"/>
      <c r="AE1744">
        <v>0.12920000000000001</v>
      </c>
      <c r="AF1744"/>
      <c r="AG1744"/>
      <c r="AH1744"/>
      <c r="AI1744"/>
      <c r="AJ1744"/>
      <c r="AK1744"/>
      <c r="AL1744"/>
      <c r="AM1744"/>
      <c r="AN1744"/>
      <c r="AO1744"/>
      <c r="AP1744"/>
      <c r="AQ1744"/>
      <c r="AR1744"/>
      <c r="AS1744" t="s">
        <v>1353</v>
      </c>
      <c r="AT1744" s="108" t="str">
        <f t="shared" si="27"/>
        <v>DB1_2025-07-13_C</v>
      </c>
    </row>
    <row r="1745" spans="1:46" x14ac:dyDescent="0.35">
      <c r="A1745" t="s">
        <v>1797</v>
      </c>
      <c r="B1745" t="s">
        <v>1349</v>
      </c>
      <c r="C1745" t="s">
        <v>1359</v>
      </c>
      <c r="D1745" t="s">
        <v>1349</v>
      </c>
      <c r="E1745">
        <v>985.20939999999996</v>
      </c>
      <c r="F1745" t="s">
        <v>1357</v>
      </c>
      <c r="G1745" s="6">
        <v>45851.604895833334</v>
      </c>
      <c r="H1745"/>
      <c r="I1745" t="s">
        <v>1352</v>
      </c>
      <c r="J1745"/>
      <c r="K1745" t="s">
        <v>1360</v>
      </c>
      <c r="L1745">
        <v>38</v>
      </c>
      <c r="M1745">
        <v>0</v>
      </c>
      <c r="N1745">
        <v>8.1769999999999995E-2</v>
      </c>
      <c r="O1745">
        <v>0.12827</v>
      </c>
      <c r="P1745"/>
      <c r="Q1745"/>
      <c r="R1745">
        <v>0.21004</v>
      </c>
      <c r="S1745"/>
      <c r="T1745"/>
      <c r="U1745"/>
      <c r="V1745"/>
      <c r="W1745"/>
      <c r="X1745"/>
      <c r="Y1745"/>
      <c r="Z1745"/>
      <c r="AA1745"/>
      <c r="AB1745"/>
      <c r="AC1745"/>
      <c r="AD1745"/>
      <c r="AE1745">
        <v>0.12827</v>
      </c>
      <c r="AF1745"/>
      <c r="AG1745"/>
      <c r="AH1745"/>
      <c r="AI1745"/>
      <c r="AJ1745"/>
      <c r="AK1745"/>
      <c r="AL1745"/>
      <c r="AM1745"/>
      <c r="AN1745"/>
      <c r="AO1745"/>
      <c r="AP1745"/>
      <c r="AQ1745"/>
      <c r="AR1745"/>
      <c r="AS1745" t="s">
        <v>1353</v>
      </c>
      <c r="AT1745" s="108" t="str">
        <f t="shared" si="27"/>
        <v>HA1_2025-07-13_C</v>
      </c>
    </row>
    <row r="1746" spans="1:46" x14ac:dyDescent="0.35">
      <c r="A1746" t="s">
        <v>1797</v>
      </c>
      <c r="B1746" t="s">
        <v>1349</v>
      </c>
      <c r="C1746" t="s">
        <v>1361</v>
      </c>
      <c r="D1746" t="s">
        <v>1349</v>
      </c>
      <c r="E1746">
        <v>109.5669</v>
      </c>
      <c r="F1746" t="s">
        <v>1351</v>
      </c>
      <c r="G1746" s="6">
        <v>45851.606041666666</v>
      </c>
      <c r="H1746"/>
      <c r="I1746" t="s">
        <v>1352</v>
      </c>
      <c r="J1746"/>
      <c r="K1746" t="s">
        <v>1360</v>
      </c>
      <c r="L1746">
        <v>0</v>
      </c>
      <c r="M1746">
        <v>0</v>
      </c>
      <c r="N1746">
        <v>0.11305</v>
      </c>
      <c r="O1746">
        <v>6.79E-3</v>
      </c>
      <c r="P1746"/>
      <c r="Q1746"/>
      <c r="R1746">
        <v>0.11984</v>
      </c>
      <c r="S1746"/>
      <c r="T1746"/>
      <c r="U1746"/>
      <c r="V1746"/>
      <c r="W1746"/>
      <c r="X1746"/>
      <c r="Y1746"/>
      <c r="Z1746"/>
      <c r="AA1746"/>
      <c r="AB1746"/>
      <c r="AC1746"/>
      <c r="AD1746"/>
      <c r="AE1746">
        <v>6.79E-3</v>
      </c>
      <c r="AF1746"/>
      <c r="AG1746"/>
      <c r="AH1746"/>
      <c r="AI1746"/>
      <c r="AJ1746"/>
      <c r="AK1746"/>
      <c r="AL1746"/>
      <c r="AM1746"/>
      <c r="AN1746"/>
      <c r="AO1746"/>
      <c r="AP1746"/>
      <c r="AQ1746"/>
      <c r="AR1746"/>
      <c r="AS1746" t="s">
        <v>1353</v>
      </c>
      <c r="AT1746" s="108" t="str">
        <f t="shared" si="27"/>
        <v>HA1_2025-07-13_T</v>
      </c>
    </row>
    <row r="1747" spans="1:46" x14ac:dyDescent="0.35">
      <c r="A1747" t="s">
        <v>1801</v>
      </c>
      <c r="B1747" t="s">
        <v>1349</v>
      </c>
      <c r="C1747" t="s">
        <v>1350</v>
      </c>
      <c r="D1747" t="s">
        <v>1349</v>
      </c>
      <c r="E1747">
        <v>15.794840000000001</v>
      </c>
      <c r="F1747" t="s">
        <v>1351</v>
      </c>
      <c r="G1747" s="6">
        <v>45851.606053240743</v>
      </c>
      <c r="H1747"/>
      <c r="I1747" t="s">
        <v>1352</v>
      </c>
      <c r="J1747"/>
      <c r="K1747"/>
      <c r="L1747">
        <v>0</v>
      </c>
      <c r="M1747">
        <v>0</v>
      </c>
      <c r="N1747">
        <v>5.3400000000000003E-2</v>
      </c>
      <c r="O1747">
        <v>5.8599999999999998E-3</v>
      </c>
      <c r="P1747"/>
      <c r="Q1747"/>
      <c r="R1747">
        <v>5.926E-2</v>
      </c>
      <c r="S1747"/>
      <c r="T1747"/>
      <c r="U1747"/>
      <c r="V1747"/>
      <c r="W1747"/>
      <c r="X1747"/>
      <c r="Y1747"/>
      <c r="Z1747"/>
      <c r="AA1747"/>
      <c r="AB1747"/>
      <c r="AC1747"/>
      <c r="AD1747"/>
      <c r="AE1747">
        <v>5.8599999999999998E-3</v>
      </c>
      <c r="AF1747"/>
      <c r="AG1747"/>
      <c r="AH1747"/>
      <c r="AI1747"/>
      <c r="AJ1747"/>
      <c r="AK1747"/>
      <c r="AL1747"/>
      <c r="AM1747"/>
      <c r="AN1747"/>
      <c r="AO1747"/>
      <c r="AP1747"/>
      <c r="AQ1747"/>
      <c r="AR1747"/>
      <c r="AS1747" t="s">
        <v>1353</v>
      </c>
      <c r="AT1747" s="108" t="str">
        <f t="shared" si="27"/>
        <v>SB9_2025-07-13_N</v>
      </c>
    </row>
    <row r="1748" spans="1:46" x14ac:dyDescent="0.35">
      <c r="A1748" t="s">
        <v>1800</v>
      </c>
      <c r="B1748" t="s">
        <v>1349</v>
      </c>
      <c r="C1748" t="s">
        <v>1356</v>
      </c>
      <c r="D1748" t="s">
        <v>1349</v>
      </c>
      <c r="E1748">
        <v>0.19009000000000001</v>
      </c>
      <c r="F1748" t="s">
        <v>1357</v>
      </c>
      <c r="G1748" s="6">
        <v>45851.607812499999</v>
      </c>
      <c r="H1748"/>
      <c r="I1748" t="s">
        <v>1352</v>
      </c>
      <c r="J1748"/>
      <c r="K1748"/>
      <c r="L1748">
        <v>0</v>
      </c>
      <c r="M1748">
        <v>0</v>
      </c>
      <c r="N1748">
        <v>6.7809999999999995E-2</v>
      </c>
      <c r="O1748">
        <v>2.0000000000000001E-4</v>
      </c>
      <c r="P1748"/>
      <c r="Q1748"/>
      <c r="R1748">
        <v>6.8010000000000001E-2</v>
      </c>
      <c r="S1748"/>
      <c r="T1748"/>
      <c r="U1748"/>
      <c r="V1748"/>
      <c r="W1748"/>
      <c r="X1748"/>
      <c r="Y1748"/>
      <c r="Z1748"/>
      <c r="AA1748"/>
      <c r="AB1748"/>
      <c r="AC1748"/>
      <c r="AD1748"/>
      <c r="AE1748">
        <v>2.0000000000000001E-4</v>
      </c>
      <c r="AF1748"/>
      <c r="AG1748"/>
      <c r="AH1748"/>
      <c r="AI1748"/>
      <c r="AJ1748"/>
      <c r="AK1748"/>
      <c r="AL1748"/>
      <c r="AM1748"/>
      <c r="AN1748"/>
      <c r="AO1748"/>
      <c r="AP1748"/>
      <c r="AQ1748"/>
      <c r="AR1748"/>
      <c r="AS1748" t="s">
        <v>1353</v>
      </c>
      <c r="AT1748" s="108" t="str">
        <f t="shared" si="27"/>
        <v>SW1_2025-07-13_P</v>
      </c>
    </row>
    <row r="1749" spans="1:46" x14ac:dyDescent="0.35">
      <c r="A1749" t="s">
        <v>1799</v>
      </c>
      <c r="B1749" t="s">
        <v>1349</v>
      </c>
      <c r="C1749" t="s">
        <v>1359</v>
      </c>
      <c r="D1749" t="s">
        <v>1349</v>
      </c>
      <c r="E1749">
        <v>188.7389</v>
      </c>
      <c r="F1749" t="s">
        <v>1357</v>
      </c>
      <c r="G1749" s="6">
        <v>45851.609699074077</v>
      </c>
      <c r="H1749"/>
      <c r="I1749" t="s">
        <v>1352</v>
      </c>
      <c r="J1749"/>
      <c r="K1749" t="s">
        <v>1360</v>
      </c>
      <c r="L1749">
        <v>4</v>
      </c>
      <c r="M1749">
        <v>0</v>
      </c>
      <c r="N1749">
        <v>0.11899</v>
      </c>
      <c r="O1749">
        <v>0.12834000000000001</v>
      </c>
      <c r="P1749"/>
      <c r="Q1749"/>
      <c r="R1749">
        <v>0.24732999999999999</v>
      </c>
      <c r="S1749"/>
      <c r="T1749"/>
      <c r="U1749"/>
      <c r="V1749"/>
      <c r="W1749"/>
      <c r="X1749"/>
      <c r="Y1749"/>
      <c r="Z1749"/>
      <c r="AA1749"/>
      <c r="AB1749"/>
      <c r="AC1749"/>
      <c r="AD1749"/>
      <c r="AE1749">
        <v>0.12834000000000001</v>
      </c>
      <c r="AF1749"/>
      <c r="AG1749"/>
      <c r="AH1749"/>
      <c r="AI1749"/>
      <c r="AJ1749"/>
      <c r="AK1749"/>
      <c r="AL1749"/>
      <c r="AM1749"/>
      <c r="AN1749"/>
      <c r="AO1749"/>
      <c r="AP1749"/>
      <c r="AQ1749"/>
      <c r="AR1749"/>
      <c r="AS1749" t="s">
        <v>1353</v>
      </c>
      <c r="AT1749" s="108" t="str">
        <f t="shared" si="27"/>
        <v>FC1_2025-07-13_C</v>
      </c>
    </row>
    <row r="1750" spans="1:46" x14ac:dyDescent="0.35">
      <c r="A1750" t="s">
        <v>1798</v>
      </c>
      <c r="B1750" t="s">
        <v>1349</v>
      </c>
      <c r="C1750" t="s">
        <v>1397</v>
      </c>
      <c r="D1750" t="s">
        <v>1349</v>
      </c>
      <c r="E1750">
        <v>0.16727</v>
      </c>
      <c r="F1750" t="s">
        <v>1357</v>
      </c>
      <c r="G1750" s="6">
        <v>45851.611574074072</v>
      </c>
      <c r="H1750"/>
      <c r="I1750" t="s">
        <v>1352</v>
      </c>
      <c r="J1750"/>
      <c r="K1750" t="s">
        <v>1360</v>
      </c>
      <c r="L1750">
        <v>0</v>
      </c>
      <c r="M1750">
        <v>0</v>
      </c>
      <c r="N1750">
        <v>5.0279999999999998E-2</v>
      </c>
      <c r="O1750">
        <v>7.7999999999999999E-4</v>
      </c>
      <c r="P1750"/>
      <c r="Q1750"/>
      <c r="R1750">
        <v>5.1060000000000001E-2</v>
      </c>
      <c r="S1750"/>
      <c r="T1750"/>
      <c r="U1750"/>
      <c r="V1750"/>
      <c r="W1750"/>
      <c r="X1750"/>
      <c r="Y1750"/>
      <c r="Z1750"/>
      <c r="AA1750"/>
      <c r="AB1750"/>
      <c r="AC1750"/>
      <c r="AD1750"/>
      <c r="AE1750">
        <v>7.7999999999999999E-4</v>
      </c>
      <c r="AF1750"/>
      <c r="AG1750"/>
      <c r="AH1750"/>
      <c r="AI1750"/>
      <c r="AJ1750"/>
      <c r="AK1750"/>
      <c r="AL1750"/>
      <c r="AM1750"/>
      <c r="AN1750"/>
      <c r="AO1750"/>
      <c r="AP1750"/>
      <c r="AQ1750"/>
      <c r="AR1750"/>
      <c r="AS1750" t="s">
        <v>1353</v>
      </c>
      <c r="AT1750" s="108" t="str">
        <f t="shared" si="27"/>
        <v>HO1_2025-07-13_P</v>
      </c>
    </row>
    <row r="1751" spans="1:46" x14ac:dyDescent="0.35">
      <c r="A1751" t="s">
        <v>1802</v>
      </c>
      <c r="B1751" t="s">
        <v>1349</v>
      </c>
      <c r="C1751" t="s">
        <v>1350</v>
      </c>
      <c r="D1751" t="s">
        <v>1349</v>
      </c>
      <c r="E1751">
        <v>4.17502</v>
      </c>
      <c r="F1751" t="s">
        <v>1351</v>
      </c>
      <c r="G1751" s="6">
        <v>45851.611875000002</v>
      </c>
      <c r="H1751"/>
      <c r="I1751" t="s">
        <v>1352</v>
      </c>
      <c r="J1751"/>
      <c r="K1751"/>
      <c r="L1751">
        <v>0</v>
      </c>
      <c r="M1751">
        <v>0</v>
      </c>
      <c r="N1751">
        <v>1.9939999999999999E-2</v>
      </c>
      <c r="O1751">
        <v>4.28E-3</v>
      </c>
      <c r="P1751"/>
      <c r="Q1751"/>
      <c r="R1751">
        <v>2.4219999999999998E-2</v>
      </c>
      <c r="S1751"/>
      <c r="T1751"/>
      <c r="U1751"/>
      <c r="V1751"/>
      <c r="W1751"/>
      <c r="X1751"/>
      <c r="Y1751"/>
      <c r="Z1751"/>
      <c r="AA1751"/>
      <c r="AB1751"/>
      <c r="AC1751"/>
      <c r="AD1751"/>
      <c r="AE1751">
        <v>4.28E-3</v>
      </c>
      <c r="AF1751"/>
      <c r="AG1751"/>
      <c r="AH1751"/>
      <c r="AI1751"/>
      <c r="AJ1751"/>
      <c r="AK1751"/>
      <c r="AL1751"/>
      <c r="AM1751"/>
      <c r="AN1751"/>
      <c r="AO1751"/>
      <c r="AP1751"/>
      <c r="AQ1751"/>
      <c r="AR1751"/>
      <c r="AS1751" t="s">
        <v>1353</v>
      </c>
      <c r="AT1751" s="108" t="str">
        <f t="shared" si="27"/>
        <v>HB3_2025-07-13_N</v>
      </c>
    </row>
    <row r="1752" spans="1:46" x14ac:dyDescent="0.35">
      <c r="A1752" t="s">
        <v>1800</v>
      </c>
      <c r="B1752" t="s">
        <v>1349</v>
      </c>
      <c r="C1752" t="s">
        <v>1359</v>
      </c>
      <c r="D1752" t="s">
        <v>1349</v>
      </c>
      <c r="E1752">
        <v>640.62339999999995</v>
      </c>
      <c r="F1752" t="s">
        <v>1357</v>
      </c>
      <c r="G1752" s="6">
        <v>45851.616875</v>
      </c>
      <c r="H1752"/>
      <c r="I1752" t="s">
        <v>1352</v>
      </c>
      <c r="J1752"/>
      <c r="K1752" t="s">
        <v>1360</v>
      </c>
      <c r="L1752">
        <v>26</v>
      </c>
      <c r="M1752">
        <v>0</v>
      </c>
      <c r="N1752">
        <v>7.7100000000000002E-2</v>
      </c>
      <c r="O1752">
        <v>0.1313</v>
      </c>
      <c r="P1752"/>
      <c r="Q1752"/>
      <c r="R1752">
        <v>0.2084</v>
      </c>
      <c r="S1752"/>
      <c r="T1752"/>
      <c r="U1752"/>
      <c r="V1752"/>
      <c r="W1752"/>
      <c r="X1752"/>
      <c r="Y1752"/>
      <c r="Z1752"/>
      <c r="AA1752"/>
      <c r="AB1752"/>
      <c r="AC1752"/>
      <c r="AD1752"/>
      <c r="AE1752">
        <v>0.1313</v>
      </c>
      <c r="AF1752"/>
      <c r="AG1752"/>
      <c r="AH1752"/>
      <c r="AI1752"/>
      <c r="AJ1752"/>
      <c r="AK1752"/>
      <c r="AL1752"/>
      <c r="AM1752"/>
      <c r="AN1752"/>
      <c r="AO1752"/>
      <c r="AP1752"/>
      <c r="AQ1752"/>
      <c r="AR1752"/>
      <c r="AS1752" t="s">
        <v>1353</v>
      </c>
      <c r="AT1752" s="108" t="str">
        <f t="shared" si="27"/>
        <v>SW1_2025-07-13_C</v>
      </c>
    </row>
    <row r="1753" spans="1:46" x14ac:dyDescent="0.35">
      <c r="A1753" t="s">
        <v>1803</v>
      </c>
      <c r="B1753" t="s">
        <v>1349</v>
      </c>
      <c r="C1753" t="s">
        <v>1350</v>
      </c>
      <c r="D1753" t="s">
        <v>1349</v>
      </c>
      <c r="E1753">
        <v>-3.0593400000000002</v>
      </c>
      <c r="F1753" t="s">
        <v>1351</v>
      </c>
      <c r="G1753" s="6">
        <v>45851.619583333333</v>
      </c>
      <c r="H1753"/>
      <c r="I1753" t="s">
        <v>1352</v>
      </c>
      <c r="J1753"/>
      <c r="K1753"/>
      <c r="L1753">
        <v>0</v>
      </c>
      <c r="M1753">
        <v>0</v>
      </c>
      <c r="N1753">
        <v>-8.8999999999999995E-4</v>
      </c>
      <c r="O1753">
        <v>1.031E-2</v>
      </c>
      <c r="P1753"/>
      <c r="Q1753"/>
      <c r="R1753">
        <v>9.4199999999999996E-3</v>
      </c>
      <c r="S1753"/>
      <c r="T1753"/>
      <c r="U1753"/>
      <c r="V1753"/>
      <c r="W1753"/>
      <c r="X1753"/>
      <c r="Y1753"/>
      <c r="Z1753"/>
      <c r="AA1753"/>
      <c r="AB1753"/>
      <c r="AC1753"/>
      <c r="AD1753"/>
      <c r="AE1753">
        <v>1.031E-2</v>
      </c>
      <c r="AF1753"/>
      <c r="AG1753"/>
      <c r="AH1753"/>
      <c r="AI1753"/>
      <c r="AJ1753"/>
      <c r="AK1753"/>
      <c r="AL1753"/>
      <c r="AM1753"/>
      <c r="AN1753"/>
      <c r="AO1753"/>
      <c r="AP1753"/>
      <c r="AQ1753"/>
      <c r="AR1753"/>
      <c r="AS1753" t="s">
        <v>1353</v>
      </c>
      <c r="AT1753" s="108" t="str">
        <f t="shared" si="27"/>
        <v>CL4_2025-07-13_N</v>
      </c>
    </row>
    <row r="1754" spans="1:46" x14ac:dyDescent="0.35">
      <c r="A1754" t="s">
        <v>1802</v>
      </c>
      <c r="B1754" t="s">
        <v>1349</v>
      </c>
      <c r="C1754" t="s">
        <v>1359</v>
      </c>
      <c r="D1754" t="s">
        <v>1349</v>
      </c>
      <c r="E1754">
        <v>311.50479999999999</v>
      </c>
      <c r="F1754" t="s">
        <v>1357</v>
      </c>
      <c r="G1754" s="6">
        <v>45851.620324074072</v>
      </c>
      <c r="H1754"/>
      <c r="I1754" t="s">
        <v>1352</v>
      </c>
      <c r="J1754"/>
      <c r="K1754" t="s">
        <v>1360</v>
      </c>
      <c r="L1754">
        <v>4</v>
      </c>
      <c r="M1754">
        <v>0</v>
      </c>
      <c r="N1754">
        <v>0.18834999999999999</v>
      </c>
      <c r="O1754">
        <v>0.13003999999999999</v>
      </c>
      <c r="P1754"/>
      <c r="Q1754"/>
      <c r="R1754">
        <v>0.31839000000000001</v>
      </c>
      <c r="S1754"/>
      <c r="T1754"/>
      <c r="U1754"/>
      <c r="V1754"/>
      <c r="W1754"/>
      <c r="X1754"/>
      <c r="Y1754"/>
      <c r="Z1754"/>
      <c r="AA1754"/>
      <c r="AB1754"/>
      <c r="AC1754"/>
      <c r="AD1754"/>
      <c r="AE1754">
        <v>0.13003999999999999</v>
      </c>
      <c r="AF1754"/>
      <c r="AG1754"/>
      <c r="AH1754"/>
      <c r="AI1754"/>
      <c r="AJ1754"/>
      <c r="AK1754"/>
      <c r="AL1754"/>
      <c r="AM1754"/>
      <c r="AN1754"/>
      <c r="AO1754"/>
      <c r="AP1754"/>
      <c r="AQ1754"/>
      <c r="AR1754"/>
      <c r="AS1754" t="s">
        <v>1353</v>
      </c>
      <c r="AT1754" s="108" t="str">
        <f t="shared" si="27"/>
        <v>HB3_2025-07-13_C</v>
      </c>
    </row>
    <row r="1755" spans="1:46" x14ac:dyDescent="0.35">
      <c r="A1755" t="s">
        <v>1804</v>
      </c>
      <c r="B1755" t="s">
        <v>1349</v>
      </c>
      <c r="C1755" t="s">
        <v>1350</v>
      </c>
      <c r="D1755" t="s">
        <v>1349</v>
      </c>
      <c r="E1755">
        <v>-0.35543999999999998</v>
      </c>
      <c r="F1755" t="s">
        <v>1351</v>
      </c>
      <c r="G1755" s="6">
        <v>45851.623437499999</v>
      </c>
      <c r="H1755"/>
      <c r="I1755" t="s">
        <v>1352</v>
      </c>
      <c r="J1755"/>
      <c r="K1755"/>
      <c r="L1755">
        <v>0</v>
      </c>
      <c r="M1755">
        <v>0</v>
      </c>
      <c r="N1755">
        <v>6.8999999999999999E-3</v>
      </c>
      <c r="O1755">
        <v>7.7999999999999999E-4</v>
      </c>
      <c r="P1755"/>
      <c r="Q1755"/>
      <c r="R1755">
        <v>7.6699999999999997E-3</v>
      </c>
      <c r="S1755"/>
      <c r="T1755"/>
      <c r="U1755"/>
      <c r="V1755"/>
      <c r="W1755"/>
      <c r="X1755"/>
      <c r="Y1755"/>
      <c r="Z1755"/>
      <c r="AA1755"/>
      <c r="AB1755"/>
      <c r="AC1755"/>
      <c r="AD1755"/>
      <c r="AE1755">
        <v>7.7999999999999999E-4</v>
      </c>
      <c r="AF1755"/>
      <c r="AG1755"/>
      <c r="AH1755"/>
      <c r="AI1755"/>
      <c r="AJ1755"/>
      <c r="AK1755"/>
      <c r="AL1755"/>
      <c r="AM1755"/>
      <c r="AN1755"/>
      <c r="AO1755"/>
      <c r="AP1755"/>
      <c r="AQ1755"/>
      <c r="AR1755"/>
      <c r="AS1755" t="s">
        <v>1353</v>
      </c>
      <c r="AT1755" s="108" t="str">
        <f t="shared" si="27"/>
        <v>AX1_2025-07-13_N</v>
      </c>
    </row>
    <row r="1756" spans="1:46" x14ac:dyDescent="0.35">
      <c r="A1756" t="s">
        <v>1801</v>
      </c>
      <c r="B1756" t="s">
        <v>1349</v>
      </c>
      <c r="C1756" t="s">
        <v>1361</v>
      </c>
      <c r="D1756" t="s">
        <v>1349</v>
      </c>
      <c r="E1756">
        <v>1495.499</v>
      </c>
      <c r="F1756" t="s">
        <v>1351</v>
      </c>
      <c r="G1756" s="6">
        <v>45851.623553240737</v>
      </c>
      <c r="H1756"/>
      <c r="I1756" t="s">
        <v>1352</v>
      </c>
      <c r="J1756"/>
      <c r="K1756" t="s">
        <v>1360</v>
      </c>
      <c r="L1756">
        <v>4</v>
      </c>
      <c r="M1756">
        <v>0</v>
      </c>
      <c r="N1756">
        <v>0.30209999999999998</v>
      </c>
      <c r="O1756">
        <v>6.7000000000000002E-4</v>
      </c>
      <c r="P1756"/>
      <c r="Q1756"/>
      <c r="R1756">
        <v>0.30276999999999998</v>
      </c>
      <c r="S1756"/>
      <c r="T1756"/>
      <c r="U1756"/>
      <c r="V1756"/>
      <c r="W1756"/>
      <c r="X1756"/>
      <c r="Y1756"/>
      <c r="Z1756"/>
      <c r="AA1756"/>
      <c r="AB1756"/>
      <c r="AC1756"/>
      <c r="AD1756"/>
      <c r="AE1756">
        <v>6.7000000000000002E-4</v>
      </c>
      <c r="AF1756"/>
      <c r="AG1756"/>
      <c r="AH1756"/>
      <c r="AI1756"/>
      <c r="AJ1756"/>
      <c r="AK1756"/>
      <c r="AL1756"/>
      <c r="AM1756"/>
      <c r="AN1756"/>
      <c r="AO1756"/>
      <c r="AP1756"/>
      <c r="AQ1756"/>
      <c r="AR1756"/>
      <c r="AS1756" t="s">
        <v>1353</v>
      </c>
      <c r="AT1756" s="108" t="str">
        <f t="shared" si="27"/>
        <v>SB9_2025-07-13_T</v>
      </c>
    </row>
    <row r="1757" spans="1:46" x14ac:dyDescent="0.35">
      <c r="A1757" t="s">
        <v>1804</v>
      </c>
      <c r="B1757" t="s">
        <v>1349</v>
      </c>
      <c r="C1757" t="s">
        <v>1356</v>
      </c>
      <c r="D1757" t="s">
        <v>1349</v>
      </c>
      <c r="E1757">
        <v>4.199E-2</v>
      </c>
      <c r="F1757" t="s">
        <v>1357</v>
      </c>
      <c r="G1757" s="6">
        <v>45851.624583333331</v>
      </c>
      <c r="H1757"/>
      <c r="I1757" t="s">
        <v>1352</v>
      </c>
      <c r="J1757"/>
      <c r="K1757"/>
      <c r="L1757">
        <v>0</v>
      </c>
      <c r="M1757">
        <v>0</v>
      </c>
      <c r="N1757">
        <v>1.414E-2</v>
      </c>
      <c r="O1757">
        <v>2.5999999999999998E-4</v>
      </c>
      <c r="P1757"/>
      <c r="Q1757"/>
      <c r="R1757">
        <v>1.44E-2</v>
      </c>
      <c r="S1757"/>
      <c r="T1757"/>
      <c r="U1757"/>
      <c r="V1757"/>
      <c r="W1757"/>
      <c r="X1757"/>
      <c r="Y1757"/>
      <c r="Z1757"/>
      <c r="AA1757"/>
      <c r="AB1757"/>
      <c r="AC1757"/>
      <c r="AD1757"/>
      <c r="AE1757">
        <v>2.5999999999999998E-4</v>
      </c>
      <c r="AF1757"/>
      <c r="AG1757"/>
      <c r="AH1757"/>
      <c r="AI1757"/>
      <c r="AJ1757"/>
      <c r="AK1757"/>
      <c r="AL1757"/>
      <c r="AM1757"/>
      <c r="AN1757"/>
      <c r="AO1757"/>
      <c r="AP1757"/>
      <c r="AQ1757"/>
      <c r="AR1757"/>
      <c r="AS1757" t="s">
        <v>1353</v>
      </c>
      <c r="AT1757" s="108" t="str">
        <f t="shared" si="27"/>
        <v>AX1_2025-07-13_P</v>
      </c>
    </row>
    <row r="1758" spans="1:46" x14ac:dyDescent="0.35">
      <c r="A1758" t="s">
        <v>1805</v>
      </c>
      <c r="B1758" t="s">
        <v>1349</v>
      </c>
      <c r="C1758" t="s">
        <v>1350</v>
      </c>
      <c r="D1758" t="s">
        <v>1349</v>
      </c>
      <c r="E1758">
        <v>-0.88231000000000004</v>
      </c>
      <c r="F1758" t="s">
        <v>1351</v>
      </c>
      <c r="G1758" s="6">
        <v>45851.624791666669</v>
      </c>
      <c r="H1758"/>
      <c r="I1758" t="s">
        <v>1352</v>
      </c>
      <c r="J1758"/>
      <c r="K1758"/>
      <c r="L1758">
        <v>0</v>
      </c>
      <c r="M1758">
        <v>0</v>
      </c>
      <c r="N1758">
        <v>5.3800000000000002E-3</v>
      </c>
      <c r="O1758">
        <v>6.0600000000000003E-3</v>
      </c>
      <c r="P1758"/>
      <c r="Q1758"/>
      <c r="R1758">
        <v>1.1440000000000001E-2</v>
      </c>
      <c r="S1758"/>
      <c r="T1758"/>
      <c r="U1758"/>
      <c r="V1758"/>
      <c r="W1758"/>
      <c r="X1758"/>
      <c r="Y1758"/>
      <c r="Z1758"/>
      <c r="AA1758"/>
      <c r="AB1758"/>
      <c r="AC1758"/>
      <c r="AD1758"/>
      <c r="AE1758">
        <v>6.0600000000000003E-3</v>
      </c>
      <c r="AF1758"/>
      <c r="AG1758"/>
      <c r="AH1758"/>
      <c r="AI1758"/>
      <c r="AJ1758"/>
      <c r="AK1758"/>
      <c r="AL1758"/>
      <c r="AM1758"/>
      <c r="AN1758"/>
      <c r="AO1758"/>
      <c r="AP1758"/>
      <c r="AQ1758"/>
      <c r="AR1758"/>
      <c r="AS1758" t="s">
        <v>1353</v>
      </c>
      <c r="AT1758" s="108" t="str">
        <f t="shared" si="27"/>
        <v>CB2_2025-07-13_N</v>
      </c>
    </row>
    <row r="1759" spans="1:46" x14ac:dyDescent="0.35">
      <c r="A1759" t="s">
        <v>1803</v>
      </c>
      <c r="B1759" t="s">
        <v>1349</v>
      </c>
      <c r="C1759" t="s">
        <v>1356</v>
      </c>
      <c r="D1759" t="s">
        <v>1349</v>
      </c>
      <c r="E1759">
        <v>5.0610000000000002E-2</v>
      </c>
      <c r="F1759" t="s">
        <v>1357</v>
      </c>
      <c r="G1759" s="6">
        <v>45851.625208333331</v>
      </c>
      <c r="H1759"/>
      <c r="I1759" t="s">
        <v>1352</v>
      </c>
      <c r="J1759"/>
      <c r="K1759" t="s">
        <v>1360</v>
      </c>
      <c r="L1759">
        <v>0</v>
      </c>
      <c r="M1759">
        <v>0</v>
      </c>
      <c r="N1759">
        <v>1.7270000000000001E-2</v>
      </c>
      <c r="O1759">
        <v>4.0400000000000002E-3</v>
      </c>
      <c r="P1759"/>
      <c r="Q1759"/>
      <c r="R1759">
        <v>2.1309999999999999E-2</v>
      </c>
      <c r="S1759"/>
      <c r="T1759"/>
      <c r="U1759"/>
      <c r="V1759"/>
      <c r="W1759"/>
      <c r="X1759"/>
      <c r="Y1759"/>
      <c r="Z1759"/>
      <c r="AA1759"/>
      <c r="AB1759"/>
      <c r="AC1759"/>
      <c r="AD1759"/>
      <c r="AE1759">
        <v>4.0400000000000002E-3</v>
      </c>
      <c r="AF1759"/>
      <c r="AG1759"/>
      <c r="AH1759"/>
      <c r="AI1759"/>
      <c r="AJ1759"/>
      <c r="AK1759"/>
      <c r="AL1759"/>
      <c r="AM1759"/>
      <c r="AN1759"/>
      <c r="AO1759"/>
      <c r="AP1759"/>
      <c r="AQ1759"/>
      <c r="AR1759"/>
      <c r="AS1759" t="s">
        <v>1353</v>
      </c>
      <c r="AT1759" s="108" t="str">
        <f t="shared" si="27"/>
        <v>CL4_2025-07-13_P</v>
      </c>
    </row>
    <row r="1760" spans="1:46" x14ac:dyDescent="0.35">
      <c r="A1760" t="s">
        <v>1806</v>
      </c>
      <c r="B1760" t="s">
        <v>1349</v>
      </c>
      <c r="C1760" t="s">
        <v>1350</v>
      </c>
      <c r="D1760" t="s">
        <v>1349</v>
      </c>
      <c r="E1760">
        <v>-1.65784</v>
      </c>
      <c r="F1760" t="s">
        <v>1351</v>
      </c>
      <c r="G1760" s="6">
        <v>45851.626562500001</v>
      </c>
      <c r="H1760"/>
      <c r="I1760" t="s">
        <v>1352</v>
      </c>
      <c r="J1760"/>
      <c r="K1760"/>
      <c r="L1760">
        <v>0</v>
      </c>
      <c r="M1760">
        <v>0</v>
      </c>
      <c r="N1760">
        <v>3.15E-3</v>
      </c>
      <c r="O1760">
        <v>3.3E-3</v>
      </c>
      <c r="P1760"/>
      <c r="Q1760"/>
      <c r="R1760">
        <v>6.4400000000000004E-3</v>
      </c>
      <c r="S1760"/>
      <c r="T1760"/>
      <c r="U1760"/>
      <c r="V1760"/>
      <c r="W1760"/>
      <c r="X1760"/>
      <c r="Y1760"/>
      <c r="Z1760"/>
      <c r="AA1760"/>
      <c r="AB1760"/>
      <c r="AC1760"/>
      <c r="AD1760"/>
      <c r="AE1760">
        <v>3.3E-3</v>
      </c>
      <c r="AF1760"/>
      <c r="AG1760"/>
      <c r="AH1760"/>
      <c r="AI1760"/>
      <c r="AJ1760"/>
      <c r="AK1760"/>
      <c r="AL1760"/>
      <c r="AM1760"/>
      <c r="AN1760"/>
      <c r="AO1760"/>
      <c r="AP1760"/>
      <c r="AQ1760"/>
      <c r="AR1760"/>
      <c r="AS1760" t="s">
        <v>1353</v>
      </c>
      <c r="AT1760" s="108" t="str">
        <f t="shared" si="27"/>
        <v>SYL1_2025-07-13_N</v>
      </c>
    </row>
    <row r="1761" spans="1:46" x14ac:dyDescent="0.35">
      <c r="A1761" t="s">
        <v>1807</v>
      </c>
      <c r="B1761" t="s">
        <v>1349</v>
      </c>
      <c r="C1761" t="s">
        <v>1350</v>
      </c>
      <c r="D1761" t="s">
        <v>1349</v>
      </c>
      <c r="E1761">
        <v>-2.93804</v>
      </c>
      <c r="F1761" t="s">
        <v>1351</v>
      </c>
      <c r="G1761" s="6">
        <v>45851.629062499997</v>
      </c>
      <c r="H1761"/>
      <c r="I1761" t="s">
        <v>1352</v>
      </c>
      <c r="J1761"/>
      <c r="K1761"/>
      <c r="L1761">
        <v>0</v>
      </c>
      <c r="M1761">
        <v>0</v>
      </c>
      <c r="N1761">
        <v>-5.4000000000000001E-4</v>
      </c>
      <c r="O1761">
        <v>8.2400000000000008E-3</v>
      </c>
      <c r="P1761"/>
      <c r="Q1761"/>
      <c r="R1761">
        <v>7.7000000000000002E-3</v>
      </c>
      <c r="S1761"/>
      <c r="T1761"/>
      <c r="U1761"/>
      <c r="V1761"/>
      <c r="W1761"/>
      <c r="X1761"/>
      <c r="Y1761"/>
      <c r="Z1761"/>
      <c r="AA1761"/>
      <c r="AB1761"/>
      <c r="AC1761"/>
      <c r="AD1761"/>
      <c r="AE1761">
        <v>8.2400000000000008E-3</v>
      </c>
      <c r="AF1761"/>
      <c r="AG1761"/>
      <c r="AH1761"/>
      <c r="AI1761"/>
      <c r="AJ1761"/>
      <c r="AK1761"/>
      <c r="AL1761"/>
      <c r="AM1761"/>
      <c r="AN1761"/>
      <c r="AO1761"/>
      <c r="AP1761"/>
      <c r="AQ1761"/>
      <c r="AR1761"/>
      <c r="AS1761" t="s">
        <v>1353</v>
      </c>
      <c r="AT1761" s="108" t="str">
        <f t="shared" si="27"/>
        <v>SPBP1_2025-07-13_N</v>
      </c>
    </row>
    <row r="1762" spans="1:46" x14ac:dyDescent="0.35">
      <c r="A1762" t="s">
        <v>1804</v>
      </c>
      <c r="B1762" t="s">
        <v>1349</v>
      </c>
      <c r="C1762" t="s">
        <v>1359</v>
      </c>
      <c r="D1762" t="s">
        <v>1349</v>
      </c>
      <c r="E1762">
        <v>458.56450000000001</v>
      </c>
      <c r="F1762" t="s">
        <v>1357</v>
      </c>
      <c r="G1762" s="6">
        <v>45851.629166666666</v>
      </c>
      <c r="H1762"/>
      <c r="I1762" t="s">
        <v>1352</v>
      </c>
      <c r="J1762"/>
      <c r="K1762" t="s">
        <v>1360</v>
      </c>
      <c r="L1762">
        <v>4</v>
      </c>
      <c r="M1762">
        <v>0</v>
      </c>
      <c r="N1762">
        <v>0.26474999999999999</v>
      </c>
      <c r="O1762">
        <v>0.13250999999999999</v>
      </c>
      <c r="P1762"/>
      <c r="Q1762"/>
      <c r="R1762">
        <v>0.39726</v>
      </c>
      <c r="S1762"/>
      <c r="T1762"/>
      <c r="U1762"/>
      <c r="V1762"/>
      <c r="W1762"/>
      <c r="X1762"/>
      <c r="Y1762"/>
      <c r="Z1762"/>
      <c r="AA1762"/>
      <c r="AB1762"/>
      <c r="AC1762"/>
      <c r="AD1762"/>
      <c r="AE1762">
        <v>0.13250999999999999</v>
      </c>
      <c r="AF1762"/>
      <c r="AG1762"/>
      <c r="AH1762"/>
      <c r="AI1762"/>
      <c r="AJ1762"/>
      <c r="AK1762"/>
      <c r="AL1762"/>
      <c r="AM1762"/>
      <c r="AN1762"/>
      <c r="AO1762"/>
      <c r="AP1762"/>
      <c r="AQ1762"/>
      <c r="AR1762"/>
      <c r="AS1762" t="s">
        <v>1353</v>
      </c>
      <c r="AT1762" s="108" t="str">
        <f t="shared" si="27"/>
        <v>AX1_2025-07-13_C</v>
      </c>
    </row>
    <row r="1763" spans="1:46" x14ac:dyDescent="0.35">
      <c r="A1763" t="s">
        <v>1802</v>
      </c>
      <c r="B1763" t="s">
        <v>1349</v>
      </c>
      <c r="C1763" t="s">
        <v>1361</v>
      </c>
      <c r="D1763" t="s">
        <v>1349</v>
      </c>
      <c r="E1763">
        <v>845.83299999999997</v>
      </c>
      <c r="F1763" t="s">
        <v>1351</v>
      </c>
      <c r="G1763" s="6">
        <v>45851.629791666666</v>
      </c>
      <c r="H1763"/>
      <c r="I1763" t="s">
        <v>1352</v>
      </c>
      <c r="J1763"/>
      <c r="K1763" t="s">
        <v>1360</v>
      </c>
      <c r="L1763">
        <v>4</v>
      </c>
      <c r="M1763">
        <v>0</v>
      </c>
      <c r="N1763">
        <v>0.17216000000000001</v>
      </c>
      <c r="O1763">
        <v>2.5000000000000001E-4</v>
      </c>
      <c r="P1763"/>
      <c r="Q1763"/>
      <c r="R1763">
        <v>0.17241000000000001</v>
      </c>
      <c r="S1763"/>
      <c r="T1763"/>
      <c r="U1763"/>
      <c r="V1763"/>
      <c r="W1763"/>
      <c r="X1763"/>
      <c r="Y1763"/>
      <c r="Z1763"/>
      <c r="AA1763"/>
      <c r="AB1763"/>
      <c r="AC1763"/>
      <c r="AD1763"/>
      <c r="AE1763">
        <v>2.5000000000000001E-4</v>
      </c>
      <c r="AF1763"/>
      <c r="AG1763"/>
      <c r="AH1763"/>
      <c r="AI1763"/>
      <c r="AJ1763"/>
      <c r="AK1763"/>
      <c r="AL1763"/>
      <c r="AM1763"/>
      <c r="AN1763"/>
      <c r="AO1763"/>
      <c r="AP1763"/>
      <c r="AQ1763"/>
      <c r="AR1763"/>
      <c r="AS1763" t="s">
        <v>1353</v>
      </c>
      <c r="AT1763" s="108" t="str">
        <f t="shared" si="27"/>
        <v>HB3_2025-07-13_T</v>
      </c>
    </row>
    <row r="1764" spans="1:46" x14ac:dyDescent="0.35">
      <c r="A1764" t="s">
        <v>1804</v>
      </c>
      <c r="B1764" t="s">
        <v>1349</v>
      </c>
      <c r="C1764" t="s">
        <v>1361</v>
      </c>
      <c r="D1764" t="s">
        <v>1349</v>
      </c>
      <c r="E1764">
        <v>344.8297</v>
      </c>
      <c r="F1764" t="s">
        <v>1351</v>
      </c>
      <c r="G1764" s="6">
        <v>45851.630416666667</v>
      </c>
      <c r="H1764"/>
      <c r="I1764" t="s">
        <v>1352</v>
      </c>
      <c r="J1764"/>
      <c r="K1764"/>
      <c r="L1764">
        <v>0</v>
      </c>
      <c r="M1764">
        <v>0</v>
      </c>
      <c r="N1764">
        <v>0.34819</v>
      </c>
      <c r="O1764">
        <v>1.2899999999999999E-3</v>
      </c>
      <c r="P1764"/>
      <c r="Q1764"/>
      <c r="R1764">
        <v>0.34948000000000001</v>
      </c>
      <c r="S1764"/>
      <c r="T1764"/>
      <c r="U1764"/>
      <c r="V1764"/>
      <c r="W1764"/>
      <c r="X1764"/>
      <c r="Y1764"/>
      <c r="Z1764"/>
      <c r="AA1764"/>
      <c r="AB1764"/>
      <c r="AC1764"/>
      <c r="AD1764"/>
      <c r="AE1764">
        <v>1.2899999999999999E-3</v>
      </c>
      <c r="AF1764"/>
      <c r="AG1764"/>
      <c r="AH1764"/>
      <c r="AI1764"/>
      <c r="AJ1764"/>
      <c r="AK1764"/>
      <c r="AL1764"/>
      <c r="AM1764"/>
      <c r="AN1764"/>
      <c r="AO1764"/>
      <c r="AP1764"/>
      <c r="AQ1764"/>
      <c r="AR1764"/>
      <c r="AS1764" t="s">
        <v>1353</v>
      </c>
      <c r="AT1764" s="108" t="str">
        <f t="shared" si="27"/>
        <v>AX1_2025-07-13_T</v>
      </c>
    </row>
    <row r="1765" spans="1:46" x14ac:dyDescent="0.35">
      <c r="A1765" t="s">
        <v>1803</v>
      </c>
      <c r="B1765" t="s">
        <v>1349</v>
      </c>
      <c r="C1765" t="s">
        <v>1359</v>
      </c>
      <c r="D1765" t="s">
        <v>1349</v>
      </c>
      <c r="E1765">
        <v>520.81560000000002</v>
      </c>
      <c r="F1765" t="s">
        <v>1357</v>
      </c>
      <c r="G1765" s="6">
        <v>45851.630729166667</v>
      </c>
      <c r="H1765"/>
      <c r="I1765" t="s">
        <v>1352</v>
      </c>
      <c r="J1765"/>
      <c r="K1765" t="s">
        <v>1360</v>
      </c>
      <c r="L1765">
        <v>21</v>
      </c>
      <c r="M1765">
        <v>0</v>
      </c>
      <c r="N1765">
        <v>7.6939999999999995E-2</v>
      </c>
      <c r="O1765">
        <v>0.13052</v>
      </c>
      <c r="P1765"/>
      <c r="Q1765"/>
      <c r="R1765">
        <v>0.20746000000000001</v>
      </c>
      <c r="S1765"/>
      <c r="T1765"/>
      <c r="U1765"/>
      <c r="V1765"/>
      <c r="W1765"/>
      <c r="X1765"/>
      <c r="Y1765"/>
      <c r="Z1765"/>
      <c r="AA1765"/>
      <c r="AB1765"/>
      <c r="AC1765"/>
      <c r="AD1765"/>
      <c r="AE1765">
        <v>0.13052</v>
      </c>
      <c r="AF1765"/>
      <c r="AG1765"/>
      <c r="AH1765"/>
      <c r="AI1765"/>
      <c r="AJ1765"/>
      <c r="AK1765"/>
      <c r="AL1765"/>
      <c r="AM1765"/>
      <c r="AN1765"/>
      <c r="AO1765"/>
      <c r="AP1765"/>
      <c r="AQ1765"/>
      <c r="AR1765"/>
      <c r="AS1765" t="s">
        <v>1353</v>
      </c>
      <c r="AT1765" s="108" t="str">
        <f t="shared" si="27"/>
        <v>CL4_2025-07-13_C</v>
      </c>
    </row>
    <row r="1766" spans="1:46" x14ac:dyDescent="0.35">
      <c r="A1766" t="s">
        <v>1808</v>
      </c>
      <c r="B1766" t="s">
        <v>1349</v>
      </c>
      <c r="C1766" t="s">
        <v>1350</v>
      </c>
      <c r="D1766" t="s">
        <v>1349</v>
      </c>
      <c r="E1766">
        <v>5.1518899999999999</v>
      </c>
      <c r="F1766" t="s">
        <v>1351</v>
      </c>
      <c r="G1766" s="6">
        <v>45851.643020833333</v>
      </c>
      <c r="H1766"/>
      <c r="I1766" t="s">
        <v>1352</v>
      </c>
      <c r="J1766"/>
      <c r="K1766"/>
      <c r="L1766">
        <v>0</v>
      </c>
      <c r="M1766">
        <v>0</v>
      </c>
      <c r="N1766">
        <v>2.2749999999999999E-2</v>
      </c>
      <c r="O1766">
        <v>5.5199999999999997E-3</v>
      </c>
      <c r="P1766"/>
      <c r="Q1766"/>
      <c r="R1766">
        <v>2.828E-2</v>
      </c>
      <c r="S1766"/>
      <c r="T1766"/>
      <c r="U1766"/>
      <c r="V1766"/>
      <c r="W1766"/>
      <c r="X1766"/>
      <c r="Y1766"/>
      <c r="Z1766"/>
      <c r="AA1766"/>
      <c r="AB1766"/>
      <c r="AC1766"/>
      <c r="AD1766"/>
      <c r="AE1766">
        <v>5.5199999999999997E-3</v>
      </c>
      <c r="AF1766"/>
      <c r="AG1766"/>
      <c r="AH1766"/>
      <c r="AI1766"/>
      <c r="AJ1766"/>
      <c r="AK1766"/>
      <c r="AL1766"/>
      <c r="AM1766"/>
      <c r="AN1766"/>
      <c r="AO1766"/>
      <c r="AP1766"/>
      <c r="AQ1766"/>
      <c r="AR1766"/>
      <c r="AS1766" t="s">
        <v>1353</v>
      </c>
      <c r="AT1766" s="108" t="str">
        <f t="shared" si="27"/>
        <v>MRCL1_2025-07-13_N</v>
      </c>
    </row>
    <row r="1767" spans="1:46" x14ac:dyDescent="0.35">
      <c r="A1767" t="s">
        <v>1809</v>
      </c>
      <c r="B1767" t="s">
        <v>1349</v>
      </c>
      <c r="C1767" t="s">
        <v>1350</v>
      </c>
      <c r="D1767" t="s">
        <v>1349</v>
      </c>
      <c r="E1767">
        <v>16.224820000000001</v>
      </c>
      <c r="F1767" t="s">
        <v>1351</v>
      </c>
      <c r="G1767" s="6">
        <v>45851.645312499997</v>
      </c>
      <c r="H1767"/>
      <c r="I1767" t="s">
        <v>1352</v>
      </c>
      <c r="J1767"/>
      <c r="K1767"/>
      <c r="L1767">
        <v>0</v>
      </c>
      <c r="M1767">
        <v>0</v>
      </c>
      <c r="N1767">
        <v>5.4640000000000001E-2</v>
      </c>
      <c r="O1767">
        <v>9.92E-3</v>
      </c>
      <c r="P1767"/>
      <c r="Q1767"/>
      <c r="R1767">
        <v>6.4560000000000006E-2</v>
      </c>
      <c r="S1767"/>
      <c r="T1767"/>
      <c r="U1767"/>
      <c r="V1767"/>
      <c r="W1767"/>
      <c r="X1767"/>
      <c r="Y1767"/>
      <c r="Z1767"/>
      <c r="AA1767"/>
      <c r="AB1767"/>
      <c r="AC1767"/>
      <c r="AD1767"/>
      <c r="AE1767">
        <v>9.92E-3</v>
      </c>
      <c r="AF1767"/>
      <c r="AG1767"/>
      <c r="AH1767"/>
      <c r="AI1767"/>
      <c r="AJ1767"/>
      <c r="AK1767"/>
      <c r="AL1767"/>
      <c r="AM1767"/>
      <c r="AN1767"/>
      <c r="AO1767"/>
      <c r="AP1767"/>
      <c r="AQ1767"/>
      <c r="AR1767"/>
      <c r="AS1767" t="s">
        <v>1353</v>
      </c>
      <c r="AT1767" s="108" t="str">
        <f t="shared" si="27"/>
        <v>BB1_2025-07-13_N</v>
      </c>
    </row>
    <row r="1768" spans="1:46" x14ac:dyDescent="0.35">
      <c r="A1768" t="s">
        <v>1810</v>
      </c>
      <c r="B1768" t="s">
        <v>1349</v>
      </c>
      <c r="C1768" t="s">
        <v>1361</v>
      </c>
      <c r="D1768" t="s">
        <v>1349</v>
      </c>
      <c r="E1768">
        <v>143.42140000000001</v>
      </c>
      <c r="F1768" t="s">
        <v>1351</v>
      </c>
      <c r="G1768" s="6">
        <v>45851.645428240743</v>
      </c>
      <c r="H1768"/>
      <c r="I1768" t="s">
        <v>1352</v>
      </c>
      <c r="J1768"/>
      <c r="K1768"/>
      <c r="L1768">
        <v>0</v>
      </c>
      <c r="M1768">
        <v>0</v>
      </c>
      <c r="N1768">
        <v>0.14659</v>
      </c>
      <c r="O1768">
        <v>3.9100000000000003E-3</v>
      </c>
      <c r="P1768"/>
      <c r="Q1768"/>
      <c r="R1768">
        <v>0.15049999999999999</v>
      </c>
      <c r="S1768"/>
      <c r="T1768"/>
      <c r="U1768"/>
      <c r="V1768"/>
      <c r="W1768"/>
      <c r="X1768"/>
      <c r="Y1768"/>
      <c r="Z1768"/>
      <c r="AA1768"/>
      <c r="AB1768"/>
      <c r="AC1768"/>
      <c r="AD1768"/>
      <c r="AE1768">
        <v>3.9100000000000003E-3</v>
      </c>
      <c r="AF1768"/>
      <c r="AG1768"/>
      <c r="AH1768"/>
      <c r="AI1768"/>
      <c r="AJ1768"/>
      <c r="AK1768"/>
      <c r="AL1768"/>
      <c r="AM1768"/>
      <c r="AN1768"/>
      <c r="AO1768"/>
      <c r="AP1768"/>
      <c r="AQ1768"/>
      <c r="AR1768"/>
      <c r="AS1768" t="s">
        <v>1353</v>
      </c>
      <c r="AT1768" s="108" t="str">
        <f t="shared" si="27"/>
        <v>ETL1_2025-07-13_T</v>
      </c>
    </row>
    <row r="1769" spans="1:46" x14ac:dyDescent="0.35">
      <c r="A1769" t="s">
        <v>1809</v>
      </c>
      <c r="B1769" t="s">
        <v>1349</v>
      </c>
      <c r="C1769" t="s">
        <v>1356</v>
      </c>
      <c r="D1769" t="s">
        <v>1349</v>
      </c>
      <c r="E1769">
        <v>0.11532000000000001</v>
      </c>
      <c r="F1769" t="s">
        <v>1357</v>
      </c>
      <c r="G1769" s="6">
        <v>45851.647916666669</v>
      </c>
      <c r="H1769"/>
      <c r="I1769" t="s">
        <v>1352</v>
      </c>
      <c r="J1769"/>
      <c r="K1769"/>
      <c r="L1769">
        <v>0</v>
      </c>
      <c r="M1769">
        <v>0</v>
      </c>
      <c r="N1769">
        <v>4.0710000000000003E-2</v>
      </c>
      <c r="O1769">
        <v>2.8999999999999998E-3</v>
      </c>
      <c r="P1769"/>
      <c r="Q1769"/>
      <c r="R1769">
        <v>4.3619999999999999E-2</v>
      </c>
      <c r="S1769"/>
      <c r="T1769"/>
      <c r="U1769"/>
      <c r="V1769"/>
      <c r="W1769"/>
      <c r="X1769"/>
      <c r="Y1769"/>
      <c r="Z1769"/>
      <c r="AA1769"/>
      <c r="AB1769"/>
      <c r="AC1769"/>
      <c r="AD1769"/>
      <c r="AE1769">
        <v>2.8999999999999998E-3</v>
      </c>
      <c r="AF1769"/>
      <c r="AG1769"/>
      <c r="AH1769"/>
      <c r="AI1769"/>
      <c r="AJ1769"/>
      <c r="AK1769"/>
      <c r="AL1769"/>
      <c r="AM1769"/>
      <c r="AN1769"/>
      <c r="AO1769"/>
      <c r="AP1769"/>
      <c r="AQ1769"/>
      <c r="AR1769"/>
      <c r="AS1769" t="s">
        <v>1353</v>
      </c>
      <c r="AT1769" s="108" t="str">
        <f t="shared" si="27"/>
        <v>BB1_2025-07-13_P</v>
      </c>
    </row>
    <row r="1770" spans="1:46" x14ac:dyDescent="0.35">
      <c r="A1770" t="s">
        <v>1808</v>
      </c>
      <c r="B1770" t="s">
        <v>1349</v>
      </c>
      <c r="C1770" t="s">
        <v>1361</v>
      </c>
      <c r="D1770" t="s">
        <v>1349</v>
      </c>
      <c r="E1770">
        <v>222.0179</v>
      </c>
      <c r="F1770" t="s">
        <v>1351</v>
      </c>
      <c r="G1770" s="6">
        <v>45851.649062500001</v>
      </c>
      <c r="H1770"/>
      <c r="I1770" t="s">
        <v>1352</v>
      </c>
      <c r="J1770"/>
      <c r="K1770"/>
      <c r="L1770">
        <v>0</v>
      </c>
      <c r="M1770">
        <v>0</v>
      </c>
      <c r="N1770">
        <v>0.22483</v>
      </c>
      <c r="O1770">
        <v>3.0500000000000002E-3</v>
      </c>
      <c r="P1770"/>
      <c r="Q1770"/>
      <c r="R1770">
        <v>0.22788</v>
      </c>
      <c r="S1770"/>
      <c r="T1770"/>
      <c r="U1770"/>
      <c r="V1770"/>
      <c r="W1770"/>
      <c r="X1770"/>
      <c r="Y1770"/>
      <c r="Z1770"/>
      <c r="AA1770"/>
      <c r="AB1770"/>
      <c r="AC1770"/>
      <c r="AD1770"/>
      <c r="AE1770">
        <v>3.0500000000000002E-3</v>
      </c>
      <c r="AF1770"/>
      <c r="AG1770"/>
      <c r="AH1770"/>
      <c r="AI1770"/>
      <c r="AJ1770"/>
      <c r="AK1770"/>
      <c r="AL1770"/>
      <c r="AM1770"/>
      <c r="AN1770"/>
      <c r="AO1770"/>
      <c r="AP1770"/>
      <c r="AQ1770"/>
      <c r="AR1770"/>
      <c r="AS1770" t="s">
        <v>1353</v>
      </c>
      <c r="AT1770" s="108" t="str">
        <f t="shared" si="27"/>
        <v>MRCL1_2025-07-13_T</v>
      </c>
    </row>
    <row r="1771" spans="1:46" x14ac:dyDescent="0.35">
      <c r="A1771" t="s">
        <v>1808</v>
      </c>
      <c r="B1771" t="s">
        <v>1349</v>
      </c>
      <c r="C1771" t="s">
        <v>1359</v>
      </c>
      <c r="D1771" t="s">
        <v>1349</v>
      </c>
      <c r="E1771">
        <v>354.82069999999999</v>
      </c>
      <c r="F1771" t="s">
        <v>1357</v>
      </c>
      <c r="G1771" s="6">
        <v>45851.653657407405</v>
      </c>
      <c r="H1771"/>
      <c r="I1771" t="s">
        <v>1352</v>
      </c>
      <c r="J1771"/>
      <c r="K1771" t="s">
        <v>1360</v>
      </c>
      <c r="L1771">
        <v>4</v>
      </c>
      <c r="M1771">
        <v>0</v>
      </c>
      <c r="N1771">
        <v>0.21160999999999999</v>
      </c>
      <c r="O1771">
        <v>0.13188</v>
      </c>
      <c r="P1771"/>
      <c r="Q1771"/>
      <c r="R1771">
        <v>0.34349000000000002</v>
      </c>
      <c r="S1771"/>
      <c r="T1771"/>
      <c r="U1771"/>
      <c r="V1771"/>
      <c r="W1771"/>
      <c r="X1771"/>
      <c r="Y1771"/>
      <c r="Z1771"/>
      <c r="AA1771"/>
      <c r="AB1771"/>
      <c r="AC1771"/>
      <c r="AD1771"/>
      <c r="AE1771">
        <v>0.13188</v>
      </c>
      <c r="AF1771"/>
      <c r="AG1771"/>
      <c r="AH1771"/>
      <c r="AI1771"/>
      <c r="AJ1771"/>
      <c r="AK1771"/>
      <c r="AL1771"/>
      <c r="AM1771"/>
      <c r="AN1771"/>
      <c r="AO1771"/>
      <c r="AP1771"/>
      <c r="AQ1771"/>
      <c r="AR1771"/>
      <c r="AS1771" t="s">
        <v>1353</v>
      </c>
      <c r="AT1771" s="108" t="str">
        <f t="shared" si="27"/>
        <v>MRCL1_2025-07-13_C</v>
      </c>
    </row>
    <row r="1772" spans="1:46" x14ac:dyDescent="0.35">
      <c r="A1772" t="s">
        <v>1809</v>
      </c>
      <c r="B1772" t="s">
        <v>1349</v>
      </c>
      <c r="C1772" t="s">
        <v>1359</v>
      </c>
      <c r="D1772" t="s">
        <v>1349</v>
      </c>
      <c r="E1772">
        <v>449.62259999999998</v>
      </c>
      <c r="F1772" t="s">
        <v>1357</v>
      </c>
      <c r="G1772" s="6">
        <v>45851.654687499999</v>
      </c>
      <c r="H1772"/>
      <c r="I1772" t="s">
        <v>1352</v>
      </c>
      <c r="J1772"/>
      <c r="K1772" t="s">
        <v>1360</v>
      </c>
      <c r="L1772">
        <v>4</v>
      </c>
      <c r="M1772">
        <v>0</v>
      </c>
      <c r="N1772">
        <v>0.26030999999999999</v>
      </c>
      <c r="O1772">
        <v>0.13067999999999999</v>
      </c>
      <c r="P1772"/>
      <c r="Q1772"/>
      <c r="R1772">
        <v>0.39099</v>
      </c>
      <c r="S1772"/>
      <c r="T1772"/>
      <c r="U1772"/>
      <c r="V1772"/>
      <c r="W1772"/>
      <c r="X1772"/>
      <c r="Y1772"/>
      <c r="Z1772"/>
      <c r="AA1772"/>
      <c r="AB1772"/>
      <c r="AC1772"/>
      <c r="AD1772"/>
      <c r="AE1772">
        <v>0.13067999999999999</v>
      </c>
      <c r="AF1772"/>
      <c r="AG1772"/>
      <c r="AH1772"/>
      <c r="AI1772"/>
      <c r="AJ1772"/>
      <c r="AK1772"/>
      <c r="AL1772"/>
      <c r="AM1772"/>
      <c r="AN1772"/>
      <c r="AO1772"/>
      <c r="AP1772"/>
      <c r="AQ1772"/>
      <c r="AR1772"/>
      <c r="AS1772" t="s">
        <v>1353</v>
      </c>
      <c r="AT1772" s="108" t="str">
        <f t="shared" si="27"/>
        <v>BB1_2025-07-13_C</v>
      </c>
    </row>
    <row r="1773" spans="1:46" x14ac:dyDescent="0.35">
      <c r="A1773" t="s">
        <v>1801</v>
      </c>
      <c r="B1773" t="s">
        <v>1349</v>
      </c>
      <c r="C1773" t="s">
        <v>1359</v>
      </c>
      <c r="D1773" t="s">
        <v>1349</v>
      </c>
      <c r="E1773">
        <v>702.6454</v>
      </c>
      <c r="F1773" t="s">
        <v>1357</v>
      </c>
      <c r="G1773" s="6">
        <v>45851.655729166669</v>
      </c>
      <c r="H1773" t="s">
        <v>1468</v>
      </c>
      <c r="I1773" t="s">
        <v>1352</v>
      </c>
      <c r="J1773"/>
      <c r="K1773" t="s">
        <v>1360</v>
      </c>
      <c r="L1773">
        <v>28</v>
      </c>
      <c r="M1773">
        <v>0</v>
      </c>
      <c r="N1773">
        <v>7.8630000000000005E-2</v>
      </c>
      <c r="O1773">
        <v>0.13150999999999999</v>
      </c>
      <c r="P1773"/>
      <c r="Q1773"/>
      <c r="R1773">
        <v>0.21015</v>
      </c>
      <c r="S1773"/>
      <c r="T1773"/>
      <c r="U1773"/>
      <c r="V1773"/>
      <c r="W1773"/>
      <c r="X1773"/>
      <c r="Y1773"/>
      <c r="Z1773"/>
      <c r="AA1773"/>
      <c r="AB1773"/>
      <c r="AC1773"/>
      <c r="AD1773"/>
      <c r="AE1773">
        <v>0.13150999999999999</v>
      </c>
      <c r="AF1773"/>
      <c r="AG1773"/>
      <c r="AH1773"/>
      <c r="AI1773"/>
      <c r="AJ1773"/>
      <c r="AK1773"/>
      <c r="AL1773"/>
      <c r="AM1773"/>
      <c r="AN1773"/>
      <c r="AO1773"/>
      <c r="AP1773"/>
      <c r="AQ1773"/>
      <c r="AR1773"/>
      <c r="AS1773" t="s">
        <v>1353</v>
      </c>
      <c r="AT1773" s="108" t="str">
        <f t="shared" si="27"/>
        <v>SB9_2025-07-13_C</v>
      </c>
    </row>
    <row r="1774" spans="1:46" x14ac:dyDescent="0.35">
      <c r="A1774" t="s">
        <v>1808</v>
      </c>
      <c r="B1774" t="s">
        <v>1349</v>
      </c>
      <c r="C1774" t="s">
        <v>1356</v>
      </c>
      <c r="D1774" t="s">
        <v>1349</v>
      </c>
      <c r="E1774">
        <v>4.62E-3</v>
      </c>
      <c r="F1774" t="s">
        <v>1357</v>
      </c>
      <c r="G1774" s="6">
        <v>45851.6565625</v>
      </c>
      <c r="H1774"/>
      <c r="I1774" t="s">
        <v>1352</v>
      </c>
      <c r="J1774"/>
      <c r="K1774" t="s">
        <v>1360</v>
      </c>
      <c r="L1774">
        <v>0</v>
      </c>
      <c r="M1774">
        <v>0</v>
      </c>
      <c r="N1774">
        <v>5.9999999999999995E-4</v>
      </c>
      <c r="O1774">
        <v>1.3600000000000001E-3</v>
      </c>
      <c r="P1774"/>
      <c r="Q1774"/>
      <c r="R1774">
        <v>1.9599999999999999E-3</v>
      </c>
      <c r="S1774"/>
      <c r="T1774"/>
      <c r="U1774"/>
      <c r="V1774"/>
      <c r="W1774"/>
      <c r="X1774"/>
      <c r="Y1774"/>
      <c r="Z1774"/>
      <c r="AA1774"/>
      <c r="AB1774"/>
      <c r="AC1774"/>
      <c r="AD1774"/>
      <c r="AE1774">
        <v>1.3600000000000001E-3</v>
      </c>
      <c r="AF1774"/>
      <c r="AG1774"/>
      <c r="AH1774"/>
      <c r="AI1774"/>
      <c r="AJ1774"/>
      <c r="AK1774"/>
      <c r="AL1774"/>
      <c r="AM1774"/>
      <c r="AN1774"/>
      <c r="AO1774"/>
      <c r="AP1774"/>
      <c r="AQ1774"/>
      <c r="AR1774"/>
      <c r="AS1774" t="s">
        <v>1353</v>
      </c>
      <c r="AT1774" s="108" t="str">
        <f t="shared" si="27"/>
        <v>MRCL1_2025-07-13_P</v>
      </c>
    </row>
    <row r="1775" spans="1:46" x14ac:dyDescent="0.35">
      <c r="A1775" t="s">
        <v>1811</v>
      </c>
      <c r="B1775" t="s">
        <v>1349</v>
      </c>
      <c r="C1775" t="s">
        <v>1350</v>
      </c>
      <c r="D1775" t="s">
        <v>1349</v>
      </c>
      <c r="E1775">
        <v>-2.9531499999999999</v>
      </c>
      <c r="F1775" t="s">
        <v>1351</v>
      </c>
      <c r="G1775" s="6">
        <v>45851.661782407406</v>
      </c>
      <c r="H1775"/>
      <c r="I1775" t="s">
        <v>1352</v>
      </c>
      <c r="J1775"/>
      <c r="K1775"/>
      <c r="L1775">
        <v>0</v>
      </c>
      <c r="M1775">
        <v>0</v>
      </c>
      <c r="N1775">
        <v>-5.8E-4</v>
      </c>
      <c r="O1775">
        <v>1.064E-2</v>
      </c>
      <c r="P1775"/>
      <c r="Q1775"/>
      <c r="R1775">
        <v>1.0059999999999999E-2</v>
      </c>
      <c r="S1775"/>
      <c r="T1775"/>
      <c r="U1775"/>
      <c r="V1775"/>
      <c r="W1775"/>
      <c r="X1775"/>
      <c r="Y1775"/>
      <c r="Z1775"/>
      <c r="AA1775"/>
      <c r="AB1775"/>
      <c r="AC1775"/>
      <c r="AD1775"/>
      <c r="AE1775">
        <v>1.064E-2</v>
      </c>
      <c r="AF1775"/>
      <c r="AG1775"/>
      <c r="AH1775"/>
      <c r="AI1775"/>
      <c r="AJ1775"/>
      <c r="AK1775"/>
      <c r="AL1775"/>
      <c r="AM1775"/>
      <c r="AN1775"/>
      <c r="AO1775"/>
      <c r="AP1775"/>
      <c r="AQ1775"/>
      <c r="AR1775"/>
      <c r="AS1775" t="s">
        <v>1353</v>
      </c>
      <c r="AT1775" s="108" t="str">
        <f t="shared" si="27"/>
        <v>COL1_2025-07-13_N</v>
      </c>
    </row>
    <row r="1776" spans="1:46" x14ac:dyDescent="0.35">
      <c r="A1776" t="s">
        <v>1812</v>
      </c>
      <c r="B1776" t="s">
        <v>1349</v>
      </c>
      <c r="C1776" t="s">
        <v>1350</v>
      </c>
      <c r="D1776" t="s">
        <v>1349</v>
      </c>
      <c r="E1776">
        <v>-0.1603</v>
      </c>
      <c r="F1776" t="s">
        <v>1351</v>
      </c>
      <c r="G1776" s="6">
        <v>45851.662615740737</v>
      </c>
      <c r="H1776"/>
      <c r="I1776" t="s">
        <v>1352</v>
      </c>
      <c r="J1776"/>
      <c r="K1776"/>
      <c r="L1776">
        <v>0</v>
      </c>
      <c r="M1776">
        <v>0</v>
      </c>
      <c r="N1776">
        <v>7.4599999999999996E-3</v>
      </c>
      <c r="O1776">
        <v>2.2499999999999998E-3</v>
      </c>
      <c r="P1776"/>
      <c r="Q1776"/>
      <c r="R1776">
        <v>9.7099999999999999E-3</v>
      </c>
      <c r="S1776"/>
      <c r="T1776"/>
      <c r="U1776"/>
      <c r="V1776"/>
      <c r="W1776"/>
      <c r="X1776"/>
      <c r="Y1776"/>
      <c r="Z1776"/>
      <c r="AA1776"/>
      <c r="AB1776"/>
      <c r="AC1776"/>
      <c r="AD1776"/>
      <c r="AE1776">
        <v>2.2499999999999998E-3</v>
      </c>
      <c r="AF1776"/>
      <c r="AG1776"/>
      <c r="AH1776"/>
      <c r="AI1776"/>
      <c r="AJ1776"/>
      <c r="AK1776"/>
      <c r="AL1776"/>
      <c r="AM1776"/>
      <c r="AN1776"/>
      <c r="AO1776"/>
      <c r="AP1776"/>
      <c r="AQ1776"/>
      <c r="AR1776"/>
      <c r="AS1776" t="s">
        <v>1353</v>
      </c>
      <c r="AT1776" s="108" t="str">
        <f t="shared" si="27"/>
        <v>BD4_2025-07-13_N</v>
      </c>
    </row>
    <row r="1777" spans="1:46" x14ac:dyDescent="0.35">
      <c r="A1777" t="s">
        <v>1799</v>
      </c>
      <c r="B1777" t="s">
        <v>1349</v>
      </c>
      <c r="C1777" t="s">
        <v>1356</v>
      </c>
      <c r="D1777" t="s">
        <v>1349</v>
      </c>
      <c r="E1777">
        <v>6.4149999999999999E-2</v>
      </c>
      <c r="F1777" t="s">
        <v>1357</v>
      </c>
      <c r="G1777" s="6">
        <v>45851.663032407407</v>
      </c>
      <c r="H1777" t="s">
        <v>1468</v>
      </c>
      <c r="I1777" t="s">
        <v>1352</v>
      </c>
      <c r="J1777"/>
      <c r="K1777" t="s">
        <v>1360</v>
      </c>
      <c r="L1777">
        <v>4</v>
      </c>
      <c r="M1777">
        <v>0</v>
      </c>
      <c r="N1777">
        <v>3.5699999999999998E-3</v>
      </c>
      <c r="O1777">
        <v>-1.3999999999999999E-4</v>
      </c>
      <c r="P1777"/>
      <c r="Q1777"/>
      <c r="R1777">
        <v>3.4399999999999999E-3</v>
      </c>
      <c r="S1777"/>
      <c r="T1777"/>
      <c r="U1777"/>
      <c r="V1777"/>
      <c r="W1777"/>
      <c r="X1777"/>
      <c r="Y1777"/>
      <c r="Z1777"/>
      <c r="AA1777"/>
      <c r="AB1777"/>
      <c r="AC1777"/>
      <c r="AD1777"/>
      <c r="AE1777">
        <v>-1.3999999999999999E-4</v>
      </c>
      <c r="AF1777"/>
      <c r="AG1777"/>
      <c r="AH1777"/>
      <c r="AI1777"/>
      <c r="AJ1777"/>
      <c r="AK1777"/>
      <c r="AL1777"/>
      <c r="AM1777"/>
      <c r="AN1777"/>
      <c r="AO1777"/>
      <c r="AP1777"/>
      <c r="AQ1777"/>
      <c r="AR1777"/>
      <c r="AS1777" t="s">
        <v>1353</v>
      </c>
      <c r="AT1777" s="108" t="str">
        <f t="shared" si="27"/>
        <v>FC1_2025-07-13_P</v>
      </c>
    </row>
    <row r="1778" spans="1:46" x14ac:dyDescent="0.35">
      <c r="A1778" t="s">
        <v>1801</v>
      </c>
      <c r="B1778" t="s">
        <v>1349</v>
      </c>
      <c r="C1778" t="s">
        <v>1356</v>
      </c>
      <c r="D1778" t="s">
        <v>1349</v>
      </c>
      <c r="E1778">
        <v>5.9639999999999999E-2</v>
      </c>
      <c r="F1778" t="s">
        <v>1357</v>
      </c>
      <c r="G1778" s="6">
        <v>45851.663229166668</v>
      </c>
      <c r="H1778" t="s">
        <v>1468</v>
      </c>
      <c r="I1778" t="s">
        <v>1352</v>
      </c>
      <c r="J1778"/>
      <c r="K1778" t="s">
        <v>1360</v>
      </c>
      <c r="L1778">
        <v>0</v>
      </c>
      <c r="M1778">
        <v>0</v>
      </c>
      <c r="N1778">
        <v>2.0539999999999999E-2</v>
      </c>
      <c r="O1778">
        <v>1.91E-3</v>
      </c>
      <c r="P1778"/>
      <c r="Q1778"/>
      <c r="R1778">
        <v>2.2450000000000001E-2</v>
      </c>
      <c r="S1778"/>
      <c r="T1778"/>
      <c r="U1778"/>
      <c r="V1778"/>
      <c r="W1778"/>
      <c r="X1778"/>
      <c r="Y1778"/>
      <c r="Z1778"/>
      <c r="AA1778"/>
      <c r="AB1778"/>
      <c r="AC1778"/>
      <c r="AD1778"/>
      <c r="AE1778">
        <v>1.91E-3</v>
      </c>
      <c r="AF1778"/>
      <c r="AG1778"/>
      <c r="AH1778"/>
      <c r="AI1778"/>
      <c r="AJ1778"/>
      <c r="AK1778"/>
      <c r="AL1778"/>
      <c r="AM1778"/>
      <c r="AN1778"/>
      <c r="AO1778"/>
      <c r="AP1778"/>
      <c r="AQ1778"/>
      <c r="AR1778"/>
      <c r="AS1778" t="s">
        <v>1353</v>
      </c>
      <c r="AT1778" s="108" t="str">
        <f t="shared" si="27"/>
        <v>SB9_2025-07-13_P</v>
      </c>
    </row>
    <row r="1779" spans="1:46" x14ac:dyDescent="0.35">
      <c r="A1779" t="s">
        <v>1811</v>
      </c>
      <c r="B1779" t="s">
        <v>1349</v>
      </c>
      <c r="C1779" t="s">
        <v>1356</v>
      </c>
      <c r="D1779" t="s">
        <v>1349</v>
      </c>
      <c r="E1779">
        <v>3.8210000000000001E-2</v>
      </c>
      <c r="F1779" t="s">
        <v>1357</v>
      </c>
      <c r="G1779" s="6">
        <v>45851.664074074077</v>
      </c>
      <c r="H1779"/>
      <c r="I1779" t="s">
        <v>1352</v>
      </c>
      <c r="J1779"/>
      <c r="K1779" t="s">
        <v>1360</v>
      </c>
      <c r="L1779">
        <v>0</v>
      </c>
      <c r="M1779">
        <v>0</v>
      </c>
      <c r="N1779">
        <v>1.277E-2</v>
      </c>
      <c r="O1779">
        <v>3.98E-3</v>
      </c>
      <c r="P1779"/>
      <c r="Q1779"/>
      <c r="R1779">
        <v>1.6750000000000001E-2</v>
      </c>
      <c r="S1779"/>
      <c r="T1779"/>
      <c r="U1779"/>
      <c r="V1779"/>
      <c r="W1779"/>
      <c r="X1779"/>
      <c r="Y1779"/>
      <c r="Z1779"/>
      <c r="AA1779"/>
      <c r="AB1779"/>
      <c r="AC1779"/>
      <c r="AD1779"/>
      <c r="AE1779">
        <v>3.98E-3</v>
      </c>
      <c r="AF1779"/>
      <c r="AG1779"/>
      <c r="AH1779"/>
      <c r="AI1779"/>
      <c r="AJ1779"/>
      <c r="AK1779"/>
      <c r="AL1779"/>
      <c r="AM1779"/>
      <c r="AN1779"/>
      <c r="AO1779"/>
      <c r="AP1779"/>
      <c r="AQ1779"/>
      <c r="AR1779"/>
      <c r="AS1779" t="s">
        <v>1353</v>
      </c>
      <c r="AT1779" s="108" t="str">
        <f t="shared" si="27"/>
        <v>COL1_2025-07-13_P</v>
      </c>
    </row>
    <row r="1780" spans="1:46" x14ac:dyDescent="0.35">
      <c r="A1780" t="s">
        <v>1812</v>
      </c>
      <c r="B1780" t="s">
        <v>1349</v>
      </c>
      <c r="C1780" t="s">
        <v>1359</v>
      </c>
      <c r="D1780" t="s">
        <v>1349</v>
      </c>
      <c r="E1780">
        <v>331.88310000000001</v>
      </c>
      <c r="F1780" t="s">
        <v>1357</v>
      </c>
      <c r="G1780" s="6">
        <v>45851.669062499997</v>
      </c>
      <c r="H1780"/>
      <c r="I1780" t="s">
        <v>1352</v>
      </c>
      <c r="J1780"/>
      <c r="K1780" t="s">
        <v>1360</v>
      </c>
      <c r="L1780">
        <v>4</v>
      </c>
      <c r="M1780">
        <v>0</v>
      </c>
      <c r="N1780">
        <v>0.19936999999999999</v>
      </c>
      <c r="O1780">
        <v>0.1298</v>
      </c>
      <c r="P1780"/>
      <c r="Q1780"/>
      <c r="R1780">
        <v>0.32917000000000002</v>
      </c>
      <c r="S1780"/>
      <c r="T1780"/>
      <c r="U1780"/>
      <c r="V1780"/>
      <c r="W1780"/>
      <c r="X1780"/>
      <c r="Y1780"/>
      <c r="Z1780"/>
      <c r="AA1780"/>
      <c r="AB1780"/>
      <c r="AC1780"/>
      <c r="AD1780"/>
      <c r="AE1780">
        <v>0.1298</v>
      </c>
      <c r="AF1780"/>
      <c r="AG1780"/>
      <c r="AH1780"/>
      <c r="AI1780"/>
      <c r="AJ1780"/>
      <c r="AK1780"/>
      <c r="AL1780"/>
      <c r="AM1780"/>
      <c r="AN1780"/>
      <c r="AO1780"/>
      <c r="AP1780"/>
      <c r="AQ1780"/>
      <c r="AR1780"/>
      <c r="AS1780" t="s">
        <v>1353</v>
      </c>
      <c r="AT1780" s="108" t="str">
        <f t="shared" si="27"/>
        <v>BD4_2025-07-13_C</v>
      </c>
    </row>
    <row r="1781" spans="1:46" x14ac:dyDescent="0.35">
      <c r="A1781" t="s">
        <v>1813</v>
      </c>
      <c r="B1781" t="s">
        <v>1349</v>
      </c>
      <c r="C1781" t="s">
        <v>1350</v>
      </c>
      <c r="D1781" t="s">
        <v>1349</v>
      </c>
      <c r="E1781">
        <v>10.20994</v>
      </c>
      <c r="F1781" t="s">
        <v>1351</v>
      </c>
      <c r="G1781" s="6">
        <v>45851.669687499998</v>
      </c>
      <c r="H1781"/>
      <c r="I1781" t="s">
        <v>1352</v>
      </c>
      <c r="J1781"/>
      <c r="K1781"/>
      <c r="L1781">
        <v>0</v>
      </c>
      <c r="M1781">
        <v>0</v>
      </c>
      <c r="N1781">
        <v>3.7319999999999999E-2</v>
      </c>
      <c r="O1781">
        <v>3.3400000000000001E-3</v>
      </c>
      <c r="P1781"/>
      <c r="Q1781"/>
      <c r="R1781">
        <v>4.0660000000000002E-2</v>
      </c>
      <c r="S1781"/>
      <c r="T1781"/>
      <c r="U1781"/>
      <c r="V1781"/>
      <c r="W1781"/>
      <c r="X1781"/>
      <c r="Y1781"/>
      <c r="Z1781"/>
      <c r="AA1781"/>
      <c r="AB1781"/>
      <c r="AC1781"/>
      <c r="AD1781"/>
      <c r="AE1781">
        <v>3.3400000000000001E-3</v>
      </c>
      <c r="AF1781"/>
      <c r="AG1781"/>
      <c r="AH1781"/>
      <c r="AI1781"/>
      <c r="AJ1781"/>
      <c r="AK1781"/>
      <c r="AL1781"/>
      <c r="AM1781"/>
      <c r="AN1781"/>
      <c r="AO1781"/>
      <c r="AP1781"/>
      <c r="AQ1781"/>
      <c r="AR1781"/>
      <c r="AS1781" t="s">
        <v>1353</v>
      </c>
      <c r="AT1781" s="108" t="str">
        <f t="shared" si="27"/>
        <v>RBA_2025-07-13_N</v>
      </c>
    </row>
    <row r="1782" spans="1:46" x14ac:dyDescent="0.35">
      <c r="A1782" t="s">
        <v>1812</v>
      </c>
      <c r="B1782" t="s">
        <v>1349</v>
      </c>
      <c r="C1782" t="s">
        <v>1356</v>
      </c>
      <c r="D1782" t="s">
        <v>1349</v>
      </c>
      <c r="E1782">
        <v>7.8289999999999998E-2</v>
      </c>
      <c r="F1782" t="s">
        <v>1357</v>
      </c>
      <c r="G1782" s="6">
        <v>45851.670729166668</v>
      </c>
      <c r="H1782"/>
      <c r="I1782" t="s">
        <v>1352</v>
      </c>
      <c r="J1782"/>
      <c r="K1782"/>
      <c r="L1782">
        <v>0</v>
      </c>
      <c r="M1782">
        <v>0</v>
      </c>
      <c r="N1782">
        <v>2.7289999999999998E-2</v>
      </c>
      <c r="O1782">
        <v>2.3000000000000001E-4</v>
      </c>
      <c r="P1782"/>
      <c r="Q1782"/>
      <c r="R1782">
        <v>2.7529999999999999E-2</v>
      </c>
      <c r="S1782"/>
      <c r="T1782"/>
      <c r="U1782"/>
      <c r="V1782"/>
      <c r="W1782"/>
      <c r="X1782"/>
      <c r="Y1782"/>
      <c r="Z1782"/>
      <c r="AA1782"/>
      <c r="AB1782"/>
      <c r="AC1782"/>
      <c r="AD1782"/>
      <c r="AE1782">
        <v>2.3000000000000001E-4</v>
      </c>
      <c r="AF1782"/>
      <c r="AG1782"/>
      <c r="AH1782"/>
      <c r="AI1782"/>
      <c r="AJ1782"/>
      <c r="AK1782"/>
      <c r="AL1782"/>
      <c r="AM1782"/>
      <c r="AN1782"/>
      <c r="AO1782"/>
      <c r="AP1782"/>
      <c r="AQ1782"/>
      <c r="AR1782"/>
      <c r="AS1782" t="s">
        <v>1353</v>
      </c>
      <c r="AT1782" s="108" t="str">
        <f t="shared" si="27"/>
        <v>BD4_2025-07-13_P</v>
      </c>
    </row>
    <row r="1783" spans="1:46" x14ac:dyDescent="0.35">
      <c r="A1783" t="s">
        <v>1814</v>
      </c>
      <c r="B1783" t="s">
        <v>1349</v>
      </c>
      <c r="C1783" t="s">
        <v>1350</v>
      </c>
      <c r="D1783" t="s">
        <v>1349</v>
      </c>
      <c r="E1783">
        <v>1.9137200000000001</v>
      </c>
      <c r="F1783" t="s">
        <v>1351</v>
      </c>
      <c r="G1783" s="6">
        <v>45851.67083333333</v>
      </c>
      <c r="H1783"/>
      <c r="I1783" t="s">
        <v>1352</v>
      </c>
      <c r="J1783"/>
      <c r="K1783"/>
      <c r="L1783">
        <v>0</v>
      </c>
      <c r="M1783">
        <v>0</v>
      </c>
      <c r="N1783">
        <v>1.3429999999999999E-2</v>
      </c>
      <c r="O1783">
        <v>1.67E-3</v>
      </c>
      <c r="P1783"/>
      <c r="Q1783"/>
      <c r="R1783">
        <v>1.5100000000000001E-2</v>
      </c>
      <c r="S1783"/>
      <c r="T1783"/>
      <c r="U1783"/>
      <c r="V1783"/>
      <c r="W1783"/>
      <c r="X1783"/>
      <c r="Y1783"/>
      <c r="Z1783"/>
      <c r="AA1783"/>
      <c r="AB1783"/>
      <c r="AC1783"/>
      <c r="AD1783"/>
      <c r="AE1783">
        <v>1.67E-3</v>
      </c>
      <c r="AF1783"/>
      <c r="AG1783"/>
      <c r="AH1783"/>
      <c r="AI1783"/>
      <c r="AJ1783"/>
      <c r="AK1783"/>
      <c r="AL1783"/>
      <c r="AM1783"/>
      <c r="AN1783"/>
      <c r="AO1783"/>
      <c r="AP1783"/>
      <c r="AQ1783"/>
      <c r="AR1783"/>
      <c r="AS1783" t="s">
        <v>1353</v>
      </c>
      <c r="AT1783" s="108" t="str">
        <f t="shared" si="27"/>
        <v>AX2_2025-07-13_N</v>
      </c>
    </row>
    <row r="1784" spans="1:46" x14ac:dyDescent="0.35">
      <c r="A1784" t="s">
        <v>1811</v>
      </c>
      <c r="B1784" t="s">
        <v>1349</v>
      </c>
      <c r="C1784" t="s">
        <v>1361</v>
      </c>
      <c r="D1784" t="s">
        <v>1349</v>
      </c>
      <c r="E1784">
        <v>-0.83106000000000002</v>
      </c>
      <c r="F1784" t="s">
        <v>1351</v>
      </c>
      <c r="G1784" s="6">
        <v>45851.672395833331</v>
      </c>
      <c r="H1784"/>
      <c r="I1784" t="s">
        <v>1352</v>
      </c>
      <c r="J1784">
        <v>30</v>
      </c>
      <c r="K1784"/>
      <c r="L1784">
        <v>0</v>
      </c>
      <c r="M1784">
        <v>0</v>
      </c>
      <c r="N1784">
        <v>4.4099999999999999E-3</v>
      </c>
      <c r="O1784">
        <v>5.7600000000000004E-3</v>
      </c>
      <c r="P1784"/>
      <c r="Q1784"/>
      <c r="R1784">
        <v>1.017E-2</v>
      </c>
      <c r="S1784"/>
      <c r="T1784"/>
      <c r="U1784"/>
      <c r="V1784"/>
      <c r="W1784"/>
      <c r="X1784"/>
      <c r="Y1784"/>
      <c r="Z1784"/>
      <c r="AA1784"/>
      <c r="AB1784"/>
      <c r="AC1784"/>
      <c r="AD1784"/>
      <c r="AE1784">
        <v>5.7600000000000004E-3</v>
      </c>
      <c r="AF1784"/>
      <c r="AG1784"/>
      <c r="AH1784"/>
      <c r="AI1784"/>
      <c r="AJ1784"/>
      <c r="AK1784"/>
      <c r="AL1784"/>
      <c r="AM1784"/>
      <c r="AN1784"/>
      <c r="AO1784"/>
      <c r="AP1784"/>
      <c r="AQ1784"/>
      <c r="AR1784"/>
      <c r="AS1784" t="s">
        <v>1353</v>
      </c>
      <c r="AT1784" s="108" t="str">
        <f t="shared" si="27"/>
        <v>COL1_2025-07-13_T</v>
      </c>
    </row>
    <row r="1785" spans="1:46" x14ac:dyDescent="0.35">
      <c r="A1785" t="s">
        <v>1809</v>
      </c>
      <c r="B1785" t="s">
        <v>1349</v>
      </c>
      <c r="C1785" t="s">
        <v>1361</v>
      </c>
      <c r="D1785" t="s">
        <v>1349</v>
      </c>
      <c r="E1785">
        <v>404.99059999999997</v>
      </c>
      <c r="F1785" t="s">
        <v>1351</v>
      </c>
      <c r="G1785" s="6">
        <v>45851.673032407409</v>
      </c>
      <c r="H1785"/>
      <c r="I1785" t="s">
        <v>1352</v>
      </c>
      <c r="J1785"/>
      <c r="K1785" t="s">
        <v>1360</v>
      </c>
      <c r="L1785">
        <v>0</v>
      </c>
      <c r="M1785">
        <v>0</v>
      </c>
      <c r="N1785">
        <v>0.40910999999999997</v>
      </c>
      <c r="O1785">
        <v>5.3400000000000001E-3</v>
      </c>
      <c r="P1785"/>
      <c r="Q1785"/>
      <c r="R1785">
        <v>0.41444999999999999</v>
      </c>
      <c r="S1785"/>
      <c r="T1785"/>
      <c r="U1785"/>
      <c r="V1785"/>
      <c r="W1785"/>
      <c r="X1785"/>
      <c r="Y1785"/>
      <c r="Z1785"/>
      <c r="AA1785"/>
      <c r="AB1785"/>
      <c r="AC1785"/>
      <c r="AD1785"/>
      <c r="AE1785">
        <v>5.3400000000000001E-3</v>
      </c>
      <c r="AF1785"/>
      <c r="AG1785"/>
      <c r="AH1785"/>
      <c r="AI1785"/>
      <c r="AJ1785"/>
      <c r="AK1785"/>
      <c r="AL1785"/>
      <c r="AM1785"/>
      <c r="AN1785"/>
      <c r="AO1785"/>
      <c r="AP1785"/>
      <c r="AQ1785"/>
      <c r="AR1785"/>
      <c r="AS1785" t="s">
        <v>1353</v>
      </c>
      <c r="AT1785" s="108" t="str">
        <f t="shared" si="27"/>
        <v>BB1_2025-07-13_T</v>
      </c>
    </row>
    <row r="1786" spans="1:46" x14ac:dyDescent="0.35">
      <c r="A1786" t="s">
        <v>1812</v>
      </c>
      <c r="B1786" t="s">
        <v>1349</v>
      </c>
      <c r="C1786" t="s">
        <v>1361</v>
      </c>
      <c r="D1786" t="s">
        <v>1349</v>
      </c>
      <c r="E1786">
        <v>456.9615</v>
      </c>
      <c r="F1786" t="s">
        <v>1351</v>
      </c>
      <c r="G1786" s="6">
        <v>45851.673761574071</v>
      </c>
      <c r="H1786"/>
      <c r="I1786" t="s">
        <v>1352</v>
      </c>
      <c r="J1786"/>
      <c r="K1786"/>
      <c r="L1786">
        <v>0</v>
      </c>
      <c r="M1786">
        <v>0</v>
      </c>
      <c r="N1786">
        <v>0.46199000000000001</v>
      </c>
      <c r="O1786">
        <v>1.65E-3</v>
      </c>
      <c r="P1786"/>
      <c r="Q1786"/>
      <c r="R1786">
        <v>0.46364</v>
      </c>
      <c r="S1786"/>
      <c r="T1786"/>
      <c r="U1786"/>
      <c r="V1786"/>
      <c r="W1786"/>
      <c r="X1786"/>
      <c r="Y1786"/>
      <c r="Z1786"/>
      <c r="AA1786"/>
      <c r="AB1786"/>
      <c r="AC1786"/>
      <c r="AD1786"/>
      <c r="AE1786">
        <v>1.65E-3</v>
      </c>
      <c r="AF1786"/>
      <c r="AG1786"/>
      <c r="AH1786"/>
      <c r="AI1786"/>
      <c r="AJ1786"/>
      <c r="AK1786"/>
      <c r="AL1786"/>
      <c r="AM1786"/>
      <c r="AN1786"/>
      <c r="AO1786"/>
      <c r="AP1786"/>
      <c r="AQ1786"/>
      <c r="AR1786"/>
      <c r="AS1786" t="s">
        <v>1353</v>
      </c>
      <c r="AT1786" s="108" t="str">
        <f t="shared" si="27"/>
        <v>BD4_2025-07-13_T</v>
      </c>
    </row>
    <row r="1787" spans="1:46" x14ac:dyDescent="0.35">
      <c r="A1787" t="s">
        <v>1813</v>
      </c>
      <c r="B1787" t="s">
        <v>1349</v>
      </c>
      <c r="C1787" t="s">
        <v>1361</v>
      </c>
      <c r="D1787" t="s">
        <v>1349</v>
      </c>
      <c r="E1787">
        <v>477.8639</v>
      </c>
      <c r="F1787" t="s">
        <v>1351</v>
      </c>
      <c r="G1787" s="6">
        <v>45851.675208333334</v>
      </c>
      <c r="H1787"/>
      <c r="I1787" t="s">
        <v>1352</v>
      </c>
      <c r="J1787"/>
      <c r="K1787"/>
      <c r="L1787">
        <v>0</v>
      </c>
      <c r="M1787">
        <v>0</v>
      </c>
      <c r="N1787">
        <v>0.48332999999999998</v>
      </c>
      <c r="O1787">
        <v>2.5799999999999998E-3</v>
      </c>
      <c r="P1787"/>
      <c r="Q1787"/>
      <c r="R1787">
        <v>0.4859</v>
      </c>
      <c r="S1787"/>
      <c r="T1787"/>
      <c r="U1787"/>
      <c r="V1787"/>
      <c r="W1787"/>
      <c r="X1787"/>
      <c r="Y1787"/>
      <c r="Z1787"/>
      <c r="AA1787"/>
      <c r="AB1787"/>
      <c r="AC1787"/>
      <c r="AD1787"/>
      <c r="AE1787">
        <v>2.5799999999999998E-3</v>
      </c>
      <c r="AF1787"/>
      <c r="AG1787"/>
      <c r="AH1787"/>
      <c r="AI1787"/>
      <c r="AJ1787"/>
      <c r="AK1787"/>
      <c r="AL1787"/>
      <c r="AM1787"/>
      <c r="AN1787"/>
      <c r="AO1787"/>
      <c r="AP1787"/>
      <c r="AQ1787"/>
      <c r="AR1787"/>
      <c r="AS1787" t="s">
        <v>1353</v>
      </c>
      <c r="AT1787" s="108" t="str">
        <f t="shared" si="27"/>
        <v>RBA_2025-07-13_T</v>
      </c>
    </row>
    <row r="1788" spans="1:46" x14ac:dyDescent="0.35">
      <c r="A1788" t="s">
        <v>1811</v>
      </c>
      <c r="B1788" t="s">
        <v>1349</v>
      </c>
      <c r="C1788" t="s">
        <v>1359</v>
      </c>
      <c r="D1788" t="s">
        <v>1349</v>
      </c>
      <c r="E1788">
        <v>574.95640000000003</v>
      </c>
      <c r="F1788" t="s">
        <v>1357</v>
      </c>
      <c r="G1788" s="6">
        <v>45851.675729166665</v>
      </c>
      <c r="H1788"/>
      <c r="I1788" t="s">
        <v>1352</v>
      </c>
      <c r="J1788"/>
      <c r="K1788" t="s">
        <v>1360</v>
      </c>
      <c r="L1788">
        <v>24</v>
      </c>
      <c r="M1788">
        <v>0</v>
      </c>
      <c r="N1788">
        <v>7.4880000000000002E-2</v>
      </c>
      <c r="O1788">
        <v>0.13042000000000001</v>
      </c>
      <c r="P1788"/>
      <c r="Q1788"/>
      <c r="R1788">
        <v>0.20530000000000001</v>
      </c>
      <c r="S1788"/>
      <c r="T1788"/>
      <c r="U1788"/>
      <c r="V1788"/>
      <c r="W1788"/>
      <c r="X1788"/>
      <c r="Y1788"/>
      <c r="Z1788"/>
      <c r="AA1788"/>
      <c r="AB1788"/>
      <c r="AC1788"/>
      <c r="AD1788"/>
      <c r="AE1788">
        <v>0.13042000000000001</v>
      </c>
      <c r="AF1788"/>
      <c r="AG1788"/>
      <c r="AH1788"/>
      <c r="AI1788"/>
      <c r="AJ1788"/>
      <c r="AK1788"/>
      <c r="AL1788"/>
      <c r="AM1788"/>
      <c r="AN1788"/>
      <c r="AO1788"/>
      <c r="AP1788"/>
      <c r="AQ1788"/>
      <c r="AR1788"/>
      <c r="AS1788" t="s">
        <v>1353</v>
      </c>
      <c r="AT1788" s="108" t="str">
        <f t="shared" si="27"/>
        <v>COL1_2025-07-13_C</v>
      </c>
    </row>
    <row r="1789" spans="1:46" x14ac:dyDescent="0.35">
      <c r="A1789" t="s">
        <v>1813</v>
      </c>
      <c r="B1789" t="s">
        <v>1349</v>
      </c>
      <c r="C1789" t="s">
        <v>1359</v>
      </c>
      <c r="D1789" t="s">
        <v>1349</v>
      </c>
      <c r="E1789">
        <v>804.57140000000004</v>
      </c>
      <c r="F1789" t="s">
        <v>1357</v>
      </c>
      <c r="G1789" s="6">
        <v>45851.677187499998</v>
      </c>
      <c r="H1789"/>
      <c r="I1789" t="s">
        <v>1352</v>
      </c>
      <c r="J1789"/>
      <c r="K1789" t="s">
        <v>1360</v>
      </c>
      <c r="L1789">
        <v>32</v>
      </c>
      <c r="M1789">
        <v>0</v>
      </c>
      <c r="N1789">
        <v>7.9089999999999994E-2</v>
      </c>
      <c r="O1789">
        <v>0.12853000000000001</v>
      </c>
      <c r="P1789"/>
      <c r="Q1789"/>
      <c r="R1789">
        <v>0.20762</v>
      </c>
      <c r="S1789"/>
      <c r="T1789"/>
      <c r="U1789"/>
      <c r="V1789"/>
      <c r="W1789"/>
      <c r="X1789"/>
      <c r="Y1789"/>
      <c r="Z1789"/>
      <c r="AA1789"/>
      <c r="AB1789"/>
      <c r="AC1789"/>
      <c r="AD1789"/>
      <c r="AE1789">
        <v>0.12853000000000001</v>
      </c>
      <c r="AF1789"/>
      <c r="AG1789"/>
      <c r="AH1789"/>
      <c r="AI1789"/>
      <c r="AJ1789"/>
      <c r="AK1789"/>
      <c r="AL1789"/>
      <c r="AM1789"/>
      <c r="AN1789"/>
      <c r="AO1789"/>
      <c r="AP1789"/>
      <c r="AQ1789"/>
      <c r="AR1789"/>
      <c r="AS1789" t="s">
        <v>1353</v>
      </c>
      <c r="AT1789" s="108" t="str">
        <f t="shared" si="27"/>
        <v>RBA_2025-07-13_C</v>
      </c>
    </row>
    <row r="1790" spans="1:46" x14ac:dyDescent="0.35">
      <c r="A1790" t="s">
        <v>1805</v>
      </c>
      <c r="B1790" t="s">
        <v>1349</v>
      </c>
      <c r="C1790" t="s">
        <v>1397</v>
      </c>
      <c r="D1790" t="s">
        <v>1349</v>
      </c>
      <c r="E1790">
        <v>5.1630000000000002E-2</v>
      </c>
      <c r="F1790" t="s">
        <v>1357</v>
      </c>
      <c r="G1790" s="6">
        <v>45851.678749999999</v>
      </c>
      <c r="H1790"/>
      <c r="I1790" t="s">
        <v>1352</v>
      </c>
      <c r="J1790"/>
      <c r="K1790" t="s">
        <v>1360</v>
      </c>
      <c r="L1790">
        <v>0</v>
      </c>
      <c r="M1790">
        <v>0</v>
      </c>
      <c r="N1790">
        <v>6.0499999999999998E-3</v>
      </c>
      <c r="O1790">
        <v>1.7600000000000001E-3</v>
      </c>
      <c r="P1790"/>
      <c r="Q1790"/>
      <c r="R1790">
        <v>7.8100000000000001E-3</v>
      </c>
      <c r="S1790"/>
      <c r="T1790"/>
      <c r="U1790"/>
      <c r="V1790"/>
      <c r="W1790"/>
      <c r="X1790"/>
      <c r="Y1790"/>
      <c r="Z1790"/>
      <c r="AA1790"/>
      <c r="AB1790"/>
      <c r="AC1790"/>
      <c r="AD1790"/>
      <c r="AE1790">
        <v>1.7600000000000001E-3</v>
      </c>
      <c r="AF1790"/>
      <c r="AG1790"/>
      <c r="AH1790"/>
      <c r="AI1790"/>
      <c r="AJ1790"/>
      <c r="AK1790"/>
      <c r="AL1790"/>
      <c r="AM1790"/>
      <c r="AN1790"/>
      <c r="AO1790"/>
      <c r="AP1790"/>
      <c r="AQ1790"/>
      <c r="AR1790"/>
      <c r="AS1790" t="s">
        <v>1353</v>
      </c>
      <c r="AT1790" s="108" t="str">
        <f t="shared" si="27"/>
        <v>CB2_2025-07-13_P</v>
      </c>
    </row>
    <row r="1791" spans="1:46" x14ac:dyDescent="0.35">
      <c r="A1791" t="s">
        <v>1814</v>
      </c>
      <c r="B1791" t="s">
        <v>1349</v>
      </c>
      <c r="C1791" t="s">
        <v>1397</v>
      </c>
      <c r="D1791" t="s">
        <v>1349</v>
      </c>
      <c r="E1791">
        <v>5.3969999999999997E-2</v>
      </c>
      <c r="F1791" t="s">
        <v>1357</v>
      </c>
      <c r="G1791" s="6">
        <v>45851.683553240742</v>
      </c>
      <c r="H1791"/>
      <c r="I1791" t="s">
        <v>1352</v>
      </c>
      <c r="J1791"/>
      <c r="K1791" t="s">
        <v>1360</v>
      </c>
      <c r="L1791">
        <v>0</v>
      </c>
      <c r="M1791">
        <v>0</v>
      </c>
      <c r="N1791">
        <v>6.9499999999999996E-3</v>
      </c>
      <c r="O1791">
        <v>5.0000000000000002E-5</v>
      </c>
      <c r="P1791"/>
      <c r="Q1791"/>
      <c r="R1791">
        <v>7.0000000000000001E-3</v>
      </c>
      <c r="S1791"/>
      <c r="T1791"/>
      <c r="U1791"/>
      <c r="V1791"/>
      <c r="W1791"/>
      <c r="X1791"/>
      <c r="Y1791"/>
      <c r="Z1791"/>
      <c r="AA1791"/>
      <c r="AB1791"/>
      <c r="AC1791"/>
      <c r="AD1791"/>
      <c r="AE1791">
        <v>5.0000000000000002E-5</v>
      </c>
      <c r="AF1791"/>
      <c r="AG1791"/>
      <c r="AH1791"/>
      <c r="AI1791"/>
      <c r="AJ1791"/>
      <c r="AK1791"/>
      <c r="AL1791"/>
      <c r="AM1791"/>
      <c r="AN1791"/>
      <c r="AO1791"/>
      <c r="AP1791"/>
      <c r="AQ1791"/>
      <c r="AR1791"/>
      <c r="AS1791" t="s">
        <v>1353</v>
      </c>
      <c r="AT1791" s="108" t="str">
        <f t="shared" si="27"/>
        <v>AX2_2025-07-13_P</v>
      </c>
    </row>
    <row r="1792" spans="1:46" x14ac:dyDescent="0.35">
      <c r="A1792" t="s">
        <v>1810</v>
      </c>
      <c r="B1792" t="s">
        <v>1349</v>
      </c>
      <c r="C1792" t="s">
        <v>1350</v>
      </c>
      <c r="D1792" t="s">
        <v>1349</v>
      </c>
      <c r="E1792">
        <v>5.0335200000000002</v>
      </c>
      <c r="F1792" t="s">
        <v>1351</v>
      </c>
      <c r="G1792" s="6">
        <v>45851.684583333335</v>
      </c>
      <c r="H1792"/>
      <c r="I1792" t="s">
        <v>1352</v>
      </c>
      <c r="J1792"/>
      <c r="K1792"/>
      <c r="L1792">
        <v>0</v>
      </c>
      <c r="M1792">
        <v>0</v>
      </c>
      <c r="N1792">
        <v>2.2409999999999999E-2</v>
      </c>
      <c r="O1792">
        <v>6.1199999999999996E-3</v>
      </c>
      <c r="P1792"/>
      <c r="Q1792"/>
      <c r="R1792">
        <v>2.8539999999999999E-2</v>
      </c>
      <c r="S1792"/>
      <c r="T1792"/>
      <c r="U1792"/>
      <c r="V1792"/>
      <c r="W1792"/>
      <c r="X1792"/>
      <c r="Y1792"/>
      <c r="Z1792"/>
      <c r="AA1792"/>
      <c r="AB1792"/>
      <c r="AC1792"/>
      <c r="AD1792"/>
      <c r="AE1792">
        <v>6.1199999999999996E-3</v>
      </c>
      <c r="AF1792"/>
      <c r="AG1792"/>
      <c r="AH1792"/>
      <c r="AI1792"/>
      <c r="AJ1792"/>
      <c r="AK1792"/>
      <c r="AL1792"/>
      <c r="AM1792"/>
      <c r="AN1792"/>
      <c r="AO1792"/>
      <c r="AP1792"/>
      <c r="AQ1792"/>
      <c r="AR1792"/>
      <c r="AS1792" t="s">
        <v>1353</v>
      </c>
      <c r="AT1792" s="108" t="str">
        <f t="shared" si="27"/>
        <v>ETL1_2025-07-13_N</v>
      </c>
    </row>
    <row r="1793" spans="1:46" x14ac:dyDescent="0.35">
      <c r="A1793" t="s">
        <v>1814</v>
      </c>
      <c r="B1793" t="s">
        <v>1349</v>
      </c>
      <c r="C1793" t="s">
        <v>1359</v>
      </c>
      <c r="D1793" t="s">
        <v>1349</v>
      </c>
      <c r="E1793">
        <v>578.40099999999995</v>
      </c>
      <c r="F1793" t="s">
        <v>1357</v>
      </c>
      <c r="G1793" s="6">
        <v>45851.684907407405</v>
      </c>
      <c r="H1793"/>
      <c r="I1793" t="s">
        <v>1352</v>
      </c>
      <c r="J1793"/>
      <c r="K1793" t="s">
        <v>1360</v>
      </c>
      <c r="L1793">
        <v>23</v>
      </c>
      <c r="M1793">
        <v>0</v>
      </c>
      <c r="N1793">
        <v>7.8240000000000004E-2</v>
      </c>
      <c r="O1793">
        <v>0.12937000000000001</v>
      </c>
      <c r="P1793"/>
      <c r="Q1793"/>
      <c r="R1793">
        <v>0.20760999999999999</v>
      </c>
      <c r="S1793"/>
      <c r="T1793"/>
      <c r="U1793"/>
      <c r="V1793"/>
      <c r="W1793"/>
      <c r="X1793"/>
      <c r="Y1793"/>
      <c r="Z1793"/>
      <c r="AA1793"/>
      <c r="AB1793"/>
      <c r="AC1793"/>
      <c r="AD1793"/>
      <c r="AE1793">
        <v>0.12937000000000001</v>
      </c>
      <c r="AF1793"/>
      <c r="AG1793"/>
      <c r="AH1793"/>
      <c r="AI1793"/>
      <c r="AJ1793"/>
      <c r="AK1793"/>
      <c r="AL1793"/>
      <c r="AM1793"/>
      <c r="AN1793"/>
      <c r="AO1793"/>
      <c r="AP1793"/>
      <c r="AQ1793"/>
      <c r="AR1793"/>
      <c r="AS1793" t="s">
        <v>1353</v>
      </c>
      <c r="AT1793" s="108" t="str">
        <f t="shared" si="27"/>
        <v>AX2_2025-07-13_C</v>
      </c>
    </row>
    <row r="1794" spans="1:46" x14ac:dyDescent="0.35">
      <c r="A1794" t="s">
        <v>1799</v>
      </c>
      <c r="B1794" t="s">
        <v>1349</v>
      </c>
      <c r="C1794" t="s">
        <v>1361</v>
      </c>
      <c r="D1794" t="s">
        <v>1349</v>
      </c>
      <c r="E1794">
        <v>24.842199999999998</v>
      </c>
      <c r="F1794" t="s">
        <v>1351</v>
      </c>
      <c r="G1794" s="6">
        <v>45851.685428240744</v>
      </c>
      <c r="H1794" t="s">
        <v>1468</v>
      </c>
      <c r="I1794" t="s">
        <v>1352</v>
      </c>
      <c r="J1794"/>
      <c r="K1794" t="s">
        <v>1360</v>
      </c>
      <c r="L1794">
        <v>0</v>
      </c>
      <c r="M1794">
        <v>0</v>
      </c>
      <c r="N1794">
        <v>2.9579999999999999E-2</v>
      </c>
      <c r="O1794">
        <v>1.9E-3</v>
      </c>
      <c r="P1794"/>
      <c r="Q1794"/>
      <c r="R1794">
        <v>3.1480000000000001E-2</v>
      </c>
      <c r="S1794"/>
      <c r="T1794"/>
      <c r="U1794"/>
      <c r="V1794"/>
      <c r="W1794"/>
      <c r="X1794"/>
      <c r="Y1794"/>
      <c r="Z1794"/>
      <c r="AA1794"/>
      <c r="AB1794"/>
      <c r="AC1794"/>
      <c r="AD1794"/>
      <c r="AE1794">
        <v>1.9E-3</v>
      </c>
      <c r="AF1794"/>
      <c r="AG1794"/>
      <c r="AH1794"/>
      <c r="AI1794"/>
      <c r="AJ1794"/>
      <c r="AK1794"/>
      <c r="AL1794"/>
      <c r="AM1794"/>
      <c r="AN1794"/>
      <c r="AO1794"/>
      <c r="AP1794"/>
      <c r="AQ1794"/>
      <c r="AR1794"/>
      <c r="AS1794" t="s">
        <v>1353</v>
      </c>
      <c r="AT1794" s="108" t="str">
        <f t="shared" ref="AT1794:AT1857" si="28">A1794&amp;"_"&amp;LEFT(C1794,1)</f>
        <v>FC1_2025-07-13_T</v>
      </c>
    </row>
    <row r="1795" spans="1:46" x14ac:dyDescent="0.35">
      <c r="A1795" t="s">
        <v>1813</v>
      </c>
      <c r="B1795" t="s">
        <v>1349</v>
      </c>
      <c r="C1795" t="s">
        <v>1356</v>
      </c>
      <c r="D1795" t="s">
        <v>1349</v>
      </c>
      <c r="E1795">
        <v>2.639E-2</v>
      </c>
      <c r="F1795" t="s">
        <v>1357</v>
      </c>
      <c r="G1795" s="6">
        <v>45851.685937499999</v>
      </c>
      <c r="H1795"/>
      <c r="I1795" t="s">
        <v>1352</v>
      </c>
      <c r="J1795"/>
      <c r="K1795" t="s">
        <v>1360</v>
      </c>
      <c r="L1795">
        <v>4</v>
      </c>
      <c r="M1795">
        <v>0</v>
      </c>
      <c r="N1795">
        <v>8.4000000000000003E-4</v>
      </c>
      <c r="O1795">
        <v>-2.1000000000000001E-4</v>
      </c>
      <c r="P1795"/>
      <c r="Q1795"/>
      <c r="R1795">
        <v>6.3000000000000003E-4</v>
      </c>
      <c r="S1795"/>
      <c r="T1795"/>
      <c r="U1795"/>
      <c r="V1795"/>
      <c r="W1795"/>
      <c r="X1795"/>
      <c r="Y1795"/>
      <c r="Z1795"/>
      <c r="AA1795"/>
      <c r="AB1795"/>
      <c r="AC1795"/>
      <c r="AD1795"/>
      <c r="AE1795">
        <v>-2.1000000000000001E-4</v>
      </c>
      <c r="AF1795"/>
      <c r="AG1795"/>
      <c r="AH1795"/>
      <c r="AI1795"/>
      <c r="AJ1795"/>
      <c r="AK1795"/>
      <c r="AL1795"/>
      <c r="AM1795"/>
      <c r="AN1795"/>
      <c r="AO1795"/>
      <c r="AP1795"/>
      <c r="AQ1795"/>
      <c r="AR1795"/>
      <c r="AS1795" t="s">
        <v>1353</v>
      </c>
      <c r="AT1795" s="108" t="str">
        <f t="shared" si="28"/>
        <v>RBA_2025-07-13_P</v>
      </c>
    </row>
    <row r="1796" spans="1:46" x14ac:dyDescent="0.35">
      <c r="A1796" t="s">
        <v>1815</v>
      </c>
      <c r="B1796" t="s">
        <v>1349</v>
      </c>
      <c r="C1796" t="s">
        <v>1350</v>
      </c>
      <c r="D1796" t="s">
        <v>1349</v>
      </c>
      <c r="E1796">
        <v>7.7709900000000003</v>
      </c>
      <c r="F1796" t="s">
        <v>1351</v>
      </c>
      <c r="G1796" s="6">
        <v>45851.686562499999</v>
      </c>
      <c r="H1796"/>
      <c r="I1796" t="s">
        <v>1352</v>
      </c>
      <c r="J1796"/>
      <c r="K1796"/>
      <c r="L1796">
        <v>0</v>
      </c>
      <c r="M1796">
        <v>0</v>
      </c>
      <c r="N1796">
        <v>3.0300000000000001E-2</v>
      </c>
      <c r="O1796">
        <v>5.2399999999999999E-3</v>
      </c>
      <c r="P1796"/>
      <c r="Q1796"/>
      <c r="R1796">
        <v>3.5529999999999999E-2</v>
      </c>
      <c r="S1796"/>
      <c r="T1796"/>
      <c r="U1796"/>
      <c r="V1796"/>
      <c r="W1796"/>
      <c r="X1796"/>
      <c r="Y1796"/>
      <c r="Z1796"/>
      <c r="AA1796"/>
      <c r="AB1796"/>
      <c r="AC1796"/>
      <c r="AD1796"/>
      <c r="AE1796">
        <v>5.2399999999999999E-3</v>
      </c>
      <c r="AF1796"/>
      <c r="AG1796"/>
      <c r="AH1796"/>
      <c r="AI1796"/>
      <c r="AJ1796"/>
      <c r="AK1796"/>
      <c r="AL1796"/>
      <c r="AM1796"/>
      <c r="AN1796"/>
      <c r="AO1796"/>
      <c r="AP1796"/>
      <c r="AQ1796"/>
      <c r="AR1796"/>
      <c r="AS1796" t="s">
        <v>1353</v>
      </c>
      <c r="AT1796" s="108" t="str">
        <f t="shared" si="28"/>
        <v>LSC1_2025-07-13_N</v>
      </c>
    </row>
    <row r="1797" spans="1:46" x14ac:dyDescent="0.35">
      <c r="A1797" t="s">
        <v>1816</v>
      </c>
      <c r="B1797" t="s">
        <v>1349</v>
      </c>
      <c r="C1797" t="s">
        <v>1350</v>
      </c>
      <c r="D1797" t="s">
        <v>1349</v>
      </c>
      <c r="E1797">
        <v>39.791620000000002</v>
      </c>
      <c r="F1797" t="s">
        <v>1351</v>
      </c>
      <c r="G1797" s="6">
        <v>45851.6875</v>
      </c>
      <c r="H1797"/>
      <c r="I1797" t="s">
        <v>1352</v>
      </c>
      <c r="J1797"/>
      <c r="K1797"/>
      <c r="L1797">
        <v>0</v>
      </c>
      <c r="M1797">
        <v>0</v>
      </c>
      <c r="N1797">
        <v>0.1225</v>
      </c>
      <c r="O1797">
        <v>4.2199999999999998E-3</v>
      </c>
      <c r="P1797"/>
      <c r="Q1797"/>
      <c r="R1797">
        <v>0.12672</v>
      </c>
      <c r="S1797"/>
      <c r="T1797"/>
      <c r="U1797"/>
      <c r="V1797"/>
      <c r="W1797"/>
      <c r="X1797"/>
      <c r="Y1797"/>
      <c r="Z1797"/>
      <c r="AA1797"/>
      <c r="AB1797"/>
      <c r="AC1797"/>
      <c r="AD1797"/>
      <c r="AE1797">
        <v>4.2199999999999998E-3</v>
      </c>
      <c r="AF1797"/>
      <c r="AG1797"/>
      <c r="AH1797"/>
      <c r="AI1797"/>
      <c r="AJ1797"/>
      <c r="AK1797"/>
      <c r="AL1797"/>
      <c r="AM1797"/>
      <c r="AN1797"/>
      <c r="AO1797"/>
      <c r="AP1797"/>
      <c r="AQ1797"/>
      <c r="AR1797"/>
      <c r="AS1797" t="s">
        <v>1353</v>
      </c>
      <c r="AT1797" s="108" t="str">
        <f t="shared" si="28"/>
        <v>ABM4_2025-07-13_N</v>
      </c>
    </row>
    <row r="1798" spans="1:46" x14ac:dyDescent="0.35">
      <c r="A1798" t="s">
        <v>1815</v>
      </c>
      <c r="B1798" t="s">
        <v>1349</v>
      </c>
      <c r="C1798" t="s">
        <v>1397</v>
      </c>
      <c r="D1798" t="s">
        <v>1349</v>
      </c>
      <c r="E1798">
        <v>0.29508000000000001</v>
      </c>
      <c r="F1798" t="s">
        <v>1357</v>
      </c>
      <c r="G1798" s="6">
        <v>45851.68855324074</v>
      </c>
      <c r="H1798"/>
      <c r="I1798" t="s">
        <v>1352</v>
      </c>
      <c r="J1798"/>
      <c r="K1798"/>
      <c r="L1798">
        <v>0</v>
      </c>
      <c r="M1798">
        <v>0</v>
      </c>
      <c r="N1798">
        <v>9.9159999999999998E-2</v>
      </c>
      <c r="O1798">
        <v>6.8000000000000005E-4</v>
      </c>
      <c r="P1798"/>
      <c r="Q1798"/>
      <c r="R1798">
        <v>9.9839999999999998E-2</v>
      </c>
      <c r="S1798"/>
      <c r="T1798"/>
      <c r="U1798"/>
      <c r="V1798"/>
      <c r="W1798"/>
      <c r="X1798"/>
      <c r="Y1798"/>
      <c r="Z1798"/>
      <c r="AA1798"/>
      <c r="AB1798"/>
      <c r="AC1798"/>
      <c r="AD1798"/>
      <c r="AE1798">
        <v>6.8000000000000005E-4</v>
      </c>
      <c r="AF1798"/>
      <c r="AG1798"/>
      <c r="AH1798"/>
      <c r="AI1798"/>
      <c r="AJ1798"/>
      <c r="AK1798"/>
      <c r="AL1798"/>
      <c r="AM1798"/>
      <c r="AN1798"/>
      <c r="AO1798"/>
      <c r="AP1798"/>
      <c r="AQ1798"/>
      <c r="AR1798"/>
      <c r="AS1798" t="s">
        <v>1353</v>
      </c>
      <c r="AT1798" s="108" t="str">
        <f t="shared" si="28"/>
        <v>LSC1_2025-07-13_P</v>
      </c>
    </row>
    <row r="1799" spans="1:46" x14ac:dyDescent="0.35">
      <c r="A1799" t="s">
        <v>1817</v>
      </c>
      <c r="B1799" t="s">
        <v>1349</v>
      </c>
      <c r="C1799" t="s">
        <v>1350</v>
      </c>
      <c r="D1799" t="s">
        <v>1349</v>
      </c>
      <c r="E1799">
        <v>5.4498199999999999</v>
      </c>
      <c r="F1799" t="s">
        <v>1351</v>
      </c>
      <c r="G1799" s="6">
        <v>45851.689270833333</v>
      </c>
      <c r="H1799"/>
      <c r="I1799" t="s">
        <v>1352</v>
      </c>
      <c r="J1799"/>
      <c r="K1799"/>
      <c r="L1799">
        <v>0</v>
      </c>
      <c r="M1799">
        <v>0</v>
      </c>
      <c r="N1799">
        <v>2.3609999999999999E-2</v>
      </c>
      <c r="O1799">
        <v>3.7200000000000002E-3</v>
      </c>
      <c r="P1799"/>
      <c r="Q1799"/>
      <c r="R1799">
        <v>2.733E-2</v>
      </c>
      <c r="S1799"/>
      <c r="T1799"/>
      <c r="U1799"/>
      <c r="V1799"/>
      <c r="W1799"/>
      <c r="X1799"/>
      <c r="Y1799"/>
      <c r="Z1799"/>
      <c r="AA1799"/>
      <c r="AB1799"/>
      <c r="AC1799"/>
      <c r="AD1799"/>
      <c r="AE1799">
        <v>3.7200000000000002E-3</v>
      </c>
      <c r="AF1799"/>
      <c r="AG1799"/>
      <c r="AH1799"/>
      <c r="AI1799"/>
      <c r="AJ1799"/>
      <c r="AK1799"/>
      <c r="AL1799"/>
      <c r="AM1799"/>
      <c r="AN1799"/>
      <c r="AO1799"/>
      <c r="AP1799"/>
      <c r="AQ1799"/>
      <c r="AR1799"/>
      <c r="AS1799" t="s">
        <v>1353</v>
      </c>
      <c r="AT1799" s="108" t="str">
        <f t="shared" si="28"/>
        <v>AC5_2025-07-13_N</v>
      </c>
    </row>
    <row r="1800" spans="1:46" x14ac:dyDescent="0.35">
      <c r="A1800" t="s">
        <v>1814</v>
      </c>
      <c r="B1800" t="s">
        <v>1349</v>
      </c>
      <c r="C1800" t="s">
        <v>1361</v>
      </c>
      <c r="D1800" t="s">
        <v>1349</v>
      </c>
      <c r="E1800">
        <v>609.17250000000001</v>
      </c>
      <c r="F1800" t="s">
        <v>1351</v>
      </c>
      <c r="G1800" s="6">
        <v>45851.689791666664</v>
      </c>
      <c r="H1800"/>
      <c r="I1800" t="s">
        <v>1352</v>
      </c>
      <c r="J1800"/>
      <c r="K1800" t="s">
        <v>1360</v>
      </c>
      <c r="L1800">
        <v>4</v>
      </c>
      <c r="M1800">
        <v>0</v>
      </c>
      <c r="N1800">
        <v>0.12519</v>
      </c>
      <c r="O1800">
        <v>2.5999999999999998E-4</v>
      </c>
      <c r="P1800"/>
      <c r="Q1800"/>
      <c r="R1800">
        <v>0.12545000000000001</v>
      </c>
      <c r="S1800"/>
      <c r="T1800"/>
      <c r="U1800"/>
      <c r="V1800"/>
      <c r="W1800"/>
      <c r="X1800"/>
      <c r="Y1800"/>
      <c r="Z1800"/>
      <c r="AA1800"/>
      <c r="AB1800"/>
      <c r="AC1800"/>
      <c r="AD1800"/>
      <c r="AE1800">
        <v>2.5999999999999998E-4</v>
      </c>
      <c r="AF1800"/>
      <c r="AG1800"/>
      <c r="AH1800"/>
      <c r="AI1800"/>
      <c r="AJ1800"/>
      <c r="AK1800"/>
      <c r="AL1800"/>
      <c r="AM1800"/>
      <c r="AN1800"/>
      <c r="AO1800"/>
      <c r="AP1800"/>
      <c r="AQ1800"/>
      <c r="AR1800"/>
      <c r="AS1800" t="s">
        <v>1353</v>
      </c>
      <c r="AT1800" s="108" t="str">
        <f t="shared" si="28"/>
        <v>AX2_2025-07-13_T</v>
      </c>
    </row>
    <row r="1801" spans="1:46" x14ac:dyDescent="0.35">
      <c r="A1801" t="s">
        <v>1810</v>
      </c>
      <c r="B1801" t="s">
        <v>1349</v>
      </c>
      <c r="C1801" t="s">
        <v>1359</v>
      </c>
      <c r="D1801" t="s">
        <v>1349</v>
      </c>
      <c r="E1801">
        <v>618.71939999999995</v>
      </c>
      <c r="F1801" t="s">
        <v>1357</v>
      </c>
      <c r="G1801" s="6">
        <v>45851.691979166666</v>
      </c>
      <c r="H1801"/>
      <c r="I1801" t="s">
        <v>1352</v>
      </c>
      <c r="J1801"/>
      <c r="K1801" t="s">
        <v>1360</v>
      </c>
      <c r="L1801">
        <v>25</v>
      </c>
      <c r="M1801">
        <v>0</v>
      </c>
      <c r="N1801">
        <v>7.732E-2</v>
      </c>
      <c r="O1801">
        <v>0.13194</v>
      </c>
      <c r="P1801"/>
      <c r="Q1801"/>
      <c r="R1801">
        <v>0.20926</v>
      </c>
      <c r="S1801"/>
      <c r="T1801"/>
      <c r="U1801"/>
      <c r="V1801"/>
      <c r="W1801"/>
      <c r="X1801"/>
      <c r="Y1801"/>
      <c r="Z1801"/>
      <c r="AA1801"/>
      <c r="AB1801"/>
      <c r="AC1801"/>
      <c r="AD1801"/>
      <c r="AE1801">
        <v>0.13194</v>
      </c>
      <c r="AF1801"/>
      <c r="AG1801"/>
      <c r="AH1801"/>
      <c r="AI1801"/>
      <c r="AJ1801"/>
      <c r="AK1801"/>
      <c r="AL1801"/>
      <c r="AM1801"/>
      <c r="AN1801"/>
      <c r="AO1801"/>
      <c r="AP1801"/>
      <c r="AQ1801"/>
      <c r="AR1801"/>
      <c r="AS1801" t="s">
        <v>1353</v>
      </c>
      <c r="AT1801" s="108" t="str">
        <f t="shared" si="28"/>
        <v>ETL1_2025-07-13_C</v>
      </c>
    </row>
    <row r="1802" spans="1:46" x14ac:dyDescent="0.35">
      <c r="A1802" t="s">
        <v>1816</v>
      </c>
      <c r="B1802" t="s">
        <v>1349</v>
      </c>
      <c r="C1802" t="s">
        <v>1359</v>
      </c>
      <c r="D1802" t="s">
        <v>1349</v>
      </c>
      <c r="E1802">
        <v>296.46350000000001</v>
      </c>
      <c r="F1802" t="s">
        <v>1357</v>
      </c>
      <c r="G1802" s="6">
        <v>45851.693854166668</v>
      </c>
      <c r="H1802"/>
      <c r="I1802" t="s">
        <v>1352</v>
      </c>
      <c r="J1802"/>
      <c r="K1802" t="s">
        <v>1360</v>
      </c>
      <c r="L1802">
        <v>4</v>
      </c>
      <c r="M1802">
        <v>0</v>
      </c>
      <c r="N1802">
        <v>0.18012</v>
      </c>
      <c r="O1802">
        <v>0.13009999999999999</v>
      </c>
      <c r="P1802"/>
      <c r="Q1802"/>
      <c r="R1802">
        <v>0.31022</v>
      </c>
      <c r="S1802"/>
      <c r="T1802"/>
      <c r="U1802"/>
      <c r="V1802"/>
      <c r="W1802"/>
      <c r="X1802"/>
      <c r="Y1802"/>
      <c r="Z1802"/>
      <c r="AA1802"/>
      <c r="AB1802"/>
      <c r="AC1802"/>
      <c r="AD1802"/>
      <c r="AE1802">
        <v>0.13009999999999999</v>
      </c>
      <c r="AF1802"/>
      <c r="AG1802"/>
      <c r="AH1802"/>
      <c r="AI1802"/>
      <c r="AJ1802"/>
      <c r="AK1802"/>
      <c r="AL1802"/>
      <c r="AM1802"/>
      <c r="AN1802"/>
      <c r="AO1802"/>
      <c r="AP1802"/>
      <c r="AQ1802"/>
      <c r="AR1802"/>
      <c r="AS1802" t="s">
        <v>1353</v>
      </c>
      <c r="AT1802" s="108" t="str">
        <f t="shared" si="28"/>
        <v>ABM4_2025-07-13_C</v>
      </c>
    </row>
    <row r="1803" spans="1:46" x14ac:dyDescent="0.35">
      <c r="A1803" t="s">
        <v>1800</v>
      </c>
      <c r="B1803" t="s">
        <v>1349</v>
      </c>
      <c r="C1803" t="s">
        <v>1428</v>
      </c>
      <c r="D1803" t="s">
        <v>1349</v>
      </c>
      <c r="E1803">
        <v>0.66061000000000003</v>
      </c>
      <c r="F1803" t="s">
        <v>1357</v>
      </c>
      <c r="G1803" s="6">
        <v>45851.696574074071</v>
      </c>
      <c r="H1803" t="s">
        <v>1468</v>
      </c>
      <c r="I1803" t="s">
        <v>1352</v>
      </c>
      <c r="J1803"/>
      <c r="K1803" t="s">
        <v>1360</v>
      </c>
      <c r="L1803">
        <v>0</v>
      </c>
      <c r="M1803">
        <v>0</v>
      </c>
      <c r="N1803">
        <v>4.6199999999999998E-2</v>
      </c>
      <c r="O1803">
        <v>4.2999999999999999E-4</v>
      </c>
      <c r="P1803"/>
      <c r="Q1803"/>
      <c r="R1803">
        <v>4.6629999999999998E-2</v>
      </c>
      <c r="S1803"/>
      <c r="T1803"/>
      <c r="U1803"/>
      <c r="V1803"/>
      <c r="W1803"/>
      <c r="X1803"/>
      <c r="Y1803"/>
      <c r="Z1803"/>
      <c r="AA1803"/>
      <c r="AB1803"/>
      <c r="AC1803"/>
      <c r="AD1803"/>
      <c r="AE1803">
        <v>4.2999999999999999E-4</v>
      </c>
      <c r="AF1803"/>
      <c r="AG1803"/>
      <c r="AH1803"/>
      <c r="AI1803"/>
      <c r="AJ1803"/>
      <c r="AK1803"/>
      <c r="AL1803"/>
      <c r="AM1803"/>
      <c r="AN1803"/>
      <c r="AO1803"/>
      <c r="AP1803"/>
      <c r="AQ1803"/>
      <c r="AR1803"/>
      <c r="AS1803" t="s">
        <v>1353</v>
      </c>
      <c r="AT1803" s="108" t="str">
        <f t="shared" si="28"/>
        <v>SW1_2025-07-13_T</v>
      </c>
    </row>
    <row r="1804" spans="1:46" x14ac:dyDescent="0.35">
      <c r="A1804" t="s">
        <v>1810</v>
      </c>
      <c r="B1804" t="s">
        <v>1349</v>
      </c>
      <c r="C1804" t="s">
        <v>1356</v>
      </c>
      <c r="D1804" t="s">
        <v>1349</v>
      </c>
      <c r="E1804">
        <v>0.18140999999999999</v>
      </c>
      <c r="F1804" t="s">
        <v>1357</v>
      </c>
      <c r="G1804" s="6">
        <v>45851.69667824074</v>
      </c>
      <c r="H1804"/>
      <c r="I1804" t="s">
        <v>1352</v>
      </c>
      <c r="J1804"/>
      <c r="K1804" t="s">
        <v>1360</v>
      </c>
      <c r="L1804">
        <v>0</v>
      </c>
      <c r="M1804">
        <v>0</v>
      </c>
      <c r="N1804">
        <v>6.4659999999999995E-2</v>
      </c>
      <c r="O1804">
        <v>1.1900000000000001E-3</v>
      </c>
      <c r="P1804"/>
      <c r="Q1804"/>
      <c r="R1804">
        <v>6.5850000000000006E-2</v>
      </c>
      <c r="S1804"/>
      <c r="T1804"/>
      <c r="U1804"/>
      <c r="V1804"/>
      <c r="W1804"/>
      <c r="X1804"/>
      <c r="Y1804"/>
      <c r="Z1804"/>
      <c r="AA1804"/>
      <c r="AB1804"/>
      <c r="AC1804"/>
      <c r="AD1804"/>
      <c r="AE1804">
        <v>1.1900000000000001E-3</v>
      </c>
      <c r="AF1804"/>
      <c r="AG1804"/>
      <c r="AH1804"/>
      <c r="AI1804"/>
      <c r="AJ1804"/>
      <c r="AK1804"/>
      <c r="AL1804"/>
      <c r="AM1804"/>
      <c r="AN1804"/>
      <c r="AO1804"/>
      <c r="AP1804"/>
      <c r="AQ1804"/>
      <c r="AR1804"/>
      <c r="AS1804" t="s">
        <v>1353</v>
      </c>
      <c r="AT1804" s="108" t="str">
        <f t="shared" si="28"/>
        <v>ETL1_2025-07-13_P</v>
      </c>
    </row>
    <row r="1805" spans="1:46" x14ac:dyDescent="0.35">
      <c r="A1805" t="s">
        <v>1818</v>
      </c>
      <c r="B1805" t="s">
        <v>1349</v>
      </c>
      <c r="C1805" t="s">
        <v>1350</v>
      </c>
      <c r="D1805" t="s">
        <v>1349</v>
      </c>
      <c r="E1805">
        <v>-1.9262699999999999</v>
      </c>
      <c r="F1805" t="s">
        <v>1351</v>
      </c>
      <c r="G1805" s="6">
        <v>45851.69740740741</v>
      </c>
      <c r="H1805"/>
      <c r="I1805" t="s">
        <v>1352</v>
      </c>
      <c r="J1805"/>
      <c r="K1805"/>
      <c r="L1805">
        <v>0</v>
      </c>
      <c r="M1805">
        <v>0</v>
      </c>
      <c r="N1805">
        <v>2.3700000000000001E-3</v>
      </c>
      <c r="O1805">
        <v>1.81E-3</v>
      </c>
      <c r="P1805"/>
      <c r="Q1805"/>
      <c r="R1805">
        <v>4.1799999999999997E-3</v>
      </c>
      <c r="S1805"/>
      <c r="T1805"/>
      <c r="U1805"/>
      <c r="V1805"/>
      <c r="W1805"/>
      <c r="X1805"/>
      <c r="Y1805"/>
      <c r="Z1805"/>
      <c r="AA1805"/>
      <c r="AB1805"/>
      <c r="AC1805"/>
      <c r="AD1805"/>
      <c r="AE1805">
        <v>1.81E-3</v>
      </c>
      <c r="AF1805"/>
      <c r="AG1805"/>
      <c r="AH1805"/>
      <c r="AI1805"/>
      <c r="AJ1805"/>
      <c r="AK1805"/>
      <c r="AL1805"/>
      <c r="AM1805"/>
      <c r="AN1805"/>
      <c r="AO1805"/>
      <c r="AP1805"/>
      <c r="AQ1805"/>
      <c r="AR1805"/>
      <c r="AS1805" t="s">
        <v>1353</v>
      </c>
      <c r="AT1805" s="108" t="str">
        <f t="shared" si="28"/>
        <v>MB3_2025-07-13_N</v>
      </c>
    </row>
    <row r="1806" spans="1:46" x14ac:dyDescent="0.35">
      <c r="A1806" t="s">
        <v>1817</v>
      </c>
      <c r="B1806" t="s">
        <v>1349</v>
      </c>
      <c r="C1806" t="s">
        <v>1359</v>
      </c>
      <c r="D1806" t="s">
        <v>1349</v>
      </c>
      <c r="E1806">
        <v>362.02499999999998</v>
      </c>
      <c r="F1806" t="s">
        <v>1357</v>
      </c>
      <c r="G1806" s="6">
        <v>45851.697500000002</v>
      </c>
      <c r="H1806"/>
      <c r="I1806" t="s">
        <v>1352</v>
      </c>
      <c r="J1806"/>
      <c r="K1806" t="s">
        <v>1360</v>
      </c>
      <c r="L1806">
        <v>4</v>
      </c>
      <c r="M1806">
        <v>0</v>
      </c>
      <c r="N1806">
        <v>0.21542</v>
      </c>
      <c r="O1806">
        <v>0.12873999999999999</v>
      </c>
      <c r="P1806"/>
      <c r="Q1806"/>
      <c r="R1806">
        <v>0.34415000000000001</v>
      </c>
      <c r="S1806"/>
      <c r="T1806"/>
      <c r="U1806"/>
      <c r="V1806"/>
      <c r="W1806"/>
      <c r="X1806"/>
      <c r="Y1806"/>
      <c r="Z1806"/>
      <c r="AA1806"/>
      <c r="AB1806"/>
      <c r="AC1806"/>
      <c r="AD1806"/>
      <c r="AE1806">
        <v>0.12873999999999999</v>
      </c>
      <c r="AF1806"/>
      <c r="AG1806"/>
      <c r="AH1806"/>
      <c r="AI1806"/>
      <c r="AJ1806"/>
      <c r="AK1806"/>
      <c r="AL1806"/>
      <c r="AM1806"/>
      <c r="AN1806"/>
      <c r="AO1806"/>
      <c r="AP1806"/>
      <c r="AQ1806"/>
      <c r="AR1806"/>
      <c r="AS1806" t="s">
        <v>1353</v>
      </c>
      <c r="AT1806" s="108" t="str">
        <f t="shared" si="28"/>
        <v>AC5_2025-07-13_C</v>
      </c>
    </row>
    <row r="1807" spans="1:46" x14ac:dyDescent="0.35">
      <c r="A1807" t="s">
        <v>1818</v>
      </c>
      <c r="B1807" t="s">
        <v>1349</v>
      </c>
      <c r="C1807" t="s">
        <v>1356</v>
      </c>
      <c r="D1807" t="s">
        <v>1349</v>
      </c>
      <c r="E1807">
        <v>5.7829999999999999E-2</v>
      </c>
      <c r="F1807" t="s">
        <v>1357</v>
      </c>
      <c r="G1807" s="6">
        <v>45851.698229166665</v>
      </c>
      <c r="H1807"/>
      <c r="I1807" t="s">
        <v>1352</v>
      </c>
      <c r="J1807"/>
      <c r="K1807"/>
      <c r="L1807">
        <v>0</v>
      </c>
      <c r="M1807">
        <v>0</v>
      </c>
      <c r="N1807">
        <v>1.9879999999999998E-2</v>
      </c>
      <c r="O1807">
        <v>3.2000000000000003E-4</v>
      </c>
      <c r="P1807"/>
      <c r="Q1807"/>
      <c r="R1807">
        <v>2.0209999999999999E-2</v>
      </c>
      <c r="S1807"/>
      <c r="T1807"/>
      <c r="U1807"/>
      <c r="V1807"/>
      <c r="W1807"/>
      <c r="X1807"/>
      <c r="Y1807"/>
      <c r="Z1807"/>
      <c r="AA1807"/>
      <c r="AB1807"/>
      <c r="AC1807"/>
      <c r="AD1807"/>
      <c r="AE1807">
        <v>3.2000000000000003E-4</v>
      </c>
      <c r="AF1807"/>
      <c r="AG1807"/>
      <c r="AH1807"/>
      <c r="AI1807"/>
      <c r="AJ1807"/>
      <c r="AK1807"/>
      <c r="AL1807"/>
      <c r="AM1807"/>
      <c r="AN1807"/>
      <c r="AO1807"/>
      <c r="AP1807"/>
      <c r="AQ1807"/>
      <c r="AR1807"/>
      <c r="AS1807" t="s">
        <v>1353</v>
      </c>
      <c r="AT1807" s="108" t="str">
        <f t="shared" si="28"/>
        <v>MB3_2025-07-13_P</v>
      </c>
    </row>
    <row r="1808" spans="1:46" x14ac:dyDescent="0.35">
      <c r="A1808" t="s">
        <v>1815</v>
      </c>
      <c r="B1808" t="s">
        <v>1349</v>
      </c>
      <c r="C1808" t="s">
        <v>1359</v>
      </c>
      <c r="D1808" t="s">
        <v>1349</v>
      </c>
      <c r="E1808">
        <v>699.55200000000002</v>
      </c>
      <c r="F1808" t="s">
        <v>1357</v>
      </c>
      <c r="G1808" s="6">
        <v>45851.699791666666</v>
      </c>
      <c r="H1808"/>
      <c r="I1808" t="s">
        <v>1352</v>
      </c>
      <c r="J1808"/>
      <c r="K1808" t="s">
        <v>1360</v>
      </c>
      <c r="L1808">
        <v>28</v>
      </c>
      <c r="M1808">
        <v>0</v>
      </c>
      <c r="N1808">
        <v>7.8310000000000005E-2</v>
      </c>
      <c r="O1808">
        <v>0.12928000000000001</v>
      </c>
      <c r="P1808"/>
      <c r="Q1808"/>
      <c r="R1808">
        <v>0.20759</v>
      </c>
      <c r="S1808"/>
      <c r="T1808"/>
      <c r="U1808"/>
      <c r="V1808"/>
      <c r="W1808"/>
      <c r="X1808"/>
      <c r="Y1808"/>
      <c r="Z1808"/>
      <c r="AA1808"/>
      <c r="AB1808"/>
      <c r="AC1808"/>
      <c r="AD1808"/>
      <c r="AE1808">
        <v>0.12928000000000001</v>
      </c>
      <c r="AF1808"/>
      <c r="AG1808"/>
      <c r="AH1808"/>
      <c r="AI1808"/>
      <c r="AJ1808"/>
      <c r="AK1808"/>
      <c r="AL1808"/>
      <c r="AM1808"/>
      <c r="AN1808"/>
      <c r="AO1808"/>
      <c r="AP1808"/>
      <c r="AQ1808"/>
      <c r="AR1808"/>
      <c r="AS1808" t="s">
        <v>1353</v>
      </c>
      <c r="AT1808" s="108" t="str">
        <f t="shared" si="28"/>
        <v>LSC1_2025-07-13_C</v>
      </c>
    </row>
    <row r="1809" spans="1:46" customFormat="1" x14ac:dyDescent="0.35">
      <c r="A1809" t="s">
        <v>1819</v>
      </c>
      <c r="B1809" t="s">
        <v>1349</v>
      </c>
      <c r="C1809" t="s">
        <v>1350</v>
      </c>
      <c r="D1809" t="s">
        <v>1349</v>
      </c>
      <c r="E1809">
        <v>0.85697999999999996</v>
      </c>
      <c r="F1809" t="s">
        <v>1351</v>
      </c>
      <c r="G1809" s="6">
        <v>45851.700520833336</v>
      </c>
      <c r="I1809" t="s">
        <v>1352</v>
      </c>
      <c r="L1809">
        <v>0</v>
      </c>
      <c r="M1809">
        <v>0</v>
      </c>
      <c r="N1809">
        <v>1.039E-2</v>
      </c>
      <c r="O1809">
        <v>2.5699999999999998E-3</v>
      </c>
      <c r="R1809">
        <v>1.2959999999999999E-2</v>
      </c>
      <c r="AE1809">
        <v>2.5699999999999998E-3</v>
      </c>
      <c r="AS1809" t="s">
        <v>1353</v>
      </c>
      <c r="AT1809" s="108" t="str">
        <f t="shared" si="28"/>
        <v>JC6_2025-07-13_N</v>
      </c>
    </row>
    <row r="1810" spans="1:46" customFormat="1" x14ac:dyDescent="0.35">
      <c r="A1810" t="s">
        <v>1816</v>
      </c>
      <c r="B1810" t="s">
        <v>1349</v>
      </c>
      <c r="C1810" t="s">
        <v>1356</v>
      </c>
      <c r="D1810" t="s">
        <v>1349</v>
      </c>
      <c r="E1810">
        <v>0.16356999999999999</v>
      </c>
      <c r="F1810" t="s">
        <v>1357</v>
      </c>
      <c r="G1810" s="6">
        <v>45851.700729166667</v>
      </c>
      <c r="I1810" t="s">
        <v>1352</v>
      </c>
      <c r="K1810" t="s">
        <v>1360</v>
      </c>
      <c r="L1810">
        <v>0</v>
      </c>
      <c r="M1810">
        <v>0</v>
      </c>
      <c r="N1810">
        <v>5.8200000000000002E-2</v>
      </c>
      <c r="O1810">
        <v>1.3600000000000001E-3</v>
      </c>
      <c r="R1810">
        <v>5.9549999999999999E-2</v>
      </c>
      <c r="AE1810">
        <v>1.3600000000000001E-3</v>
      </c>
      <c r="AS1810" t="s">
        <v>1353</v>
      </c>
      <c r="AT1810" s="108" t="str">
        <f t="shared" si="28"/>
        <v>ABM4_2025-07-13_P</v>
      </c>
    </row>
    <row r="1811" spans="1:46" customFormat="1" x14ac:dyDescent="0.35">
      <c r="A1811" t="s">
        <v>1818</v>
      </c>
      <c r="B1811" t="s">
        <v>1349</v>
      </c>
      <c r="C1811" t="s">
        <v>1361</v>
      </c>
      <c r="D1811" t="s">
        <v>1349</v>
      </c>
      <c r="E1811">
        <v>178.1814</v>
      </c>
      <c r="F1811" t="s">
        <v>1351</v>
      </c>
      <c r="G1811" s="6">
        <v>45851.701053240744</v>
      </c>
      <c r="I1811" t="s">
        <v>1352</v>
      </c>
      <c r="L1811">
        <v>0</v>
      </c>
      <c r="M1811">
        <v>0</v>
      </c>
      <c r="N1811">
        <v>0.18112</v>
      </c>
      <c r="O1811">
        <v>2.0300000000000001E-3</v>
      </c>
      <c r="R1811">
        <v>0.18315000000000001</v>
      </c>
      <c r="AE1811">
        <v>2.0300000000000001E-3</v>
      </c>
      <c r="AS1811" t="s">
        <v>1353</v>
      </c>
      <c r="AT1811" s="108" t="str">
        <f t="shared" si="28"/>
        <v>MB3_2025-07-13_T</v>
      </c>
    </row>
    <row r="1812" spans="1:46" customFormat="1" x14ac:dyDescent="0.35">
      <c r="A1812" t="s">
        <v>1820</v>
      </c>
      <c r="B1812" t="s">
        <v>1349</v>
      </c>
      <c r="C1812" t="s">
        <v>1350</v>
      </c>
      <c r="D1812" t="s">
        <v>1349</v>
      </c>
      <c r="E1812">
        <v>-0.15440999999999999</v>
      </c>
      <c r="F1812" t="s">
        <v>1351</v>
      </c>
      <c r="G1812" s="6">
        <v>45851.70239583333</v>
      </c>
      <c r="I1812" t="s">
        <v>1352</v>
      </c>
      <c r="L1812">
        <v>0</v>
      </c>
      <c r="M1812">
        <v>0</v>
      </c>
      <c r="N1812">
        <v>7.4799999999999997E-3</v>
      </c>
      <c r="O1812">
        <v>1.17E-3</v>
      </c>
      <c r="R1812">
        <v>8.6499999999999997E-3</v>
      </c>
      <c r="AE1812">
        <v>1.17E-3</v>
      </c>
      <c r="AS1812" t="s">
        <v>1353</v>
      </c>
      <c r="AT1812" s="108" t="str">
        <f t="shared" si="28"/>
        <v>MO1_2025-07-13_N</v>
      </c>
    </row>
    <row r="1813" spans="1:46" customFormat="1" x14ac:dyDescent="0.35">
      <c r="A1813" t="s">
        <v>1819</v>
      </c>
      <c r="B1813" t="s">
        <v>1349</v>
      </c>
      <c r="C1813" t="s">
        <v>1356</v>
      </c>
      <c r="D1813" t="s">
        <v>1349</v>
      </c>
      <c r="E1813">
        <v>0.10197000000000001</v>
      </c>
      <c r="F1813" t="s">
        <v>1357</v>
      </c>
      <c r="G1813" s="6">
        <v>45851.704282407409</v>
      </c>
      <c r="I1813" t="s">
        <v>1352</v>
      </c>
      <c r="L1813">
        <v>0</v>
      </c>
      <c r="M1813">
        <v>0</v>
      </c>
      <c r="N1813">
        <v>3.5880000000000002E-2</v>
      </c>
      <c r="O1813">
        <v>9.1E-4</v>
      </c>
      <c r="R1813">
        <v>3.6790000000000003E-2</v>
      </c>
      <c r="AE1813">
        <v>9.1E-4</v>
      </c>
      <c r="AS1813" t="s">
        <v>1353</v>
      </c>
      <c r="AT1813" s="108" t="str">
        <f t="shared" si="28"/>
        <v>JC6_2025-07-13_P</v>
      </c>
    </row>
    <row r="1814" spans="1:46" customFormat="1" x14ac:dyDescent="0.35">
      <c r="A1814" t="s">
        <v>1821</v>
      </c>
      <c r="B1814" t="s">
        <v>1349</v>
      </c>
      <c r="C1814" t="s">
        <v>1350</v>
      </c>
      <c r="D1814" t="s">
        <v>1349</v>
      </c>
      <c r="E1814">
        <v>0.76590000000000003</v>
      </c>
      <c r="F1814" t="s">
        <v>1351</v>
      </c>
      <c r="G1814" s="6">
        <v>45851.704583333332</v>
      </c>
      <c r="I1814" t="s">
        <v>1352</v>
      </c>
      <c r="L1814">
        <v>0</v>
      </c>
      <c r="M1814">
        <v>0</v>
      </c>
      <c r="N1814">
        <v>1.013E-2</v>
      </c>
      <c r="O1814">
        <v>1.83E-3</v>
      </c>
      <c r="R1814">
        <v>1.196E-2</v>
      </c>
      <c r="AE1814">
        <v>1.83E-3</v>
      </c>
      <c r="AS1814" t="s">
        <v>1353</v>
      </c>
      <c r="AT1814" s="108" t="str">
        <f t="shared" si="28"/>
        <v>JC5_2025-07-13_N</v>
      </c>
    </row>
    <row r="1815" spans="1:46" customFormat="1" x14ac:dyDescent="0.35">
      <c r="A1815" t="s">
        <v>1815</v>
      </c>
      <c r="B1815" t="s">
        <v>1349</v>
      </c>
      <c r="C1815" t="s">
        <v>1361</v>
      </c>
      <c r="D1815" t="s">
        <v>1349</v>
      </c>
      <c r="E1815">
        <v>546.56579999999997</v>
      </c>
      <c r="F1815" t="s">
        <v>1351</v>
      </c>
      <c r="G1815" s="6">
        <v>45851.705104166664</v>
      </c>
      <c r="I1815" t="s">
        <v>1352</v>
      </c>
      <c r="K1815" t="s">
        <v>1360</v>
      </c>
      <c r="L1815">
        <v>4</v>
      </c>
      <c r="M1815">
        <v>0</v>
      </c>
      <c r="N1815">
        <v>0.1128</v>
      </c>
      <c r="O1815">
        <v>3.2000000000000003E-4</v>
      </c>
      <c r="R1815">
        <v>0.11312999999999999</v>
      </c>
      <c r="AE1815">
        <v>3.2000000000000003E-4</v>
      </c>
      <c r="AS1815" t="s">
        <v>1353</v>
      </c>
      <c r="AT1815" s="108" t="str">
        <f t="shared" si="28"/>
        <v>LSC1_2025-07-13_T</v>
      </c>
    </row>
    <row r="1816" spans="1:46" customFormat="1" x14ac:dyDescent="0.35">
      <c r="A1816" t="s">
        <v>1819</v>
      </c>
      <c r="B1816" t="s">
        <v>1349</v>
      </c>
      <c r="C1816" t="s">
        <v>1361</v>
      </c>
      <c r="D1816" t="s">
        <v>1349</v>
      </c>
      <c r="E1816">
        <v>464.96719999999999</v>
      </c>
      <c r="F1816" t="s">
        <v>1351</v>
      </c>
      <c r="G1816" s="6">
        <v>45851.707083333335</v>
      </c>
      <c r="I1816" t="s">
        <v>1352</v>
      </c>
      <c r="L1816">
        <v>0</v>
      </c>
      <c r="M1816">
        <v>0</v>
      </c>
      <c r="N1816">
        <v>0.47016000000000002</v>
      </c>
      <c r="O1816">
        <v>2.1800000000000001E-3</v>
      </c>
      <c r="R1816">
        <v>0.47233999999999998</v>
      </c>
      <c r="AE1816">
        <v>2.1800000000000001E-3</v>
      </c>
      <c r="AS1816" t="s">
        <v>1353</v>
      </c>
      <c r="AT1816" s="108" t="str">
        <f t="shared" si="28"/>
        <v>JC6_2025-07-13_T</v>
      </c>
    </row>
    <row r="1817" spans="1:46" customFormat="1" x14ac:dyDescent="0.35">
      <c r="A1817" t="s">
        <v>1821</v>
      </c>
      <c r="B1817" t="s">
        <v>1349</v>
      </c>
      <c r="C1817" t="s">
        <v>1356</v>
      </c>
      <c r="D1817" t="s">
        <v>1349</v>
      </c>
      <c r="E1817">
        <v>9.8989999999999995E-2</v>
      </c>
      <c r="F1817" t="s">
        <v>1357</v>
      </c>
      <c r="G1817" s="6">
        <v>45851.707395833335</v>
      </c>
      <c r="I1817" t="s">
        <v>1352</v>
      </c>
      <c r="L1817">
        <v>0</v>
      </c>
      <c r="M1817">
        <v>0</v>
      </c>
      <c r="N1817">
        <v>3.4799999999999998E-2</v>
      </c>
      <c r="O1817">
        <v>4.0999999999999999E-4</v>
      </c>
      <c r="R1817">
        <v>3.5209999999999998E-2</v>
      </c>
      <c r="AE1817">
        <v>4.0999999999999999E-4</v>
      </c>
      <c r="AS1817" t="s">
        <v>1353</v>
      </c>
      <c r="AT1817" s="108" t="str">
        <f t="shared" si="28"/>
        <v>JC5_2025-07-13_P</v>
      </c>
    </row>
    <row r="1818" spans="1:46" customFormat="1" x14ac:dyDescent="0.35">
      <c r="A1818" t="s">
        <v>1818</v>
      </c>
      <c r="B1818" t="s">
        <v>1349</v>
      </c>
      <c r="C1818" t="s">
        <v>1359</v>
      </c>
      <c r="D1818" t="s">
        <v>1349</v>
      </c>
      <c r="E1818">
        <v>915.73440000000005</v>
      </c>
      <c r="F1818" t="s">
        <v>1357</v>
      </c>
      <c r="G1818" s="6">
        <v>45851.707824074074</v>
      </c>
      <c r="I1818" t="s">
        <v>1352</v>
      </c>
      <c r="K1818" t="s">
        <v>1360</v>
      </c>
      <c r="L1818">
        <v>36</v>
      </c>
      <c r="M1818">
        <v>0</v>
      </c>
      <c r="N1818">
        <v>8.0210000000000004E-2</v>
      </c>
      <c r="O1818">
        <v>0.13189999999999999</v>
      </c>
      <c r="R1818">
        <v>0.21212</v>
      </c>
      <c r="AE1818">
        <v>0.13189999999999999</v>
      </c>
      <c r="AS1818" t="s">
        <v>1353</v>
      </c>
      <c r="AT1818" s="108" t="str">
        <f t="shared" si="28"/>
        <v>MB3_2025-07-13_C</v>
      </c>
    </row>
    <row r="1819" spans="1:46" customFormat="1" x14ac:dyDescent="0.35">
      <c r="A1819" t="s">
        <v>1820</v>
      </c>
      <c r="B1819" t="s">
        <v>1349</v>
      </c>
      <c r="C1819" t="s">
        <v>1359</v>
      </c>
      <c r="D1819" t="s">
        <v>1349</v>
      </c>
      <c r="E1819">
        <v>299.59460000000001</v>
      </c>
      <c r="F1819" t="s">
        <v>1357</v>
      </c>
      <c r="G1819" s="6">
        <v>45851.708437499998</v>
      </c>
      <c r="I1819" t="s">
        <v>1352</v>
      </c>
      <c r="K1819" t="s">
        <v>1360</v>
      </c>
      <c r="L1819">
        <v>4</v>
      </c>
      <c r="M1819">
        <v>0</v>
      </c>
      <c r="N1819">
        <v>0.18184</v>
      </c>
      <c r="O1819">
        <v>0.13083</v>
      </c>
      <c r="R1819">
        <v>0.31267</v>
      </c>
      <c r="AE1819">
        <v>0.13083</v>
      </c>
      <c r="AS1819" t="s">
        <v>1353</v>
      </c>
      <c r="AT1819" s="108" t="str">
        <f t="shared" si="28"/>
        <v>MO1_2025-07-13_C</v>
      </c>
    </row>
    <row r="1820" spans="1:46" customFormat="1" x14ac:dyDescent="0.35">
      <c r="A1820" t="s">
        <v>1805</v>
      </c>
      <c r="B1820" t="s">
        <v>1349</v>
      </c>
      <c r="C1820" t="s">
        <v>1359</v>
      </c>
      <c r="D1820" t="s">
        <v>1349</v>
      </c>
      <c r="E1820">
        <v>508.91879999999998</v>
      </c>
      <c r="F1820" t="s">
        <v>1357</v>
      </c>
      <c r="G1820" s="6">
        <v>45851.711041666669</v>
      </c>
      <c r="I1820" t="s">
        <v>1352</v>
      </c>
      <c r="K1820" t="s">
        <v>1360</v>
      </c>
      <c r="L1820">
        <v>20</v>
      </c>
      <c r="M1820">
        <v>0</v>
      </c>
      <c r="N1820">
        <v>7.8649999999999998E-2</v>
      </c>
      <c r="O1820">
        <v>0.13078999999999999</v>
      </c>
      <c r="R1820">
        <v>0.20943999999999999</v>
      </c>
      <c r="AE1820">
        <v>0.13078999999999999</v>
      </c>
      <c r="AS1820" t="s">
        <v>1353</v>
      </c>
      <c r="AT1820" s="108" t="str">
        <f t="shared" si="28"/>
        <v>CB2_2025-07-13_C</v>
      </c>
    </row>
    <row r="1821" spans="1:46" customFormat="1" x14ac:dyDescent="0.35">
      <c r="A1821" t="s">
        <v>1802</v>
      </c>
      <c r="B1821" t="s">
        <v>1349</v>
      </c>
      <c r="C1821" t="s">
        <v>1397</v>
      </c>
      <c r="D1821" t="s">
        <v>1349</v>
      </c>
      <c r="E1821">
        <v>0.10118000000000001</v>
      </c>
      <c r="F1821" t="s">
        <v>1357</v>
      </c>
      <c r="G1821" s="6">
        <v>45851.712094907409</v>
      </c>
      <c r="I1821" t="s">
        <v>1352</v>
      </c>
      <c r="K1821" t="s">
        <v>1360</v>
      </c>
      <c r="L1821">
        <v>0</v>
      </c>
      <c r="M1821">
        <v>0</v>
      </c>
      <c r="N1821">
        <v>2.5000000000000001E-2</v>
      </c>
      <c r="O1821">
        <v>6.0999999999999997E-4</v>
      </c>
      <c r="R1821">
        <v>2.5610000000000001E-2</v>
      </c>
      <c r="AE1821">
        <v>6.0999999999999997E-4</v>
      </c>
      <c r="AS1821" t="s">
        <v>1353</v>
      </c>
      <c r="AT1821" s="108" t="str">
        <f t="shared" si="28"/>
        <v>HB3_2025-07-13_P</v>
      </c>
    </row>
    <row r="1822" spans="1:46" customFormat="1" x14ac:dyDescent="0.35">
      <c r="A1822" t="s">
        <v>1822</v>
      </c>
      <c r="B1822" t="s">
        <v>1349</v>
      </c>
      <c r="C1822" t="s">
        <v>1350</v>
      </c>
      <c r="D1822" t="s">
        <v>1349</v>
      </c>
      <c r="E1822">
        <v>-1.30863</v>
      </c>
      <c r="F1822" t="s">
        <v>1351</v>
      </c>
      <c r="G1822" s="6">
        <v>45851.713854166665</v>
      </c>
      <c r="I1822" t="s">
        <v>1352</v>
      </c>
      <c r="L1822">
        <v>0</v>
      </c>
      <c r="M1822">
        <v>0</v>
      </c>
      <c r="N1822">
        <v>4.15E-3</v>
      </c>
      <c r="O1822">
        <v>6.6499999999999997E-3</v>
      </c>
      <c r="R1822">
        <v>1.0800000000000001E-2</v>
      </c>
      <c r="AE1822">
        <v>6.6499999999999997E-3</v>
      </c>
      <c r="AS1822" t="s">
        <v>1353</v>
      </c>
      <c r="AT1822" s="108" t="str">
        <f t="shared" si="28"/>
        <v>BRL1_2025-07-13_N</v>
      </c>
    </row>
    <row r="1823" spans="1:46" customFormat="1" x14ac:dyDescent="0.35">
      <c r="A1823" t="s">
        <v>1803</v>
      </c>
      <c r="B1823" t="s">
        <v>1349</v>
      </c>
      <c r="C1823" t="s">
        <v>1361</v>
      </c>
      <c r="D1823" t="s">
        <v>1349</v>
      </c>
      <c r="E1823">
        <v>55.821240000000003</v>
      </c>
      <c r="F1823" t="s">
        <v>1351</v>
      </c>
      <c r="G1823" s="6">
        <v>45851.714687500003</v>
      </c>
      <c r="I1823" t="s">
        <v>1352</v>
      </c>
      <c r="K1823" t="s">
        <v>1360</v>
      </c>
      <c r="L1823">
        <v>0</v>
      </c>
      <c r="M1823">
        <v>0</v>
      </c>
      <c r="N1823">
        <v>6.003E-2</v>
      </c>
      <c r="O1823">
        <v>5.4799999999999996E-3</v>
      </c>
      <c r="R1823">
        <v>6.5509999999999999E-2</v>
      </c>
      <c r="AE1823">
        <v>5.4799999999999996E-3</v>
      </c>
      <c r="AS1823" t="s">
        <v>1353</v>
      </c>
      <c r="AT1823" s="108" t="str">
        <f t="shared" si="28"/>
        <v>CL4_2025-07-13_T</v>
      </c>
    </row>
    <row r="1824" spans="1:46" customFormat="1" x14ac:dyDescent="0.35">
      <c r="A1824" t="s">
        <v>1806</v>
      </c>
      <c r="B1824" t="s">
        <v>1349</v>
      </c>
      <c r="C1824" t="s">
        <v>1356</v>
      </c>
      <c r="D1824" t="s">
        <v>1349</v>
      </c>
      <c r="E1824">
        <v>0.12654000000000001</v>
      </c>
      <c r="F1824" t="s">
        <v>1357</v>
      </c>
      <c r="G1824" s="6">
        <v>45851.715011574073</v>
      </c>
      <c r="I1824" t="s">
        <v>1352</v>
      </c>
      <c r="K1824" t="s">
        <v>1360</v>
      </c>
      <c r="L1824">
        <v>0</v>
      </c>
      <c r="M1824">
        <v>0</v>
      </c>
      <c r="N1824">
        <v>4.478E-2</v>
      </c>
      <c r="O1824">
        <v>7.5000000000000002E-4</v>
      </c>
      <c r="R1824">
        <v>4.5530000000000001E-2</v>
      </c>
      <c r="AE1824">
        <v>7.5000000000000002E-4</v>
      </c>
      <c r="AS1824" t="s">
        <v>1353</v>
      </c>
      <c r="AT1824" s="108" t="str">
        <f t="shared" si="28"/>
        <v>SYL1_2025-07-13_P</v>
      </c>
    </row>
    <row r="1825" spans="1:46" customFormat="1" x14ac:dyDescent="0.35">
      <c r="A1825" t="s">
        <v>1807</v>
      </c>
      <c r="B1825" t="s">
        <v>1349</v>
      </c>
      <c r="C1825" t="s">
        <v>1356</v>
      </c>
      <c r="D1825" t="s">
        <v>1349</v>
      </c>
      <c r="E1825">
        <v>3.0099999999999998E-2</v>
      </c>
      <c r="F1825" t="s">
        <v>1357</v>
      </c>
      <c r="G1825" s="6">
        <v>45851.715312499997</v>
      </c>
      <c r="I1825" t="s">
        <v>1352</v>
      </c>
      <c r="K1825" t="s">
        <v>1360</v>
      </c>
      <c r="L1825">
        <v>0</v>
      </c>
      <c r="M1825">
        <v>0</v>
      </c>
      <c r="N1825">
        <v>9.8300000000000002E-3</v>
      </c>
      <c r="O1825">
        <v>2.2399999999999998E-3</v>
      </c>
      <c r="R1825">
        <v>1.208E-2</v>
      </c>
      <c r="AE1825">
        <v>2.2399999999999998E-3</v>
      </c>
      <c r="AS1825" t="s">
        <v>1353</v>
      </c>
      <c r="AT1825" s="108" t="str">
        <f t="shared" si="28"/>
        <v>SPBP1_2025-07-13_P</v>
      </c>
    </row>
    <row r="1826" spans="1:46" customFormat="1" x14ac:dyDescent="0.35">
      <c r="A1826" t="s">
        <v>1823</v>
      </c>
      <c r="B1826" t="s">
        <v>1349</v>
      </c>
      <c r="C1826" t="s">
        <v>1350</v>
      </c>
      <c r="D1826" t="s">
        <v>1349</v>
      </c>
      <c r="E1826">
        <v>1.54956</v>
      </c>
      <c r="F1826" t="s">
        <v>1351</v>
      </c>
      <c r="G1826" s="6">
        <v>45851.716365740744</v>
      </c>
      <c r="I1826" t="s">
        <v>1352</v>
      </c>
      <c r="L1826">
        <v>0</v>
      </c>
      <c r="M1826">
        <v>0</v>
      </c>
      <c r="N1826">
        <v>1.238E-2</v>
      </c>
      <c r="O1826">
        <v>1.25E-3</v>
      </c>
      <c r="R1826">
        <v>1.363E-2</v>
      </c>
      <c r="AE1826">
        <v>1.25E-3</v>
      </c>
      <c r="AS1826" t="s">
        <v>1353</v>
      </c>
      <c r="AT1826" s="108" t="str">
        <f t="shared" si="28"/>
        <v>BD5_2025-07-13_N</v>
      </c>
    </row>
    <row r="1827" spans="1:46" customFormat="1" x14ac:dyDescent="0.35">
      <c r="A1827" t="s">
        <v>1806</v>
      </c>
      <c r="B1827" t="s">
        <v>1349</v>
      </c>
      <c r="C1827" t="s">
        <v>1361</v>
      </c>
      <c r="D1827" t="s">
        <v>1349</v>
      </c>
      <c r="E1827">
        <v>96.574269999999999</v>
      </c>
      <c r="F1827" t="s">
        <v>1351</v>
      </c>
      <c r="G1827" s="6">
        <v>45851.716886574075</v>
      </c>
      <c r="I1827" t="s">
        <v>1352</v>
      </c>
      <c r="K1827" t="s">
        <v>1360</v>
      </c>
      <c r="L1827">
        <v>0</v>
      </c>
      <c r="M1827">
        <v>0</v>
      </c>
      <c r="N1827">
        <v>0.10020999999999999</v>
      </c>
      <c r="O1827">
        <v>2.65E-3</v>
      </c>
      <c r="R1827">
        <v>0.10285999999999999</v>
      </c>
      <c r="AE1827">
        <v>2.65E-3</v>
      </c>
      <c r="AS1827" t="s">
        <v>1353</v>
      </c>
      <c r="AT1827" s="108" t="str">
        <f t="shared" si="28"/>
        <v>SYL1_2025-07-13_T</v>
      </c>
    </row>
    <row r="1828" spans="1:46" customFormat="1" x14ac:dyDescent="0.35">
      <c r="A1828" t="s">
        <v>1807</v>
      </c>
      <c r="B1828" t="s">
        <v>1349</v>
      </c>
      <c r="C1828" t="s">
        <v>1361</v>
      </c>
      <c r="D1828" t="s">
        <v>1349</v>
      </c>
      <c r="E1828">
        <v>94.155109999999993</v>
      </c>
      <c r="F1828" t="s">
        <v>1351</v>
      </c>
      <c r="G1828" s="6">
        <v>45851.717928240738</v>
      </c>
      <c r="I1828" t="s">
        <v>1352</v>
      </c>
      <c r="L1828">
        <v>0</v>
      </c>
      <c r="M1828">
        <v>0</v>
      </c>
      <c r="N1828">
        <v>9.7820000000000004E-2</v>
      </c>
      <c r="O1828">
        <v>4.7099999999999998E-3</v>
      </c>
      <c r="R1828">
        <v>0.10253</v>
      </c>
      <c r="AE1828">
        <v>4.7099999999999998E-3</v>
      </c>
      <c r="AS1828" t="s">
        <v>1353</v>
      </c>
      <c r="AT1828" s="108" t="str">
        <f t="shared" si="28"/>
        <v>SPBP1_2025-07-13_T</v>
      </c>
    </row>
    <row r="1829" spans="1:46" customFormat="1" x14ac:dyDescent="0.35">
      <c r="A1829" t="s">
        <v>1819</v>
      </c>
      <c r="B1829" t="s">
        <v>1349</v>
      </c>
      <c r="C1829" t="s">
        <v>1359</v>
      </c>
      <c r="D1829" t="s">
        <v>1349</v>
      </c>
      <c r="E1829">
        <v>538.6268</v>
      </c>
      <c r="F1829" t="s">
        <v>1357</v>
      </c>
      <c r="G1829" s="6">
        <v>45851.71980324074</v>
      </c>
      <c r="I1829" t="s">
        <v>1352</v>
      </c>
      <c r="K1829" t="s">
        <v>1360</v>
      </c>
      <c r="L1829">
        <v>22</v>
      </c>
      <c r="M1829">
        <v>0</v>
      </c>
      <c r="N1829">
        <v>7.6160000000000005E-2</v>
      </c>
      <c r="O1829">
        <v>0.13224</v>
      </c>
      <c r="R1829">
        <v>0.2084</v>
      </c>
      <c r="AE1829">
        <v>0.13224</v>
      </c>
      <c r="AS1829" t="s">
        <v>1353</v>
      </c>
      <c r="AT1829" s="108" t="str">
        <f t="shared" si="28"/>
        <v>JC6_2025-07-13_C</v>
      </c>
    </row>
    <row r="1830" spans="1:46" customFormat="1" x14ac:dyDescent="0.35">
      <c r="A1830" t="s">
        <v>1817</v>
      </c>
      <c r="B1830" t="s">
        <v>1349</v>
      </c>
      <c r="C1830" t="s">
        <v>1356</v>
      </c>
      <c r="D1830" t="s">
        <v>1349</v>
      </c>
      <c r="E1830">
        <v>2.716E-2</v>
      </c>
      <c r="F1830" t="s">
        <v>1357</v>
      </c>
      <c r="G1830" s="6">
        <v>45851.721770833334</v>
      </c>
      <c r="I1830" t="s">
        <v>1352</v>
      </c>
      <c r="K1830" t="s">
        <v>1360</v>
      </c>
      <c r="L1830">
        <v>0</v>
      </c>
      <c r="M1830">
        <v>0</v>
      </c>
      <c r="N1830">
        <v>8.77E-3</v>
      </c>
      <c r="O1830">
        <v>8.8999999999999995E-4</v>
      </c>
      <c r="R1830">
        <v>9.6600000000000002E-3</v>
      </c>
      <c r="AE1830">
        <v>8.8999999999999995E-4</v>
      </c>
      <c r="AS1830" t="s">
        <v>1353</v>
      </c>
      <c r="AT1830" s="108" t="str">
        <f t="shared" si="28"/>
        <v>AC5_2025-07-13_P</v>
      </c>
    </row>
    <row r="1831" spans="1:46" customFormat="1" x14ac:dyDescent="0.35">
      <c r="A1831" t="s">
        <v>1806</v>
      </c>
      <c r="B1831" t="s">
        <v>1349</v>
      </c>
      <c r="C1831" t="s">
        <v>1359</v>
      </c>
      <c r="D1831" t="s">
        <v>1349</v>
      </c>
      <c r="E1831">
        <v>669.6662</v>
      </c>
      <c r="F1831" t="s">
        <v>1357</v>
      </c>
      <c r="G1831" s="6">
        <v>45851.721979166665</v>
      </c>
      <c r="I1831" t="s">
        <v>1352</v>
      </c>
      <c r="K1831" t="s">
        <v>1360</v>
      </c>
      <c r="L1831">
        <v>27</v>
      </c>
      <c r="M1831">
        <v>0</v>
      </c>
      <c r="N1831">
        <v>7.7679999999999999E-2</v>
      </c>
      <c r="O1831">
        <v>0.13036</v>
      </c>
      <c r="R1831">
        <v>0.20804</v>
      </c>
      <c r="AE1831">
        <v>0.13036</v>
      </c>
      <c r="AS1831" t="s">
        <v>1353</v>
      </c>
      <c r="AT1831" s="108" t="str">
        <f t="shared" si="28"/>
        <v>SYL1_2025-07-13_C</v>
      </c>
    </row>
    <row r="1832" spans="1:46" customFormat="1" x14ac:dyDescent="0.35">
      <c r="A1832" t="s">
        <v>1820</v>
      </c>
      <c r="B1832" t="s">
        <v>1349</v>
      </c>
      <c r="C1832" t="s">
        <v>1356</v>
      </c>
      <c r="D1832" t="s">
        <v>1349</v>
      </c>
      <c r="E1832">
        <v>2.6429999999999999E-2</v>
      </c>
      <c r="F1832" t="s">
        <v>1357</v>
      </c>
      <c r="G1832" s="6">
        <v>45851.723136574074</v>
      </c>
      <c r="I1832" t="s">
        <v>1352</v>
      </c>
      <c r="K1832" t="s">
        <v>1360</v>
      </c>
      <c r="L1832">
        <v>0</v>
      </c>
      <c r="M1832">
        <v>0</v>
      </c>
      <c r="N1832">
        <v>8.5000000000000006E-3</v>
      </c>
      <c r="O1832">
        <v>-1.0000000000000001E-5</v>
      </c>
      <c r="R1832">
        <v>8.4899999999999993E-3</v>
      </c>
      <c r="AE1832">
        <v>-1.0000000000000001E-5</v>
      </c>
      <c r="AS1832" t="s">
        <v>1353</v>
      </c>
      <c r="AT1832" s="108" t="str">
        <f t="shared" si="28"/>
        <v>MO1_2025-07-13_P</v>
      </c>
    </row>
    <row r="1833" spans="1:46" customFormat="1" x14ac:dyDescent="0.35">
      <c r="A1833" t="s">
        <v>1816</v>
      </c>
      <c r="B1833" t="s">
        <v>1349</v>
      </c>
      <c r="C1833" t="s">
        <v>1361</v>
      </c>
      <c r="D1833" t="s">
        <v>1349</v>
      </c>
      <c r="E1833">
        <v>876.14930000000004</v>
      </c>
      <c r="F1833" t="s">
        <v>1351</v>
      </c>
      <c r="G1833" s="6">
        <v>45851.723645833335</v>
      </c>
      <c r="I1833" t="s">
        <v>1352</v>
      </c>
      <c r="K1833" t="s">
        <v>1360</v>
      </c>
      <c r="L1833">
        <v>4</v>
      </c>
      <c r="M1833">
        <v>0</v>
      </c>
      <c r="N1833">
        <v>0.17818999999999999</v>
      </c>
      <c r="O1833">
        <v>2.5000000000000001E-4</v>
      </c>
      <c r="R1833">
        <v>0.17843000000000001</v>
      </c>
      <c r="AE1833">
        <v>2.5000000000000001E-4</v>
      </c>
      <c r="AS1833" t="s">
        <v>1353</v>
      </c>
      <c r="AT1833" s="108" t="str">
        <f t="shared" si="28"/>
        <v>ABM4_2025-07-13_T</v>
      </c>
    </row>
    <row r="1834" spans="1:46" customFormat="1" x14ac:dyDescent="0.35">
      <c r="A1834" t="s">
        <v>1817</v>
      </c>
      <c r="B1834" t="s">
        <v>1349</v>
      </c>
      <c r="C1834" t="s">
        <v>1361</v>
      </c>
      <c r="D1834" t="s">
        <v>1349</v>
      </c>
      <c r="E1834">
        <v>271.09570000000002</v>
      </c>
      <c r="F1834" t="s">
        <v>1351</v>
      </c>
      <c r="G1834" s="6">
        <v>45851.724479166667</v>
      </c>
      <c r="I1834" t="s">
        <v>1352</v>
      </c>
      <c r="K1834" t="s">
        <v>1360</v>
      </c>
      <c r="L1834">
        <v>0</v>
      </c>
      <c r="M1834">
        <v>0</v>
      </c>
      <c r="N1834">
        <v>0.27396999999999999</v>
      </c>
      <c r="O1834">
        <v>3.3E-3</v>
      </c>
      <c r="R1834">
        <v>0.27726000000000001</v>
      </c>
      <c r="AE1834">
        <v>3.3E-3</v>
      </c>
      <c r="AS1834" t="s">
        <v>1353</v>
      </c>
      <c r="AT1834" s="108" t="str">
        <f t="shared" si="28"/>
        <v>AC5_2025-07-13_T</v>
      </c>
    </row>
    <row r="1835" spans="1:46" customFormat="1" x14ac:dyDescent="0.35">
      <c r="A1835" t="s">
        <v>1821</v>
      </c>
      <c r="B1835" t="s">
        <v>1349</v>
      </c>
      <c r="C1835" t="s">
        <v>1359</v>
      </c>
      <c r="D1835" t="s">
        <v>1349</v>
      </c>
      <c r="E1835">
        <v>374.91199999999998</v>
      </c>
      <c r="F1835" t="s">
        <v>1357</v>
      </c>
      <c r="G1835" s="6">
        <v>45851.72729166667</v>
      </c>
      <c r="I1835" t="s">
        <v>1352</v>
      </c>
      <c r="K1835" t="s">
        <v>1360</v>
      </c>
      <c r="L1835">
        <v>4</v>
      </c>
      <c r="M1835">
        <v>0</v>
      </c>
      <c r="N1835">
        <v>0.22217999999999999</v>
      </c>
      <c r="O1835">
        <v>0.12989000000000001</v>
      </c>
      <c r="R1835">
        <v>0.35208</v>
      </c>
      <c r="AE1835">
        <v>0.12989000000000001</v>
      </c>
      <c r="AS1835" t="s">
        <v>1353</v>
      </c>
      <c r="AT1835" s="108" t="str">
        <f t="shared" si="28"/>
        <v>JC5_2025-07-13_C</v>
      </c>
    </row>
    <row r="1836" spans="1:46" customFormat="1" x14ac:dyDescent="0.35">
      <c r="A1836" t="s">
        <v>1824</v>
      </c>
      <c r="B1836" t="s">
        <v>1349</v>
      </c>
      <c r="C1836" t="s">
        <v>1350</v>
      </c>
      <c r="D1836" t="s">
        <v>1349</v>
      </c>
      <c r="E1836">
        <v>3.63903</v>
      </c>
      <c r="F1836" t="s">
        <v>1351</v>
      </c>
      <c r="G1836" s="6">
        <v>45851.727916666663</v>
      </c>
      <c r="I1836" t="s">
        <v>1352</v>
      </c>
      <c r="L1836">
        <v>0</v>
      </c>
      <c r="M1836">
        <v>0</v>
      </c>
      <c r="N1836">
        <v>1.84E-2</v>
      </c>
      <c r="O1836">
        <v>5.8700000000000002E-3</v>
      </c>
      <c r="R1836">
        <v>2.426E-2</v>
      </c>
      <c r="AE1836">
        <v>5.8700000000000002E-3</v>
      </c>
      <c r="AS1836" t="s">
        <v>1353</v>
      </c>
      <c r="AT1836" s="108" t="str">
        <f t="shared" si="28"/>
        <v>RO1a_2025-07-13_N</v>
      </c>
    </row>
    <row r="1837" spans="1:46" customFormat="1" x14ac:dyDescent="0.35">
      <c r="A1837" t="s">
        <v>1807</v>
      </c>
      <c r="B1837" t="s">
        <v>1349</v>
      </c>
      <c r="C1837" t="s">
        <v>1359</v>
      </c>
      <c r="D1837" t="s">
        <v>1349</v>
      </c>
      <c r="E1837">
        <v>271.18090000000001</v>
      </c>
      <c r="F1837" t="s">
        <v>1357</v>
      </c>
      <c r="G1837" s="6">
        <v>45851.728136574071</v>
      </c>
      <c r="I1837" t="s">
        <v>1352</v>
      </c>
      <c r="K1837" t="s">
        <v>1360</v>
      </c>
      <c r="L1837">
        <v>4</v>
      </c>
      <c r="M1837">
        <v>0</v>
      </c>
      <c r="N1837">
        <v>0.16613</v>
      </c>
      <c r="O1837">
        <v>0.13102</v>
      </c>
      <c r="R1837">
        <v>0.29715000000000003</v>
      </c>
      <c r="AE1837">
        <v>0.13102</v>
      </c>
      <c r="AS1837" t="s">
        <v>1353</v>
      </c>
      <c r="AT1837" s="108" t="str">
        <f t="shared" si="28"/>
        <v>SPBP1_2025-07-13_C</v>
      </c>
    </row>
    <row r="1838" spans="1:46" customFormat="1" x14ac:dyDescent="0.35">
      <c r="A1838" t="s">
        <v>1824</v>
      </c>
      <c r="B1838" t="s">
        <v>1349</v>
      </c>
      <c r="C1838" t="s">
        <v>1397</v>
      </c>
      <c r="D1838" t="s">
        <v>1349</v>
      </c>
      <c r="E1838">
        <v>0.24662999999999999</v>
      </c>
      <c r="F1838" t="s">
        <v>1357</v>
      </c>
      <c r="G1838" s="6">
        <v>45851.72824074074</v>
      </c>
      <c r="I1838" t="s">
        <v>1352</v>
      </c>
      <c r="L1838">
        <v>0</v>
      </c>
      <c r="M1838">
        <v>0</v>
      </c>
      <c r="N1838">
        <v>8.0629999999999993E-2</v>
      </c>
      <c r="O1838">
        <v>1.2800000000000001E-3</v>
      </c>
      <c r="R1838">
        <v>8.1909999999999997E-2</v>
      </c>
      <c r="AE1838">
        <v>1.2800000000000001E-3</v>
      </c>
      <c r="AS1838" t="s">
        <v>1353</v>
      </c>
      <c r="AT1838" s="108" t="str">
        <f t="shared" si="28"/>
        <v>RO1a_2025-07-13_P</v>
      </c>
    </row>
    <row r="1839" spans="1:46" customFormat="1" x14ac:dyDescent="0.35">
      <c r="A1839" t="s">
        <v>1805</v>
      </c>
      <c r="B1839" t="s">
        <v>1349</v>
      </c>
      <c r="C1839" t="s">
        <v>1361</v>
      </c>
      <c r="D1839" t="s">
        <v>1349</v>
      </c>
      <c r="E1839">
        <v>25.171209999999999</v>
      </c>
      <c r="F1839" t="s">
        <v>1351</v>
      </c>
      <c r="G1839" s="6">
        <v>45851.728761574072</v>
      </c>
      <c r="I1839" t="s">
        <v>1352</v>
      </c>
      <c r="K1839" t="s">
        <v>1360</v>
      </c>
      <c r="L1839">
        <v>0</v>
      </c>
      <c r="M1839">
        <v>0</v>
      </c>
      <c r="N1839">
        <v>2.9899999999999999E-2</v>
      </c>
      <c r="O1839">
        <v>4.2199999999999998E-3</v>
      </c>
      <c r="R1839">
        <v>3.4119999999999998E-2</v>
      </c>
      <c r="AE1839">
        <v>4.2199999999999998E-3</v>
      </c>
      <c r="AS1839" t="s">
        <v>1353</v>
      </c>
      <c r="AT1839" s="108" t="str">
        <f t="shared" si="28"/>
        <v>CB2_2025-07-13_T</v>
      </c>
    </row>
    <row r="1840" spans="1:46" customFormat="1" x14ac:dyDescent="0.35">
      <c r="A1840" t="s">
        <v>1825</v>
      </c>
      <c r="B1840" t="s">
        <v>1349</v>
      </c>
      <c r="C1840" t="s">
        <v>1350</v>
      </c>
      <c r="D1840" t="s">
        <v>1349</v>
      </c>
      <c r="E1840">
        <v>-5.6122500000000004</v>
      </c>
      <c r="F1840" t="s">
        <v>1351</v>
      </c>
      <c r="G1840" s="6">
        <v>45851.728958333333</v>
      </c>
      <c r="I1840" t="s">
        <v>1352</v>
      </c>
      <c r="L1840">
        <v>0</v>
      </c>
      <c r="M1840">
        <v>0</v>
      </c>
      <c r="N1840">
        <v>-8.2400000000000008E-3</v>
      </c>
      <c r="O1840">
        <v>3.2629999999999999E-2</v>
      </c>
      <c r="R1840">
        <v>2.4389999999999998E-2</v>
      </c>
      <c r="AE1840">
        <v>3.2629999999999999E-2</v>
      </c>
      <c r="AS1840" t="s">
        <v>1353</v>
      </c>
      <c r="AT1840" s="108" t="str">
        <f t="shared" si="28"/>
        <v>MRC_2025-07-13_N</v>
      </c>
    </row>
    <row r="1841" spans="1:46" customFormat="1" x14ac:dyDescent="0.35">
      <c r="A1841" t="s">
        <v>1826</v>
      </c>
      <c r="B1841" t="s">
        <v>1349</v>
      </c>
      <c r="C1841" t="s">
        <v>1350</v>
      </c>
      <c r="D1841" t="s">
        <v>1349</v>
      </c>
      <c r="E1841">
        <v>-1.69801</v>
      </c>
      <c r="F1841" t="s">
        <v>1351</v>
      </c>
      <c r="G1841" s="6">
        <v>45851.732499999998</v>
      </c>
      <c r="I1841" t="s">
        <v>1352</v>
      </c>
      <c r="L1841">
        <v>0</v>
      </c>
      <c r="M1841">
        <v>0</v>
      </c>
      <c r="N1841">
        <v>3.0300000000000001E-3</v>
      </c>
      <c r="O1841">
        <v>6.6600000000000001E-3</v>
      </c>
      <c r="R1841">
        <v>9.6900000000000007E-3</v>
      </c>
      <c r="AE1841">
        <v>6.6600000000000001E-3</v>
      </c>
      <c r="AS1841" t="s">
        <v>1353</v>
      </c>
      <c r="AT1841" s="108" t="str">
        <f t="shared" si="28"/>
        <v>SYNL1_2025-07-13_N</v>
      </c>
    </row>
    <row r="1842" spans="1:46" customFormat="1" x14ac:dyDescent="0.35">
      <c r="A1842" t="s">
        <v>1825</v>
      </c>
      <c r="B1842" t="s">
        <v>1349</v>
      </c>
      <c r="C1842" t="s">
        <v>1356</v>
      </c>
      <c r="D1842" t="s">
        <v>1349</v>
      </c>
      <c r="E1842">
        <v>9.579E-2</v>
      </c>
      <c r="F1842" t="s">
        <v>1357</v>
      </c>
      <c r="G1842" s="6">
        <v>45851.733553240738</v>
      </c>
      <c r="I1842" t="s">
        <v>1352</v>
      </c>
      <c r="L1842">
        <v>0</v>
      </c>
      <c r="M1842">
        <v>0</v>
      </c>
      <c r="N1842">
        <v>3.3640000000000003E-2</v>
      </c>
      <c r="O1842">
        <v>7.7499999999999999E-3</v>
      </c>
      <c r="R1842">
        <v>4.1390000000000003E-2</v>
      </c>
      <c r="AE1842">
        <v>7.7499999999999999E-3</v>
      </c>
      <c r="AS1842" t="s">
        <v>1353</v>
      </c>
      <c r="AT1842" s="108" t="str">
        <f t="shared" si="28"/>
        <v>MRC_2025-07-13_P</v>
      </c>
    </row>
    <row r="1843" spans="1:46" customFormat="1" x14ac:dyDescent="0.35">
      <c r="A1843" t="s">
        <v>1827</v>
      </c>
      <c r="B1843" t="s">
        <v>1349</v>
      </c>
      <c r="C1843" t="s">
        <v>1350</v>
      </c>
      <c r="D1843" t="s">
        <v>1349</v>
      </c>
      <c r="E1843">
        <v>8.60046</v>
      </c>
      <c r="F1843" t="s">
        <v>1351</v>
      </c>
      <c r="G1843" s="6">
        <v>45851.734490740739</v>
      </c>
      <c r="I1843" t="s">
        <v>1352</v>
      </c>
      <c r="L1843">
        <v>0</v>
      </c>
      <c r="M1843">
        <v>0</v>
      </c>
      <c r="N1843">
        <v>3.2680000000000001E-2</v>
      </c>
      <c r="O1843">
        <v>5.1900000000000002E-3</v>
      </c>
      <c r="R1843">
        <v>3.7879999999999997E-2</v>
      </c>
      <c r="AE1843">
        <v>5.1900000000000002E-3</v>
      </c>
      <c r="AS1843" t="s">
        <v>1353</v>
      </c>
      <c r="AT1843" s="108" t="str">
        <f t="shared" si="28"/>
        <v>PL1_2025-07-13_N</v>
      </c>
    </row>
    <row r="1844" spans="1:46" customFormat="1" x14ac:dyDescent="0.35">
      <c r="A1844" t="s">
        <v>1825</v>
      </c>
      <c r="B1844" t="s">
        <v>1349</v>
      </c>
      <c r="C1844" t="s">
        <v>1361</v>
      </c>
      <c r="D1844" t="s">
        <v>1349</v>
      </c>
      <c r="E1844">
        <v>314.95150000000001</v>
      </c>
      <c r="F1844" t="s">
        <v>1351</v>
      </c>
      <c r="G1844" s="6">
        <v>45851.735219907408</v>
      </c>
      <c r="I1844" t="s">
        <v>1352</v>
      </c>
      <c r="L1844">
        <v>0</v>
      </c>
      <c r="M1844">
        <v>0</v>
      </c>
      <c r="N1844">
        <v>0.31805</v>
      </c>
      <c r="O1844">
        <v>1.6150000000000001E-2</v>
      </c>
      <c r="R1844">
        <v>0.33421000000000001</v>
      </c>
      <c r="AE1844">
        <v>1.6150000000000001E-2</v>
      </c>
      <c r="AS1844" t="s">
        <v>1353</v>
      </c>
      <c r="AT1844" s="108" t="str">
        <f t="shared" si="28"/>
        <v>MRC_2025-07-13_T</v>
      </c>
    </row>
    <row r="1845" spans="1:46" customFormat="1" x14ac:dyDescent="0.35">
      <c r="A1845" t="s">
        <v>1826</v>
      </c>
      <c r="B1845" t="s">
        <v>1349</v>
      </c>
      <c r="C1845" t="s">
        <v>1356</v>
      </c>
      <c r="D1845" t="s">
        <v>1349</v>
      </c>
      <c r="E1845">
        <v>1.8749999999999999E-2</v>
      </c>
      <c r="F1845" t="s">
        <v>1357</v>
      </c>
      <c r="G1845" s="6">
        <v>45851.735324074078</v>
      </c>
      <c r="I1845" t="s">
        <v>1352</v>
      </c>
      <c r="L1845">
        <v>0</v>
      </c>
      <c r="M1845">
        <v>0</v>
      </c>
      <c r="N1845">
        <v>5.7200000000000003E-3</v>
      </c>
      <c r="O1845">
        <v>2.7299999999999998E-3</v>
      </c>
      <c r="R1845">
        <v>8.4499999999999992E-3</v>
      </c>
      <c r="AE1845">
        <v>2.7299999999999998E-3</v>
      </c>
      <c r="AS1845" t="s">
        <v>1353</v>
      </c>
      <c r="AT1845" s="108" t="str">
        <f t="shared" si="28"/>
        <v>SYNL1_2025-07-13_P</v>
      </c>
    </row>
    <row r="1846" spans="1:46" customFormat="1" x14ac:dyDescent="0.35">
      <c r="A1846" t="s">
        <v>1826</v>
      </c>
      <c r="B1846" t="s">
        <v>1349</v>
      </c>
      <c r="C1846" t="s">
        <v>1359</v>
      </c>
      <c r="D1846" t="s">
        <v>1349</v>
      </c>
      <c r="E1846">
        <v>197.92429999999999</v>
      </c>
      <c r="F1846" t="s">
        <v>1357</v>
      </c>
      <c r="G1846" s="6">
        <v>45851.737187500003</v>
      </c>
      <c r="I1846" t="s">
        <v>1352</v>
      </c>
      <c r="K1846" t="s">
        <v>1360</v>
      </c>
      <c r="L1846">
        <v>4</v>
      </c>
      <c r="M1846">
        <v>0</v>
      </c>
      <c r="N1846">
        <v>0.12435</v>
      </c>
      <c r="O1846">
        <v>0.12994</v>
      </c>
      <c r="R1846">
        <v>0.25430000000000003</v>
      </c>
      <c r="AE1846">
        <v>0.12994</v>
      </c>
      <c r="AS1846" t="s">
        <v>1353</v>
      </c>
      <c r="AT1846" s="108" t="str">
        <f t="shared" si="28"/>
        <v>SYNL1_2025-07-13_C</v>
      </c>
    </row>
    <row r="1847" spans="1:46" customFormat="1" x14ac:dyDescent="0.35">
      <c r="A1847" t="s">
        <v>1822</v>
      </c>
      <c r="B1847" t="s">
        <v>1349</v>
      </c>
      <c r="C1847" t="s">
        <v>1359</v>
      </c>
      <c r="D1847" t="s">
        <v>1349</v>
      </c>
      <c r="E1847">
        <v>513.94449999999995</v>
      </c>
      <c r="F1847" t="s">
        <v>1357</v>
      </c>
      <c r="G1847" s="6">
        <v>45851.737604166665</v>
      </c>
      <c r="I1847" t="s">
        <v>1352</v>
      </c>
      <c r="K1847" t="s">
        <v>1360</v>
      </c>
      <c r="L1847">
        <v>20</v>
      </c>
      <c r="M1847">
        <v>0</v>
      </c>
      <c r="N1847">
        <v>7.9380000000000006E-2</v>
      </c>
      <c r="O1847">
        <v>0.1298</v>
      </c>
      <c r="R1847">
        <v>0.20916999999999999</v>
      </c>
      <c r="AE1847">
        <v>0.1298</v>
      </c>
      <c r="AS1847" t="s">
        <v>1353</v>
      </c>
      <c r="AT1847" s="108" t="str">
        <f t="shared" si="28"/>
        <v>BRL1_2025-07-13_C</v>
      </c>
    </row>
    <row r="1848" spans="1:46" customFormat="1" x14ac:dyDescent="0.35">
      <c r="A1848" t="s">
        <v>1823</v>
      </c>
      <c r="B1848" t="s">
        <v>1349</v>
      </c>
      <c r="C1848" t="s">
        <v>1359</v>
      </c>
      <c r="D1848" t="s">
        <v>1349</v>
      </c>
      <c r="E1848">
        <v>715.33780000000002</v>
      </c>
      <c r="F1848" t="s">
        <v>1357</v>
      </c>
      <c r="G1848" s="6">
        <v>45851.738020833334</v>
      </c>
      <c r="I1848" t="s">
        <v>1352</v>
      </c>
      <c r="K1848" t="s">
        <v>1360</v>
      </c>
      <c r="L1848">
        <v>29</v>
      </c>
      <c r="M1848">
        <v>0</v>
      </c>
      <c r="N1848">
        <v>7.7460000000000001E-2</v>
      </c>
      <c r="O1848">
        <v>0.13374</v>
      </c>
      <c r="R1848">
        <v>0.2112</v>
      </c>
      <c r="AE1848">
        <v>0.13374</v>
      </c>
      <c r="AS1848" t="s">
        <v>1353</v>
      </c>
      <c r="AT1848" s="108" t="str">
        <f t="shared" si="28"/>
        <v>BD5_2025-07-13_C</v>
      </c>
    </row>
    <row r="1849" spans="1:46" customFormat="1" x14ac:dyDescent="0.35">
      <c r="A1849" t="s">
        <v>1826</v>
      </c>
      <c r="B1849" t="s">
        <v>1349</v>
      </c>
      <c r="C1849" t="s">
        <v>1361</v>
      </c>
      <c r="D1849" t="s">
        <v>1349</v>
      </c>
      <c r="E1849">
        <v>14.0342</v>
      </c>
      <c r="F1849" t="s">
        <v>1351</v>
      </c>
      <c r="G1849" s="6">
        <v>45851.739062499997</v>
      </c>
      <c r="I1849" t="s">
        <v>1352</v>
      </c>
      <c r="L1849">
        <v>0</v>
      </c>
      <c r="M1849">
        <v>0</v>
      </c>
      <c r="N1849">
        <v>1.898E-2</v>
      </c>
      <c r="O1849">
        <v>4.1099999999999999E-3</v>
      </c>
      <c r="R1849">
        <v>2.308E-2</v>
      </c>
      <c r="AE1849">
        <v>4.1099999999999999E-3</v>
      </c>
      <c r="AS1849" t="s">
        <v>1353</v>
      </c>
      <c r="AT1849" s="108" t="str">
        <f t="shared" si="28"/>
        <v>SYNL1_2025-07-13_T</v>
      </c>
    </row>
    <row r="1850" spans="1:46" customFormat="1" x14ac:dyDescent="0.35">
      <c r="A1850" t="s">
        <v>1827</v>
      </c>
      <c r="B1850" t="s">
        <v>1349</v>
      </c>
      <c r="C1850" t="s">
        <v>1361</v>
      </c>
      <c r="D1850" t="s">
        <v>1349</v>
      </c>
      <c r="E1850">
        <v>285.88940000000002</v>
      </c>
      <c r="F1850" t="s">
        <v>1351</v>
      </c>
      <c r="G1850" s="6">
        <v>45851.739803240744</v>
      </c>
      <c r="I1850" t="s">
        <v>1352</v>
      </c>
      <c r="L1850">
        <v>0</v>
      </c>
      <c r="M1850">
        <v>0</v>
      </c>
      <c r="N1850">
        <v>0.28882000000000002</v>
      </c>
      <c r="O1850">
        <v>3.7399999999999998E-3</v>
      </c>
      <c r="R1850">
        <v>0.29255999999999999</v>
      </c>
      <c r="AE1850">
        <v>3.7399999999999998E-3</v>
      </c>
      <c r="AS1850" t="s">
        <v>1353</v>
      </c>
      <c r="AT1850" s="108" t="str">
        <f t="shared" si="28"/>
        <v>PL1_2025-07-13_T</v>
      </c>
    </row>
    <row r="1851" spans="1:46" customFormat="1" x14ac:dyDescent="0.35">
      <c r="A1851" t="s">
        <v>1824</v>
      </c>
      <c r="B1851" t="s">
        <v>1349</v>
      </c>
      <c r="C1851" t="s">
        <v>1359</v>
      </c>
      <c r="D1851" t="s">
        <v>1349</v>
      </c>
      <c r="E1851">
        <v>633.50810000000001</v>
      </c>
      <c r="F1851" t="s">
        <v>1357</v>
      </c>
      <c r="G1851" s="6">
        <v>45851.743541666663</v>
      </c>
      <c r="I1851" t="s">
        <v>1352</v>
      </c>
      <c r="K1851" t="s">
        <v>1360</v>
      </c>
      <c r="L1851">
        <v>27</v>
      </c>
      <c r="M1851">
        <v>0</v>
      </c>
      <c r="N1851">
        <v>7.374E-2</v>
      </c>
      <c r="O1851">
        <v>0.13259000000000001</v>
      </c>
      <c r="R1851">
        <v>0.20633000000000001</v>
      </c>
      <c r="AE1851">
        <v>0.13259000000000001</v>
      </c>
      <c r="AS1851" t="s">
        <v>1353</v>
      </c>
      <c r="AT1851" s="108" t="str">
        <f t="shared" si="28"/>
        <v>RO1a_2025-07-13_C</v>
      </c>
    </row>
    <row r="1852" spans="1:46" customFormat="1" x14ac:dyDescent="0.35">
      <c r="A1852" t="s">
        <v>1825</v>
      </c>
      <c r="B1852" t="s">
        <v>1349</v>
      </c>
      <c r="C1852" t="s">
        <v>1359</v>
      </c>
      <c r="D1852" t="s">
        <v>1349</v>
      </c>
      <c r="E1852">
        <v>518.77970000000005</v>
      </c>
      <c r="F1852" t="s">
        <v>1357</v>
      </c>
      <c r="G1852" s="6">
        <v>45851.744687500002</v>
      </c>
      <c r="I1852" t="s">
        <v>1352</v>
      </c>
      <c r="K1852" t="s">
        <v>1360</v>
      </c>
      <c r="L1852">
        <v>22</v>
      </c>
      <c r="M1852">
        <v>0</v>
      </c>
      <c r="N1852">
        <v>7.3529999999999998E-2</v>
      </c>
      <c r="O1852">
        <v>0.13249</v>
      </c>
      <c r="R1852">
        <v>0.20602000000000001</v>
      </c>
      <c r="AE1852">
        <v>0.13249</v>
      </c>
      <c r="AS1852" t="s">
        <v>1353</v>
      </c>
      <c r="AT1852" s="108" t="str">
        <f t="shared" si="28"/>
        <v>MRC_2025-07-13_C</v>
      </c>
    </row>
    <row r="1853" spans="1:46" customFormat="1" x14ac:dyDescent="0.35">
      <c r="A1853" t="s">
        <v>1828</v>
      </c>
      <c r="B1853" t="s">
        <v>1349</v>
      </c>
      <c r="C1853" t="s">
        <v>1350</v>
      </c>
      <c r="D1853" t="s">
        <v>1349</v>
      </c>
      <c r="E1853">
        <v>4.8590600000000004</v>
      </c>
      <c r="F1853" t="s">
        <v>1351</v>
      </c>
      <c r="G1853" s="6">
        <v>45851.745625000003</v>
      </c>
      <c r="I1853" t="s">
        <v>1352</v>
      </c>
      <c r="L1853">
        <v>0</v>
      </c>
      <c r="M1853">
        <v>0</v>
      </c>
      <c r="N1853">
        <v>2.1909999999999999E-2</v>
      </c>
      <c r="O1853">
        <v>9.9399999999999992E-3</v>
      </c>
      <c r="R1853">
        <v>3.1850000000000003E-2</v>
      </c>
      <c r="AE1853">
        <v>9.9399999999999992E-3</v>
      </c>
      <c r="AS1853" t="s">
        <v>1353</v>
      </c>
      <c r="AT1853" s="108" t="str">
        <f t="shared" si="28"/>
        <v>CB3_2025-07-13_N</v>
      </c>
    </row>
    <row r="1854" spans="1:46" customFormat="1" x14ac:dyDescent="0.35">
      <c r="A1854" t="s">
        <v>1821</v>
      </c>
      <c r="B1854" t="s">
        <v>1349</v>
      </c>
      <c r="C1854" t="s">
        <v>1361</v>
      </c>
      <c r="D1854" t="s">
        <v>1349</v>
      </c>
      <c r="E1854">
        <v>674.79169999999999</v>
      </c>
      <c r="F1854" t="s">
        <v>1351</v>
      </c>
      <c r="G1854" s="6">
        <v>45851.747187499997</v>
      </c>
      <c r="H1854" t="s">
        <v>1468</v>
      </c>
      <c r="I1854" t="s">
        <v>1352</v>
      </c>
      <c r="K1854" t="s">
        <v>1360</v>
      </c>
      <c r="L1854">
        <v>13</v>
      </c>
      <c r="M1854">
        <v>0</v>
      </c>
      <c r="N1854">
        <v>5.253E-2</v>
      </c>
      <c r="O1854">
        <v>-1.0000000000000001E-5</v>
      </c>
      <c r="R1854">
        <v>5.2519999999999997E-2</v>
      </c>
      <c r="AE1854">
        <v>-1.0000000000000001E-5</v>
      </c>
      <c r="AS1854" t="s">
        <v>1353</v>
      </c>
      <c r="AT1854" s="108" t="str">
        <f t="shared" si="28"/>
        <v>JC5_2025-07-13_T</v>
      </c>
    </row>
    <row r="1855" spans="1:46" customFormat="1" x14ac:dyDescent="0.35">
      <c r="A1855" t="s">
        <v>1823</v>
      </c>
      <c r="B1855" t="s">
        <v>1349</v>
      </c>
      <c r="C1855" t="s">
        <v>1361</v>
      </c>
      <c r="D1855" t="s">
        <v>1349</v>
      </c>
      <c r="E1855">
        <v>891.7346</v>
      </c>
      <c r="F1855" t="s">
        <v>1351</v>
      </c>
      <c r="G1855" s="6">
        <v>45851.748136574075</v>
      </c>
      <c r="H1855" t="s">
        <v>1468</v>
      </c>
      <c r="I1855" t="s">
        <v>1352</v>
      </c>
      <c r="K1855" t="s">
        <v>1360</v>
      </c>
      <c r="L1855">
        <v>9</v>
      </c>
      <c r="M1855">
        <v>0</v>
      </c>
      <c r="N1855">
        <v>9.2899999999999996E-2</v>
      </c>
      <c r="O1855">
        <v>2.5000000000000001E-4</v>
      </c>
      <c r="R1855">
        <v>9.3149999999999997E-2</v>
      </c>
      <c r="AE1855">
        <v>2.5000000000000001E-4</v>
      </c>
      <c r="AS1855" t="s">
        <v>1353</v>
      </c>
      <c r="AT1855" s="108" t="str">
        <f t="shared" si="28"/>
        <v>BD5_2025-07-13_T</v>
      </c>
    </row>
    <row r="1856" spans="1:46" customFormat="1" x14ac:dyDescent="0.35">
      <c r="A1856" t="s">
        <v>1829</v>
      </c>
      <c r="B1856" t="s">
        <v>1349</v>
      </c>
      <c r="C1856" t="s">
        <v>1350</v>
      </c>
      <c r="D1856" t="s">
        <v>1349</v>
      </c>
      <c r="E1856">
        <v>3.3041900000000002</v>
      </c>
      <c r="F1856" t="s">
        <v>1351</v>
      </c>
      <c r="G1856" s="6">
        <v>45851.748437499999</v>
      </c>
      <c r="I1856" t="s">
        <v>1352</v>
      </c>
      <c r="L1856">
        <v>0</v>
      </c>
      <c r="M1856">
        <v>0</v>
      </c>
      <c r="N1856">
        <v>1.7430000000000001E-2</v>
      </c>
      <c r="O1856">
        <v>3.31E-3</v>
      </c>
      <c r="R1856">
        <v>2.0740000000000001E-2</v>
      </c>
      <c r="AE1856">
        <v>3.31E-3</v>
      </c>
      <c r="AS1856" t="s">
        <v>1353</v>
      </c>
      <c r="AT1856" s="108" t="str">
        <f t="shared" si="28"/>
        <v>CL2_2025-07-13_N</v>
      </c>
    </row>
    <row r="1857" spans="1:46" customFormat="1" x14ac:dyDescent="0.35">
      <c r="A1857" t="s">
        <v>1822</v>
      </c>
      <c r="B1857" t="s">
        <v>1349</v>
      </c>
      <c r="C1857" t="s">
        <v>1361</v>
      </c>
      <c r="D1857" t="s">
        <v>1349</v>
      </c>
      <c r="E1857">
        <v>27.851959999999998</v>
      </c>
      <c r="F1857" t="s">
        <v>1351</v>
      </c>
      <c r="G1857" s="6">
        <v>45851.748761574076</v>
      </c>
      <c r="H1857" t="s">
        <v>1468</v>
      </c>
      <c r="I1857" t="s">
        <v>1352</v>
      </c>
      <c r="K1857" t="s">
        <v>1360</v>
      </c>
      <c r="L1857">
        <v>4</v>
      </c>
      <c r="M1857">
        <v>0</v>
      </c>
      <c r="N1857">
        <v>1.068E-2</v>
      </c>
      <c r="O1857">
        <v>9.3999999999999997E-4</v>
      </c>
      <c r="R1857">
        <v>1.162E-2</v>
      </c>
      <c r="AE1857">
        <v>9.3999999999999997E-4</v>
      </c>
      <c r="AS1857" t="s">
        <v>1353</v>
      </c>
      <c r="AT1857" s="108" t="str">
        <f t="shared" si="28"/>
        <v>BRL1_2025-07-13_T</v>
      </c>
    </row>
    <row r="1858" spans="1:46" customFormat="1" x14ac:dyDescent="0.35">
      <c r="A1858" t="s">
        <v>1828</v>
      </c>
      <c r="B1858" t="s">
        <v>1349</v>
      </c>
      <c r="C1858" t="s">
        <v>1356</v>
      </c>
      <c r="D1858" t="s">
        <v>1349</v>
      </c>
      <c r="E1858">
        <v>6.3570000000000002E-2</v>
      </c>
      <c r="F1858" t="s">
        <v>1357</v>
      </c>
      <c r="G1858" s="6">
        <v>45851.750740740739</v>
      </c>
      <c r="I1858" t="s">
        <v>1352</v>
      </c>
      <c r="L1858">
        <v>0</v>
      </c>
      <c r="M1858">
        <v>0</v>
      </c>
      <c r="N1858">
        <v>2.196E-2</v>
      </c>
      <c r="O1858">
        <v>2.3900000000000002E-3</v>
      </c>
      <c r="R1858">
        <v>2.435E-2</v>
      </c>
      <c r="AE1858">
        <v>2.3900000000000002E-3</v>
      </c>
      <c r="AS1858" t="s">
        <v>1353</v>
      </c>
      <c r="AT1858" s="108" t="str">
        <f t="shared" ref="AT1858:AT1921" si="29">A1858&amp;"_"&amp;LEFT(C1858,1)</f>
        <v>CB3_2025-07-13_P</v>
      </c>
    </row>
    <row r="1859" spans="1:46" customFormat="1" x14ac:dyDescent="0.35">
      <c r="A1859" t="s">
        <v>1827</v>
      </c>
      <c r="B1859" t="s">
        <v>1349</v>
      </c>
      <c r="C1859" t="s">
        <v>1359</v>
      </c>
      <c r="D1859" t="s">
        <v>1349</v>
      </c>
      <c r="E1859">
        <v>743.33420000000001</v>
      </c>
      <c r="F1859" t="s">
        <v>1357</v>
      </c>
      <c r="G1859" s="6">
        <v>45851.750740740739</v>
      </c>
      <c r="I1859" t="s">
        <v>1352</v>
      </c>
      <c r="K1859" t="s">
        <v>1360</v>
      </c>
      <c r="L1859">
        <v>31</v>
      </c>
      <c r="M1859">
        <v>0</v>
      </c>
      <c r="N1859">
        <v>7.5590000000000004E-2</v>
      </c>
      <c r="O1859">
        <v>0.13630999999999999</v>
      </c>
      <c r="R1859">
        <v>0.21189</v>
      </c>
      <c r="AE1859">
        <v>0.13630999999999999</v>
      </c>
      <c r="AS1859" t="s">
        <v>1353</v>
      </c>
      <c r="AT1859" s="108" t="str">
        <f t="shared" si="29"/>
        <v>PL1_2025-07-13_C</v>
      </c>
    </row>
    <row r="1860" spans="1:46" customFormat="1" x14ac:dyDescent="0.35">
      <c r="A1860" t="s">
        <v>1823</v>
      </c>
      <c r="B1860" t="s">
        <v>1349</v>
      </c>
      <c r="C1860" t="s">
        <v>1397</v>
      </c>
      <c r="D1860" t="s">
        <v>1349</v>
      </c>
      <c r="E1860">
        <v>0.32668999999999998</v>
      </c>
      <c r="F1860" t="s">
        <v>1357</v>
      </c>
      <c r="G1860" s="6">
        <v>45851.752615740741</v>
      </c>
      <c r="H1860" t="s">
        <v>1468</v>
      </c>
      <c r="I1860" t="s">
        <v>1352</v>
      </c>
      <c r="K1860" t="s">
        <v>1360</v>
      </c>
      <c r="L1860">
        <v>0</v>
      </c>
      <c r="M1860">
        <v>0</v>
      </c>
      <c r="N1860">
        <v>0.11125</v>
      </c>
      <c r="O1860">
        <v>-4.0000000000000003E-5</v>
      </c>
      <c r="R1860">
        <v>0.11121</v>
      </c>
      <c r="AE1860">
        <v>-4.0000000000000003E-5</v>
      </c>
      <c r="AS1860" t="s">
        <v>1353</v>
      </c>
      <c r="AT1860" s="108" t="str">
        <f t="shared" si="29"/>
        <v>BD5_2025-07-13_P</v>
      </c>
    </row>
    <row r="1861" spans="1:46" customFormat="1" x14ac:dyDescent="0.35">
      <c r="A1861" t="s">
        <v>1830</v>
      </c>
      <c r="B1861" t="s">
        <v>1349</v>
      </c>
      <c r="C1861" t="s">
        <v>1350</v>
      </c>
      <c r="D1861" t="s">
        <v>1349</v>
      </c>
      <c r="E1861">
        <v>4.5662700000000003</v>
      </c>
      <c r="F1861" t="s">
        <v>1351</v>
      </c>
      <c r="G1861" s="6">
        <v>45851.753645833334</v>
      </c>
      <c r="I1861" t="s">
        <v>1352</v>
      </c>
      <c r="L1861">
        <v>0</v>
      </c>
      <c r="M1861">
        <v>0</v>
      </c>
      <c r="N1861">
        <v>2.1069999999999998E-2</v>
      </c>
      <c r="O1861">
        <v>1.26E-2</v>
      </c>
      <c r="R1861">
        <v>3.3669999999999999E-2</v>
      </c>
      <c r="AE1861">
        <v>1.26E-2</v>
      </c>
      <c r="AS1861" t="s">
        <v>1353</v>
      </c>
      <c r="AT1861" s="108" t="str">
        <f t="shared" si="29"/>
        <v>GMP1_2025-07-13_N</v>
      </c>
    </row>
    <row r="1862" spans="1:46" customFormat="1" x14ac:dyDescent="0.35">
      <c r="A1862" t="s">
        <v>1829</v>
      </c>
      <c r="B1862" t="s">
        <v>1349</v>
      </c>
      <c r="C1862" t="s">
        <v>1359</v>
      </c>
      <c r="D1862" t="s">
        <v>1349</v>
      </c>
      <c r="E1862">
        <v>300.71249999999998</v>
      </c>
      <c r="F1862" t="s">
        <v>1357</v>
      </c>
      <c r="G1862" s="6">
        <v>45851.754583333335</v>
      </c>
      <c r="I1862" t="s">
        <v>1352</v>
      </c>
      <c r="K1862" t="s">
        <v>1360</v>
      </c>
      <c r="L1862">
        <v>4</v>
      </c>
      <c r="M1862">
        <v>0</v>
      </c>
      <c r="N1862">
        <v>0.18246000000000001</v>
      </c>
      <c r="O1862">
        <v>0.13099</v>
      </c>
      <c r="R1862">
        <v>0.31344</v>
      </c>
      <c r="AE1862">
        <v>0.13099</v>
      </c>
      <c r="AS1862" t="s">
        <v>1353</v>
      </c>
      <c r="AT1862" s="108" t="str">
        <f t="shared" si="29"/>
        <v>CL2_2025-07-13_C</v>
      </c>
    </row>
    <row r="1863" spans="1:46" customFormat="1" x14ac:dyDescent="0.35">
      <c r="A1863" t="s">
        <v>1830</v>
      </c>
      <c r="B1863" t="s">
        <v>1349</v>
      </c>
      <c r="C1863" t="s">
        <v>1361</v>
      </c>
      <c r="D1863" t="s">
        <v>1349</v>
      </c>
      <c r="E1863">
        <v>80.952610000000007</v>
      </c>
      <c r="F1863" t="s">
        <v>1351</v>
      </c>
      <c r="G1863" s="6">
        <v>45851.759594907409</v>
      </c>
      <c r="I1863" t="s">
        <v>1352</v>
      </c>
      <c r="L1863">
        <v>0</v>
      </c>
      <c r="M1863">
        <v>0</v>
      </c>
      <c r="N1863">
        <v>8.4790000000000004E-2</v>
      </c>
      <c r="O1863">
        <v>6.3800000000000003E-3</v>
      </c>
      <c r="R1863">
        <v>9.1170000000000001E-2</v>
      </c>
      <c r="AE1863">
        <v>6.3800000000000003E-3</v>
      </c>
      <c r="AS1863" t="s">
        <v>1353</v>
      </c>
      <c r="AT1863" s="108" t="str">
        <f t="shared" si="29"/>
        <v>GMP1_2025-07-13_T</v>
      </c>
    </row>
    <row r="1864" spans="1:46" customFormat="1" x14ac:dyDescent="0.35">
      <c r="A1864" t="s">
        <v>1828</v>
      </c>
      <c r="B1864" t="s">
        <v>1349</v>
      </c>
      <c r="C1864" t="s">
        <v>1359</v>
      </c>
      <c r="D1864" t="s">
        <v>1349</v>
      </c>
      <c r="E1864">
        <v>623.11749999999995</v>
      </c>
      <c r="F1864" t="s">
        <v>1357</v>
      </c>
      <c r="G1864" s="6">
        <v>45851.759895833333</v>
      </c>
      <c r="I1864" t="s">
        <v>1352</v>
      </c>
      <c r="K1864" t="s">
        <v>1360</v>
      </c>
      <c r="L1864">
        <v>25</v>
      </c>
      <c r="M1864">
        <v>0</v>
      </c>
      <c r="N1864">
        <v>7.7829999999999996E-2</v>
      </c>
      <c r="O1864">
        <v>0.13235</v>
      </c>
      <c r="R1864">
        <v>0.21018000000000001</v>
      </c>
      <c r="AE1864">
        <v>0.13235</v>
      </c>
      <c r="AS1864" t="s">
        <v>1353</v>
      </c>
      <c r="AT1864" s="108" t="str">
        <f t="shared" si="29"/>
        <v>CB3_2025-07-13_C</v>
      </c>
    </row>
    <row r="1865" spans="1:46" customFormat="1" x14ac:dyDescent="0.35">
      <c r="A1865" t="s">
        <v>1822</v>
      </c>
      <c r="B1865" t="s">
        <v>1349</v>
      </c>
      <c r="C1865" t="s">
        <v>1356</v>
      </c>
      <c r="D1865" t="s">
        <v>1349</v>
      </c>
      <c r="E1865">
        <v>7.8200000000000006E-3</v>
      </c>
      <c r="F1865" t="s">
        <v>1357</v>
      </c>
      <c r="G1865" s="6">
        <v>45851.75990740741</v>
      </c>
      <c r="H1865" t="s">
        <v>1468</v>
      </c>
      <c r="I1865" t="s">
        <v>1352</v>
      </c>
      <c r="K1865" t="s">
        <v>1360</v>
      </c>
      <c r="L1865">
        <v>0</v>
      </c>
      <c r="M1865">
        <v>0</v>
      </c>
      <c r="N1865">
        <v>1.7600000000000001E-3</v>
      </c>
      <c r="O1865">
        <v>2.9499999999999999E-3</v>
      </c>
      <c r="R1865">
        <v>4.7099999999999998E-3</v>
      </c>
      <c r="AE1865">
        <v>2.9499999999999999E-3</v>
      </c>
      <c r="AS1865" t="s">
        <v>1353</v>
      </c>
      <c r="AT1865" s="108" t="str">
        <f t="shared" si="29"/>
        <v>BRL1_2025-07-13_P</v>
      </c>
    </row>
    <row r="1866" spans="1:46" customFormat="1" x14ac:dyDescent="0.35">
      <c r="A1866" t="s">
        <v>1830</v>
      </c>
      <c r="B1866" t="s">
        <v>1349</v>
      </c>
      <c r="C1866" t="s">
        <v>1359</v>
      </c>
      <c r="D1866" t="s">
        <v>1349</v>
      </c>
      <c r="E1866">
        <v>390.4384</v>
      </c>
      <c r="F1866" t="s">
        <v>1357</v>
      </c>
      <c r="G1866" s="6">
        <v>45851.760312500002</v>
      </c>
      <c r="I1866" t="s">
        <v>1352</v>
      </c>
      <c r="K1866" t="s">
        <v>1360</v>
      </c>
      <c r="L1866">
        <v>4</v>
      </c>
      <c r="M1866">
        <v>0</v>
      </c>
      <c r="N1866">
        <v>0.23025999999999999</v>
      </c>
      <c r="O1866">
        <v>0.13358999999999999</v>
      </c>
      <c r="R1866">
        <v>0.36385000000000001</v>
      </c>
      <c r="AE1866">
        <v>0.13358999999999999</v>
      </c>
      <c r="AS1866" t="s">
        <v>1353</v>
      </c>
      <c r="AT1866" s="108" t="str">
        <f t="shared" si="29"/>
        <v>GMP1_2025-07-13_C</v>
      </c>
    </row>
    <row r="1867" spans="1:46" customFormat="1" x14ac:dyDescent="0.35">
      <c r="A1867" t="s">
        <v>1831</v>
      </c>
      <c r="B1867" t="s">
        <v>1349</v>
      </c>
      <c r="C1867" t="s">
        <v>1350</v>
      </c>
      <c r="D1867" t="s">
        <v>1349</v>
      </c>
      <c r="E1867">
        <v>-7.6648399999999999</v>
      </c>
      <c r="F1867" t="s">
        <v>1351</v>
      </c>
      <c r="G1867" s="6">
        <v>45851.761562500003</v>
      </c>
      <c r="I1867" t="s">
        <v>1352</v>
      </c>
      <c r="L1867">
        <v>0</v>
      </c>
      <c r="M1867">
        <v>0</v>
      </c>
      <c r="N1867">
        <v>-1.4149999999999999E-2</v>
      </c>
      <c r="O1867">
        <v>2.4979999999999999E-2</v>
      </c>
      <c r="R1867">
        <v>1.0829999999999999E-2</v>
      </c>
      <c r="AE1867">
        <v>2.4979999999999999E-2</v>
      </c>
      <c r="AS1867" t="s">
        <v>1353</v>
      </c>
      <c r="AT1867" s="108" t="str">
        <f t="shared" si="29"/>
        <v>APL1_2025-07-13_N</v>
      </c>
    </row>
    <row r="1868" spans="1:46" customFormat="1" x14ac:dyDescent="0.35">
      <c r="A1868" t="s">
        <v>1831</v>
      </c>
      <c r="B1868" t="s">
        <v>1349</v>
      </c>
      <c r="C1868" t="s">
        <v>1359</v>
      </c>
      <c r="D1868" t="s">
        <v>1349</v>
      </c>
      <c r="E1868">
        <v>257.17180000000002</v>
      </c>
      <c r="F1868" t="s">
        <v>1357</v>
      </c>
      <c r="G1868" s="6">
        <v>45851.762499999997</v>
      </c>
      <c r="I1868" t="s">
        <v>1352</v>
      </c>
      <c r="K1868" t="s">
        <v>1360</v>
      </c>
      <c r="L1868">
        <v>4</v>
      </c>
      <c r="M1868">
        <v>0</v>
      </c>
      <c r="N1868">
        <v>0.15828</v>
      </c>
      <c r="O1868">
        <v>0.13224</v>
      </c>
      <c r="R1868">
        <v>0.29052</v>
      </c>
      <c r="AE1868">
        <v>0.13224</v>
      </c>
      <c r="AS1868" t="s">
        <v>1353</v>
      </c>
      <c r="AT1868" s="108" t="str">
        <f t="shared" si="29"/>
        <v>APL1_2025-07-13_C</v>
      </c>
    </row>
    <row r="1869" spans="1:46" customFormat="1" x14ac:dyDescent="0.35">
      <c r="A1869" t="s">
        <v>1830</v>
      </c>
      <c r="B1869" t="s">
        <v>1349</v>
      </c>
      <c r="C1869" t="s">
        <v>1356</v>
      </c>
      <c r="D1869" t="s">
        <v>1349</v>
      </c>
      <c r="E1869">
        <v>0.12597</v>
      </c>
      <c r="F1869" t="s">
        <v>1357</v>
      </c>
      <c r="G1869" s="6">
        <v>45851.762708333335</v>
      </c>
      <c r="I1869" t="s">
        <v>1352</v>
      </c>
      <c r="L1869">
        <v>0</v>
      </c>
      <c r="M1869">
        <v>0</v>
      </c>
      <c r="N1869">
        <v>4.4569999999999999E-2</v>
      </c>
      <c r="O1869">
        <v>4.3899999999999998E-3</v>
      </c>
      <c r="R1869">
        <v>4.8959999999999997E-2</v>
      </c>
      <c r="AE1869">
        <v>4.3899999999999998E-3</v>
      </c>
      <c r="AS1869" t="s">
        <v>1353</v>
      </c>
      <c r="AT1869" s="108" t="str">
        <f t="shared" si="29"/>
        <v>GMP1_2025-07-13_P</v>
      </c>
    </row>
    <row r="1870" spans="1:46" customFormat="1" x14ac:dyDescent="0.35">
      <c r="A1870" t="s">
        <v>1832</v>
      </c>
      <c r="B1870" t="s">
        <v>1349</v>
      </c>
      <c r="C1870" t="s">
        <v>1350</v>
      </c>
      <c r="D1870" t="s">
        <v>1349</v>
      </c>
      <c r="E1870">
        <v>-3.3116500000000002</v>
      </c>
      <c r="F1870" t="s">
        <v>1351</v>
      </c>
      <c r="G1870" s="6">
        <v>45851.763854166667</v>
      </c>
      <c r="I1870" t="s">
        <v>1352</v>
      </c>
      <c r="L1870">
        <v>0</v>
      </c>
      <c r="M1870">
        <v>0</v>
      </c>
      <c r="N1870">
        <v>-1.6199999999999999E-3</v>
      </c>
      <c r="O1870">
        <v>9.4900000000000002E-3</v>
      </c>
      <c r="R1870">
        <v>7.8799999999999999E-3</v>
      </c>
      <c r="AE1870">
        <v>9.4900000000000002E-3</v>
      </c>
      <c r="AS1870" t="s">
        <v>1353</v>
      </c>
      <c r="AT1870" s="108" t="str">
        <f t="shared" si="29"/>
        <v>ATL1_2025-07-13_N</v>
      </c>
    </row>
    <row r="1871" spans="1:46" customFormat="1" x14ac:dyDescent="0.35">
      <c r="A1871" t="s">
        <v>1831</v>
      </c>
      <c r="B1871" t="s">
        <v>1349</v>
      </c>
      <c r="C1871" t="s">
        <v>1356</v>
      </c>
      <c r="D1871" t="s">
        <v>1349</v>
      </c>
      <c r="E1871">
        <v>-7.3600000000000002E-3</v>
      </c>
      <c r="F1871" t="s">
        <v>1357</v>
      </c>
      <c r="G1871" s="6">
        <v>45851.764270833337</v>
      </c>
      <c r="I1871" t="s">
        <v>1352</v>
      </c>
      <c r="L1871">
        <v>0</v>
      </c>
      <c r="M1871">
        <v>0</v>
      </c>
      <c r="N1871">
        <v>-3.7399999999999998E-3</v>
      </c>
      <c r="O1871">
        <v>1.115E-2</v>
      </c>
      <c r="R1871">
        <v>7.4099999999999999E-3</v>
      </c>
      <c r="AE1871">
        <v>1.115E-2</v>
      </c>
      <c r="AS1871" t="s">
        <v>1353</v>
      </c>
      <c r="AT1871" s="108" t="str">
        <f t="shared" si="29"/>
        <v>APL1_2025-07-13_P</v>
      </c>
    </row>
    <row r="1872" spans="1:46" customFormat="1" x14ac:dyDescent="0.35">
      <c r="A1872" t="s">
        <v>1828</v>
      </c>
      <c r="B1872" t="s">
        <v>1349</v>
      </c>
      <c r="C1872" t="s">
        <v>1361</v>
      </c>
      <c r="D1872" t="s">
        <v>1349</v>
      </c>
      <c r="E1872">
        <v>219.71</v>
      </c>
      <c r="F1872" t="s">
        <v>1351</v>
      </c>
      <c r="G1872" s="6">
        <v>45851.764594907407</v>
      </c>
      <c r="I1872" t="s">
        <v>1739</v>
      </c>
      <c r="K1872" t="s">
        <v>1360</v>
      </c>
      <c r="L1872">
        <v>0</v>
      </c>
      <c r="M1872">
        <v>0</v>
      </c>
      <c r="N1872">
        <v>0.22252</v>
      </c>
      <c r="O1872">
        <v>5.2500000000000003E-3</v>
      </c>
      <c r="R1872">
        <v>0.22777</v>
      </c>
      <c r="AE1872">
        <v>5.2500000000000003E-3</v>
      </c>
      <c r="AS1872" t="s">
        <v>1353</v>
      </c>
      <c r="AT1872" s="108" t="str">
        <f t="shared" si="29"/>
        <v>CB3_2025-07-13_T</v>
      </c>
    </row>
    <row r="1873" spans="1:46" customFormat="1" x14ac:dyDescent="0.35">
      <c r="A1873" t="s">
        <v>1829</v>
      </c>
      <c r="B1873" t="s">
        <v>1349</v>
      </c>
      <c r="C1873" t="s">
        <v>1361</v>
      </c>
      <c r="D1873" t="s">
        <v>1349</v>
      </c>
      <c r="E1873">
        <v>621.19150000000002</v>
      </c>
      <c r="F1873" t="s">
        <v>1351</v>
      </c>
      <c r="G1873" s="6">
        <v>45851.766782407409</v>
      </c>
      <c r="I1873" t="s">
        <v>1352</v>
      </c>
      <c r="K1873" t="s">
        <v>1360</v>
      </c>
      <c r="L1873">
        <v>4</v>
      </c>
      <c r="M1873">
        <v>0</v>
      </c>
      <c r="N1873">
        <v>0.12756999999999999</v>
      </c>
      <c r="O1873">
        <v>9.0000000000000006E-5</v>
      </c>
      <c r="R1873">
        <v>0.12766</v>
      </c>
      <c r="AE1873">
        <v>9.0000000000000006E-5</v>
      </c>
      <c r="AS1873" t="s">
        <v>1353</v>
      </c>
      <c r="AT1873" s="108" t="str">
        <f t="shared" si="29"/>
        <v>CL2_2025-07-13_T</v>
      </c>
    </row>
    <row r="1874" spans="1:46" customFormat="1" x14ac:dyDescent="0.35">
      <c r="A1874" t="s">
        <v>1831</v>
      </c>
      <c r="B1874" t="s">
        <v>1349</v>
      </c>
      <c r="C1874" t="s">
        <v>1361</v>
      </c>
      <c r="D1874" t="s">
        <v>1349</v>
      </c>
      <c r="E1874">
        <v>81.260499999999993</v>
      </c>
      <c r="F1874" t="s">
        <v>1351</v>
      </c>
      <c r="G1874" s="6">
        <v>45851.76699074074</v>
      </c>
      <c r="I1874" t="s">
        <v>1352</v>
      </c>
      <c r="L1874">
        <v>0</v>
      </c>
      <c r="M1874">
        <v>0</v>
      </c>
      <c r="N1874">
        <v>8.5089999999999999E-2</v>
      </c>
      <c r="O1874">
        <v>8.7399999999999995E-3</v>
      </c>
      <c r="R1874">
        <v>9.3829999999999997E-2</v>
      </c>
      <c r="AE1874">
        <v>8.7399999999999995E-3</v>
      </c>
      <c r="AS1874" t="s">
        <v>1353</v>
      </c>
      <c r="AT1874" s="108" t="str">
        <f t="shared" si="29"/>
        <v>APL1_2025-07-13_T</v>
      </c>
    </row>
    <row r="1875" spans="1:46" customFormat="1" x14ac:dyDescent="0.35">
      <c r="A1875" t="s">
        <v>1833</v>
      </c>
      <c r="B1875" t="s">
        <v>1349</v>
      </c>
      <c r="C1875" t="s">
        <v>1350</v>
      </c>
      <c r="D1875" t="s">
        <v>1349</v>
      </c>
      <c r="E1875">
        <v>29.486149999999999</v>
      </c>
      <c r="F1875" t="s">
        <v>1351</v>
      </c>
      <c r="G1875" s="6">
        <v>45851.767395833333</v>
      </c>
      <c r="I1875" t="s">
        <v>1352</v>
      </c>
      <c r="L1875">
        <v>0</v>
      </c>
      <c r="M1875">
        <v>0</v>
      </c>
      <c r="N1875">
        <v>9.2829999999999996E-2</v>
      </c>
      <c r="O1875">
        <v>1.4080000000000001E-2</v>
      </c>
      <c r="R1875">
        <v>0.1069</v>
      </c>
      <c r="AE1875">
        <v>1.4080000000000001E-2</v>
      </c>
      <c r="AS1875" t="s">
        <v>1353</v>
      </c>
      <c r="AT1875" s="108" t="str">
        <f t="shared" si="29"/>
        <v>CTL1_2025-07-13_N</v>
      </c>
    </row>
    <row r="1876" spans="1:46" customFormat="1" x14ac:dyDescent="0.35">
      <c r="A1876" t="s">
        <v>1834</v>
      </c>
      <c r="B1876" t="s">
        <v>1349</v>
      </c>
      <c r="C1876" t="s">
        <v>1350</v>
      </c>
      <c r="D1876" t="s">
        <v>1349</v>
      </c>
      <c r="E1876">
        <v>0.56345999999999996</v>
      </c>
      <c r="F1876" t="s">
        <v>1351</v>
      </c>
      <c r="G1876" s="6">
        <v>45851.77</v>
      </c>
      <c r="I1876" t="s">
        <v>1352</v>
      </c>
      <c r="L1876">
        <v>0</v>
      </c>
      <c r="M1876">
        <v>0</v>
      </c>
      <c r="N1876">
        <v>9.5399999999999999E-3</v>
      </c>
      <c r="O1876">
        <v>4.15E-3</v>
      </c>
      <c r="R1876">
        <v>1.37E-2</v>
      </c>
      <c r="AE1876">
        <v>4.15E-3</v>
      </c>
      <c r="AS1876" t="s">
        <v>1353</v>
      </c>
      <c r="AT1876" s="108" t="str">
        <f t="shared" si="29"/>
        <v>BD1a_2025-07-13_N</v>
      </c>
    </row>
    <row r="1877" spans="1:46" customFormat="1" x14ac:dyDescent="0.35">
      <c r="A1877" t="s">
        <v>1835</v>
      </c>
      <c r="B1877" t="s">
        <v>1349</v>
      </c>
      <c r="C1877" t="s">
        <v>1350</v>
      </c>
      <c r="D1877" t="s">
        <v>1349</v>
      </c>
      <c r="E1877">
        <v>21.067170000000001</v>
      </c>
      <c r="F1877" t="s">
        <v>1351</v>
      </c>
      <c r="G1877" s="6">
        <v>45851.771469907406</v>
      </c>
      <c r="I1877" t="s">
        <v>1352</v>
      </c>
      <c r="L1877">
        <v>0</v>
      </c>
      <c r="M1877">
        <v>0</v>
      </c>
      <c r="N1877">
        <v>6.8580000000000002E-2</v>
      </c>
      <c r="O1877">
        <v>5.5399999999999998E-3</v>
      </c>
      <c r="R1877">
        <v>7.4120000000000005E-2</v>
      </c>
      <c r="AE1877">
        <v>5.5399999999999998E-3</v>
      </c>
      <c r="AS1877" t="s">
        <v>1353</v>
      </c>
      <c r="AT1877" s="108" t="str">
        <f t="shared" si="29"/>
        <v>AC2_2025-07-13_N</v>
      </c>
    </row>
    <row r="1878" spans="1:46" customFormat="1" x14ac:dyDescent="0.35">
      <c r="A1878" t="s">
        <v>1834</v>
      </c>
      <c r="B1878" t="s">
        <v>1349</v>
      </c>
      <c r="C1878" t="s">
        <v>1397</v>
      </c>
      <c r="D1878" t="s">
        <v>1349</v>
      </c>
      <c r="E1878">
        <v>0.26860000000000001</v>
      </c>
      <c r="F1878" t="s">
        <v>1357</v>
      </c>
      <c r="G1878" s="6">
        <v>45851.772499999999</v>
      </c>
      <c r="I1878" t="s">
        <v>1352</v>
      </c>
      <c r="L1878">
        <v>0</v>
      </c>
      <c r="M1878">
        <v>0</v>
      </c>
      <c r="N1878">
        <v>8.9029999999999998E-2</v>
      </c>
      <c r="O1878">
        <v>9.1E-4</v>
      </c>
      <c r="R1878">
        <v>8.9940000000000006E-2</v>
      </c>
      <c r="AE1878">
        <v>9.1E-4</v>
      </c>
      <c r="AS1878" t="s">
        <v>1353</v>
      </c>
      <c r="AT1878" s="108" t="str">
        <f t="shared" si="29"/>
        <v>BD1a_2025-07-13_P</v>
      </c>
    </row>
    <row r="1879" spans="1:46" customFormat="1" x14ac:dyDescent="0.35">
      <c r="A1879" t="s">
        <v>1835</v>
      </c>
      <c r="B1879" t="s">
        <v>1349</v>
      </c>
      <c r="C1879" t="s">
        <v>1397</v>
      </c>
      <c r="D1879" t="s">
        <v>1349</v>
      </c>
      <c r="E1879">
        <v>0.82250999999999996</v>
      </c>
      <c r="F1879" t="s">
        <v>1357</v>
      </c>
      <c r="G1879" s="6">
        <v>45851.774699074071</v>
      </c>
      <c r="I1879" t="s">
        <v>1352</v>
      </c>
      <c r="L1879">
        <v>0</v>
      </c>
      <c r="M1879">
        <v>0</v>
      </c>
      <c r="N1879">
        <v>0.30087999999999998</v>
      </c>
      <c r="O1879">
        <v>5.5999999999999995E-4</v>
      </c>
      <c r="R1879">
        <v>0.30143999999999999</v>
      </c>
      <c r="AE1879">
        <v>5.5999999999999995E-4</v>
      </c>
      <c r="AS1879" t="s">
        <v>1353</v>
      </c>
      <c r="AT1879" s="108" t="str">
        <f t="shared" si="29"/>
        <v>AC2_2025-07-13_P</v>
      </c>
    </row>
    <row r="1880" spans="1:46" customFormat="1" x14ac:dyDescent="0.35">
      <c r="A1880" t="s">
        <v>1833</v>
      </c>
      <c r="B1880" t="s">
        <v>1349</v>
      </c>
      <c r="C1880" t="s">
        <v>1359</v>
      </c>
      <c r="D1880" t="s">
        <v>1349</v>
      </c>
      <c r="E1880">
        <v>481.0872</v>
      </c>
      <c r="F1880" t="s">
        <v>1357</v>
      </c>
      <c r="G1880" s="6">
        <v>45851.783449074072</v>
      </c>
      <c r="I1880" t="s">
        <v>1352</v>
      </c>
      <c r="K1880" t="s">
        <v>1360</v>
      </c>
      <c r="L1880">
        <v>20</v>
      </c>
      <c r="M1880">
        <v>0</v>
      </c>
      <c r="N1880">
        <v>7.4609999999999996E-2</v>
      </c>
      <c r="O1880">
        <v>0.13152</v>
      </c>
      <c r="R1880">
        <v>0.20613000000000001</v>
      </c>
      <c r="AE1880">
        <v>0.13152</v>
      </c>
      <c r="AS1880" t="s">
        <v>1353</v>
      </c>
      <c r="AT1880" s="108" t="str">
        <f t="shared" si="29"/>
        <v>CTL1_2025-07-13_C</v>
      </c>
    </row>
    <row r="1881" spans="1:46" customFormat="1" x14ac:dyDescent="0.35">
      <c r="A1881" t="s">
        <v>1836</v>
      </c>
      <c r="B1881" t="s">
        <v>1349</v>
      </c>
      <c r="C1881" t="s">
        <v>1350</v>
      </c>
      <c r="D1881" t="s">
        <v>1349</v>
      </c>
      <c r="E1881">
        <v>-3.97241</v>
      </c>
      <c r="F1881" t="s">
        <v>1351</v>
      </c>
      <c r="G1881" s="6">
        <v>45851.788958333331</v>
      </c>
      <c r="I1881" t="s">
        <v>1352</v>
      </c>
      <c r="L1881">
        <v>0</v>
      </c>
      <c r="M1881">
        <v>0</v>
      </c>
      <c r="N1881">
        <v>-3.5200000000000001E-3</v>
      </c>
      <c r="O1881">
        <v>1.6109999999999999E-2</v>
      </c>
      <c r="R1881">
        <v>1.259E-2</v>
      </c>
      <c r="AE1881">
        <v>1.6109999999999999E-2</v>
      </c>
      <c r="AS1881" t="s">
        <v>1353</v>
      </c>
      <c r="AT1881" s="108" t="str">
        <f t="shared" si="29"/>
        <v>SPBP2_2025-07-13_N</v>
      </c>
    </row>
    <row r="1882" spans="1:46" customFormat="1" x14ac:dyDescent="0.35">
      <c r="A1882" t="s">
        <v>1832</v>
      </c>
      <c r="B1882" t="s">
        <v>1349</v>
      </c>
      <c r="C1882" t="s">
        <v>1356</v>
      </c>
      <c r="D1882" t="s">
        <v>1349</v>
      </c>
      <c r="E1882">
        <v>1.553E-2</v>
      </c>
      <c r="F1882" t="s">
        <v>1357</v>
      </c>
      <c r="G1882" s="6">
        <v>45851.790636574071</v>
      </c>
      <c r="I1882" t="s">
        <v>1352</v>
      </c>
      <c r="L1882">
        <v>0</v>
      </c>
      <c r="M1882">
        <v>0</v>
      </c>
      <c r="N1882">
        <v>4.5500000000000002E-3</v>
      </c>
      <c r="O1882">
        <v>2.7100000000000002E-3</v>
      </c>
      <c r="R1882">
        <v>7.26E-3</v>
      </c>
      <c r="AE1882">
        <v>2.7100000000000002E-3</v>
      </c>
      <c r="AS1882" t="s">
        <v>1353</v>
      </c>
      <c r="AT1882" s="108" t="str">
        <f t="shared" si="29"/>
        <v>ATL1_2025-07-13_P</v>
      </c>
    </row>
    <row r="1883" spans="1:46" customFormat="1" x14ac:dyDescent="0.35">
      <c r="A1883" t="s">
        <v>1836</v>
      </c>
      <c r="B1883" t="s">
        <v>1349</v>
      </c>
      <c r="C1883" t="s">
        <v>1356</v>
      </c>
      <c r="D1883" t="s">
        <v>1349</v>
      </c>
      <c r="E1883">
        <v>1.6570000000000001E-2</v>
      </c>
      <c r="F1883" t="s">
        <v>1357</v>
      </c>
      <c r="G1883" s="6">
        <v>45851.791562500002</v>
      </c>
      <c r="I1883" t="s">
        <v>1352</v>
      </c>
      <c r="L1883">
        <v>0</v>
      </c>
      <c r="M1883">
        <v>0</v>
      </c>
      <c r="N1883">
        <v>4.9300000000000004E-3</v>
      </c>
      <c r="O1883">
        <v>7.3800000000000003E-3</v>
      </c>
      <c r="R1883">
        <v>1.231E-2</v>
      </c>
      <c r="AE1883">
        <v>7.3800000000000003E-3</v>
      </c>
      <c r="AS1883" t="s">
        <v>1353</v>
      </c>
      <c r="AT1883" s="108" t="str">
        <f t="shared" si="29"/>
        <v>SPBP2_2025-07-13_P</v>
      </c>
    </row>
    <row r="1884" spans="1:46" customFormat="1" x14ac:dyDescent="0.35">
      <c r="A1884" t="s">
        <v>1837</v>
      </c>
      <c r="B1884" t="s">
        <v>1349</v>
      </c>
      <c r="C1884" t="s">
        <v>1350</v>
      </c>
      <c r="D1884" t="s">
        <v>1349</v>
      </c>
      <c r="E1884">
        <v>-2.0758000000000001</v>
      </c>
      <c r="F1884" t="s">
        <v>1351</v>
      </c>
      <c r="G1884" s="6">
        <v>45851.792291666665</v>
      </c>
      <c r="I1884" t="s">
        <v>1352</v>
      </c>
      <c r="L1884">
        <v>0</v>
      </c>
      <c r="M1884">
        <v>0</v>
      </c>
      <c r="N1884">
        <v>1.9400000000000001E-3</v>
      </c>
      <c r="O1884">
        <v>1.315E-2</v>
      </c>
      <c r="R1884">
        <v>1.5089999999999999E-2</v>
      </c>
      <c r="AE1884">
        <v>1.315E-2</v>
      </c>
      <c r="AS1884" t="s">
        <v>1353</v>
      </c>
      <c r="AT1884" s="108" t="str">
        <f t="shared" si="29"/>
        <v>HL2_2025-07-13_N</v>
      </c>
    </row>
    <row r="1885" spans="1:46" customFormat="1" x14ac:dyDescent="0.35">
      <c r="A1885" t="s">
        <v>1838</v>
      </c>
      <c r="B1885" t="s">
        <v>1349</v>
      </c>
      <c r="C1885" t="s">
        <v>1350</v>
      </c>
      <c r="D1885" t="s">
        <v>1349</v>
      </c>
      <c r="E1885">
        <v>10.490159999999999</v>
      </c>
      <c r="F1885" t="s">
        <v>1351</v>
      </c>
      <c r="G1885" s="6">
        <v>45851.792500000003</v>
      </c>
      <c r="I1885" t="s">
        <v>1352</v>
      </c>
      <c r="L1885">
        <v>0</v>
      </c>
      <c r="M1885">
        <v>0</v>
      </c>
      <c r="N1885">
        <v>3.8129999999999997E-2</v>
      </c>
      <c r="O1885">
        <v>1.189E-2</v>
      </c>
      <c r="R1885">
        <v>5.0009999999999999E-2</v>
      </c>
      <c r="AE1885">
        <v>1.189E-2</v>
      </c>
      <c r="AS1885" t="s">
        <v>1353</v>
      </c>
      <c r="AT1885" s="108" t="str">
        <f t="shared" si="29"/>
        <v>CL5_2025-07-13_N</v>
      </c>
    </row>
    <row r="1886" spans="1:46" customFormat="1" x14ac:dyDescent="0.35">
      <c r="A1886" t="s">
        <v>1820</v>
      </c>
      <c r="B1886" t="s">
        <v>1349</v>
      </c>
      <c r="C1886" t="s">
        <v>1361</v>
      </c>
      <c r="D1886" t="s">
        <v>1349</v>
      </c>
      <c r="E1886">
        <v>478.80970000000002</v>
      </c>
      <c r="F1886" t="s">
        <v>1351</v>
      </c>
      <c r="G1886" s="6">
        <v>45851.792824074073</v>
      </c>
      <c r="I1886" t="s">
        <v>1352</v>
      </c>
      <c r="K1886" t="s">
        <v>1360</v>
      </c>
      <c r="L1886">
        <v>5</v>
      </c>
      <c r="M1886">
        <v>0</v>
      </c>
      <c r="N1886">
        <v>8.3650000000000002E-2</v>
      </c>
      <c r="O1886">
        <v>1.1E-4</v>
      </c>
      <c r="R1886">
        <v>8.3769999999999997E-2</v>
      </c>
      <c r="AE1886">
        <v>1.1E-4</v>
      </c>
      <c r="AS1886" t="s">
        <v>1353</v>
      </c>
      <c r="AT1886" s="108" t="str">
        <f t="shared" si="29"/>
        <v>MO1_2025-07-13_T</v>
      </c>
    </row>
    <row r="1887" spans="1:46" customFormat="1" x14ac:dyDescent="0.35">
      <c r="A1887" t="s">
        <v>1832</v>
      </c>
      <c r="B1887" t="s">
        <v>1349</v>
      </c>
      <c r="C1887" t="s">
        <v>1361</v>
      </c>
      <c r="D1887" t="s">
        <v>1349</v>
      </c>
      <c r="E1887">
        <v>147.24690000000001</v>
      </c>
      <c r="F1887" t="s">
        <v>1351</v>
      </c>
      <c r="G1887" s="6">
        <v>45851.793240740742</v>
      </c>
      <c r="I1887" t="s">
        <v>1352</v>
      </c>
      <c r="L1887">
        <v>0</v>
      </c>
      <c r="M1887">
        <v>0</v>
      </c>
      <c r="N1887">
        <v>0.15038000000000001</v>
      </c>
      <c r="O1887">
        <v>5.77E-3</v>
      </c>
      <c r="R1887">
        <v>0.15615000000000001</v>
      </c>
      <c r="AE1887">
        <v>5.77E-3</v>
      </c>
      <c r="AS1887" t="s">
        <v>1353</v>
      </c>
      <c r="AT1887" s="108" t="str">
        <f t="shared" si="29"/>
        <v>ATL1_2025-07-13_T</v>
      </c>
    </row>
    <row r="1888" spans="1:46" customFormat="1" x14ac:dyDescent="0.35">
      <c r="A1888" t="s">
        <v>1827</v>
      </c>
      <c r="B1888" t="s">
        <v>1349</v>
      </c>
      <c r="C1888" t="s">
        <v>1356</v>
      </c>
      <c r="D1888" t="s">
        <v>1349</v>
      </c>
      <c r="E1888">
        <v>1.089E-2</v>
      </c>
      <c r="F1888" t="s">
        <v>1357</v>
      </c>
      <c r="G1888" s="6">
        <v>45851.793553240743</v>
      </c>
      <c r="H1888" t="s">
        <v>1468</v>
      </c>
      <c r="I1888" t="s">
        <v>1352</v>
      </c>
      <c r="K1888" t="s">
        <v>1360</v>
      </c>
      <c r="L1888">
        <v>0</v>
      </c>
      <c r="M1888">
        <v>0</v>
      </c>
      <c r="N1888">
        <v>2.8700000000000002E-3</v>
      </c>
      <c r="O1888">
        <v>1.2800000000000001E-3</v>
      </c>
      <c r="R1888">
        <v>4.15E-3</v>
      </c>
      <c r="AE1888">
        <v>1.2800000000000001E-3</v>
      </c>
      <c r="AS1888" t="s">
        <v>1353</v>
      </c>
      <c r="AT1888" s="108" t="str">
        <f t="shared" si="29"/>
        <v>PL1_2025-07-13_P</v>
      </c>
    </row>
    <row r="1889" spans="1:46" customFormat="1" x14ac:dyDescent="0.35">
      <c r="A1889" t="s">
        <v>1832</v>
      </c>
      <c r="B1889" t="s">
        <v>1349</v>
      </c>
      <c r="C1889" t="s">
        <v>1359</v>
      </c>
      <c r="D1889" t="s">
        <v>1349</v>
      </c>
      <c r="E1889">
        <v>426.92320000000001</v>
      </c>
      <c r="F1889" t="s">
        <v>1357</v>
      </c>
      <c r="G1889" s="6">
        <v>45851.794166666667</v>
      </c>
      <c r="I1889" t="s">
        <v>1352</v>
      </c>
      <c r="K1889" t="s">
        <v>1360</v>
      </c>
      <c r="L1889">
        <v>4</v>
      </c>
      <c r="M1889">
        <v>0</v>
      </c>
      <c r="N1889">
        <v>0.24893000000000001</v>
      </c>
      <c r="O1889">
        <v>0.13186</v>
      </c>
      <c r="R1889">
        <v>0.38079000000000002</v>
      </c>
      <c r="AE1889">
        <v>0.13186</v>
      </c>
      <c r="AS1889" t="s">
        <v>1353</v>
      </c>
      <c r="AT1889" s="108" t="str">
        <f t="shared" si="29"/>
        <v>ATL1_2025-07-13_C</v>
      </c>
    </row>
    <row r="1890" spans="1:46" customFormat="1" x14ac:dyDescent="0.35">
      <c r="A1890" t="s">
        <v>1836</v>
      </c>
      <c r="B1890" t="s">
        <v>1349</v>
      </c>
      <c r="C1890" t="s">
        <v>1359</v>
      </c>
      <c r="D1890" t="s">
        <v>1349</v>
      </c>
      <c r="E1890">
        <v>318.8603</v>
      </c>
      <c r="F1890" t="s">
        <v>1357</v>
      </c>
      <c r="G1890" s="6">
        <v>45851.794803240744</v>
      </c>
      <c r="I1890" t="s">
        <v>1352</v>
      </c>
      <c r="K1890" t="s">
        <v>1360</v>
      </c>
      <c r="L1890">
        <v>4</v>
      </c>
      <c r="M1890">
        <v>0</v>
      </c>
      <c r="N1890">
        <v>0.19234000000000001</v>
      </c>
      <c r="O1890">
        <v>0.13203000000000001</v>
      </c>
      <c r="R1890">
        <v>0.32436999999999999</v>
      </c>
      <c r="AE1890">
        <v>0.13203000000000001</v>
      </c>
      <c r="AS1890" t="s">
        <v>1353</v>
      </c>
      <c r="AT1890" s="108" t="str">
        <f t="shared" si="29"/>
        <v>SPBP2_2025-07-13_C</v>
      </c>
    </row>
    <row r="1891" spans="1:46" customFormat="1" x14ac:dyDescent="0.35">
      <c r="A1891" t="s">
        <v>1836</v>
      </c>
      <c r="B1891" t="s">
        <v>1349</v>
      </c>
      <c r="C1891" t="s">
        <v>1361</v>
      </c>
      <c r="D1891" t="s">
        <v>1349</v>
      </c>
      <c r="E1891">
        <v>21.961729999999999</v>
      </c>
      <c r="F1891" t="s">
        <v>1351</v>
      </c>
      <c r="G1891" s="6">
        <v>45851.794999999998</v>
      </c>
      <c r="I1891" t="s">
        <v>1352</v>
      </c>
      <c r="L1891">
        <v>0</v>
      </c>
      <c r="M1891">
        <v>0</v>
      </c>
      <c r="N1891">
        <v>2.6749999999999999E-2</v>
      </c>
      <c r="O1891">
        <v>9.2899999999999996E-3</v>
      </c>
      <c r="R1891">
        <v>3.6040000000000003E-2</v>
      </c>
      <c r="AE1891">
        <v>9.2899999999999996E-3</v>
      </c>
      <c r="AS1891" t="s">
        <v>1353</v>
      </c>
      <c r="AT1891" s="108" t="str">
        <f t="shared" si="29"/>
        <v>SPBP2_2025-07-13_T</v>
      </c>
    </row>
    <row r="1892" spans="1:46" customFormat="1" x14ac:dyDescent="0.35">
      <c r="A1892" t="s">
        <v>1837</v>
      </c>
      <c r="B1892" t="s">
        <v>1349</v>
      </c>
      <c r="C1892" t="s">
        <v>1356</v>
      </c>
      <c r="D1892" t="s">
        <v>1349</v>
      </c>
      <c r="E1892">
        <v>4.428E-2</v>
      </c>
      <c r="F1892" t="s">
        <v>1357</v>
      </c>
      <c r="G1892" s="6">
        <v>45851.795532407406</v>
      </c>
      <c r="I1892" t="s">
        <v>1352</v>
      </c>
      <c r="L1892">
        <v>0</v>
      </c>
      <c r="M1892">
        <v>0</v>
      </c>
      <c r="N1892">
        <v>1.4970000000000001E-2</v>
      </c>
      <c r="O1892">
        <v>4.9100000000000003E-3</v>
      </c>
      <c r="R1892">
        <v>1.9879999999999998E-2</v>
      </c>
      <c r="AE1892">
        <v>4.9100000000000003E-3</v>
      </c>
      <c r="AS1892" t="s">
        <v>1353</v>
      </c>
      <c r="AT1892" s="108" t="str">
        <f t="shared" si="29"/>
        <v>HL2_2025-07-13_P</v>
      </c>
    </row>
    <row r="1893" spans="1:46" customFormat="1" x14ac:dyDescent="0.35">
      <c r="A1893" t="s">
        <v>1824</v>
      </c>
      <c r="B1893" t="s">
        <v>1349</v>
      </c>
      <c r="C1893" t="s">
        <v>1361</v>
      </c>
      <c r="D1893" t="s">
        <v>1349</v>
      </c>
      <c r="E1893">
        <v>1009.85</v>
      </c>
      <c r="F1893" t="s">
        <v>1351</v>
      </c>
      <c r="G1893" s="6">
        <v>45851.796979166669</v>
      </c>
      <c r="H1893" t="s">
        <v>1468</v>
      </c>
      <c r="I1893" t="s">
        <v>1352</v>
      </c>
      <c r="K1893" t="s">
        <v>1360</v>
      </c>
      <c r="L1893">
        <v>4</v>
      </c>
      <c r="M1893">
        <v>0</v>
      </c>
      <c r="N1893">
        <v>0.20482</v>
      </c>
      <c r="O1893">
        <v>8.8999999999999995E-4</v>
      </c>
      <c r="R1893">
        <v>0.20571</v>
      </c>
      <c r="AE1893">
        <v>8.8999999999999995E-4</v>
      </c>
      <c r="AS1893" t="s">
        <v>1353</v>
      </c>
      <c r="AT1893" s="108" t="str">
        <f t="shared" si="29"/>
        <v>RO1a_2025-07-13_T</v>
      </c>
    </row>
    <row r="1894" spans="1:46" customFormat="1" x14ac:dyDescent="0.35">
      <c r="A1894" t="s">
        <v>1839</v>
      </c>
      <c r="B1894" t="s">
        <v>1349</v>
      </c>
      <c r="C1894" t="s">
        <v>1350</v>
      </c>
      <c r="D1894" t="s">
        <v>1349</v>
      </c>
      <c r="E1894">
        <v>-3.3210299999999999</v>
      </c>
      <c r="F1894" t="s">
        <v>1351</v>
      </c>
      <c r="G1894" s="6">
        <v>45851.797511574077</v>
      </c>
      <c r="I1894" t="s">
        <v>1352</v>
      </c>
      <c r="L1894">
        <v>0</v>
      </c>
      <c r="M1894">
        <v>0</v>
      </c>
      <c r="N1894">
        <v>-1.64E-3</v>
      </c>
      <c r="O1894">
        <v>8.77E-3</v>
      </c>
      <c r="R1894">
        <v>7.1300000000000001E-3</v>
      </c>
      <c r="AE1894">
        <v>8.77E-3</v>
      </c>
      <c r="AS1894" t="s">
        <v>1353</v>
      </c>
      <c r="AT1894" s="108" t="str">
        <f t="shared" si="29"/>
        <v>DS21-1_2025-07-13_N</v>
      </c>
    </row>
    <row r="1895" spans="1:46" customFormat="1" x14ac:dyDescent="0.35">
      <c r="A1895" t="s">
        <v>1837</v>
      </c>
      <c r="B1895" t="s">
        <v>1349</v>
      </c>
      <c r="C1895" t="s">
        <v>1361</v>
      </c>
      <c r="D1895" t="s">
        <v>1349</v>
      </c>
      <c r="E1895">
        <v>17.850719999999999</v>
      </c>
      <c r="F1895" t="s">
        <v>1351</v>
      </c>
      <c r="G1895" s="6">
        <v>45851.798229166663</v>
      </c>
      <c r="I1895" t="s">
        <v>1352</v>
      </c>
      <c r="L1895">
        <v>0</v>
      </c>
      <c r="M1895">
        <v>0</v>
      </c>
      <c r="N1895">
        <v>2.2720000000000001E-2</v>
      </c>
      <c r="O1895">
        <v>7.6E-3</v>
      </c>
      <c r="R1895">
        <v>3.032E-2</v>
      </c>
      <c r="AE1895">
        <v>7.6E-3</v>
      </c>
      <c r="AS1895" t="s">
        <v>1353</v>
      </c>
      <c r="AT1895" s="108" t="str">
        <f t="shared" si="29"/>
        <v>HL2_2025-07-13_T</v>
      </c>
    </row>
    <row r="1896" spans="1:46" customFormat="1" x14ac:dyDescent="0.35">
      <c r="A1896" t="s">
        <v>1838</v>
      </c>
      <c r="B1896" t="s">
        <v>1349</v>
      </c>
      <c r="C1896" t="s">
        <v>1356</v>
      </c>
      <c r="D1896" t="s">
        <v>1349</v>
      </c>
      <c r="E1896">
        <v>1.5859999999999999E-2</v>
      </c>
      <c r="F1896" t="s">
        <v>1357</v>
      </c>
      <c r="G1896" s="6">
        <v>45851.798541666663</v>
      </c>
      <c r="I1896" t="s">
        <v>1352</v>
      </c>
      <c r="L1896">
        <v>0</v>
      </c>
      <c r="M1896">
        <v>0</v>
      </c>
      <c r="N1896">
        <v>4.6699999999999997E-3</v>
      </c>
      <c r="O1896">
        <v>5.0899999999999999E-3</v>
      </c>
      <c r="R1896">
        <v>9.7599999999999996E-3</v>
      </c>
      <c r="AE1896">
        <v>5.0899999999999999E-3</v>
      </c>
      <c r="AS1896" t="s">
        <v>1353</v>
      </c>
      <c r="AT1896" s="108" t="str">
        <f t="shared" si="29"/>
        <v>CL5_2025-07-13_P</v>
      </c>
    </row>
    <row r="1897" spans="1:46" customFormat="1" x14ac:dyDescent="0.35">
      <c r="A1897" t="s">
        <v>1840</v>
      </c>
      <c r="B1897" t="s">
        <v>1349</v>
      </c>
      <c r="C1897" t="s">
        <v>1350</v>
      </c>
      <c r="D1897" t="s">
        <v>1349</v>
      </c>
      <c r="E1897">
        <v>3.96854</v>
      </c>
      <c r="F1897" t="s">
        <v>1351</v>
      </c>
      <c r="G1897" s="6">
        <v>45851.799270833333</v>
      </c>
      <c r="I1897" t="s">
        <v>1352</v>
      </c>
      <c r="L1897">
        <v>0</v>
      </c>
      <c r="M1897">
        <v>0</v>
      </c>
      <c r="N1897">
        <v>1.9349999999999999E-2</v>
      </c>
      <c r="O1897">
        <v>2.7899999999999999E-3</v>
      </c>
      <c r="R1897">
        <v>2.214E-2</v>
      </c>
      <c r="AE1897">
        <v>2.7899999999999999E-3</v>
      </c>
      <c r="AS1897" t="s">
        <v>1353</v>
      </c>
      <c r="AT1897" s="108" t="str">
        <f t="shared" si="29"/>
        <v>DE1_2025-07-13_N</v>
      </c>
    </row>
    <row r="1898" spans="1:46" customFormat="1" x14ac:dyDescent="0.35">
      <c r="A1898" t="s">
        <v>1837</v>
      </c>
      <c r="B1898" t="s">
        <v>1349</v>
      </c>
      <c r="C1898" t="s">
        <v>1359</v>
      </c>
      <c r="D1898" t="s">
        <v>1349</v>
      </c>
      <c r="E1898">
        <v>251.179</v>
      </c>
      <c r="F1898" t="s">
        <v>1357</v>
      </c>
      <c r="G1898" s="6">
        <v>45851.79928240741</v>
      </c>
      <c r="I1898" t="s">
        <v>1352</v>
      </c>
      <c r="K1898" t="s">
        <v>1360</v>
      </c>
      <c r="L1898">
        <v>4</v>
      </c>
      <c r="M1898">
        <v>0</v>
      </c>
      <c r="N1898">
        <v>0.15490000000000001</v>
      </c>
      <c r="O1898">
        <v>0.13138</v>
      </c>
      <c r="R1898">
        <v>0.28627999999999998</v>
      </c>
      <c r="AE1898">
        <v>0.13138</v>
      </c>
      <c r="AS1898" t="s">
        <v>1353</v>
      </c>
      <c r="AT1898" s="108" t="str">
        <f t="shared" si="29"/>
        <v>HL2_2025-07-13_C</v>
      </c>
    </row>
    <row r="1899" spans="1:46" customFormat="1" x14ac:dyDescent="0.35">
      <c r="A1899" t="s">
        <v>1839</v>
      </c>
      <c r="B1899" t="s">
        <v>1349</v>
      </c>
      <c r="C1899" t="s">
        <v>1356</v>
      </c>
      <c r="D1899" t="s">
        <v>1349</v>
      </c>
      <c r="E1899">
        <v>1.567E-2</v>
      </c>
      <c r="F1899" t="s">
        <v>1357</v>
      </c>
      <c r="G1899" s="6">
        <v>45851.799490740741</v>
      </c>
      <c r="I1899" t="s">
        <v>1352</v>
      </c>
      <c r="L1899">
        <v>0</v>
      </c>
      <c r="M1899">
        <v>0</v>
      </c>
      <c r="N1899">
        <v>4.5999999999999999E-3</v>
      </c>
      <c r="O1899">
        <v>2.0200000000000001E-3</v>
      </c>
      <c r="R1899">
        <v>6.62E-3</v>
      </c>
      <c r="AE1899">
        <v>2.0200000000000001E-3</v>
      </c>
      <c r="AS1899" t="s">
        <v>1353</v>
      </c>
      <c r="AT1899" s="108" t="str">
        <f t="shared" si="29"/>
        <v>DS21-1_2025-07-13_P</v>
      </c>
    </row>
    <row r="1900" spans="1:46" customFormat="1" x14ac:dyDescent="0.35">
      <c r="A1900" t="s">
        <v>1838</v>
      </c>
      <c r="B1900" t="s">
        <v>1349</v>
      </c>
      <c r="C1900" t="s">
        <v>1361</v>
      </c>
      <c r="D1900" t="s">
        <v>1349</v>
      </c>
      <c r="E1900">
        <v>325.39389999999997</v>
      </c>
      <c r="F1900" t="s">
        <v>1351</v>
      </c>
      <c r="G1900" s="6">
        <v>45851.800844907404</v>
      </c>
      <c r="I1900" t="s">
        <v>1352</v>
      </c>
      <c r="L1900">
        <v>0</v>
      </c>
      <c r="M1900">
        <v>0</v>
      </c>
      <c r="N1900">
        <v>0.32857999999999998</v>
      </c>
      <c r="O1900">
        <v>5.5900000000000004E-3</v>
      </c>
      <c r="R1900">
        <v>0.33417000000000002</v>
      </c>
      <c r="AE1900">
        <v>5.5900000000000004E-3</v>
      </c>
      <c r="AS1900" t="s">
        <v>1353</v>
      </c>
      <c r="AT1900" s="108" t="str">
        <f t="shared" si="29"/>
        <v>CL5_2025-07-13_T</v>
      </c>
    </row>
    <row r="1901" spans="1:46" customFormat="1" x14ac:dyDescent="0.35">
      <c r="A1901" t="s">
        <v>1841</v>
      </c>
      <c r="B1901" t="s">
        <v>1349</v>
      </c>
      <c r="C1901" t="s">
        <v>1350</v>
      </c>
      <c r="D1901" t="s">
        <v>1349</v>
      </c>
      <c r="E1901">
        <v>0.89898</v>
      </c>
      <c r="F1901" t="s">
        <v>1351</v>
      </c>
      <c r="G1901" s="6">
        <v>45851.801770833335</v>
      </c>
      <c r="I1901" t="s">
        <v>1352</v>
      </c>
      <c r="L1901">
        <v>0</v>
      </c>
      <c r="M1901">
        <v>0</v>
      </c>
      <c r="N1901">
        <v>1.051E-2</v>
      </c>
      <c r="O1901">
        <v>3.9399999999999999E-3</v>
      </c>
      <c r="R1901">
        <v>1.4449999999999999E-2</v>
      </c>
      <c r="AE1901">
        <v>3.9399999999999999E-3</v>
      </c>
      <c r="AS1901" t="s">
        <v>1353</v>
      </c>
      <c r="AT1901" s="108" t="str">
        <f t="shared" si="29"/>
        <v>SBA_2025-07-13_N</v>
      </c>
    </row>
    <row r="1902" spans="1:46" customFormat="1" x14ac:dyDescent="0.35">
      <c r="A1902" t="s">
        <v>1840</v>
      </c>
      <c r="B1902" t="s">
        <v>1349</v>
      </c>
      <c r="C1902" t="s">
        <v>1356</v>
      </c>
      <c r="D1902" t="s">
        <v>1349</v>
      </c>
      <c r="E1902">
        <v>0.17516000000000001</v>
      </c>
      <c r="F1902" t="s">
        <v>1357</v>
      </c>
      <c r="G1902" s="6">
        <v>45851.802615740744</v>
      </c>
      <c r="I1902" t="s">
        <v>1352</v>
      </c>
      <c r="L1902">
        <v>0</v>
      </c>
      <c r="M1902">
        <v>0</v>
      </c>
      <c r="N1902">
        <v>6.2399999999999997E-2</v>
      </c>
      <c r="O1902">
        <v>1.0399999999999999E-3</v>
      </c>
      <c r="R1902">
        <v>6.3439999999999996E-2</v>
      </c>
      <c r="AE1902">
        <v>1.0399999999999999E-3</v>
      </c>
      <c r="AS1902" t="s">
        <v>1353</v>
      </c>
      <c r="AT1902" s="108" t="str">
        <f t="shared" si="29"/>
        <v>DE1_2025-07-13_P</v>
      </c>
    </row>
    <row r="1903" spans="1:46" customFormat="1" x14ac:dyDescent="0.35">
      <c r="A1903" t="s">
        <v>1839</v>
      </c>
      <c r="B1903" t="s">
        <v>1349</v>
      </c>
      <c r="C1903" t="s">
        <v>1361</v>
      </c>
      <c r="D1903" t="s">
        <v>1349</v>
      </c>
      <c r="E1903">
        <v>9.9968199999999996</v>
      </c>
      <c r="F1903" t="s">
        <v>1351</v>
      </c>
      <c r="G1903" s="6">
        <v>45851.80395833333</v>
      </c>
      <c r="I1903" t="s">
        <v>1352</v>
      </c>
      <c r="L1903">
        <v>0</v>
      </c>
      <c r="M1903">
        <v>0</v>
      </c>
      <c r="N1903">
        <v>1.502E-2</v>
      </c>
      <c r="O1903">
        <v>5.2100000000000002E-3</v>
      </c>
      <c r="R1903">
        <v>2.0230000000000001E-2</v>
      </c>
      <c r="AE1903">
        <v>5.2100000000000002E-3</v>
      </c>
      <c r="AS1903" t="s">
        <v>1353</v>
      </c>
      <c r="AT1903" s="108" t="str">
        <f t="shared" si="29"/>
        <v>DS21-1_2025-07-13_T</v>
      </c>
    </row>
    <row r="1904" spans="1:46" customFormat="1" x14ac:dyDescent="0.35">
      <c r="A1904" t="s">
        <v>1842</v>
      </c>
      <c r="B1904" t="s">
        <v>1349</v>
      </c>
      <c r="C1904" t="s">
        <v>1350</v>
      </c>
      <c r="D1904" t="s">
        <v>1349</v>
      </c>
      <c r="E1904">
        <v>1.41717</v>
      </c>
      <c r="F1904" t="s">
        <v>1351</v>
      </c>
      <c r="G1904" s="6">
        <v>45851.804583333331</v>
      </c>
      <c r="I1904" t="s">
        <v>1352</v>
      </c>
      <c r="L1904">
        <v>0</v>
      </c>
      <c r="M1904">
        <v>0</v>
      </c>
      <c r="N1904">
        <v>1.2E-2</v>
      </c>
      <c r="O1904">
        <v>3.5200000000000001E-3</v>
      </c>
      <c r="R1904">
        <v>1.5520000000000001E-2</v>
      </c>
      <c r="AE1904">
        <v>3.5200000000000001E-3</v>
      </c>
      <c r="AS1904" t="s">
        <v>1353</v>
      </c>
      <c r="AT1904" s="108" t="str">
        <f t="shared" si="29"/>
        <v>SB5_2025-07-13_N</v>
      </c>
    </row>
    <row r="1905" spans="1:46" customFormat="1" x14ac:dyDescent="0.35">
      <c r="A1905" t="s">
        <v>1829</v>
      </c>
      <c r="B1905" t="s">
        <v>1349</v>
      </c>
      <c r="C1905" t="s">
        <v>1356</v>
      </c>
      <c r="D1905" t="s">
        <v>1349</v>
      </c>
      <c r="E1905">
        <v>0.12511</v>
      </c>
      <c r="F1905" t="s">
        <v>1357</v>
      </c>
      <c r="G1905" s="6">
        <v>45851.806354166663</v>
      </c>
      <c r="H1905" t="s">
        <v>1468</v>
      </c>
      <c r="I1905" t="s">
        <v>1352</v>
      </c>
      <c r="K1905" t="s">
        <v>1360</v>
      </c>
      <c r="L1905">
        <v>4</v>
      </c>
      <c r="M1905">
        <v>0</v>
      </c>
      <c r="N1905">
        <v>7.9900000000000006E-3</v>
      </c>
      <c r="O1905">
        <v>1.2999999999999999E-4</v>
      </c>
      <c r="R1905">
        <v>8.1200000000000005E-3</v>
      </c>
      <c r="AE1905">
        <v>1.2999999999999999E-4</v>
      </c>
      <c r="AS1905" t="s">
        <v>1353</v>
      </c>
      <c r="AT1905" s="108" t="str">
        <f t="shared" si="29"/>
        <v>CL2_2025-07-13_P</v>
      </c>
    </row>
    <row r="1906" spans="1:46" customFormat="1" x14ac:dyDescent="0.35">
      <c r="A1906" t="s">
        <v>1838</v>
      </c>
      <c r="B1906" t="s">
        <v>1349</v>
      </c>
      <c r="C1906" t="s">
        <v>1359</v>
      </c>
      <c r="D1906" t="s">
        <v>1349</v>
      </c>
      <c r="E1906">
        <v>628.62440000000004</v>
      </c>
      <c r="F1906" t="s">
        <v>1357</v>
      </c>
      <c r="G1906" s="6">
        <v>45851.80636574074</v>
      </c>
      <c r="I1906" t="s">
        <v>1352</v>
      </c>
      <c r="K1906" t="s">
        <v>1360</v>
      </c>
      <c r="L1906">
        <v>25</v>
      </c>
      <c r="M1906">
        <v>0</v>
      </c>
      <c r="N1906">
        <v>7.8479999999999994E-2</v>
      </c>
      <c r="O1906">
        <v>0.13081000000000001</v>
      </c>
      <c r="R1906">
        <v>0.20929</v>
      </c>
      <c r="AE1906">
        <v>0.13081000000000001</v>
      </c>
      <c r="AS1906" t="s">
        <v>1353</v>
      </c>
      <c r="AT1906" s="108" t="str">
        <f t="shared" si="29"/>
        <v>CL5_2025-07-13_C</v>
      </c>
    </row>
    <row r="1907" spans="1:46" customFormat="1" x14ac:dyDescent="0.35">
      <c r="A1907" t="s">
        <v>1840</v>
      </c>
      <c r="B1907" t="s">
        <v>1349</v>
      </c>
      <c r="C1907" t="s">
        <v>1359</v>
      </c>
      <c r="D1907" t="s">
        <v>1349</v>
      </c>
      <c r="E1907">
        <v>277.59050000000002</v>
      </c>
      <c r="F1907" t="s">
        <v>1357</v>
      </c>
      <c r="G1907" s="6">
        <v>45851.806666666664</v>
      </c>
      <c r="I1907" t="s">
        <v>1352</v>
      </c>
      <c r="K1907" t="s">
        <v>1360</v>
      </c>
      <c r="L1907">
        <v>4</v>
      </c>
      <c r="M1907">
        <v>0</v>
      </c>
      <c r="N1907">
        <v>0.16969999999999999</v>
      </c>
      <c r="O1907">
        <v>0.13167000000000001</v>
      </c>
      <c r="R1907">
        <v>0.30136000000000002</v>
      </c>
      <c r="AE1907">
        <v>0.13167000000000001</v>
      </c>
      <c r="AS1907" t="s">
        <v>1353</v>
      </c>
      <c r="AT1907" s="108" t="str">
        <f t="shared" si="29"/>
        <v>DE1_2025-07-13_C</v>
      </c>
    </row>
    <row r="1908" spans="1:46" customFormat="1" x14ac:dyDescent="0.35">
      <c r="A1908" t="s">
        <v>1841</v>
      </c>
      <c r="B1908" t="s">
        <v>1349</v>
      </c>
      <c r="C1908" t="s">
        <v>1361</v>
      </c>
      <c r="D1908" t="s">
        <v>1349</v>
      </c>
      <c r="E1908">
        <v>344.88209999999998</v>
      </c>
      <c r="F1908" t="s">
        <v>1351</v>
      </c>
      <c r="G1908" s="6">
        <v>45851.806770833333</v>
      </c>
      <c r="I1908" t="s">
        <v>1352</v>
      </c>
      <c r="L1908">
        <v>0</v>
      </c>
      <c r="M1908">
        <v>0</v>
      </c>
      <c r="N1908">
        <v>0.34823999999999999</v>
      </c>
      <c r="O1908">
        <v>3.0000000000000001E-3</v>
      </c>
      <c r="R1908">
        <v>0.35124</v>
      </c>
      <c r="AE1908">
        <v>3.0000000000000001E-3</v>
      </c>
      <c r="AS1908" t="s">
        <v>1353</v>
      </c>
      <c r="AT1908" s="108" t="str">
        <f t="shared" si="29"/>
        <v>SBA_2025-07-13_T</v>
      </c>
    </row>
    <row r="1909" spans="1:46" customFormat="1" x14ac:dyDescent="0.35">
      <c r="A1909" t="s">
        <v>1841</v>
      </c>
      <c r="B1909" t="s">
        <v>1349</v>
      </c>
      <c r="C1909" t="s">
        <v>1359</v>
      </c>
      <c r="D1909" t="s">
        <v>1349</v>
      </c>
      <c r="E1909">
        <v>376.90289999999999</v>
      </c>
      <c r="F1909" t="s">
        <v>1357</v>
      </c>
      <c r="G1909" s="6">
        <v>45851.808854166666</v>
      </c>
      <c r="I1909" t="s">
        <v>1352</v>
      </c>
      <c r="K1909" t="s">
        <v>1360</v>
      </c>
      <c r="L1909">
        <v>4</v>
      </c>
      <c r="M1909">
        <v>0</v>
      </c>
      <c r="N1909">
        <v>0.22323000000000001</v>
      </c>
      <c r="O1909">
        <v>0.13037000000000001</v>
      </c>
      <c r="R1909">
        <v>0.35360000000000003</v>
      </c>
      <c r="AE1909">
        <v>0.13037000000000001</v>
      </c>
      <c r="AS1909" t="s">
        <v>1353</v>
      </c>
      <c r="AT1909" s="108" t="str">
        <f t="shared" si="29"/>
        <v>SBA_2025-07-13_C</v>
      </c>
    </row>
    <row r="1910" spans="1:46" customFormat="1" x14ac:dyDescent="0.35">
      <c r="A1910" t="s">
        <v>1834</v>
      </c>
      <c r="B1910" t="s">
        <v>1349</v>
      </c>
      <c r="C1910" t="s">
        <v>1359</v>
      </c>
      <c r="D1910" t="s">
        <v>1349</v>
      </c>
      <c r="E1910">
        <v>456.31619999999998</v>
      </c>
      <c r="F1910" t="s">
        <v>1357</v>
      </c>
      <c r="G1910" s="6">
        <v>45851.809374999997</v>
      </c>
      <c r="I1910" t="s">
        <v>1352</v>
      </c>
      <c r="K1910" t="s">
        <v>1360</v>
      </c>
      <c r="L1910">
        <v>4</v>
      </c>
      <c r="M1910">
        <v>0</v>
      </c>
      <c r="N1910">
        <v>0.26363999999999999</v>
      </c>
      <c r="O1910">
        <v>0.13333999999999999</v>
      </c>
      <c r="R1910">
        <v>0.39696999999999999</v>
      </c>
      <c r="AE1910">
        <v>0.13333999999999999</v>
      </c>
      <c r="AS1910" t="s">
        <v>1353</v>
      </c>
      <c r="AT1910" s="108" t="str">
        <f t="shared" si="29"/>
        <v>BD1a_2025-07-13_C</v>
      </c>
    </row>
    <row r="1911" spans="1:46" customFormat="1" x14ac:dyDescent="0.35">
      <c r="A1911" t="s">
        <v>1833</v>
      </c>
      <c r="B1911" t="s">
        <v>1349</v>
      </c>
      <c r="C1911" t="s">
        <v>1356</v>
      </c>
      <c r="D1911" t="s">
        <v>1349</v>
      </c>
      <c r="E1911">
        <v>0.19633999999999999</v>
      </c>
      <c r="F1911" t="s">
        <v>1357</v>
      </c>
      <c r="G1911" s="6">
        <v>45851.810532407406</v>
      </c>
      <c r="I1911" t="s">
        <v>1352</v>
      </c>
      <c r="K1911" t="s">
        <v>1360</v>
      </c>
      <c r="L1911">
        <v>0</v>
      </c>
      <c r="M1911">
        <v>0</v>
      </c>
      <c r="N1911">
        <v>7.0080000000000003E-2</v>
      </c>
      <c r="O1911">
        <v>6.8399999999999997E-3</v>
      </c>
      <c r="R1911">
        <v>7.6920000000000002E-2</v>
      </c>
      <c r="AE1911">
        <v>6.8399999999999997E-3</v>
      </c>
      <c r="AS1911" t="s">
        <v>1353</v>
      </c>
      <c r="AT1911" s="108" t="str">
        <f t="shared" si="29"/>
        <v>CTL1_2025-07-13_P</v>
      </c>
    </row>
    <row r="1912" spans="1:46" customFormat="1" x14ac:dyDescent="0.35">
      <c r="A1912" t="s">
        <v>1839</v>
      </c>
      <c r="B1912" t="s">
        <v>1349</v>
      </c>
      <c r="C1912" t="s">
        <v>1359</v>
      </c>
      <c r="D1912" t="s">
        <v>1349</v>
      </c>
      <c r="E1912">
        <v>598.07889999999998</v>
      </c>
      <c r="F1912" t="s">
        <v>1357</v>
      </c>
      <c r="G1912" s="6">
        <v>45851.810729166667</v>
      </c>
      <c r="I1912" t="s">
        <v>1352</v>
      </c>
      <c r="K1912" t="s">
        <v>1360</v>
      </c>
      <c r="L1912">
        <v>24</v>
      </c>
      <c r="M1912">
        <v>0</v>
      </c>
      <c r="N1912">
        <v>7.7700000000000005E-2</v>
      </c>
      <c r="O1912">
        <v>0.13277</v>
      </c>
      <c r="R1912">
        <v>0.21046999999999999</v>
      </c>
      <c r="AE1912">
        <v>0.13277</v>
      </c>
      <c r="AS1912" t="s">
        <v>1353</v>
      </c>
      <c r="AT1912" s="108" t="str">
        <f t="shared" si="29"/>
        <v>DS21-1_2025-07-13_C</v>
      </c>
    </row>
    <row r="1913" spans="1:46" customFormat="1" x14ac:dyDescent="0.35">
      <c r="A1913" t="s">
        <v>1842</v>
      </c>
      <c r="B1913" t="s">
        <v>1349</v>
      </c>
      <c r="C1913" t="s">
        <v>1359</v>
      </c>
      <c r="D1913" t="s">
        <v>1349</v>
      </c>
      <c r="E1913">
        <v>333.15609999999998</v>
      </c>
      <c r="F1913" t="s">
        <v>1357</v>
      </c>
      <c r="G1913" s="6">
        <v>45851.811666666668</v>
      </c>
      <c r="I1913" t="s">
        <v>1352</v>
      </c>
      <c r="K1913" t="s">
        <v>1360</v>
      </c>
      <c r="L1913">
        <v>4</v>
      </c>
      <c r="M1913">
        <v>0</v>
      </c>
      <c r="N1913">
        <v>0.20005999999999999</v>
      </c>
      <c r="O1913">
        <v>0.13138</v>
      </c>
      <c r="R1913">
        <v>0.33143</v>
      </c>
      <c r="AE1913">
        <v>0.13138</v>
      </c>
      <c r="AS1913" t="s">
        <v>1353</v>
      </c>
      <c r="AT1913" s="108" t="str">
        <f t="shared" si="29"/>
        <v>SB5_2025-07-13_C</v>
      </c>
    </row>
    <row r="1914" spans="1:46" customFormat="1" x14ac:dyDescent="0.35">
      <c r="A1914" t="s">
        <v>1841</v>
      </c>
      <c r="B1914" t="s">
        <v>1349</v>
      </c>
      <c r="C1914" t="s">
        <v>1356</v>
      </c>
      <c r="D1914" t="s">
        <v>1349</v>
      </c>
      <c r="E1914">
        <v>6.1839999999999999E-2</v>
      </c>
      <c r="F1914" t="s">
        <v>1357</v>
      </c>
      <c r="G1914" s="6">
        <v>45851.814699074072</v>
      </c>
      <c r="I1914" t="s">
        <v>1352</v>
      </c>
      <c r="K1914" t="s">
        <v>1360</v>
      </c>
      <c r="L1914">
        <v>0</v>
      </c>
      <c r="M1914">
        <v>0</v>
      </c>
      <c r="N1914">
        <v>2.1340000000000001E-2</v>
      </c>
      <c r="O1914">
        <v>7.2999999999999996E-4</v>
      </c>
      <c r="R1914">
        <v>2.206E-2</v>
      </c>
      <c r="AE1914">
        <v>7.2999999999999996E-4</v>
      </c>
      <c r="AS1914" t="s">
        <v>1353</v>
      </c>
      <c r="AT1914" s="108" t="str">
        <f t="shared" si="29"/>
        <v>SBA_2025-07-13_P</v>
      </c>
    </row>
    <row r="1915" spans="1:46" customFormat="1" x14ac:dyDescent="0.35">
      <c r="A1915" t="s">
        <v>1843</v>
      </c>
      <c r="B1915" t="s">
        <v>1349</v>
      </c>
      <c r="C1915" t="s">
        <v>1350</v>
      </c>
      <c r="D1915" t="s">
        <v>1349</v>
      </c>
      <c r="E1915">
        <v>3.5319099999999999</v>
      </c>
      <c r="F1915" t="s">
        <v>1351</v>
      </c>
      <c r="G1915" s="6">
        <v>45851.815625000003</v>
      </c>
      <c r="I1915" t="s">
        <v>1352</v>
      </c>
      <c r="L1915">
        <v>0</v>
      </c>
      <c r="M1915">
        <v>0</v>
      </c>
      <c r="N1915">
        <v>1.8089999999999998E-2</v>
      </c>
      <c r="O1915">
        <v>1.285E-2</v>
      </c>
      <c r="R1915">
        <v>3.0939999999999999E-2</v>
      </c>
      <c r="AE1915">
        <v>1.285E-2</v>
      </c>
      <c r="AS1915" t="s">
        <v>1353</v>
      </c>
      <c r="AT1915" s="108" t="str">
        <f t="shared" si="29"/>
        <v>PP1_2025-07-13_N</v>
      </c>
    </row>
    <row r="1916" spans="1:46" customFormat="1" x14ac:dyDescent="0.35">
      <c r="A1916" t="s">
        <v>1840</v>
      </c>
      <c r="B1916" t="s">
        <v>1349</v>
      </c>
      <c r="C1916" t="s">
        <v>1361</v>
      </c>
      <c r="D1916" t="s">
        <v>1349</v>
      </c>
      <c r="E1916">
        <v>905.00030000000004</v>
      </c>
      <c r="F1916" t="s">
        <v>1351</v>
      </c>
      <c r="G1916" s="6">
        <v>45851.817094907405</v>
      </c>
      <c r="I1916" t="s">
        <v>1352</v>
      </c>
      <c r="K1916" t="s">
        <v>1360</v>
      </c>
      <c r="L1916">
        <v>4</v>
      </c>
      <c r="M1916">
        <v>0</v>
      </c>
      <c r="N1916">
        <v>0.18393000000000001</v>
      </c>
      <c r="O1916">
        <v>3.8000000000000002E-4</v>
      </c>
      <c r="R1916">
        <v>0.18429999999999999</v>
      </c>
      <c r="AE1916">
        <v>3.8000000000000002E-4</v>
      </c>
      <c r="AS1916" t="s">
        <v>1353</v>
      </c>
      <c r="AT1916" s="108" t="str">
        <f t="shared" si="29"/>
        <v>DE1_2025-07-13_T</v>
      </c>
    </row>
    <row r="1917" spans="1:46" customFormat="1" x14ac:dyDescent="0.35">
      <c r="A1917" t="s">
        <v>1844</v>
      </c>
      <c r="B1917" t="s">
        <v>1349</v>
      </c>
      <c r="C1917" t="s">
        <v>1350</v>
      </c>
      <c r="D1917" t="s">
        <v>1349</v>
      </c>
      <c r="E1917">
        <v>18.39367</v>
      </c>
      <c r="F1917" t="s">
        <v>1351</v>
      </c>
      <c r="G1917" s="6">
        <v>45851.817407407405</v>
      </c>
      <c r="I1917" t="s">
        <v>1352</v>
      </c>
      <c r="L1917">
        <v>0</v>
      </c>
      <c r="M1917">
        <v>0</v>
      </c>
      <c r="N1917">
        <v>6.0879999999999997E-2</v>
      </c>
      <c r="O1917">
        <v>6.7799999999999996E-3</v>
      </c>
      <c r="R1917">
        <v>6.7659999999999998E-2</v>
      </c>
      <c r="AE1917">
        <v>6.7799999999999996E-3</v>
      </c>
      <c r="AS1917" t="s">
        <v>1353</v>
      </c>
      <c r="AT1917" s="108" t="str">
        <f t="shared" si="29"/>
        <v>AC3_2025-07-13_N</v>
      </c>
    </row>
    <row r="1918" spans="1:46" customFormat="1" x14ac:dyDescent="0.35">
      <c r="A1918" t="s">
        <v>1842</v>
      </c>
      <c r="B1918" t="s">
        <v>1349</v>
      </c>
      <c r="C1918" t="s">
        <v>1356</v>
      </c>
      <c r="D1918" t="s">
        <v>1349</v>
      </c>
      <c r="E1918">
        <v>3.7240000000000002E-2</v>
      </c>
      <c r="F1918" t="s">
        <v>1357</v>
      </c>
      <c r="G1918" s="6">
        <v>45851.817604166667</v>
      </c>
      <c r="I1918" t="s">
        <v>1352</v>
      </c>
      <c r="K1918" t="s">
        <v>1360</v>
      </c>
      <c r="L1918">
        <v>0</v>
      </c>
      <c r="M1918">
        <v>0</v>
      </c>
      <c r="N1918">
        <v>1.242E-2</v>
      </c>
      <c r="O1918">
        <v>1.15E-3</v>
      </c>
      <c r="R1918">
        <v>1.357E-2</v>
      </c>
      <c r="AE1918">
        <v>1.15E-3</v>
      </c>
      <c r="AS1918" t="s">
        <v>1353</v>
      </c>
      <c r="AT1918" s="108" t="str">
        <f t="shared" si="29"/>
        <v>SB5_2025-07-13_P</v>
      </c>
    </row>
    <row r="1919" spans="1:46" customFormat="1" x14ac:dyDescent="0.35">
      <c r="A1919" t="s">
        <v>1844</v>
      </c>
      <c r="B1919" t="s">
        <v>1349</v>
      </c>
      <c r="C1919" t="s">
        <v>1397</v>
      </c>
      <c r="D1919" t="s">
        <v>1349</v>
      </c>
      <c r="E1919">
        <v>0.79910999999999999</v>
      </c>
      <c r="F1919" t="s">
        <v>1357</v>
      </c>
      <c r="G1919" s="6">
        <v>45851.820324074077</v>
      </c>
      <c r="I1919" t="s">
        <v>1352</v>
      </c>
      <c r="L1919">
        <v>0</v>
      </c>
      <c r="M1919">
        <v>0</v>
      </c>
      <c r="N1919">
        <v>0.29193000000000002</v>
      </c>
      <c r="O1919">
        <v>1.4E-3</v>
      </c>
      <c r="R1919">
        <v>0.29332999999999998</v>
      </c>
      <c r="AE1919">
        <v>1.4E-3</v>
      </c>
      <c r="AS1919" t="s">
        <v>1353</v>
      </c>
      <c r="AT1919" s="108" t="str">
        <f t="shared" si="29"/>
        <v>AC3_2025-07-13_P</v>
      </c>
    </row>
    <row r="1920" spans="1:46" customFormat="1" x14ac:dyDescent="0.35">
      <c r="A1920" t="s">
        <v>1845</v>
      </c>
      <c r="B1920" t="s">
        <v>1349</v>
      </c>
      <c r="C1920" t="s">
        <v>1350</v>
      </c>
      <c r="D1920" t="s">
        <v>1349</v>
      </c>
      <c r="E1920">
        <v>-3.7375600000000002</v>
      </c>
      <c r="F1920" t="s">
        <v>1351</v>
      </c>
      <c r="G1920" s="6">
        <v>45851.82199074074</v>
      </c>
      <c r="I1920" t="s">
        <v>1352</v>
      </c>
      <c r="L1920">
        <v>0</v>
      </c>
      <c r="M1920">
        <v>0</v>
      </c>
      <c r="N1920">
        <v>-2.8400000000000001E-3</v>
      </c>
      <c r="O1920">
        <v>1.248E-2</v>
      </c>
      <c r="R1920">
        <v>9.6299999999999997E-3</v>
      </c>
      <c r="AE1920">
        <v>1.248E-2</v>
      </c>
      <c r="AS1920" t="s">
        <v>1353</v>
      </c>
      <c r="AT1920" s="108" t="str">
        <f t="shared" si="29"/>
        <v>CVL1_2025-07-13_N</v>
      </c>
    </row>
    <row r="1921" spans="1:46" customFormat="1" x14ac:dyDescent="0.35">
      <c r="A1921" t="s">
        <v>1843</v>
      </c>
      <c r="B1921" t="s">
        <v>1349</v>
      </c>
      <c r="C1921" t="s">
        <v>1361</v>
      </c>
      <c r="D1921" t="s">
        <v>1349</v>
      </c>
      <c r="E1921">
        <v>127.6049</v>
      </c>
      <c r="F1921" t="s">
        <v>1351</v>
      </c>
      <c r="G1921" s="6">
        <v>45851.822094907409</v>
      </c>
      <c r="I1921" t="s">
        <v>1352</v>
      </c>
      <c r="L1921">
        <v>0</v>
      </c>
      <c r="M1921">
        <v>0</v>
      </c>
      <c r="N1921">
        <v>0.13091</v>
      </c>
      <c r="O1921">
        <v>6.5300000000000002E-3</v>
      </c>
      <c r="R1921">
        <v>0.13744000000000001</v>
      </c>
      <c r="AE1921">
        <v>6.5300000000000002E-3</v>
      </c>
      <c r="AS1921" t="s">
        <v>1353</v>
      </c>
      <c r="AT1921" s="108" t="str">
        <f t="shared" si="29"/>
        <v>PP1_2025-07-13_T</v>
      </c>
    </row>
    <row r="1922" spans="1:46" customFormat="1" x14ac:dyDescent="0.35">
      <c r="A1922" t="s">
        <v>1845</v>
      </c>
      <c r="B1922" t="s">
        <v>1349</v>
      </c>
      <c r="C1922" t="s">
        <v>1359</v>
      </c>
      <c r="D1922" t="s">
        <v>1349</v>
      </c>
      <c r="E1922">
        <v>441.4699</v>
      </c>
      <c r="F1922" t="s">
        <v>1357</v>
      </c>
      <c r="G1922" s="6">
        <v>45851.822708333333</v>
      </c>
      <c r="I1922" t="s">
        <v>1352</v>
      </c>
      <c r="K1922" t="s">
        <v>1360</v>
      </c>
      <c r="L1922">
        <v>4</v>
      </c>
      <c r="M1922">
        <v>0</v>
      </c>
      <c r="N1922">
        <v>0.25624000000000002</v>
      </c>
      <c r="O1922">
        <v>0.13084000000000001</v>
      </c>
      <c r="R1922">
        <v>0.38708999999999999</v>
      </c>
      <c r="AE1922">
        <v>0.13084000000000001</v>
      </c>
      <c r="AS1922" t="s">
        <v>1353</v>
      </c>
      <c r="AT1922" s="108" t="str">
        <f t="shared" ref="AT1922:AT1985" si="30">A1922&amp;"_"&amp;LEFT(C1922,1)</f>
        <v>CVL1_2025-07-13_C</v>
      </c>
    </row>
    <row r="1923" spans="1:46" customFormat="1" x14ac:dyDescent="0.35">
      <c r="A1923" t="s">
        <v>1842</v>
      </c>
      <c r="B1923" t="s">
        <v>1349</v>
      </c>
      <c r="C1923" t="s">
        <v>1361</v>
      </c>
      <c r="D1923" t="s">
        <v>1349</v>
      </c>
      <c r="E1923">
        <v>575.69539999999995</v>
      </c>
      <c r="F1923" t="s">
        <v>1351</v>
      </c>
      <c r="G1923" s="6">
        <v>45851.823125000003</v>
      </c>
      <c r="I1923" t="s">
        <v>1352</v>
      </c>
      <c r="K1923" t="s">
        <v>1360</v>
      </c>
      <c r="L1923">
        <v>4</v>
      </c>
      <c r="M1923">
        <v>0</v>
      </c>
      <c r="N1923">
        <v>0.11856999999999999</v>
      </c>
      <c r="O1923">
        <v>6.0999999999999997E-4</v>
      </c>
      <c r="R1923">
        <v>0.11917999999999999</v>
      </c>
      <c r="AE1923">
        <v>6.0999999999999997E-4</v>
      </c>
      <c r="AS1923" t="s">
        <v>1353</v>
      </c>
      <c r="AT1923" s="108" t="str">
        <f t="shared" si="30"/>
        <v>SB5_2025-07-13_T</v>
      </c>
    </row>
    <row r="1924" spans="1:46" customFormat="1" x14ac:dyDescent="0.35">
      <c r="A1924" t="s">
        <v>1846</v>
      </c>
      <c r="B1924" t="s">
        <v>1349</v>
      </c>
      <c r="C1924" t="s">
        <v>1350</v>
      </c>
      <c r="D1924" t="s">
        <v>1349</v>
      </c>
      <c r="E1924">
        <v>3.2350699999999999</v>
      </c>
      <c r="F1924" t="s">
        <v>1351</v>
      </c>
      <c r="G1924" s="6">
        <v>45851.825416666667</v>
      </c>
      <c r="I1924" t="s">
        <v>1352</v>
      </c>
      <c r="L1924">
        <v>0</v>
      </c>
      <c r="M1924">
        <v>0</v>
      </c>
      <c r="N1924">
        <v>1.7239999999999998E-2</v>
      </c>
      <c r="O1924">
        <v>4.4900000000000001E-3</v>
      </c>
      <c r="R1924">
        <v>2.172E-2</v>
      </c>
      <c r="AE1924">
        <v>4.4900000000000001E-3</v>
      </c>
      <c r="AS1924" t="s">
        <v>1353</v>
      </c>
      <c r="AT1924" s="108" t="str">
        <f t="shared" si="30"/>
        <v>SC6_2025-07-13_N</v>
      </c>
    </row>
    <row r="1925" spans="1:46" customFormat="1" x14ac:dyDescent="0.35">
      <c r="A1925" t="s">
        <v>1845</v>
      </c>
      <c r="B1925" t="s">
        <v>1349</v>
      </c>
      <c r="C1925" t="s">
        <v>1356</v>
      </c>
      <c r="D1925" t="s">
        <v>1349</v>
      </c>
      <c r="E1925">
        <v>1.294E-2</v>
      </c>
      <c r="F1925" t="s">
        <v>1357</v>
      </c>
      <c r="G1925" s="6">
        <v>45851.825428240743</v>
      </c>
      <c r="I1925" t="s">
        <v>1352</v>
      </c>
      <c r="L1925">
        <v>0</v>
      </c>
      <c r="M1925">
        <v>0</v>
      </c>
      <c r="N1925">
        <v>3.6099999999999999E-3</v>
      </c>
      <c r="O1925">
        <v>4.8399999999999997E-3</v>
      </c>
      <c r="R1925">
        <v>8.4499999999999992E-3</v>
      </c>
      <c r="AE1925">
        <v>4.8399999999999997E-3</v>
      </c>
      <c r="AS1925" t="s">
        <v>1353</v>
      </c>
      <c r="AT1925" s="108" t="str">
        <f t="shared" si="30"/>
        <v>CVL1_2025-07-13_P</v>
      </c>
    </row>
    <row r="1926" spans="1:46" customFormat="1" x14ac:dyDescent="0.35">
      <c r="A1926" t="s">
        <v>1834</v>
      </c>
      <c r="B1926" t="s">
        <v>1349</v>
      </c>
      <c r="C1926" t="s">
        <v>1361</v>
      </c>
      <c r="D1926" t="s">
        <v>1349</v>
      </c>
      <c r="E1926">
        <v>191.66650000000001</v>
      </c>
      <c r="F1926" t="s">
        <v>1351</v>
      </c>
      <c r="G1926" s="6">
        <v>45851.825833333336</v>
      </c>
      <c r="I1926" t="s">
        <v>1352</v>
      </c>
      <c r="L1926">
        <v>0</v>
      </c>
      <c r="M1926">
        <v>0</v>
      </c>
      <c r="N1926">
        <v>0.19455</v>
      </c>
      <c r="O1926">
        <v>4.4200000000000003E-3</v>
      </c>
      <c r="R1926">
        <v>0.19897000000000001</v>
      </c>
      <c r="AE1926">
        <v>4.4200000000000003E-3</v>
      </c>
      <c r="AS1926" t="s">
        <v>1353</v>
      </c>
      <c r="AT1926" s="108" t="str">
        <f t="shared" si="30"/>
        <v>BD1a_2025-07-13_T</v>
      </c>
    </row>
    <row r="1927" spans="1:46" customFormat="1" x14ac:dyDescent="0.35">
      <c r="A1927" t="s">
        <v>1847</v>
      </c>
      <c r="B1927" t="s">
        <v>1349</v>
      </c>
      <c r="C1927" t="s">
        <v>1350</v>
      </c>
      <c r="D1927" t="s">
        <v>1349</v>
      </c>
      <c r="E1927">
        <v>4.0780200000000004</v>
      </c>
      <c r="F1927" t="s">
        <v>1351</v>
      </c>
      <c r="G1927" s="6">
        <v>45851.826249999998</v>
      </c>
      <c r="I1927" t="s">
        <v>1352</v>
      </c>
      <c r="L1927">
        <v>0</v>
      </c>
      <c r="M1927">
        <v>0</v>
      </c>
      <c r="N1927">
        <v>1.966E-2</v>
      </c>
      <c r="O1927">
        <v>2.9399999999999999E-3</v>
      </c>
      <c r="R1927">
        <v>2.2599999999999999E-2</v>
      </c>
      <c r="AE1927">
        <v>2.9399999999999999E-3</v>
      </c>
      <c r="AS1927" t="s">
        <v>1353</v>
      </c>
      <c r="AT1927" s="108" t="str">
        <f t="shared" si="30"/>
        <v>AC4_2025-07-13_N</v>
      </c>
    </row>
    <row r="1928" spans="1:46" customFormat="1" x14ac:dyDescent="0.35">
      <c r="A1928" t="s">
        <v>1833</v>
      </c>
      <c r="B1928" t="s">
        <v>1349</v>
      </c>
      <c r="C1928" t="s">
        <v>1361</v>
      </c>
      <c r="D1928" t="s">
        <v>1349</v>
      </c>
      <c r="E1928">
        <v>103.23309999999999</v>
      </c>
      <c r="F1928" t="s">
        <v>1351</v>
      </c>
      <c r="G1928" s="6">
        <v>45851.826782407406</v>
      </c>
      <c r="I1928" t="s">
        <v>1352</v>
      </c>
      <c r="K1928" t="s">
        <v>1360</v>
      </c>
      <c r="L1928">
        <v>0</v>
      </c>
      <c r="M1928">
        <v>0</v>
      </c>
      <c r="N1928">
        <v>0.10679</v>
      </c>
      <c r="O1928">
        <v>7.3299999999999997E-3</v>
      </c>
      <c r="R1928">
        <v>0.11412</v>
      </c>
      <c r="AE1928">
        <v>7.3299999999999997E-3</v>
      </c>
      <c r="AS1928" t="s">
        <v>1353</v>
      </c>
      <c r="AT1928" s="108" t="str">
        <f t="shared" si="30"/>
        <v>CTL1_2025-07-13_T</v>
      </c>
    </row>
    <row r="1929" spans="1:46" customFormat="1" x14ac:dyDescent="0.35">
      <c r="A1929" t="s">
        <v>1847</v>
      </c>
      <c r="B1929" t="s">
        <v>1349</v>
      </c>
      <c r="C1929" t="s">
        <v>1359</v>
      </c>
      <c r="D1929" t="s">
        <v>1349</v>
      </c>
      <c r="E1929">
        <v>278.9837</v>
      </c>
      <c r="F1929" t="s">
        <v>1357</v>
      </c>
      <c r="G1929" s="6">
        <v>45851.826990740738</v>
      </c>
      <c r="I1929" t="s">
        <v>1352</v>
      </c>
      <c r="K1929" t="s">
        <v>1360</v>
      </c>
      <c r="L1929">
        <v>4</v>
      </c>
      <c r="M1929">
        <v>0</v>
      </c>
      <c r="N1929">
        <v>0.17047000000000001</v>
      </c>
      <c r="O1929">
        <v>0.13113</v>
      </c>
      <c r="R1929">
        <v>0.30159999999999998</v>
      </c>
      <c r="AE1929">
        <v>0.13113</v>
      </c>
      <c r="AS1929" t="s">
        <v>1353</v>
      </c>
      <c r="AT1929" s="108" t="str">
        <f t="shared" si="30"/>
        <v>AC4_2025-07-13_C</v>
      </c>
    </row>
    <row r="1930" spans="1:46" customFormat="1" x14ac:dyDescent="0.35">
      <c r="A1930" t="s">
        <v>1835</v>
      </c>
      <c r="B1930" t="s">
        <v>1349</v>
      </c>
      <c r="C1930" t="s">
        <v>1359</v>
      </c>
      <c r="D1930" t="s">
        <v>1349</v>
      </c>
      <c r="E1930">
        <v>834.12369999999999</v>
      </c>
      <c r="F1930" t="s">
        <v>1357</v>
      </c>
      <c r="G1930" s="6">
        <v>45851.828541666669</v>
      </c>
      <c r="I1930" t="s">
        <v>1352</v>
      </c>
      <c r="K1930" t="s">
        <v>1360</v>
      </c>
      <c r="L1930">
        <v>34</v>
      </c>
      <c r="M1930">
        <v>0</v>
      </c>
      <c r="N1930">
        <v>7.7420000000000003E-2</v>
      </c>
      <c r="O1930">
        <v>0.13381000000000001</v>
      </c>
      <c r="R1930">
        <v>0.21124000000000001</v>
      </c>
      <c r="AE1930">
        <v>0.13381000000000001</v>
      </c>
      <c r="AS1930" t="s">
        <v>1353</v>
      </c>
      <c r="AT1930" s="108" t="str">
        <f t="shared" si="30"/>
        <v>AC2_2025-07-13_C</v>
      </c>
    </row>
    <row r="1931" spans="1:46" customFormat="1" x14ac:dyDescent="0.35">
      <c r="A1931" t="s">
        <v>1848</v>
      </c>
      <c r="B1931" t="s">
        <v>1349</v>
      </c>
      <c r="C1931" t="s">
        <v>1350</v>
      </c>
      <c r="D1931" t="s">
        <v>1349</v>
      </c>
      <c r="E1931">
        <v>22.37022</v>
      </c>
      <c r="F1931" t="s">
        <v>1351</v>
      </c>
      <c r="G1931" s="6">
        <v>45851.829907407409</v>
      </c>
      <c r="I1931" t="s">
        <v>1352</v>
      </c>
      <c r="L1931">
        <v>0</v>
      </c>
      <c r="M1931">
        <v>0</v>
      </c>
      <c r="N1931">
        <v>7.2340000000000002E-2</v>
      </c>
      <c r="O1931">
        <v>4.7800000000000004E-3</v>
      </c>
      <c r="R1931">
        <v>7.7109999999999998E-2</v>
      </c>
      <c r="AE1931">
        <v>4.7800000000000004E-3</v>
      </c>
      <c r="AS1931" t="s">
        <v>1353</v>
      </c>
      <c r="AT1931" s="108" t="str">
        <f t="shared" si="30"/>
        <v>AC1_2025-07-13_N</v>
      </c>
    </row>
    <row r="1932" spans="1:46" customFormat="1" x14ac:dyDescent="0.35">
      <c r="A1932" t="s">
        <v>1846</v>
      </c>
      <c r="B1932" t="s">
        <v>1349</v>
      </c>
      <c r="C1932" t="s">
        <v>1361</v>
      </c>
      <c r="D1932" t="s">
        <v>1349</v>
      </c>
      <c r="E1932">
        <v>488.58339999999998</v>
      </c>
      <c r="F1932" t="s">
        <v>1351</v>
      </c>
      <c r="G1932" s="6">
        <v>45851.830833333333</v>
      </c>
      <c r="I1932" t="s">
        <v>1352</v>
      </c>
      <c r="L1932">
        <v>0</v>
      </c>
      <c r="M1932">
        <v>0</v>
      </c>
      <c r="N1932">
        <v>0.49429000000000001</v>
      </c>
      <c r="O1932">
        <v>3.0599999999999998E-3</v>
      </c>
      <c r="R1932">
        <v>0.49735000000000001</v>
      </c>
      <c r="AE1932">
        <v>3.0599999999999998E-3</v>
      </c>
      <c r="AS1932" t="s">
        <v>1353</v>
      </c>
      <c r="AT1932" s="108" t="str">
        <f t="shared" si="30"/>
        <v>SC6_2025-07-13_T</v>
      </c>
    </row>
    <row r="1933" spans="1:46" customFormat="1" x14ac:dyDescent="0.35">
      <c r="A1933" t="s">
        <v>1848</v>
      </c>
      <c r="B1933" t="s">
        <v>1349</v>
      </c>
      <c r="C1933" t="s">
        <v>1397</v>
      </c>
      <c r="D1933" t="s">
        <v>1349</v>
      </c>
      <c r="E1933">
        <v>0.92315999999999998</v>
      </c>
      <c r="F1933" t="s">
        <v>1357</v>
      </c>
      <c r="G1933" s="6">
        <v>45851.831666666665</v>
      </c>
      <c r="I1933" t="s">
        <v>1352</v>
      </c>
      <c r="L1933">
        <v>0</v>
      </c>
      <c r="M1933">
        <v>0</v>
      </c>
      <c r="N1933">
        <v>0.33937</v>
      </c>
      <c r="O1933">
        <v>6.9999999999999999E-4</v>
      </c>
      <c r="R1933">
        <v>0.34006999999999998</v>
      </c>
      <c r="AE1933">
        <v>6.9999999999999999E-4</v>
      </c>
      <c r="AS1933" t="s">
        <v>1353</v>
      </c>
      <c r="AT1933" s="108" t="str">
        <f t="shared" si="30"/>
        <v>AC1_2025-07-13_P</v>
      </c>
    </row>
    <row r="1934" spans="1:46" customFormat="1" x14ac:dyDescent="0.35">
      <c r="A1934" t="s">
        <v>1846</v>
      </c>
      <c r="B1934" t="s">
        <v>1349</v>
      </c>
      <c r="C1934" t="s">
        <v>1359</v>
      </c>
      <c r="D1934" t="s">
        <v>1349</v>
      </c>
      <c r="E1934">
        <v>747.44889999999998</v>
      </c>
      <c r="F1934" t="s">
        <v>1357</v>
      </c>
      <c r="G1934" s="6">
        <v>45851.832615740743</v>
      </c>
      <c r="I1934" t="s">
        <v>1352</v>
      </c>
      <c r="K1934" t="s">
        <v>1360</v>
      </c>
      <c r="L1934">
        <v>30</v>
      </c>
      <c r="M1934">
        <v>0</v>
      </c>
      <c r="N1934">
        <v>7.8270000000000006E-2</v>
      </c>
      <c r="O1934">
        <v>0.13285</v>
      </c>
      <c r="R1934">
        <v>0.21113000000000001</v>
      </c>
      <c r="AE1934">
        <v>0.13285</v>
      </c>
      <c r="AS1934" t="s">
        <v>1353</v>
      </c>
      <c r="AT1934" s="108" t="str">
        <f t="shared" si="30"/>
        <v>SC6_2025-07-13_C</v>
      </c>
    </row>
    <row r="1935" spans="1:46" customFormat="1" x14ac:dyDescent="0.35">
      <c r="A1935" t="s">
        <v>1843</v>
      </c>
      <c r="B1935" t="s">
        <v>1349</v>
      </c>
      <c r="C1935" t="s">
        <v>1356</v>
      </c>
      <c r="D1935" t="s">
        <v>1349</v>
      </c>
      <c r="E1935">
        <v>4.548E-2</v>
      </c>
      <c r="F1935" t="s">
        <v>1357</v>
      </c>
      <c r="G1935" s="6">
        <v>45851.834270833337</v>
      </c>
      <c r="I1935" t="s">
        <v>1352</v>
      </c>
      <c r="K1935" t="s">
        <v>1360</v>
      </c>
      <c r="L1935">
        <v>0</v>
      </c>
      <c r="M1935">
        <v>0</v>
      </c>
      <c r="N1935">
        <v>1.541E-2</v>
      </c>
      <c r="O1935">
        <v>3.14E-3</v>
      </c>
      <c r="R1935">
        <v>1.8550000000000001E-2</v>
      </c>
      <c r="AE1935">
        <v>3.14E-3</v>
      </c>
      <c r="AS1935" t="s">
        <v>1353</v>
      </c>
      <c r="AT1935" s="108" t="str">
        <f t="shared" si="30"/>
        <v>PP1_2025-07-13_P</v>
      </c>
    </row>
    <row r="1936" spans="1:46" customFormat="1" x14ac:dyDescent="0.35">
      <c r="A1936" t="s">
        <v>1844</v>
      </c>
      <c r="B1936" t="s">
        <v>1349</v>
      </c>
      <c r="C1936" t="s">
        <v>1428</v>
      </c>
      <c r="D1936" t="s">
        <v>1349</v>
      </c>
      <c r="E1936">
        <v>8.2700300000000002</v>
      </c>
      <c r="F1936" t="s">
        <v>1357</v>
      </c>
      <c r="G1936" s="6">
        <v>45851.83803240741</v>
      </c>
      <c r="I1936" t="s">
        <v>1352</v>
      </c>
      <c r="K1936" t="s">
        <v>1360</v>
      </c>
      <c r="L1936">
        <v>4</v>
      </c>
      <c r="M1936">
        <v>0</v>
      </c>
      <c r="N1936">
        <v>0.12751000000000001</v>
      </c>
      <c r="O1936">
        <v>-2.9999999999999997E-4</v>
      </c>
      <c r="R1936">
        <v>0.12720999999999999</v>
      </c>
      <c r="AE1936">
        <v>-2.9999999999999997E-4</v>
      </c>
      <c r="AS1936" t="s">
        <v>1353</v>
      </c>
      <c r="AT1936" s="108" t="str">
        <f t="shared" si="30"/>
        <v>AC3_2025-07-13_T</v>
      </c>
    </row>
    <row r="1937" spans="1:46" customFormat="1" x14ac:dyDescent="0.35">
      <c r="A1937" t="s">
        <v>1849</v>
      </c>
      <c r="B1937" t="s">
        <v>1349</v>
      </c>
      <c r="C1937" t="s">
        <v>1356</v>
      </c>
      <c r="D1937" t="s">
        <v>1349</v>
      </c>
      <c r="E1937">
        <v>1.183E-2</v>
      </c>
      <c r="F1937" t="s">
        <v>1357</v>
      </c>
      <c r="G1937" s="6">
        <v>45851.83803240741</v>
      </c>
      <c r="I1937" t="s">
        <v>1352</v>
      </c>
      <c r="L1937">
        <v>0</v>
      </c>
      <c r="M1937">
        <v>0</v>
      </c>
      <c r="N1937">
        <v>3.2100000000000002E-3</v>
      </c>
      <c r="O1937">
        <v>1.0200000000000001E-3</v>
      </c>
      <c r="R1937">
        <v>4.2399999999999998E-3</v>
      </c>
      <c r="AE1937">
        <v>1.0200000000000001E-3</v>
      </c>
      <c r="AS1937" t="s">
        <v>1353</v>
      </c>
      <c r="AT1937" s="108" t="str">
        <f t="shared" si="30"/>
        <v>MDWL1_2025-07-13_P</v>
      </c>
    </row>
    <row r="1938" spans="1:46" customFormat="1" x14ac:dyDescent="0.35">
      <c r="A1938" t="s">
        <v>1835</v>
      </c>
      <c r="B1938" t="s">
        <v>1349</v>
      </c>
      <c r="C1938" t="s">
        <v>1428</v>
      </c>
      <c r="D1938" t="s">
        <v>1349</v>
      </c>
      <c r="E1938">
        <v>4.9927000000000001</v>
      </c>
      <c r="F1938" t="s">
        <v>1357</v>
      </c>
      <c r="G1938" s="6">
        <v>45851.839178240742</v>
      </c>
      <c r="I1938" t="s">
        <v>1352</v>
      </c>
      <c r="K1938" t="s">
        <v>1360</v>
      </c>
      <c r="L1938">
        <v>4</v>
      </c>
      <c r="M1938">
        <v>0</v>
      </c>
      <c r="N1938">
        <v>7.3380000000000001E-2</v>
      </c>
      <c r="O1938">
        <v>-2.7E-4</v>
      </c>
      <c r="R1938">
        <v>7.3120000000000004E-2</v>
      </c>
      <c r="AE1938">
        <v>-2.7E-4</v>
      </c>
      <c r="AS1938" t="s">
        <v>1353</v>
      </c>
      <c r="AT1938" s="108" t="str">
        <f t="shared" si="30"/>
        <v>AC2_2025-07-13_T</v>
      </c>
    </row>
    <row r="1939" spans="1:46" customFormat="1" x14ac:dyDescent="0.35">
      <c r="A1939" t="s">
        <v>1849</v>
      </c>
      <c r="B1939" t="s">
        <v>1349</v>
      </c>
      <c r="C1939" t="s">
        <v>1350</v>
      </c>
      <c r="D1939" t="s">
        <v>1349</v>
      </c>
      <c r="E1939">
        <v>21.216850000000001</v>
      </c>
      <c r="F1939" t="s">
        <v>1351</v>
      </c>
      <c r="G1939" s="6">
        <v>45851.840011574073</v>
      </c>
      <c r="I1939" t="s">
        <v>1352</v>
      </c>
      <c r="L1939">
        <v>0</v>
      </c>
      <c r="M1939">
        <v>0</v>
      </c>
      <c r="N1939">
        <v>6.9010000000000002E-2</v>
      </c>
      <c r="O1939">
        <v>4.5500000000000002E-3</v>
      </c>
      <c r="R1939">
        <v>7.356E-2</v>
      </c>
      <c r="AE1939">
        <v>4.5500000000000002E-3</v>
      </c>
      <c r="AS1939" t="s">
        <v>1353</v>
      </c>
      <c r="AT1939" s="108" t="str">
        <f t="shared" si="30"/>
        <v>MDWL1_2025-07-13_N</v>
      </c>
    </row>
    <row r="1940" spans="1:46" customFormat="1" x14ac:dyDescent="0.35">
      <c r="A1940" t="s">
        <v>1846</v>
      </c>
      <c r="B1940" t="s">
        <v>1349</v>
      </c>
      <c r="C1940" t="s">
        <v>1356</v>
      </c>
      <c r="D1940" t="s">
        <v>1349</v>
      </c>
      <c r="E1940">
        <v>0.13716</v>
      </c>
      <c r="F1940" t="s">
        <v>1357</v>
      </c>
      <c r="G1940" s="6">
        <v>45851.840011574073</v>
      </c>
      <c r="I1940" t="s">
        <v>1352</v>
      </c>
      <c r="K1940" t="s">
        <v>1360</v>
      </c>
      <c r="L1940">
        <v>0</v>
      </c>
      <c r="M1940">
        <v>0</v>
      </c>
      <c r="N1940">
        <v>4.863E-2</v>
      </c>
      <c r="O1940">
        <v>8.8000000000000003E-4</v>
      </c>
      <c r="R1940">
        <v>4.9509999999999998E-2</v>
      </c>
      <c r="AE1940">
        <v>8.8000000000000003E-4</v>
      </c>
      <c r="AS1940" t="s">
        <v>1353</v>
      </c>
      <c r="AT1940" s="108" t="str">
        <f t="shared" si="30"/>
        <v>SC6_2025-07-13_P</v>
      </c>
    </row>
    <row r="1941" spans="1:46" customFormat="1" x14ac:dyDescent="0.35">
      <c r="A1941" t="s">
        <v>1845</v>
      </c>
      <c r="B1941" t="s">
        <v>1349</v>
      </c>
      <c r="C1941" t="s">
        <v>1361</v>
      </c>
      <c r="D1941" t="s">
        <v>1349</v>
      </c>
      <c r="E1941">
        <v>18.801410000000001</v>
      </c>
      <c r="F1941" t="s">
        <v>1351</v>
      </c>
      <c r="G1941" s="6">
        <v>45851.842407407406</v>
      </c>
      <c r="I1941" t="s">
        <v>1352</v>
      </c>
      <c r="K1941" t="s">
        <v>1360</v>
      </c>
      <c r="L1941">
        <v>0</v>
      </c>
      <c r="M1941">
        <v>0</v>
      </c>
      <c r="N1941">
        <v>2.3650000000000001E-2</v>
      </c>
      <c r="O1941">
        <v>5.47E-3</v>
      </c>
      <c r="R1941">
        <v>2.912E-2</v>
      </c>
      <c r="AE1941">
        <v>5.47E-3</v>
      </c>
      <c r="AS1941" t="s">
        <v>1353</v>
      </c>
      <c r="AT1941" s="108" t="str">
        <f t="shared" si="30"/>
        <v>CVL1_2025-07-13_T</v>
      </c>
    </row>
    <row r="1942" spans="1:46" customFormat="1" x14ac:dyDescent="0.35">
      <c r="A1942" t="s">
        <v>1848</v>
      </c>
      <c r="B1942" t="s">
        <v>1349</v>
      </c>
      <c r="C1942" t="s">
        <v>1359</v>
      </c>
      <c r="D1942" t="s">
        <v>1349</v>
      </c>
      <c r="E1942">
        <v>943.1961</v>
      </c>
      <c r="F1942" t="s">
        <v>1357</v>
      </c>
      <c r="G1942" s="6">
        <v>45851.843136574076</v>
      </c>
      <c r="I1942" t="s">
        <v>1352</v>
      </c>
      <c r="K1942" t="s">
        <v>1360</v>
      </c>
      <c r="L1942">
        <v>36</v>
      </c>
      <c r="M1942">
        <v>0</v>
      </c>
      <c r="N1942">
        <v>8.2470000000000002E-2</v>
      </c>
      <c r="O1942">
        <v>0.13091</v>
      </c>
      <c r="R1942">
        <v>0.21337</v>
      </c>
      <c r="AE1942">
        <v>0.13091</v>
      </c>
      <c r="AS1942" t="s">
        <v>1353</v>
      </c>
      <c r="AT1942" s="108" t="str">
        <f t="shared" si="30"/>
        <v>AC1_2025-07-13_C</v>
      </c>
    </row>
    <row r="1943" spans="1:46" customFormat="1" x14ac:dyDescent="0.35">
      <c r="A1943" t="s">
        <v>1850</v>
      </c>
      <c r="B1943" t="s">
        <v>1349</v>
      </c>
      <c r="C1943" t="s">
        <v>1350</v>
      </c>
      <c r="D1943" t="s">
        <v>1349</v>
      </c>
      <c r="E1943">
        <v>7.9386599999999996</v>
      </c>
      <c r="F1943" t="s">
        <v>1351</v>
      </c>
      <c r="G1943" s="6">
        <v>45851.843344907407</v>
      </c>
      <c r="I1943" t="s">
        <v>1352</v>
      </c>
      <c r="L1943">
        <v>0</v>
      </c>
      <c r="M1943">
        <v>0</v>
      </c>
      <c r="N1943">
        <v>3.0779999999999998E-2</v>
      </c>
      <c r="O1943">
        <v>1.523E-2</v>
      </c>
      <c r="R1943">
        <v>4.6010000000000002E-2</v>
      </c>
      <c r="AE1943">
        <v>1.523E-2</v>
      </c>
      <c r="AS1943" t="s">
        <v>1353</v>
      </c>
      <c r="AT1943" s="108" t="str">
        <f t="shared" si="30"/>
        <v>AC6_2025-07-13_N</v>
      </c>
    </row>
    <row r="1944" spans="1:46" customFormat="1" x14ac:dyDescent="0.35">
      <c r="A1944" t="s">
        <v>1851</v>
      </c>
      <c r="B1944" t="s">
        <v>1349</v>
      </c>
      <c r="C1944" t="s">
        <v>1350</v>
      </c>
      <c r="D1944" t="s">
        <v>1349</v>
      </c>
      <c r="E1944">
        <v>-2.7988</v>
      </c>
      <c r="F1944" t="s">
        <v>1351</v>
      </c>
      <c r="G1944" s="6">
        <v>45851.845011574071</v>
      </c>
      <c r="I1944" t="s">
        <v>1352</v>
      </c>
      <c r="L1944">
        <v>0</v>
      </c>
      <c r="M1944">
        <v>0</v>
      </c>
      <c r="N1944">
        <v>-1.3999999999999999E-4</v>
      </c>
      <c r="O1944">
        <v>6.11E-3</v>
      </c>
      <c r="R1944">
        <v>5.9699999999999996E-3</v>
      </c>
      <c r="AE1944">
        <v>6.11E-3</v>
      </c>
      <c r="AS1944" t="s">
        <v>1353</v>
      </c>
      <c r="AT1944" s="108" t="str">
        <f t="shared" si="30"/>
        <v>PMRL1_2025-07-13_N</v>
      </c>
    </row>
    <row r="1945" spans="1:46" customFormat="1" x14ac:dyDescent="0.35">
      <c r="A1945" t="s">
        <v>1843</v>
      </c>
      <c r="B1945" t="s">
        <v>1349</v>
      </c>
      <c r="C1945" t="s">
        <v>1359</v>
      </c>
      <c r="D1945" t="s">
        <v>1349</v>
      </c>
      <c r="E1945">
        <v>603.23130000000003</v>
      </c>
      <c r="F1945" t="s">
        <v>1357</v>
      </c>
      <c r="G1945" s="6">
        <v>45851.845208333332</v>
      </c>
      <c r="I1945" t="s">
        <v>1352</v>
      </c>
      <c r="K1945" t="s">
        <v>1360</v>
      </c>
      <c r="L1945">
        <v>25</v>
      </c>
      <c r="M1945">
        <v>0</v>
      </c>
      <c r="N1945">
        <v>7.5499999999999998E-2</v>
      </c>
      <c r="O1945">
        <v>0.13078000000000001</v>
      </c>
      <c r="R1945">
        <v>0.20627999999999999</v>
      </c>
      <c r="AE1945">
        <v>0.13078000000000001</v>
      </c>
      <c r="AS1945" t="s">
        <v>1353</v>
      </c>
      <c r="AT1945" s="108" t="str">
        <f t="shared" si="30"/>
        <v>PP1_2025-07-13_C</v>
      </c>
    </row>
    <row r="1946" spans="1:46" customFormat="1" x14ac:dyDescent="0.35">
      <c r="A1946" t="s">
        <v>1847</v>
      </c>
      <c r="B1946" t="s">
        <v>1349</v>
      </c>
      <c r="C1946" t="s">
        <v>1361</v>
      </c>
      <c r="D1946" t="s">
        <v>1349</v>
      </c>
      <c r="E1946">
        <v>718.78710000000001</v>
      </c>
      <c r="F1946" t="s">
        <v>1351</v>
      </c>
      <c r="G1946" s="6">
        <v>45851.846041666664</v>
      </c>
      <c r="I1946" t="s">
        <v>1352</v>
      </c>
      <c r="K1946" t="s">
        <v>1360</v>
      </c>
      <c r="L1946">
        <v>4</v>
      </c>
      <c r="M1946">
        <v>0</v>
      </c>
      <c r="N1946">
        <v>0.14692</v>
      </c>
      <c r="O1946">
        <v>4.2000000000000002E-4</v>
      </c>
      <c r="R1946">
        <v>0.14734</v>
      </c>
      <c r="AE1946">
        <v>4.2000000000000002E-4</v>
      </c>
      <c r="AS1946" t="s">
        <v>1353</v>
      </c>
      <c r="AT1946" s="108" t="str">
        <f t="shared" si="30"/>
        <v>AC4_2025-07-13_T</v>
      </c>
    </row>
    <row r="1947" spans="1:46" customFormat="1" x14ac:dyDescent="0.35">
      <c r="A1947" t="s">
        <v>1844</v>
      </c>
      <c r="B1947" t="s">
        <v>1349</v>
      </c>
      <c r="C1947" t="s">
        <v>1359</v>
      </c>
      <c r="D1947" t="s">
        <v>1349</v>
      </c>
      <c r="E1947">
        <v>813.71529999999996</v>
      </c>
      <c r="F1947" t="s">
        <v>1357</v>
      </c>
      <c r="G1947" s="6">
        <v>45851.847291666665</v>
      </c>
      <c r="I1947" t="s">
        <v>1352</v>
      </c>
      <c r="K1947" t="s">
        <v>1360</v>
      </c>
      <c r="L1947">
        <v>33</v>
      </c>
      <c r="M1947">
        <v>0</v>
      </c>
      <c r="N1947">
        <v>7.7729999999999994E-2</v>
      </c>
      <c r="O1947">
        <v>0.13069</v>
      </c>
      <c r="R1947">
        <v>0.20841999999999999</v>
      </c>
      <c r="AE1947">
        <v>0.13069</v>
      </c>
      <c r="AS1947" t="s">
        <v>1353</v>
      </c>
      <c r="AT1947" s="108" t="str">
        <f t="shared" si="30"/>
        <v>AC3_2025-07-13_C</v>
      </c>
    </row>
    <row r="1948" spans="1:46" customFormat="1" x14ac:dyDescent="0.35">
      <c r="A1948" t="s">
        <v>1850</v>
      </c>
      <c r="B1948" t="s">
        <v>1349</v>
      </c>
      <c r="C1948" t="s">
        <v>1361</v>
      </c>
      <c r="D1948" t="s">
        <v>1349</v>
      </c>
      <c r="E1948">
        <v>230.33269999999999</v>
      </c>
      <c r="F1948" t="s">
        <v>1351</v>
      </c>
      <c r="G1948" s="6">
        <v>45851.847407407404</v>
      </c>
      <c r="I1948" t="s">
        <v>1352</v>
      </c>
      <c r="L1948">
        <v>0</v>
      </c>
      <c r="M1948">
        <v>0</v>
      </c>
      <c r="N1948">
        <v>0.23313999999999999</v>
      </c>
      <c r="O1948">
        <v>8.7100000000000007E-3</v>
      </c>
      <c r="R1948">
        <v>0.24185000000000001</v>
      </c>
      <c r="AE1948">
        <v>8.7100000000000007E-3</v>
      </c>
      <c r="AS1948" t="s">
        <v>1353</v>
      </c>
      <c r="AT1948" s="108" t="str">
        <f t="shared" si="30"/>
        <v>AC6_2025-07-13_T</v>
      </c>
    </row>
    <row r="1949" spans="1:46" customFormat="1" x14ac:dyDescent="0.35">
      <c r="A1949" t="s">
        <v>1852</v>
      </c>
      <c r="B1949" t="s">
        <v>1349</v>
      </c>
      <c r="C1949" t="s">
        <v>1350</v>
      </c>
      <c r="D1949" t="s">
        <v>1349</v>
      </c>
      <c r="E1949">
        <v>-3.1270699999999998</v>
      </c>
      <c r="F1949" t="s">
        <v>1351</v>
      </c>
      <c r="G1949" s="6">
        <v>45851.847708333335</v>
      </c>
      <c r="I1949" t="s">
        <v>1352</v>
      </c>
      <c r="L1949">
        <v>0</v>
      </c>
      <c r="M1949">
        <v>0</v>
      </c>
      <c r="N1949">
        <v>-1.08E-3</v>
      </c>
      <c r="O1949">
        <v>9.1999999999999998E-3</v>
      </c>
      <c r="R1949">
        <v>8.1099999999999992E-3</v>
      </c>
      <c r="AE1949">
        <v>9.1999999999999998E-3</v>
      </c>
      <c r="AS1949" t="s">
        <v>1353</v>
      </c>
      <c r="AT1949" s="108" t="str">
        <f t="shared" si="30"/>
        <v>PRP1_2025-07-13_N</v>
      </c>
    </row>
    <row r="1950" spans="1:46" customFormat="1" x14ac:dyDescent="0.35">
      <c r="A1950" t="s">
        <v>1848</v>
      </c>
      <c r="B1950" t="s">
        <v>1349</v>
      </c>
      <c r="C1950" t="s">
        <v>1428</v>
      </c>
      <c r="D1950" t="s">
        <v>1349</v>
      </c>
      <c r="E1950">
        <v>13.21204</v>
      </c>
      <c r="F1950" t="s">
        <v>1357</v>
      </c>
      <c r="G1950" s="6">
        <v>45851.848136574074</v>
      </c>
      <c r="I1950" t="s">
        <v>1352</v>
      </c>
      <c r="K1950" t="s">
        <v>1360</v>
      </c>
      <c r="L1950">
        <v>4</v>
      </c>
      <c r="M1950">
        <v>0</v>
      </c>
      <c r="N1950">
        <v>0.21263000000000001</v>
      </c>
      <c r="O1950">
        <v>2.1000000000000001E-4</v>
      </c>
      <c r="R1950">
        <v>0.21284</v>
      </c>
      <c r="AE1950">
        <v>2.1000000000000001E-4</v>
      </c>
      <c r="AS1950" t="s">
        <v>1353</v>
      </c>
      <c r="AT1950" s="108" t="str">
        <f t="shared" si="30"/>
        <v>AC1_2025-07-13_T</v>
      </c>
    </row>
    <row r="1951" spans="1:46" customFormat="1" x14ac:dyDescent="0.35">
      <c r="A1951" t="s">
        <v>1851</v>
      </c>
      <c r="B1951" t="s">
        <v>1349</v>
      </c>
      <c r="C1951" t="s">
        <v>1356</v>
      </c>
      <c r="D1951" t="s">
        <v>1349</v>
      </c>
      <c r="E1951">
        <v>5.4620000000000002E-2</v>
      </c>
      <c r="F1951" t="s">
        <v>1357</v>
      </c>
      <c r="G1951" s="6">
        <v>45851.848344907405</v>
      </c>
      <c r="I1951" t="s">
        <v>1352</v>
      </c>
      <c r="L1951">
        <v>0</v>
      </c>
      <c r="M1951">
        <v>0</v>
      </c>
      <c r="N1951">
        <v>1.8720000000000001E-2</v>
      </c>
      <c r="O1951">
        <v>1.4E-3</v>
      </c>
      <c r="R1951">
        <v>2.0119999999999999E-2</v>
      </c>
      <c r="AE1951">
        <v>1.4E-3</v>
      </c>
      <c r="AS1951" t="s">
        <v>1353</v>
      </c>
      <c r="AT1951" s="108" t="str">
        <f t="shared" si="30"/>
        <v>PMRL1_2025-07-13_P</v>
      </c>
    </row>
    <row r="1952" spans="1:46" customFormat="1" x14ac:dyDescent="0.35">
      <c r="A1952" t="s">
        <v>1849</v>
      </c>
      <c r="B1952" t="s">
        <v>1349</v>
      </c>
      <c r="C1952" t="s">
        <v>1359</v>
      </c>
      <c r="D1952" t="s">
        <v>1349</v>
      </c>
      <c r="E1952">
        <v>698.32870000000003</v>
      </c>
      <c r="F1952" t="s">
        <v>1357</v>
      </c>
      <c r="G1952" s="6">
        <v>45851.850011574075</v>
      </c>
      <c r="I1952" t="s">
        <v>1352</v>
      </c>
      <c r="K1952" t="s">
        <v>1360</v>
      </c>
      <c r="L1952">
        <v>28</v>
      </c>
      <c r="M1952">
        <v>0</v>
      </c>
      <c r="N1952">
        <v>7.8179999999999999E-2</v>
      </c>
      <c r="O1952">
        <v>0.13131000000000001</v>
      </c>
      <c r="R1952">
        <v>0.20949000000000001</v>
      </c>
      <c r="AE1952">
        <v>0.13131000000000001</v>
      </c>
      <c r="AS1952" t="s">
        <v>1353</v>
      </c>
      <c r="AT1952" s="108" t="str">
        <f t="shared" si="30"/>
        <v>MDWL1_2025-07-13_C</v>
      </c>
    </row>
    <row r="1953" spans="1:46" customFormat="1" x14ac:dyDescent="0.35">
      <c r="A1953" t="s">
        <v>1850</v>
      </c>
      <c r="B1953" t="s">
        <v>1349</v>
      </c>
      <c r="C1953" t="s">
        <v>1359</v>
      </c>
      <c r="D1953" t="s">
        <v>1349</v>
      </c>
      <c r="E1953">
        <v>420.98070000000001</v>
      </c>
      <c r="F1953" t="s">
        <v>1357</v>
      </c>
      <c r="G1953" s="6">
        <v>45851.85052083333</v>
      </c>
      <c r="I1953" t="s">
        <v>1352</v>
      </c>
      <c r="K1953" t="s">
        <v>1360</v>
      </c>
      <c r="L1953">
        <v>4</v>
      </c>
      <c r="M1953">
        <v>0</v>
      </c>
      <c r="N1953">
        <v>0.24592</v>
      </c>
      <c r="O1953">
        <v>0.13159000000000001</v>
      </c>
      <c r="R1953">
        <v>0.37751000000000001</v>
      </c>
      <c r="AE1953">
        <v>0.13159000000000001</v>
      </c>
      <c r="AS1953" t="s">
        <v>1353</v>
      </c>
      <c r="AT1953" s="108" t="str">
        <f t="shared" si="30"/>
        <v>AC6_2025-07-13_C</v>
      </c>
    </row>
    <row r="1954" spans="1:46" customFormat="1" x14ac:dyDescent="0.35">
      <c r="A1954" t="s">
        <v>1851</v>
      </c>
      <c r="B1954" t="s">
        <v>1349</v>
      </c>
      <c r="C1954" t="s">
        <v>1361</v>
      </c>
      <c r="D1954" t="s">
        <v>1349</v>
      </c>
      <c r="E1954">
        <v>88.652730000000005</v>
      </c>
      <c r="F1954" t="s">
        <v>1351</v>
      </c>
      <c r="G1954" s="6">
        <v>45851.851157407407</v>
      </c>
      <c r="I1954" t="s">
        <v>1352</v>
      </c>
      <c r="L1954">
        <v>0</v>
      </c>
      <c r="M1954">
        <v>0</v>
      </c>
      <c r="N1954">
        <v>9.239E-2</v>
      </c>
      <c r="O1954">
        <v>3.96E-3</v>
      </c>
      <c r="R1954">
        <v>9.6350000000000005E-2</v>
      </c>
      <c r="AE1954">
        <v>3.96E-3</v>
      </c>
      <c r="AS1954" t="s">
        <v>1353</v>
      </c>
      <c r="AT1954" s="108" t="str">
        <f t="shared" si="30"/>
        <v>PMRL1_2025-07-13_T</v>
      </c>
    </row>
    <row r="1955" spans="1:46" customFormat="1" x14ac:dyDescent="0.35">
      <c r="A1955" t="s">
        <v>1852</v>
      </c>
      <c r="B1955" t="s">
        <v>1349</v>
      </c>
      <c r="C1955" t="s">
        <v>1356</v>
      </c>
      <c r="D1955" t="s">
        <v>1349</v>
      </c>
      <c r="E1955">
        <v>0.19735</v>
      </c>
      <c r="F1955" t="s">
        <v>1357</v>
      </c>
      <c r="G1955" s="6">
        <v>45851.851354166669</v>
      </c>
      <c r="I1955" t="s">
        <v>1352</v>
      </c>
      <c r="L1955">
        <v>0</v>
      </c>
      <c r="M1955">
        <v>0</v>
      </c>
      <c r="N1955">
        <v>7.0440000000000003E-2</v>
      </c>
      <c r="O1955">
        <v>3.13E-3</v>
      </c>
      <c r="R1955">
        <v>7.3569999999999997E-2</v>
      </c>
      <c r="AE1955">
        <v>3.13E-3</v>
      </c>
      <c r="AS1955" t="s">
        <v>1353</v>
      </c>
      <c r="AT1955" s="108" t="str">
        <f t="shared" si="30"/>
        <v>PRP1_2025-07-13_P</v>
      </c>
    </row>
    <row r="1956" spans="1:46" customFormat="1" x14ac:dyDescent="0.35">
      <c r="A1956" t="s">
        <v>1853</v>
      </c>
      <c r="B1956" t="s">
        <v>1349</v>
      </c>
      <c r="C1956" t="s">
        <v>1350</v>
      </c>
      <c r="D1956" t="s">
        <v>1349</v>
      </c>
      <c r="E1956">
        <v>15.90063</v>
      </c>
      <c r="F1956" t="s">
        <v>1351</v>
      </c>
      <c r="G1956" s="6">
        <v>45851.852187500001</v>
      </c>
      <c r="I1956" t="s">
        <v>1352</v>
      </c>
      <c r="L1956">
        <v>0</v>
      </c>
      <c r="M1956">
        <v>0</v>
      </c>
      <c r="N1956">
        <v>5.3710000000000001E-2</v>
      </c>
      <c r="O1956">
        <v>6.1500000000000001E-3</v>
      </c>
      <c r="R1956">
        <v>5.9859999999999997E-2</v>
      </c>
      <c r="AE1956">
        <v>6.1500000000000001E-3</v>
      </c>
      <c r="AS1956" t="s">
        <v>1353</v>
      </c>
      <c r="AT1956" s="108" t="str">
        <f t="shared" si="30"/>
        <v>MR1_2025-07-13_N</v>
      </c>
    </row>
    <row r="1957" spans="1:46" customFormat="1" x14ac:dyDescent="0.35">
      <c r="A1957" t="s">
        <v>1854</v>
      </c>
      <c r="B1957" t="s">
        <v>1349</v>
      </c>
      <c r="C1957" t="s">
        <v>1350</v>
      </c>
      <c r="D1957" t="s">
        <v>1349</v>
      </c>
      <c r="E1957">
        <v>8.3435799999999993</v>
      </c>
      <c r="F1957" t="s">
        <v>1351</v>
      </c>
      <c r="G1957" s="6">
        <v>45851.854699074072</v>
      </c>
      <c r="I1957" t="s">
        <v>1352</v>
      </c>
      <c r="L1957">
        <v>0</v>
      </c>
      <c r="M1957">
        <v>0</v>
      </c>
      <c r="N1957">
        <v>3.1949999999999999E-2</v>
      </c>
      <c r="O1957">
        <v>1.282E-2</v>
      </c>
      <c r="R1957">
        <v>4.4769999999999997E-2</v>
      </c>
      <c r="AE1957">
        <v>1.282E-2</v>
      </c>
      <c r="AS1957" t="s">
        <v>1353</v>
      </c>
      <c r="AT1957" s="108" t="str">
        <f t="shared" si="30"/>
        <v>RB1_2025-07-13_N</v>
      </c>
    </row>
    <row r="1958" spans="1:46" customFormat="1" x14ac:dyDescent="0.35">
      <c r="A1958" t="s">
        <v>1852</v>
      </c>
      <c r="B1958" t="s">
        <v>1349</v>
      </c>
      <c r="C1958" t="s">
        <v>1359</v>
      </c>
      <c r="D1958" t="s">
        <v>1349</v>
      </c>
      <c r="E1958">
        <v>266.8229</v>
      </c>
      <c r="F1958" t="s">
        <v>1357</v>
      </c>
      <c r="G1958" s="6">
        <v>45851.854791666665</v>
      </c>
      <c r="I1958" t="s">
        <v>1352</v>
      </c>
      <c r="K1958" t="s">
        <v>1360</v>
      </c>
      <c r="L1958">
        <v>4</v>
      </c>
      <c r="M1958">
        <v>0</v>
      </c>
      <c r="N1958">
        <v>0.16369</v>
      </c>
      <c r="O1958">
        <v>0.13238</v>
      </c>
      <c r="R1958">
        <v>0.29608000000000001</v>
      </c>
      <c r="AE1958">
        <v>0.13238</v>
      </c>
      <c r="AS1958" t="s">
        <v>1353</v>
      </c>
      <c r="AT1958" s="108" t="str">
        <f t="shared" si="30"/>
        <v>PRP1_2025-07-13_C</v>
      </c>
    </row>
    <row r="1959" spans="1:46" customFormat="1" x14ac:dyDescent="0.35">
      <c r="A1959" t="s">
        <v>1851</v>
      </c>
      <c r="B1959" t="s">
        <v>1349</v>
      </c>
      <c r="C1959" t="s">
        <v>1359</v>
      </c>
      <c r="D1959" t="s">
        <v>1349</v>
      </c>
      <c r="E1959">
        <v>525.35199999999998</v>
      </c>
      <c r="F1959" t="s">
        <v>1357</v>
      </c>
      <c r="G1959" s="6">
        <v>45851.857708333337</v>
      </c>
      <c r="I1959" t="s">
        <v>1352</v>
      </c>
      <c r="K1959" t="s">
        <v>1360</v>
      </c>
      <c r="L1959">
        <v>21</v>
      </c>
      <c r="M1959">
        <v>0</v>
      </c>
      <c r="N1959">
        <v>7.757E-2</v>
      </c>
      <c r="O1959">
        <v>0.13383</v>
      </c>
      <c r="R1959">
        <v>0.2114</v>
      </c>
      <c r="AE1959">
        <v>0.13383</v>
      </c>
      <c r="AS1959" t="s">
        <v>1353</v>
      </c>
      <c r="AT1959" s="108" t="str">
        <f t="shared" si="30"/>
        <v>PMRL1_2025-07-13_C</v>
      </c>
    </row>
    <row r="1960" spans="1:46" customFormat="1" x14ac:dyDescent="0.35">
      <c r="A1960" t="s">
        <v>1850</v>
      </c>
      <c r="B1960" t="s">
        <v>1349</v>
      </c>
      <c r="C1960" t="s">
        <v>1356</v>
      </c>
      <c r="D1960" t="s">
        <v>1349</v>
      </c>
      <c r="E1960">
        <v>0.14865999999999999</v>
      </c>
      <c r="F1960" t="s">
        <v>1357</v>
      </c>
      <c r="G1960" s="6">
        <v>45851.857916666668</v>
      </c>
      <c r="I1960" t="s">
        <v>1352</v>
      </c>
      <c r="K1960" t="s">
        <v>1360</v>
      </c>
      <c r="L1960">
        <v>0</v>
      </c>
      <c r="M1960">
        <v>0</v>
      </c>
      <c r="N1960">
        <v>5.28E-2</v>
      </c>
      <c r="O1960">
        <v>1.92E-3</v>
      </c>
      <c r="R1960">
        <v>5.4719999999999998E-2</v>
      </c>
      <c r="AE1960">
        <v>1.92E-3</v>
      </c>
      <c r="AS1960" t="s">
        <v>1353</v>
      </c>
      <c r="AT1960" s="108" t="str">
        <f t="shared" si="30"/>
        <v>AC6_2025-07-13_P</v>
      </c>
    </row>
    <row r="1961" spans="1:46" customFormat="1" x14ac:dyDescent="0.35">
      <c r="A1961" t="s">
        <v>1849</v>
      </c>
      <c r="B1961" t="s">
        <v>1349</v>
      </c>
      <c r="C1961" t="s">
        <v>1361</v>
      </c>
      <c r="D1961" t="s">
        <v>1349</v>
      </c>
      <c r="E1961">
        <v>1302.2760000000001</v>
      </c>
      <c r="F1961" t="s">
        <v>1351</v>
      </c>
      <c r="G1961" s="6">
        <v>45851.85833333333</v>
      </c>
      <c r="I1961" t="s">
        <v>1352</v>
      </c>
      <c r="K1961" t="s">
        <v>1360</v>
      </c>
      <c r="L1961">
        <v>4</v>
      </c>
      <c r="M1961">
        <v>0</v>
      </c>
      <c r="N1961">
        <v>0.26329000000000002</v>
      </c>
      <c r="O1961">
        <v>4.4999999999999999E-4</v>
      </c>
      <c r="R1961">
        <v>0.26373999999999997</v>
      </c>
      <c r="AE1961">
        <v>4.4999999999999999E-4</v>
      </c>
      <c r="AS1961" t="s">
        <v>1353</v>
      </c>
      <c r="AT1961" s="108" t="str">
        <f t="shared" si="30"/>
        <v>MDWL1_2025-07-13_T</v>
      </c>
    </row>
    <row r="1962" spans="1:46" customFormat="1" x14ac:dyDescent="0.35">
      <c r="A1962" t="s">
        <v>1847</v>
      </c>
      <c r="B1962" t="s">
        <v>1349</v>
      </c>
      <c r="C1962" t="s">
        <v>1356</v>
      </c>
      <c r="D1962" t="s">
        <v>1349</v>
      </c>
      <c r="E1962">
        <v>7.8159999999999993E-2</v>
      </c>
      <c r="F1962" t="s">
        <v>1357</v>
      </c>
      <c r="G1962" s="6">
        <v>45851.858553240738</v>
      </c>
      <c r="I1962" t="s">
        <v>1352</v>
      </c>
      <c r="K1962" t="s">
        <v>1360</v>
      </c>
      <c r="L1962">
        <v>0</v>
      </c>
      <c r="M1962">
        <v>0</v>
      </c>
      <c r="N1962">
        <v>2.725E-2</v>
      </c>
      <c r="O1962">
        <v>2.2300000000000002E-3</v>
      </c>
      <c r="R1962">
        <v>2.9479999999999999E-2</v>
      </c>
      <c r="AE1962">
        <v>2.2300000000000002E-3</v>
      </c>
      <c r="AS1962" t="s">
        <v>1353</v>
      </c>
      <c r="AT1962" s="108" t="str">
        <f t="shared" si="30"/>
        <v>AC4_2025-07-13_P</v>
      </c>
    </row>
    <row r="1963" spans="1:46" customFormat="1" x14ac:dyDescent="0.35">
      <c r="A1963" t="s">
        <v>1853</v>
      </c>
      <c r="B1963" t="s">
        <v>1349</v>
      </c>
      <c r="C1963" t="s">
        <v>1359</v>
      </c>
      <c r="D1963" t="s">
        <v>1349</v>
      </c>
      <c r="E1963">
        <v>726.91639999999995</v>
      </c>
      <c r="F1963" t="s">
        <v>1357</v>
      </c>
      <c r="G1963" s="6">
        <v>45851.863865740743</v>
      </c>
      <c r="I1963" t="s">
        <v>1352</v>
      </c>
      <c r="K1963" t="s">
        <v>1360</v>
      </c>
      <c r="L1963">
        <v>28</v>
      </c>
      <c r="M1963">
        <v>0</v>
      </c>
      <c r="N1963">
        <v>8.1180000000000002E-2</v>
      </c>
      <c r="O1963">
        <v>0.13103000000000001</v>
      </c>
      <c r="R1963">
        <v>0.21221000000000001</v>
      </c>
      <c r="AE1963">
        <v>0.13103000000000001</v>
      </c>
      <c r="AS1963" t="s">
        <v>1353</v>
      </c>
      <c r="AT1963" s="108" t="str">
        <f t="shared" si="30"/>
        <v>MR1_2025-07-13_C</v>
      </c>
    </row>
    <row r="1964" spans="1:46" customFormat="1" x14ac:dyDescent="0.35">
      <c r="A1964" t="s">
        <v>1852</v>
      </c>
      <c r="B1964" t="s">
        <v>1349</v>
      </c>
      <c r="C1964" t="s">
        <v>1361</v>
      </c>
      <c r="D1964" t="s">
        <v>1349</v>
      </c>
      <c r="E1964">
        <v>1.5469200000000001</v>
      </c>
      <c r="F1964" t="s">
        <v>1351</v>
      </c>
      <c r="G1964" s="6">
        <v>45851.864479166667</v>
      </c>
      <c r="I1964" t="s">
        <v>1352</v>
      </c>
      <c r="K1964" t="s">
        <v>1360</v>
      </c>
      <c r="L1964">
        <v>0</v>
      </c>
      <c r="M1964">
        <v>0</v>
      </c>
      <c r="N1964">
        <v>6.7400000000000003E-3</v>
      </c>
      <c r="O1964">
        <v>3.7200000000000002E-3</v>
      </c>
      <c r="R1964">
        <v>1.0460000000000001E-2</v>
      </c>
      <c r="AE1964">
        <v>3.7200000000000002E-3</v>
      </c>
      <c r="AS1964" t="s">
        <v>1353</v>
      </c>
      <c r="AT1964" s="108" t="str">
        <f t="shared" si="30"/>
        <v>PRP1_2025-07-13_T</v>
      </c>
    </row>
    <row r="1965" spans="1:46" customFormat="1" x14ac:dyDescent="0.35">
      <c r="A1965" t="s">
        <v>1853</v>
      </c>
      <c r="B1965" t="s">
        <v>1349</v>
      </c>
      <c r="C1965" t="s">
        <v>1356</v>
      </c>
      <c r="D1965" t="s">
        <v>1349</v>
      </c>
      <c r="E1965">
        <v>6.148E-2</v>
      </c>
      <c r="F1965" t="s">
        <v>1357</v>
      </c>
      <c r="G1965" s="6">
        <v>45851.866157407407</v>
      </c>
      <c r="I1965" t="s">
        <v>1352</v>
      </c>
      <c r="K1965" t="s">
        <v>1360</v>
      </c>
      <c r="L1965">
        <v>0</v>
      </c>
      <c r="M1965">
        <v>0</v>
      </c>
      <c r="N1965">
        <v>2.12E-2</v>
      </c>
      <c r="O1965">
        <v>2.4099999999999998E-3</v>
      </c>
      <c r="R1965">
        <v>2.3619999999999999E-2</v>
      </c>
      <c r="AE1965">
        <v>2.4099999999999998E-3</v>
      </c>
      <c r="AS1965" t="s">
        <v>1353</v>
      </c>
      <c r="AT1965" s="108" t="str">
        <f t="shared" si="30"/>
        <v>MR1_2025-07-13_P</v>
      </c>
    </row>
    <row r="1966" spans="1:46" customFormat="1" x14ac:dyDescent="0.35">
      <c r="A1966" t="s">
        <v>1854</v>
      </c>
      <c r="B1966" t="s">
        <v>1349</v>
      </c>
      <c r="C1966" t="s">
        <v>1359</v>
      </c>
      <c r="D1966" t="s">
        <v>1349</v>
      </c>
      <c r="E1966">
        <v>592.98569999999995</v>
      </c>
      <c r="F1966" t="s">
        <v>1357</v>
      </c>
      <c r="G1966" s="6">
        <v>45851.867395833331</v>
      </c>
      <c r="I1966" t="s">
        <v>1352</v>
      </c>
      <c r="K1966" t="s">
        <v>1360</v>
      </c>
      <c r="L1966">
        <v>24</v>
      </c>
      <c r="M1966">
        <v>0</v>
      </c>
      <c r="N1966">
        <v>7.7079999999999996E-2</v>
      </c>
      <c r="O1966">
        <v>0.13295000000000001</v>
      </c>
      <c r="R1966">
        <v>0.21002999999999999</v>
      </c>
      <c r="AE1966">
        <v>0.13295000000000001</v>
      </c>
      <c r="AS1966" t="s">
        <v>1353</v>
      </c>
      <c r="AT1966" s="108" t="str">
        <f t="shared" si="30"/>
        <v>RB1_2025-07-13_C</v>
      </c>
    </row>
    <row r="1967" spans="1:46" customFormat="1" x14ac:dyDescent="0.35">
      <c r="A1967" t="s">
        <v>1853</v>
      </c>
      <c r="B1967" t="s">
        <v>1349</v>
      </c>
      <c r="C1967" t="s">
        <v>1361</v>
      </c>
      <c r="D1967" t="s">
        <v>1349</v>
      </c>
      <c r="E1967">
        <v>1486.171</v>
      </c>
      <c r="F1967" t="s">
        <v>1351</v>
      </c>
      <c r="G1967" s="6">
        <v>45851.869062500002</v>
      </c>
      <c r="I1967" t="s">
        <v>1352</v>
      </c>
      <c r="K1967" t="s">
        <v>1360</v>
      </c>
      <c r="L1967">
        <v>4</v>
      </c>
      <c r="M1967">
        <v>0</v>
      </c>
      <c r="N1967">
        <v>0.30021999999999999</v>
      </c>
      <c r="O1967">
        <v>8.0000000000000004E-4</v>
      </c>
      <c r="R1967">
        <v>0.30102000000000001</v>
      </c>
      <c r="AE1967">
        <v>8.0000000000000004E-4</v>
      </c>
      <c r="AS1967" t="s">
        <v>1353</v>
      </c>
      <c r="AT1967" s="108" t="str">
        <f t="shared" si="30"/>
        <v>MR1_2025-07-13_T</v>
      </c>
    </row>
    <row r="1968" spans="1:46" customFormat="1" x14ac:dyDescent="0.35">
      <c r="A1968" t="s">
        <v>1854</v>
      </c>
      <c r="B1968" t="s">
        <v>1349</v>
      </c>
      <c r="C1968" t="s">
        <v>1356</v>
      </c>
      <c r="D1968" t="s">
        <v>1349</v>
      </c>
      <c r="E1968">
        <v>7.1470000000000006E-2</v>
      </c>
      <c r="F1968" t="s">
        <v>1357</v>
      </c>
      <c r="G1968" s="6">
        <v>45851.875833333332</v>
      </c>
      <c r="I1968" t="s">
        <v>1352</v>
      </c>
      <c r="K1968" t="s">
        <v>1360</v>
      </c>
      <c r="L1968">
        <v>0</v>
      </c>
      <c r="M1968">
        <v>0</v>
      </c>
      <c r="N1968">
        <v>2.4819999999999998E-2</v>
      </c>
      <c r="O1968">
        <v>2.47E-3</v>
      </c>
      <c r="R1968">
        <v>2.7300000000000001E-2</v>
      </c>
      <c r="AE1968">
        <v>2.47E-3</v>
      </c>
      <c r="AS1968" t="s">
        <v>1353</v>
      </c>
      <c r="AT1968" s="108" t="str">
        <f t="shared" si="30"/>
        <v>RB1_2025-07-13_P</v>
      </c>
    </row>
    <row r="1969" spans="1:72" customFormat="1" x14ac:dyDescent="0.35">
      <c r="A1969" t="s">
        <v>1854</v>
      </c>
      <c r="B1969" t="s">
        <v>1349</v>
      </c>
      <c r="C1969" t="s">
        <v>1361</v>
      </c>
      <c r="D1969" t="s">
        <v>1349</v>
      </c>
      <c r="E1969">
        <v>489.40460000000002</v>
      </c>
      <c r="F1969" t="s">
        <v>1351</v>
      </c>
      <c r="G1969" s="6">
        <v>45851.886250000003</v>
      </c>
      <c r="I1969" t="s">
        <v>1352</v>
      </c>
      <c r="K1969" t="s">
        <v>1360</v>
      </c>
      <c r="L1969">
        <v>7</v>
      </c>
      <c r="M1969">
        <v>0</v>
      </c>
      <c r="N1969">
        <v>6.5299999999999997E-2</v>
      </c>
      <c r="O1969">
        <v>4.8999999999999998E-4</v>
      </c>
      <c r="R1969">
        <v>6.5790000000000001E-2</v>
      </c>
      <c r="AE1969">
        <v>4.8999999999999998E-4</v>
      </c>
      <c r="AS1969" t="s">
        <v>1353</v>
      </c>
      <c r="AT1969" s="108" t="str">
        <f t="shared" si="30"/>
        <v>RB1_2025-07-13_T</v>
      </c>
    </row>
    <row r="1970" spans="1:72" customFormat="1" x14ac:dyDescent="0.35">
      <c r="A1970" t="s">
        <v>1855</v>
      </c>
      <c r="B1970" t="s">
        <v>1349</v>
      </c>
      <c r="C1970" t="s">
        <v>1397</v>
      </c>
      <c r="D1970" t="s">
        <v>1349</v>
      </c>
      <c r="E1970">
        <v>0.22176000000000001</v>
      </c>
      <c r="F1970" t="s">
        <v>1357</v>
      </c>
      <c r="G1970" s="6">
        <v>45858.425127314818</v>
      </c>
      <c r="I1970" t="s">
        <v>1352</v>
      </c>
      <c r="L1970">
        <v>0</v>
      </c>
      <c r="M1970">
        <v>0</v>
      </c>
      <c r="N1970">
        <v>7.2919999999999999E-2</v>
      </c>
      <c r="O1970">
        <v>9.7999999999999997E-4</v>
      </c>
      <c r="R1970">
        <v>7.3899999999999993E-2</v>
      </c>
      <c r="AE1970">
        <v>9.7999999999999997E-4</v>
      </c>
      <c r="AS1970" t="s">
        <v>1353</v>
      </c>
      <c r="AT1970" s="108" t="str">
        <f t="shared" si="30"/>
        <v>HO2_2025-07-20_P</v>
      </c>
      <c r="AU1970" s="66"/>
      <c r="AV1970" s="66"/>
      <c r="AW1970" s="66"/>
      <c r="AX1970" s="66"/>
      <c r="AY1970" s="66"/>
      <c r="AZ1970" s="66"/>
      <c r="BA1970" s="66"/>
      <c r="BB1970" s="66"/>
      <c r="BC1970" s="66"/>
      <c r="BD1970" s="66"/>
      <c r="BE1970" s="66"/>
      <c r="BF1970" s="66"/>
      <c r="BG1970" s="66"/>
      <c r="BH1970" s="66"/>
      <c r="BI1970" s="66"/>
      <c r="BJ1970" s="66"/>
      <c r="BK1970" s="66"/>
      <c r="BL1970" s="66"/>
      <c r="BM1970" s="66"/>
      <c r="BN1970" s="66"/>
      <c r="BO1970" s="66"/>
      <c r="BP1970" s="66"/>
      <c r="BQ1970" s="66"/>
      <c r="BR1970" s="66"/>
      <c r="BS1970" s="66"/>
      <c r="BT1970" s="66"/>
    </row>
    <row r="1971" spans="1:72" customFormat="1" x14ac:dyDescent="0.35">
      <c r="A1971" t="s">
        <v>1855</v>
      </c>
      <c r="B1971" t="s">
        <v>1349</v>
      </c>
      <c r="C1971" t="s">
        <v>1359</v>
      </c>
      <c r="D1971" t="s">
        <v>1349</v>
      </c>
      <c r="E1971">
        <v>115.9259</v>
      </c>
      <c r="F1971" t="s">
        <v>1357</v>
      </c>
      <c r="G1971" s="6">
        <v>45858.434918981482</v>
      </c>
      <c r="I1971" t="s">
        <v>1352</v>
      </c>
      <c r="K1971" t="s">
        <v>1360</v>
      </c>
      <c r="L1971">
        <v>4</v>
      </c>
      <c r="M1971">
        <v>0</v>
      </c>
      <c r="N1971">
        <v>7.5539999999999996E-2</v>
      </c>
      <c r="O1971">
        <v>0.13217999999999999</v>
      </c>
      <c r="R1971">
        <v>0.20771999999999999</v>
      </c>
      <c r="AE1971">
        <v>0.13217999999999999</v>
      </c>
      <c r="AS1971" t="s">
        <v>1353</v>
      </c>
      <c r="AT1971" s="108" t="str">
        <f t="shared" si="30"/>
        <v>HO2_2025-07-20_C</v>
      </c>
      <c r="AU1971" s="66"/>
      <c r="AV1971" s="66"/>
      <c r="AW1971" s="66"/>
      <c r="AX1971" s="66"/>
      <c r="AY1971" s="66"/>
      <c r="AZ1971" s="66"/>
      <c r="BA1971" s="66"/>
      <c r="BB1971" s="66"/>
      <c r="BC1971" s="66"/>
      <c r="BD1971" s="66"/>
      <c r="BE1971" s="66"/>
      <c r="BF1971" s="66"/>
      <c r="BG1971" s="66"/>
      <c r="BH1971" s="66"/>
      <c r="BI1971" s="66"/>
      <c r="BJ1971" s="66"/>
      <c r="BK1971" s="66"/>
      <c r="BL1971" s="66"/>
      <c r="BM1971" s="66"/>
      <c r="BN1971" s="66"/>
      <c r="BO1971" s="66"/>
      <c r="BP1971" s="66"/>
      <c r="BQ1971" s="66"/>
      <c r="BR1971" s="66"/>
      <c r="BS1971" s="66"/>
      <c r="BT1971" s="66"/>
    </row>
    <row r="1972" spans="1:72" customFormat="1" x14ac:dyDescent="0.35">
      <c r="A1972" t="s">
        <v>1855</v>
      </c>
      <c r="B1972" t="s">
        <v>1349</v>
      </c>
      <c r="C1972" t="s">
        <v>1350</v>
      </c>
      <c r="D1972" t="s">
        <v>1349</v>
      </c>
      <c r="E1972">
        <v>-0.85299999999999998</v>
      </c>
      <c r="F1972" t="s">
        <v>1351</v>
      </c>
      <c r="G1972" s="6">
        <v>45858.435115740744</v>
      </c>
      <c r="I1972" t="s">
        <v>1352</v>
      </c>
      <c r="L1972">
        <v>0</v>
      </c>
      <c r="M1972">
        <v>0</v>
      </c>
      <c r="N1972">
        <v>7.1300000000000001E-3</v>
      </c>
      <c r="O1972">
        <v>8.8400000000000006E-3</v>
      </c>
      <c r="R1972">
        <v>1.5970000000000002E-2</v>
      </c>
      <c r="AE1972">
        <v>8.8400000000000006E-3</v>
      </c>
      <c r="AS1972" t="s">
        <v>1353</v>
      </c>
      <c r="AT1972" s="108" t="str">
        <f t="shared" si="30"/>
        <v>HO2_2025-07-20_N</v>
      </c>
      <c r="AU1972" s="66"/>
      <c r="AV1972" s="66"/>
      <c r="AW1972" s="66"/>
      <c r="AX1972" s="66"/>
      <c r="AY1972" s="66"/>
      <c r="AZ1972" s="66"/>
      <c r="BA1972" s="66"/>
      <c r="BB1972" s="66"/>
      <c r="BC1972" s="66"/>
      <c r="BD1972" s="66"/>
      <c r="BE1972" s="66"/>
      <c r="BF1972" s="66"/>
      <c r="BG1972" s="66"/>
      <c r="BH1972" s="66"/>
      <c r="BI1972" s="66"/>
      <c r="BJ1972" s="66"/>
      <c r="BK1972" s="66"/>
      <c r="BL1972" s="66"/>
      <c r="BM1972" s="66"/>
      <c r="BN1972" s="66"/>
      <c r="BO1972" s="66"/>
      <c r="BP1972" s="66"/>
      <c r="BQ1972" s="66"/>
      <c r="BR1972" s="66"/>
      <c r="BS1972" s="66"/>
      <c r="BT1972" s="66"/>
    </row>
    <row r="1973" spans="1:72" customFormat="1" x14ac:dyDescent="0.35">
      <c r="A1973" t="s">
        <v>1856</v>
      </c>
      <c r="B1973" t="s">
        <v>1349</v>
      </c>
      <c r="C1973" t="s">
        <v>1350</v>
      </c>
      <c r="D1973" t="s">
        <v>1349</v>
      </c>
      <c r="E1973">
        <v>-1.3697699999999999</v>
      </c>
      <c r="F1973" t="s">
        <v>1351</v>
      </c>
      <c r="G1973" s="6">
        <v>45858.436574074076</v>
      </c>
      <c r="I1973" t="s">
        <v>1352</v>
      </c>
      <c r="L1973">
        <v>0</v>
      </c>
      <c r="M1973">
        <v>0</v>
      </c>
      <c r="N1973">
        <v>5.6299999999999996E-3</v>
      </c>
      <c r="O1973">
        <v>9.7199999999999995E-3</v>
      </c>
      <c r="R1973">
        <v>1.5350000000000001E-2</v>
      </c>
      <c r="AE1973">
        <v>9.7199999999999995E-3</v>
      </c>
      <c r="AS1973" t="s">
        <v>1353</v>
      </c>
      <c r="AT1973" s="108" t="str">
        <f t="shared" si="30"/>
        <v>HO3_2025-07-20_N</v>
      </c>
      <c r="AU1973" s="66"/>
      <c r="AV1973" s="66"/>
      <c r="AW1973" s="66"/>
      <c r="AX1973" s="66"/>
      <c r="AY1973" s="66"/>
      <c r="AZ1973" s="66"/>
      <c r="BA1973" s="66"/>
      <c r="BB1973" s="66"/>
      <c r="BC1973" s="66"/>
      <c r="BD1973" s="66"/>
      <c r="BE1973" s="66"/>
      <c r="BF1973" s="66"/>
      <c r="BG1973" s="66"/>
      <c r="BH1973" s="66"/>
      <c r="BI1973" s="66"/>
      <c r="BJ1973" s="66"/>
      <c r="BK1973" s="66"/>
      <c r="BL1973" s="66"/>
      <c r="BM1973" s="66"/>
      <c r="BN1973" s="66"/>
      <c r="BO1973" s="66"/>
      <c r="BP1973" s="66"/>
      <c r="BQ1973" s="66"/>
      <c r="BR1973" s="66"/>
      <c r="BS1973" s="66"/>
      <c r="BT1973" s="66"/>
    </row>
    <row r="1974" spans="1:72" customFormat="1" x14ac:dyDescent="0.35">
      <c r="A1974" t="s">
        <v>1856</v>
      </c>
      <c r="B1974" t="s">
        <v>1349</v>
      </c>
      <c r="C1974" t="s">
        <v>1359</v>
      </c>
      <c r="D1974" t="s">
        <v>1349</v>
      </c>
      <c r="E1974">
        <v>180.79349999999999</v>
      </c>
      <c r="F1974" t="s">
        <v>1357</v>
      </c>
      <c r="G1974" s="6">
        <v>45858.436990740738</v>
      </c>
      <c r="I1974" t="s">
        <v>1352</v>
      </c>
      <c r="K1974" t="s">
        <v>1360</v>
      </c>
      <c r="L1974">
        <v>4</v>
      </c>
      <c r="M1974">
        <v>0</v>
      </c>
      <c r="N1974">
        <v>0.11496000000000001</v>
      </c>
      <c r="O1974">
        <v>0.12761</v>
      </c>
      <c r="R1974">
        <v>0.24257000000000001</v>
      </c>
      <c r="AE1974">
        <v>0.12761</v>
      </c>
      <c r="AS1974" t="s">
        <v>1353</v>
      </c>
      <c r="AT1974" s="108" t="str">
        <f t="shared" si="30"/>
        <v>HO3_2025-07-20_C</v>
      </c>
      <c r="AU1974" s="66"/>
      <c r="AV1974" s="66"/>
      <c r="AW1974" s="66"/>
      <c r="AX1974" s="66"/>
      <c r="AY1974" s="66"/>
      <c r="AZ1974" s="66"/>
      <c r="BA1974" s="66"/>
      <c r="BB1974" s="66"/>
      <c r="BC1974" s="66"/>
      <c r="BD1974" s="66"/>
      <c r="BE1974" s="66"/>
      <c r="BF1974" s="66"/>
      <c r="BG1974" s="66"/>
      <c r="BH1974" s="66"/>
      <c r="BI1974" s="66"/>
      <c r="BJ1974" s="66"/>
      <c r="BK1974" s="66"/>
      <c r="BL1974" s="66"/>
      <c r="BM1974" s="66"/>
      <c r="BN1974" s="66"/>
      <c r="BO1974" s="66"/>
      <c r="BP1974" s="66"/>
      <c r="BQ1974" s="66"/>
      <c r="BR1974" s="66"/>
      <c r="BS1974" s="66"/>
      <c r="BT1974" s="66"/>
    </row>
    <row r="1975" spans="1:72" customFormat="1" x14ac:dyDescent="0.35">
      <c r="A1975" t="s">
        <v>1857</v>
      </c>
      <c r="B1975" t="s">
        <v>1349</v>
      </c>
      <c r="C1975" t="s">
        <v>1350</v>
      </c>
      <c r="D1975" t="s">
        <v>1349</v>
      </c>
      <c r="E1975">
        <v>4.1854699999999996</v>
      </c>
      <c r="F1975" t="s">
        <v>1351</v>
      </c>
      <c r="G1975" s="6">
        <v>45858.437303240738</v>
      </c>
      <c r="I1975" t="s">
        <v>1352</v>
      </c>
      <c r="L1975">
        <v>0</v>
      </c>
      <c r="M1975">
        <v>0</v>
      </c>
      <c r="N1975">
        <v>2.1749999999999999E-2</v>
      </c>
      <c r="O1975">
        <v>2.3800000000000002E-2</v>
      </c>
      <c r="R1975">
        <v>4.5560000000000003E-2</v>
      </c>
      <c r="AE1975">
        <v>2.3800000000000002E-2</v>
      </c>
      <c r="AS1975" t="s">
        <v>1353</v>
      </c>
      <c r="AT1975" s="108" t="str">
        <f t="shared" si="30"/>
        <v>WP1_2025-07-20_N</v>
      </c>
      <c r="AU1975" s="66"/>
      <c r="AV1975" s="66"/>
      <c r="AW1975" s="66"/>
      <c r="AX1975" s="66"/>
      <c r="AY1975" s="66"/>
      <c r="AZ1975" s="66"/>
      <c r="BA1975" s="66"/>
      <c r="BB1975" s="66"/>
      <c r="BC1975" s="66"/>
      <c r="BD1975" s="66"/>
      <c r="BE1975" s="66"/>
      <c r="BF1975" s="66"/>
      <c r="BG1975" s="66"/>
      <c r="BH1975" s="66"/>
      <c r="BI1975" s="66"/>
      <c r="BJ1975" s="66"/>
      <c r="BK1975" s="66"/>
      <c r="BL1975" s="66"/>
      <c r="BM1975" s="66"/>
      <c r="BN1975" s="66"/>
      <c r="BO1975" s="66"/>
      <c r="BP1975" s="66"/>
      <c r="BQ1975" s="66"/>
      <c r="BR1975" s="66"/>
      <c r="BS1975" s="66"/>
      <c r="BT1975" s="66"/>
    </row>
    <row r="1976" spans="1:72" customFormat="1" x14ac:dyDescent="0.35">
      <c r="A1976" t="s">
        <v>1857</v>
      </c>
      <c r="B1976" t="s">
        <v>1349</v>
      </c>
      <c r="C1976" t="s">
        <v>1359</v>
      </c>
      <c r="D1976" t="s">
        <v>1349</v>
      </c>
      <c r="E1976">
        <v>120.68899999999999</v>
      </c>
      <c r="F1976" t="s">
        <v>1357</v>
      </c>
      <c r="G1976" s="6">
        <v>45858.437523148146</v>
      </c>
      <c r="I1976" t="s">
        <v>1352</v>
      </c>
      <c r="K1976" t="s">
        <v>1360</v>
      </c>
      <c r="L1976">
        <v>4</v>
      </c>
      <c r="M1976">
        <v>0</v>
      </c>
      <c r="N1976">
        <v>7.8479999999999994E-2</v>
      </c>
      <c r="O1976">
        <v>0.13111</v>
      </c>
      <c r="R1976">
        <v>0.20959</v>
      </c>
      <c r="AE1976">
        <v>0.13111</v>
      </c>
      <c r="AS1976" t="s">
        <v>1353</v>
      </c>
      <c r="AT1976" s="108" t="str">
        <f t="shared" si="30"/>
        <v>WP1_2025-07-20_C</v>
      </c>
      <c r="AU1976" s="66"/>
      <c r="AV1976" s="66"/>
      <c r="AW1976" s="66"/>
      <c r="AX1976" s="66"/>
      <c r="AY1976" s="66"/>
      <c r="AZ1976" s="66"/>
      <c r="BA1976" s="66"/>
      <c r="BB1976" s="66"/>
      <c r="BC1976" s="66"/>
      <c r="BD1976" s="66"/>
      <c r="BE1976" s="66"/>
      <c r="BF1976" s="66"/>
      <c r="BG1976" s="66"/>
      <c r="BH1976" s="66"/>
      <c r="BI1976" s="66"/>
      <c r="BJ1976" s="66"/>
      <c r="BK1976" s="66"/>
      <c r="BL1976" s="66"/>
      <c r="BM1976" s="66"/>
      <c r="BN1976" s="66"/>
      <c r="BO1976" s="66"/>
      <c r="BP1976" s="66"/>
      <c r="BQ1976" s="66"/>
      <c r="BR1976" s="66"/>
      <c r="BS1976" s="66"/>
      <c r="BT1976" s="66"/>
    </row>
    <row r="1977" spans="1:72" customFormat="1" x14ac:dyDescent="0.35">
      <c r="A1977" t="s">
        <v>1858</v>
      </c>
      <c r="B1977" t="s">
        <v>1349</v>
      </c>
      <c r="C1977" t="s">
        <v>1350</v>
      </c>
      <c r="D1977" t="s">
        <v>1349</v>
      </c>
      <c r="E1977">
        <v>-4.6494099999999996</v>
      </c>
      <c r="F1977" t="s">
        <v>1351</v>
      </c>
      <c r="G1977" s="6">
        <v>45858.437928240739</v>
      </c>
      <c r="I1977" t="s">
        <v>1352</v>
      </c>
      <c r="L1977">
        <v>0</v>
      </c>
      <c r="M1977">
        <v>0</v>
      </c>
      <c r="N1977">
        <v>-3.8899999999999998E-3</v>
      </c>
      <c r="O1977">
        <v>1.6119999999999999E-2</v>
      </c>
      <c r="R1977">
        <v>1.223E-2</v>
      </c>
      <c r="AE1977">
        <v>1.6119999999999999E-2</v>
      </c>
      <c r="AS1977" t="s">
        <v>1353</v>
      </c>
      <c r="AT1977" s="108" t="str">
        <f t="shared" si="30"/>
        <v>WP2_2025-07-20_N</v>
      </c>
      <c r="AU1977" s="66"/>
      <c r="AV1977" s="66"/>
      <c r="AW1977" s="66"/>
      <c r="AX1977" s="66"/>
      <c r="AY1977" s="66"/>
      <c r="AZ1977" s="66"/>
      <c r="BA1977" s="66"/>
      <c r="BB1977" s="66"/>
      <c r="BC1977" s="66"/>
      <c r="BD1977" s="66"/>
      <c r="BE1977" s="66"/>
      <c r="BF1977" s="66"/>
      <c r="BG1977" s="66"/>
      <c r="BH1977" s="66"/>
      <c r="BI1977" s="66"/>
      <c r="BJ1977" s="66"/>
      <c r="BK1977" s="66"/>
      <c r="BL1977" s="66"/>
      <c r="BM1977" s="66"/>
      <c r="BN1977" s="66"/>
      <c r="BO1977" s="66"/>
      <c r="BP1977" s="66"/>
      <c r="BQ1977" s="66"/>
      <c r="BR1977" s="66"/>
      <c r="BS1977" s="66"/>
      <c r="BT1977" s="66"/>
    </row>
    <row r="1978" spans="1:72" customFormat="1" x14ac:dyDescent="0.35">
      <c r="A1978" t="s">
        <v>1858</v>
      </c>
      <c r="B1978" t="s">
        <v>1349</v>
      </c>
      <c r="C1978" t="s">
        <v>1359</v>
      </c>
      <c r="D1978" t="s">
        <v>1349</v>
      </c>
      <c r="E1978">
        <v>122.7859</v>
      </c>
      <c r="F1978" t="s">
        <v>1357</v>
      </c>
      <c r="G1978" s="6">
        <v>45858.43886574074</v>
      </c>
      <c r="I1978" t="s">
        <v>1352</v>
      </c>
      <c r="K1978" t="s">
        <v>1360</v>
      </c>
      <c r="L1978">
        <v>4</v>
      </c>
      <c r="M1978">
        <v>0</v>
      </c>
      <c r="N1978">
        <v>7.9780000000000004E-2</v>
      </c>
      <c r="O1978">
        <v>0.12870000000000001</v>
      </c>
      <c r="R1978">
        <v>0.20848</v>
      </c>
      <c r="AE1978">
        <v>0.12870000000000001</v>
      </c>
      <c r="AS1978" t="s">
        <v>1353</v>
      </c>
      <c r="AT1978" s="108" t="str">
        <f t="shared" si="30"/>
        <v>WP2_2025-07-20_C</v>
      </c>
      <c r="AU1978" s="66"/>
      <c r="AV1978" s="66"/>
      <c r="AW1978" s="66"/>
      <c r="AX1978" s="66"/>
      <c r="AY1978" s="66"/>
      <c r="AZ1978" s="66"/>
      <c r="BA1978" s="66"/>
      <c r="BB1978" s="66"/>
      <c r="BC1978" s="66"/>
      <c r="BD1978" s="66"/>
      <c r="BE1978" s="66"/>
      <c r="BF1978" s="66"/>
      <c r="BG1978" s="66"/>
      <c r="BH1978" s="66"/>
      <c r="BI1978" s="66"/>
      <c r="BJ1978" s="66"/>
      <c r="BK1978" s="66"/>
      <c r="BL1978" s="66"/>
      <c r="BM1978" s="66"/>
      <c r="BN1978" s="66"/>
      <c r="BO1978" s="66"/>
      <c r="BP1978" s="66"/>
      <c r="BQ1978" s="66"/>
      <c r="BR1978" s="66"/>
      <c r="BS1978" s="66"/>
      <c r="BT1978" s="66"/>
    </row>
    <row r="1979" spans="1:72" customFormat="1" x14ac:dyDescent="0.35">
      <c r="A1979" t="s">
        <v>1859</v>
      </c>
      <c r="B1979" t="s">
        <v>1349</v>
      </c>
      <c r="C1979" t="s">
        <v>1350</v>
      </c>
      <c r="D1979" t="s">
        <v>1349</v>
      </c>
      <c r="E1979">
        <v>-3.1524999999999999</v>
      </c>
      <c r="F1979" t="s">
        <v>1351</v>
      </c>
      <c r="G1979" s="6">
        <v>45858.439282407409</v>
      </c>
      <c r="I1979" t="s">
        <v>1352</v>
      </c>
      <c r="L1979">
        <v>0</v>
      </c>
      <c r="M1979">
        <v>0</v>
      </c>
      <c r="N1979">
        <v>4.6000000000000001E-4</v>
      </c>
      <c r="O1979">
        <v>1.4370000000000001E-2</v>
      </c>
      <c r="R1979">
        <v>1.4829999999999999E-2</v>
      </c>
      <c r="AE1979">
        <v>1.4370000000000001E-2</v>
      </c>
      <c r="AS1979" t="s">
        <v>1353</v>
      </c>
      <c r="AT1979" s="108" t="str">
        <f t="shared" si="30"/>
        <v>WP3_2025-07-20_N</v>
      </c>
      <c r="AU1979" s="66"/>
      <c r="AV1979" s="66"/>
      <c r="AW1979" s="66"/>
      <c r="AX1979" s="66"/>
      <c r="AY1979" s="66"/>
      <c r="AZ1979" s="66"/>
      <c r="BA1979" s="66"/>
      <c r="BB1979" s="66"/>
      <c r="BC1979" s="66"/>
      <c r="BD1979" s="66"/>
      <c r="BE1979" s="66"/>
      <c r="BF1979" s="66"/>
      <c r="BG1979" s="66"/>
      <c r="BH1979" s="66"/>
      <c r="BI1979" s="66"/>
      <c r="BJ1979" s="66"/>
      <c r="BK1979" s="66"/>
      <c r="BL1979" s="66"/>
      <c r="BM1979" s="66"/>
      <c r="BN1979" s="66"/>
      <c r="BO1979" s="66"/>
      <c r="BP1979" s="66"/>
      <c r="BQ1979" s="66"/>
      <c r="BR1979" s="66"/>
      <c r="BS1979" s="66"/>
      <c r="BT1979" s="66"/>
    </row>
    <row r="1980" spans="1:72" customFormat="1" x14ac:dyDescent="0.35">
      <c r="A1980" t="s">
        <v>1859</v>
      </c>
      <c r="B1980" t="s">
        <v>1349</v>
      </c>
      <c r="C1980" t="s">
        <v>1359</v>
      </c>
      <c r="D1980" t="s">
        <v>1349</v>
      </c>
      <c r="E1980">
        <v>120.8276</v>
      </c>
      <c r="F1980" t="s">
        <v>1357</v>
      </c>
      <c r="G1980" s="6">
        <v>45858.440127314818</v>
      </c>
      <c r="I1980" t="s">
        <v>1352</v>
      </c>
      <c r="K1980" t="s">
        <v>1360</v>
      </c>
      <c r="L1980">
        <v>4</v>
      </c>
      <c r="M1980">
        <v>0</v>
      </c>
      <c r="N1980">
        <v>7.8570000000000001E-2</v>
      </c>
      <c r="O1980">
        <v>0.12956000000000001</v>
      </c>
      <c r="R1980">
        <v>0.20813000000000001</v>
      </c>
      <c r="AE1980">
        <v>0.12956000000000001</v>
      </c>
      <c r="AS1980" t="s">
        <v>1353</v>
      </c>
      <c r="AT1980" s="108" t="str">
        <f t="shared" si="30"/>
        <v>WP3_2025-07-20_C</v>
      </c>
      <c r="AU1980" s="66"/>
      <c r="AV1980" s="66"/>
      <c r="AW1980" s="66"/>
      <c r="AX1980" s="66"/>
      <c r="AY1980" s="66"/>
      <c r="AZ1980" s="66"/>
      <c r="BA1980" s="66"/>
      <c r="BB1980" s="66"/>
      <c r="BC1980" s="66"/>
      <c r="BD1980" s="66"/>
      <c r="BE1980" s="66"/>
      <c r="BF1980" s="66"/>
      <c r="BG1980" s="66"/>
      <c r="BH1980" s="66"/>
      <c r="BI1980" s="66"/>
      <c r="BJ1980" s="66"/>
      <c r="BK1980" s="66"/>
      <c r="BL1980" s="66"/>
      <c r="BM1980" s="66"/>
      <c r="BN1980" s="66"/>
      <c r="BO1980" s="66"/>
      <c r="BP1980" s="66"/>
      <c r="BQ1980" s="66"/>
      <c r="BR1980" s="66"/>
      <c r="BS1980" s="66"/>
      <c r="BT1980" s="66"/>
    </row>
    <row r="1981" spans="1:72" customFormat="1" x14ac:dyDescent="0.35">
      <c r="A1981" t="s">
        <v>1860</v>
      </c>
      <c r="B1981" t="s">
        <v>1349</v>
      </c>
      <c r="C1981" t="s">
        <v>1350</v>
      </c>
      <c r="D1981" t="s">
        <v>1349</v>
      </c>
      <c r="E1981">
        <v>-3.5177700000000001</v>
      </c>
      <c r="F1981" t="s">
        <v>1351</v>
      </c>
      <c r="G1981" s="6">
        <v>45858.440127314818</v>
      </c>
      <c r="I1981" t="s">
        <v>1352</v>
      </c>
      <c r="L1981">
        <v>0</v>
      </c>
      <c r="M1981">
        <v>0</v>
      </c>
      <c r="N1981">
        <v>-5.9999999999999995E-4</v>
      </c>
      <c r="O1981">
        <v>1.5650000000000001E-2</v>
      </c>
      <c r="R1981">
        <v>1.5049999999999999E-2</v>
      </c>
      <c r="AE1981">
        <v>1.5650000000000001E-2</v>
      </c>
      <c r="AS1981" t="s">
        <v>1353</v>
      </c>
      <c r="AT1981" s="108" t="str">
        <f t="shared" si="30"/>
        <v>WP4_2025-07-20_N</v>
      </c>
      <c r="AU1981" s="66"/>
      <c r="AV1981" s="66"/>
      <c r="AW1981" s="66"/>
      <c r="AX1981" s="66"/>
      <c r="AY1981" s="66"/>
      <c r="AZ1981" s="66"/>
      <c r="BA1981" s="66"/>
      <c r="BB1981" s="66"/>
      <c r="BC1981" s="66"/>
      <c r="BD1981" s="66"/>
      <c r="BE1981" s="66"/>
      <c r="BF1981" s="66"/>
      <c r="BG1981" s="66"/>
      <c r="BH1981" s="66"/>
      <c r="BI1981" s="66"/>
      <c r="BJ1981" s="66"/>
      <c r="BK1981" s="66"/>
      <c r="BL1981" s="66"/>
      <c r="BM1981" s="66"/>
      <c r="BN1981" s="66"/>
      <c r="BO1981" s="66"/>
      <c r="BP1981" s="66"/>
      <c r="BQ1981" s="66"/>
      <c r="BR1981" s="66"/>
      <c r="BS1981" s="66"/>
      <c r="BT1981" s="66"/>
    </row>
    <row r="1982" spans="1:72" customFormat="1" x14ac:dyDescent="0.35">
      <c r="A1982" t="s">
        <v>1855</v>
      </c>
      <c r="B1982" t="s">
        <v>1349</v>
      </c>
      <c r="C1982" t="s">
        <v>1361</v>
      </c>
      <c r="D1982" t="s">
        <v>1349</v>
      </c>
      <c r="E1982">
        <v>12.51826</v>
      </c>
      <c r="F1982" t="s">
        <v>1351</v>
      </c>
      <c r="G1982" s="6">
        <v>45858.440335648149</v>
      </c>
      <c r="I1982" t="s">
        <v>1352</v>
      </c>
      <c r="L1982">
        <v>0</v>
      </c>
      <c r="M1982">
        <v>0</v>
      </c>
      <c r="N1982">
        <v>2.5250000000000002E-2</v>
      </c>
      <c r="O1982">
        <v>6.4799999999999996E-3</v>
      </c>
      <c r="R1982">
        <v>3.1730000000000001E-2</v>
      </c>
      <c r="AE1982">
        <v>6.4799999999999996E-3</v>
      </c>
      <c r="AS1982" t="s">
        <v>1353</v>
      </c>
      <c r="AT1982" s="108" t="str">
        <f t="shared" si="30"/>
        <v>HO2_2025-07-20_T</v>
      </c>
      <c r="AU1982" s="66"/>
      <c r="AV1982" s="66"/>
      <c r="AW1982" s="66"/>
      <c r="AX1982" s="66"/>
      <c r="AY1982" s="66"/>
      <c r="AZ1982" s="66"/>
      <c r="BA1982" s="66"/>
      <c r="BB1982" s="66"/>
      <c r="BC1982" s="66"/>
      <c r="BD1982" s="66"/>
      <c r="BE1982" s="66"/>
      <c r="BF1982" s="66"/>
      <c r="BG1982" s="66"/>
      <c r="BH1982" s="66"/>
      <c r="BI1982" s="66"/>
      <c r="BJ1982" s="66"/>
      <c r="BK1982" s="66"/>
      <c r="BL1982" s="66"/>
      <c r="BM1982" s="66"/>
      <c r="BN1982" s="66"/>
      <c r="BO1982" s="66"/>
      <c r="BP1982" s="66"/>
      <c r="BQ1982" s="66"/>
      <c r="BR1982" s="66"/>
      <c r="BS1982" s="66"/>
      <c r="BT1982" s="66"/>
    </row>
    <row r="1983" spans="1:72" customFormat="1" x14ac:dyDescent="0.35">
      <c r="A1983" t="s">
        <v>1861</v>
      </c>
      <c r="B1983" t="s">
        <v>1349</v>
      </c>
      <c r="C1983" t="s">
        <v>1350</v>
      </c>
      <c r="D1983" t="s">
        <v>1349</v>
      </c>
      <c r="E1983">
        <v>-4.9591099999999999</v>
      </c>
      <c r="F1983" t="s">
        <v>1351</v>
      </c>
      <c r="G1983" s="6">
        <v>45858.441365740742</v>
      </c>
      <c r="I1983" t="s">
        <v>1352</v>
      </c>
      <c r="L1983">
        <v>0</v>
      </c>
      <c r="M1983">
        <v>0</v>
      </c>
      <c r="N1983">
        <v>-4.79E-3</v>
      </c>
      <c r="O1983">
        <v>3.2919999999999998E-2</v>
      </c>
      <c r="R1983">
        <v>2.8139999999999998E-2</v>
      </c>
      <c r="AE1983">
        <v>3.2919999999999998E-2</v>
      </c>
      <c r="AS1983" t="s">
        <v>1353</v>
      </c>
      <c r="AT1983" s="108" t="str">
        <f t="shared" si="30"/>
        <v>MRC_2025-07-20_N</v>
      </c>
      <c r="AU1983" s="66"/>
      <c r="AV1983" s="66"/>
      <c r="AW1983" s="66"/>
      <c r="AX1983" s="66"/>
      <c r="AY1983" s="66"/>
      <c r="AZ1983" s="66"/>
      <c r="BA1983" s="66"/>
      <c r="BB1983" s="66"/>
      <c r="BC1983" s="66"/>
      <c r="BD1983" s="66"/>
      <c r="BE1983" s="66"/>
      <c r="BF1983" s="66"/>
      <c r="BG1983" s="66"/>
      <c r="BH1983" s="66"/>
      <c r="BI1983" s="66"/>
      <c r="BJ1983" s="66"/>
      <c r="BK1983" s="66"/>
      <c r="BL1983" s="66"/>
      <c r="BM1983" s="66"/>
      <c r="BN1983" s="66"/>
      <c r="BO1983" s="66"/>
      <c r="BP1983" s="66"/>
      <c r="BQ1983" s="66"/>
      <c r="BR1983" s="66"/>
      <c r="BS1983" s="66"/>
      <c r="BT1983" s="66"/>
    </row>
    <row r="1984" spans="1:72" customFormat="1" x14ac:dyDescent="0.35">
      <c r="A1984" t="s">
        <v>1856</v>
      </c>
      <c r="B1984" t="s">
        <v>1349</v>
      </c>
      <c r="C1984" t="s">
        <v>1361</v>
      </c>
      <c r="D1984" t="s">
        <v>1349</v>
      </c>
      <c r="E1984">
        <v>22.76539</v>
      </c>
      <c r="F1984" t="s">
        <v>1351</v>
      </c>
      <c r="G1984" s="6">
        <v>45858.442418981482</v>
      </c>
      <c r="I1984" t="s">
        <v>1352</v>
      </c>
      <c r="L1984">
        <v>0</v>
      </c>
      <c r="M1984">
        <v>0</v>
      </c>
      <c r="N1984">
        <v>3.5020000000000003E-2</v>
      </c>
      <c r="O1984">
        <v>8.0199999999999994E-3</v>
      </c>
      <c r="R1984">
        <v>4.3040000000000002E-2</v>
      </c>
      <c r="AE1984">
        <v>8.0199999999999994E-3</v>
      </c>
      <c r="AS1984" t="s">
        <v>1353</v>
      </c>
      <c r="AT1984" s="108" t="str">
        <f t="shared" si="30"/>
        <v>HO3_2025-07-20_T</v>
      </c>
      <c r="AU1984" s="66"/>
      <c r="AV1984" s="66"/>
      <c r="AW1984" s="66"/>
      <c r="AX1984" s="66"/>
      <c r="AY1984" s="66"/>
      <c r="AZ1984" s="66"/>
      <c r="BA1984" s="66"/>
      <c r="BB1984" s="66"/>
      <c r="BC1984" s="66"/>
      <c r="BD1984" s="66"/>
      <c r="BE1984" s="66"/>
      <c r="BF1984" s="66"/>
      <c r="BG1984" s="66"/>
      <c r="BH1984" s="66"/>
      <c r="BI1984" s="66"/>
      <c r="BJ1984" s="66"/>
      <c r="BK1984" s="66"/>
      <c r="BL1984" s="66"/>
      <c r="BM1984" s="66"/>
      <c r="BN1984" s="66"/>
      <c r="BO1984" s="66"/>
      <c r="BP1984" s="66"/>
      <c r="BQ1984" s="66"/>
      <c r="BR1984" s="66"/>
      <c r="BS1984" s="66"/>
      <c r="BT1984" s="66"/>
    </row>
    <row r="1985" spans="1:72" customFormat="1" x14ac:dyDescent="0.35">
      <c r="A1985" t="s">
        <v>1862</v>
      </c>
      <c r="B1985" t="s">
        <v>1349</v>
      </c>
      <c r="C1985" t="s">
        <v>1350</v>
      </c>
      <c r="D1985" t="s">
        <v>1349</v>
      </c>
      <c r="E1985">
        <v>7.2147300000000003</v>
      </c>
      <c r="F1985" t="s">
        <v>1351</v>
      </c>
      <c r="G1985" s="6">
        <v>45858.443032407406</v>
      </c>
      <c r="I1985" t="s">
        <v>1352</v>
      </c>
      <c r="L1985">
        <v>0</v>
      </c>
      <c r="M1985">
        <v>0</v>
      </c>
      <c r="N1985">
        <v>3.0550000000000001E-2</v>
      </c>
      <c r="O1985">
        <v>6.5199999999999998E-3</v>
      </c>
      <c r="R1985">
        <v>3.7060000000000003E-2</v>
      </c>
      <c r="AE1985">
        <v>6.5199999999999998E-3</v>
      </c>
      <c r="AS1985" t="s">
        <v>1353</v>
      </c>
      <c r="AT1985" s="108" t="str">
        <f t="shared" si="30"/>
        <v>PL1_2025-07-20_N</v>
      </c>
      <c r="AU1985" s="66"/>
      <c r="AV1985" s="66"/>
      <c r="AW1985" s="66"/>
      <c r="AX1985" s="66"/>
      <c r="AY1985" s="66"/>
      <c r="AZ1985" s="66"/>
      <c r="BA1985" s="66"/>
      <c r="BB1985" s="66"/>
      <c r="BC1985" s="66"/>
      <c r="BD1985" s="66"/>
      <c r="BE1985" s="66"/>
      <c r="BF1985" s="66"/>
      <c r="BG1985" s="66"/>
      <c r="BH1985" s="66"/>
      <c r="BI1985" s="66"/>
      <c r="BJ1985" s="66"/>
      <c r="BK1985" s="66"/>
      <c r="BL1985" s="66"/>
      <c r="BM1985" s="66"/>
      <c r="BN1985" s="66"/>
      <c r="BO1985" s="66"/>
      <c r="BP1985" s="66"/>
      <c r="BQ1985" s="66"/>
      <c r="BR1985" s="66"/>
      <c r="BS1985" s="66"/>
      <c r="BT1985" s="66"/>
    </row>
    <row r="1986" spans="1:72" customFormat="1" x14ac:dyDescent="0.35">
      <c r="A1986" t="s">
        <v>1857</v>
      </c>
      <c r="B1986" t="s">
        <v>1349</v>
      </c>
      <c r="C1986" t="s">
        <v>1361</v>
      </c>
      <c r="D1986" t="s">
        <v>1349</v>
      </c>
      <c r="E1986">
        <v>6.1057199999999998</v>
      </c>
      <c r="F1986" t="s">
        <v>1351</v>
      </c>
      <c r="G1986" s="6">
        <v>45858.443865740737</v>
      </c>
      <c r="I1986" t="s">
        <v>1352</v>
      </c>
      <c r="L1986">
        <v>0</v>
      </c>
      <c r="M1986">
        <v>0</v>
      </c>
      <c r="N1986">
        <v>1.915E-2</v>
      </c>
      <c r="O1986">
        <v>1.372E-2</v>
      </c>
      <c r="R1986">
        <v>3.2870000000000003E-2</v>
      </c>
      <c r="AE1986">
        <v>1.372E-2</v>
      </c>
      <c r="AS1986" t="s">
        <v>1353</v>
      </c>
      <c r="AT1986" s="108" t="str">
        <f t="shared" ref="AT1986:AT2049" si="31">A1986&amp;"_"&amp;LEFT(C1986,1)</f>
        <v>WP1_2025-07-20_T</v>
      </c>
      <c r="AU1986" s="66"/>
      <c r="AV1986" s="66"/>
      <c r="AW1986" s="66"/>
      <c r="AX1986" s="66"/>
      <c r="AY1986" s="66"/>
      <c r="AZ1986" s="66"/>
      <c r="BA1986" s="66"/>
      <c r="BB1986" s="66"/>
      <c r="BC1986" s="66"/>
      <c r="BD1986" s="66"/>
      <c r="BE1986" s="66"/>
      <c r="BF1986" s="66"/>
      <c r="BG1986" s="66"/>
      <c r="BH1986" s="66"/>
      <c r="BI1986" s="66"/>
      <c r="BJ1986" s="66"/>
      <c r="BK1986" s="66"/>
      <c r="BL1986" s="66"/>
      <c r="BM1986" s="66"/>
      <c r="BN1986" s="66"/>
      <c r="BO1986" s="66"/>
      <c r="BP1986" s="66"/>
      <c r="BQ1986" s="66"/>
      <c r="BR1986" s="66"/>
      <c r="BS1986" s="66"/>
      <c r="BT1986" s="66"/>
    </row>
    <row r="1987" spans="1:72" customFormat="1" x14ac:dyDescent="0.35">
      <c r="A1987" t="s">
        <v>1858</v>
      </c>
      <c r="B1987" t="s">
        <v>1349</v>
      </c>
      <c r="C1987" t="s">
        <v>1361</v>
      </c>
      <c r="D1987" t="s">
        <v>1349</v>
      </c>
      <c r="E1987">
        <v>-11.88081</v>
      </c>
      <c r="F1987" t="s">
        <v>1351</v>
      </c>
      <c r="G1987" s="6">
        <v>45858.444189814814</v>
      </c>
      <c r="I1987" t="s">
        <v>1352</v>
      </c>
      <c r="J1987">
        <v>30</v>
      </c>
      <c r="L1987">
        <v>0</v>
      </c>
      <c r="M1987">
        <v>0</v>
      </c>
      <c r="N1987">
        <v>2.0799999999999998E-3</v>
      </c>
      <c r="O1987">
        <v>1.137E-2</v>
      </c>
      <c r="R1987">
        <v>1.345E-2</v>
      </c>
      <c r="AE1987">
        <v>1.137E-2</v>
      </c>
      <c r="AS1987" t="s">
        <v>1353</v>
      </c>
      <c r="AT1987" s="108" t="str">
        <f t="shared" si="31"/>
        <v>WP2_2025-07-20_T</v>
      </c>
      <c r="AU1987" s="66"/>
      <c r="AV1987" s="66"/>
      <c r="AW1987" s="66"/>
      <c r="AX1987" s="66"/>
      <c r="AY1987" s="66"/>
      <c r="AZ1987" s="66"/>
      <c r="BA1987" s="66"/>
      <c r="BB1987" s="66"/>
      <c r="BC1987" s="66"/>
      <c r="BD1987" s="66"/>
      <c r="BE1987" s="66"/>
      <c r="BF1987" s="66"/>
      <c r="BG1987" s="66"/>
      <c r="BH1987" s="66"/>
      <c r="BI1987" s="66"/>
      <c r="BJ1987" s="66"/>
      <c r="BK1987" s="66"/>
      <c r="BL1987" s="66"/>
      <c r="BM1987" s="66"/>
      <c r="BN1987" s="66"/>
      <c r="BO1987" s="66"/>
      <c r="BP1987" s="66"/>
      <c r="BQ1987" s="66"/>
      <c r="BR1987" s="66"/>
      <c r="BS1987" s="66"/>
      <c r="BT1987" s="66"/>
    </row>
    <row r="1988" spans="1:72" customFormat="1" x14ac:dyDescent="0.35">
      <c r="A1988" t="s">
        <v>1859</v>
      </c>
      <c r="B1988" t="s">
        <v>1349</v>
      </c>
      <c r="C1988" t="s">
        <v>1361</v>
      </c>
      <c r="D1988" t="s">
        <v>1349</v>
      </c>
      <c r="E1988">
        <v>-10.193149999999999</v>
      </c>
      <c r="F1988" t="s">
        <v>1351</v>
      </c>
      <c r="G1988" s="6">
        <v>45858.445324074077</v>
      </c>
      <c r="I1988" t="s">
        <v>1352</v>
      </c>
      <c r="J1988">
        <v>30</v>
      </c>
      <c r="L1988">
        <v>0</v>
      </c>
      <c r="M1988">
        <v>0</v>
      </c>
      <c r="N1988">
        <v>3.6800000000000001E-3</v>
      </c>
      <c r="O1988">
        <v>9.7400000000000004E-3</v>
      </c>
      <c r="R1988">
        <v>1.3429999999999999E-2</v>
      </c>
      <c r="AE1988">
        <v>9.7400000000000004E-3</v>
      </c>
      <c r="AS1988" t="s">
        <v>1353</v>
      </c>
      <c r="AT1988" s="108" t="str">
        <f t="shared" si="31"/>
        <v>WP3_2025-07-20_T</v>
      </c>
      <c r="AU1988" s="66"/>
      <c r="AV1988" s="66"/>
      <c r="AW1988" s="66"/>
      <c r="AX1988" s="66"/>
      <c r="AY1988" s="66"/>
      <c r="AZ1988" s="66"/>
      <c r="BA1988" s="66"/>
      <c r="BB1988" s="66"/>
      <c r="BC1988" s="66"/>
      <c r="BD1988" s="66"/>
      <c r="BE1988" s="66"/>
      <c r="BF1988" s="66"/>
      <c r="BG1988" s="66"/>
      <c r="BH1988" s="66"/>
      <c r="BI1988" s="66"/>
      <c r="BJ1988" s="66"/>
      <c r="BK1988" s="66"/>
      <c r="BL1988" s="66"/>
      <c r="BM1988" s="66"/>
      <c r="BN1988" s="66"/>
      <c r="BO1988" s="66"/>
      <c r="BP1988" s="66"/>
      <c r="BQ1988" s="66"/>
      <c r="BR1988" s="66"/>
      <c r="BS1988" s="66"/>
      <c r="BT1988" s="66"/>
    </row>
    <row r="1989" spans="1:72" customFormat="1" x14ac:dyDescent="0.35">
      <c r="A1989" t="s">
        <v>1860</v>
      </c>
      <c r="B1989" t="s">
        <v>1349</v>
      </c>
      <c r="C1989" t="s">
        <v>1361</v>
      </c>
      <c r="D1989" t="s">
        <v>1349</v>
      </c>
      <c r="E1989">
        <v>-7.2240200000000003</v>
      </c>
      <c r="F1989" t="s">
        <v>1351</v>
      </c>
      <c r="G1989" s="6">
        <v>45858.446261574078</v>
      </c>
      <c r="I1989" t="s">
        <v>1352</v>
      </c>
      <c r="J1989">
        <v>30</v>
      </c>
      <c r="L1989">
        <v>0</v>
      </c>
      <c r="M1989">
        <v>0</v>
      </c>
      <c r="N1989">
        <v>6.4999999999999997E-3</v>
      </c>
      <c r="O1989">
        <v>1.0200000000000001E-2</v>
      </c>
      <c r="R1989">
        <v>1.67E-2</v>
      </c>
      <c r="AE1989">
        <v>1.0200000000000001E-2</v>
      </c>
      <c r="AS1989" t="s">
        <v>1353</v>
      </c>
      <c r="AT1989" s="108" t="str">
        <f t="shared" si="31"/>
        <v>WP4_2025-07-20_T</v>
      </c>
      <c r="AU1989" s="66"/>
      <c r="AV1989" s="66"/>
      <c r="AW1989" s="66"/>
      <c r="AX1989" s="66"/>
      <c r="AY1989" s="66"/>
      <c r="AZ1989" s="66"/>
      <c r="BA1989" s="66"/>
      <c r="BB1989" s="66"/>
      <c r="BC1989" s="66"/>
      <c r="BD1989" s="66"/>
      <c r="BE1989" s="66"/>
      <c r="BF1989" s="66"/>
      <c r="BG1989" s="66"/>
      <c r="BH1989" s="66"/>
      <c r="BI1989" s="66"/>
      <c r="BJ1989" s="66"/>
      <c r="BK1989" s="66"/>
      <c r="BL1989" s="66"/>
      <c r="BM1989" s="66"/>
      <c r="BN1989" s="66"/>
      <c r="BO1989" s="66"/>
      <c r="BP1989" s="66"/>
      <c r="BQ1989" s="66"/>
      <c r="BR1989" s="66"/>
      <c r="BS1989" s="66"/>
      <c r="BT1989" s="66"/>
    </row>
    <row r="1990" spans="1:72" customFormat="1" x14ac:dyDescent="0.35">
      <c r="A1990" t="s">
        <v>1862</v>
      </c>
      <c r="B1990" t="s">
        <v>1349</v>
      </c>
      <c r="C1990" t="s">
        <v>1361</v>
      </c>
      <c r="D1990" t="s">
        <v>1349</v>
      </c>
      <c r="E1990">
        <v>218.40299999999999</v>
      </c>
      <c r="F1990" t="s">
        <v>1351</v>
      </c>
      <c r="G1990" s="6">
        <v>45858.448865740742</v>
      </c>
      <c r="I1990" t="s">
        <v>1352</v>
      </c>
      <c r="L1990">
        <v>0</v>
      </c>
      <c r="M1990">
        <v>0</v>
      </c>
      <c r="N1990">
        <v>0.22706999999999999</v>
      </c>
      <c r="O1990">
        <v>3.8500000000000001E-3</v>
      </c>
      <c r="R1990">
        <v>0.23091999999999999</v>
      </c>
      <c r="AE1990">
        <v>3.8500000000000001E-3</v>
      </c>
      <c r="AS1990" t="s">
        <v>1353</v>
      </c>
      <c r="AT1990" s="108" t="str">
        <f t="shared" si="31"/>
        <v>PL1_2025-07-20_T</v>
      </c>
      <c r="AU1990" s="66"/>
      <c r="AV1990" s="66"/>
      <c r="AW1990" s="66"/>
      <c r="AX1990" s="66"/>
      <c r="AY1990" s="66"/>
      <c r="AZ1990" s="66"/>
      <c r="BA1990" s="66"/>
      <c r="BB1990" s="66"/>
      <c r="BC1990" s="66"/>
      <c r="BD1990" s="66"/>
      <c r="BE1990" s="66"/>
      <c r="BF1990" s="66"/>
      <c r="BG1990" s="66"/>
      <c r="BH1990" s="66"/>
      <c r="BI1990" s="66"/>
      <c r="BJ1990" s="66"/>
      <c r="BK1990" s="66"/>
      <c r="BL1990" s="66"/>
      <c r="BM1990" s="66"/>
      <c r="BN1990" s="66"/>
      <c r="BO1990" s="66"/>
      <c r="BP1990" s="66"/>
      <c r="BQ1990" s="66"/>
      <c r="BR1990" s="66"/>
      <c r="BS1990" s="66"/>
      <c r="BT1990" s="66"/>
    </row>
    <row r="1991" spans="1:72" customFormat="1" x14ac:dyDescent="0.35">
      <c r="A1991" t="s">
        <v>1860</v>
      </c>
      <c r="B1991" t="s">
        <v>1349</v>
      </c>
      <c r="C1991" t="s">
        <v>1359</v>
      </c>
      <c r="D1991" t="s">
        <v>1349</v>
      </c>
      <c r="E1991">
        <v>124.1015</v>
      </c>
      <c r="F1991" t="s">
        <v>1357</v>
      </c>
      <c r="G1991" s="6">
        <v>45858.448969907404</v>
      </c>
      <c r="I1991" t="s">
        <v>1352</v>
      </c>
      <c r="K1991" t="s">
        <v>1360</v>
      </c>
      <c r="L1991">
        <v>4</v>
      </c>
      <c r="M1991">
        <v>0</v>
      </c>
      <c r="N1991">
        <v>8.0589999999999995E-2</v>
      </c>
      <c r="O1991">
        <v>0.12814999999999999</v>
      </c>
      <c r="R1991">
        <v>0.20874000000000001</v>
      </c>
      <c r="AE1991">
        <v>0.12814999999999999</v>
      </c>
      <c r="AS1991" t="s">
        <v>1353</v>
      </c>
      <c r="AT1991" s="108" t="str">
        <f t="shared" si="31"/>
        <v>WP4_2025-07-20_C</v>
      </c>
      <c r="AU1991" s="66"/>
      <c r="AV1991" s="66"/>
      <c r="AW1991" s="66"/>
      <c r="AX1991" s="66"/>
      <c r="AY1991" s="66"/>
      <c r="AZ1991" s="66"/>
      <c r="BA1991" s="66"/>
      <c r="BB1991" s="66"/>
      <c r="BC1991" s="66"/>
      <c r="BD1991" s="66"/>
      <c r="BE1991" s="66"/>
      <c r="BF1991" s="66"/>
      <c r="BG1991" s="66"/>
      <c r="BH1991" s="66"/>
      <c r="BI1991" s="66"/>
      <c r="BJ1991" s="66"/>
      <c r="BK1991" s="66"/>
      <c r="BL1991" s="66"/>
      <c r="BM1991" s="66"/>
      <c r="BN1991" s="66"/>
      <c r="BO1991" s="66"/>
      <c r="BP1991" s="66"/>
      <c r="BQ1991" s="66"/>
      <c r="BR1991" s="66"/>
      <c r="BS1991" s="66"/>
      <c r="BT1991" s="66"/>
    </row>
    <row r="1992" spans="1:72" customFormat="1" x14ac:dyDescent="0.35">
      <c r="A1992" t="s">
        <v>1861</v>
      </c>
      <c r="B1992" t="s">
        <v>1349</v>
      </c>
      <c r="C1992" t="s">
        <v>1359</v>
      </c>
      <c r="D1992" t="s">
        <v>1349</v>
      </c>
      <c r="E1992">
        <v>443.95909999999998</v>
      </c>
      <c r="F1992" t="s">
        <v>1357</v>
      </c>
      <c r="G1992" s="6">
        <v>45858.449282407404</v>
      </c>
      <c r="I1992" t="s">
        <v>1352</v>
      </c>
      <c r="K1992" t="s">
        <v>1360</v>
      </c>
      <c r="L1992">
        <v>4</v>
      </c>
      <c r="M1992">
        <v>0</v>
      </c>
      <c r="N1992">
        <v>0.26118000000000002</v>
      </c>
      <c r="O1992">
        <v>0.12784999999999999</v>
      </c>
      <c r="R1992">
        <v>0.38902999999999999</v>
      </c>
      <c r="AE1992">
        <v>0.12784999999999999</v>
      </c>
      <c r="AS1992" t="s">
        <v>1353</v>
      </c>
      <c r="AT1992" s="108" t="str">
        <f t="shared" si="31"/>
        <v>MRC_2025-07-20_C</v>
      </c>
      <c r="AU1992" s="66"/>
      <c r="AV1992" s="66"/>
      <c r="AW1992" s="66"/>
      <c r="AX1992" s="66"/>
      <c r="AY1992" s="66"/>
      <c r="AZ1992" s="66"/>
      <c r="BA1992" s="66"/>
      <c r="BB1992" s="66"/>
      <c r="BC1992" s="66"/>
      <c r="BD1992" s="66"/>
      <c r="BE1992" s="66"/>
      <c r="BF1992" s="66"/>
      <c r="BG1992" s="66"/>
      <c r="BH1992" s="66"/>
      <c r="BI1992" s="66"/>
      <c r="BJ1992" s="66"/>
      <c r="BK1992" s="66"/>
      <c r="BL1992" s="66"/>
      <c r="BM1992" s="66"/>
      <c r="BN1992" s="66"/>
      <c r="BO1992" s="66"/>
      <c r="BP1992" s="66"/>
      <c r="BQ1992" s="66"/>
      <c r="BR1992" s="66"/>
      <c r="BS1992" s="66"/>
      <c r="BT1992" s="66"/>
    </row>
    <row r="1993" spans="1:72" customFormat="1" x14ac:dyDescent="0.35">
      <c r="A1993" t="s">
        <v>1863</v>
      </c>
      <c r="B1993" t="s">
        <v>1349</v>
      </c>
      <c r="C1993" t="s">
        <v>1350</v>
      </c>
      <c r="D1993" t="s">
        <v>1349</v>
      </c>
      <c r="E1993">
        <v>15.38456</v>
      </c>
      <c r="F1993" t="s">
        <v>1351</v>
      </c>
      <c r="G1993" s="6">
        <v>45858.450219907405</v>
      </c>
      <c r="I1993" t="s">
        <v>1352</v>
      </c>
      <c r="L1993">
        <v>0</v>
      </c>
      <c r="M1993">
        <v>0</v>
      </c>
      <c r="N1993">
        <v>5.4260000000000003E-2</v>
      </c>
      <c r="O1993">
        <v>4.0000000000000001E-3</v>
      </c>
      <c r="R1993">
        <v>5.8259999999999999E-2</v>
      </c>
      <c r="AE1993">
        <v>4.0000000000000001E-3</v>
      </c>
      <c r="AS1993" t="s">
        <v>1353</v>
      </c>
      <c r="AT1993" s="108" t="str">
        <f t="shared" si="31"/>
        <v>RBA_2025-07-20_N</v>
      </c>
    </row>
    <row r="1994" spans="1:72" customFormat="1" x14ac:dyDescent="0.35">
      <c r="A1994" t="s">
        <v>1864</v>
      </c>
      <c r="B1994" t="s">
        <v>1349</v>
      </c>
      <c r="C1994" t="s">
        <v>1350</v>
      </c>
      <c r="D1994" t="s">
        <v>1349</v>
      </c>
      <c r="E1994">
        <v>-3.8845000000000001</v>
      </c>
      <c r="F1994" t="s">
        <v>1351</v>
      </c>
      <c r="G1994" s="6">
        <v>45858.452511574076</v>
      </c>
      <c r="I1994" t="s">
        <v>1352</v>
      </c>
      <c r="L1994">
        <v>0</v>
      </c>
      <c r="M1994">
        <v>0</v>
      </c>
      <c r="N1994">
        <v>-1.67E-3</v>
      </c>
      <c r="O1994">
        <v>9.5600000000000008E-3</v>
      </c>
      <c r="R1994">
        <v>7.8899999999999994E-3</v>
      </c>
      <c r="AE1994">
        <v>9.5600000000000008E-3</v>
      </c>
      <c r="AS1994" t="s">
        <v>1353</v>
      </c>
      <c r="AT1994" s="108" t="str">
        <f t="shared" si="31"/>
        <v>DS21-1_2025-07-20_N</v>
      </c>
      <c r="AU1994" s="66"/>
      <c r="AV1994" s="66"/>
      <c r="AW1994" s="66"/>
      <c r="AX1994" s="66"/>
      <c r="AY1994" s="66"/>
      <c r="AZ1994" s="66"/>
      <c r="BA1994" s="66"/>
      <c r="BB1994" s="66"/>
      <c r="BC1994" s="66"/>
      <c r="BD1994" s="66"/>
      <c r="BE1994" s="66"/>
      <c r="BF1994" s="66"/>
      <c r="BG1994" s="66"/>
      <c r="BH1994" s="66"/>
      <c r="BI1994" s="66"/>
      <c r="BJ1994" s="66"/>
      <c r="BK1994" s="66"/>
      <c r="BL1994" s="66"/>
      <c r="BM1994" s="66"/>
      <c r="BN1994" s="66"/>
      <c r="BO1994" s="66"/>
      <c r="BP1994" s="66"/>
      <c r="BQ1994" s="66"/>
      <c r="BR1994" s="66"/>
      <c r="BS1994" s="66"/>
      <c r="BT1994" s="66"/>
    </row>
    <row r="1995" spans="1:72" customFormat="1" x14ac:dyDescent="0.35">
      <c r="A1995" t="s">
        <v>1865</v>
      </c>
      <c r="B1995" t="s">
        <v>1349</v>
      </c>
      <c r="C1995" t="s">
        <v>1350</v>
      </c>
      <c r="D1995" t="s">
        <v>1349</v>
      </c>
      <c r="E1995">
        <v>7.0137099999999997</v>
      </c>
      <c r="F1995" t="s">
        <v>1351</v>
      </c>
      <c r="G1995" s="6">
        <v>45858.453553240739</v>
      </c>
      <c r="I1995" t="s">
        <v>1352</v>
      </c>
      <c r="L1995">
        <v>0</v>
      </c>
      <c r="M1995">
        <v>0</v>
      </c>
      <c r="N1995">
        <v>2.9960000000000001E-2</v>
      </c>
      <c r="O1995">
        <v>1.8089999999999998E-2</v>
      </c>
      <c r="R1995">
        <v>4.8050000000000002E-2</v>
      </c>
      <c r="AE1995">
        <v>1.8089999999999998E-2</v>
      </c>
      <c r="AS1995" t="s">
        <v>1353</v>
      </c>
      <c r="AT1995" s="108" t="str">
        <f t="shared" si="31"/>
        <v>AC6_2025-07-20_N</v>
      </c>
      <c r="AU1995" s="66"/>
      <c r="AV1995" s="66"/>
      <c r="AW1995" s="66"/>
      <c r="AX1995" s="66"/>
      <c r="AY1995" s="66"/>
      <c r="AZ1995" s="66"/>
      <c r="BA1995" s="66"/>
      <c r="BB1995" s="66"/>
      <c r="BC1995" s="66"/>
      <c r="BD1995" s="66"/>
      <c r="BE1995" s="66"/>
      <c r="BF1995" s="66"/>
      <c r="BG1995" s="66"/>
      <c r="BH1995" s="66"/>
      <c r="BI1995" s="66"/>
      <c r="BJ1995" s="66"/>
      <c r="BK1995" s="66"/>
      <c r="BL1995" s="66"/>
      <c r="BM1995" s="66"/>
      <c r="BN1995" s="66"/>
      <c r="BO1995" s="66"/>
      <c r="BP1995" s="66"/>
      <c r="BQ1995" s="66"/>
      <c r="BR1995" s="66"/>
      <c r="BS1995" s="66"/>
      <c r="BT1995" s="66"/>
    </row>
    <row r="1996" spans="1:72" customFormat="1" x14ac:dyDescent="0.35">
      <c r="A1996" t="s">
        <v>1866</v>
      </c>
      <c r="B1996" t="s">
        <v>1349</v>
      </c>
      <c r="C1996" t="s">
        <v>1350</v>
      </c>
      <c r="D1996" t="s">
        <v>1349</v>
      </c>
      <c r="E1996">
        <v>-0.48094999999999999</v>
      </c>
      <c r="F1996" t="s">
        <v>1351</v>
      </c>
      <c r="G1996" s="6">
        <v>45858.456678240742</v>
      </c>
      <c r="I1996" t="s">
        <v>1352</v>
      </c>
      <c r="L1996">
        <v>0</v>
      </c>
      <c r="M1996">
        <v>0</v>
      </c>
      <c r="N1996">
        <v>8.2100000000000003E-3</v>
      </c>
      <c r="O1996">
        <v>6.9100000000000003E-3</v>
      </c>
      <c r="R1996">
        <v>1.512E-2</v>
      </c>
      <c r="AE1996">
        <v>6.9100000000000003E-3</v>
      </c>
      <c r="AS1996" t="s">
        <v>1353</v>
      </c>
      <c r="AT1996" s="108" t="str">
        <f t="shared" si="31"/>
        <v>ETL1_2025-07-20_N</v>
      </c>
      <c r="AU1996" s="66"/>
      <c r="AV1996" s="66"/>
      <c r="AW1996" s="66"/>
      <c r="AX1996" s="66"/>
      <c r="AY1996" s="66"/>
      <c r="AZ1996" s="66"/>
      <c r="BA1996" s="66"/>
      <c r="BB1996" s="66"/>
      <c r="BC1996" s="66"/>
      <c r="BD1996" s="66"/>
      <c r="BE1996" s="66"/>
      <c r="BF1996" s="66"/>
      <c r="BG1996" s="66"/>
      <c r="BH1996" s="66"/>
      <c r="BI1996" s="66"/>
      <c r="BJ1996" s="66"/>
      <c r="BK1996" s="66"/>
      <c r="BL1996" s="66"/>
      <c r="BM1996" s="66"/>
      <c r="BN1996" s="66"/>
      <c r="BO1996" s="66"/>
      <c r="BP1996" s="66"/>
      <c r="BQ1996" s="66"/>
      <c r="BR1996" s="66"/>
      <c r="BS1996" s="66"/>
      <c r="BT1996" s="66"/>
    </row>
    <row r="1997" spans="1:72" x14ac:dyDescent="0.35">
      <c r="A1997" t="s">
        <v>1862</v>
      </c>
      <c r="B1997" t="s">
        <v>1349</v>
      </c>
      <c r="C1997" t="s">
        <v>1359</v>
      </c>
      <c r="D1997" t="s">
        <v>1349</v>
      </c>
      <c r="E1997">
        <v>794.90750000000003</v>
      </c>
      <c r="F1997" t="s">
        <v>1357</v>
      </c>
      <c r="G1997" s="6">
        <v>45858.456782407404</v>
      </c>
      <c r="H1997"/>
      <c r="I1997" t="s">
        <v>1352</v>
      </c>
      <c r="J1997"/>
      <c r="K1997" t="s">
        <v>1360</v>
      </c>
      <c r="L1997">
        <v>31</v>
      </c>
      <c r="M1997">
        <v>0</v>
      </c>
      <c r="N1997">
        <v>8.0649999999999999E-2</v>
      </c>
      <c r="O1997">
        <v>0.12903000000000001</v>
      </c>
      <c r="P1997"/>
      <c r="Q1997"/>
      <c r="R1997">
        <v>0.20968000000000001</v>
      </c>
      <c r="S1997"/>
      <c r="T1997"/>
      <c r="U1997"/>
      <c r="V1997"/>
      <c r="W1997"/>
      <c r="X1997"/>
      <c r="Y1997"/>
      <c r="Z1997"/>
      <c r="AA1997"/>
      <c r="AB1997"/>
      <c r="AC1997"/>
      <c r="AD1997"/>
      <c r="AE1997">
        <v>0.12903000000000001</v>
      </c>
      <c r="AF1997"/>
      <c r="AG1997"/>
      <c r="AH1997"/>
      <c r="AI1997"/>
      <c r="AJ1997"/>
      <c r="AK1997"/>
      <c r="AL1997"/>
      <c r="AM1997"/>
      <c r="AN1997"/>
      <c r="AO1997"/>
      <c r="AP1997"/>
      <c r="AQ1997"/>
      <c r="AR1997"/>
      <c r="AS1997" t="s">
        <v>1353</v>
      </c>
      <c r="AT1997" s="108" t="str">
        <f t="shared" si="31"/>
        <v>PL1_2025-07-20_C</v>
      </c>
    </row>
    <row r="1998" spans="1:72" x14ac:dyDescent="0.35">
      <c r="A1998" t="s">
        <v>1864</v>
      </c>
      <c r="B1998" t="s">
        <v>1349</v>
      </c>
      <c r="C1998" t="s">
        <v>1361</v>
      </c>
      <c r="D1998" t="s">
        <v>1349</v>
      </c>
      <c r="E1998">
        <v>-10.49428</v>
      </c>
      <c r="F1998" t="s">
        <v>1351</v>
      </c>
      <c r="G1998" s="6">
        <v>45858.458553240744</v>
      </c>
      <c r="H1998"/>
      <c r="I1998" t="s">
        <v>1352</v>
      </c>
      <c r="J1998">
        <v>30</v>
      </c>
      <c r="K1998"/>
      <c r="L1998">
        <v>0</v>
      </c>
      <c r="M1998">
        <v>0</v>
      </c>
      <c r="N1998">
        <v>3.3999999999999998E-3</v>
      </c>
      <c r="O1998">
        <v>6.0800000000000003E-3</v>
      </c>
      <c r="P1998"/>
      <c r="Q1998"/>
      <c r="R1998">
        <v>9.4800000000000006E-3</v>
      </c>
      <c r="S1998"/>
      <c r="T1998"/>
      <c r="U1998"/>
      <c r="V1998"/>
      <c r="W1998"/>
      <c r="X1998"/>
      <c r="Y1998"/>
      <c r="Z1998"/>
      <c r="AA1998"/>
      <c r="AB1998"/>
      <c r="AC1998"/>
      <c r="AD1998"/>
      <c r="AE1998">
        <v>6.0800000000000003E-3</v>
      </c>
      <c r="AF1998"/>
      <c r="AG1998"/>
      <c r="AH1998"/>
      <c r="AI1998"/>
      <c r="AJ1998"/>
      <c r="AK1998"/>
      <c r="AL1998"/>
      <c r="AM1998"/>
      <c r="AN1998"/>
      <c r="AO1998"/>
      <c r="AP1998"/>
      <c r="AQ1998"/>
      <c r="AR1998"/>
      <c r="AS1998" t="s">
        <v>1353</v>
      </c>
      <c r="AT1998" s="108" t="str">
        <f t="shared" si="31"/>
        <v>DS21-1_2025-07-20_T</v>
      </c>
    </row>
    <row r="1999" spans="1:72" x14ac:dyDescent="0.35">
      <c r="A1999" t="s">
        <v>1865</v>
      </c>
      <c r="B1999" t="s">
        <v>1349</v>
      </c>
      <c r="C1999" t="s">
        <v>1361</v>
      </c>
      <c r="D1999" t="s">
        <v>1349</v>
      </c>
      <c r="E1999">
        <v>363.18419999999998</v>
      </c>
      <c r="F1999" t="s">
        <v>1351</v>
      </c>
      <c r="G1999" s="6">
        <v>45858.459814814814</v>
      </c>
      <c r="H1999"/>
      <c r="I1999" t="s">
        <v>1352</v>
      </c>
      <c r="J1999"/>
      <c r="K1999"/>
      <c r="L1999">
        <v>0</v>
      </c>
      <c r="M1999">
        <v>0</v>
      </c>
      <c r="N1999">
        <v>0.37601000000000001</v>
      </c>
      <c r="O1999">
        <v>9.4800000000000006E-3</v>
      </c>
      <c r="P1999"/>
      <c r="Q1999"/>
      <c r="R1999">
        <v>0.38549</v>
      </c>
      <c r="S1999"/>
      <c r="T1999"/>
      <c r="U1999"/>
      <c r="V1999"/>
      <c r="W1999"/>
      <c r="X1999"/>
      <c r="Y1999"/>
      <c r="Z1999"/>
      <c r="AA1999"/>
      <c r="AB1999"/>
      <c r="AC1999"/>
      <c r="AD1999"/>
      <c r="AE1999">
        <v>9.4800000000000006E-3</v>
      </c>
      <c r="AF1999"/>
      <c r="AG1999"/>
      <c r="AH1999"/>
      <c r="AI1999"/>
      <c r="AJ1999"/>
      <c r="AK1999"/>
      <c r="AL1999"/>
      <c r="AM1999"/>
      <c r="AN1999"/>
      <c r="AO1999"/>
      <c r="AP1999"/>
      <c r="AQ1999"/>
      <c r="AR1999"/>
      <c r="AS1999" t="s">
        <v>1353</v>
      </c>
      <c r="AT1999" s="108" t="str">
        <f t="shared" si="31"/>
        <v>AC6_2025-07-20_T</v>
      </c>
    </row>
    <row r="2000" spans="1:72" x14ac:dyDescent="0.35">
      <c r="A2000" t="s">
        <v>1865</v>
      </c>
      <c r="B2000" t="s">
        <v>1349</v>
      </c>
      <c r="C2000" t="s">
        <v>1359</v>
      </c>
      <c r="D2000" t="s">
        <v>1349</v>
      </c>
      <c r="E2000">
        <v>397.85719999999998</v>
      </c>
      <c r="F2000" t="s">
        <v>1357</v>
      </c>
      <c r="G2000" s="6">
        <v>45858.462824074071</v>
      </c>
      <c r="H2000"/>
      <c r="I2000" t="s">
        <v>1352</v>
      </c>
      <c r="J2000"/>
      <c r="K2000" t="s">
        <v>1360</v>
      </c>
      <c r="L2000">
        <v>4</v>
      </c>
      <c r="M2000">
        <v>0</v>
      </c>
      <c r="N2000">
        <v>0.23716000000000001</v>
      </c>
      <c r="O2000">
        <v>0.12753</v>
      </c>
      <c r="P2000"/>
      <c r="Q2000"/>
      <c r="R2000">
        <v>0.36468</v>
      </c>
      <c r="S2000"/>
      <c r="T2000"/>
      <c r="U2000"/>
      <c r="V2000"/>
      <c r="W2000"/>
      <c r="X2000"/>
      <c r="Y2000"/>
      <c r="Z2000"/>
      <c r="AA2000"/>
      <c r="AB2000"/>
      <c r="AC2000"/>
      <c r="AD2000"/>
      <c r="AE2000">
        <v>0.12753</v>
      </c>
      <c r="AF2000"/>
      <c r="AG2000"/>
      <c r="AH2000"/>
      <c r="AI2000"/>
      <c r="AJ2000"/>
      <c r="AK2000"/>
      <c r="AL2000"/>
      <c r="AM2000"/>
      <c r="AN2000"/>
      <c r="AO2000"/>
      <c r="AP2000"/>
      <c r="AQ2000"/>
      <c r="AR2000"/>
      <c r="AS2000" t="s">
        <v>1353</v>
      </c>
      <c r="AT2000" s="108" t="str">
        <f t="shared" si="31"/>
        <v>AC6_2025-07-20_C</v>
      </c>
    </row>
    <row r="2001" spans="1:46" x14ac:dyDescent="0.35">
      <c r="A2001" t="s">
        <v>1863</v>
      </c>
      <c r="B2001" t="s">
        <v>1349</v>
      </c>
      <c r="C2001" t="s">
        <v>1359</v>
      </c>
      <c r="D2001" t="s">
        <v>1349</v>
      </c>
      <c r="E2001">
        <v>805.96230000000003</v>
      </c>
      <c r="F2001" t="s">
        <v>1357</v>
      </c>
      <c r="G2001" s="6">
        <v>45858.466574074075</v>
      </c>
      <c r="H2001"/>
      <c r="I2001" t="s">
        <v>1352</v>
      </c>
      <c r="J2001"/>
      <c r="K2001" t="s">
        <v>1360</v>
      </c>
      <c r="L2001">
        <v>32</v>
      </c>
      <c r="M2001">
        <v>0</v>
      </c>
      <c r="N2001">
        <v>7.936E-2</v>
      </c>
      <c r="O2001">
        <v>0.12827</v>
      </c>
      <c r="P2001"/>
      <c r="Q2001"/>
      <c r="R2001">
        <v>0.20763999999999999</v>
      </c>
      <c r="S2001"/>
      <c r="T2001"/>
      <c r="U2001"/>
      <c r="V2001"/>
      <c r="W2001"/>
      <c r="X2001"/>
      <c r="Y2001"/>
      <c r="Z2001"/>
      <c r="AA2001"/>
      <c r="AB2001"/>
      <c r="AC2001"/>
      <c r="AD2001"/>
      <c r="AE2001">
        <v>0.12827</v>
      </c>
      <c r="AF2001"/>
      <c r="AG2001"/>
      <c r="AH2001"/>
      <c r="AI2001"/>
      <c r="AJ2001"/>
      <c r="AK2001"/>
      <c r="AL2001"/>
      <c r="AM2001"/>
      <c r="AN2001"/>
      <c r="AO2001"/>
      <c r="AP2001"/>
      <c r="AQ2001"/>
      <c r="AR2001"/>
      <c r="AS2001" t="s">
        <v>1353</v>
      </c>
      <c r="AT2001" s="108" t="str">
        <f t="shared" si="31"/>
        <v>RBA_2025-07-20_C</v>
      </c>
    </row>
    <row r="2002" spans="1:46" x14ac:dyDescent="0.35">
      <c r="A2002" t="s">
        <v>1864</v>
      </c>
      <c r="B2002" t="s">
        <v>1349</v>
      </c>
      <c r="C2002" t="s">
        <v>1359</v>
      </c>
      <c r="D2002" t="s">
        <v>1349</v>
      </c>
      <c r="E2002">
        <v>491.9794</v>
      </c>
      <c r="F2002" t="s">
        <v>1357</v>
      </c>
      <c r="G2002" s="6">
        <v>45858.471782407411</v>
      </c>
      <c r="H2002"/>
      <c r="I2002" t="s">
        <v>1352</v>
      </c>
      <c r="J2002"/>
      <c r="K2002" t="s">
        <v>1360</v>
      </c>
      <c r="L2002">
        <v>20</v>
      </c>
      <c r="M2002">
        <v>0</v>
      </c>
      <c r="N2002">
        <v>7.6289999999999997E-2</v>
      </c>
      <c r="O2002">
        <v>0.13103000000000001</v>
      </c>
      <c r="P2002"/>
      <c r="Q2002"/>
      <c r="R2002">
        <v>0.20732</v>
      </c>
      <c r="S2002"/>
      <c r="T2002"/>
      <c r="U2002"/>
      <c r="V2002"/>
      <c r="W2002"/>
      <c r="X2002"/>
      <c r="Y2002"/>
      <c r="Z2002"/>
      <c r="AA2002"/>
      <c r="AB2002"/>
      <c r="AC2002"/>
      <c r="AD2002"/>
      <c r="AE2002">
        <v>0.13103000000000001</v>
      </c>
      <c r="AF2002"/>
      <c r="AG2002"/>
      <c r="AH2002"/>
      <c r="AI2002"/>
      <c r="AJ2002"/>
      <c r="AK2002"/>
      <c r="AL2002"/>
      <c r="AM2002"/>
      <c r="AN2002"/>
      <c r="AO2002"/>
      <c r="AP2002"/>
      <c r="AQ2002"/>
      <c r="AR2002"/>
      <c r="AS2002" t="s">
        <v>1353</v>
      </c>
      <c r="AT2002" s="108" t="str">
        <f t="shared" si="31"/>
        <v>DS21-1_2025-07-20_C</v>
      </c>
    </row>
    <row r="2003" spans="1:46" x14ac:dyDescent="0.35">
      <c r="A2003" t="s">
        <v>1867</v>
      </c>
      <c r="B2003" t="s">
        <v>1349</v>
      </c>
      <c r="C2003" t="s">
        <v>1350</v>
      </c>
      <c r="D2003" t="s">
        <v>1349</v>
      </c>
      <c r="E2003">
        <v>25.569690000000001</v>
      </c>
      <c r="F2003" t="s">
        <v>1351</v>
      </c>
      <c r="G2003" s="6">
        <v>45858.472407407404</v>
      </c>
      <c r="H2003"/>
      <c r="I2003" t="s">
        <v>1352</v>
      </c>
      <c r="J2003"/>
      <c r="K2003"/>
      <c r="L2003">
        <v>0</v>
      </c>
      <c r="M2003">
        <v>0</v>
      </c>
      <c r="N2003">
        <v>8.3820000000000006E-2</v>
      </c>
      <c r="O2003">
        <v>6.9100000000000003E-3</v>
      </c>
      <c r="P2003"/>
      <c r="Q2003"/>
      <c r="R2003">
        <v>9.0730000000000005E-2</v>
      </c>
      <c r="S2003"/>
      <c r="T2003"/>
      <c r="U2003"/>
      <c r="V2003"/>
      <c r="W2003"/>
      <c r="X2003"/>
      <c r="Y2003"/>
      <c r="Z2003"/>
      <c r="AA2003"/>
      <c r="AB2003"/>
      <c r="AC2003"/>
      <c r="AD2003"/>
      <c r="AE2003">
        <v>6.9100000000000003E-3</v>
      </c>
      <c r="AF2003"/>
      <c r="AG2003"/>
      <c r="AH2003"/>
      <c r="AI2003"/>
      <c r="AJ2003"/>
      <c r="AK2003"/>
      <c r="AL2003"/>
      <c r="AM2003"/>
      <c r="AN2003"/>
      <c r="AO2003"/>
      <c r="AP2003"/>
      <c r="AQ2003"/>
      <c r="AR2003"/>
      <c r="AS2003" t="s">
        <v>1353</v>
      </c>
      <c r="AT2003" s="108" t="str">
        <f t="shared" si="31"/>
        <v>BB1_2025-07-20_N</v>
      </c>
    </row>
    <row r="2004" spans="1:46" x14ac:dyDescent="0.35">
      <c r="A2004" t="s">
        <v>1866</v>
      </c>
      <c r="B2004" t="s">
        <v>1349</v>
      </c>
      <c r="C2004" t="s">
        <v>1359</v>
      </c>
      <c r="D2004" t="s">
        <v>1349</v>
      </c>
      <c r="E2004">
        <v>450.9735</v>
      </c>
      <c r="F2004" t="s">
        <v>1357</v>
      </c>
      <c r="G2004" s="6">
        <v>45858.472928240742</v>
      </c>
      <c r="H2004"/>
      <c r="I2004" t="s">
        <v>1352</v>
      </c>
      <c r="J2004"/>
      <c r="K2004" t="s">
        <v>1360</v>
      </c>
      <c r="L2004">
        <v>4</v>
      </c>
      <c r="M2004">
        <v>0</v>
      </c>
      <c r="N2004">
        <v>0.26478000000000002</v>
      </c>
      <c r="O2004">
        <v>0.12811</v>
      </c>
      <c r="P2004"/>
      <c r="Q2004"/>
      <c r="R2004">
        <v>0.39289000000000002</v>
      </c>
      <c r="S2004"/>
      <c r="T2004"/>
      <c r="U2004"/>
      <c r="V2004"/>
      <c r="W2004"/>
      <c r="X2004"/>
      <c r="Y2004"/>
      <c r="Z2004"/>
      <c r="AA2004"/>
      <c r="AB2004"/>
      <c r="AC2004"/>
      <c r="AD2004"/>
      <c r="AE2004">
        <v>0.12811</v>
      </c>
      <c r="AF2004"/>
      <c r="AG2004"/>
      <c r="AH2004"/>
      <c r="AI2004"/>
      <c r="AJ2004"/>
      <c r="AK2004"/>
      <c r="AL2004"/>
      <c r="AM2004"/>
      <c r="AN2004"/>
      <c r="AO2004"/>
      <c r="AP2004"/>
      <c r="AQ2004"/>
      <c r="AR2004"/>
      <c r="AS2004" t="s">
        <v>1353</v>
      </c>
      <c r="AT2004" s="108" t="str">
        <f t="shared" si="31"/>
        <v>ETL1_2025-07-20_C</v>
      </c>
    </row>
    <row r="2005" spans="1:46" x14ac:dyDescent="0.35">
      <c r="A2005" t="s">
        <v>1867</v>
      </c>
      <c r="B2005" t="s">
        <v>1349</v>
      </c>
      <c r="C2005" t="s">
        <v>1359</v>
      </c>
      <c r="D2005" t="s">
        <v>1349</v>
      </c>
      <c r="E2005">
        <v>375.87889999999999</v>
      </c>
      <c r="F2005" t="s">
        <v>1357</v>
      </c>
      <c r="G2005" s="6">
        <v>45858.473032407404</v>
      </c>
      <c r="H2005"/>
      <c r="I2005" t="s">
        <v>1352</v>
      </c>
      <c r="J2005"/>
      <c r="K2005" t="s">
        <v>1360</v>
      </c>
      <c r="L2005">
        <v>4</v>
      </c>
      <c r="M2005">
        <v>0</v>
      </c>
      <c r="N2005">
        <v>0.22547</v>
      </c>
      <c r="O2005">
        <v>0.13236000000000001</v>
      </c>
      <c r="P2005"/>
      <c r="Q2005"/>
      <c r="R2005">
        <v>0.35782999999999998</v>
      </c>
      <c r="S2005"/>
      <c r="T2005"/>
      <c r="U2005"/>
      <c r="V2005"/>
      <c r="W2005"/>
      <c r="X2005"/>
      <c r="Y2005"/>
      <c r="Z2005"/>
      <c r="AA2005"/>
      <c r="AB2005"/>
      <c r="AC2005"/>
      <c r="AD2005"/>
      <c r="AE2005">
        <v>0.13236000000000001</v>
      </c>
      <c r="AF2005"/>
      <c r="AG2005"/>
      <c r="AH2005"/>
      <c r="AI2005"/>
      <c r="AJ2005"/>
      <c r="AK2005"/>
      <c r="AL2005"/>
      <c r="AM2005"/>
      <c r="AN2005"/>
      <c r="AO2005"/>
      <c r="AP2005"/>
      <c r="AQ2005"/>
      <c r="AR2005"/>
      <c r="AS2005" t="s">
        <v>1353</v>
      </c>
      <c r="AT2005" s="108" t="str">
        <f t="shared" si="31"/>
        <v>BB1_2025-07-20_C</v>
      </c>
    </row>
    <row r="2006" spans="1:46" x14ac:dyDescent="0.35">
      <c r="A2006" t="s">
        <v>1868</v>
      </c>
      <c r="B2006" t="s">
        <v>1349</v>
      </c>
      <c r="C2006" t="s">
        <v>1350</v>
      </c>
      <c r="D2006" t="s">
        <v>1349</v>
      </c>
      <c r="E2006">
        <v>-5.1424599999999998</v>
      </c>
      <c r="F2006" t="s">
        <v>1351</v>
      </c>
      <c r="G2006" s="6">
        <v>45858.473865740743</v>
      </c>
      <c r="H2006"/>
      <c r="I2006" t="s">
        <v>1352</v>
      </c>
      <c r="J2006"/>
      <c r="K2006"/>
      <c r="L2006">
        <v>0</v>
      </c>
      <c r="M2006">
        <v>0</v>
      </c>
      <c r="N2006">
        <v>-5.3200000000000001E-3</v>
      </c>
      <c r="O2006">
        <v>1.391E-2</v>
      </c>
      <c r="P2006"/>
      <c r="Q2006"/>
      <c r="R2006">
        <v>8.5900000000000004E-3</v>
      </c>
      <c r="S2006"/>
      <c r="T2006"/>
      <c r="U2006"/>
      <c r="V2006"/>
      <c r="W2006"/>
      <c r="X2006"/>
      <c r="Y2006"/>
      <c r="Z2006"/>
      <c r="AA2006"/>
      <c r="AB2006"/>
      <c r="AC2006"/>
      <c r="AD2006"/>
      <c r="AE2006">
        <v>1.391E-2</v>
      </c>
      <c r="AF2006"/>
      <c r="AG2006"/>
      <c r="AH2006"/>
      <c r="AI2006"/>
      <c r="AJ2006"/>
      <c r="AK2006"/>
      <c r="AL2006"/>
      <c r="AM2006"/>
      <c r="AN2006"/>
      <c r="AO2006"/>
      <c r="AP2006"/>
      <c r="AQ2006"/>
      <c r="AR2006"/>
      <c r="AS2006" t="s">
        <v>1353</v>
      </c>
      <c r="AT2006" s="108" t="str">
        <f t="shared" si="31"/>
        <v>PRP1_2025-07-20_N</v>
      </c>
    </row>
    <row r="2007" spans="1:46" x14ac:dyDescent="0.35">
      <c r="A2007" t="s">
        <v>1869</v>
      </c>
      <c r="B2007" t="s">
        <v>1349</v>
      </c>
      <c r="C2007" t="s">
        <v>1350</v>
      </c>
      <c r="D2007" t="s">
        <v>1349</v>
      </c>
      <c r="E2007">
        <v>10.03396</v>
      </c>
      <c r="F2007" t="s">
        <v>1351</v>
      </c>
      <c r="G2007" s="6">
        <v>45858.475752314815</v>
      </c>
      <c r="H2007"/>
      <c r="I2007" t="s">
        <v>1352</v>
      </c>
      <c r="J2007"/>
      <c r="K2007"/>
      <c r="L2007">
        <v>0</v>
      </c>
      <c r="M2007">
        <v>0</v>
      </c>
      <c r="N2007">
        <v>3.8730000000000001E-2</v>
      </c>
      <c r="O2007">
        <v>1.32E-2</v>
      </c>
      <c r="P2007"/>
      <c r="Q2007"/>
      <c r="R2007">
        <v>5.1929999999999997E-2</v>
      </c>
      <c r="S2007"/>
      <c r="T2007"/>
      <c r="U2007"/>
      <c r="V2007"/>
      <c r="W2007"/>
      <c r="X2007"/>
      <c r="Y2007"/>
      <c r="Z2007"/>
      <c r="AA2007"/>
      <c r="AB2007"/>
      <c r="AC2007"/>
      <c r="AD2007"/>
      <c r="AE2007">
        <v>1.32E-2</v>
      </c>
      <c r="AF2007"/>
      <c r="AG2007"/>
      <c r="AH2007"/>
      <c r="AI2007"/>
      <c r="AJ2007"/>
      <c r="AK2007"/>
      <c r="AL2007"/>
      <c r="AM2007"/>
      <c r="AN2007"/>
      <c r="AO2007"/>
      <c r="AP2007"/>
      <c r="AQ2007"/>
      <c r="AR2007"/>
      <c r="AS2007" t="s">
        <v>1353</v>
      </c>
      <c r="AT2007" s="108" t="str">
        <f t="shared" si="31"/>
        <v>RB1_2025-07-20_N</v>
      </c>
    </row>
    <row r="2008" spans="1:46" x14ac:dyDescent="0.35">
      <c r="A2008" t="s">
        <v>1870</v>
      </c>
      <c r="B2008" t="s">
        <v>1349</v>
      </c>
      <c r="C2008" t="s">
        <v>1350</v>
      </c>
      <c r="D2008" t="s">
        <v>1349</v>
      </c>
      <c r="E2008">
        <v>2.32606</v>
      </c>
      <c r="F2008" t="s">
        <v>1351</v>
      </c>
      <c r="G2008" s="6">
        <v>45858.477199074077</v>
      </c>
      <c r="H2008"/>
      <c r="I2008" t="s">
        <v>1352</v>
      </c>
      <c r="J2008"/>
      <c r="K2008"/>
      <c r="L2008">
        <v>0</v>
      </c>
      <c r="M2008">
        <v>0</v>
      </c>
      <c r="N2008">
        <v>1.636E-2</v>
      </c>
      <c r="O2008">
        <v>4.5700000000000003E-3</v>
      </c>
      <c r="P2008"/>
      <c r="Q2008"/>
      <c r="R2008">
        <v>2.0930000000000001E-2</v>
      </c>
      <c r="S2008"/>
      <c r="T2008"/>
      <c r="U2008"/>
      <c r="V2008"/>
      <c r="W2008"/>
      <c r="X2008"/>
      <c r="Y2008"/>
      <c r="Z2008"/>
      <c r="AA2008"/>
      <c r="AB2008"/>
      <c r="AC2008"/>
      <c r="AD2008"/>
      <c r="AE2008">
        <v>4.5700000000000003E-3</v>
      </c>
      <c r="AF2008"/>
      <c r="AG2008"/>
      <c r="AH2008"/>
      <c r="AI2008"/>
      <c r="AJ2008"/>
      <c r="AK2008"/>
      <c r="AL2008"/>
      <c r="AM2008"/>
      <c r="AN2008"/>
      <c r="AO2008"/>
      <c r="AP2008"/>
      <c r="AQ2008"/>
      <c r="AR2008"/>
      <c r="AS2008" t="s">
        <v>1353</v>
      </c>
      <c r="AT2008" s="108" t="str">
        <f t="shared" si="31"/>
        <v>CL2_2025-07-20_N</v>
      </c>
    </row>
    <row r="2009" spans="1:46" x14ac:dyDescent="0.35">
      <c r="A2009" t="s">
        <v>1866</v>
      </c>
      <c r="B2009" t="s">
        <v>1349</v>
      </c>
      <c r="C2009" t="s">
        <v>1361</v>
      </c>
      <c r="D2009" t="s">
        <v>1349</v>
      </c>
      <c r="E2009">
        <v>33.627279999999999</v>
      </c>
      <c r="F2009" t="s">
        <v>1351</v>
      </c>
      <c r="G2009" s="6">
        <v>45858.478136574071</v>
      </c>
      <c r="H2009"/>
      <c r="I2009" t="s">
        <v>1352</v>
      </c>
      <c r="J2009"/>
      <c r="K2009"/>
      <c r="L2009">
        <v>0</v>
      </c>
      <c r="M2009">
        <v>0</v>
      </c>
      <c r="N2009">
        <v>4.5400000000000003E-2</v>
      </c>
      <c r="O2009">
        <v>3.63E-3</v>
      </c>
      <c r="P2009"/>
      <c r="Q2009"/>
      <c r="R2009">
        <v>4.9029999999999997E-2</v>
      </c>
      <c r="S2009"/>
      <c r="T2009"/>
      <c r="U2009"/>
      <c r="V2009"/>
      <c r="W2009"/>
      <c r="X2009"/>
      <c r="Y2009"/>
      <c r="Z2009"/>
      <c r="AA2009"/>
      <c r="AB2009"/>
      <c r="AC2009"/>
      <c r="AD2009"/>
      <c r="AE2009">
        <v>3.63E-3</v>
      </c>
      <c r="AF2009"/>
      <c r="AG2009"/>
      <c r="AH2009"/>
      <c r="AI2009"/>
      <c r="AJ2009"/>
      <c r="AK2009"/>
      <c r="AL2009"/>
      <c r="AM2009"/>
      <c r="AN2009"/>
      <c r="AO2009"/>
      <c r="AP2009"/>
      <c r="AQ2009"/>
      <c r="AR2009"/>
      <c r="AS2009" t="s">
        <v>1353</v>
      </c>
      <c r="AT2009" s="108" t="str">
        <f t="shared" si="31"/>
        <v>ETL1_2025-07-20_T</v>
      </c>
    </row>
    <row r="2010" spans="1:46" x14ac:dyDescent="0.35">
      <c r="A2010" t="s">
        <v>1871</v>
      </c>
      <c r="B2010" t="s">
        <v>1349</v>
      </c>
      <c r="C2010" t="s">
        <v>1350</v>
      </c>
      <c r="D2010" t="s">
        <v>1349</v>
      </c>
      <c r="E2010">
        <v>4.26234</v>
      </c>
      <c r="F2010" t="s">
        <v>1351</v>
      </c>
      <c r="G2010" s="6">
        <v>45858.479178240741</v>
      </c>
      <c r="H2010"/>
      <c r="I2010" t="s">
        <v>1352</v>
      </c>
      <c r="J2010"/>
      <c r="K2010"/>
      <c r="L2010">
        <v>0</v>
      </c>
      <c r="M2010">
        <v>0</v>
      </c>
      <c r="N2010">
        <v>2.198E-2</v>
      </c>
      <c r="O2010">
        <v>6.3499999999999997E-3</v>
      </c>
      <c r="P2010"/>
      <c r="Q2010"/>
      <c r="R2010">
        <v>2.8330000000000001E-2</v>
      </c>
      <c r="S2010"/>
      <c r="T2010"/>
      <c r="U2010"/>
      <c r="V2010"/>
      <c r="W2010"/>
      <c r="X2010"/>
      <c r="Y2010"/>
      <c r="Z2010"/>
      <c r="AA2010"/>
      <c r="AB2010"/>
      <c r="AC2010"/>
      <c r="AD2010"/>
      <c r="AE2010">
        <v>6.3499999999999997E-3</v>
      </c>
      <c r="AF2010"/>
      <c r="AG2010"/>
      <c r="AH2010"/>
      <c r="AI2010"/>
      <c r="AJ2010"/>
      <c r="AK2010"/>
      <c r="AL2010"/>
      <c r="AM2010"/>
      <c r="AN2010"/>
      <c r="AO2010"/>
      <c r="AP2010"/>
      <c r="AQ2010"/>
      <c r="AR2010"/>
      <c r="AS2010" t="s">
        <v>1353</v>
      </c>
      <c r="AT2010" s="108" t="str">
        <f t="shared" si="31"/>
        <v>LSC1_2025-07-20_N</v>
      </c>
    </row>
    <row r="2011" spans="1:46" x14ac:dyDescent="0.35">
      <c r="A2011" t="s">
        <v>1861</v>
      </c>
      <c r="B2011" t="s">
        <v>1349</v>
      </c>
      <c r="C2011" t="s">
        <v>1361</v>
      </c>
      <c r="D2011" t="s">
        <v>1349</v>
      </c>
      <c r="E2011">
        <v>257.63720000000001</v>
      </c>
      <c r="F2011" t="s">
        <v>1351</v>
      </c>
      <c r="G2011" s="6">
        <v>45858.479189814818</v>
      </c>
      <c r="H2011"/>
      <c r="I2011" t="s">
        <v>1352</v>
      </c>
      <c r="J2011"/>
      <c r="K2011" t="s">
        <v>1360</v>
      </c>
      <c r="L2011">
        <v>0</v>
      </c>
      <c r="M2011">
        <v>0</v>
      </c>
      <c r="N2011">
        <v>0.26685999999999999</v>
      </c>
      <c r="O2011">
        <v>1.511E-2</v>
      </c>
      <c r="P2011"/>
      <c r="Q2011"/>
      <c r="R2011">
        <v>0.28197</v>
      </c>
      <c r="S2011"/>
      <c r="T2011"/>
      <c r="U2011"/>
      <c r="V2011"/>
      <c r="W2011"/>
      <c r="X2011"/>
      <c r="Y2011"/>
      <c r="Z2011"/>
      <c r="AA2011"/>
      <c r="AB2011"/>
      <c r="AC2011"/>
      <c r="AD2011"/>
      <c r="AE2011">
        <v>1.511E-2</v>
      </c>
      <c r="AF2011"/>
      <c r="AG2011"/>
      <c r="AH2011"/>
      <c r="AI2011"/>
      <c r="AJ2011"/>
      <c r="AK2011"/>
      <c r="AL2011"/>
      <c r="AM2011"/>
      <c r="AN2011"/>
      <c r="AO2011"/>
      <c r="AP2011"/>
      <c r="AQ2011"/>
      <c r="AR2011"/>
      <c r="AS2011" t="s">
        <v>1353</v>
      </c>
      <c r="AT2011" s="108" t="str">
        <f t="shared" si="31"/>
        <v>MRC_2025-07-20_T</v>
      </c>
    </row>
    <row r="2012" spans="1:46" x14ac:dyDescent="0.35">
      <c r="A2012" t="s">
        <v>1867</v>
      </c>
      <c r="B2012" t="s">
        <v>1349</v>
      </c>
      <c r="C2012" t="s">
        <v>1361</v>
      </c>
      <c r="D2012" t="s">
        <v>1349</v>
      </c>
      <c r="E2012">
        <v>491.7989</v>
      </c>
      <c r="F2012" t="s">
        <v>1351</v>
      </c>
      <c r="G2012" s="6">
        <v>45858.479699074072</v>
      </c>
      <c r="H2012"/>
      <c r="I2012" t="s">
        <v>1352</v>
      </c>
      <c r="J2012"/>
      <c r="K2012"/>
      <c r="L2012">
        <v>0</v>
      </c>
      <c r="M2012">
        <v>0</v>
      </c>
      <c r="N2012">
        <v>0.51317999999999997</v>
      </c>
      <c r="O2012">
        <v>3.5200000000000001E-3</v>
      </c>
      <c r="P2012"/>
      <c r="Q2012"/>
      <c r="R2012">
        <v>0.51670000000000005</v>
      </c>
      <c r="S2012"/>
      <c r="T2012"/>
      <c r="U2012"/>
      <c r="V2012"/>
      <c r="W2012"/>
      <c r="X2012"/>
      <c r="Y2012"/>
      <c r="Z2012"/>
      <c r="AA2012"/>
      <c r="AB2012"/>
      <c r="AC2012"/>
      <c r="AD2012"/>
      <c r="AE2012">
        <v>3.5200000000000001E-3</v>
      </c>
      <c r="AF2012"/>
      <c r="AG2012"/>
      <c r="AH2012"/>
      <c r="AI2012"/>
      <c r="AJ2012"/>
      <c r="AK2012"/>
      <c r="AL2012"/>
      <c r="AM2012"/>
      <c r="AN2012"/>
      <c r="AO2012"/>
      <c r="AP2012"/>
      <c r="AQ2012"/>
      <c r="AR2012"/>
      <c r="AS2012" t="s">
        <v>1353</v>
      </c>
      <c r="AT2012" s="108" t="str">
        <f t="shared" si="31"/>
        <v>BB1_2025-07-20_T</v>
      </c>
    </row>
    <row r="2013" spans="1:46" x14ac:dyDescent="0.35">
      <c r="A2013" t="s">
        <v>1868</v>
      </c>
      <c r="B2013" t="s">
        <v>1349</v>
      </c>
      <c r="C2013" t="s">
        <v>1361</v>
      </c>
      <c r="D2013" t="s">
        <v>1349</v>
      </c>
      <c r="E2013">
        <v>2.8405</v>
      </c>
      <c r="F2013" t="s">
        <v>1351</v>
      </c>
      <c r="G2013" s="6">
        <v>45858.480115740742</v>
      </c>
      <c r="H2013"/>
      <c r="I2013" t="s">
        <v>1352</v>
      </c>
      <c r="J2013"/>
      <c r="K2013"/>
      <c r="L2013">
        <v>0</v>
      </c>
      <c r="M2013">
        <v>0</v>
      </c>
      <c r="N2013">
        <v>1.6049999999999998E-2</v>
      </c>
      <c r="O2013">
        <v>5.7499999999999999E-3</v>
      </c>
      <c r="P2013"/>
      <c r="Q2013"/>
      <c r="R2013">
        <v>2.18E-2</v>
      </c>
      <c r="S2013"/>
      <c r="T2013"/>
      <c r="U2013"/>
      <c r="V2013"/>
      <c r="W2013"/>
      <c r="X2013"/>
      <c r="Y2013"/>
      <c r="Z2013"/>
      <c r="AA2013"/>
      <c r="AB2013"/>
      <c r="AC2013"/>
      <c r="AD2013"/>
      <c r="AE2013">
        <v>5.7499999999999999E-3</v>
      </c>
      <c r="AF2013"/>
      <c r="AG2013"/>
      <c r="AH2013"/>
      <c r="AI2013"/>
      <c r="AJ2013"/>
      <c r="AK2013"/>
      <c r="AL2013"/>
      <c r="AM2013"/>
      <c r="AN2013"/>
      <c r="AO2013"/>
      <c r="AP2013"/>
      <c r="AQ2013"/>
      <c r="AR2013"/>
      <c r="AS2013" t="s">
        <v>1353</v>
      </c>
      <c r="AT2013" s="108" t="str">
        <f t="shared" si="31"/>
        <v>PRP1_2025-07-20_T</v>
      </c>
    </row>
    <row r="2014" spans="1:46" x14ac:dyDescent="0.35">
      <c r="A2014" t="s">
        <v>1868</v>
      </c>
      <c r="B2014" t="s">
        <v>1349</v>
      </c>
      <c r="C2014" t="s">
        <v>1359</v>
      </c>
      <c r="D2014" t="s">
        <v>1349</v>
      </c>
      <c r="E2014">
        <v>252.00919999999999</v>
      </c>
      <c r="F2014" t="s">
        <v>1357</v>
      </c>
      <c r="G2014" s="6">
        <v>45858.480949074074</v>
      </c>
      <c r="H2014"/>
      <c r="I2014" t="s">
        <v>1352</v>
      </c>
      <c r="J2014"/>
      <c r="K2014" t="s">
        <v>1360</v>
      </c>
      <c r="L2014">
        <v>4</v>
      </c>
      <c r="M2014">
        <v>0</v>
      </c>
      <c r="N2014">
        <v>0.15670000000000001</v>
      </c>
      <c r="O2014">
        <v>0.13183</v>
      </c>
      <c r="P2014"/>
      <c r="Q2014"/>
      <c r="R2014">
        <v>0.28853000000000001</v>
      </c>
      <c r="S2014"/>
      <c r="T2014"/>
      <c r="U2014"/>
      <c r="V2014"/>
      <c r="W2014"/>
      <c r="X2014"/>
      <c r="Y2014"/>
      <c r="Z2014"/>
      <c r="AA2014"/>
      <c r="AB2014"/>
      <c r="AC2014"/>
      <c r="AD2014"/>
      <c r="AE2014">
        <v>0.13183</v>
      </c>
      <c r="AF2014"/>
      <c r="AG2014"/>
      <c r="AH2014"/>
      <c r="AI2014"/>
      <c r="AJ2014"/>
      <c r="AK2014"/>
      <c r="AL2014"/>
      <c r="AM2014"/>
      <c r="AN2014"/>
      <c r="AO2014"/>
      <c r="AP2014"/>
      <c r="AQ2014"/>
      <c r="AR2014"/>
      <c r="AS2014" t="s">
        <v>1353</v>
      </c>
      <c r="AT2014" s="108" t="str">
        <f t="shared" si="31"/>
        <v>PRP1_2025-07-20_C</v>
      </c>
    </row>
    <row r="2015" spans="1:46" x14ac:dyDescent="0.35">
      <c r="A2015" t="s">
        <v>1870</v>
      </c>
      <c r="B2015" t="s">
        <v>1349</v>
      </c>
      <c r="C2015" t="s">
        <v>1359</v>
      </c>
      <c r="D2015" t="s">
        <v>1349</v>
      </c>
      <c r="E2015">
        <v>209.06909999999999</v>
      </c>
      <c r="F2015" t="s">
        <v>1357</v>
      </c>
      <c r="G2015" s="6">
        <v>45858.486157407409</v>
      </c>
      <c r="H2015"/>
      <c r="I2015" t="s">
        <v>1352</v>
      </c>
      <c r="J2015"/>
      <c r="K2015" t="s">
        <v>1360</v>
      </c>
      <c r="L2015">
        <v>4</v>
      </c>
      <c r="M2015">
        <v>0</v>
      </c>
      <c r="N2015">
        <v>0.13173000000000001</v>
      </c>
      <c r="O2015">
        <v>0.12975</v>
      </c>
      <c r="P2015"/>
      <c r="Q2015"/>
      <c r="R2015">
        <v>0.26147999999999999</v>
      </c>
      <c r="S2015"/>
      <c r="T2015"/>
      <c r="U2015"/>
      <c r="V2015"/>
      <c r="W2015"/>
      <c r="X2015"/>
      <c r="Y2015"/>
      <c r="Z2015"/>
      <c r="AA2015"/>
      <c r="AB2015"/>
      <c r="AC2015"/>
      <c r="AD2015"/>
      <c r="AE2015">
        <v>0.12975</v>
      </c>
      <c r="AF2015"/>
      <c r="AG2015"/>
      <c r="AH2015"/>
      <c r="AI2015"/>
      <c r="AJ2015"/>
      <c r="AK2015"/>
      <c r="AL2015"/>
      <c r="AM2015"/>
      <c r="AN2015"/>
      <c r="AO2015"/>
      <c r="AP2015"/>
      <c r="AQ2015"/>
      <c r="AR2015"/>
      <c r="AS2015" t="s">
        <v>1353</v>
      </c>
      <c r="AT2015" s="108" t="str">
        <f t="shared" si="31"/>
        <v>CL2_2025-07-20_C</v>
      </c>
    </row>
    <row r="2016" spans="1:46" x14ac:dyDescent="0.35">
      <c r="A2016" t="s">
        <v>1872</v>
      </c>
      <c r="B2016" t="s">
        <v>1349</v>
      </c>
      <c r="C2016" t="s">
        <v>1350</v>
      </c>
      <c r="D2016" t="s">
        <v>1349</v>
      </c>
      <c r="E2016">
        <v>23.534849999999999</v>
      </c>
      <c r="F2016" t="s">
        <v>1351</v>
      </c>
      <c r="G2016" s="6">
        <v>45858.487719907411</v>
      </c>
      <c r="H2016"/>
      <c r="I2016" t="s">
        <v>1352</v>
      </c>
      <c r="J2016"/>
      <c r="K2016"/>
      <c r="L2016">
        <v>0</v>
      </c>
      <c r="M2016">
        <v>0</v>
      </c>
      <c r="N2016">
        <v>7.7920000000000003E-2</v>
      </c>
      <c r="O2016">
        <v>7.3000000000000001E-3</v>
      </c>
      <c r="P2016"/>
      <c r="Q2016"/>
      <c r="R2016">
        <v>8.5220000000000004E-2</v>
      </c>
      <c r="S2016"/>
      <c r="T2016"/>
      <c r="U2016"/>
      <c r="V2016"/>
      <c r="W2016"/>
      <c r="X2016"/>
      <c r="Y2016"/>
      <c r="Z2016"/>
      <c r="AA2016"/>
      <c r="AB2016"/>
      <c r="AC2016"/>
      <c r="AD2016"/>
      <c r="AE2016">
        <v>7.3000000000000001E-3</v>
      </c>
      <c r="AF2016"/>
      <c r="AG2016"/>
      <c r="AH2016"/>
      <c r="AI2016"/>
      <c r="AJ2016"/>
      <c r="AK2016"/>
      <c r="AL2016"/>
      <c r="AM2016"/>
      <c r="AN2016"/>
      <c r="AO2016"/>
      <c r="AP2016"/>
      <c r="AQ2016"/>
      <c r="AR2016"/>
      <c r="AS2016" t="s">
        <v>1353</v>
      </c>
      <c r="AT2016" s="108" t="str">
        <f t="shared" si="31"/>
        <v>MDWL1_2025-07-20_N</v>
      </c>
    </row>
    <row r="2017" spans="1:46" x14ac:dyDescent="0.35">
      <c r="A2017" t="s">
        <v>1873</v>
      </c>
      <c r="B2017" t="s">
        <v>1349</v>
      </c>
      <c r="C2017" t="s">
        <v>1350</v>
      </c>
      <c r="D2017" t="s">
        <v>1349</v>
      </c>
      <c r="E2017">
        <v>2.7521399999999998</v>
      </c>
      <c r="F2017" t="s">
        <v>1351</v>
      </c>
      <c r="G2017" s="6">
        <v>45858.488761574074</v>
      </c>
      <c r="H2017"/>
      <c r="I2017" t="s">
        <v>1352</v>
      </c>
      <c r="J2017"/>
      <c r="K2017"/>
      <c r="L2017">
        <v>0</v>
      </c>
      <c r="M2017">
        <v>0</v>
      </c>
      <c r="N2017">
        <v>1.7590000000000001E-2</v>
      </c>
      <c r="O2017">
        <v>1.7219999999999999E-2</v>
      </c>
      <c r="P2017"/>
      <c r="Q2017"/>
      <c r="R2017">
        <v>3.4810000000000001E-2</v>
      </c>
      <c r="S2017"/>
      <c r="T2017"/>
      <c r="U2017"/>
      <c r="V2017"/>
      <c r="W2017"/>
      <c r="X2017"/>
      <c r="Y2017"/>
      <c r="Z2017"/>
      <c r="AA2017"/>
      <c r="AB2017"/>
      <c r="AC2017"/>
      <c r="AD2017"/>
      <c r="AE2017">
        <v>1.7219999999999999E-2</v>
      </c>
      <c r="AF2017"/>
      <c r="AG2017"/>
      <c r="AH2017"/>
      <c r="AI2017"/>
      <c r="AJ2017"/>
      <c r="AK2017"/>
      <c r="AL2017"/>
      <c r="AM2017"/>
      <c r="AN2017"/>
      <c r="AO2017"/>
      <c r="AP2017"/>
      <c r="AQ2017"/>
      <c r="AR2017"/>
      <c r="AS2017" t="s">
        <v>1353</v>
      </c>
      <c r="AT2017" s="108" t="str">
        <f t="shared" si="31"/>
        <v>DB1_2025-07-20_N</v>
      </c>
    </row>
    <row r="2018" spans="1:46" x14ac:dyDescent="0.35">
      <c r="A2018" t="s">
        <v>1874</v>
      </c>
      <c r="B2018" t="s">
        <v>1349</v>
      </c>
      <c r="C2018" t="s">
        <v>1350</v>
      </c>
      <c r="D2018" t="s">
        <v>1349</v>
      </c>
      <c r="E2018">
        <v>-0.79656000000000005</v>
      </c>
      <c r="F2018" t="s">
        <v>1351</v>
      </c>
      <c r="G2018" s="6">
        <v>45858.491782407407</v>
      </c>
      <c r="H2018"/>
      <c r="I2018" t="s">
        <v>1352</v>
      </c>
      <c r="J2018"/>
      <c r="K2018"/>
      <c r="L2018">
        <v>0</v>
      </c>
      <c r="M2018">
        <v>0</v>
      </c>
      <c r="N2018">
        <v>7.2899999999999996E-3</v>
      </c>
      <c r="O2018">
        <v>1.073E-2</v>
      </c>
      <c r="P2018"/>
      <c r="Q2018"/>
      <c r="R2018">
        <v>1.8020000000000001E-2</v>
      </c>
      <c r="S2018"/>
      <c r="T2018"/>
      <c r="U2018"/>
      <c r="V2018"/>
      <c r="W2018"/>
      <c r="X2018"/>
      <c r="Y2018"/>
      <c r="Z2018"/>
      <c r="AA2018"/>
      <c r="AB2018"/>
      <c r="AC2018"/>
      <c r="AD2018"/>
      <c r="AE2018">
        <v>1.073E-2</v>
      </c>
      <c r="AF2018"/>
      <c r="AG2018"/>
      <c r="AH2018"/>
      <c r="AI2018"/>
      <c r="AJ2018"/>
      <c r="AK2018"/>
      <c r="AL2018"/>
      <c r="AM2018"/>
      <c r="AN2018"/>
      <c r="AO2018"/>
      <c r="AP2018"/>
      <c r="AQ2018"/>
      <c r="AR2018"/>
      <c r="AS2018" t="s">
        <v>1353</v>
      </c>
      <c r="AT2018" s="108" t="str">
        <f t="shared" si="31"/>
        <v>CB3_2025-07-20_N</v>
      </c>
    </row>
    <row r="2019" spans="1:46" x14ac:dyDescent="0.35">
      <c r="A2019" t="s">
        <v>1869</v>
      </c>
      <c r="B2019" t="s">
        <v>1349</v>
      </c>
      <c r="C2019" t="s">
        <v>1359</v>
      </c>
      <c r="D2019" t="s">
        <v>1349</v>
      </c>
      <c r="E2019">
        <v>614.52800000000002</v>
      </c>
      <c r="F2019" t="s">
        <v>1357</v>
      </c>
      <c r="G2019" s="6">
        <v>45858.491990740738</v>
      </c>
      <c r="H2019"/>
      <c r="I2019" t="s">
        <v>1352</v>
      </c>
      <c r="J2019"/>
      <c r="K2019" t="s">
        <v>1360</v>
      </c>
      <c r="L2019">
        <v>25</v>
      </c>
      <c r="M2019">
        <v>0</v>
      </c>
      <c r="N2019">
        <v>7.6929999999999998E-2</v>
      </c>
      <c r="O2019">
        <v>0.12934999999999999</v>
      </c>
      <c r="P2019"/>
      <c r="Q2019"/>
      <c r="R2019">
        <v>0.20627999999999999</v>
      </c>
      <c r="S2019"/>
      <c r="T2019"/>
      <c r="U2019"/>
      <c r="V2019"/>
      <c r="W2019"/>
      <c r="X2019"/>
      <c r="Y2019"/>
      <c r="Z2019"/>
      <c r="AA2019"/>
      <c r="AB2019"/>
      <c r="AC2019"/>
      <c r="AD2019"/>
      <c r="AE2019">
        <v>0.12934999999999999</v>
      </c>
      <c r="AF2019"/>
      <c r="AG2019"/>
      <c r="AH2019"/>
      <c r="AI2019"/>
      <c r="AJ2019"/>
      <c r="AK2019"/>
      <c r="AL2019"/>
      <c r="AM2019"/>
      <c r="AN2019"/>
      <c r="AO2019"/>
      <c r="AP2019"/>
      <c r="AQ2019"/>
      <c r="AR2019"/>
      <c r="AS2019" t="s">
        <v>1353</v>
      </c>
      <c r="AT2019" s="108" t="str">
        <f t="shared" si="31"/>
        <v>RB1_2025-07-20_C</v>
      </c>
    </row>
    <row r="2020" spans="1:46" x14ac:dyDescent="0.35">
      <c r="A2020" t="s">
        <v>1871</v>
      </c>
      <c r="B2020" t="s">
        <v>1349</v>
      </c>
      <c r="C2020" t="s">
        <v>1361</v>
      </c>
      <c r="D2020" t="s">
        <v>1349</v>
      </c>
      <c r="E2020">
        <v>488.41309999999999</v>
      </c>
      <c r="F2020" t="s">
        <v>1351</v>
      </c>
      <c r="G2020" s="6">
        <v>45858.492303240739</v>
      </c>
      <c r="H2020"/>
      <c r="I2020" t="s">
        <v>1352</v>
      </c>
      <c r="J2020"/>
      <c r="K2020"/>
      <c r="L2020">
        <v>0</v>
      </c>
      <c r="M2020">
        <v>0</v>
      </c>
      <c r="N2020">
        <v>0.50951000000000002</v>
      </c>
      <c r="O2020">
        <v>3.8899999999999998E-3</v>
      </c>
      <c r="P2020"/>
      <c r="Q2020"/>
      <c r="R2020">
        <v>0.51339999999999997</v>
      </c>
      <c r="S2020"/>
      <c r="T2020"/>
      <c r="U2020"/>
      <c r="V2020"/>
      <c r="W2020"/>
      <c r="X2020"/>
      <c r="Y2020"/>
      <c r="Z2020"/>
      <c r="AA2020"/>
      <c r="AB2020"/>
      <c r="AC2020"/>
      <c r="AD2020"/>
      <c r="AE2020">
        <v>3.8899999999999998E-3</v>
      </c>
      <c r="AF2020"/>
      <c r="AG2020"/>
      <c r="AH2020"/>
      <c r="AI2020"/>
      <c r="AJ2020"/>
      <c r="AK2020"/>
      <c r="AL2020"/>
      <c r="AM2020"/>
      <c r="AN2020"/>
      <c r="AO2020"/>
      <c r="AP2020"/>
      <c r="AQ2020"/>
      <c r="AR2020"/>
      <c r="AS2020" t="s">
        <v>1353</v>
      </c>
      <c r="AT2020" s="108" t="str">
        <f t="shared" si="31"/>
        <v>LSC1_2025-07-20_T</v>
      </c>
    </row>
    <row r="2021" spans="1:46" x14ac:dyDescent="0.35">
      <c r="A2021" t="s">
        <v>1863</v>
      </c>
      <c r="B2021" t="s">
        <v>1349</v>
      </c>
      <c r="C2021" t="s">
        <v>1361</v>
      </c>
      <c r="D2021" t="s">
        <v>1349</v>
      </c>
      <c r="E2021">
        <v>460.09980000000002</v>
      </c>
      <c r="F2021" t="s">
        <v>1351</v>
      </c>
      <c r="G2021" s="6">
        <v>45858.492615740739</v>
      </c>
      <c r="H2021"/>
      <c r="I2021" t="s">
        <v>1352</v>
      </c>
      <c r="J2021"/>
      <c r="K2021" t="s">
        <v>1360</v>
      </c>
      <c r="L2021">
        <v>4</v>
      </c>
      <c r="M2021">
        <v>0</v>
      </c>
      <c r="N2021">
        <v>0.10179000000000001</v>
      </c>
      <c r="O2021">
        <v>3.2000000000000003E-4</v>
      </c>
      <c r="P2021"/>
      <c r="Q2021"/>
      <c r="R2021">
        <v>0.10212</v>
      </c>
      <c r="S2021"/>
      <c r="T2021"/>
      <c r="U2021"/>
      <c r="V2021"/>
      <c r="W2021"/>
      <c r="X2021"/>
      <c r="Y2021"/>
      <c r="Z2021"/>
      <c r="AA2021"/>
      <c r="AB2021"/>
      <c r="AC2021"/>
      <c r="AD2021"/>
      <c r="AE2021">
        <v>3.2000000000000003E-4</v>
      </c>
      <c r="AF2021"/>
      <c r="AG2021"/>
      <c r="AH2021"/>
      <c r="AI2021"/>
      <c r="AJ2021"/>
      <c r="AK2021"/>
      <c r="AL2021"/>
      <c r="AM2021"/>
      <c r="AN2021"/>
      <c r="AO2021"/>
      <c r="AP2021"/>
      <c r="AQ2021"/>
      <c r="AR2021"/>
      <c r="AS2021" t="s">
        <v>1353</v>
      </c>
      <c r="AT2021" s="108" t="str">
        <f t="shared" si="31"/>
        <v>RBA_2025-07-20_T</v>
      </c>
    </row>
    <row r="2022" spans="1:46" x14ac:dyDescent="0.35">
      <c r="A2022" t="s">
        <v>1875</v>
      </c>
      <c r="B2022" t="s">
        <v>1349</v>
      </c>
      <c r="C2022" t="s">
        <v>1350</v>
      </c>
      <c r="D2022" t="s">
        <v>1349</v>
      </c>
      <c r="E2022">
        <v>4.6696900000000001</v>
      </c>
      <c r="F2022" t="s">
        <v>1351</v>
      </c>
      <c r="G2022" s="6">
        <v>45858.492928240739</v>
      </c>
      <c r="H2022"/>
      <c r="I2022" t="s">
        <v>1352</v>
      </c>
      <c r="J2022"/>
      <c r="K2022"/>
      <c r="L2022">
        <v>0</v>
      </c>
      <c r="M2022">
        <v>0</v>
      </c>
      <c r="N2022">
        <v>2.316E-2</v>
      </c>
      <c r="O2022">
        <v>3.5899999999999999E-3</v>
      </c>
      <c r="P2022"/>
      <c r="Q2022"/>
      <c r="R2022">
        <v>2.6749999999999999E-2</v>
      </c>
      <c r="S2022"/>
      <c r="T2022"/>
      <c r="U2022"/>
      <c r="V2022"/>
      <c r="W2022"/>
      <c r="X2022"/>
      <c r="Y2022"/>
      <c r="Z2022"/>
      <c r="AA2022"/>
      <c r="AB2022"/>
      <c r="AC2022"/>
      <c r="AD2022"/>
      <c r="AE2022">
        <v>3.5899999999999999E-3</v>
      </c>
      <c r="AF2022"/>
      <c r="AG2022"/>
      <c r="AH2022"/>
      <c r="AI2022"/>
      <c r="AJ2022"/>
      <c r="AK2022"/>
      <c r="AL2022"/>
      <c r="AM2022"/>
      <c r="AN2022"/>
      <c r="AO2022"/>
      <c r="AP2022"/>
      <c r="AQ2022"/>
      <c r="AR2022"/>
      <c r="AS2022" t="s">
        <v>1353</v>
      </c>
      <c r="AT2022" s="108" t="str">
        <f t="shared" si="31"/>
        <v>AC5_2025-07-20_N</v>
      </c>
    </row>
    <row r="2023" spans="1:46" x14ac:dyDescent="0.35">
      <c r="A2023" t="s">
        <v>1869</v>
      </c>
      <c r="B2023" t="s">
        <v>1349</v>
      </c>
      <c r="C2023" t="s">
        <v>1361</v>
      </c>
      <c r="D2023" t="s">
        <v>1349</v>
      </c>
      <c r="E2023">
        <v>2191.85</v>
      </c>
      <c r="F2023" t="s">
        <v>1351</v>
      </c>
      <c r="G2023" s="6">
        <v>45858.493761574071</v>
      </c>
      <c r="H2023"/>
      <c r="I2023" t="s">
        <v>1352</v>
      </c>
      <c r="J2023"/>
      <c r="K2023" t="s">
        <v>1360</v>
      </c>
      <c r="L2023">
        <v>4</v>
      </c>
      <c r="M2023">
        <v>0</v>
      </c>
      <c r="N2023">
        <v>0.45563999999999999</v>
      </c>
      <c r="O2023">
        <v>8.4999999999999995E-4</v>
      </c>
      <c r="P2023"/>
      <c r="Q2023"/>
      <c r="R2023">
        <v>0.45649000000000001</v>
      </c>
      <c r="S2023"/>
      <c r="T2023"/>
      <c r="U2023"/>
      <c r="V2023"/>
      <c r="W2023"/>
      <c r="X2023"/>
      <c r="Y2023"/>
      <c r="Z2023"/>
      <c r="AA2023"/>
      <c r="AB2023"/>
      <c r="AC2023"/>
      <c r="AD2023"/>
      <c r="AE2023">
        <v>8.4999999999999995E-4</v>
      </c>
      <c r="AF2023"/>
      <c r="AG2023"/>
      <c r="AH2023"/>
      <c r="AI2023"/>
      <c r="AJ2023"/>
      <c r="AK2023"/>
      <c r="AL2023"/>
      <c r="AM2023"/>
      <c r="AN2023"/>
      <c r="AO2023"/>
      <c r="AP2023"/>
      <c r="AQ2023"/>
      <c r="AR2023"/>
      <c r="AS2023" t="s">
        <v>1353</v>
      </c>
      <c r="AT2023" s="108" t="str">
        <f t="shared" si="31"/>
        <v>RB1_2025-07-20_T</v>
      </c>
    </row>
    <row r="2024" spans="1:46" x14ac:dyDescent="0.35">
      <c r="A2024" t="s">
        <v>1873</v>
      </c>
      <c r="B2024" t="s">
        <v>1349</v>
      </c>
      <c r="C2024" t="s">
        <v>1361</v>
      </c>
      <c r="D2024" t="s">
        <v>1349</v>
      </c>
      <c r="E2024">
        <v>44.146790000000003</v>
      </c>
      <c r="F2024" t="s">
        <v>1351</v>
      </c>
      <c r="G2024" s="6">
        <v>45858.497407407405</v>
      </c>
      <c r="H2024"/>
      <c r="I2024" t="s">
        <v>1352</v>
      </c>
      <c r="J2024"/>
      <c r="K2024"/>
      <c r="L2024">
        <v>0</v>
      </c>
      <c r="M2024">
        <v>0</v>
      </c>
      <c r="N2024">
        <v>5.5489999999999998E-2</v>
      </c>
      <c r="O2024">
        <v>1.0529999999999999E-2</v>
      </c>
      <c r="P2024"/>
      <c r="Q2024"/>
      <c r="R2024">
        <v>6.6019999999999995E-2</v>
      </c>
      <c r="S2024"/>
      <c r="T2024"/>
      <c r="U2024"/>
      <c r="V2024"/>
      <c r="W2024"/>
      <c r="X2024"/>
      <c r="Y2024"/>
      <c r="Z2024"/>
      <c r="AA2024"/>
      <c r="AB2024"/>
      <c r="AC2024"/>
      <c r="AD2024"/>
      <c r="AE2024">
        <v>1.0529999999999999E-2</v>
      </c>
      <c r="AF2024"/>
      <c r="AG2024"/>
      <c r="AH2024"/>
      <c r="AI2024"/>
      <c r="AJ2024"/>
      <c r="AK2024"/>
      <c r="AL2024"/>
      <c r="AM2024"/>
      <c r="AN2024"/>
      <c r="AO2024"/>
      <c r="AP2024"/>
      <c r="AQ2024"/>
      <c r="AR2024"/>
      <c r="AS2024" t="s">
        <v>1353</v>
      </c>
      <c r="AT2024" s="108" t="str">
        <f t="shared" si="31"/>
        <v>DB1_2025-07-20_T</v>
      </c>
    </row>
    <row r="2025" spans="1:46" x14ac:dyDescent="0.35">
      <c r="A2025" t="s">
        <v>1874</v>
      </c>
      <c r="B2025" t="s">
        <v>1349</v>
      </c>
      <c r="C2025" t="s">
        <v>1361</v>
      </c>
      <c r="D2025" t="s">
        <v>1349</v>
      </c>
      <c r="E2025">
        <v>104.721</v>
      </c>
      <c r="F2025" t="s">
        <v>1351</v>
      </c>
      <c r="G2025" s="6">
        <v>45858.498252314814</v>
      </c>
      <c r="H2025"/>
      <c r="I2025" t="s">
        <v>1352</v>
      </c>
      <c r="J2025"/>
      <c r="K2025"/>
      <c r="L2025">
        <v>0</v>
      </c>
      <c r="M2025">
        <v>0</v>
      </c>
      <c r="N2025">
        <v>0.11419</v>
      </c>
      <c r="O2025">
        <v>5.9500000000000004E-3</v>
      </c>
      <c r="P2025"/>
      <c r="Q2025"/>
      <c r="R2025">
        <v>0.12013</v>
      </c>
      <c r="S2025"/>
      <c r="T2025"/>
      <c r="U2025"/>
      <c r="V2025"/>
      <c r="W2025"/>
      <c r="X2025"/>
      <c r="Y2025"/>
      <c r="Z2025"/>
      <c r="AA2025"/>
      <c r="AB2025"/>
      <c r="AC2025"/>
      <c r="AD2025"/>
      <c r="AE2025">
        <v>5.9500000000000004E-3</v>
      </c>
      <c r="AF2025"/>
      <c r="AG2025"/>
      <c r="AH2025"/>
      <c r="AI2025"/>
      <c r="AJ2025"/>
      <c r="AK2025"/>
      <c r="AL2025"/>
      <c r="AM2025"/>
      <c r="AN2025"/>
      <c r="AO2025"/>
      <c r="AP2025"/>
      <c r="AQ2025"/>
      <c r="AR2025"/>
      <c r="AS2025" t="s">
        <v>1353</v>
      </c>
      <c r="AT2025" s="108" t="str">
        <f t="shared" si="31"/>
        <v>CB3_2025-07-20_T</v>
      </c>
    </row>
    <row r="2026" spans="1:46" x14ac:dyDescent="0.35">
      <c r="A2026" t="s">
        <v>1871</v>
      </c>
      <c r="B2026" t="s">
        <v>1349</v>
      </c>
      <c r="C2026" t="s">
        <v>1359</v>
      </c>
      <c r="D2026" t="s">
        <v>1349</v>
      </c>
      <c r="E2026">
        <v>613.45399999999995</v>
      </c>
      <c r="F2026" t="s">
        <v>1357</v>
      </c>
      <c r="G2026" s="6">
        <v>45858.499085648145</v>
      </c>
      <c r="H2026"/>
      <c r="I2026" t="s">
        <v>1352</v>
      </c>
      <c r="J2026"/>
      <c r="K2026" t="s">
        <v>1360</v>
      </c>
      <c r="L2026">
        <v>24</v>
      </c>
      <c r="M2026">
        <v>0</v>
      </c>
      <c r="N2026">
        <v>7.9719999999999999E-2</v>
      </c>
      <c r="O2026">
        <v>0.12898000000000001</v>
      </c>
      <c r="P2026"/>
      <c r="Q2026"/>
      <c r="R2026">
        <v>0.20868999999999999</v>
      </c>
      <c r="S2026"/>
      <c r="T2026"/>
      <c r="U2026"/>
      <c r="V2026"/>
      <c r="W2026"/>
      <c r="X2026"/>
      <c r="Y2026"/>
      <c r="Z2026"/>
      <c r="AA2026"/>
      <c r="AB2026"/>
      <c r="AC2026"/>
      <c r="AD2026"/>
      <c r="AE2026">
        <v>0.12898000000000001</v>
      </c>
      <c r="AF2026"/>
      <c r="AG2026"/>
      <c r="AH2026"/>
      <c r="AI2026"/>
      <c r="AJ2026"/>
      <c r="AK2026"/>
      <c r="AL2026"/>
      <c r="AM2026"/>
      <c r="AN2026"/>
      <c r="AO2026"/>
      <c r="AP2026"/>
      <c r="AQ2026"/>
      <c r="AR2026"/>
      <c r="AS2026" t="s">
        <v>1353</v>
      </c>
      <c r="AT2026" s="108" t="str">
        <f t="shared" si="31"/>
        <v>LSC1_2025-07-20_C</v>
      </c>
    </row>
    <row r="2027" spans="1:46" x14ac:dyDescent="0.35">
      <c r="A2027" t="s">
        <v>1875</v>
      </c>
      <c r="B2027" t="s">
        <v>1349</v>
      </c>
      <c r="C2027" t="s">
        <v>1361</v>
      </c>
      <c r="D2027" t="s">
        <v>1349</v>
      </c>
      <c r="E2027">
        <v>257.4932</v>
      </c>
      <c r="F2027" t="s">
        <v>1351</v>
      </c>
      <c r="G2027" s="6">
        <v>45858.499293981484</v>
      </c>
      <c r="H2027"/>
      <c r="I2027" t="s">
        <v>1352</v>
      </c>
      <c r="J2027"/>
      <c r="K2027"/>
      <c r="L2027">
        <v>0</v>
      </c>
      <c r="M2027">
        <v>0</v>
      </c>
      <c r="N2027">
        <v>0.26671</v>
      </c>
      <c r="O2027">
        <v>2.5300000000000001E-3</v>
      </c>
      <c r="P2027"/>
      <c r="Q2027"/>
      <c r="R2027">
        <v>0.26923999999999998</v>
      </c>
      <c r="S2027"/>
      <c r="T2027"/>
      <c r="U2027"/>
      <c r="V2027"/>
      <c r="W2027"/>
      <c r="X2027"/>
      <c r="Y2027"/>
      <c r="Z2027"/>
      <c r="AA2027"/>
      <c r="AB2027"/>
      <c r="AC2027"/>
      <c r="AD2027"/>
      <c r="AE2027">
        <v>2.5300000000000001E-3</v>
      </c>
      <c r="AF2027"/>
      <c r="AG2027"/>
      <c r="AH2027"/>
      <c r="AI2027"/>
      <c r="AJ2027"/>
      <c r="AK2027"/>
      <c r="AL2027"/>
      <c r="AM2027"/>
      <c r="AN2027"/>
      <c r="AO2027"/>
      <c r="AP2027"/>
      <c r="AQ2027"/>
      <c r="AR2027"/>
      <c r="AS2027" t="s">
        <v>1353</v>
      </c>
      <c r="AT2027" s="108" t="str">
        <f t="shared" si="31"/>
        <v>AC5_2025-07-20_T</v>
      </c>
    </row>
    <row r="2028" spans="1:46" x14ac:dyDescent="0.35">
      <c r="A2028" t="s">
        <v>1873</v>
      </c>
      <c r="B2028" t="s">
        <v>1349</v>
      </c>
      <c r="C2028" t="s">
        <v>1359</v>
      </c>
      <c r="D2028" t="s">
        <v>1349</v>
      </c>
      <c r="E2028">
        <v>362.11689999999999</v>
      </c>
      <c r="F2028" t="s">
        <v>1357</v>
      </c>
      <c r="G2028" s="6">
        <v>45858.499710648146</v>
      </c>
      <c r="H2028"/>
      <c r="I2028" t="s">
        <v>1352</v>
      </c>
      <c r="J2028"/>
      <c r="K2028" t="s">
        <v>1360</v>
      </c>
      <c r="L2028">
        <v>4</v>
      </c>
      <c r="M2028">
        <v>0</v>
      </c>
      <c r="N2028">
        <v>0.21807000000000001</v>
      </c>
      <c r="O2028">
        <v>0.12933</v>
      </c>
      <c r="P2028"/>
      <c r="Q2028"/>
      <c r="R2028">
        <v>0.34739999999999999</v>
      </c>
      <c r="S2028"/>
      <c r="T2028"/>
      <c r="U2028"/>
      <c r="V2028"/>
      <c r="W2028"/>
      <c r="X2028"/>
      <c r="Y2028"/>
      <c r="Z2028"/>
      <c r="AA2028"/>
      <c r="AB2028"/>
      <c r="AC2028"/>
      <c r="AD2028"/>
      <c r="AE2028">
        <v>0.12933</v>
      </c>
      <c r="AF2028"/>
      <c r="AG2028"/>
      <c r="AH2028"/>
      <c r="AI2028"/>
      <c r="AJ2028"/>
      <c r="AK2028"/>
      <c r="AL2028"/>
      <c r="AM2028"/>
      <c r="AN2028"/>
      <c r="AO2028"/>
      <c r="AP2028"/>
      <c r="AQ2028"/>
      <c r="AR2028"/>
      <c r="AS2028" t="s">
        <v>1353</v>
      </c>
      <c r="AT2028" s="108" t="str">
        <f t="shared" si="31"/>
        <v>DB1_2025-07-20_C</v>
      </c>
    </row>
    <row r="2029" spans="1:46" x14ac:dyDescent="0.35">
      <c r="A2029" t="s">
        <v>1874</v>
      </c>
      <c r="B2029" t="s">
        <v>1349</v>
      </c>
      <c r="C2029" t="s">
        <v>1359</v>
      </c>
      <c r="D2029" t="s">
        <v>1349</v>
      </c>
      <c r="E2029">
        <v>499.87619999999998</v>
      </c>
      <c r="F2029" t="s">
        <v>1357</v>
      </c>
      <c r="G2029" s="6">
        <v>45858.500219907408</v>
      </c>
      <c r="H2029"/>
      <c r="I2029" t="s">
        <v>1352</v>
      </c>
      <c r="J2029"/>
      <c r="K2029" t="s">
        <v>1360</v>
      </c>
      <c r="L2029">
        <v>4</v>
      </c>
      <c r="M2029">
        <v>0</v>
      </c>
      <c r="N2029">
        <v>0.28942000000000001</v>
      </c>
      <c r="O2029">
        <v>0.12952</v>
      </c>
      <c r="P2029"/>
      <c r="Q2029"/>
      <c r="R2029">
        <v>0.41893999999999998</v>
      </c>
      <c r="S2029"/>
      <c r="T2029"/>
      <c r="U2029"/>
      <c r="V2029"/>
      <c r="W2029"/>
      <c r="X2029"/>
      <c r="Y2029"/>
      <c r="Z2029"/>
      <c r="AA2029"/>
      <c r="AB2029"/>
      <c r="AC2029"/>
      <c r="AD2029"/>
      <c r="AE2029">
        <v>0.12952</v>
      </c>
      <c r="AF2029"/>
      <c r="AG2029"/>
      <c r="AH2029"/>
      <c r="AI2029"/>
      <c r="AJ2029"/>
      <c r="AK2029"/>
      <c r="AL2029"/>
      <c r="AM2029"/>
      <c r="AN2029"/>
      <c r="AO2029"/>
      <c r="AP2029"/>
      <c r="AQ2029"/>
      <c r="AR2029"/>
      <c r="AS2029" t="s">
        <v>1353</v>
      </c>
      <c r="AT2029" s="108" t="str">
        <f t="shared" si="31"/>
        <v>CB3_2025-07-20_C</v>
      </c>
    </row>
    <row r="2030" spans="1:46" x14ac:dyDescent="0.35">
      <c r="A2030" t="s">
        <v>1875</v>
      </c>
      <c r="B2030" t="s">
        <v>1349</v>
      </c>
      <c r="C2030" t="s">
        <v>1359</v>
      </c>
      <c r="D2030" t="s">
        <v>1349</v>
      </c>
      <c r="E2030">
        <v>347.13150000000002</v>
      </c>
      <c r="F2030" t="s">
        <v>1357</v>
      </c>
      <c r="G2030" s="6">
        <v>45858.500532407408</v>
      </c>
      <c r="H2030"/>
      <c r="I2030" t="s">
        <v>1352</v>
      </c>
      <c r="J2030"/>
      <c r="K2030" t="s">
        <v>1360</v>
      </c>
      <c r="L2030">
        <v>4</v>
      </c>
      <c r="M2030">
        <v>0</v>
      </c>
      <c r="N2030">
        <v>0.20993999999999999</v>
      </c>
      <c r="O2030">
        <v>0.1321</v>
      </c>
      <c r="P2030"/>
      <c r="Q2030"/>
      <c r="R2030">
        <v>0.34204000000000001</v>
      </c>
      <c r="S2030"/>
      <c r="T2030"/>
      <c r="U2030"/>
      <c r="V2030"/>
      <c r="W2030"/>
      <c r="X2030"/>
      <c r="Y2030"/>
      <c r="Z2030"/>
      <c r="AA2030"/>
      <c r="AB2030"/>
      <c r="AC2030"/>
      <c r="AD2030"/>
      <c r="AE2030">
        <v>0.1321</v>
      </c>
      <c r="AF2030"/>
      <c r="AG2030"/>
      <c r="AH2030"/>
      <c r="AI2030"/>
      <c r="AJ2030"/>
      <c r="AK2030"/>
      <c r="AL2030"/>
      <c r="AM2030"/>
      <c r="AN2030"/>
      <c r="AO2030"/>
      <c r="AP2030"/>
      <c r="AQ2030"/>
      <c r="AR2030"/>
      <c r="AS2030" t="s">
        <v>1353</v>
      </c>
      <c r="AT2030" s="108" t="str">
        <f t="shared" si="31"/>
        <v>AC5_2025-07-20_C</v>
      </c>
    </row>
    <row r="2031" spans="1:46" x14ac:dyDescent="0.35">
      <c r="A2031" t="s">
        <v>1876</v>
      </c>
      <c r="B2031" t="s">
        <v>1349</v>
      </c>
      <c r="C2031" t="s">
        <v>1350</v>
      </c>
      <c r="D2031" t="s">
        <v>1349</v>
      </c>
      <c r="E2031">
        <v>-1.3816600000000001</v>
      </c>
      <c r="F2031" t="s">
        <v>1351</v>
      </c>
      <c r="G2031" s="6">
        <v>45858.500636574077</v>
      </c>
      <c r="H2031"/>
      <c r="I2031" t="s">
        <v>1352</v>
      </c>
      <c r="J2031"/>
      <c r="K2031"/>
      <c r="L2031">
        <v>0</v>
      </c>
      <c r="M2031">
        <v>0</v>
      </c>
      <c r="N2031">
        <v>5.5999999999999999E-3</v>
      </c>
      <c r="O2031">
        <v>1.234E-2</v>
      </c>
      <c r="P2031"/>
      <c r="Q2031"/>
      <c r="R2031">
        <v>1.7940000000000001E-2</v>
      </c>
      <c r="S2031"/>
      <c r="T2031"/>
      <c r="U2031"/>
      <c r="V2031"/>
      <c r="W2031"/>
      <c r="X2031"/>
      <c r="Y2031"/>
      <c r="Z2031"/>
      <c r="AA2031"/>
      <c r="AB2031"/>
      <c r="AC2031"/>
      <c r="AD2031"/>
      <c r="AE2031">
        <v>1.234E-2</v>
      </c>
      <c r="AF2031"/>
      <c r="AG2031"/>
      <c r="AH2031"/>
      <c r="AI2031"/>
      <c r="AJ2031"/>
      <c r="AK2031"/>
      <c r="AL2031"/>
      <c r="AM2031"/>
      <c r="AN2031"/>
      <c r="AO2031"/>
      <c r="AP2031"/>
      <c r="AQ2031"/>
      <c r="AR2031"/>
      <c r="AS2031" t="s">
        <v>1353</v>
      </c>
      <c r="AT2031" s="108" t="str">
        <f t="shared" si="31"/>
        <v>PP1_2025-07-20_N</v>
      </c>
    </row>
    <row r="2032" spans="1:46" x14ac:dyDescent="0.35">
      <c r="A2032" t="s">
        <v>1872</v>
      </c>
      <c r="B2032" t="s">
        <v>1349</v>
      </c>
      <c r="C2032" t="s">
        <v>1359</v>
      </c>
      <c r="D2032" t="s">
        <v>1349</v>
      </c>
      <c r="E2032">
        <v>664.99659999999994</v>
      </c>
      <c r="F2032" t="s">
        <v>1357</v>
      </c>
      <c r="G2032" s="6">
        <v>45858.502824074072</v>
      </c>
      <c r="H2032"/>
      <c r="I2032" t="s">
        <v>1352</v>
      </c>
      <c r="J2032"/>
      <c r="K2032" t="s">
        <v>1360</v>
      </c>
      <c r="L2032">
        <v>27</v>
      </c>
      <c r="M2032">
        <v>0</v>
      </c>
      <c r="N2032">
        <v>7.7289999999999998E-2</v>
      </c>
      <c r="O2032">
        <v>0.13142999999999999</v>
      </c>
      <c r="P2032"/>
      <c r="Q2032"/>
      <c r="R2032">
        <v>0.20871000000000001</v>
      </c>
      <c r="S2032"/>
      <c r="T2032"/>
      <c r="U2032"/>
      <c r="V2032"/>
      <c r="W2032"/>
      <c r="X2032"/>
      <c r="Y2032"/>
      <c r="Z2032"/>
      <c r="AA2032"/>
      <c r="AB2032"/>
      <c r="AC2032"/>
      <c r="AD2032"/>
      <c r="AE2032">
        <v>0.13142999999999999</v>
      </c>
      <c r="AF2032"/>
      <c r="AG2032"/>
      <c r="AH2032"/>
      <c r="AI2032"/>
      <c r="AJ2032"/>
      <c r="AK2032"/>
      <c r="AL2032"/>
      <c r="AM2032"/>
      <c r="AN2032"/>
      <c r="AO2032"/>
      <c r="AP2032"/>
      <c r="AQ2032"/>
      <c r="AR2032"/>
      <c r="AS2032" t="s">
        <v>1353</v>
      </c>
      <c r="AT2032" s="108" t="str">
        <f t="shared" si="31"/>
        <v>MDWL1_2025-07-20_C</v>
      </c>
    </row>
    <row r="2033" spans="1:46" x14ac:dyDescent="0.35">
      <c r="A2033" t="s">
        <v>1877</v>
      </c>
      <c r="B2033" t="s">
        <v>1349</v>
      </c>
      <c r="C2033" t="s">
        <v>1350</v>
      </c>
      <c r="D2033" t="s">
        <v>1349</v>
      </c>
      <c r="E2033">
        <v>3.6796199999999999</v>
      </c>
      <c r="F2033" t="s">
        <v>1351</v>
      </c>
      <c r="G2033" s="6">
        <v>45858.503761574073</v>
      </c>
      <c r="H2033"/>
      <c r="I2033" t="s">
        <v>1352</v>
      </c>
      <c r="J2033"/>
      <c r="K2033"/>
      <c r="L2033">
        <v>0</v>
      </c>
      <c r="M2033">
        <v>0</v>
      </c>
      <c r="N2033">
        <v>2.0289999999999999E-2</v>
      </c>
      <c r="O2033">
        <v>4.7600000000000003E-3</v>
      </c>
      <c r="P2033"/>
      <c r="Q2033"/>
      <c r="R2033">
        <v>2.504E-2</v>
      </c>
      <c r="S2033"/>
      <c r="T2033"/>
      <c r="U2033"/>
      <c r="V2033"/>
      <c r="W2033"/>
      <c r="X2033"/>
      <c r="Y2033"/>
      <c r="Z2033"/>
      <c r="AA2033"/>
      <c r="AB2033"/>
      <c r="AC2033"/>
      <c r="AD2033"/>
      <c r="AE2033">
        <v>4.7600000000000003E-3</v>
      </c>
      <c r="AF2033"/>
      <c r="AG2033"/>
      <c r="AH2033"/>
      <c r="AI2033"/>
      <c r="AJ2033"/>
      <c r="AK2033"/>
      <c r="AL2033"/>
      <c r="AM2033"/>
      <c r="AN2033"/>
      <c r="AO2033"/>
      <c r="AP2033"/>
      <c r="AQ2033"/>
      <c r="AR2033"/>
      <c r="AS2033" t="s">
        <v>1353</v>
      </c>
      <c r="AT2033" s="108" t="str">
        <f t="shared" si="31"/>
        <v>AC4_2025-07-20_N</v>
      </c>
    </row>
    <row r="2034" spans="1:46" x14ac:dyDescent="0.35">
      <c r="A2034" t="s">
        <v>1878</v>
      </c>
      <c r="B2034" t="s">
        <v>1349</v>
      </c>
      <c r="C2034" t="s">
        <v>1350</v>
      </c>
      <c r="D2034" t="s">
        <v>1349</v>
      </c>
      <c r="E2034">
        <v>0.29998000000000002</v>
      </c>
      <c r="F2034" t="s">
        <v>1351</v>
      </c>
      <c r="G2034" s="6">
        <v>45858.505335648151</v>
      </c>
      <c r="H2034"/>
      <c r="I2034" t="s">
        <v>1352</v>
      </c>
      <c r="J2034"/>
      <c r="K2034"/>
      <c r="L2034">
        <v>0</v>
      </c>
      <c r="M2034">
        <v>0</v>
      </c>
      <c r="N2034">
        <v>1.048E-2</v>
      </c>
      <c r="O2034">
        <v>7.7600000000000004E-3</v>
      </c>
      <c r="P2034"/>
      <c r="Q2034"/>
      <c r="R2034">
        <v>1.823E-2</v>
      </c>
      <c r="S2034"/>
      <c r="T2034"/>
      <c r="U2034"/>
      <c r="V2034"/>
      <c r="W2034"/>
      <c r="X2034"/>
      <c r="Y2034"/>
      <c r="Z2034"/>
      <c r="AA2034"/>
      <c r="AB2034"/>
      <c r="AC2034"/>
      <c r="AD2034"/>
      <c r="AE2034">
        <v>7.7600000000000004E-3</v>
      </c>
      <c r="AF2034"/>
      <c r="AG2034"/>
      <c r="AH2034"/>
      <c r="AI2034"/>
      <c r="AJ2034"/>
      <c r="AK2034"/>
      <c r="AL2034"/>
      <c r="AM2034"/>
      <c r="AN2034"/>
      <c r="AO2034"/>
      <c r="AP2034"/>
      <c r="AQ2034"/>
      <c r="AR2034"/>
      <c r="AS2034" t="s">
        <v>1353</v>
      </c>
      <c r="AT2034" s="108" t="str">
        <f t="shared" si="31"/>
        <v>SBA_2025-07-20_N</v>
      </c>
    </row>
    <row r="2035" spans="1:46" x14ac:dyDescent="0.35">
      <c r="A2035" t="s">
        <v>1876</v>
      </c>
      <c r="B2035" t="s">
        <v>1349</v>
      </c>
      <c r="C2035" t="s">
        <v>1361</v>
      </c>
      <c r="D2035" t="s">
        <v>1349</v>
      </c>
      <c r="E2035">
        <v>48.655470000000001</v>
      </c>
      <c r="F2035" t="s">
        <v>1351</v>
      </c>
      <c r="G2035" s="6">
        <v>45858.506782407407</v>
      </c>
      <c r="H2035"/>
      <c r="I2035" t="s">
        <v>1352</v>
      </c>
      <c r="J2035"/>
      <c r="K2035"/>
      <c r="L2035">
        <v>0</v>
      </c>
      <c r="M2035">
        <v>0</v>
      </c>
      <c r="N2035">
        <v>5.9830000000000001E-2</v>
      </c>
      <c r="O2035">
        <v>6.0400000000000002E-3</v>
      </c>
      <c r="P2035"/>
      <c r="Q2035"/>
      <c r="R2035">
        <v>6.5869999999999998E-2</v>
      </c>
      <c r="S2035"/>
      <c r="T2035"/>
      <c r="U2035"/>
      <c r="V2035"/>
      <c r="W2035"/>
      <c r="X2035"/>
      <c r="Y2035"/>
      <c r="Z2035"/>
      <c r="AA2035"/>
      <c r="AB2035"/>
      <c r="AC2035"/>
      <c r="AD2035"/>
      <c r="AE2035">
        <v>6.0400000000000002E-3</v>
      </c>
      <c r="AF2035"/>
      <c r="AG2035"/>
      <c r="AH2035"/>
      <c r="AI2035"/>
      <c r="AJ2035"/>
      <c r="AK2035"/>
      <c r="AL2035"/>
      <c r="AM2035"/>
      <c r="AN2035"/>
      <c r="AO2035"/>
      <c r="AP2035"/>
      <c r="AQ2035"/>
      <c r="AR2035"/>
      <c r="AS2035" t="s">
        <v>1353</v>
      </c>
      <c r="AT2035" s="108" t="str">
        <f t="shared" si="31"/>
        <v>PP1_2025-07-20_T</v>
      </c>
    </row>
    <row r="2036" spans="1:46" x14ac:dyDescent="0.35">
      <c r="A2036" t="s">
        <v>1870</v>
      </c>
      <c r="B2036" t="s">
        <v>1349</v>
      </c>
      <c r="C2036" t="s">
        <v>1361</v>
      </c>
      <c r="D2036" t="s">
        <v>1349</v>
      </c>
      <c r="E2036">
        <v>431.57150000000001</v>
      </c>
      <c r="F2036" t="s">
        <v>1351</v>
      </c>
      <c r="G2036" s="6">
        <v>45858.510011574072</v>
      </c>
      <c r="H2036"/>
      <c r="I2036" t="s">
        <v>1352</v>
      </c>
      <c r="J2036"/>
      <c r="K2036" t="s">
        <v>1360</v>
      </c>
      <c r="L2036">
        <v>4</v>
      </c>
      <c r="M2036">
        <v>0</v>
      </c>
      <c r="N2036">
        <v>9.6240000000000006E-2</v>
      </c>
      <c r="O2036">
        <v>3.6999999999999999E-4</v>
      </c>
      <c r="P2036"/>
      <c r="Q2036"/>
      <c r="R2036">
        <v>9.6610000000000001E-2</v>
      </c>
      <c r="S2036"/>
      <c r="T2036"/>
      <c r="U2036"/>
      <c r="V2036"/>
      <c r="W2036"/>
      <c r="X2036"/>
      <c r="Y2036"/>
      <c r="Z2036"/>
      <c r="AA2036"/>
      <c r="AB2036"/>
      <c r="AC2036"/>
      <c r="AD2036"/>
      <c r="AE2036">
        <v>3.6999999999999999E-4</v>
      </c>
      <c r="AF2036"/>
      <c r="AG2036"/>
      <c r="AH2036"/>
      <c r="AI2036"/>
      <c r="AJ2036"/>
      <c r="AK2036"/>
      <c r="AL2036"/>
      <c r="AM2036"/>
      <c r="AN2036"/>
      <c r="AO2036"/>
      <c r="AP2036"/>
      <c r="AQ2036"/>
      <c r="AR2036"/>
      <c r="AS2036" t="s">
        <v>1353</v>
      </c>
      <c r="AT2036" s="108" t="str">
        <f t="shared" si="31"/>
        <v>CL2_2025-07-20_T</v>
      </c>
    </row>
    <row r="2037" spans="1:46" x14ac:dyDescent="0.35">
      <c r="A2037" t="s">
        <v>1872</v>
      </c>
      <c r="B2037" t="s">
        <v>1349</v>
      </c>
      <c r="C2037" t="s">
        <v>1361</v>
      </c>
      <c r="D2037" t="s">
        <v>1349</v>
      </c>
      <c r="E2037">
        <v>1352.54</v>
      </c>
      <c r="F2037" t="s">
        <v>1351</v>
      </c>
      <c r="G2037" s="6">
        <v>45858.510648148149</v>
      </c>
      <c r="H2037"/>
      <c r="I2037" t="s">
        <v>1352</v>
      </c>
      <c r="J2037"/>
      <c r="K2037" t="s">
        <v>1360</v>
      </c>
      <c r="L2037">
        <v>4</v>
      </c>
      <c r="M2037">
        <v>0</v>
      </c>
      <c r="N2037">
        <v>0.28000999999999998</v>
      </c>
      <c r="O2037">
        <v>6.0999999999999997E-4</v>
      </c>
      <c r="P2037"/>
      <c r="Q2037"/>
      <c r="R2037">
        <v>0.28061999999999998</v>
      </c>
      <c r="S2037"/>
      <c r="T2037"/>
      <c r="U2037"/>
      <c r="V2037"/>
      <c r="W2037"/>
      <c r="X2037"/>
      <c r="Y2037"/>
      <c r="Z2037"/>
      <c r="AA2037"/>
      <c r="AB2037"/>
      <c r="AC2037"/>
      <c r="AD2037"/>
      <c r="AE2037">
        <v>6.0999999999999997E-4</v>
      </c>
      <c r="AF2037"/>
      <c r="AG2037"/>
      <c r="AH2037"/>
      <c r="AI2037"/>
      <c r="AJ2037"/>
      <c r="AK2037"/>
      <c r="AL2037"/>
      <c r="AM2037"/>
      <c r="AN2037"/>
      <c r="AO2037"/>
      <c r="AP2037"/>
      <c r="AQ2037"/>
      <c r="AR2037"/>
      <c r="AS2037" t="s">
        <v>1353</v>
      </c>
      <c r="AT2037" s="108" t="str">
        <f t="shared" si="31"/>
        <v>MDWL1_2025-07-20_T</v>
      </c>
    </row>
    <row r="2038" spans="1:46" x14ac:dyDescent="0.35">
      <c r="A2038" t="s">
        <v>1878</v>
      </c>
      <c r="B2038" t="s">
        <v>1349</v>
      </c>
      <c r="C2038" t="s">
        <v>1361</v>
      </c>
      <c r="D2038" t="s">
        <v>1349</v>
      </c>
      <c r="E2038">
        <v>343.29640000000001</v>
      </c>
      <c r="F2038" t="s">
        <v>1351</v>
      </c>
      <c r="G2038" s="6">
        <v>45858.511793981481</v>
      </c>
      <c r="H2038"/>
      <c r="I2038" t="s">
        <v>1352</v>
      </c>
      <c r="J2038"/>
      <c r="K2038"/>
      <c r="L2038">
        <v>0</v>
      </c>
      <c r="M2038">
        <v>0</v>
      </c>
      <c r="N2038">
        <v>0.35521000000000003</v>
      </c>
      <c r="O2038">
        <v>5.5799999999999999E-3</v>
      </c>
      <c r="P2038"/>
      <c r="Q2038"/>
      <c r="R2038">
        <v>0.36079</v>
      </c>
      <c r="S2038"/>
      <c r="T2038"/>
      <c r="U2038"/>
      <c r="V2038"/>
      <c r="W2038"/>
      <c r="X2038"/>
      <c r="Y2038"/>
      <c r="Z2038"/>
      <c r="AA2038"/>
      <c r="AB2038"/>
      <c r="AC2038"/>
      <c r="AD2038"/>
      <c r="AE2038">
        <v>5.5799999999999999E-3</v>
      </c>
      <c r="AF2038"/>
      <c r="AG2038"/>
      <c r="AH2038"/>
      <c r="AI2038"/>
      <c r="AJ2038"/>
      <c r="AK2038"/>
      <c r="AL2038"/>
      <c r="AM2038"/>
      <c r="AN2038"/>
      <c r="AO2038"/>
      <c r="AP2038"/>
      <c r="AQ2038"/>
      <c r="AR2038"/>
      <c r="AS2038" t="s">
        <v>1353</v>
      </c>
      <c r="AT2038" s="108" t="str">
        <f t="shared" si="31"/>
        <v>SBA_2025-07-20_T</v>
      </c>
    </row>
    <row r="2039" spans="1:46" x14ac:dyDescent="0.35">
      <c r="A2039" t="s">
        <v>1877</v>
      </c>
      <c r="B2039" t="s">
        <v>1349</v>
      </c>
      <c r="C2039" t="s">
        <v>1359</v>
      </c>
      <c r="D2039" t="s">
        <v>1349</v>
      </c>
      <c r="E2039">
        <v>178.27760000000001</v>
      </c>
      <c r="F2039" t="s">
        <v>1357</v>
      </c>
      <c r="G2039" s="6">
        <v>45858.512106481481</v>
      </c>
      <c r="H2039"/>
      <c r="I2039" t="s">
        <v>1352</v>
      </c>
      <c r="J2039"/>
      <c r="K2039" t="s">
        <v>1360</v>
      </c>
      <c r="L2039">
        <v>4</v>
      </c>
      <c r="M2039">
        <v>0</v>
      </c>
      <c r="N2039">
        <v>0.11346000000000001</v>
      </c>
      <c r="O2039">
        <v>0.13275999999999999</v>
      </c>
      <c r="P2039"/>
      <c r="Q2039"/>
      <c r="R2039">
        <v>0.24621999999999999</v>
      </c>
      <c r="S2039"/>
      <c r="T2039"/>
      <c r="U2039"/>
      <c r="V2039"/>
      <c r="W2039"/>
      <c r="X2039"/>
      <c r="Y2039"/>
      <c r="Z2039"/>
      <c r="AA2039"/>
      <c r="AB2039"/>
      <c r="AC2039"/>
      <c r="AD2039"/>
      <c r="AE2039">
        <v>0.13275999999999999</v>
      </c>
      <c r="AF2039"/>
      <c r="AG2039"/>
      <c r="AH2039"/>
      <c r="AI2039"/>
      <c r="AJ2039"/>
      <c r="AK2039"/>
      <c r="AL2039"/>
      <c r="AM2039"/>
      <c r="AN2039"/>
      <c r="AO2039"/>
      <c r="AP2039"/>
      <c r="AQ2039"/>
      <c r="AR2039"/>
      <c r="AS2039" t="s">
        <v>1353</v>
      </c>
      <c r="AT2039" s="108" t="str">
        <f t="shared" si="31"/>
        <v>AC4_2025-07-20_C</v>
      </c>
    </row>
    <row r="2040" spans="1:46" x14ac:dyDescent="0.35">
      <c r="A2040" t="s">
        <v>1879</v>
      </c>
      <c r="B2040" t="s">
        <v>1349</v>
      </c>
      <c r="C2040" t="s">
        <v>1350</v>
      </c>
      <c r="D2040" t="s">
        <v>1349</v>
      </c>
      <c r="E2040">
        <v>6.7801600000000004</v>
      </c>
      <c r="F2040" t="s">
        <v>1351</v>
      </c>
      <c r="G2040" s="6">
        <v>45858.512407407405</v>
      </c>
      <c r="H2040"/>
      <c r="I2040" t="s">
        <v>1352</v>
      </c>
      <c r="J2040"/>
      <c r="K2040"/>
      <c r="L2040">
        <v>0</v>
      </c>
      <c r="M2040">
        <v>0</v>
      </c>
      <c r="N2040">
        <v>2.929E-2</v>
      </c>
      <c r="O2040">
        <v>9.8899999999999995E-3</v>
      </c>
      <c r="P2040"/>
      <c r="Q2040"/>
      <c r="R2040">
        <v>3.918E-2</v>
      </c>
      <c r="S2040"/>
      <c r="T2040"/>
      <c r="U2040"/>
      <c r="V2040"/>
      <c r="W2040"/>
      <c r="X2040"/>
      <c r="Y2040"/>
      <c r="Z2040"/>
      <c r="AA2040"/>
      <c r="AB2040"/>
      <c r="AC2040"/>
      <c r="AD2040"/>
      <c r="AE2040">
        <v>9.8899999999999995E-3</v>
      </c>
      <c r="AF2040"/>
      <c r="AG2040"/>
      <c r="AH2040"/>
      <c r="AI2040"/>
      <c r="AJ2040"/>
      <c r="AK2040"/>
      <c r="AL2040"/>
      <c r="AM2040"/>
      <c r="AN2040"/>
      <c r="AO2040"/>
      <c r="AP2040"/>
      <c r="AQ2040"/>
      <c r="AR2040"/>
      <c r="AS2040" t="s">
        <v>1353</v>
      </c>
      <c r="AT2040" s="108" t="str">
        <f t="shared" si="31"/>
        <v>CL5_2025-07-20_N</v>
      </c>
    </row>
    <row r="2041" spans="1:46" x14ac:dyDescent="0.35">
      <c r="A2041" t="s">
        <v>1878</v>
      </c>
      <c r="B2041" t="s">
        <v>1349</v>
      </c>
      <c r="C2041" t="s">
        <v>1359</v>
      </c>
      <c r="D2041" t="s">
        <v>1349</v>
      </c>
      <c r="E2041">
        <v>256.45780000000002</v>
      </c>
      <c r="F2041" t="s">
        <v>1357</v>
      </c>
      <c r="G2041" s="6">
        <v>45858.512511574074</v>
      </c>
      <c r="H2041"/>
      <c r="I2041" t="s">
        <v>1352</v>
      </c>
      <c r="J2041"/>
      <c r="K2041" t="s">
        <v>1360</v>
      </c>
      <c r="L2041">
        <v>4</v>
      </c>
      <c r="M2041">
        <v>0</v>
      </c>
      <c r="N2041">
        <v>0.15926000000000001</v>
      </c>
      <c r="O2041">
        <v>0.13042000000000001</v>
      </c>
      <c r="P2041"/>
      <c r="Q2041"/>
      <c r="R2041">
        <v>0.28967999999999999</v>
      </c>
      <c r="S2041"/>
      <c r="T2041"/>
      <c r="U2041"/>
      <c r="V2041"/>
      <c r="W2041"/>
      <c r="X2041"/>
      <c r="Y2041"/>
      <c r="Z2041"/>
      <c r="AA2041"/>
      <c r="AB2041"/>
      <c r="AC2041"/>
      <c r="AD2041"/>
      <c r="AE2041">
        <v>0.13042000000000001</v>
      </c>
      <c r="AF2041"/>
      <c r="AG2041"/>
      <c r="AH2041"/>
      <c r="AI2041"/>
      <c r="AJ2041"/>
      <c r="AK2041"/>
      <c r="AL2041"/>
      <c r="AM2041"/>
      <c r="AN2041"/>
      <c r="AO2041"/>
      <c r="AP2041"/>
      <c r="AQ2041"/>
      <c r="AR2041"/>
      <c r="AS2041" t="s">
        <v>1353</v>
      </c>
      <c r="AT2041" s="108" t="str">
        <f t="shared" si="31"/>
        <v>SBA_2025-07-20_C</v>
      </c>
    </row>
    <row r="2042" spans="1:46" x14ac:dyDescent="0.35">
      <c r="A2042" t="s">
        <v>1876</v>
      </c>
      <c r="B2042" t="s">
        <v>1349</v>
      </c>
      <c r="C2042" t="s">
        <v>1359</v>
      </c>
      <c r="D2042" t="s">
        <v>1349</v>
      </c>
      <c r="E2042">
        <v>538.74929999999995</v>
      </c>
      <c r="F2042" t="s">
        <v>1357</v>
      </c>
      <c r="G2042" s="6">
        <v>45858.514699074076</v>
      </c>
      <c r="H2042"/>
      <c r="I2042" t="s">
        <v>1352</v>
      </c>
      <c r="J2042"/>
      <c r="K2042" t="s">
        <v>1360</v>
      </c>
      <c r="L2042">
        <v>21</v>
      </c>
      <c r="M2042">
        <v>0</v>
      </c>
      <c r="N2042">
        <v>7.9560000000000006E-2</v>
      </c>
      <c r="O2042">
        <v>0.12881999999999999</v>
      </c>
      <c r="P2042"/>
      <c r="Q2042"/>
      <c r="R2042">
        <v>0.20838000000000001</v>
      </c>
      <c r="S2042"/>
      <c r="T2042"/>
      <c r="U2042"/>
      <c r="V2042"/>
      <c r="W2042"/>
      <c r="X2042"/>
      <c r="Y2042"/>
      <c r="Z2042"/>
      <c r="AA2042"/>
      <c r="AB2042"/>
      <c r="AC2042"/>
      <c r="AD2042"/>
      <c r="AE2042">
        <v>0.12881999999999999</v>
      </c>
      <c r="AF2042"/>
      <c r="AG2042"/>
      <c r="AH2042"/>
      <c r="AI2042"/>
      <c r="AJ2042"/>
      <c r="AK2042"/>
      <c r="AL2042"/>
      <c r="AM2042"/>
      <c r="AN2042"/>
      <c r="AO2042"/>
      <c r="AP2042"/>
      <c r="AQ2042"/>
      <c r="AR2042"/>
      <c r="AS2042" t="s">
        <v>1353</v>
      </c>
      <c r="AT2042" s="108" t="str">
        <f t="shared" si="31"/>
        <v>PP1_2025-07-20_C</v>
      </c>
    </row>
    <row r="2043" spans="1:46" x14ac:dyDescent="0.35">
      <c r="A2043" t="s">
        <v>1880</v>
      </c>
      <c r="B2043" t="s">
        <v>1349</v>
      </c>
      <c r="C2043" t="s">
        <v>1350</v>
      </c>
      <c r="D2043" t="s">
        <v>1349</v>
      </c>
      <c r="E2043">
        <v>-1.29209</v>
      </c>
      <c r="F2043" t="s">
        <v>1351</v>
      </c>
      <c r="G2043" s="6">
        <v>45858.514803240738</v>
      </c>
      <c r="H2043"/>
      <c r="I2043" t="s">
        <v>1352</v>
      </c>
      <c r="J2043"/>
      <c r="K2043"/>
      <c r="L2043">
        <v>0</v>
      </c>
      <c r="M2043">
        <v>0</v>
      </c>
      <c r="N2043">
        <v>5.8599999999999998E-3</v>
      </c>
      <c r="O2043">
        <v>7.3299999999999997E-3</v>
      </c>
      <c r="P2043"/>
      <c r="Q2043"/>
      <c r="R2043">
        <v>1.3180000000000001E-2</v>
      </c>
      <c r="S2043"/>
      <c r="T2043"/>
      <c r="U2043"/>
      <c r="V2043"/>
      <c r="W2043"/>
      <c r="X2043"/>
      <c r="Y2043"/>
      <c r="Z2043"/>
      <c r="AA2043"/>
      <c r="AB2043"/>
      <c r="AC2043"/>
      <c r="AD2043"/>
      <c r="AE2043">
        <v>7.3299999999999997E-3</v>
      </c>
      <c r="AF2043"/>
      <c r="AG2043"/>
      <c r="AH2043"/>
      <c r="AI2043"/>
      <c r="AJ2043"/>
      <c r="AK2043"/>
      <c r="AL2043"/>
      <c r="AM2043"/>
      <c r="AN2043"/>
      <c r="AO2043"/>
      <c r="AP2043"/>
      <c r="AQ2043"/>
      <c r="AR2043"/>
      <c r="AS2043" t="s">
        <v>1353</v>
      </c>
      <c r="AT2043" s="108" t="str">
        <f t="shared" si="31"/>
        <v>SB5_2025-07-20_N</v>
      </c>
    </row>
    <row r="2044" spans="1:46" x14ac:dyDescent="0.35">
      <c r="A2044" t="s">
        <v>1881</v>
      </c>
      <c r="B2044" t="s">
        <v>1349</v>
      </c>
      <c r="C2044" t="s">
        <v>1350</v>
      </c>
      <c r="D2044" t="s">
        <v>1349</v>
      </c>
      <c r="E2044">
        <v>20.974679999999999</v>
      </c>
      <c r="F2044" t="s">
        <v>1351</v>
      </c>
      <c r="G2044" s="6">
        <v>45858.516469907408</v>
      </c>
      <c r="H2044"/>
      <c r="I2044" t="s">
        <v>1352</v>
      </c>
      <c r="J2044"/>
      <c r="K2044"/>
      <c r="L2044">
        <v>0</v>
      </c>
      <c r="M2044">
        <v>0</v>
      </c>
      <c r="N2044">
        <v>7.0489999999999997E-2</v>
      </c>
      <c r="O2044">
        <v>5.6299999999999996E-3</v>
      </c>
      <c r="P2044"/>
      <c r="Q2044"/>
      <c r="R2044">
        <v>7.6109999999999997E-2</v>
      </c>
      <c r="S2044"/>
      <c r="T2044"/>
      <c r="U2044"/>
      <c r="V2044"/>
      <c r="W2044"/>
      <c r="X2044"/>
      <c r="Y2044"/>
      <c r="Z2044"/>
      <c r="AA2044"/>
      <c r="AB2044"/>
      <c r="AC2044"/>
      <c r="AD2044"/>
      <c r="AE2044">
        <v>5.6299999999999996E-3</v>
      </c>
      <c r="AF2044"/>
      <c r="AG2044"/>
      <c r="AH2044"/>
      <c r="AI2044"/>
      <c r="AJ2044"/>
      <c r="AK2044"/>
      <c r="AL2044"/>
      <c r="AM2044"/>
      <c r="AN2044"/>
      <c r="AO2044"/>
      <c r="AP2044"/>
      <c r="AQ2044"/>
      <c r="AR2044"/>
      <c r="AS2044" t="s">
        <v>1353</v>
      </c>
      <c r="AT2044" s="108" t="str">
        <f t="shared" si="31"/>
        <v>AC2_2025-07-20_N</v>
      </c>
    </row>
    <row r="2045" spans="1:46" x14ac:dyDescent="0.35">
      <c r="A2045" t="s">
        <v>1882</v>
      </c>
      <c r="B2045" t="s">
        <v>1349</v>
      </c>
      <c r="C2045" t="s">
        <v>1350</v>
      </c>
      <c r="D2045" t="s">
        <v>1349</v>
      </c>
      <c r="E2045">
        <v>1.94984</v>
      </c>
      <c r="F2045" t="s">
        <v>1351</v>
      </c>
      <c r="G2045" s="6">
        <v>45858.517928240741</v>
      </c>
      <c r="H2045"/>
      <c r="I2045" t="s">
        <v>1352</v>
      </c>
      <c r="J2045"/>
      <c r="K2045"/>
      <c r="L2045">
        <v>0</v>
      </c>
      <c r="M2045">
        <v>0</v>
      </c>
      <c r="N2045">
        <v>1.5270000000000001E-2</v>
      </c>
      <c r="O2045">
        <v>1.0240000000000001E-2</v>
      </c>
      <c r="P2045"/>
      <c r="Q2045"/>
      <c r="R2045">
        <v>2.5499999999999998E-2</v>
      </c>
      <c r="S2045"/>
      <c r="T2045"/>
      <c r="U2045"/>
      <c r="V2045"/>
      <c r="W2045"/>
      <c r="X2045"/>
      <c r="Y2045"/>
      <c r="Z2045"/>
      <c r="AA2045"/>
      <c r="AB2045"/>
      <c r="AC2045"/>
      <c r="AD2045"/>
      <c r="AE2045">
        <v>1.0240000000000001E-2</v>
      </c>
      <c r="AF2045"/>
      <c r="AG2045"/>
      <c r="AH2045"/>
      <c r="AI2045"/>
      <c r="AJ2045"/>
      <c r="AK2045"/>
      <c r="AL2045"/>
      <c r="AM2045"/>
      <c r="AN2045"/>
      <c r="AO2045"/>
      <c r="AP2045"/>
      <c r="AQ2045"/>
      <c r="AR2045"/>
      <c r="AS2045" t="s">
        <v>1353</v>
      </c>
      <c r="AT2045" s="108" t="str">
        <f t="shared" si="31"/>
        <v>HA1_2025-07-20_N</v>
      </c>
    </row>
    <row r="2046" spans="1:46" x14ac:dyDescent="0.35">
      <c r="A2046" t="s">
        <v>1879</v>
      </c>
      <c r="B2046" t="s">
        <v>1349</v>
      </c>
      <c r="C2046" t="s">
        <v>1361</v>
      </c>
      <c r="D2046" t="s">
        <v>1349</v>
      </c>
      <c r="E2046">
        <v>263.93110000000001</v>
      </c>
      <c r="F2046" t="s">
        <v>1351</v>
      </c>
      <c r="G2046" s="6">
        <v>45858.518240740741</v>
      </c>
      <c r="H2046"/>
      <c r="I2046" t="s">
        <v>1352</v>
      </c>
      <c r="J2046"/>
      <c r="K2046"/>
      <c r="L2046">
        <v>0</v>
      </c>
      <c r="M2046">
        <v>0</v>
      </c>
      <c r="N2046">
        <v>0.27328000000000002</v>
      </c>
      <c r="O2046">
        <v>5.96E-3</v>
      </c>
      <c r="P2046"/>
      <c r="Q2046"/>
      <c r="R2046">
        <v>0.27925</v>
      </c>
      <c r="S2046"/>
      <c r="T2046"/>
      <c r="U2046"/>
      <c r="V2046"/>
      <c r="W2046"/>
      <c r="X2046"/>
      <c r="Y2046"/>
      <c r="Z2046"/>
      <c r="AA2046"/>
      <c r="AB2046"/>
      <c r="AC2046"/>
      <c r="AD2046"/>
      <c r="AE2046">
        <v>5.96E-3</v>
      </c>
      <c r="AF2046"/>
      <c r="AG2046"/>
      <c r="AH2046"/>
      <c r="AI2046"/>
      <c r="AJ2046"/>
      <c r="AK2046"/>
      <c r="AL2046"/>
      <c r="AM2046"/>
      <c r="AN2046"/>
      <c r="AO2046"/>
      <c r="AP2046"/>
      <c r="AQ2046"/>
      <c r="AR2046"/>
      <c r="AS2046" t="s">
        <v>1353</v>
      </c>
      <c r="AT2046" s="108" t="str">
        <f t="shared" si="31"/>
        <v>CL5_2025-07-20_T</v>
      </c>
    </row>
    <row r="2047" spans="1:46" x14ac:dyDescent="0.35">
      <c r="A2047" t="s">
        <v>1881</v>
      </c>
      <c r="B2047" t="s">
        <v>1349</v>
      </c>
      <c r="C2047" t="s">
        <v>1397</v>
      </c>
      <c r="D2047" t="s">
        <v>1349</v>
      </c>
      <c r="E2047">
        <v>0.79191</v>
      </c>
      <c r="F2047" t="s">
        <v>1357</v>
      </c>
      <c r="G2047" s="6">
        <v>45858.519074074073</v>
      </c>
      <c r="H2047"/>
      <c r="I2047" t="s">
        <v>1352</v>
      </c>
      <c r="J2047"/>
      <c r="K2047"/>
      <c r="L2047">
        <v>0</v>
      </c>
      <c r="M2047">
        <v>0</v>
      </c>
      <c r="N2047">
        <v>0.28965999999999997</v>
      </c>
      <c r="O2047">
        <v>5.9999999999999995E-4</v>
      </c>
      <c r="P2047"/>
      <c r="Q2047"/>
      <c r="R2047">
        <v>0.29025000000000001</v>
      </c>
      <c r="S2047"/>
      <c r="T2047"/>
      <c r="U2047"/>
      <c r="V2047"/>
      <c r="W2047"/>
      <c r="X2047"/>
      <c r="Y2047"/>
      <c r="Z2047"/>
      <c r="AA2047"/>
      <c r="AB2047"/>
      <c r="AC2047"/>
      <c r="AD2047"/>
      <c r="AE2047">
        <v>5.9999999999999995E-4</v>
      </c>
      <c r="AF2047"/>
      <c r="AG2047"/>
      <c r="AH2047"/>
      <c r="AI2047"/>
      <c r="AJ2047"/>
      <c r="AK2047"/>
      <c r="AL2047"/>
      <c r="AM2047"/>
      <c r="AN2047"/>
      <c r="AO2047"/>
      <c r="AP2047"/>
      <c r="AQ2047"/>
      <c r="AR2047"/>
      <c r="AS2047" t="s">
        <v>1353</v>
      </c>
      <c r="AT2047" s="108" t="str">
        <f t="shared" si="31"/>
        <v>AC2_2025-07-20_P</v>
      </c>
    </row>
    <row r="2048" spans="1:46" x14ac:dyDescent="0.35">
      <c r="A2048" t="s">
        <v>1883</v>
      </c>
      <c r="B2048" t="s">
        <v>1349</v>
      </c>
      <c r="C2048" t="s">
        <v>1350</v>
      </c>
      <c r="D2048" t="s">
        <v>1349</v>
      </c>
      <c r="E2048">
        <v>7.1466500000000002</v>
      </c>
      <c r="F2048" t="s">
        <v>1351</v>
      </c>
      <c r="G2048" s="6">
        <v>45858.519907407404</v>
      </c>
      <c r="H2048"/>
      <c r="I2048" t="s">
        <v>1352</v>
      </c>
      <c r="J2048"/>
      <c r="K2048"/>
      <c r="L2048">
        <v>0</v>
      </c>
      <c r="M2048">
        <v>0</v>
      </c>
      <c r="N2048">
        <v>3.0349999999999999E-2</v>
      </c>
      <c r="O2048">
        <v>7.4799999999999997E-3</v>
      </c>
      <c r="P2048"/>
      <c r="Q2048"/>
      <c r="R2048">
        <v>3.7830000000000003E-2</v>
      </c>
      <c r="S2048"/>
      <c r="T2048"/>
      <c r="U2048"/>
      <c r="V2048"/>
      <c r="W2048"/>
      <c r="X2048"/>
      <c r="Y2048"/>
      <c r="Z2048"/>
      <c r="AA2048"/>
      <c r="AB2048"/>
      <c r="AC2048"/>
      <c r="AD2048"/>
      <c r="AE2048">
        <v>7.4799999999999997E-3</v>
      </c>
      <c r="AF2048"/>
      <c r="AG2048"/>
      <c r="AH2048"/>
      <c r="AI2048"/>
      <c r="AJ2048"/>
      <c r="AK2048"/>
      <c r="AL2048"/>
      <c r="AM2048"/>
      <c r="AN2048"/>
      <c r="AO2048"/>
      <c r="AP2048"/>
      <c r="AQ2048"/>
      <c r="AR2048"/>
      <c r="AS2048" t="s">
        <v>1353</v>
      </c>
      <c r="AT2048" s="108" t="str">
        <f t="shared" si="31"/>
        <v>GMP1_2025-07-20_N</v>
      </c>
    </row>
    <row r="2049" spans="1:46" x14ac:dyDescent="0.35">
      <c r="A2049" t="s">
        <v>1877</v>
      </c>
      <c r="B2049" t="s">
        <v>1349</v>
      </c>
      <c r="C2049" t="s">
        <v>1361</v>
      </c>
      <c r="D2049" t="s">
        <v>1349</v>
      </c>
      <c r="E2049">
        <v>557.81240000000003</v>
      </c>
      <c r="F2049" t="s">
        <v>1351</v>
      </c>
      <c r="G2049" s="6">
        <v>45858.520011574074</v>
      </c>
      <c r="H2049"/>
      <c r="I2049" t="s">
        <v>1352</v>
      </c>
      <c r="J2049"/>
      <c r="K2049" t="s">
        <v>1360</v>
      </c>
      <c r="L2049">
        <v>4</v>
      </c>
      <c r="M2049">
        <v>0</v>
      </c>
      <c r="N2049">
        <v>0.12088</v>
      </c>
      <c r="O2049">
        <v>4.6999999999999999E-4</v>
      </c>
      <c r="P2049"/>
      <c r="Q2049"/>
      <c r="R2049">
        <v>0.12135</v>
      </c>
      <c r="S2049"/>
      <c r="T2049"/>
      <c r="U2049"/>
      <c r="V2049"/>
      <c r="W2049"/>
      <c r="X2049"/>
      <c r="Y2049"/>
      <c r="Z2049"/>
      <c r="AA2049"/>
      <c r="AB2049"/>
      <c r="AC2049"/>
      <c r="AD2049"/>
      <c r="AE2049">
        <v>4.6999999999999999E-4</v>
      </c>
      <c r="AF2049"/>
      <c r="AG2049"/>
      <c r="AH2049"/>
      <c r="AI2049"/>
      <c r="AJ2049"/>
      <c r="AK2049"/>
      <c r="AL2049"/>
      <c r="AM2049"/>
      <c r="AN2049"/>
      <c r="AO2049"/>
      <c r="AP2049"/>
      <c r="AQ2049"/>
      <c r="AR2049"/>
      <c r="AS2049" t="s">
        <v>1353</v>
      </c>
      <c r="AT2049" s="108" t="str">
        <f t="shared" si="31"/>
        <v>AC4_2025-07-20_T</v>
      </c>
    </row>
    <row r="2050" spans="1:46" x14ac:dyDescent="0.35">
      <c r="A2050" t="s">
        <v>1883</v>
      </c>
      <c r="B2050" t="s">
        <v>1349</v>
      </c>
      <c r="C2050" t="s">
        <v>1361</v>
      </c>
      <c r="D2050" t="s">
        <v>1349</v>
      </c>
      <c r="E2050">
        <v>149.0444</v>
      </c>
      <c r="F2050" t="s">
        <v>1351</v>
      </c>
      <c r="G2050" s="6">
        <v>45858.525219907409</v>
      </c>
      <c r="H2050"/>
      <c r="I2050" t="s">
        <v>1352</v>
      </c>
      <c r="J2050"/>
      <c r="K2050"/>
      <c r="L2050">
        <v>0</v>
      </c>
      <c r="M2050">
        <v>0</v>
      </c>
      <c r="N2050">
        <v>0.15776999999999999</v>
      </c>
      <c r="O2050">
        <v>4.1000000000000003E-3</v>
      </c>
      <c r="P2050"/>
      <c r="Q2050"/>
      <c r="R2050">
        <v>0.16187000000000001</v>
      </c>
      <c r="S2050"/>
      <c r="T2050"/>
      <c r="U2050"/>
      <c r="V2050"/>
      <c r="W2050"/>
      <c r="X2050"/>
      <c r="Y2050"/>
      <c r="Z2050"/>
      <c r="AA2050"/>
      <c r="AB2050"/>
      <c r="AC2050"/>
      <c r="AD2050"/>
      <c r="AE2050">
        <v>4.1000000000000003E-3</v>
      </c>
      <c r="AF2050"/>
      <c r="AG2050"/>
      <c r="AH2050"/>
      <c r="AI2050"/>
      <c r="AJ2050"/>
      <c r="AK2050"/>
      <c r="AL2050"/>
      <c r="AM2050"/>
      <c r="AN2050"/>
      <c r="AO2050"/>
      <c r="AP2050"/>
      <c r="AQ2050"/>
      <c r="AR2050"/>
      <c r="AS2050" t="s">
        <v>1353</v>
      </c>
      <c r="AT2050" s="108" t="str">
        <f t="shared" ref="AT2050:AT2113" si="32">A2050&amp;"_"&amp;LEFT(C2050,1)</f>
        <v>GMP1_2025-07-20_T</v>
      </c>
    </row>
    <row r="2051" spans="1:46" x14ac:dyDescent="0.35">
      <c r="A2051" t="s">
        <v>1879</v>
      </c>
      <c r="B2051" t="s">
        <v>1349</v>
      </c>
      <c r="C2051" t="s">
        <v>1359</v>
      </c>
      <c r="D2051" t="s">
        <v>1349</v>
      </c>
      <c r="E2051">
        <v>553.0838</v>
      </c>
      <c r="F2051" t="s">
        <v>1357</v>
      </c>
      <c r="G2051" s="6">
        <v>45858.529074074075</v>
      </c>
      <c r="H2051"/>
      <c r="I2051" t="s">
        <v>1352</v>
      </c>
      <c r="J2051"/>
      <c r="K2051" t="s">
        <v>1360</v>
      </c>
      <c r="L2051">
        <v>22</v>
      </c>
      <c r="M2051">
        <v>0</v>
      </c>
      <c r="N2051">
        <v>7.8200000000000006E-2</v>
      </c>
      <c r="O2051">
        <v>0.13095000000000001</v>
      </c>
      <c r="P2051"/>
      <c r="Q2051"/>
      <c r="R2051">
        <v>0.20916000000000001</v>
      </c>
      <c r="S2051"/>
      <c r="T2051"/>
      <c r="U2051"/>
      <c r="V2051"/>
      <c r="W2051"/>
      <c r="X2051"/>
      <c r="Y2051"/>
      <c r="Z2051"/>
      <c r="AA2051"/>
      <c r="AB2051"/>
      <c r="AC2051"/>
      <c r="AD2051"/>
      <c r="AE2051">
        <v>0.13095000000000001</v>
      </c>
      <c r="AF2051"/>
      <c r="AG2051"/>
      <c r="AH2051"/>
      <c r="AI2051"/>
      <c r="AJ2051"/>
      <c r="AK2051"/>
      <c r="AL2051"/>
      <c r="AM2051"/>
      <c r="AN2051"/>
      <c r="AO2051"/>
      <c r="AP2051"/>
      <c r="AQ2051"/>
      <c r="AR2051"/>
      <c r="AS2051" t="s">
        <v>1353</v>
      </c>
      <c r="AT2051" s="108" t="str">
        <f t="shared" si="32"/>
        <v>CL5_2025-07-20_C</v>
      </c>
    </row>
    <row r="2052" spans="1:46" x14ac:dyDescent="0.35">
      <c r="A2052" t="s">
        <v>1880</v>
      </c>
      <c r="B2052" t="s">
        <v>1349</v>
      </c>
      <c r="C2052" t="s">
        <v>1359</v>
      </c>
      <c r="D2052" t="s">
        <v>1349</v>
      </c>
      <c r="E2052">
        <v>244.68219999999999</v>
      </c>
      <c r="F2052" t="s">
        <v>1357</v>
      </c>
      <c r="G2052" s="6">
        <v>45858.529907407406</v>
      </c>
      <c r="H2052"/>
      <c r="I2052" t="s">
        <v>1352</v>
      </c>
      <c r="J2052"/>
      <c r="K2052" t="s">
        <v>1360</v>
      </c>
      <c r="L2052">
        <v>4</v>
      </c>
      <c r="M2052">
        <v>0</v>
      </c>
      <c r="N2052">
        <v>0.15248</v>
      </c>
      <c r="O2052">
        <v>0.1328</v>
      </c>
      <c r="P2052"/>
      <c r="Q2052"/>
      <c r="R2052">
        <v>0.28528999999999999</v>
      </c>
      <c r="S2052"/>
      <c r="T2052"/>
      <c r="U2052"/>
      <c r="V2052"/>
      <c r="W2052"/>
      <c r="X2052"/>
      <c r="Y2052"/>
      <c r="Z2052"/>
      <c r="AA2052"/>
      <c r="AB2052"/>
      <c r="AC2052"/>
      <c r="AD2052"/>
      <c r="AE2052">
        <v>0.1328</v>
      </c>
      <c r="AF2052"/>
      <c r="AG2052"/>
      <c r="AH2052"/>
      <c r="AI2052"/>
      <c r="AJ2052"/>
      <c r="AK2052"/>
      <c r="AL2052"/>
      <c r="AM2052"/>
      <c r="AN2052"/>
      <c r="AO2052"/>
      <c r="AP2052"/>
      <c r="AQ2052"/>
      <c r="AR2052"/>
      <c r="AS2052" t="s">
        <v>1353</v>
      </c>
      <c r="AT2052" s="108" t="str">
        <f t="shared" si="32"/>
        <v>SB5_2025-07-20_C</v>
      </c>
    </row>
    <row r="2053" spans="1:46" x14ac:dyDescent="0.35">
      <c r="A2053" t="s">
        <v>1883</v>
      </c>
      <c r="B2053" t="s">
        <v>1349</v>
      </c>
      <c r="C2053" t="s">
        <v>1359</v>
      </c>
      <c r="D2053" t="s">
        <v>1349</v>
      </c>
      <c r="E2053">
        <v>311.1902</v>
      </c>
      <c r="F2053" t="s">
        <v>1357</v>
      </c>
      <c r="G2053" s="6">
        <v>45858.531886574077</v>
      </c>
      <c r="H2053"/>
      <c r="I2053" t="s">
        <v>1352</v>
      </c>
      <c r="J2053"/>
      <c r="K2053" t="s">
        <v>1360</v>
      </c>
      <c r="L2053">
        <v>4</v>
      </c>
      <c r="M2053">
        <v>0</v>
      </c>
      <c r="N2053">
        <v>0.19016</v>
      </c>
      <c r="O2053">
        <v>0.13225000000000001</v>
      </c>
      <c r="P2053"/>
      <c r="Q2053"/>
      <c r="R2053">
        <v>0.32241999999999998</v>
      </c>
      <c r="S2053"/>
      <c r="T2053"/>
      <c r="U2053"/>
      <c r="V2053"/>
      <c r="W2053"/>
      <c r="X2053"/>
      <c r="Y2053"/>
      <c r="Z2053"/>
      <c r="AA2053"/>
      <c r="AB2053"/>
      <c r="AC2053"/>
      <c r="AD2053"/>
      <c r="AE2053">
        <v>0.13225000000000001</v>
      </c>
      <c r="AF2053"/>
      <c r="AG2053"/>
      <c r="AH2053"/>
      <c r="AI2053"/>
      <c r="AJ2053"/>
      <c r="AK2053"/>
      <c r="AL2053"/>
      <c r="AM2053"/>
      <c r="AN2053"/>
      <c r="AO2053"/>
      <c r="AP2053"/>
      <c r="AQ2053"/>
      <c r="AR2053"/>
      <c r="AS2053" t="s">
        <v>1353</v>
      </c>
      <c r="AT2053" s="108" t="str">
        <f t="shared" si="32"/>
        <v>GMP1_2025-07-20_C</v>
      </c>
    </row>
    <row r="2054" spans="1:46" x14ac:dyDescent="0.35">
      <c r="A2054" t="s">
        <v>1884</v>
      </c>
      <c r="B2054" t="s">
        <v>1349</v>
      </c>
      <c r="C2054" t="s">
        <v>1350</v>
      </c>
      <c r="D2054" t="s">
        <v>1349</v>
      </c>
      <c r="E2054">
        <v>17.213259999999998</v>
      </c>
      <c r="F2054" t="s">
        <v>1351</v>
      </c>
      <c r="G2054" s="6">
        <v>45858.531990740739</v>
      </c>
      <c r="H2054"/>
      <c r="I2054" t="s">
        <v>1352</v>
      </c>
      <c r="J2054"/>
      <c r="K2054"/>
      <c r="L2054">
        <v>0</v>
      </c>
      <c r="M2054">
        <v>0</v>
      </c>
      <c r="N2054">
        <v>5.9569999999999998E-2</v>
      </c>
      <c r="O2054">
        <v>7.0499999999999998E-3</v>
      </c>
      <c r="P2054"/>
      <c r="Q2054"/>
      <c r="R2054">
        <v>6.6619999999999999E-2</v>
      </c>
      <c r="S2054"/>
      <c r="T2054"/>
      <c r="U2054"/>
      <c r="V2054"/>
      <c r="W2054"/>
      <c r="X2054"/>
      <c r="Y2054"/>
      <c r="Z2054"/>
      <c r="AA2054"/>
      <c r="AB2054"/>
      <c r="AC2054"/>
      <c r="AD2054"/>
      <c r="AE2054">
        <v>7.0499999999999998E-3</v>
      </c>
      <c r="AF2054"/>
      <c r="AG2054"/>
      <c r="AH2054"/>
      <c r="AI2054"/>
      <c r="AJ2054"/>
      <c r="AK2054"/>
      <c r="AL2054"/>
      <c r="AM2054"/>
      <c r="AN2054"/>
      <c r="AO2054"/>
      <c r="AP2054"/>
      <c r="AQ2054"/>
      <c r="AR2054"/>
      <c r="AS2054" t="s">
        <v>1353</v>
      </c>
      <c r="AT2054" s="108" t="str">
        <f t="shared" si="32"/>
        <v>AC3_2025-07-20_N</v>
      </c>
    </row>
    <row r="2055" spans="1:46" x14ac:dyDescent="0.35">
      <c r="A2055" t="s">
        <v>1885</v>
      </c>
      <c r="B2055" t="s">
        <v>1349</v>
      </c>
      <c r="C2055" t="s">
        <v>1350</v>
      </c>
      <c r="D2055" t="s">
        <v>1349</v>
      </c>
      <c r="E2055">
        <v>-0.91569999999999996</v>
      </c>
      <c r="F2055" t="s">
        <v>1351</v>
      </c>
      <c r="G2055" s="6">
        <v>45858.532523148147</v>
      </c>
      <c r="H2055"/>
      <c r="I2055" t="s">
        <v>1352</v>
      </c>
      <c r="J2055"/>
      <c r="K2055"/>
      <c r="L2055">
        <v>0</v>
      </c>
      <c r="M2055">
        <v>0</v>
      </c>
      <c r="N2055">
        <v>6.9499999999999996E-3</v>
      </c>
      <c r="O2055">
        <v>1.095E-2</v>
      </c>
      <c r="P2055"/>
      <c r="Q2055"/>
      <c r="R2055">
        <v>1.7899999999999999E-2</v>
      </c>
      <c r="S2055"/>
      <c r="T2055"/>
      <c r="U2055"/>
      <c r="V2055"/>
      <c r="W2055"/>
      <c r="X2055"/>
      <c r="Y2055"/>
      <c r="Z2055"/>
      <c r="AA2055"/>
      <c r="AB2055"/>
      <c r="AC2055"/>
      <c r="AD2055"/>
      <c r="AE2055">
        <v>1.095E-2</v>
      </c>
      <c r="AF2055"/>
      <c r="AG2055"/>
      <c r="AH2055"/>
      <c r="AI2055"/>
      <c r="AJ2055"/>
      <c r="AK2055"/>
      <c r="AL2055"/>
      <c r="AM2055"/>
      <c r="AN2055"/>
      <c r="AO2055"/>
      <c r="AP2055"/>
      <c r="AQ2055"/>
      <c r="AR2055"/>
      <c r="AS2055" t="s">
        <v>1353</v>
      </c>
      <c r="AT2055" s="108" t="str">
        <f t="shared" si="32"/>
        <v>CL4_2025-07-20_N</v>
      </c>
    </row>
    <row r="2056" spans="1:46" x14ac:dyDescent="0.35">
      <c r="A2056" t="s">
        <v>1884</v>
      </c>
      <c r="B2056" t="s">
        <v>1349</v>
      </c>
      <c r="C2056" t="s">
        <v>1397</v>
      </c>
      <c r="D2056" t="s">
        <v>1349</v>
      </c>
      <c r="E2056">
        <v>0.78739999999999999</v>
      </c>
      <c r="F2056" t="s">
        <v>1357</v>
      </c>
      <c r="G2056" s="6">
        <v>45858.535219907404</v>
      </c>
      <c r="H2056"/>
      <c r="I2056" t="s">
        <v>1352</v>
      </c>
      <c r="J2056"/>
      <c r="K2056"/>
      <c r="L2056">
        <v>0</v>
      </c>
      <c r="M2056">
        <v>0</v>
      </c>
      <c r="N2056">
        <v>0.28793999999999997</v>
      </c>
      <c r="O2056">
        <v>1.09E-3</v>
      </c>
      <c r="P2056"/>
      <c r="Q2056"/>
      <c r="R2056">
        <v>0.28904000000000002</v>
      </c>
      <c r="S2056"/>
      <c r="T2056"/>
      <c r="U2056"/>
      <c r="V2056"/>
      <c r="W2056"/>
      <c r="X2056"/>
      <c r="Y2056"/>
      <c r="Z2056"/>
      <c r="AA2056"/>
      <c r="AB2056"/>
      <c r="AC2056"/>
      <c r="AD2056"/>
      <c r="AE2056">
        <v>1.09E-3</v>
      </c>
      <c r="AF2056"/>
      <c r="AG2056"/>
      <c r="AH2056"/>
      <c r="AI2056"/>
      <c r="AJ2056"/>
      <c r="AK2056"/>
      <c r="AL2056"/>
      <c r="AM2056"/>
      <c r="AN2056"/>
      <c r="AO2056"/>
      <c r="AP2056"/>
      <c r="AQ2056"/>
      <c r="AR2056"/>
      <c r="AS2056" t="s">
        <v>1353</v>
      </c>
      <c r="AT2056" s="108" t="str">
        <f t="shared" si="32"/>
        <v>AC3_2025-07-20_P</v>
      </c>
    </row>
    <row r="2057" spans="1:46" x14ac:dyDescent="0.35">
      <c r="A2057" t="s">
        <v>1880</v>
      </c>
      <c r="B2057" t="s">
        <v>1349</v>
      </c>
      <c r="C2057" t="s">
        <v>1361</v>
      </c>
      <c r="D2057" t="s">
        <v>1349</v>
      </c>
      <c r="E2057">
        <v>2319.3180000000002</v>
      </c>
      <c r="F2057" t="s">
        <v>1351</v>
      </c>
      <c r="G2057" s="6">
        <v>45858.53533564815</v>
      </c>
      <c r="H2057"/>
      <c r="I2057" t="s">
        <v>1352</v>
      </c>
      <c r="J2057"/>
      <c r="K2057" t="s">
        <v>1360</v>
      </c>
      <c r="L2057">
        <v>4</v>
      </c>
      <c r="M2057">
        <v>0</v>
      </c>
      <c r="N2057">
        <v>0.48299999999999998</v>
      </c>
      <c r="O2057">
        <v>6.4000000000000005E-4</v>
      </c>
      <c r="P2057"/>
      <c r="Q2057"/>
      <c r="R2057">
        <v>0.48363</v>
      </c>
      <c r="S2057"/>
      <c r="T2057"/>
      <c r="U2057"/>
      <c r="V2057"/>
      <c r="W2057"/>
      <c r="X2057"/>
      <c r="Y2057"/>
      <c r="Z2057"/>
      <c r="AA2057"/>
      <c r="AB2057"/>
      <c r="AC2057"/>
      <c r="AD2057"/>
      <c r="AE2057">
        <v>6.4000000000000005E-4</v>
      </c>
      <c r="AF2057"/>
      <c r="AG2057"/>
      <c r="AH2057"/>
      <c r="AI2057"/>
      <c r="AJ2057"/>
      <c r="AK2057"/>
      <c r="AL2057"/>
      <c r="AM2057"/>
      <c r="AN2057"/>
      <c r="AO2057"/>
      <c r="AP2057"/>
      <c r="AQ2057"/>
      <c r="AR2057"/>
      <c r="AS2057" t="s">
        <v>1353</v>
      </c>
      <c r="AT2057" s="108" t="str">
        <f t="shared" si="32"/>
        <v>SB5_2025-07-20_T</v>
      </c>
    </row>
    <row r="2058" spans="1:46" x14ac:dyDescent="0.35">
      <c r="A2058" t="s">
        <v>1886</v>
      </c>
      <c r="B2058" t="s">
        <v>1349</v>
      </c>
      <c r="C2058" t="s">
        <v>1350</v>
      </c>
      <c r="D2058" t="s">
        <v>1349</v>
      </c>
      <c r="E2058">
        <v>20.652740000000001</v>
      </c>
      <c r="F2058" t="s">
        <v>1351</v>
      </c>
      <c r="G2058" s="6">
        <v>45858.53564814815</v>
      </c>
      <c r="H2058"/>
      <c r="I2058" t="s">
        <v>1352</v>
      </c>
      <c r="J2058"/>
      <c r="K2058"/>
      <c r="L2058">
        <v>0</v>
      </c>
      <c r="M2058">
        <v>0</v>
      </c>
      <c r="N2058">
        <v>6.9550000000000001E-2</v>
      </c>
      <c r="O2058">
        <v>4.7400000000000003E-3</v>
      </c>
      <c r="P2058"/>
      <c r="Q2058"/>
      <c r="R2058">
        <v>7.4289999999999995E-2</v>
      </c>
      <c r="S2058"/>
      <c r="T2058"/>
      <c r="U2058"/>
      <c r="V2058"/>
      <c r="W2058"/>
      <c r="X2058"/>
      <c r="Y2058"/>
      <c r="Z2058"/>
      <c r="AA2058"/>
      <c r="AB2058"/>
      <c r="AC2058"/>
      <c r="AD2058"/>
      <c r="AE2058">
        <v>4.7400000000000003E-3</v>
      </c>
      <c r="AF2058"/>
      <c r="AG2058"/>
      <c r="AH2058"/>
      <c r="AI2058"/>
      <c r="AJ2058"/>
      <c r="AK2058"/>
      <c r="AL2058"/>
      <c r="AM2058"/>
      <c r="AN2058"/>
      <c r="AO2058"/>
      <c r="AP2058"/>
      <c r="AQ2058"/>
      <c r="AR2058"/>
      <c r="AS2058" t="s">
        <v>1353</v>
      </c>
      <c r="AT2058" s="108" t="str">
        <f t="shared" si="32"/>
        <v>AC1_2025-07-20_N</v>
      </c>
    </row>
    <row r="2059" spans="1:46" x14ac:dyDescent="0.35">
      <c r="A2059" t="s">
        <v>1881</v>
      </c>
      <c r="B2059" t="s">
        <v>1349</v>
      </c>
      <c r="C2059" t="s">
        <v>1359</v>
      </c>
      <c r="D2059" t="s">
        <v>1349</v>
      </c>
      <c r="E2059">
        <v>813.42700000000002</v>
      </c>
      <c r="F2059" t="s">
        <v>1357</v>
      </c>
      <c r="G2059" s="6">
        <v>45858.536886574075</v>
      </c>
      <c r="H2059"/>
      <c r="I2059" t="s">
        <v>1352</v>
      </c>
      <c r="J2059"/>
      <c r="K2059" t="s">
        <v>1360</v>
      </c>
      <c r="L2059">
        <v>32</v>
      </c>
      <c r="M2059">
        <v>0</v>
      </c>
      <c r="N2059">
        <v>8.0060000000000006E-2</v>
      </c>
      <c r="O2059">
        <v>0.13308</v>
      </c>
      <c r="P2059"/>
      <c r="Q2059"/>
      <c r="R2059">
        <v>0.21314</v>
      </c>
      <c r="S2059"/>
      <c r="T2059"/>
      <c r="U2059"/>
      <c r="V2059"/>
      <c r="W2059"/>
      <c r="X2059"/>
      <c r="Y2059"/>
      <c r="Z2059"/>
      <c r="AA2059"/>
      <c r="AB2059"/>
      <c r="AC2059"/>
      <c r="AD2059"/>
      <c r="AE2059">
        <v>0.13308</v>
      </c>
      <c r="AF2059"/>
      <c r="AG2059"/>
      <c r="AH2059"/>
      <c r="AI2059"/>
      <c r="AJ2059"/>
      <c r="AK2059"/>
      <c r="AL2059"/>
      <c r="AM2059"/>
      <c r="AN2059"/>
      <c r="AO2059"/>
      <c r="AP2059"/>
      <c r="AQ2059"/>
      <c r="AR2059"/>
      <c r="AS2059" t="s">
        <v>1353</v>
      </c>
      <c r="AT2059" s="108" t="str">
        <f t="shared" si="32"/>
        <v>AC2_2025-07-20_C</v>
      </c>
    </row>
    <row r="2060" spans="1:46" x14ac:dyDescent="0.35">
      <c r="A2060" t="s">
        <v>1886</v>
      </c>
      <c r="B2060" t="s">
        <v>1349</v>
      </c>
      <c r="C2060" t="s">
        <v>1397</v>
      </c>
      <c r="D2060" t="s">
        <v>1349</v>
      </c>
      <c r="E2060">
        <v>0.74895</v>
      </c>
      <c r="F2060" t="s">
        <v>1357</v>
      </c>
      <c r="G2060" s="6">
        <v>45858.538344907407</v>
      </c>
      <c r="H2060"/>
      <c r="I2060" t="s">
        <v>1352</v>
      </c>
      <c r="J2060"/>
      <c r="K2060"/>
      <c r="L2060">
        <v>0</v>
      </c>
      <c r="M2060">
        <v>0</v>
      </c>
      <c r="N2060">
        <v>0.27333000000000002</v>
      </c>
      <c r="O2060">
        <v>2.9999999999999997E-4</v>
      </c>
      <c r="P2060"/>
      <c r="Q2060"/>
      <c r="R2060">
        <v>0.27362999999999998</v>
      </c>
      <c r="S2060"/>
      <c r="T2060"/>
      <c r="U2060"/>
      <c r="V2060"/>
      <c r="W2060"/>
      <c r="X2060"/>
      <c r="Y2060"/>
      <c r="Z2060"/>
      <c r="AA2060"/>
      <c r="AB2060"/>
      <c r="AC2060"/>
      <c r="AD2060"/>
      <c r="AE2060">
        <v>2.9999999999999997E-4</v>
      </c>
      <c r="AF2060"/>
      <c r="AG2060"/>
      <c r="AH2060"/>
      <c r="AI2060"/>
      <c r="AJ2060"/>
      <c r="AK2060"/>
      <c r="AL2060"/>
      <c r="AM2060"/>
      <c r="AN2060"/>
      <c r="AO2060"/>
      <c r="AP2060"/>
      <c r="AQ2060"/>
      <c r="AR2060"/>
      <c r="AS2060" t="s">
        <v>1353</v>
      </c>
      <c r="AT2060" s="108" t="str">
        <f t="shared" si="32"/>
        <v>AC1_2025-07-20_P</v>
      </c>
    </row>
    <row r="2061" spans="1:46" x14ac:dyDescent="0.35">
      <c r="A2061" t="s">
        <v>1882</v>
      </c>
      <c r="B2061" t="s">
        <v>1349</v>
      </c>
      <c r="C2061" t="s">
        <v>1359</v>
      </c>
      <c r="D2061" t="s">
        <v>1349</v>
      </c>
      <c r="E2061">
        <v>882.0761</v>
      </c>
      <c r="F2061" t="s">
        <v>1357</v>
      </c>
      <c r="G2061" s="6">
        <v>45858.543344907404</v>
      </c>
      <c r="H2061"/>
      <c r="I2061" t="s">
        <v>1352</v>
      </c>
      <c r="J2061"/>
      <c r="K2061" t="s">
        <v>1360</v>
      </c>
      <c r="L2061">
        <v>34</v>
      </c>
      <c r="M2061">
        <v>0</v>
      </c>
      <c r="N2061">
        <v>8.1759999999999999E-2</v>
      </c>
      <c r="O2061">
        <v>0.13156000000000001</v>
      </c>
      <c r="P2061"/>
      <c r="Q2061"/>
      <c r="R2061">
        <v>0.21332000000000001</v>
      </c>
      <c r="S2061"/>
      <c r="T2061"/>
      <c r="U2061"/>
      <c r="V2061"/>
      <c r="W2061"/>
      <c r="X2061"/>
      <c r="Y2061"/>
      <c r="Z2061"/>
      <c r="AA2061"/>
      <c r="AB2061"/>
      <c r="AC2061"/>
      <c r="AD2061"/>
      <c r="AE2061">
        <v>0.13156000000000001</v>
      </c>
      <c r="AF2061"/>
      <c r="AG2061"/>
      <c r="AH2061"/>
      <c r="AI2061"/>
      <c r="AJ2061"/>
      <c r="AK2061"/>
      <c r="AL2061"/>
      <c r="AM2061"/>
      <c r="AN2061"/>
      <c r="AO2061"/>
      <c r="AP2061"/>
      <c r="AQ2061"/>
      <c r="AR2061"/>
      <c r="AS2061" t="s">
        <v>1353</v>
      </c>
      <c r="AT2061" s="108" t="str">
        <f t="shared" si="32"/>
        <v>HA1_2025-07-20_C</v>
      </c>
    </row>
    <row r="2062" spans="1:46" x14ac:dyDescent="0.35">
      <c r="A2062" t="s">
        <v>1884</v>
      </c>
      <c r="B2062" t="s">
        <v>1349</v>
      </c>
      <c r="C2062" t="s">
        <v>1359</v>
      </c>
      <c r="D2062" t="s">
        <v>1349</v>
      </c>
      <c r="E2062">
        <v>825.82569999999998</v>
      </c>
      <c r="F2062" t="s">
        <v>1357</v>
      </c>
      <c r="G2062" s="6">
        <v>45858.545115740744</v>
      </c>
      <c r="H2062"/>
      <c r="I2062" t="s">
        <v>1739</v>
      </c>
      <c r="J2062" t="s">
        <v>1369</v>
      </c>
      <c r="K2062" t="s">
        <v>1360</v>
      </c>
      <c r="L2062">
        <v>4</v>
      </c>
      <c r="M2062">
        <v>0</v>
      </c>
      <c r="N2062">
        <v>0.45130999999999999</v>
      </c>
      <c r="O2062">
        <v>0.13113</v>
      </c>
      <c r="P2062"/>
      <c r="Q2062"/>
      <c r="R2062">
        <v>0.58243999999999996</v>
      </c>
      <c r="S2062"/>
      <c r="T2062"/>
      <c r="U2062"/>
      <c r="V2062"/>
      <c r="W2062"/>
      <c r="X2062"/>
      <c r="Y2062"/>
      <c r="Z2062"/>
      <c r="AA2062"/>
      <c r="AB2062"/>
      <c r="AC2062"/>
      <c r="AD2062"/>
      <c r="AE2062">
        <v>0.13113</v>
      </c>
      <c r="AF2062"/>
      <c r="AG2062"/>
      <c r="AH2062"/>
      <c r="AI2062"/>
      <c r="AJ2062"/>
      <c r="AK2062"/>
      <c r="AL2062"/>
      <c r="AM2062"/>
      <c r="AN2062"/>
      <c r="AO2062"/>
      <c r="AP2062"/>
      <c r="AQ2062"/>
      <c r="AR2062"/>
      <c r="AS2062" t="s">
        <v>1353</v>
      </c>
      <c r="AT2062" s="108" t="str">
        <f t="shared" si="32"/>
        <v>AC3_2025-07-20_C</v>
      </c>
    </row>
    <row r="2063" spans="1:46" x14ac:dyDescent="0.35">
      <c r="A2063" t="s">
        <v>1885</v>
      </c>
      <c r="B2063" t="s">
        <v>1349</v>
      </c>
      <c r="C2063" t="s">
        <v>1359</v>
      </c>
      <c r="D2063" t="s">
        <v>1349</v>
      </c>
      <c r="E2063">
        <v>443.4443</v>
      </c>
      <c r="F2063" t="s">
        <v>1357</v>
      </c>
      <c r="G2063" s="6">
        <v>45858.545428240737</v>
      </c>
      <c r="H2063"/>
      <c r="I2063" t="s">
        <v>1352</v>
      </c>
      <c r="J2063"/>
      <c r="K2063" t="s">
        <v>1360</v>
      </c>
      <c r="L2063">
        <v>4</v>
      </c>
      <c r="M2063">
        <v>0</v>
      </c>
      <c r="N2063">
        <v>0.26091999999999999</v>
      </c>
      <c r="O2063">
        <v>0.13161999999999999</v>
      </c>
      <c r="P2063"/>
      <c r="Q2063"/>
      <c r="R2063">
        <v>0.39254</v>
      </c>
      <c r="S2063"/>
      <c r="T2063"/>
      <c r="U2063"/>
      <c r="V2063"/>
      <c r="W2063"/>
      <c r="X2063"/>
      <c r="Y2063"/>
      <c r="Z2063"/>
      <c r="AA2063"/>
      <c r="AB2063"/>
      <c r="AC2063"/>
      <c r="AD2063"/>
      <c r="AE2063">
        <v>0.13161999999999999</v>
      </c>
      <c r="AF2063"/>
      <c r="AG2063"/>
      <c r="AH2063"/>
      <c r="AI2063"/>
      <c r="AJ2063"/>
      <c r="AK2063"/>
      <c r="AL2063"/>
      <c r="AM2063"/>
      <c r="AN2063"/>
      <c r="AO2063"/>
      <c r="AP2063"/>
      <c r="AQ2063"/>
      <c r="AR2063"/>
      <c r="AS2063" t="s">
        <v>1353</v>
      </c>
      <c r="AT2063" s="108" t="str">
        <f t="shared" si="32"/>
        <v>CL4_2025-07-20_C</v>
      </c>
    </row>
    <row r="2064" spans="1:46" x14ac:dyDescent="0.35">
      <c r="A2064" t="s">
        <v>1886</v>
      </c>
      <c r="B2064" t="s">
        <v>1349</v>
      </c>
      <c r="C2064" t="s">
        <v>1359</v>
      </c>
      <c r="D2064" t="s">
        <v>1349</v>
      </c>
      <c r="E2064">
        <v>861.87549999999999</v>
      </c>
      <c r="F2064" t="s">
        <v>1357</v>
      </c>
      <c r="G2064" s="6">
        <v>45858.560532407406</v>
      </c>
      <c r="H2064"/>
      <c r="I2064" t="s">
        <v>1352</v>
      </c>
      <c r="J2064"/>
      <c r="K2064" t="s">
        <v>1360</v>
      </c>
      <c r="L2064">
        <v>34</v>
      </c>
      <c r="M2064">
        <v>0</v>
      </c>
      <c r="N2064">
        <v>7.9979999999999996E-2</v>
      </c>
      <c r="O2064">
        <v>0.13284000000000001</v>
      </c>
      <c r="P2064"/>
      <c r="Q2064"/>
      <c r="R2064">
        <v>0.21282000000000001</v>
      </c>
      <c r="S2064"/>
      <c r="T2064"/>
      <c r="U2064"/>
      <c r="V2064"/>
      <c r="W2064"/>
      <c r="X2064"/>
      <c r="Y2064"/>
      <c r="Z2064"/>
      <c r="AA2064"/>
      <c r="AB2064"/>
      <c r="AC2064"/>
      <c r="AD2064"/>
      <c r="AE2064">
        <v>0.13284000000000001</v>
      </c>
      <c r="AF2064"/>
      <c r="AG2064"/>
      <c r="AH2064"/>
      <c r="AI2064"/>
      <c r="AJ2064"/>
      <c r="AK2064"/>
      <c r="AL2064"/>
      <c r="AM2064"/>
      <c r="AN2064"/>
      <c r="AO2064"/>
      <c r="AP2064"/>
      <c r="AQ2064"/>
      <c r="AR2064"/>
      <c r="AS2064" t="s">
        <v>1353</v>
      </c>
      <c r="AT2064" s="108" t="str">
        <f t="shared" si="32"/>
        <v>AC1_2025-07-20_C</v>
      </c>
    </row>
    <row r="2065" spans="1:72" x14ac:dyDescent="0.35">
      <c r="A2065" t="s">
        <v>1882</v>
      </c>
      <c r="B2065" t="s">
        <v>1349</v>
      </c>
      <c r="C2065" t="s">
        <v>1361</v>
      </c>
      <c r="D2065" t="s">
        <v>1349</v>
      </c>
      <c r="E2065">
        <v>266.54469999999998</v>
      </c>
      <c r="F2065" t="s">
        <v>1351</v>
      </c>
      <c r="G2065" s="6">
        <v>45858.579594907409</v>
      </c>
      <c r="H2065"/>
      <c r="I2065" t="s">
        <v>1352</v>
      </c>
      <c r="J2065"/>
      <c r="K2065"/>
      <c r="L2065">
        <v>0</v>
      </c>
      <c r="M2065">
        <v>0</v>
      </c>
      <c r="N2065">
        <v>0.27594999999999997</v>
      </c>
      <c r="O2065">
        <v>3.3400000000000001E-3</v>
      </c>
      <c r="P2065"/>
      <c r="Q2065"/>
      <c r="R2065">
        <v>0.27929999999999999</v>
      </c>
      <c r="S2065"/>
      <c r="T2065"/>
      <c r="U2065"/>
      <c r="V2065"/>
      <c r="W2065"/>
      <c r="X2065"/>
      <c r="Y2065"/>
      <c r="Z2065"/>
      <c r="AA2065"/>
      <c r="AB2065"/>
      <c r="AC2065"/>
      <c r="AD2065"/>
      <c r="AE2065">
        <v>3.3400000000000001E-3</v>
      </c>
      <c r="AF2065"/>
      <c r="AG2065"/>
      <c r="AH2065"/>
      <c r="AI2065"/>
      <c r="AJ2065"/>
      <c r="AK2065"/>
      <c r="AL2065"/>
      <c r="AM2065"/>
      <c r="AN2065"/>
      <c r="AO2065"/>
      <c r="AP2065"/>
      <c r="AQ2065"/>
      <c r="AR2065"/>
      <c r="AS2065" t="s">
        <v>1353</v>
      </c>
      <c r="AT2065" s="108" t="str">
        <f t="shared" si="32"/>
        <v>HA1_2025-07-20_T</v>
      </c>
    </row>
    <row r="2066" spans="1:72" x14ac:dyDescent="0.35">
      <c r="A2066" t="s">
        <v>1884</v>
      </c>
      <c r="B2066" t="s">
        <v>1349</v>
      </c>
      <c r="C2066" t="s">
        <v>1428</v>
      </c>
      <c r="D2066" t="s">
        <v>1349</v>
      </c>
      <c r="E2066">
        <v>5.10867</v>
      </c>
      <c r="F2066" t="s">
        <v>1357</v>
      </c>
      <c r="G2066" s="6">
        <v>45858.580011574071</v>
      </c>
      <c r="H2066"/>
      <c r="I2066" t="s">
        <v>1352</v>
      </c>
      <c r="J2066"/>
      <c r="K2066" t="s">
        <v>1360</v>
      </c>
      <c r="L2066">
        <v>4</v>
      </c>
      <c r="M2066">
        <v>0</v>
      </c>
      <c r="N2066">
        <v>7.9060000000000005E-2</v>
      </c>
      <c r="O2066">
        <v>-1E-4</v>
      </c>
      <c r="P2066"/>
      <c r="Q2066"/>
      <c r="R2066">
        <v>7.8960000000000002E-2</v>
      </c>
      <c r="S2066"/>
      <c r="T2066"/>
      <c r="U2066"/>
      <c r="V2066"/>
      <c r="W2066"/>
      <c r="X2066"/>
      <c r="Y2066"/>
      <c r="Z2066"/>
      <c r="AA2066"/>
      <c r="AB2066"/>
      <c r="AC2066"/>
      <c r="AD2066"/>
      <c r="AE2066">
        <v>-1E-4</v>
      </c>
      <c r="AF2066"/>
      <c r="AG2066"/>
      <c r="AH2066"/>
      <c r="AI2066"/>
      <c r="AJ2066"/>
      <c r="AK2066"/>
      <c r="AL2066"/>
      <c r="AM2066"/>
      <c r="AN2066"/>
      <c r="AO2066"/>
      <c r="AP2066"/>
      <c r="AQ2066"/>
      <c r="AR2066"/>
      <c r="AS2066" t="s">
        <v>1353</v>
      </c>
      <c r="AT2066" s="108" t="str">
        <f t="shared" si="32"/>
        <v>AC3_2025-07-20_T</v>
      </c>
    </row>
    <row r="2067" spans="1:72" x14ac:dyDescent="0.35">
      <c r="A2067" t="s">
        <v>1885</v>
      </c>
      <c r="B2067" t="s">
        <v>1349</v>
      </c>
      <c r="C2067" t="s">
        <v>1361</v>
      </c>
      <c r="D2067" t="s">
        <v>1349</v>
      </c>
      <c r="E2067">
        <v>-6.0314800000000002</v>
      </c>
      <c r="F2067" t="s">
        <v>1351</v>
      </c>
      <c r="G2067" s="6">
        <v>45858.580636574072</v>
      </c>
      <c r="H2067"/>
      <c r="I2067" t="s">
        <v>1352</v>
      </c>
      <c r="J2067">
        <v>30</v>
      </c>
      <c r="K2067"/>
      <c r="L2067">
        <v>0</v>
      </c>
      <c r="M2067">
        <v>0</v>
      </c>
      <c r="N2067">
        <v>7.6299999999999996E-3</v>
      </c>
      <c r="O2067">
        <v>5.4099999999999999E-3</v>
      </c>
      <c r="P2067"/>
      <c r="Q2067"/>
      <c r="R2067">
        <v>1.304E-2</v>
      </c>
      <c r="S2067"/>
      <c r="T2067"/>
      <c r="U2067"/>
      <c r="V2067"/>
      <c r="W2067"/>
      <c r="X2067"/>
      <c r="Y2067"/>
      <c r="Z2067"/>
      <c r="AA2067"/>
      <c r="AB2067"/>
      <c r="AC2067"/>
      <c r="AD2067"/>
      <c r="AE2067">
        <v>5.4099999999999999E-3</v>
      </c>
      <c r="AF2067"/>
      <c r="AG2067"/>
      <c r="AH2067"/>
      <c r="AI2067"/>
      <c r="AJ2067"/>
      <c r="AK2067"/>
      <c r="AL2067"/>
      <c r="AM2067"/>
      <c r="AN2067"/>
      <c r="AO2067"/>
      <c r="AP2067"/>
      <c r="AQ2067"/>
      <c r="AR2067"/>
      <c r="AS2067" t="s">
        <v>1353</v>
      </c>
      <c r="AT2067" s="108" t="str">
        <f t="shared" si="32"/>
        <v>CL4_2025-07-20_T</v>
      </c>
    </row>
    <row r="2068" spans="1:72" x14ac:dyDescent="0.35">
      <c r="A2068" t="s">
        <v>1864</v>
      </c>
      <c r="B2068" t="s">
        <v>1349</v>
      </c>
      <c r="C2068" t="s">
        <v>1356</v>
      </c>
      <c r="D2068" t="s">
        <v>1349</v>
      </c>
      <c r="E2068">
        <v>9.0699999999999999E-3</v>
      </c>
      <c r="F2068" t="s">
        <v>1357</v>
      </c>
      <c r="G2068" s="6">
        <v>45858.586782407408</v>
      </c>
      <c r="H2068"/>
      <c r="I2068" t="s">
        <v>1352</v>
      </c>
      <c r="J2068"/>
      <c r="K2068"/>
      <c r="L2068">
        <v>0</v>
      </c>
      <c r="M2068">
        <v>0</v>
      </c>
      <c r="N2068">
        <v>2.5100000000000001E-3</v>
      </c>
      <c r="O2068">
        <v>1.2099999999999999E-3</v>
      </c>
      <c r="P2068"/>
      <c r="Q2068"/>
      <c r="R2068">
        <v>3.7200000000000002E-3</v>
      </c>
      <c r="S2068"/>
      <c r="T2068"/>
      <c r="U2068"/>
      <c r="V2068"/>
      <c r="W2068"/>
      <c r="X2068"/>
      <c r="Y2068"/>
      <c r="Z2068"/>
      <c r="AA2068"/>
      <c r="AB2068"/>
      <c r="AC2068"/>
      <c r="AD2068"/>
      <c r="AE2068">
        <v>1.2099999999999999E-3</v>
      </c>
      <c r="AF2068"/>
      <c r="AG2068"/>
      <c r="AH2068"/>
      <c r="AI2068"/>
      <c r="AJ2068"/>
      <c r="AK2068"/>
      <c r="AL2068"/>
      <c r="AM2068"/>
      <c r="AN2068"/>
      <c r="AO2068"/>
      <c r="AP2068"/>
      <c r="AQ2068"/>
      <c r="AR2068"/>
      <c r="AS2068" t="s">
        <v>1353</v>
      </c>
      <c r="AT2068" s="108" t="str">
        <f t="shared" si="32"/>
        <v>DS21-1_2025-07-20_P</v>
      </c>
    </row>
    <row r="2069" spans="1:72" x14ac:dyDescent="0.35">
      <c r="A2069" t="s">
        <v>1877</v>
      </c>
      <c r="B2069" t="s">
        <v>1349</v>
      </c>
      <c r="C2069" t="s">
        <v>1356</v>
      </c>
      <c r="D2069" t="s">
        <v>1349</v>
      </c>
      <c r="E2069">
        <v>5.2339999999999998E-2</v>
      </c>
      <c r="F2069" t="s">
        <v>1357</v>
      </c>
      <c r="G2069" s="6">
        <v>45858.588449074072</v>
      </c>
      <c r="H2069"/>
      <c r="I2069" t="s">
        <v>1352</v>
      </c>
      <c r="J2069"/>
      <c r="K2069"/>
      <c r="L2069">
        <v>0</v>
      </c>
      <c r="M2069">
        <v>0</v>
      </c>
      <c r="N2069">
        <v>2.4080000000000001E-2</v>
      </c>
      <c r="O2069">
        <v>5.6999999999999998E-4</v>
      </c>
      <c r="P2069"/>
      <c r="Q2069"/>
      <c r="R2069">
        <v>2.4649999999999998E-2</v>
      </c>
      <c r="S2069"/>
      <c r="T2069"/>
      <c r="U2069"/>
      <c r="V2069"/>
      <c r="W2069"/>
      <c r="X2069"/>
      <c r="Y2069"/>
      <c r="Z2069"/>
      <c r="AA2069"/>
      <c r="AB2069"/>
      <c r="AC2069"/>
      <c r="AD2069"/>
      <c r="AE2069">
        <v>5.6999999999999998E-4</v>
      </c>
      <c r="AF2069"/>
      <c r="AG2069"/>
      <c r="AH2069"/>
      <c r="AI2069"/>
      <c r="AJ2069"/>
      <c r="AK2069"/>
      <c r="AL2069"/>
      <c r="AM2069"/>
      <c r="AN2069"/>
      <c r="AO2069"/>
      <c r="AP2069"/>
      <c r="AQ2069"/>
      <c r="AR2069"/>
      <c r="AS2069" t="s">
        <v>1353</v>
      </c>
      <c r="AT2069" s="108" t="str">
        <f t="shared" si="32"/>
        <v>AC4_2025-07-20_P</v>
      </c>
    </row>
    <row r="2070" spans="1:72" x14ac:dyDescent="0.35">
      <c r="A2070" t="s">
        <v>1880</v>
      </c>
      <c r="B2070" t="s">
        <v>1349</v>
      </c>
      <c r="C2070" t="s">
        <v>1356</v>
      </c>
      <c r="D2070" t="s">
        <v>1349</v>
      </c>
      <c r="E2070">
        <v>2.0799999999999999E-2</v>
      </c>
      <c r="F2070" t="s">
        <v>1357</v>
      </c>
      <c r="G2070" s="6">
        <v>45858.589178240742</v>
      </c>
      <c r="H2070"/>
      <c r="I2070" t="s">
        <v>1352</v>
      </c>
      <c r="J2070"/>
      <c r="K2070"/>
      <c r="L2070">
        <v>0</v>
      </c>
      <c r="M2070">
        <v>0</v>
      </c>
      <c r="N2070">
        <v>8.3599999999999994E-3</v>
      </c>
      <c r="O2070">
        <v>1.25E-3</v>
      </c>
      <c r="P2070"/>
      <c r="Q2070"/>
      <c r="R2070">
        <v>9.6100000000000005E-3</v>
      </c>
      <c r="S2070"/>
      <c r="T2070"/>
      <c r="U2070"/>
      <c r="V2070"/>
      <c r="W2070"/>
      <c r="X2070"/>
      <c r="Y2070"/>
      <c r="Z2070"/>
      <c r="AA2070"/>
      <c r="AB2070"/>
      <c r="AC2070"/>
      <c r="AD2070"/>
      <c r="AE2070">
        <v>1.25E-3</v>
      </c>
      <c r="AF2070"/>
      <c r="AG2070"/>
      <c r="AH2070"/>
      <c r="AI2070"/>
      <c r="AJ2070"/>
      <c r="AK2070"/>
      <c r="AL2070"/>
      <c r="AM2070"/>
      <c r="AN2070"/>
      <c r="AO2070"/>
      <c r="AP2070"/>
      <c r="AQ2070"/>
      <c r="AR2070"/>
      <c r="AS2070" t="s">
        <v>1353</v>
      </c>
      <c r="AT2070" s="108" t="str">
        <f t="shared" si="32"/>
        <v>SB5_2025-07-20_P</v>
      </c>
    </row>
    <row r="2071" spans="1:72" x14ac:dyDescent="0.35">
      <c r="A2071" t="s">
        <v>1873</v>
      </c>
      <c r="B2071" t="s">
        <v>1349</v>
      </c>
      <c r="C2071" t="s">
        <v>1356</v>
      </c>
      <c r="D2071" t="s">
        <v>1349</v>
      </c>
      <c r="E2071">
        <v>6.7890000000000006E-2</v>
      </c>
      <c r="F2071" t="s">
        <v>1357</v>
      </c>
      <c r="G2071" s="6">
        <v>45858.590219907404</v>
      </c>
      <c r="H2071"/>
      <c r="I2071" t="s">
        <v>1352</v>
      </c>
      <c r="J2071"/>
      <c r="K2071"/>
      <c r="L2071">
        <v>0</v>
      </c>
      <c r="M2071">
        <v>0</v>
      </c>
      <c r="N2071">
        <v>3.1829999999999997E-2</v>
      </c>
      <c r="O2071">
        <v>1.64E-3</v>
      </c>
      <c r="P2071"/>
      <c r="Q2071"/>
      <c r="R2071">
        <v>3.347E-2</v>
      </c>
      <c r="S2071"/>
      <c r="T2071"/>
      <c r="U2071"/>
      <c r="V2071"/>
      <c r="W2071"/>
      <c r="X2071"/>
      <c r="Y2071"/>
      <c r="Z2071"/>
      <c r="AA2071"/>
      <c r="AB2071"/>
      <c r="AC2071"/>
      <c r="AD2071"/>
      <c r="AE2071">
        <v>1.64E-3</v>
      </c>
      <c r="AF2071"/>
      <c r="AG2071"/>
      <c r="AH2071"/>
      <c r="AI2071"/>
      <c r="AJ2071"/>
      <c r="AK2071"/>
      <c r="AL2071"/>
      <c r="AM2071"/>
      <c r="AN2071"/>
      <c r="AO2071"/>
      <c r="AP2071"/>
      <c r="AQ2071"/>
      <c r="AR2071"/>
      <c r="AS2071" t="s">
        <v>1353</v>
      </c>
      <c r="AT2071" s="108" t="str">
        <f t="shared" si="32"/>
        <v>DB1_2025-07-20_P</v>
      </c>
    </row>
    <row r="2072" spans="1:72" x14ac:dyDescent="0.35">
      <c r="A2072" t="s">
        <v>1875</v>
      </c>
      <c r="B2072" t="s">
        <v>1349</v>
      </c>
      <c r="C2072" t="s">
        <v>1356</v>
      </c>
      <c r="D2072" t="s">
        <v>1349</v>
      </c>
      <c r="E2072">
        <v>1.311E-2</v>
      </c>
      <c r="F2072" t="s">
        <v>1357</v>
      </c>
      <c r="G2072" s="6">
        <v>45858.591064814813</v>
      </c>
      <c r="H2072"/>
      <c r="I2072" t="s">
        <v>1352</v>
      </c>
      <c r="J2072"/>
      <c r="K2072"/>
      <c r="L2072">
        <v>0</v>
      </c>
      <c r="M2072">
        <v>0</v>
      </c>
      <c r="N2072">
        <v>4.5300000000000002E-3</v>
      </c>
      <c r="O2072">
        <v>-1.0000000000000001E-5</v>
      </c>
      <c r="P2072"/>
      <c r="Q2072"/>
      <c r="R2072">
        <v>4.5199999999999997E-3</v>
      </c>
      <c r="S2072"/>
      <c r="T2072"/>
      <c r="U2072"/>
      <c r="V2072"/>
      <c r="W2072"/>
      <c r="X2072"/>
      <c r="Y2072"/>
      <c r="Z2072"/>
      <c r="AA2072"/>
      <c r="AB2072"/>
      <c r="AC2072"/>
      <c r="AD2072"/>
      <c r="AE2072">
        <v>-1.0000000000000001E-5</v>
      </c>
      <c r="AF2072"/>
      <c r="AG2072"/>
      <c r="AH2072"/>
      <c r="AI2072"/>
      <c r="AJ2072"/>
      <c r="AK2072"/>
      <c r="AL2072"/>
      <c r="AM2072"/>
      <c r="AN2072"/>
      <c r="AO2072"/>
      <c r="AP2072"/>
      <c r="AQ2072"/>
      <c r="AR2072"/>
      <c r="AS2072" t="s">
        <v>1353</v>
      </c>
      <c r="AT2072" s="108" t="str">
        <f t="shared" si="32"/>
        <v>AC5_2025-07-20_P</v>
      </c>
    </row>
    <row r="2073" spans="1:72" x14ac:dyDescent="0.35">
      <c r="A2073" t="s">
        <v>1865</v>
      </c>
      <c r="B2073" t="s">
        <v>1349</v>
      </c>
      <c r="C2073" t="s">
        <v>1356</v>
      </c>
      <c r="D2073" t="s">
        <v>1349</v>
      </c>
      <c r="E2073">
        <v>0.11569</v>
      </c>
      <c r="F2073" t="s">
        <v>1357</v>
      </c>
      <c r="G2073" s="6">
        <v>45858.592824074076</v>
      </c>
      <c r="H2073"/>
      <c r="I2073" t="s">
        <v>1352</v>
      </c>
      <c r="J2073"/>
      <c r="K2073"/>
      <c r="L2073">
        <v>0</v>
      </c>
      <c r="M2073">
        <v>0</v>
      </c>
      <c r="N2073">
        <v>5.5649999999999998E-2</v>
      </c>
      <c r="O2073">
        <v>1.9E-3</v>
      </c>
      <c r="P2073"/>
      <c r="Q2073"/>
      <c r="R2073">
        <v>5.7540000000000001E-2</v>
      </c>
      <c r="S2073"/>
      <c r="T2073"/>
      <c r="U2073"/>
      <c r="V2073"/>
      <c r="W2073"/>
      <c r="X2073"/>
      <c r="Y2073"/>
      <c r="Z2073"/>
      <c r="AA2073"/>
      <c r="AB2073"/>
      <c r="AC2073"/>
      <c r="AD2073"/>
      <c r="AE2073">
        <v>1.9E-3</v>
      </c>
      <c r="AF2073"/>
      <c r="AG2073"/>
      <c r="AH2073"/>
      <c r="AI2073"/>
      <c r="AJ2073"/>
      <c r="AK2073"/>
      <c r="AL2073"/>
      <c r="AM2073"/>
      <c r="AN2073"/>
      <c r="AO2073"/>
      <c r="AP2073"/>
      <c r="AQ2073"/>
      <c r="AR2073"/>
      <c r="AS2073" t="s">
        <v>1353</v>
      </c>
      <c r="AT2073" s="108" t="str">
        <f t="shared" si="32"/>
        <v>AC6_2025-07-20_P</v>
      </c>
      <c r="AU2073"/>
      <c r="AV2073"/>
      <c r="AW2073"/>
      <c r="AX2073"/>
      <c r="AY2073"/>
      <c r="AZ2073"/>
      <c r="BA2073"/>
      <c r="BB2073"/>
      <c r="BC2073"/>
      <c r="BD2073"/>
      <c r="BE2073"/>
      <c r="BF2073"/>
      <c r="BG2073"/>
      <c r="BH2073"/>
      <c r="BI2073"/>
      <c r="BJ2073"/>
      <c r="BK2073"/>
      <c r="BL2073"/>
      <c r="BM2073"/>
      <c r="BN2073"/>
      <c r="BO2073"/>
      <c r="BP2073"/>
      <c r="BQ2073"/>
      <c r="BR2073"/>
      <c r="BS2073"/>
      <c r="BT2073"/>
    </row>
    <row r="2074" spans="1:72" x14ac:dyDescent="0.35">
      <c r="A2074" t="s">
        <v>1866</v>
      </c>
      <c r="B2074" t="s">
        <v>1349</v>
      </c>
      <c r="C2074" t="s">
        <v>1356</v>
      </c>
      <c r="D2074" t="s">
        <v>1349</v>
      </c>
      <c r="E2074">
        <v>1.5520000000000001E-2</v>
      </c>
      <c r="F2074" t="s">
        <v>1357</v>
      </c>
      <c r="G2074" s="6">
        <v>45858.592928240738</v>
      </c>
      <c r="H2074"/>
      <c r="I2074" t="s">
        <v>1352</v>
      </c>
      <c r="J2074"/>
      <c r="K2074"/>
      <c r="L2074">
        <v>0</v>
      </c>
      <c r="M2074">
        <v>0</v>
      </c>
      <c r="N2074">
        <v>5.7299999999999999E-3</v>
      </c>
      <c r="O2074">
        <v>6.4999999999999997E-4</v>
      </c>
      <c r="P2074"/>
      <c r="Q2074"/>
      <c r="R2074">
        <v>6.3699999999999998E-3</v>
      </c>
      <c r="S2074"/>
      <c r="T2074"/>
      <c r="U2074"/>
      <c r="V2074"/>
      <c r="W2074"/>
      <c r="X2074"/>
      <c r="Y2074"/>
      <c r="Z2074"/>
      <c r="AA2074"/>
      <c r="AB2074"/>
      <c r="AC2074"/>
      <c r="AD2074"/>
      <c r="AE2074">
        <v>6.4999999999999997E-4</v>
      </c>
      <c r="AF2074"/>
      <c r="AG2074"/>
      <c r="AH2074"/>
      <c r="AI2074"/>
      <c r="AJ2074"/>
      <c r="AK2074"/>
      <c r="AL2074"/>
      <c r="AM2074"/>
      <c r="AN2074"/>
      <c r="AO2074"/>
      <c r="AP2074"/>
      <c r="AQ2074"/>
      <c r="AR2074"/>
      <c r="AS2074" t="s">
        <v>1353</v>
      </c>
      <c r="AT2074" s="108" t="str">
        <f t="shared" si="32"/>
        <v>ETL1_2025-07-20_P</v>
      </c>
    </row>
    <row r="2075" spans="1:72" x14ac:dyDescent="0.35">
      <c r="A2075" t="s">
        <v>1856</v>
      </c>
      <c r="B2075" t="s">
        <v>1349</v>
      </c>
      <c r="C2075" t="s">
        <v>1356</v>
      </c>
      <c r="D2075" t="s">
        <v>1349</v>
      </c>
      <c r="E2075">
        <v>0.10553</v>
      </c>
      <c r="F2075" t="s">
        <v>1357</v>
      </c>
      <c r="G2075" s="6">
        <v>45858.593761574077</v>
      </c>
      <c r="H2075"/>
      <c r="I2075" t="s">
        <v>1352</v>
      </c>
      <c r="J2075"/>
      <c r="K2075" t="s">
        <v>1360</v>
      </c>
      <c r="L2075">
        <v>4</v>
      </c>
      <c r="M2075">
        <v>0</v>
      </c>
      <c r="N2075">
        <v>8.5100000000000002E-3</v>
      </c>
      <c r="O2075">
        <v>-1.4999999999999999E-4</v>
      </c>
      <c r="P2075"/>
      <c r="Q2075"/>
      <c r="R2075">
        <v>8.3599999999999994E-3</v>
      </c>
      <c r="S2075"/>
      <c r="T2075"/>
      <c r="U2075"/>
      <c r="V2075"/>
      <c r="W2075"/>
      <c r="X2075"/>
      <c r="Y2075"/>
      <c r="Z2075"/>
      <c r="AA2075"/>
      <c r="AB2075"/>
      <c r="AC2075"/>
      <c r="AD2075"/>
      <c r="AE2075">
        <v>-1.4999999999999999E-4</v>
      </c>
      <c r="AF2075"/>
      <c r="AG2075"/>
      <c r="AH2075"/>
      <c r="AI2075"/>
      <c r="AJ2075"/>
      <c r="AK2075"/>
      <c r="AL2075"/>
      <c r="AM2075"/>
      <c r="AN2075"/>
      <c r="AO2075"/>
      <c r="AP2075"/>
      <c r="AQ2075"/>
      <c r="AR2075"/>
      <c r="AS2075" t="s">
        <v>1353</v>
      </c>
      <c r="AT2075" s="108" t="str">
        <f t="shared" si="32"/>
        <v>HO3_2025-07-20_P</v>
      </c>
    </row>
    <row r="2076" spans="1:72" x14ac:dyDescent="0.35">
      <c r="A2076" t="s">
        <v>1858</v>
      </c>
      <c r="B2076" t="s">
        <v>1349</v>
      </c>
      <c r="C2076" t="s">
        <v>1356</v>
      </c>
      <c r="D2076" t="s">
        <v>1349</v>
      </c>
      <c r="E2076">
        <v>1.6299999999999999E-2</v>
      </c>
      <c r="F2076" t="s">
        <v>1357</v>
      </c>
      <c r="G2076" s="6">
        <v>45858.593865740739</v>
      </c>
      <c r="H2076"/>
      <c r="I2076" t="s">
        <v>1352</v>
      </c>
      <c r="J2076"/>
      <c r="K2076"/>
      <c r="L2076">
        <v>0</v>
      </c>
      <c r="M2076">
        <v>0</v>
      </c>
      <c r="N2076">
        <v>6.1199999999999996E-3</v>
      </c>
      <c r="O2076">
        <v>3.48E-3</v>
      </c>
      <c r="P2076"/>
      <c r="Q2076"/>
      <c r="R2076">
        <v>9.5899999999999996E-3</v>
      </c>
      <c r="S2076"/>
      <c r="T2076"/>
      <c r="U2076"/>
      <c r="V2076"/>
      <c r="W2076"/>
      <c r="X2076"/>
      <c r="Y2076"/>
      <c r="Z2076"/>
      <c r="AA2076"/>
      <c r="AB2076"/>
      <c r="AC2076"/>
      <c r="AD2076"/>
      <c r="AE2076">
        <v>3.48E-3</v>
      </c>
      <c r="AF2076"/>
      <c r="AG2076"/>
      <c r="AH2076"/>
      <c r="AI2076"/>
      <c r="AJ2076"/>
      <c r="AK2076"/>
      <c r="AL2076"/>
      <c r="AM2076"/>
      <c r="AN2076"/>
      <c r="AO2076"/>
      <c r="AP2076"/>
      <c r="AQ2076"/>
      <c r="AR2076"/>
      <c r="AS2076" t="s">
        <v>1353</v>
      </c>
      <c r="AT2076" s="108" t="str">
        <f t="shared" si="32"/>
        <v>WP2_2025-07-20_P</v>
      </c>
    </row>
    <row r="2077" spans="1:72" x14ac:dyDescent="0.35">
      <c r="A2077" t="s">
        <v>1861</v>
      </c>
      <c r="B2077" t="s">
        <v>1349</v>
      </c>
      <c r="C2077" t="s">
        <v>1356</v>
      </c>
      <c r="D2077" t="s">
        <v>1349</v>
      </c>
      <c r="E2077">
        <v>6.6930000000000003E-2</v>
      </c>
      <c r="F2077" t="s">
        <v>1357</v>
      </c>
      <c r="G2077" s="6">
        <v>45858.595011574071</v>
      </c>
      <c r="H2077"/>
      <c r="I2077" t="s">
        <v>1352</v>
      </c>
      <c r="J2077"/>
      <c r="K2077"/>
      <c r="L2077">
        <v>0</v>
      </c>
      <c r="M2077">
        <v>0</v>
      </c>
      <c r="N2077">
        <v>3.1350000000000003E-2</v>
      </c>
      <c r="O2077">
        <v>8.0999999999999996E-3</v>
      </c>
      <c r="P2077"/>
      <c r="Q2077"/>
      <c r="R2077">
        <v>3.9449999999999999E-2</v>
      </c>
      <c r="S2077"/>
      <c r="T2077"/>
      <c r="U2077"/>
      <c r="V2077"/>
      <c r="W2077"/>
      <c r="X2077"/>
      <c r="Y2077"/>
      <c r="Z2077"/>
      <c r="AA2077"/>
      <c r="AB2077"/>
      <c r="AC2077"/>
      <c r="AD2077"/>
      <c r="AE2077">
        <v>8.0999999999999996E-3</v>
      </c>
      <c r="AF2077"/>
      <c r="AG2077"/>
      <c r="AH2077"/>
      <c r="AI2077"/>
      <c r="AJ2077"/>
      <c r="AK2077"/>
      <c r="AL2077"/>
      <c r="AM2077"/>
      <c r="AN2077"/>
      <c r="AO2077"/>
      <c r="AP2077"/>
      <c r="AQ2077"/>
      <c r="AR2077"/>
      <c r="AS2077" t="s">
        <v>1353</v>
      </c>
      <c r="AT2077" s="108" t="str">
        <f t="shared" si="32"/>
        <v>MRC_2025-07-20_P</v>
      </c>
      <c r="AU2077"/>
      <c r="AV2077"/>
      <c r="AW2077"/>
      <c r="AX2077"/>
      <c r="AY2077"/>
      <c r="AZ2077"/>
      <c r="BA2077"/>
      <c r="BB2077"/>
      <c r="BC2077"/>
      <c r="BD2077"/>
      <c r="BE2077"/>
      <c r="BF2077"/>
      <c r="BG2077"/>
      <c r="BH2077"/>
      <c r="BI2077"/>
      <c r="BJ2077"/>
      <c r="BK2077"/>
      <c r="BL2077"/>
      <c r="BM2077"/>
      <c r="BN2077"/>
      <c r="BO2077"/>
      <c r="BP2077"/>
      <c r="BQ2077"/>
      <c r="BR2077"/>
      <c r="BS2077"/>
      <c r="BT2077"/>
    </row>
    <row r="2078" spans="1:72" x14ac:dyDescent="0.35">
      <c r="A2078" t="s">
        <v>1868</v>
      </c>
      <c r="B2078" t="s">
        <v>1349</v>
      </c>
      <c r="C2078" t="s">
        <v>1356</v>
      </c>
      <c r="D2078" t="s">
        <v>1349</v>
      </c>
      <c r="E2078">
        <v>-2.4299999999999999E-3</v>
      </c>
      <c r="F2078" t="s">
        <v>1357</v>
      </c>
      <c r="G2078" s="6">
        <v>45858.596261574072</v>
      </c>
      <c r="H2078"/>
      <c r="I2078" t="s">
        <v>1352</v>
      </c>
      <c r="J2078"/>
      <c r="K2078"/>
      <c r="L2078">
        <v>0</v>
      </c>
      <c r="M2078">
        <v>0</v>
      </c>
      <c r="N2078">
        <v>-3.2200000000000002E-3</v>
      </c>
      <c r="O2078">
        <v>5.5900000000000004E-3</v>
      </c>
      <c r="P2078"/>
      <c r="Q2078"/>
      <c r="R2078">
        <v>2.3700000000000001E-3</v>
      </c>
      <c r="S2078"/>
      <c r="T2078"/>
      <c r="U2078"/>
      <c r="V2078"/>
      <c r="W2078"/>
      <c r="X2078"/>
      <c r="Y2078"/>
      <c r="Z2078"/>
      <c r="AA2078"/>
      <c r="AB2078"/>
      <c r="AC2078"/>
      <c r="AD2078"/>
      <c r="AE2078">
        <v>5.5900000000000004E-3</v>
      </c>
      <c r="AF2078"/>
      <c r="AG2078"/>
      <c r="AH2078"/>
      <c r="AI2078"/>
      <c r="AJ2078"/>
      <c r="AK2078"/>
      <c r="AL2078"/>
      <c r="AM2078"/>
      <c r="AN2078"/>
      <c r="AO2078"/>
      <c r="AP2078"/>
      <c r="AQ2078"/>
      <c r="AR2078"/>
      <c r="AS2078" t="s">
        <v>1353</v>
      </c>
      <c r="AT2078" s="108" t="str">
        <f t="shared" si="32"/>
        <v>PRP1_2025-07-20_P</v>
      </c>
    </row>
    <row r="2079" spans="1:72" x14ac:dyDescent="0.35">
      <c r="A2079" t="s">
        <v>1869</v>
      </c>
      <c r="B2079" t="s">
        <v>1349</v>
      </c>
      <c r="C2079" t="s">
        <v>1356</v>
      </c>
      <c r="D2079" t="s">
        <v>1349</v>
      </c>
      <c r="E2079">
        <v>5.8470000000000001E-2</v>
      </c>
      <c r="F2079" t="s">
        <v>1357</v>
      </c>
      <c r="G2079" s="6">
        <v>45858.596574074072</v>
      </c>
      <c r="H2079"/>
      <c r="I2079" t="s">
        <v>1352</v>
      </c>
      <c r="J2079"/>
      <c r="K2079"/>
      <c r="L2079">
        <v>0</v>
      </c>
      <c r="M2079">
        <v>0</v>
      </c>
      <c r="N2079">
        <v>2.7130000000000001E-2</v>
      </c>
      <c r="O2079">
        <v>3.7100000000000002E-3</v>
      </c>
      <c r="P2079"/>
      <c r="Q2079"/>
      <c r="R2079">
        <v>3.0849999999999999E-2</v>
      </c>
      <c r="S2079"/>
      <c r="T2079"/>
      <c r="U2079"/>
      <c r="V2079"/>
      <c r="W2079"/>
      <c r="X2079"/>
      <c r="Y2079"/>
      <c r="Z2079"/>
      <c r="AA2079"/>
      <c r="AB2079"/>
      <c r="AC2079"/>
      <c r="AD2079"/>
      <c r="AE2079">
        <v>3.7100000000000002E-3</v>
      </c>
      <c r="AF2079"/>
      <c r="AG2079"/>
      <c r="AH2079"/>
      <c r="AI2079"/>
      <c r="AJ2079"/>
      <c r="AK2079"/>
      <c r="AL2079"/>
      <c r="AM2079"/>
      <c r="AN2079"/>
      <c r="AO2079"/>
      <c r="AP2079"/>
      <c r="AQ2079"/>
      <c r="AR2079"/>
      <c r="AS2079" t="s">
        <v>1353</v>
      </c>
      <c r="AT2079" s="108" t="str">
        <f t="shared" si="32"/>
        <v>RB1_2025-07-20_P</v>
      </c>
    </row>
    <row r="2080" spans="1:72" x14ac:dyDescent="0.35">
      <c r="A2080" t="s">
        <v>1857</v>
      </c>
      <c r="B2080" t="s">
        <v>1349</v>
      </c>
      <c r="C2080" t="s">
        <v>1397</v>
      </c>
      <c r="D2080" t="s">
        <v>1349</v>
      </c>
      <c r="E2080">
        <v>4.9149999999999999E-2</v>
      </c>
      <c r="F2080" t="s">
        <v>1357</v>
      </c>
      <c r="G2080" s="6">
        <v>45858.596782407411</v>
      </c>
      <c r="H2080"/>
      <c r="I2080" t="s">
        <v>1352</v>
      </c>
      <c r="J2080"/>
      <c r="K2080" t="s">
        <v>1360</v>
      </c>
      <c r="L2080">
        <v>0</v>
      </c>
      <c r="M2080">
        <v>0</v>
      </c>
      <c r="N2080">
        <v>7.3000000000000001E-3</v>
      </c>
      <c r="O2080">
        <v>1.6299999999999999E-3</v>
      </c>
      <c r="P2080"/>
      <c r="Q2080"/>
      <c r="R2080">
        <v>8.94E-3</v>
      </c>
      <c r="S2080"/>
      <c r="T2080"/>
      <c r="U2080"/>
      <c r="V2080"/>
      <c r="W2080"/>
      <c r="X2080"/>
      <c r="Y2080"/>
      <c r="Z2080"/>
      <c r="AA2080"/>
      <c r="AB2080"/>
      <c r="AC2080"/>
      <c r="AD2080"/>
      <c r="AE2080">
        <v>1.6299999999999999E-3</v>
      </c>
      <c r="AF2080"/>
      <c r="AG2080"/>
      <c r="AH2080"/>
      <c r="AI2080"/>
      <c r="AJ2080"/>
      <c r="AK2080"/>
      <c r="AL2080"/>
      <c r="AM2080"/>
      <c r="AN2080"/>
      <c r="AO2080"/>
      <c r="AP2080"/>
      <c r="AQ2080"/>
      <c r="AR2080"/>
      <c r="AS2080" t="s">
        <v>1353</v>
      </c>
      <c r="AT2080" s="108" t="str">
        <f t="shared" si="32"/>
        <v>WP1_2025-07-20_P</v>
      </c>
    </row>
    <row r="2081" spans="1:46" x14ac:dyDescent="0.35">
      <c r="A2081" t="s">
        <v>1876</v>
      </c>
      <c r="B2081" t="s">
        <v>1349</v>
      </c>
      <c r="C2081" t="s">
        <v>1356</v>
      </c>
      <c r="D2081" t="s">
        <v>1349</v>
      </c>
      <c r="E2081">
        <v>6.1280000000000001E-2</v>
      </c>
      <c r="F2081" t="s">
        <v>1357</v>
      </c>
      <c r="G2081" s="6">
        <v>45858.598865740743</v>
      </c>
      <c r="H2081"/>
      <c r="I2081" t="s">
        <v>1352</v>
      </c>
      <c r="J2081"/>
      <c r="K2081" t="s">
        <v>1360</v>
      </c>
      <c r="L2081">
        <v>0</v>
      </c>
      <c r="M2081">
        <v>0</v>
      </c>
      <c r="N2081">
        <v>2.853E-2</v>
      </c>
      <c r="O2081">
        <v>1.74E-3</v>
      </c>
      <c r="P2081"/>
      <c r="Q2081"/>
      <c r="R2081">
        <v>3.0269999999999998E-2</v>
      </c>
      <c r="S2081"/>
      <c r="T2081"/>
      <c r="U2081"/>
      <c r="V2081"/>
      <c r="W2081"/>
      <c r="X2081"/>
      <c r="Y2081"/>
      <c r="Z2081"/>
      <c r="AA2081"/>
      <c r="AB2081"/>
      <c r="AC2081"/>
      <c r="AD2081"/>
      <c r="AE2081">
        <v>1.74E-3</v>
      </c>
      <c r="AF2081"/>
      <c r="AG2081"/>
      <c r="AH2081"/>
      <c r="AI2081"/>
      <c r="AJ2081"/>
      <c r="AK2081"/>
      <c r="AL2081"/>
      <c r="AM2081"/>
      <c r="AN2081"/>
      <c r="AO2081"/>
      <c r="AP2081"/>
      <c r="AQ2081"/>
      <c r="AR2081"/>
      <c r="AS2081" t="s">
        <v>1353</v>
      </c>
      <c r="AT2081" s="108" t="str">
        <f t="shared" si="32"/>
        <v>PP1_2025-07-20_P</v>
      </c>
    </row>
    <row r="2082" spans="1:46" x14ac:dyDescent="0.35">
      <c r="A2082" t="s">
        <v>1871</v>
      </c>
      <c r="B2082" t="s">
        <v>1349</v>
      </c>
      <c r="C2082" t="s">
        <v>1356</v>
      </c>
      <c r="D2082" t="s">
        <v>1349</v>
      </c>
      <c r="E2082">
        <v>0.18443000000000001</v>
      </c>
      <c r="F2082" t="s">
        <v>1357</v>
      </c>
      <c r="G2082" s="6">
        <v>45858.599085648151</v>
      </c>
      <c r="H2082"/>
      <c r="I2082" t="s">
        <v>1352</v>
      </c>
      <c r="J2082"/>
      <c r="K2082" t="s">
        <v>1360</v>
      </c>
      <c r="L2082">
        <v>0</v>
      </c>
      <c r="M2082">
        <v>0</v>
      </c>
      <c r="N2082">
        <v>8.9899999999999994E-2</v>
      </c>
      <c r="O2082">
        <v>1.0499999999999999E-3</v>
      </c>
      <c r="P2082"/>
      <c r="Q2082"/>
      <c r="R2082">
        <v>9.0959999999999999E-2</v>
      </c>
      <c r="S2082"/>
      <c r="T2082"/>
      <c r="U2082"/>
      <c r="V2082"/>
      <c r="W2082"/>
      <c r="X2082"/>
      <c r="Y2082"/>
      <c r="Z2082"/>
      <c r="AA2082"/>
      <c r="AB2082"/>
      <c r="AC2082"/>
      <c r="AD2082"/>
      <c r="AE2082">
        <v>1.0499999999999999E-3</v>
      </c>
      <c r="AF2082"/>
      <c r="AG2082"/>
      <c r="AH2082"/>
      <c r="AI2082"/>
      <c r="AJ2082"/>
      <c r="AK2082"/>
      <c r="AL2082"/>
      <c r="AM2082"/>
      <c r="AN2082"/>
      <c r="AO2082"/>
      <c r="AP2082"/>
      <c r="AQ2082"/>
      <c r="AR2082"/>
      <c r="AS2082" t="s">
        <v>1353</v>
      </c>
      <c r="AT2082" s="108" t="str">
        <f t="shared" si="32"/>
        <v>LSC1_2025-07-20_P</v>
      </c>
    </row>
    <row r="2083" spans="1:46" x14ac:dyDescent="0.35">
      <c r="A2083" t="s">
        <v>1872</v>
      </c>
      <c r="B2083" t="s">
        <v>1349</v>
      </c>
      <c r="C2083" t="s">
        <v>1356</v>
      </c>
      <c r="D2083" t="s">
        <v>1349</v>
      </c>
      <c r="E2083">
        <v>1.5299999999999999E-2</v>
      </c>
      <c r="F2083" t="s">
        <v>1357</v>
      </c>
      <c r="G2083" s="6">
        <v>45858.599907407406</v>
      </c>
      <c r="H2083"/>
      <c r="I2083" t="s">
        <v>1352</v>
      </c>
      <c r="J2083"/>
      <c r="K2083" t="s">
        <v>1360</v>
      </c>
      <c r="L2083">
        <v>0</v>
      </c>
      <c r="M2083">
        <v>0</v>
      </c>
      <c r="N2083">
        <v>5.62E-3</v>
      </c>
      <c r="O2083">
        <v>1.3799999999999999E-3</v>
      </c>
      <c r="P2083"/>
      <c r="Q2083"/>
      <c r="R2083">
        <v>7.0000000000000001E-3</v>
      </c>
      <c r="S2083"/>
      <c r="T2083"/>
      <c r="U2083"/>
      <c r="V2083"/>
      <c r="W2083"/>
      <c r="X2083"/>
      <c r="Y2083"/>
      <c r="Z2083"/>
      <c r="AA2083"/>
      <c r="AB2083"/>
      <c r="AC2083"/>
      <c r="AD2083"/>
      <c r="AE2083">
        <v>1.3799999999999999E-3</v>
      </c>
      <c r="AF2083"/>
      <c r="AG2083"/>
      <c r="AH2083"/>
      <c r="AI2083"/>
      <c r="AJ2083"/>
      <c r="AK2083"/>
      <c r="AL2083"/>
      <c r="AM2083"/>
      <c r="AN2083"/>
      <c r="AO2083"/>
      <c r="AP2083"/>
      <c r="AQ2083"/>
      <c r="AR2083"/>
      <c r="AS2083" t="s">
        <v>1353</v>
      </c>
      <c r="AT2083" s="108" t="str">
        <f t="shared" si="32"/>
        <v>MDWL1_2025-07-20_P</v>
      </c>
    </row>
    <row r="2084" spans="1:46" x14ac:dyDescent="0.35">
      <c r="A2084" t="s">
        <v>1874</v>
      </c>
      <c r="B2084" t="s">
        <v>1349</v>
      </c>
      <c r="C2084" t="s">
        <v>1356</v>
      </c>
      <c r="D2084" t="s">
        <v>1349</v>
      </c>
      <c r="E2084">
        <v>7.2800000000000004E-2</v>
      </c>
      <c r="F2084" t="s">
        <v>1357</v>
      </c>
      <c r="G2084" s="6">
        <v>45858.600636574076</v>
      </c>
      <c r="H2084"/>
      <c r="I2084" t="s">
        <v>1352</v>
      </c>
      <c r="J2084"/>
      <c r="K2084" t="s">
        <v>1360</v>
      </c>
      <c r="L2084">
        <v>0</v>
      </c>
      <c r="M2084">
        <v>0</v>
      </c>
      <c r="N2084">
        <v>3.4270000000000002E-2</v>
      </c>
      <c r="O2084">
        <v>1.15E-3</v>
      </c>
      <c r="P2084"/>
      <c r="Q2084"/>
      <c r="R2084">
        <v>3.542E-2</v>
      </c>
      <c r="S2084"/>
      <c r="T2084"/>
      <c r="U2084"/>
      <c r="V2084"/>
      <c r="W2084"/>
      <c r="X2084"/>
      <c r="Y2084"/>
      <c r="Z2084"/>
      <c r="AA2084"/>
      <c r="AB2084"/>
      <c r="AC2084"/>
      <c r="AD2084"/>
      <c r="AE2084">
        <v>1.15E-3</v>
      </c>
      <c r="AF2084"/>
      <c r="AG2084"/>
      <c r="AH2084"/>
      <c r="AI2084"/>
      <c r="AJ2084"/>
      <c r="AK2084"/>
      <c r="AL2084"/>
      <c r="AM2084"/>
      <c r="AN2084"/>
      <c r="AO2084"/>
      <c r="AP2084"/>
      <c r="AQ2084"/>
      <c r="AR2084"/>
      <c r="AS2084" t="s">
        <v>1353</v>
      </c>
      <c r="AT2084" s="108" t="str">
        <f t="shared" si="32"/>
        <v>CB3_2025-07-20_P</v>
      </c>
    </row>
    <row r="2085" spans="1:46" x14ac:dyDescent="0.35">
      <c r="A2085" t="s">
        <v>1881</v>
      </c>
      <c r="B2085" t="s">
        <v>1349</v>
      </c>
      <c r="C2085" t="s">
        <v>1428</v>
      </c>
      <c r="D2085" t="s">
        <v>1349</v>
      </c>
      <c r="E2085">
        <v>5.4356200000000001</v>
      </c>
      <c r="F2085" t="s">
        <v>1357</v>
      </c>
      <c r="G2085" s="6">
        <v>45858.605428240742</v>
      </c>
      <c r="H2085"/>
      <c r="I2085" t="s">
        <v>1352</v>
      </c>
      <c r="J2085"/>
      <c r="K2085" t="s">
        <v>1360</v>
      </c>
      <c r="L2085">
        <v>4</v>
      </c>
      <c r="M2085">
        <v>0</v>
      </c>
      <c r="N2085">
        <v>8.4110000000000004E-2</v>
      </c>
      <c r="O2085">
        <v>-4.2999999999999999E-4</v>
      </c>
      <c r="P2085"/>
      <c r="Q2085"/>
      <c r="R2085">
        <v>8.3690000000000001E-2</v>
      </c>
      <c r="S2085"/>
      <c r="T2085"/>
      <c r="U2085"/>
      <c r="V2085"/>
      <c r="W2085"/>
      <c r="X2085"/>
      <c r="Y2085"/>
      <c r="Z2085"/>
      <c r="AA2085"/>
      <c r="AB2085"/>
      <c r="AC2085"/>
      <c r="AD2085"/>
      <c r="AE2085">
        <v>-4.2999999999999999E-4</v>
      </c>
      <c r="AF2085"/>
      <c r="AG2085"/>
      <c r="AH2085"/>
      <c r="AI2085"/>
      <c r="AJ2085"/>
      <c r="AK2085"/>
      <c r="AL2085"/>
      <c r="AM2085"/>
      <c r="AN2085"/>
      <c r="AO2085"/>
      <c r="AP2085"/>
      <c r="AQ2085"/>
      <c r="AR2085"/>
      <c r="AS2085" t="s">
        <v>1353</v>
      </c>
      <c r="AT2085" s="108" t="str">
        <f t="shared" si="32"/>
        <v>AC2_2025-07-20_T</v>
      </c>
    </row>
    <row r="2086" spans="1:46" x14ac:dyDescent="0.35">
      <c r="A2086" t="s">
        <v>1878</v>
      </c>
      <c r="B2086" t="s">
        <v>1349</v>
      </c>
      <c r="C2086" t="s">
        <v>1356</v>
      </c>
      <c r="D2086" t="s">
        <v>1349</v>
      </c>
      <c r="E2086">
        <v>4.9369999999999997E-2</v>
      </c>
      <c r="F2086" t="s">
        <v>1357</v>
      </c>
      <c r="G2086" s="6">
        <v>45858.606678240743</v>
      </c>
      <c r="H2086"/>
      <c r="I2086" t="s">
        <v>1352</v>
      </c>
      <c r="J2086"/>
      <c r="K2086" t="s">
        <v>1360</v>
      </c>
      <c r="L2086">
        <v>0</v>
      </c>
      <c r="M2086">
        <v>0</v>
      </c>
      <c r="N2086">
        <v>2.2599999999999999E-2</v>
      </c>
      <c r="O2086">
        <v>1.25E-3</v>
      </c>
      <c r="P2086"/>
      <c r="Q2086"/>
      <c r="R2086">
        <v>2.385E-2</v>
      </c>
      <c r="S2086"/>
      <c r="T2086"/>
      <c r="U2086"/>
      <c r="V2086"/>
      <c r="W2086"/>
      <c r="X2086"/>
      <c r="Y2086"/>
      <c r="Z2086"/>
      <c r="AA2086"/>
      <c r="AB2086"/>
      <c r="AC2086"/>
      <c r="AD2086"/>
      <c r="AE2086">
        <v>1.25E-3</v>
      </c>
      <c r="AF2086"/>
      <c r="AG2086"/>
      <c r="AH2086"/>
      <c r="AI2086"/>
      <c r="AJ2086"/>
      <c r="AK2086"/>
      <c r="AL2086"/>
      <c r="AM2086"/>
      <c r="AN2086"/>
      <c r="AO2086"/>
      <c r="AP2086"/>
      <c r="AQ2086"/>
      <c r="AR2086"/>
      <c r="AS2086" t="s">
        <v>1353</v>
      </c>
      <c r="AT2086" s="108" t="str">
        <f t="shared" si="32"/>
        <v>SBA_2025-07-20_P</v>
      </c>
    </row>
    <row r="2087" spans="1:46" x14ac:dyDescent="0.35">
      <c r="A2087" t="s">
        <v>1863</v>
      </c>
      <c r="B2087" t="s">
        <v>1349</v>
      </c>
      <c r="C2087" t="s">
        <v>1356</v>
      </c>
      <c r="D2087" t="s">
        <v>1349</v>
      </c>
      <c r="E2087">
        <v>1.558E-2</v>
      </c>
      <c r="F2087" t="s">
        <v>1357</v>
      </c>
      <c r="G2087" s="6">
        <v>45858.606886574074</v>
      </c>
      <c r="H2087"/>
      <c r="I2087" t="s">
        <v>1352</v>
      </c>
      <c r="J2087"/>
      <c r="K2087" t="s">
        <v>1360</v>
      </c>
      <c r="L2087">
        <v>0</v>
      </c>
      <c r="M2087">
        <v>0</v>
      </c>
      <c r="N2087">
        <v>5.7600000000000004E-3</v>
      </c>
      <c r="O2087">
        <v>2.9E-4</v>
      </c>
      <c r="P2087"/>
      <c r="Q2087"/>
      <c r="R2087">
        <v>6.0499999999999998E-3</v>
      </c>
      <c r="S2087"/>
      <c r="T2087"/>
      <c r="U2087"/>
      <c r="V2087"/>
      <c r="W2087"/>
      <c r="X2087"/>
      <c r="Y2087"/>
      <c r="Z2087"/>
      <c r="AA2087"/>
      <c r="AB2087"/>
      <c r="AC2087"/>
      <c r="AD2087"/>
      <c r="AE2087">
        <v>2.9E-4</v>
      </c>
      <c r="AF2087"/>
      <c r="AG2087"/>
      <c r="AH2087"/>
      <c r="AI2087"/>
      <c r="AJ2087"/>
      <c r="AK2087"/>
      <c r="AL2087"/>
      <c r="AM2087"/>
      <c r="AN2087"/>
      <c r="AO2087"/>
      <c r="AP2087"/>
      <c r="AQ2087"/>
      <c r="AR2087"/>
      <c r="AS2087" t="s">
        <v>1353</v>
      </c>
      <c r="AT2087" s="108" t="str">
        <f t="shared" si="32"/>
        <v>RBA_2025-07-20_P</v>
      </c>
    </row>
    <row r="2088" spans="1:46" x14ac:dyDescent="0.35">
      <c r="A2088" t="s">
        <v>1887</v>
      </c>
      <c r="B2088" t="s">
        <v>1349</v>
      </c>
      <c r="C2088" t="s">
        <v>1350</v>
      </c>
      <c r="D2088" t="s">
        <v>1349</v>
      </c>
      <c r="E2088">
        <v>-3.6964299999999999</v>
      </c>
      <c r="F2088" t="s">
        <v>1351</v>
      </c>
      <c r="G2088" s="6">
        <v>45858.608344907407</v>
      </c>
      <c r="H2088"/>
      <c r="I2088" t="s">
        <v>1352</v>
      </c>
      <c r="J2088"/>
      <c r="K2088"/>
      <c r="L2088">
        <v>0</v>
      </c>
      <c r="M2088">
        <v>0</v>
      </c>
      <c r="N2088">
        <v>-1.1199999999999999E-3</v>
      </c>
      <c r="O2088">
        <v>5.3600000000000002E-3</v>
      </c>
      <c r="P2088"/>
      <c r="Q2088"/>
      <c r="R2088">
        <v>4.2399999999999998E-3</v>
      </c>
      <c r="S2088"/>
      <c r="T2088"/>
      <c r="U2088"/>
      <c r="V2088"/>
      <c r="W2088"/>
      <c r="X2088"/>
      <c r="Y2088"/>
      <c r="Z2088"/>
      <c r="AA2088"/>
      <c r="AB2088"/>
      <c r="AC2088"/>
      <c r="AD2088"/>
      <c r="AE2088">
        <v>5.3600000000000002E-3</v>
      </c>
      <c r="AF2088"/>
      <c r="AG2088"/>
      <c r="AH2088"/>
      <c r="AI2088"/>
      <c r="AJ2088"/>
      <c r="AK2088"/>
      <c r="AL2088"/>
      <c r="AM2088"/>
      <c r="AN2088"/>
      <c r="AO2088"/>
      <c r="AP2088"/>
      <c r="AQ2088"/>
      <c r="AR2088"/>
      <c r="AS2088" t="s">
        <v>1353</v>
      </c>
      <c r="AT2088" s="108" t="str">
        <f t="shared" si="32"/>
        <v>PMRL1_2025-07-20_N</v>
      </c>
    </row>
    <row r="2089" spans="1:46" x14ac:dyDescent="0.35">
      <c r="A2089" t="s">
        <v>1888</v>
      </c>
      <c r="B2089" t="s">
        <v>1349</v>
      </c>
      <c r="C2089" t="s">
        <v>1350</v>
      </c>
      <c r="D2089" t="s">
        <v>1349</v>
      </c>
      <c r="E2089">
        <v>-3.1880500000000001</v>
      </c>
      <c r="F2089" t="s">
        <v>1351</v>
      </c>
      <c r="G2089" s="6">
        <v>45858.610115740739</v>
      </c>
      <c r="H2089"/>
      <c r="I2089" t="s">
        <v>1352</v>
      </c>
      <c r="J2089"/>
      <c r="K2089"/>
      <c r="L2089">
        <v>0</v>
      </c>
      <c r="M2089">
        <v>0</v>
      </c>
      <c r="N2089">
        <v>3.5E-4</v>
      </c>
      <c r="O2089">
        <v>7.1199999999999996E-3</v>
      </c>
      <c r="P2089"/>
      <c r="Q2089"/>
      <c r="R2089">
        <v>7.4700000000000001E-3</v>
      </c>
      <c r="S2089"/>
      <c r="T2089"/>
      <c r="U2089"/>
      <c r="V2089"/>
      <c r="W2089"/>
      <c r="X2089"/>
      <c r="Y2089"/>
      <c r="Z2089"/>
      <c r="AA2089"/>
      <c r="AB2089"/>
      <c r="AC2089"/>
      <c r="AD2089"/>
      <c r="AE2089">
        <v>7.1199999999999996E-3</v>
      </c>
      <c r="AF2089"/>
      <c r="AG2089"/>
      <c r="AH2089"/>
      <c r="AI2089"/>
      <c r="AJ2089"/>
      <c r="AK2089"/>
      <c r="AL2089"/>
      <c r="AM2089"/>
      <c r="AN2089"/>
      <c r="AO2089"/>
      <c r="AP2089"/>
      <c r="AQ2089"/>
      <c r="AR2089"/>
      <c r="AS2089" t="s">
        <v>1353</v>
      </c>
      <c r="AT2089" s="108" t="str">
        <f t="shared" si="32"/>
        <v>CB2_2025-07-20_N</v>
      </c>
    </row>
    <row r="2090" spans="1:46" x14ac:dyDescent="0.35">
      <c r="A2090" t="s">
        <v>1887</v>
      </c>
      <c r="B2090" t="s">
        <v>1349</v>
      </c>
      <c r="C2090" t="s">
        <v>1356</v>
      </c>
      <c r="D2090" t="s">
        <v>1349</v>
      </c>
      <c r="E2090">
        <v>2.29E-2</v>
      </c>
      <c r="F2090" t="s">
        <v>1357</v>
      </c>
      <c r="G2090" s="6">
        <v>45858.61178240741</v>
      </c>
      <c r="H2090"/>
      <c r="I2090" t="s">
        <v>1352</v>
      </c>
      <c r="J2090"/>
      <c r="K2090"/>
      <c r="L2090">
        <v>0</v>
      </c>
      <c r="M2090">
        <v>0</v>
      </c>
      <c r="N2090">
        <v>9.41E-3</v>
      </c>
      <c r="O2090">
        <v>5.9999999999999995E-4</v>
      </c>
      <c r="P2090"/>
      <c r="Q2090"/>
      <c r="R2090">
        <v>1.001E-2</v>
      </c>
      <c r="S2090"/>
      <c r="T2090"/>
      <c r="U2090"/>
      <c r="V2090"/>
      <c r="W2090"/>
      <c r="X2090"/>
      <c r="Y2090"/>
      <c r="Z2090"/>
      <c r="AA2090"/>
      <c r="AB2090"/>
      <c r="AC2090"/>
      <c r="AD2090"/>
      <c r="AE2090">
        <v>5.9999999999999995E-4</v>
      </c>
      <c r="AF2090"/>
      <c r="AG2090"/>
      <c r="AH2090"/>
      <c r="AI2090"/>
      <c r="AJ2090"/>
      <c r="AK2090"/>
      <c r="AL2090"/>
      <c r="AM2090"/>
      <c r="AN2090"/>
      <c r="AO2090"/>
      <c r="AP2090"/>
      <c r="AQ2090"/>
      <c r="AR2090"/>
      <c r="AS2090" t="s">
        <v>1353</v>
      </c>
      <c r="AT2090" s="108" t="str">
        <f t="shared" si="32"/>
        <v>PMRL1_2025-07-20_P</v>
      </c>
    </row>
    <row r="2091" spans="1:46" x14ac:dyDescent="0.35">
      <c r="A2091" t="s">
        <v>1889</v>
      </c>
      <c r="B2091" t="s">
        <v>1349</v>
      </c>
      <c r="C2091" t="s">
        <v>1350</v>
      </c>
      <c r="D2091" t="s">
        <v>1349</v>
      </c>
      <c r="E2091">
        <v>-9.8875399999999996</v>
      </c>
      <c r="F2091" t="s">
        <v>1351</v>
      </c>
      <c r="G2091" s="6">
        <v>45858.611886574072</v>
      </c>
      <c r="H2091"/>
      <c r="I2091" t="s">
        <v>1352</v>
      </c>
      <c r="J2091"/>
      <c r="K2091"/>
      <c r="L2091">
        <v>0</v>
      </c>
      <c r="M2091">
        <v>0</v>
      </c>
      <c r="N2091">
        <v>-1.9089999999999999E-2</v>
      </c>
      <c r="O2091">
        <v>3.1550000000000002E-2</v>
      </c>
      <c r="P2091"/>
      <c r="Q2091"/>
      <c r="R2091">
        <v>1.2460000000000001E-2</v>
      </c>
      <c r="S2091"/>
      <c r="T2091"/>
      <c r="U2091"/>
      <c r="V2091"/>
      <c r="W2091"/>
      <c r="X2091"/>
      <c r="Y2091"/>
      <c r="Z2091"/>
      <c r="AA2091"/>
      <c r="AB2091"/>
      <c r="AC2091"/>
      <c r="AD2091"/>
      <c r="AE2091">
        <v>3.1550000000000002E-2</v>
      </c>
      <c r="AF2091"/>
      <c r="AG2091"/>
      <c r="AH2091"/>
      <c r="AI2091"/>
      <c r="AJ2091"/>
      <c r="AK2091"/>
      <c r="AL2091"/>
      <c r="AM2091"/>
      <c r="AN2091"/>
      <c r="AO2091"/>
      <c r="AP2091"/>
      <c r="AQ2091"/>
      <c r="AR2091"/>
      <c r="AS2091" t="s">
        <v>1353</v>
      </c>
      <c r="AT2091" s="108" t="str">
        <f t="shared" si="32"/>
        <v>APL1_2025-07-20_N</v>
      </c>
    </row>
    <row r="2092" spans="1:46" x14ac:dyDescent="0.35">
      <c r="A2092" t="s">
        <v>1890</v>
      </c>
      <c r="B2092" t="s">
        <v>1349</v>
      </c>
      <c r="C2092" t="s">
        <v>1350</v>
      </c>
      <c r="D2092" t="s">
        <v>1349</v>
      </c>
      <c r="E2092">
        <v>1.6860999999999999</v>
      </c>
      <c r="F2092" t="s">
        <v>1351</v>
      </c>
      <c r="G2092" s="6">
        <v>45858.613344907404</v>
      </c>
      <c r="H2092"/>
      <c r="I2092" t="s">
        <v>1352</v>
      </c>
      <c r="J2092"/>
      <c r="K2092"/>
      <c r="L2092">
        <v>0</v>
      </c>
      <c r="M2092">
        <v>0</v>
      </c>
      <c r="N2092">
        <v>1.4500000000000001E-2</v>
      </c>
      <c r="O2092">
        <v>3.7799999999999999E-3</v>
      </c>
      <c r="P2092"/>
      <c r="Q2092"/>
      <c r="R2092">
        <v>1.8280000000000001E-2</v>
      </c>
      <c r="S2092"/>
      <c r="T2092"/>
      <c r="U2092"/>
      <c r="V2092"/>
      <c r="W2092"/>
      <c r="X2092"/>
      <c r="Y2092"/>
      <c r="Z2092"/>
      <c r="AA2092"/>
      <c r="AB2092"/>
      <c r="AC2092"/>
      <c r="AD2092"/>
      <c r="AE2092">
        <v>3.7799999999999999E-3</v>
      </c>
      <c r="AF2092"/>
      <c r="AG2092"/>
      <c r="AH2092"/>
      <c r="AI2092"/>
      <c r="AJ2092"/>
      <c r="AK2092"/>
      <c r="AL2092"/>
      <c r="AM2092"/>
      <c r="AN2092"/>
      <c r="AO2092"/>
      <c r="AP2092"/>
      <c r="AQ2092"/>
      <c r="AR2092"/>
      <c r="AS2092" t="s">
        <v>1353</v>
      </c>
      <c r="AT2092" s="108" t="str">
        <f t="shared" si="32"/>
        <v>SC6_2025-07-20_N</v>
      </c>
    </row>
    <row r="2093" spans="1:46" x14ac:dyDescent="0.35">
      <c r="A2093" t="s">
        <v>1887</v>
      </c>
      <c r="B2093" t="s">
        <v>1349</v>
      </c>
      <c r="C2093" t="s">
        <v>1361</v>
      </c>
      <c r="D2093" t="s">
        <v>1349</v>
      </c>
      <c r="E2093">
        <v>-7.6729200000000004</v>
      </c>
      <c r="F2093" t="s">
        <v>1351</v>
      </c>
      <c r="G2093" s="6">
        <v>45858.614699074074</v>
      </c>
      <c r="H2093"/>
      <c r="I2093" t="s">
        <v>1352</v>
      </c>
      <c r="J2093">
        <v>30</v>
      </c>
      <c r="K2093"/>
      <c r="L2093">
        <v>0</v>
      </c>
      <c r="M2093">
        <v>0</v>
      </c>
      <c r="N2093">
        <v>6.0699999999999999E-3</v>
      </c>
      <c r="O2093">
        <v>4.0000000000000001E-3</v>
      </c>
      <c r="P2093"/>
      <c r="Q2093"/>
      <c r="R2093">
        <v>1.008E-2</v>
      </c>
      <c r="S2093"/>
      <c r="T2093"/>
      <c r="U2093"/>
      <c r="V2093"/>
      <c r="W2093"/>
      <c r="X2093"/>
      <c r="Y2093"/>
      <c r="Z2093"/>
      <c r="AA2093"/>
      <c r="AB2093"/>
      <c r="AC2093"/>
      <c r="AD2093"/>
      <c r="AE2093">
        <v>4.0000000000000001E-3</v>
      </c>
      <c r="AF2093"/>
      <c r="AG2093"/>
      <c r="AH2093"/>
      <c r="AI2093"/>
      <c r="AJ2093"/>
      <c r="AK2093"/>
      <c r="AL2093"/>
      <c r="AM2093"/>
      <c r="AN2093"/>
      <c r="AO2093"/>
      <c r="AP2093"/>
      <c r="AQ2093"/>
      <c r="AR2093"/>
      <c r="AS2093" t="s">
        <v>1353</v>
      </c>
      <c r="AT2093" s="108" t="str">
        <f t="shared" si="32"/>
        <v>PMRL1_2025-07-20_T</v>
      </c>
    </row>
    <row r="2094" spans="1:46" x14ac:dyDescent="0.35">
      <c r="A2094" t="s">
        <v>1887</v>
      </c>
      <c r="B2094" t="s">
        <v>1349</v>
      </c>
      <c r="C2094" t="s">
        <v>1359</v>
      </c>
      <c r="D2094" t="s">
        <v>1349</v>
      </c>
      <c r="E2094">
        <v>386.9348</v>
      </c>
      <c r="F2094" t="s">
        <v>1357</v>
      </c>
      <c r="G2094" s="6">
        <v>45858.615636574075</v>
      </c>
      <c r="H2094"/>
      <c r="I2094" t="s">
        <v>1352</v>
      </c>
      <c r="J2094"/>
      <c r="K2094" t="s">
        <v>1360</v>
      </c>
      <c r="L2094">
        <v>4</v>
      </c>
      <c r="M2094">
        <v>0</v>
      </c>
      <c r="N2094">
        <v>0.23136999999999999</v>
      </c>
      <c r="O2094">
        <v>0.13034000000000001</v>
      </c>
      <c r="P2094"/>
      <c r="Q2094"/>
      <c r="R2094">
        <v>0.36170999999999998</v>
      </c>
      <c r="S2094"/>
      <c r="T2094"/>
      <c r="U2094"/>
      <c r="V2094"/>
      <c r="W2094"/>
      <c r="X2094"/>
      <c r="Y2094"/>
      <c r="Z2094"/>
      <c r="AA2094"/>
      <c r="AB2094"/>
      <c r="AC2094"/>
      <c r="AD2094"/>
      <c r="AE2094">
        <v>0.13034000000000001</v>
      </c>
      <c r="AF2094"/>
      <c r="AG2094"/>
      <c r="AH2094"/>
      <c r="AI2094"/>
      <c r="AJ2094"/>
      <c r="AK2094"/>
      <c r="AL2094"/>
      <c r="AM2094"/>
      <c r="AN2094"/>
      <c r="AO2094"/>
      <c r="AP2094"/>
      <c r="AQ2094"/>
      <c r="AR2094"/>
      <c r="AS2094" t="s">
        <v>1353</v>
      </c>
      <c r="AT2094" s="108" t="str">
        <f t="shared" si="32"/>
        <v>PMRL1_2025-07-20_C</v>
      </c>
    </row>
    <row r="2095" spans="1:46" x14ac:dyDescent="0.35">
      <c r="A2095" t="s">
        <v>1891</v>
      </c>
      <c r="B2095" t="s">
        <v>1349</v>
      </c>
      <c r="C2095" t="s">
        <v>1350</v>
      </c>
      <c r="D2095" t="s">
        <v>1349</v>
      </c>
      <c r="E2095">
        <v>-1.48105</v>
      </c>
      <c r="F2095" t="s">
        <v>1351</v>
      </c>
      <c r="G2095" s="6">
        <v>45858.615648148145</v>
      </c>
      <c r="H2095"/>
      <c r="I2095" t="s">
        <v>1352</v>
      </c>
      <c r="J2095"/>
      <c r="K2095"/>
      <c r="L2095">
        <v>0</v>
      </c>
      <c r="M2095">
        <v>0</v>
      </c>
      <c r="N2095">
        <v>5.3099999999999996E-3</v>
      </c>
      <c r="O2095">
        <v>7.6299999999999996E-3</v>
      </c>
      <c r="P2095"/>
      <c r="Q2095"/>
      <c r="R2095">
        <v>1.2930000000000001E-2</v>
      </c>
      <c r="S2095"/>
      <c r="T2095"/>
      <c r="U2095"/>
      <c r="V2095"/>
      <c r="W2095"/>
      <c r="X2095"/>
      <c r="Y2095"/>
      <c r="Z2095"/>
      <c r="AA2095"/>
      <c r="AB2095"/>
      <c r="AC2095"/>
      <c r="AD2095"/>
      <c r="AE2095">
        <v>7.6299999999999996E-3</v>
      </c>
      <c r="AF2095"/>
      <c r="AG2095"/>
      <c r="AH2095"/>
      <c r="AI2095"/>
      <c r="AJ2095"/>
      <c r="AK2095"/>
      <c r="AL2095"/>
      <c r="AM2095"/>
      <c r="AN2095"/>
      <c r="AO2095"/>
      <c r="AP2095"/>
      <c r="AQ2095"/>
      <c r="AR2095"/>
      <c r="AS2095" t="s">
        <v>1353</v>
      </c>
      <c r="AT2095" s="108" t="str">
        <f t="shared" si="32"/>
        <v>ATL1_2025-07-20_N</v>
      </c>
    </row>
    <row r="2096" spans="1:46" x14ac:dyDescent="0.35">
      <c r="A2096" t="s">
        <v>1888</v>
      </c>
      <c r="B2096" t="s">
        <v>1349</v>
      </c>
      <c r="C2096" t="s">
        <v>1361</v>
      </c>
      <c r="D2096" t="s">
        <v>1349</v>
      </c>
      <c r="E2096">
        <v>-1.84287</v>
      </c>
      <c r="F2096" t="s">
        <v>1351</v>
      </c>
      <c r="G2096" s="6">
        <v>45858.616157407407</v>
      </c>
      <c r="H2096"/>
      <c r="I2096" t="s">
        <v>1352</v>
      </c>
      <c r="J2096">
        <v>30</v>
      </c>
      <c r="K2096"/>
      <c r="L2096">
        <v>0</v>
      </c>
      <c r="M2096">
        <v>0</v>
      </c>
      <c r="N2096">
        <v>1.1610000000000001E-2</v>
      </c>
      <c r="O2096">
        <v>3.98E-3</v>
      </c>
      <c r="P2096"/>
      <c r="Q2096"/>
      <c r="R2096">
        <v>1.559E-2</v>
      </c>
      <c r="S2096"/>
      <c r="T2096"/>
      <c r="U2096"/>
      <c r="V2096"/>
      <c r="W2096"/>
      <c r="X2096"/>
      <c r="Y2096"/>
      <c r="Z2096"/>
      <c r="AA2096"/>
      <c r="AB2096"/>
      <c r="AC2096"/>
      <c r="AD2096"/>
      <c r="AE2096">
        <v>3.98E-3</v>
      </c>
      <c r="AF2096"/>
      <c r="AG2096"/>
      <c r="AH2096"/>
      <c r="AI2096"/>
      <c r="AJ2096"/>
      <c r="AK2096"/>
      <c r="AL2096"/>
      <c r="AM2096"/>
      <c r="AN2096"/>
      <c r="AO2096"/>
      <c r="AP2096"/>
      <c r="AQ2096"/>
      <c r="AR2096"/>
      <c r="AS2096" t="s">
        <v>1353</v>
      </c>
      <c r="AT2096" s="108" t="str">
        <f t="shared" si="32"/>
        <v>CB2_2025-07-20_T</v>
      </c>
    </row>
    <row r="2097" spans="1:72" x14ac:dyDescent="0.35">
      <c r="A2097" t="s">
        <v>1890</v>
      </c>
      <c r="B2097" t="s">
        <v>1349</v>
      </c>
      <c r="C2097" t="s">
        <v>1356</v>
      </c>
      <c r="D2097" t="s">
        <v>1349</v>
      </c>
      <c r="E2097">
        <v>9.8589999999999997E-2</v>
      </c>
      <c r="F2097" t="s">
        <v>1357</v>
      </c>
      <c r="G2097" s="6">
        <v>45858.616365740738</v>
      </c>
      <c r="H2097"/>
      <c r="I2097" t="s">
        <v>1352</v>
      </c>
      <c r="J2097"/>
      <c r="K2097"/>
      <c r="L2097">
        <v>0</v>
      </c>
      <c r="M2097">
        <v>0</v>
      </c>
      <c r="N2097">
        <v>4.7129999999999998E-2</v>
      </c>
      <c r="O2097">
        <v>5.5999999999999995E-4</v>
      </c>
      <c r="P2097"/>
      <c r="Q2097"/>
      <c r="R2097">
        <v>4.7690000000000003E-2</v>
      </c>
      <c r="S2097"/>
      <c r="T2097"/>
      <c r="U2097"/>
      <c r="V2097"/>
      <c r="W2097"/>
      <c r="X2097"/>
      <c r="Y2097"/>
      <c r="Z2097"/>
      <c r="AA2097"/>
      <c r="AB2097"/>
      <c r="AC2097"/>
      <c r="AD2097"/>
      <c r="AE2097">
        <v>5.5999999999999995E-4</v>
      </c>
      <c r="AF2097"/>
      <c r="AG2097"/>
      <c r="AH2097"/>
      <c r="AI2097"/>
      <c r="AJ2097"/>
      <c r="AK2097"/>
      <c r="AL2097"/>
      <c r="AM2097"/>
      <c r="AN2097"/>
      <c r="AO2097"/>
      <c r="AP2097"/>
      <c r="AQ2097"/>
      <c r="AR2097"/>
      <c r="AS2097" t="s">
        <v>1353</v>
      </c>
      <c r="AT2097" s="108" t="str">
        <f t="shared" si="32"/>
        <v>SC6_2025-07-20_P</v>
      </c>
    </row>
    <row r="2098" spans="1:72" x14ac:dyDescent="0.35">
      <c r="A2098" t="s">
        <v>1888</v>
      </c>
      <c r="B2098" t="s">
        <v>1349</v>
      </c>
      <c r="C2098" t="s">
        <v>1359</v>
      </c>
      <c r="D2098" t="s">
        <v>1349</v>
      </c>
      <c r="E2098">
        <v>413.93830000000003</v>
      </c>
      <c r="F2098" t="s">
        <v>1357</v>
      </c>
      <c r="G2098" s="6">
        <v>45858.617199074077</v>
      </c>
      <c r="H2098"/>
      <c r="I2098" t="s">
        <v>1352</v>
      </c>
      <c r="J2098"/>
      <c r="K2098" t="s">
        <v>1360</v>
      </c>
      <c r="L2098">
        <v>4</v>
      </c>
      <c r="M2098">
        <v>0</v>
      </c>
      <c r="N2098">
        <v>0.24562</v>
      </c>
      <c r="O2098">
        <v>0.1303</v>
      </c>
      <c r="P2098"/>
      <c r="Q2098"/>
      <c r="R2098">
        <v>0.37591999999999998</v>
      </c>
      <c r="S2098"/>
      <c r="T2098"/>
      <c r="U2098"/>
      <c r="V2098"/>
      <c r="W2098"/>
      <c r="X2098"/>
      <c r="Y2098"/>
      <c r="Z2098"/>
      <c r="AA2098"/>
      <c r="AB2098"/>
      <c r="AC2098"/>
      <c r="AD2098"/>
      <c r="AE2098">
        <v>0.1303</v>
      </c>
      <c r="AF2098"/>
      <c r="AG2098"/>
      <c r="AH2098"/>
      <c r="AI2098"/>
      <c r="AJ2098"/>
      <c r="AK2098"/>
      <c r="AL2098"/>
      <c r="AM2098"/>
      <c r="AN2098"/>
      <c r="AO2098"/>
      <c r="AP2098"/>
      <c r="AQ2098"/>
      <c r="AR2098"/>
      <c r="AS2098" t="s">
        <v>1353</v>
      </c>
      <c r="AT2098" s="108" t="str">
        <f t="shared" si="32"/>
        <v>CB2_2025-07-20_C</v>
      </c>
    </row>
    <row r="2099" spans="1:72" x14ac:dyDescent="0.35">
      <c r="A2099" t="s">
        <v>1889</v>
      </c>
      <c r="B2099" t="s">
        <v>1349</v>
      </c>
      <c r="C2099" t="s">
        <v>1359</v>
      </c>
      <c r="D2099" t="s">
        <v>1349</v>
      </c>
      <c r="E2099">
        <v>250.36859999999999</v>
      </c>
      <c r="F2099" t="s">
        <v>1357</v>
      </c>
      <c r="G2099" s="6">
        <v>45858.617511574077</v>
      </c>
      <c r="H2099"/>
      <c r="I2099" t="s">
        <v>1352</v>
      </c>
      <c r="J2099"/>
      <c r="K2099" t="s">
        <v>1360</v>
      </c>
      <c r="L2099">
        <v>4</v>
      </c>
      <c r="M2099">
        <v>0</v>
      </c>
      <c r="N2099">
        <v>0.15576000000000001</v>
      </c>
      <c r="O2099">
        <v>0.13156999999999999</v>
      </c>
      <c r="P2099"/>
      <c r="Q2099"/>
      <c r="R2099">
        <v>0.28732999999999997</v>
      </c>
      <c r="S2099"/>
      <c r="T2099"/>
      <c r="U2099"/>
      <c r="V2099"/>
      <c r="W2099"/>
      <c r="X2099"/>
      <c r="Y2099"/>
      <c r="Z2099"/>
      <c r="AA2099"/>
      <c r="AB2099"/>
      <c r="AC2099"/>
      <c r="AD2099"/>
      <c r="AE2099">
        <v>0.13156999999999999</v>
      </c>
      <c r="AF2099"/>
      <c r="AG2099"/>
      <c r="AH2099"/>
      <c r="AI2099"/>
      <c r="AJ2099"/>
      <c r="AK2099"/>
      <c r="AL2099"/>
      <c r="AM2099"/>
      <c r="AN2099"/>
      <c r="AO2099"/>
      <c r="AP2099"/>
      <c r="AQ2099"/>
      <c r="AR2099"/>
      <c r="AS2099" t="s">
        <v>1353</v>
      </c>
      <c r="AT2099" s="108" t="str">
        <f t="shared" si="32"/>
        <v>APL1_2025-07-20_C</v>
      </c>
    </row>
    <row r="2100" spans="1:72" x14ac:dyDescent="0.35">
      <c r="A2100" t="s">
        <v>1889</v>
      </c>
      <c r="B2100" t="s">
        <v>1349</v>
      </c>
      <c r="C2100" t="s">
        <v>1361</v>
      </c>
      <c r="D2100" t="s">
        <v>1349</v>
      </c>
      <c r="E2100">
        <v>-18.46049</v>
      </c>
      <c r="F2100" t="s">
        <v>1351</v>
      </c>
      <c r="G2100" s="6">
        <v>45858.618032407408</v>
      </c>
      <c r="H2100"/>
      <c r="I2100" t="s">
        <v>1352</v>
      </c>
      <c r="J2100">
        <v>30</v>
      </c>
      <c r="K2100"/>
      <c r="L2100">
        <v>0</v>
      </c>
      <c r="M2100">
        <v>0</v>
      </c>
      <c r="N2100">
        <v>-4.1599999999999996E-3</v>
      </c>
      <c r="O2100">
        <v>1.171E-2</v>
      </c>
      <c r="P2100"/>
      <c r="Q2100"/>
      <c r="R2100">
        <v>7.5399999999999998E-3</v>
      </c>
      <c r="S2100"/>
      <c r="T2100"/>
      <c r="U2100"/>
      <c r="V2100"/>
      <c r="W2100"/>
      <c r="X2100"/>
      <c r="Y2100"/>
      <c r="Z2100"/>
      <c r="AA2100"/>
      <c r="AB2100"/>
      <c r="AC2100"/>
      <c r="AD2100"/>
      <c r="AE2100">
        <v>1.171E-2</v>
      </c>
      <c r="AF2100"/>
      <c r="AG2100"/>
      <c r="AH2100"/>
      <c r="AI2100"/>
      <c r="AJ2100"/>
      <c r="AK2100"/>
      <c r="AL2100"/>
      <c r="AM2100"/>
      <c r="AN2100"/>
      <c r="AO2100"/>
      <c r="AP2100"/>
      <c r="AQ2100"/>
      <c r="AR2100"/>
      <c r="AS2100" t="s">
        <v>1353</v>
      </c>
      <c r="AT2100" s="108" t="str">
        <f t="shared" si="32"/>
        <v>APL1_2025-07-20_T</v>
      </c>
    </row>
    <row r="2101" spans="1:72" x14ac:dyDescent="0.35">
      <c r="A2101" t="s">
        <v>1892</v>
      </c>
      <c r="B2101" t="s">
        <v>1349</v>
      </c>
      <c r="C2101" t="s">
        <v>1350</v>
      </c>
      <c r="D2101" t="s">
        <v>1349</v>
      </c>
      <c r="E2101">
        <v>-5.9412000000000003</v>
      </c>
      <c r="F2101" t="s">
        <v>1351</v>
      </c>
      <c r="G2101" s="6">
        <v>45858.620115740741</v>
      </c>
      <c r="H2101"/>
      <c r="I2101" t="s">
        <v>1352</v>
      </c>
      <c r="J2101"/>
      <c r="K2101"/>
      <c r="L2101">
        <v>0</v>
      </c>
      <c r="M2101">
        <v>0</v>
      </c>
      <c r="N2101">
        <v>-7.6400000000000001E-3</v>
      </c>
      <c r="O2101">
        <v>2.2179999999999998E-2</v>
      </c>
      <c r="P2101"/>
      <c r="Q2101"/>
      <c r="R2101">
        <v>1.4540000000000001E-2</v>
      </c>
      <c r="S2101"/>
      <c r="T2101"/>
      <c r="U2101"/>
      <c r="V2101"/>
      <c r="W2101"/>
      <c r="X2101"/>
      <c r="Y2101"/>
      <c r="Z2101"/>
      <c r="AA2101"/>
      <c r="AB2101"/>
      <c r="AC2101"/>
      <c r="AD2101"/>
      <c r="AE2101">
        <v>2.2179999999999998E-2</v>
      </c>
      <c r="AF2101"/>
      <c r="AG2101"/>
      <c r="AH2101"/>
      <c r="AI2101"/>
      <c r="AJ2101"/>
      <c r="AK2101"/>
      <c r="AL2101"/>
      <c r="AM2101"/>
      <c r="AN2101"/>
      <c r="AO2101"/>
      <c r="AP2101"/>
      <c r="AQ2101"/>
      <c r="AR2101"/>
      <c r="AS2101" t="s">
        <v>1353</v>
      </c>
      <c r="AT2101" s="108" t="str">
        <f t="shared" si="32"/>
        <v>ROL1_2025-07-20_N</v>
      </c>
    </row>
    <row r="2102" spans="1:72" x14ac:dyDescent="0.35">
      <c r="A2102" t="s">
        <v>1891</v>
      </c>
      <c r="B2102" t="s">
        <v>1349</v>
      </c>
      <c r="C2102" t="s">
        <v>1356</v>
      </c>
      <c r="D2102" t="s">
        <v>1349</v>
      </c>
      <c r="E2102">
        <v>9.8799999999999999E-2</v>
      </c>
      <c r="F2102" t="s">
        <v>1357</v>
      </c>
      <c r="G2102" s="6">
        <v>45858.620127314818</v>
      </c>
      <c r="H2102"/>
      <c r="I2102" t="s">
        <v>1352</v>
      </c>
      <c r="J2102"/>
      <c r="K2102"/>
      <c r="L2102">
        <v>0</v>
      </c>
      <c r="M2102">
        <v>0</v>
      </c>
      <c r="N2102">
        <v>4.7230000000000001E-2</v>
      </c>
      <c r="O2102">
        <v>1.9400000000000001E-3</v>
      </c>
      <c r="P2102"/>
      <c r="Q2102"/>
      <c r="R2102">
        <v>4.9169999999999998E-2</v>
      </c>
      <c r="S2102"/>
      <c r="T2102"/>
      <c r="U2102"/>
      <c r="V2102"/>
      <c r="W2102"/>
      <c r="X2102"/>
      <c r="Y2102"/>
      <c r="Z2102"/>
      <c r="AA2102"/>
      <c r="AB2102"/>
      <c r="AC2102"/>
      <c r="AD2102"/>
      <c r="AE2102">
        <v>1.9400000000000001E-3</v>
      </c>
      <c r="AF2102"/>
      <c r="AG2102"/>
      <c r="AH2102"/>
      <c r="AI2102"/>
      <c r="AJ2102"/>
      <c r="AK2102"/>
      <c r="AL2102"/>
      <c r="AM2102"/>
      <c r="AN2102"/>
      <c r="AO2102"/>
      <c r="AP2102"/>
      <c r="AQ2102"/>
      <c r="AR2102"/>
      <c r="AS2102" t="s">
        <v>1353</v>
      </c>
      <c r="AT2102" s="108" t="str">
        <f t="shared" si="32"/>
        <v>ATL1_2025-07-20_P</v>
      </c>
    </row>
    <row r="2103" spans="1:72" x14ac:dyDescent="0.35">
      <c r="A2103" t="s">
        <v>1892</v>
      </c>
      <c r="B2103" t="s">
        <v>1349</v>
      </c>
      <c r="C2103" t="s">
        <v>1356</v>
      </c>
      <c r="D2103" t="s">
        <v>1349</v>
      </c>
      <c r="E2103">
        <v>-1.694E-2</v>
      </c>
      <c r="F2103" t="s">
        <v>1357</v>
      </c>
      <c r="G2103" s="6">
        <v>45858.621365740742</v>
      </c>
      <c r="H2103"/>
      <c r="I2103" t="s">
        <v>1352</v>
      </c>
      <c r="J2103"/>
      <c r="K2103"/>
      <c r="L2103">
        <v>0</v>
      </c>
      <c r="M2103">
        <v>0</v>
      </c>
      <c r="N2103">
        <v>-1.0449999999999999E-2</v>
      </c>
      <c r="O2103">
        <v>1.721E-2</v>
      </c>
      <c r="P2103"/>
      <c r="Q2103"/>
      <c r="R2103">
        <v>6.7600000000000004E-3</v>
      </c>
      <c r="S2103"/>
      <c r="T2103"/>
      <c r="U2103"/>
      <c r="V2103"/>
      <c r="W2103"/>
      <c r="X2103"/>
      <c r="Y2103"/>
      <c r="Z2103"/>
      <c r="AA2103"/>
      <c r="AB2103"/>
      <c r="AC2103"/>
      <c r="AD2103"/>
      <c r="AE2103">
        <v>1.721E-2</v>
      </c>
      <c r="AF2103"/>
      <c r="AG2103"/>
      <c r="AH2103"/>
      <c r="AI2103"/>
      <c r="AJ2103"/>
      <c r="AK2103"/>
      <c r="AL2103"/>
      <c r="AM2103"/>
      <c r="AN2103"/>
      <c r="AO2103"/>
      <c r="AP2103"/>
      <c r="AQ2103"/>
      <c r="AR2103"/>
      <c r="AS2103" t="s">
        <v>1353</v>
      </c>
      <c r="AT2103" s="108" t="str">
        <f t="shared" si="32"/>
        <v>ROL1_2025-07-20_P</v>
      </c>
    </row>
    <row r="2104" spans="1:72" x14ac:dyDescent="0.35">
      <c r="A2104" t="s">
        <v>1891</v>
      </c>
      <c r="B2104" t="s">
        <v>1349</v>
      </c>
      <c r="C2104" t="s">
        <v>1361</v>
      </c>
      <c r="D2104" t="s">
        <v>1349</v>
      </c>
      <c r="E2104">
        <v>24.778390000000002</v>
      </c>
      <c r="F2104" t="s">
        <v>1351</v>
      </c>
      <c r="G2104" s="6">
        <v>45858.621782407405</v>
      </c>
      <c r="H2104"/>
      <c r="I2104" t="s">
        <v>1352</v>
      </c>
      <c r="J2104"/>
      <c r="K2104"/>
      <c r="L2104">
        <v>0</v>
      </c>
      <c r="M2104">
        <v>0</v>
      </c>
      <c r="N2104">
        <v>3.6940000000000001E-2</v>
      </c>
      <c r="O2104">
        <v>4.2300000000000003E-3</v>
      </c>
      <c r="P2104"/>
      <c r="Q2104"/>
      <c r="R2104">
        <v>4.1169999999999998E-2</v>
      </c>
      <c r="S2104"/>
      <c r="T2104"/>
      <c r="U2104"/>
      <c r="V2104"/>
      <c r="W2104"/>
      <c r="X2104"/>
      <c r="Y2104"/>
      <c r="Z2104"/>
      <c r="AA2104"/>
      <c r="AB2104"/>
      <c r="AC2104"/>
      <c r="AD2104"/>
      <c r="AE2104">
        <v>4.2300000000000003E-3</v>
      </c>
      <c r="AF2104"/>
      <c r="AG2104"/>
      <c r="AH2104"/>
      <c r="AI2104"/>
      <c r="AJ2104"/>
      <c r="AK2104"/>
      <c r="AL2104"/>
      <c r="AM2104"/>
      <c r="AN2104"/>
      <c r="AO2104"/>
      <c r="AP2104"/>
      <c r="AQ2104"/>
      <c r="AR2104"/>
      <c r="AS2104" t="s">
        <v>1353</v>
      </c>
      <c r="AT2104" s="108" t="str">
        <f t="shared" si="32"/>
        <v>ATL1_2025-07-20_T</v>
      </c>
    </row>
    <row r="2105" spans="1:72" x14ac:dyDescent="0.35">
      <c r="A2105" t="s">
        <v>1888</v>
      </c>
      <c r="B2105" t="s">
        <v>1349</v>
      </c>
      <c r="C2105" t="s">
        <v>1356</v>
      </c>
      <c r="D2105" t="s">
        <v>1349</v>
      </c>
      <c r="E2105">
        <v>1.346E-2</v>
      </c>
      <c r="F2105" t="s">
        <v>1357</v>
      </c>
      <c r="G2105" s="6">
        <v>45858.622106481482</v>
      </c>
      <c r="H2105"/>
      <c r="I2105" t="s">
        <v>1352</v>
      </c>
      <c r="J2105"/>
      <c r="K2105" t="s">
        <v>1360</v>
      </c>
      <c r="L2105">
        <v>0</v>
      </c>
      <c r="M2105">
        <v>0</v>
      </c>
      <c r="N2105">
        <v>4.7000000000000002E-3</v>
      </c>
      <c r="O2105">
        <v>1.72E-3</v>
      </c>
      <c r="P2105"/>
      <c r="Q2105"/>
      <c r="R2105">
        <v>6.4200000000000004E-3</v>
      </c>
      <c r="S2105"/>
      <c r="T2105"/>
      <c r="U2105"/>
      <c r="V2105"/>
      <c r="W2105"/>
      <c r="X2105"/>
      <c r="Y2105"/>
      <c r="Z2105"/>
      <c r="AA2105"/>
      <c r="AB2105"/>
      <c r="AC2105"/>
      <c r="AD2105"/>
      <c r="AE2105">
        <v>1.72E-3</v>
      </c>
      <c r="AF2105"/>
      <c r="AG2105"/>
      <c r="AH2105"/>
      <c r="AI2105"/>
      <c r="AJ2105"/>
      <c r="AK2105"/>
      <c r="AL2105"/>
      <c r="AM2105"/>
      <c r="AN2105"/>
      <c r="AO2105"/>
      <c r="AP2105"/>
      <c r="AQ2105"/>
      <c r="AR2105"/>
      <c r="AS2105" t="s">
        <v>1353</v>
      </c>
      <c r="AT2105" s="108" t="str">
        <f t="shared" si="32"/>
        <v>CB2_2025-07-20_P</v>
      </c>
      <c r="AU2105"/>
      <c r="AV2105"/>
      <c r="AW2105"/>
      <c r="AX2105"/>
      <c r="AY2105"/>
      <c r="AZ2105"/>
      <c r="BA2105"/>
      <c r="BB2105"/>
      <c r="BC2105"/>
      <c r="BD2105"/>
      <c r="BE2105"/>
      <c r="BF2105"/>
      <c r="BG2105"/>
      <c r="BH2105"/>
      <c r="BI2105"/>
      <c r="BJ2105"/>
      <c r="BK2105"/>
      <c r="BL2105"/>
      <c r="BM2105"/>
      <c r="BN2105"/>
      <c r="BO2105"/>
      <c r="BP2105"/>
      <c r="BQ2105"/>
      <c r="BR2105"/>
      <c r="BS2105"/>
      <c r="BT2105"/>
    </row>
    <row r="2106" spans="1:72" x14ac:dyDescent="0.35">
      <c r="A2106" t="s">
        <v>1891</v>
      </c>
      <c r="B2106" t="s">
        <v>1349</v>
      </c>
      <c r="C2106" t="s">
        <v>1359</v>
      </c>
      <c r="D2106" t="s">
        <v>1349</v>
      </c>
      <c r="E2106">
        <v>366.83940000000001</v>
      </c>
      <c r="F2106" t="s">
        <v>1357</v>
      </c>
      <c r="G2106" s="6">
        <v>45858.622199074074</v>
      </c>
      <c r="H2106"/>
      <c r="I2106" t="s">
        <v>1352</v>
      </c>
      <c r="J2106"/>
      <c r="K2106" t="s">
        <v>1360</v>
      </c>
      <c r="L2106">
        <v>4</v>
      </c>
      <c r="M2106">
        <v>0</v>
      </c>
      <c r="N2106">
        <v>0.22061</v>
      </c>
      <c r="O2106">
        <v>0.12973999999999999</v>
      </c>
      <c r="P2106"/>
      <c r="Q2106"/>
      <c r="R2106">
        <v>0.35034999999999999</v>
      </c>
      <c r="S2106"/>
      <c r="T2106"/>
      <c r="U2106"/>
      <c r="V2106"/>
      <c r="W2106"/>
      <c r="X2106"/>
      <c r="Y2106"/>
      <c r="Z2106"/>
      <c r="AA2106"/>
      <c r="AB2106"/>
      <c r="AC2106"/>
      <c r="AD2106"/>
      <c r="AE2106">
        <v>0.12973999999999999</v>
      </c>
      <c r="AF2106"/>
      <c r="AG2106"/>
      <c r="AH2106"/>
      <c r="AI2106"/>
      <c r="AJ2106"/>
      <c r="AK2106"/>
      <c r="AL2106"/>
      <c r="AM2106"/>
      <c r="AN2106"/>
      <c r="AO2106"/>
      <c r="AP2106"/>
      <c r="AQ2106"/>
      <c r="AR2106"/>
      <c r="AS2106" t="s">
        <v>1353</v>
      </c>
      <c r="AT2106" s="108" t="str">
        <f t="shared" si="32"/>
        <v>ATL1_2025-07-20_C</v>
      </c>
      <c r="AU2106"/>
      <c r="AV2106"/>
      <c r="AW2106"/>
      <c r="AX2106"/>
      <c r="AY2106"/>
      <c r="AZ2106"/>
      <c r="BA2106"/>
      <c r="BB2106"/>
      <c r="BC2106"/>
      <c r="BD2106"/>
      <c r="BE2106"/>
      <c r="BF2106"/>
      <c r="BG2106"/>
      <c r="BH2106"/>
      <c r="BI2106"/>
      <c r="BJ2106"/>
      <c r="BK2106"/>
      <c r="BL2106"/>
      <c r="BM2106"/>
      <c r="BN2106"/>
      <c r="BO2106"/>
      <c r="BP2106"/>
      <c r="BQ2106"/>
      <c r="BR2106"/>
      <c r="BS2106"/>
      <c r="BT2106"/>
    </row>
    <row r="2107" spans="1:72" x14ac:dyDescent="0.35">
      <c r="A2107" t="s">
        <v>1893</v>
      </c>
      <c r="B2107" t="s">
        <v>1349</v>
      </c>
      <c r="C2107" t="s">
        <v>1350</v>
      </c>
      <c r="D2107" t="s">
        <v>1349</v>
      </c>
      <c r="E2107">
        <v>2.4547300000000001</v>
      </c>
      <c r="F2107" t="s">
        <v>1351</v>
      </c>
      <c r="G2107" s="6">
        <v>45858.623032407406</v>
      </c>
      <c r="H2107"/>
      <c r="I2107" t="s">
        <v>1352</v>
      </c>
      <c r="J2107"/>
      <c r="K2107"/>
      <c r="L2107">
        <v>0</v>
      </c>
      <c r="M2107">
        <v>0</v>
      </c>
      <c r="N2107">
        <v>1.6729999999999998E-2</v>
      </c>
      <c r="O2107">
        <v>6.43E-3</v>
      </c>
      <c r="P2107"/>
      <c r="Q2107"/>
      <c r="R2107">
        <v>2.316E-2</v>
      </c>
      <c r="S2107"/>
      <c r="T2107"/>
      <c r="U2107"/>
      <c r="V2107"/>
      <c r="W2107"/>
      <c r="X2107"/>
      <c r="Y2107"/>
      <c r="Z2107"/>
      <c r="AA2107"/>
      <c r="AB2107"/>
      <c r="AC2107"/>
      <c r="AD2107"/>
      <c r="AE2107">
        <v>6.43E-3</v>
      </c>
      <c r="AF2107"/>
      <c r="AG2107"/>
      <c r="AH2107"/>
      <c r="AI2107"/>
      <c r="AJ2107"/>
      <c r="AK2107"/>
      <c r="AL2107"/>
      <c r="AM2107"/>
      <c r="AN2107"/>
      <c r="AO2107"/>
      <c r="AP2107"/>
      <c r="AQ2107"/>
      <c r="AR2107"/>
      <c r="AS2107" t="s">
        <v>1353</v>
      </c>
      <c r="AT2107" s="108" t="str">
        <f t="shared" si="32"/>
        <v>GRPL1_2025-07-20_N</v>
      </c>
      <c r="AU2107"/>
      <c r="AV2107"/>
      <c r="AW2107"/>
      <c r="AX2107"/>
      <c r="AY2107"/>
      <c r="AZ2107"/>
      <c r="BA2107"/>
      <c r="BB2107"/>
      <c r="BC2107"/>
      <c r="BD2107"/>
      <c r="BE2107"/>
      <c r="BF2107"/>
      <c r="BG2107"/>
      <c r="BH2107"/>
      <c r="BI2107"/>
      <c r="BJ2107"/>
      <c r="BK2107"/>
      <c r="BL2107"/>
      <c r="BM2107"/>
      <c r="BN2107"/>
      <c r="BO2107"/>
      <c r="BP2107"/>
      <c r="BQ2107"/>
      <c r="BR2107"/>
      <c r="BS2107"/>
      <c r="BT2107"/>
    </row>
    <row r="2108" spans="1:72" x14ac:dyDescent="0.35">
      <c r="A2108" t="s">
        <v>1889</v>
      </c>
      <c r="B2108" t="s">
        <v>1349</v>
      </c>
      <c r="C2108" t="s">
        <v>1356</v>
      </c>
      <c r="D2108" t="s">
        <v>1349</v>
      </c>
      <c r="E2108">
        <v>-1.8699999999999999E-3</v>
      </c>
      <c r="F2108" t="s">
        <v>1357</v>
      </c>
      <c r="G2108" s="6">
        <v>45858.623877314814</v>
      </c>
      <c r="H2108"/>
      <c r="I2108" t="s">
        <v>1352</v>
      </c>
      <c r="J2108"/>
      <c r="K2108" t="s">
        <v>1360</v>
      </c>
      <c r="L2108">
        <v>0</v>
      </c>
      <c r="M2108">
        <v>0</v>
      </c>
      <c r="N2108">
        <v>-2.9399999999999999E-3</v>
      </c>
      <c r="O2108">
        <v>1.5270000000000001E-2</v>
      </c>
      <c r="P2108"/>
      <c r="Q2108"/>
      <c r="R2108">
        <v>1.234E-2</v>
      </c>
      <c r="S2108"/>
      <c r="T2108"/>
      <c r="U2108"/>
      <c r="V2108"/>
      <c r="W2108"/>
      <c r="X2108"/>
      <c r="Y2108"/>
      <c r="Z2108"/>
      <c r="AA2108"/>
      <c r="AB2108"/>
      <c r="AC2108"/>
      <c r="AD2108"/>
      <c r="AE2108">
        <v>1.5270000000000001E-2</v>
      </c>
      <c r="AF2108"/>
      <c r="AG2108"/>
      <c r="AH2108"/>
      <c r="AI2108"/>
      <c r="AJ2108"/>
      <c r="AK2108"/>
      <c r="AL2108"/>
      <c r="AM2108"/>
      <c r="AN2108"/>
      <c r="AO2108"/>
      <c r="AP2108"/>
      <c r="AQ2108"/>
      <c r="AR2108"/>
      <c r="AS2108" t="s">
        <v>1353</v>
      </c>
      <c r="AT2108" s="108" t="str">
        <f t="shared" si="32"/>
        <v>APL1_2025-07-20_P</v>
      </c>
      <c r="AU2108"/>
      <c r="AV2108"/>
      <c r="AW2108"/>
      <c r="AX2108"/>
      <c r="AY2108"/>
      <c r="AZ2108"/>
      <c r="BA2108"/>
      <c r="BB2108"/>
      <c r="BC2108"/>
      <c r="BD2108"/>
      <c r="BE2108"/>
      <c r="BF2108"/>
      <c r="BG2108"/>
      <c r="BH2108"/>
      <c r="BI2108"/>
      <c r="BJ2108"/>
      <c r="BK2108"/>
      <c r="BL2108"/>
      <c r="BM2108"/>
      <c r="BN2108"/>
      <c r="BO2108"/>
      <c r="BP2108"/>
      <c r="BQ2108"/>
      <c r="BR2108"/>
      <c r="BS2108"/>
      <c r="BT2108"/>
    </row>
    <row r="2109" spans="1:72" x14ac:dyDescent="0.35">
      <c r="A2109" t="s">
        <v>1894</v>
      </c>
      <c r="B2109" t="s">
        <v>1349</v>
      </c>
      <c r="C2109" t="s">
        <v>1350</v>
      </c>
      <c r="D2109" t="s">
        <v>1349</v>
      </c>
      <c r="E2109">
        <v>1.52704</v>
      </c>
      <c r="F2109" t="s">
        <v>1351</v>
      </c>
      <c r="G2109" s="6">
        <v>45858.625011574077</v>
      </c>
      <c r="H2109"/>
      <c r="I2109" t="s">
        <v>1352</v>
      </c>
      <c r="J2109"/>
      <c r="K2109"/>
      <c r="L2109">
        <v>0</v>
      </c>
      <c r="M2109">
        <v>0</v>
      </c>
      <c r="N2109">
        <v>1.404E-2</v>
      </c>
      <c r="O2109">
        <v>4.9399999999999999E-3</v>
      </c>
      <c r="P2109"/>
      <c r="Q2109"/>
      <c r="R2109">
        <v>1.898E-2</v>
      </c>
      <c r="S2109"/>
      <c r="T2109"/>
      <c r="U2109"/>
      <c r="V2109"/>
      <c r="W2109"/>
      <c r="X2109"/>
      <c r="Y2109"/>
      <c r="Z2109"/>
      <c r="AA2109"/>
      <c r="AB2109"/>
      <c r="AC2109"/>
      <c r="AD2109"/>
      <c r="AE2109">
        <v>4.9399999999999999E-3</v>
      </c>
      <c r="AF2109"/>
      <c r="AG2109"/>
      <c r="AH2109"/>
      <c r="AI2109"/>
      <c r="AJ2109"/>
      <c r="AK2109"/>
      <c r="AL2109"/>
      <c r="AM2109"/>
      <c r="AN2109"/>
      <c r="AO2109"/>
      <c r="AP2109"/>
      <c r="AQ2109"/>
      <c r="AR2109"/>
      <c r="AS2109" t="s">
        <v>1353</v>
      </c>
      <c r="AT2109" s="108" t="str">
        <f t="shared" si="32"/>
        <v>DE1_2025-07-20_N</v>
      </c>
      <c r="AU2109"/>
      <c r="AV2109"/>
      <c r="AW2109"/>
      <c r="AX2109"/>
      <c r="AY2109"/>
      <c r="AZ2109"/>
      <c r="BA2109"/>
      <c r="BB2109"/>
      <c r="BC2109"/>
      <c r="BD2109"/>
      <c r="BE2109"/>
      <c r="BF2109"/>
      <c r="BG2109"/>
      <c r="BH2109"/>
      <c r="BI2109"/>
      <c r="BJ2109"/>
      <c r="BK2109"/>
      <c r="BL2109"/>
      <c r="BM2109"/>
      <c r="BN2109"/>
      <c r="BO2109"/>
      <c r="BP2109"/>
      <c r="BQ2109"/>
      <c r="BR2109"/>
      <c r="BS2109"/>
      <c r="BT2109"/>
    </row>
    <row r="2110" spans="1:72" x14ac:dyDescent="0.35">
      <c r="A2110" t="s">
        <v>1893</v>
      </c>
      <c r="B2110" t="s">
        <v>1349</v>
      </c>
      <c r="C2110" t="s">
        <v>1356</v>
      </c>
      <c r="D2110" t="s">
        <v>1349</v>
      </c>
      <c r="E2110">
        <v>1.0840000000000001E-2</v>
      </c>
      <c r="F2110" t="s">
        <v>1357</v>
      </c>
      <c r="G2110" s="6">
        <v>45858.626469907409</v>
      </c>
      <c r="H2110"/>
      <c r="I2110" t="s">
        <v>1352</v>
      </c>
      <c r="J2110"/>
      <c r="K2110"/>
      <c r="L2110">
        <v>0</v>
      </c>
      <c r="M2110">
        <v>0</v>
      </c>
      <c r="N2110">
        <v>3.3999999999999998E-3</v>
      </c>
      <c r="O2110">
        <v>1.0300000000000001E-3</v>
      </c>
      <c r="P2110"/>
      <c r="Q2110"/>
      <c r="R2110">
        <v>4.4200000000000003E-3</v>
      </c>
      <c r="S2110"/>
      <c r="T2110"/>
      <c r="U2110"/>
      <c r="V2110"/>
      <c r="W2110"/>
      <c r="X2110"/>
      <c r="Y2110"/>
      <c r="Z2110"/>
      <c r="AA2110"/>
      <c r="AB2110"/>
      <c r="AC2110"/>
      <c r="AD2110"/>
      <c r="AE2110">
        <v>1.0300000000000001E-3</v>
      </c>
      <c r="AF2110"/>
      <c r="AG2110"/>
      <c r="AH2110"/>
      <c r="AI2110"/>
      <c r="AJ2110"/>
      <c r="AK2110"/>
      <c r="AL2110"/>
      <c r="AM2110"/>
      <c r="AN2110"/>
      <c r="AO2110"/>
      <c r="AP2110"/>
      <c r="AQ2110"/>
      <c r="AR2110"/>
      <c r="AS2110" t="s">
        <v>1353</v>
      </c>
      <c r="AT2110" s="108" t="str">
        <f t="shared" si="32"/>
        <v>GRPL1_2025-07-20_P</v>
      </c>
      <c r="AU2110"/>
      <c r="AV2110"/>
      <c r="AW2110"/>
      <c r="AX2110"/>
      <c r="AY2110"/>
      <c r="AZ2110"/>
      <c r="BA2110"/>
      <c r="BB2110"/>
      <c r="BC2110"/>
      <c r="BD2110"/>
      <c r="BE2110"/>
      <c r="BF2110"/>
      <c r="BG2110"/>
      <c r="BH2110"/>
      <c r="BI2110"/>
      <c r="BJ2110"/>
      <c r="BK2110"/>
      <c r="BL2110"/>
      <c r="BM2110"/>
      <c r="BN2110"/>
      <c r="BO2110"/>
      <c r="BP2110"/>
      <c r="BQ2110"/>
      <c r="BR2110"/>
      <c r="BS2110"/>
      <c r="BT2110"/>
    </row>
    <row r="2111" spans="1:72" x14ac:dyDescent="0.35">
      <c r="A2111" t="s">
        <v>1893</v>
      </c>
      <c r="B2111" t="s">
        <v>1349</v>
      </c>
      <c r="C2111" t="s">
        <v>1361</v>
      </c>
      <c r="D2111" t="s">
        <v>1349</v>
      </c>
      <c r="E2111">
        <v>226.26060000000001</v>
      </c>
      <c r="F2111" t="s">
        <v>1351</v>
      </c>
      <c r="G2111" s="6">
        <v>45858.628136574072</v>
      </c>
      <c r="H2111"/>
      <c r="I2111" t="s">
        <v>1352</v>
      </c>
      <c r="J2111"/>
      <c r="K2111"/>
      <c r="L2111">
        <v>0</v>
      </c>
      <c r="M2111">
        <v>0</v>
      </c>
      <c r="N2111">
        <v>0.23501</v>
      </c>
      <c r="O2111">
        <v>3.8700000000000002E-3</v>
      </c>
      <c r="P2111"/>
      <c r="Q2111"/>
      <c r="R2111">
        <v>0.23888000000000001</v>
      </c>
      <c r="S2111"/>
      <c r="T2111"/>
      <c r="U2111"/>
      <c r="V2111"/>
      <c r="W2111"/>
      <c r="X2111"/>
      <c r="Y2111"/>
      <c r="Z2111"/>
      <c r="AA2111"/>
      <c r="AB2111"/>
      <c r="AC2111"/>
      <c r="AD2111"/>
      <c r="AE2111">
        <v>3.8700000000000002E-3</v>
      </c>
      <c r="AF2111"/>
      <c r="AG2111"/>
      <c r="AH2111"/>
      <c r="AI2111"/>
      <c r="AJ2111"/>
      <c r="AK2111"/>
      <c r="AL2111"/>
      <c r="AM2111"/>
      <c r="AN2111"/>
      <c r="AO2111"/>
      <c r="AP2111"/>
      <c r="AQ2111"/>
      <c r="AR2111"/>
      <c r="AS2111" t="s">
        <v>1353</v>
      </c>
      <c r="AT2111" s="108" t="str">
        <f t="shared" si="32"/>
        <v>GRPL1_2025-07-20_T</v>
      </c>
      <c r="AU2111"/>
      <c r="AV2111"/>
      <c r="AW2111"/>
      <c r="AX2111"/>
      <c r="AY2111"/>
      <c r="AZ2111"/>
      <c r="BA2111"/>
      <c r="BB2111"/>
      <c r="BC2111"/>
      <c r="BD2111"/>
      <c r="BE2111"/>
      <c r="BF2111"/>
      <c r="BG2111"/>
      <c r="BH2111"/>
      <c r="BI2111"/>
      <c r="BJ2111"/>
      <c r="BK2111"/>
      <c r="BL2111"/>
      <c r="BM2111"/>
      <c r="BN2111"/>
      <c r="BO2111"/>
      <c r="BP2111"/>
      <c r="BQ2111"/>
      <c r="BR2111"/>
      <c r="BS2111"/>
      <c r="BT2111"/>
    </row>
    <row r="2112" spans="1:72" x14ac:dyDescent="0.35">
      <c r="A2112" t="s">
        <v>1894</v>
      </c>
      <c r="B2112" t="s">
        <v>1349</v>
      </c>
      <c r="C2112" t="s">
        <v>1356</v>
      </c>
      <c r="D2112" t="s">
        <v>1349</v>
      </c>
      <c r="E2112">
        <v>0.12753</v>
      </c>
      <c r="F2112" t="s">
        <v>1357</v>
      </c>
      <c r="G2112" s="6">
        <v>45858.628657407404</v>
      </c>
      <c r="H2112"/>
      <c r="I2112" t="s">
        <v>1352</v>
      </c>
      <c r="J2112"/>
      <c r="K2112"/>
      <c r="L2112">
        <v>0</v>
      </c>
      <c r="M2112">
        <v>0</v>
      </c>
      <c r="N2112">
        <v>6.1550000000000001E-2</v>
      </c>
      <c r="O2112">
        <v>1.2199999999999999E-3</v>
      </c>
      <c r="P2112"/>
      <c r="Q2112"/>
      <c r="R2112">
        <v>6.2770000000000006E-2</v>
      </c>
      <c r="S2112"/>
      <c r="T2112"/>
      <c r="U2112"/>
      <c r="V2112"/>
      <c r="W2112"/>
      <c r="X2112"/>
      <c r="Y2112"/>
      <c r="Z2112"/>
      <c r="AA2112"/>
      <c r="AB2112"/>
      <c r="AC2112"/>
      <c r="AD2112"/>
      <c r="AE2112">
        <v>1.2199999999999999E-3</v>
      </c>
      <c r="AF2112"/>
      <c r="AG2112"/>
      <c r="AH2112"/>
      <c r="AI2112"/>
      <c r="AJ2112"/>
      <c r="AK2112"/>
      <c r="AL2112"/>
      <c r="AM2112"/>
      <c r="AN2112"/>
      <c r="AO2112"/>
      <c r="AP2112"/>
      <c r="AQ2112"/>
      <c r="AR2112"/>
      <c r="AS2112" t="s">
        <v>1353</v>
      </c>
      <c r="AT2112" s="108" t="str">
        <f t="shared" si="32"/>
        <v>DE1_2025-07-20_P</v>
      </c>
    </row>
    <row r="2113" spans="1:46" x14ac:dyDescent="0.35">
      <c r="A2113" t="s">
        <v>1892</v>
      </c>
      <c r="B2113" t="s">
        <v>1349</v>
      </c>
      <c r="C2113" t="s">
        <v>1359</v>
      </c>
      <c r="D2113" t="s">
        <v>1349</v>
      </c>
      <c r="E2113">
        <v>255.02440000000001</v>
      </c>
      <c r="F2113" t="s">
        <v>1357</v>
      </c>
      <c r="G2113" s="6">
        <v>45858.628865740742</v>
      </c>
      <c r="H2113"/>
      <c r="I2113" t="s">
        <v>1352</v>
      </c>
      <c r="J2113"/>
      <c r="K2113" t="s">
        <v>1360</v>
      </c>
      <c r="L2113">
        <v>4</v>
      </c>
      <c r="M2113">
        <v>0</v>
      </c>
      <c r="N2113">
        <v>0.15844</v>
      </c>
      <c r="O2113">
        <v>0.12934999999999999</v>
      </c>
      <c r="P2113"/>
      <c r="Q2113"/>
      <c r="R2113">
        <v>0.28777999999999998</v>
      </c>
      <c r="S2113"/>
      <c r="T2113"/>
      <c r="U2113"/>
      <c r="V2113"/>
      <c r="W2113"/>
      <c r="X2113"/>
      <c r="Y2113"/>
      <c r="Z2113"/>
      <c r="AA2113"/>
      <c r="AB2113"/>
      <c r="AC2113"/>
      <c r="AD2113"/>
      <c r="AE2113">
        <v>0.12934999999999999</v>
      </c>
      <c r="AF2113"/>
      <c r="AG2113"/>
      <c r="AH2113"/>
      <c r="AI2113"/>
      <c r="AJ2113"/>
      <c r="AK2113"/>
      <c r="AL2113"/>
      <c r="AM2113"/>
      <c r="AN2113"/>
      <c r="AO2113"/>
      <c r="AP2113"/>
      <c r="AQ2113"/>
      <c r="AR2113"/>
      <c r="AS2113" t="s">
        <v>1353</v>
      </c>
      <c r="AT2113" s="108" t="str">
        <f t="shared" si="32"/>
        <v>ROL1_2025-07-20_C</v>
      </c>
    </row>
    <row r="2114" spans="1:46" x14ac:dyDescent="0.35">
      <c r="A2114" t="s">
        <v>1879</v>
      </c>
      <c r="B2114" t="s">
        <v>1349</v>
      </c>
      <c r="C2114" t="s">
        <v>1356</v>
      </c>
      <c r="D2114" t="s">
        <v>1349</v>
      </c>
      <c r="E2114">
        <v>1.521E-2</v>
      </c>
      <c r="F2114" t="s">
        <v>1357</v>
      </c>
      <c r="G2114" s="6">
        <v>45858.629293981481</v>
      </c>
      <c r="H2114"/>
      <c r="I2114" t="s">
        <v>1352</v>
      </c>
      <c r="J2114"/>
      <c r="K2114" t="s">
        <v>1360</v>
      </c>
      <c r="L2114">
        <v>0</v>
      </c>
      <c r="M2114">
        <v>0</v>
      </c>
      <c r="N2114">
        <v>5.5700000000000003E-3</v>
      </c>
      <c r="O2114">
        <v>2.7200000000000002E-3</v>
      </c>
      <c r="P2114"/>
      <c r="Q2114"/>
      <c r="R2114">
        <v>8.2900000000000005E-3</v>
      </c>
      <c r="S2114"/>
      <c r="T2114"/>
      <c r="U2114"/>
      <c r="V2114"/>
      <c r="W2114"/>
      <c r="X2114"/>
      <c r="Y2114"/>
      <c r="Z2114"/>
      <c r="AA2114"/>
      <c r="AB2114"/>
      <c r="AC2114"/>
      <c r="AD2114"/>
      <c r="AE2114">
        <v>2.7200000000000002E-3</v>
      </c>
      <c r="AF2114"/>
      <c r="AG2114"/>
      <c r="AH2114"/>
      <c r="AI2114"/>
      <c r="AJ2114"/>
      <c r="AK2114"/>
      <c r="AL2114"/>
      <c r="AM2114"/>
      <c r="AN2114"/>
      <c r="AO2114"/>
      <c r="AP2114"/>
      <c r="AQ2114"/>
      <c r="AR2114"/>
      <c r="AS2114" t="s">
        <v>1353</v>
      </c>
      <c r="AT2114" s="108" t="str">
        <f t="shared" ref="AT2114:AT2177" si="33">A2114&amp;"_"&amp;LEFT(C2114,1)</f>
        <v>CL5_2025-07-20_P</v>
      </c>
    </row>
    <row r="2115" spans="1:46" x14ac:dyDescent="0.35">
      <c r="A2115" t="s">
        <v>1859</v>
      </c>
      <c r="B2115" t="s">
        <v>1349</v>
      </c>
      <c r="C2115" t="s">
        <v>1356</v>
      </c>
      <c r="D2115" t="s">
        <v>1349</v>
      </c>
      <c r="E2115">
        <v>3.32E-3</v>
      </c>
      <c r="F2115" t="s">
        <v>1357</v>
      </c>
      <c r="G2115" s="6">
        <v>45858.62939814815</v>
      </c>
      <c r="H2115" t="s">
        <v>1468</v>
      </c>
      <c r="I2115" t="s">
        <v>1352</v>
      </c>
      <c r="J2115"/>
      <c r="K2115" t="s">
        <v>1360</v>
      </c>
      <c r="L2115">
        <v>0</v>
      </c>
      <c r="M2115">
        <v>0</v>
      </c>
      <c r="N2115">
        <v>-3.5E-4</v>
      </c>
      <c r="O2115">
        <v>1.091E-2</v>
      </c>
      <c r="P2115"/>
      <c r="Q2115"/>
      <c r="R2115">
        <v>1.056E-2</v>
      </c>
      <c r="S2115"/>
      <c r="T2115"/>
      <c r="U2115"/>
      <c r="V2115"/>
      <c r="W2115"/>
      <c r="X2115"/>
      <c r="Y2115"/>
      <c r="Z2115"/>
      <c r="AA2115"/>
      <c r="AB2115"/>
      <c r="AC2115"/>
      <c r="AD2115"/>
      <c r="AE2115">
        <v>1.091E-2</v>
      </c>
      <c r="AF2115"/>
      <c r="AG2115"/>
      <c r="AH2115"/>
      <c r="AI2115"/>
      <c r="AJ2115"/>
      <c r="AK2115"/>
      <c r="AL2115"/>
      <c r="AM2115"/>
      <c r="AN2115"/>
      <c r="AO2115"/>
      <c r="AP2115"/>
      <c r="AQ2115"/>
      <c r="AR2115"/>
      <c r="AS2115" t="s">
        <v>1353</v>
      </c>
      <c r="AT2115" s="108" t="str">
        <f t="shared" si="33"/>
        <v>WP3_2025-07-20_P</v>
      </c>
    </row>
    <row r="2116" spans="1:46" x14ac:dyDescent="0.35">
      <c r="A2116" t="s">
        <v>1860</v>
      </c>
      <c r="B2116" t="s">
        <v>1349</v>
      </c>
      <c r="C2116" t="s">
        <v>1356</v>
      </c>
      <c r="D2116" t="s">
        <v>1349</v>
      </c>
      <c r="E2116">
        <v>6.7000000000000002E-3</v>
      </c>
      <c r="F2116" t="s">
        <v>1357</v>
      </c>
      <c r="G2116" s="6">
        <v>45858.629710648151</v>
      </c>
      <c r="H2116" t="s">
        <v>1468</v>
      </c>
      <c r="I2116" t="s">
        <v>1352</v>
      </c>
      <c r="J2116"/>
      <c r="K2116" t="s">
        <v>1360</v>
      </c>
      <c r="L2116">
        <v>0</v>
      </c>
      <c r="M2116">
        <v>0</v>
      </c>
      <c r="N2116">
        <v>1.33E-3</v>
      </c>
      <c r="O2116">
        <v>4.9100000000000003E-3</v>
      </c>
      <c r="P2116"/>
      <c r="Q2116"/>
      <c r="R2116">
        <v>6.2399999999999999E-3</v>
      </c>
      <c r="S2116"/>
      <c r="T2116"/>
      <c r="U2116"/>
      <c r="V2116"/>
      <c r="W2116"/>
      <c r="X2116"/>
      <c r="Y2116"/>
      <c r="Z2116"/>
      <c r="AA2116"/>
      <c r="AB2116"/>
      <c r="AC2116"/>
      <c r="AD2116"/>
      <c r="AE2116">
        <v>4.9100000000000003E-3</v>
      </c>
      <c r="AF2116"/>
      <c r="AG2116"/>
      <c r="AH2116"/>
      <c r="AI2116"/>
      <c r="AJ2116"/>
      <c r="AK2116"/>
      <c r="AL2116"/>
      <c r="AM2116"/>
      <c r="AN2116"/>
      <c r="AO2116"/>
      <c r="AP2116"/>
      <c r="AQ2116"/>
      <c r="AR2116"/>
      <c r="AS2116" t="s">
        <v>1353</v>
      </c>
      <c r="AT2116" s="108" t="str">
        <f t="shared" si="33"/>
        <v>WP4_2025-07-20_P</v>
      </c>
    </row>
    <row r="2117" spans="1:46" x14ac:dyDescent="0.35">
      <c r="A2117" t="s">
        <v>1890</v>
      </c>
      <c r="B2117" t="s">
        <v>1349</v>
      </c>
      <c r="C2117" t="s">
        <v>1359</v>
      </c>
      <c r="D2117" t="s">
        <v>1349</v>
      </c>
      <c r="E2117">
        <v>772.66459999999995</v>
      </c>
      <c r="F2117" t="s">
        <v>1357</v>
      </c>
      <c r="G2117" s="6">
        <v>45858.630011574074</v>
      </c>
      <c r="H2117"/>
      <c r="I2117" t="s">
        <v>1352</v>
      </c>
      <c r="J2117"/>
      <c r="K2117" t="s">
        <v>1360</v>
      </c>
      <c r="L2117">
        <v>30</v>
      </c>
      <c r="M2117">
        <v>0</v>
      </c>
      <c r="N2117">
        <v>8.0909999999999996E-2</v>
      </c>
      <c r="O2117">
        <v>0.13183</v>
      </c>
      <c r="P2117"/>
      <c r="Q2117"/>
      <c r="R2117">
        <v>0.21274000000000001</v>
      </c>
      <c r="S2117"/>
      <c r="T2117"/>
      <c r="U2117"/>
      <c r="V2117"/>
      <c r="W2117"/>
      <c r="X2117"/>
      <c r="Y2117"/>
      <c r="Z2117"/>
      <c r="AA2117"/>
      <c r="AB2117"/>
      <c r="AC2117"/>
      <c r="AD2117"/>
      <c r="AE2117">
        <v>0.13183</v>
      </c>
      <c r="AF2117"/>
      <c r="AG2117"/>
      <c r="AH2117"/>
      <c r="AI2117"/>
      <c r="AJ2117"/>
      <c r="AK2117"/>
      <c r="AL2117"/>
      <c r="AM2117"/>
      <c r="AN2117"/>
      <c r="AO2117"/>
      <c r="AP2117"/>
      <c r="AQ2117"/>
      <c r="AR2117"/>
      <c r="AS2117" t="s">
        <v>1353</v>
      </c>
      <c r="AT2117" s="108" t="str">
        <f t="shared" si="33"/>
        <v>SC6_2025-07-20_C</v>
      </c>
    </row>
    <row r="2118" spans="1:46" x14ac:dyDescent="0.35">
      <c r="A2118" t="s">
        <v>1862</v>
      </c>
      <c r="B2118" t="s">
        <v>1349</v>
      </c>
      <c r="C2118" t="s">
        <v>1356</v>
      </c>
      <c r="D2118" t="s">
        <v>1349</v>
      </c>
      <c r="E2118">
        <v>9.6299999999999997E-3</v>
      </c>
      <c r="F2118" t="s">
        <v>1357</v>
      </c>
      <c r="G2118" s="6">
        <v>45858.631481481483</v>
      </c>
      <c r="H2118" t="s">
        <v>1468</v>
      </c>
      <c r="I2118" t="s">
        <v>1352</v>
      </c>
      <c r="J2118"/>
      <c r="K2118" t="s">
        <v>1360</v>
      </c>
      <c r="L2118">
        <v>0</v>
      </c>
      <c r="M2118">
        <v>0</v>
      </c>
      <c r="N2118">
        <v>2.7899999999999999E-3</v>
      </c>
      <c r="O2118">
        <v>7.7999999999999999E-4</v>
      </c>
      <c r="P2118"/>
      <c r="Q2118"/>
      <c r="R2118">
        <v>3.5699999999999998E-3</v>
      </c>
      <c r="S2118"/>
      <c r="T2118"/>
      <c r="U2118"/>
      <c r="V2118"/>
      <c r="W2118"/>
      <c r="X2118"/>
      <c r="Y2118"/>
      <c r="Z2118"/>
      <c r="AA2118"/>
      <c r="AB2118"/>
      <c r="AC2118"/>
      <c r="AD2118"/>
      <c r="AE2118">
        <v>7.7999999999999999E-4</v>
      </c>
      <c r="AF2118"/>
      <c r="AG2118"/>
      <c r="AH2118"/>
      <c r="AI2118"/>
      <c r="AJ2118"/>
      <c r="AK2118"/>
      <c r="AL2118"/>
      <c r="AM2118"/>
      <c r="AN2118"/>
      <c r="AO2118"/>
      <c r="AP2118"/>
      <c r="AQ2118"/>
      <c r="AR2118"/>
      <c r="AS2118" t="s">
        <v>1353</v>
      </c>
      <c r="AT2118" s="108" t="str">
        <f t="shared" si="33"/>
        <v>PL1_2025-07-20_P</v>
      </c>
    </row>
    <row r="2119" spans="1:46" x14ac:dyDescent="0.35">
      <c r="A2119" t="s">
        <v>1867</v>
      </c>
      <c r="B2119" t="s">
        <v>1349</v>
      </c>
      <c r="C2119" t="s">
        <v>1356</v>
      </c>
      <c r="D2119" t="s">
        <v>1349</v>
      </c>
      <c r="E2119">
        <v>4.437E-2</v>
      </c>
      <c r="F2119" t="s">
        <v>1357</v>
      </c>
      <c r="G2119" s="6">
        <v>45858.631678240738</v>
      </c>
      <c r="H2119" t="s">
        <v>1468</v>
      </c>
      <c r="I2119" t="s">
        <v>1352</v>
      </c>
      <c r="J2119"/>
      <c r="K2119" t="s">
        <v>1360</v>
      </c>
      <c r="L2119">
        <v>0</v>
      </c>
      <c r="M2119">
        <v>0</v>
      </c>
      <c r="N2119">
        <v>2.0109999999999999E-2</v>
      </c>
      <c r="O2119">
        <v>1.57E-3</v>
      </c>
      <c r="P2119"/>
      <c r="Q2119"/>
      <c r="R2119">
        <v>2.1669999999999998E-2</v>
      </c>
      <c r="S2119"/>
      <c r="T2119"/>
      <c r="U2119"/>
      <c r="V2119"/>
      <c r="W2119"/>
      <c r="X2119"/>
      <c r="Y2119"/>
      <c r="Z2119"/>
      <c r="AA2119"/>
      <c r="AB2119"/>
      <c r="AC2119"/>
      <c r="AD2119"/>
      <c r="AE2119">
        <v>1.57E-3</v>
      </c>
      <c r="AF2119"/>
      <c r="AG2119"/>
      <c r="AH2119"/>
      <c r="AI2119"/>
      <c r="AJ2119"/>
      <c r="AK2119"/>
      <c r="AL2119"/>
      <c r="AM2119"/>
      <c r="AN2119"/>
      <c r="AO2119"/>
      <c r="AP2119"/>
      <c r="AQ2119"/>
      <c r="AR2119"/>
      <c r="AS2119" t="s">
        <v>1353</v>
      </c>
      <c r="AT2119" s="108" t="str">
        <f t="shared" si="33"/>
        <v>BB1_2025-07-20_P</v>
      </c>
    </row>
    <row r="2120" spans="1:46" x14ac:dyDescent="0.35">
      <c r="A2120" t="s">
        <v>1870</v>
      </c>
      <c r="B2120" t="s">
        <v>1349</v>
      </c>
      <c r="C2120" t="s">
        <v>1356</v>
      </c>
      <c r="D2120" t="s">
        <v>1349</v>
      </c>
      <c r="E2120">
        <v>7.6139999999999999E-2</v>
      </c>
      <c r="F2120" t="s">
        <v>1357</v>
      </c>
      <c r="G2120" s="6">
        <v>45858.631782407407</v>
      </c>
      <c r="H2120" t="s">
        <v>1468</v>
      </c>
      <c r="I2120" t="s">
        <v>1352</v>
      </c>
      <c r="J2120"/>
      <c r="K2120" t="s">
        <v>1360</v>
      </c>
      <c r="L2120">
        <v>0</v>
      </c>
      <c r="M2120">
        <v>0</v>
      </c>
      <c r="N2120">
        <v>3.594E-2</v>
      </c>
      <c r="O2120">
        <v>1.2999999999999999E-4</v>
      </c>
      <c r="P2120"/>
      <c r="Q2120"/>
      <c r="R2120">
        <v>3.6069999999999998E-2</v>
      </c>
      <c r="S2120"/>
      <c r="T2120"/>
      <c r="U2120"/>
      <c r="V2120"/>
      <c r="W2120"/>
      <c r="X2120"/>
      <c r="Y2120"/>
      <c r="Z2120"/>
      <c r="AA2120"/>
      <c r="AB2120"/>
      <c r="AC2120"/>
      <c r="AD2120"/>
      <c r="AE2120">
        <v>1.2999999999999999E-4</v>
      </c>
      <c r="AF2120"/>
      <c r="AG2120"/>
      <c r="AH2120"/>
      <c r="AI2120"/>
      <c r="AJ2120"/>
      <c r="AK2120"/>
      <c r="AL2120"/>
      <c r="AM2120"/>
      <c r="AN2120"/>
      <c r="AO2120"/>
      <c r="AP2120"/>
      <c r="AQ2120"/>
      <c r="AR2120"/>
      <c r="AS2120" t="s">
        <v>1353</v>
      </c>
      <c r="AT2120" s="108" t="str">
        <f t="shared" si="33"/>
        <v>CL2_2025-07-20_P</v>
      </c>
    </row>
    <row r="2121" spans="1:46" x14ac:dyDescent="0.35">
      <c r="A2121" t="s">
        <v>1894</v>
      </c>
      <c r="B2121" t="s">
        <v>1349</v>
      </c>
      <c r="C2121" t="s">
        <v>1359</v>
      </c>
      <c r="D2121" t="s">
        <v>1349</v>
      </c>
      <c r="E2121">
        <v>188.24760000000001</v>
      </c>
      <c r="F2121" t="s">
        <v>1357</v>
      </c>
      <c r="G2121" s="6">
        <v>45858.632615740738</v>
      </c>
      <c r="H2121"/>
      <c r="I2121" t="s">
        <v>1352</v>
      </c>
      <c r="J2121"/>
      <c r="K2121" t="s">
        <v>1360</v>
      </c>
      <c r="L2121">
        <v>4</v>
      </c>
      <c r="M2121">
        <v>0</v>
      </c>
      <c r="N2121">
        <v>0.11941</v>
      </c>
      <c r="O2121">
        <v>0.13295999999999999</v>
      </c>
      <c r="P2121"/>
      <c r="Q2121"/>
      <c r="R2121">
        <v>0.25235999999999997</v>
      </c>
      <c r="S2121"/>
      <c r="T2121"/>
      <c r="U2121"/>
      <c r="V2121"/>
      <c r="W2121"/>
      <c r="X2121"/>
      <c r="Y2121"/>
      <c r="Z2121"/>
      <c r="AA2121"/>
      <c r="AB2121"/>
      <c r="AC2121"/>
      <c r="AD2121"/>
      <c r="AE2121">
        <v>0.13295999999999999</v>
      </c>
      <c r="AF2121"/>
      <c r="AG2121"/>
      <c r="AH2121"/>
      <c r="AI2121"/>
      <c r="AJ2121"/>
      <c r="AK2121"/>
      <c r="AL2121"/>
      <c r="AM2121"/>
      <c r="AN2121"/>
      <c r="AO2121"/>
      <c r="AP2121"/>
      <c r="AQ2121"/>
      <c r="AR2121"/>
      <c r="AS2121" t="s">
        <v>1353</v>
      </c>
      <c r="AT2121" s="108" t="str">
        <f t="shared" si="33"/>
        <v>DE1_2025-07-20_C</v>
      </c>
    </row>
    <row r="2122" spans="1:46" x14ac:dyDescent="0.35">
      <c r="A2122" t="s">
        <v>1890</v>
      </c>
      <c r="B2122" t="s">
        <v>1349</v>
      </c>
      <c r="C2122" t="s">
        <v>1361</v>
      </c>
      <c r="D2122" t="s">
        <v>1349</v>
      </c>
      <c r="E2122">
        <v>470.22059999999999</v>
      </c>
      <c r="F2122" t="s">
        <v>1351</v>
      </c>
      <c r="G2122" s="6">
        <v>45858.634074074071</v>
      </c>
      <c r="H2122"/>
      <c r="I2122" t="s">
        <v>1352</v>
      </c>
      <c r="J2122"/>
      <c r="K2122" t="s">
        <v>1360</v>
      </c>
      <c r="L2122">
        <v>4</v>
      </c>
      <c r="M2122">
        <v>0</v>
      </c>
      <c r="N2122">
        <v>0.10377</v>
      </c>
      <c r="O2122">
        <v>2.7E-4</v>
      </c>
      <c r="P2122"/>
      <c r="Q2122"/>
      <c r="R2122">
        <v>0.10403999999999999</v>
      </c>
      <c r="S2122"/>
      <c r="T2122"/>
      <c r="U2122"/>
      <c r="V2122"/>
      <c r="W2122"/>
      <c r="X2122"/>
      <c r="Y2122"/>
      <c r="Z2122"/>
      <c r="AA2122"/>
      <c r="AB2122"/>
      <c r="AC2122"/>
      <c r="AD2122"/>
      <c r="AE2122">
        <v>2.7E-4</v>
      </c>
      <c r="AF2122"/>
      <c r="AG2122"/>
      <c r="AH2122"/>
      <c r="AI2122"/>
      <c r="AJ2122"/>
      <c r="AK2122"/>
      <c r="AL2122"/>
      <c r="AM2122"/>
      <c r="AN2122"/>
      <c r="AO2122"/>
      <c r="AP2122"/>
      <c r="AQ2122"/>
      <c r="AR2122"/>
      <c r="AS2122" t="s">
        <v>1353</v>
      </c>
      <c r="AT2122" s="108" t="str">
        <f t="shared" si="33"/>
        <v>SC6_2025-07-20_T</v>
      </c>
    </row>
    <row r="2123" spans="1:46" x14ac:dyDescent="0.35">
      <c r="A2123" t="s">
        <v>1893</v>
      </c>
      <c r="B2123" t="s">
        <v>1349</v>
      </c>
      <c r="C2123" t="s">
        <v>1359</v>
      </c>
      <c r="D2123" t="s">
        <v>1349</v>
      </c>
      <c r="E2123">
        <v>582.32479999999998</v>
      </c>
      <c r="F2123" t="s">
        <v>1357</v>
      </c>
      <c r="G2123" s="6">
        <v>45858.637199074074</v>
      </c>
      <c r="H2123"/>
      <c r="I2123" t="s">
        <v>1352</v>
      </c>
      <c r="J2123"/>
      <c r="K2123" t="s">
        <v>1360</v>
      </c>
      <c r="L2123">
        <v>24</v>
      </c>
      <c r="M2123">
        <v>0</v>
      </c>
      <c r="N2123">
        <v>7.5880000000000003E-2</v>
      </c>
      <c r="O2123">
        <v>0.13163</v>
      </c>
      <c r="P2123"/>
      <c r="Q2123"/>
      <c r="R2123">
        <v>0.20749999999999999</v>
      </c>
      <c r="S2123"/>
      <c r="T2123"/>
      <c r="U2123"/>
      <c r="V2123"/>
      <c r="W2123"/>
      <c r="X2123"/>
      <c r="Y2123"/>
      <c r="Z2123"/>
      <c r="AA2123"/>
      <c r="AB2123"/>
      <c r="AC2123"/>
      <c r="AD2123"/>
      <c r="AE2123">
        <v>0.13163</v>
      </c>
      <c r="AF2123"/>
      <c r="AG2123"/>
      <c r="AH2123"/>
      <c r="AI2123"/>
      <c r="AJ2123"/>
      <c r="AK2123"/>
      <c r="AL2123"/>
      <c r="AM2123"/>
      <c r="AN2123"/>
      <c r="AO2123"/>
      <c r="AP2123"/>
      <c r="AQ2123"/>
      <c r="AR2123"/>
      <c r="AS2123" t="s">
        <v>1353</v>
      </c>
      <c r="AT2123" s="108" t="str">
        <f t="shared" si="33"/>
        <v>GRPL1_2025-07-20_C</v>
      </c>
    </row>
    <row r="2124" spans="1:46" x14ac:dyDescent="0.35">
      <c r="A2124" t="s">
        <v>1895</v>
      </c>
      <c r="B2124" t="s">
        <v>1349</v>
      </c>
      <c r="C2124" t="s">
        <v>1350</v>
      </c>
      <c r="D2124" t="s">
        <v>1349</v>
      </c>
      <c r="E2124">
        <v>-2.52521</v>
      </c>
      <c r="F2124" t="s">
        <v>1351</v>
      </c>
      <c r="G2124" s="6">
        <v>45858.637719907405</v>
      </c>
      <c r="H2124"/>
      <c r="I2124" t="s">
        <v>1352</v>
      </c>
      <c r="J2124"/>
      <c r="K2124"/>
      <c r="L2124">
        <v>0</v>
      </c>
      <c r="M2124">
        <v>0</v>
      </c>
      <c r="N2124">
        <v>2.2799999999999999E-3</v>
      </c>
      <c r="O2124">
        <v>9.3000000000000005E-4</v>
      </c>
      <c r="P2124"/>
      <c r="Q2124"/>
      <c r="R2124">
        <v>3.2100000000000002E-3</v>
      </c>
      <c r="S2124"/>
      <c r="T2124"/>
      <c r="U2124"/>
      <c r="V2124"/>
      <c r="W2124"/>
      <c r="X2124"/>
      <c r="Y2124"/>
      <c r="Z2124"/>
      <c r="AA2124"/>
      <c r="AB2124"/>
      <c r="AC2124"/>
      <c r="AD2124"/>
      <c r="AE2124">
        <v>9.3000000000000005E-4</v>
      </c>
      <c r="AF2124"/>
      <c r="AG2124"/>
      <c r="AH2124"/>
      <c r="AI2124"/>
      <c r="AJ2124"/>
      <c r="AK2124"/>
      <c r="AL2124"/>
      <c r="AM2124"/>
      <c r="AN2124"/>
      <c r="AO2124"/>
      <c r="AP2124"/>
      <c r="AQ2124"/>
      <c r="AR2124"/>
      <c r="AS2124" t="s">
        <v>1353</v>
      </c>
      <c r="AT2124" s="108" t="str">
        <f t="shared" si="33"/>
        <v>AX1_2025-07-20_N</v>
      </c>
    </row>
    <row r="2125" spans="1:46" x14ac:dyDescent="0.35">
      <c r="A2125" t="s">
        <v>1896</v>
      </c>
      <c r="B2125" t="s">
        <v>1349</v>
      </c>
      <c r="C2125" t="s">
        <v>1350</v>
      </c>
      <c r="D2125" t="s">
        <v>1349</v>
      </c>
      <c r="E2125">
        <v>-1.69085</v>
      </c>
      <c r="F2125" t="s">
        <v>1351</v>
      </c>
      <c r="G2125" s="6">
        <v>45858.639814814815</v>
      </c>
      <c r="H2125"/>
      <c r="I2125" t="s">
        <v>1352</v>
      </c>
      <c r="J2125"/>
      <c r="K2125"/>
      <c r="L2125">
        <v>0</v>
      </c>
      <c r="M2125">
        <v>0</v>
      </c>
      <c r="N2125">
        <v>4.7000000000000002E-3</v>
      </c>
      <c r="O2125">
        <v>1.1999999999999999E-3</v>
      </c>
      <c r="P2125"/>
      <c r="Q2125"/>
      <c r="R2125">
        <v>5.8999999999999999E-3</v>
      </c>
      <c r="S2125"/>
      <c r="T2125"/>
      <c r="U2125"/>
      <c r="V2125"/>
      <c r="W2125"/>
      <c r="X2125"/>
      <c r="Y2125"/>
      <c r="Z2125"/>
      <c r="AA2125"/>
      <c r="AB2125"/>
      <c r="AC2125"/>
      <c r="AD2125"/>
      <c r="AE2125">
        <v>1.1999999999999999E-3</v>
      </c>
      <c r="AF2125"/>
      <c r="AG2125"/>
      <c r="AH2125"/>
      <c r="AI2125"/>
      <c r="AJ2125"/>
      <c r="AK2125"/>
      <c r="AL2125"/>
      <c r="AM2125"/>
      <c r="AN2125"/>
      <c r="AO2125"/>
      <c r="AP2125"/>
      <c r="AQ2125"/>
      <c r="AR2125"/>
      <c r="AS2125" t="s">
        <v>1353</v>
      </c>
      <c r="AT2125" s="108" t="str">
        <f t="shared" si="33"/>
        <v>MO1_2025-07-20_N</v>
      </c>
    </row>
    <row r="2126" spans="1:46" x14ac:dyDescent="0.35">
      <c r="A2126" t="s">
        <v>1892</v>
      </c>
      <c r="B2126" t="s">
        <v>1349</v>
      </c>
      <c r="C2126" t="s">
        <v>1361</v>
      </c>
      <c r="D2126" t="s">
        <v>1349</v>
      </c>
      <c r="E2126">
        <v>76.041669999999996</v>
      </c>
      <c r="F2126" t="s">
        <v>1351</v>
      </c>
      <c r="G2126" s="6">
        <v>45858.640023148146</v>
      </c>
      <c r="H2126"/>
      <c r="I2126" t="s">
        <v>1352</v>
      </c>
      <c r="J2126"/>
      <c r="K2126" t="s">
        <v>1360</v>
      </c>
      <c r="L2126">
        <v>0</v>
      </c>
      <c r="M2126">
        <v>0</v>
      </c>
      <c r="N2126">
        <v>8.6269999999999999E-2</v>
      </c>
      <c r="O2126">
        <v>7.6299999999999996E-3</v>
      </c>
      <c r="P2126"/>
      <c r="Q2126"/>
      <c r="R2126">
        <v>9.3899999999999997E-2</v>
      </c>
      <c r="S2126"/>
      <c r="T2126"/>
      <c r="U2126"/>
      <c r="V2126"/>
      <c r="W2126"/>
      <c r="X2126"/>
      <c r="Y2126"/>
      <c r="Z2126"/>
      <c r="AA2126"/>
      <c r="AB2126"/>
      <c r="AC2126"/>
      <c r="AD2126"/>
      <c r="AE2126">
        <v>7.6299999999999996E-3</v>
      </c>
      <c r="AF2126"/>
      <c r="AG2126"/>
      <c r="AH2126"/>
      <c r="AI2126"/>
      <c r="AJ2126"/>
      <c r="AK2126"/>
      <c r="AL2126"/>
      <c r="AM2126"/>
      <c r="AN2126"/>
      <c r="AO2126"/>
      <c r="AP2126"/>
      <c r="AQ2126"/>
      <c r="AR2126"/>
      <c r="AS2126" t="s">
        <v>1353</v>
      </c>
      <c r="AT2126" s="108" t="str">
        <f t="shared" si="33"/>
        <v>ROL1_2025-07-20_T</v>
      </c>
    </row>
    <row r="2127" spans="1:46" x14ac:dyDescent="0.35">
      <c r="A2127" t="s">
        <v>1897</v>
      </c>
      <c r="B2127" t="s">
        <v>1349</v>
      </c>
      <c r="C2127" t="s">
        <v>1350</v>
      </c>
      <c r="D2127" t="s">
        <v>1349</v>
      </c>
      <c r="E2127">
        <v>-2.7103199999999998</v>
      </c>
      <c r="F2127" t="s">
        <v>1351</v>
      </c>
      <c r="G2127" s="6">
        <v>45858.640636574077</v>
      </c>
      <c r="H2127"/>
      <c r="I2127" t="s">
        <v>1352</v>
      </c>
      <c r="J2127"/>
      <c r="K2127"/>
      <c r="L2127">
        <v>0</v>
      </c>
      <c r="M2127">
        <v>0</v>
      </c>
      <c r="N2127">
        <v>1.74E-3</v>
      </c>
      <c r="O2127">
        <v>2.7200000000000002E-3</v>
      </c>
      <c r="P2127"/>
      <c r="Q2127"/>
      <c r="R2127">
        <v>4.4600000000000004E-3</v>
      </c>
      <c r="S2127"/>
      <c r="T2127"/>
      <c r="U2127"/>
      <c r="V2127"/>
      <c r="W2127"/>
      <c r="X2127"/>
      <c r="Y2127"/>
      <c r="Z2127"/>
      <c r="AA2127"/>
      <c r="AB2127"/>
      <c r="AC2127"/>
      <c r="AD2127"/>
      <c r="AE2127">
        <v>2.7200000000000002E-3</v>
      </c>
      <c r="AF2127"/>
      <c r="AG2127"/>
      <c r="AH2127"/>
      <c r="AI2127"/>
      <c r="AJ2127"/>
      <c r="AK2127"/>
      <c r="AL2127"/>
      <c r="AM2127"/>
      <c r="AN2127"/>
      <c r="AO2127"/>
      <c r="AP2127"/>
      <c r="AQ2127"/>
      <c r="AR2127"/>
      <c r="AS2127" t="s">
        <v>1353</v>
      </c>
      <c r="AT2127" s="108" t="str">
        <f t="shared" si="33"/>
        <v>FC1_2025-07-20_N</v>
      </c>
    </row>
    <row r="2128" spans="1:46" x14ac:dyDescent="0.35">
      <c r="A2128" t="s">
        <v>1895</v>
      </c>
      <c r="B2128" t="s">
        <v>1349</v>
      </c>
      <c r="C2128" t="s">
        <v>1356</v>
      </c>
      <c r="D2128" t="s">
        <v>1349</v>
      </c>
      <c r="E2128">
        <v>2.7480000000000001E-2</v>
      </c>
      <c r="F2128" t="s">
        <v>1357</v>
      </c>
      <c r="G2128" s="6">
        <v>45858.641053240739</v>
      </c>
      <c r="H2128"/>
      <c r="I2128" t="s">
        <v>1352</v>
      </c>
      <c r="J2128"/>
      <c r="K2128"/>
      <c r="L2128">
        <v>0</v>
      </c>
      <c r="M2128">
        <v>0</v>
      </c>
      <c r="N2128">
        <v>1.1690000000000001E-2</v>
      </c>
      <c r="O2128">
        <v>4.0000000000000003E-5</v>
      </c>
      <c r="P2128"/>
      <c r="Q2128"/>
      <c r="R2128">
        <v>1.1730000000000001E-2</v>
      </c>
      <c r="S2128"/>
      <c r="T2128"/>
      <c r="U2128"/>
      <c r="V2128"/>
      <c r="W2128"/>
      <c r="X2128"/>
      <c r="Y2128"/>
      <c r="Z2128"/>
      <c r="AA2128"/>
      <c r="AB2128"/>
      <c r="AC2128"/>
      <c r="AD2128"/>
      <c r="AE2128">
        <v>4.0000000000000003E-5</v>
      </c>
      <c r="AF2128"/>
      <c r="AG2128"/>
      <c r="AH2128"/>
      <c r="AI2128"/>
      <c r="AJ2128"/>
      <c r="AK2128"/>
      <c r="AL2128"/>
      <c r="AM2128"/>
      <c r="AN2128"/>
      <c r="AO2128"/>
      <c r="AP2128"/>
      <c r="AQ2128"/>
      <c r="AR2128"/>
      <c r="AS2128" t="s">
        <v>1353</v>
      </c>
      <c r="AT2128" s="108" t="str">
        <f t="shared" si="33"/>
        <v>AX1_2025-07-20_P</v>
      </c>
    </row>
    <row r="2129" spans="1:46" x14ac:dyDescent="0.35">
      <c r="A2129" t="s">
        <v>1895</v>
      </c>
      <c r="B2129" t="s">
        <v>1349</v>
      </c>
      <c r="C2129" t="s">
        <v>1361</v>
      </c>
      <c r="D2129" t="s">
        <v>1349</v>
      </c>
      <c r="E2129">
        <v>232.57400000000001</v>
      </c>
      <c r="F2129" t="s">
        <v>1351</v>
      </c>
      <c r="G2129" s="6">
        <v>45858.643761574072</v>
      </c>
      <c r="H2129"/>
      <c r="I2129" t="s">
        <v>1352</v>
      </c>
      <c r="J2129"/>
      <c r="K2129"/>
      <c r="L2129">
        <v>0</v>
      </c>
      <c r="M2129">
        <v>0</v>
      </c>
      <c r="N2129">
        <v>0.24138999999999999</v>
      </c>
      <c r="O2129">
        <v>8.4000000000000003E-4</v>
      </c>
      <c r="P2129"/>
      <c r="Q2129"/>
      <c r="R2129">
        <v>0.24224000000000001</v>
      </c>
      <c r="S2129"/>
      <c r="T2129"/>
      <c r="U2129"/>
      <c r="V2129"/>
      <c r="W2129"/>
      <c r="X2129"/>
      <c r="Y2129"/>
      <c r="Z2129"/>
      <c r="AA2129"/>
      <c r="AB2129"/>
      <c r="AC2129"/>
      <c r="AD2129"/>
      <c r="AE2129">
        <v>8.4000000000000003E-4</v>
      </c>
      <c r="AF2129"/>
      <c r="AG2129"/>
      <c r="AH2129"/>
      <c r="AI2129"/>
      <c r="AJ2129"/>
      <c r="AK2129"/>
      <c r="AL2129"/>
      <c r="AM2129"/>
      <c r="AN2129"/>
      <c r="AO2129"/>
      <c r="AP2129"/>
      <c r="AQ2129"/>
      <c r="AR2129"/>
      <c r="AS2129" t="s">
        <v>1353</v>
      </c>
      <c r="AT2129" s="108" t="str">
        <f t="shared" si="33"/>
        <v>AX1_2025-07-20_T</v>
      </c>
    </row>
    <row r="2130" spans="1:46" x14ac:dyDescent="0.35">
      <c r="A2130" t="s">
        <v>1898</v>
      </c>
      <c r="B2130" t="s">
        <v>1349</v>
      </c>
      <c r="C2130" t="s">
        <v>1350</v>
      </c>
      <c r="D2130" t="s">
        <v>1349</v>
      </c>
      <c r="E2130">
        <v>19.009450000000001</v>
      </c>
      <c r="F2130" t="s">
        <v>1351</v>
      </c>
      <c r="G2130" s="6">
        <v>45858.644386574073</v>
      </c>
      <c r="H2130"/>
      <c r="I2130" t="s">
        <v>1352</v>
      </c>
      <c r="J2130"/>
      <c r="K2130"/>
      <c r="L2130">
        <v>0</v>
      </c>
      <c r="M2130">
        <v>0</v>
      </c>
      <c r="N2130">
        <v>6.4780000000000004E-2</v>
      </c>
      <c r="O2130">
        <v>1.24E-2</v>
      </c>
      <c r="P2130"/>
      <c r="Q2130"/>
      <c r="R2130">
        <v>7.7179999999999999E-2</v>
      </c>
      <c r="S2130"/>
      <c r="T2130"/>
      <c r="U2130"/>
      <c r="V2130"/>
      <c r="W2130"/>
      <c r="X2130"/>
      <c r="Y2130"/>
      <c r="Z2130"/>
      <c r="AA2130"/>
      <c r="AB2130"/>
      <c r="AC2130"/>
      <c r="AD2130"/>
      <c r="AE2130">
        <v>1.24E-2</v>
      </c>
      <c r="AF2130"/>
      <c r="AG2130"/>
      <c r="AH2130"/>
      <c r="AI2130"/>
      <c r="AJ2130"/>
      <c r="AK2130"/>
      <c r="AL2130"/>
      <c r="AM2130"/>
      <c r="AN2130"/>
      <c r="AO2130"/>
      <c r="AP2130"/>
      <c r="AQ2130"/>
      <c r="AR2130"/>
      <c r="AS2130" t="s">
        <v>1353</v>
      </c>
      <c r="AT2130" s="108" t="str">
        <f t="shared" si="33"/>
        <v>MR1_2025-07-20_N</v>
      </c>
    </row>
    <row r="2131" spans="1:46" x14ac:dyDescent="0.35">
      <c r="A2131" t="s">
        <v>1895</v>
      </c>
      <c r="B2131" t="s">
        <v>1349</v>
      </c>
      <c r="C2131" t="s">
        <v>1359</v>
      </c>
      <c r="D2131" t="s">
        <v>1349</v>
      </c>
      <c r="E2131">
        <v>485.93720000000002</v>
      </c>
      <c r="F2131" t="s">
        <v>1357</v>
      </c>
      <c r="G2131" s="6">
        <v>45858.64439814815</v>
      </c>
      <c r="H2131"/>
      <c r="I2131" t="s">
        <v>1352</v>
      </c>
      <c r="J2131"/>
      <c r="K2131" t="s">
        <v>1360</v>
      </c>
      <c r="L2131">
        <v>4</v>
      </c>
      <c r="M2131">
        <v>0</v>
      </c>
      <c r="N2131">
        <v>0.28247</v>
      </c>
      <c r="O2131">
        <v>0.1328</v>
      </c>
      <c r="P2131"/>
      <c r="Q2131"/>
      <c r="R2131">
        <v>0.41526999999999997</v>
      </c>
      <c r="S2131"/>
      <c r="T2131"/>
      <c r="U2131"/>
      <c r="V2131"/>
      <c r="W2131"/>
      <c r="X2131"/>
      <c r="Y2131"/>
      <c r="Z2131"/>
      <c r="AA2131"/>
      <c r="AB2131"/>
      <c r="AC2131"/>
      <c r="AD2131"/>
      <c r="AE2131">
        <v>0.1328</v>
      </c>
      <c r="AF2131"/>
      <c r="AG2131"/>
      <c r="AH2131"/>
      <c r="AI2131"/>
      <c r="AJ2131"/>
      <c r="AK2131"/>
      <c r="AL2131"/>
      <c r="AM2131"/>
      <c r="AN2131"/>
      <c r="AO2131"/>
      <c r="AP2131"/>
      <c r="AQ2131"/>
      <c r="AR2131"/>
      <c r="AS2131" t="s">
        <v>1353</v>
      </c>
      <c r="AT2131" s="108" t="str">
        <f t="shared" si="33"/>
        <v>AX1_2025-07-20_C</v>
      </c>
    </row>
    <row r="2132" spans="1:46" x14ac:dyDescent="0.35">
      <c r="A2132" t="s">
        <v>1896</v>
      </c>
      <c r="B2132" t="s">
        <v>1349</v>
      </c>
      <c r="C2132" t="s">
        <v>1361</v>
      </c>
      <c r="D2132" t="s">
        <v>1349</v>
      </c>
      <c r="E2132">
        <v>394.21440000000001</v>
      </c>
      <c r="F2132" t="s">
        <v>1351</v>
      </c>
      <c r="G2132" s="6">
        <v>45858.645011574074</v>
      </c>
      <c r="H2132"/>
      <c r="I2132" t="s">
        <v>1352</v>
      </c>
      <c r="J2132"/>
      <c r="K2132"/>
      <c r="L2132">
        <v>0</v>
      </c>
      <c r="M2132">
        <v>0</v>
      </c>
      <c r="N2132">
        <v>0.40869</v>
      </c>
      <c r="O2132">
        <v>9.3000000000000005E-4</v>
      </c>
      <c r="P2132"/>
      <c r="Q2132"/>
      <c r="R2132">
        <v>0.40961999999999998</v>
      </c>
      <c r="S2132"/>
      <c r="T2132"/>
      <c r="U2132"/>
      <c r="V2132"/>
      <c r="W2132"/>
      <c r="X2132"/>
      <c r="Y2132"/>
      <c r="Z2132"/>
      <c r="AA2132"/>
      <c r="AB2132"/>
      <c r="AC2132"/>
      <c r="AD2132"/>
      <c r="AE2132">
        <v>9.3000000000000005E-4</v>
      </c>
      <c r="AF2132"/>
      <c r="AG2132"/>
      <c r="AH2132"/>
      <c r="AI2132"/>
      <c r="AJ2132"/>
      <c r="AK2132"/>
      <c r="AL2132"/>
      <c r="AM2132"/>
      <c r="AN2132"/>
      <c r="AO2132"/>
      <c r="AP2132"/>
      <c r="AQ2132"/>
      <c r="AR2132"/>
      <c r="AS2132" t="s">
        <v>1353</v>
      </c>
      <c r="AT2132" s="108" t="str">
        <f t="shared" si="33"/>
        <v>MO1_2025-07-20_T</v>
      </c>
    </row>
    <row r="2133" spans="1:46" x14ac:dyDescent="0.35">
      <c r="A2133" t="s">
        <v>1897</v>
      </c>
      <c r="B2133" t="s">
        <v>1349</v>
      </c>
      <c r="C2133" t="s">
        <v>1356</v>
      </c>
      <c r="D2133" t="s">
        <v>1349</v>
      </c>
      <c r="E2133">
        <v>4.9140000000000003E-2</v>
      </c>
      <c r="F2133" t="s">
        <v>1357</v>
      </c>
      <c r="G2133" s="6">
        <v>45858.645231481481</v>
      </c>
      <c r="H2133"/>
      <c r="I2133" t="s">
        <v>1352</v>
      </c>
      <c r="J2133"/>
      <c r="K2133"/>
      <c r="L2133">
        <v>0</v>
      </c>
      <c r="M2133">
        <v>0</v>
      </c>
      <c r="N2133">
        <v>2.248E-2</v>
      </c>
      <c r="O2133">
        <v>3.8000000000000002E-4</v>
      </c>
      <c r="P2133"/>
      <c r="Q2133"/>
      <c r="R2133">
        <v>2.2859999999999998E-2</v>
      </c>
      <c r="S2133"/>
      <c r="T2133"/>
      <c r="U2133"/>
      <c r="V2133"/>
      <c r="W2133"/>
      <c r="X2133"/>
      <c r="Y2133"/>
      <c r="Z2133"/>
      <c r="AA2133"/>
      <c r="AB2133"/>
      <c r="AC2133"/>
      <c r="AD2133"/>
      <c r="AE2133">
        <v>3.8000000000000002E-4</v>
      </c>
      <c r="AF2133"/>
      <c r="AG2133"/>
      <c r="AH2133"/>
      <c r="AI2133"/>
      <c r="AJ2133"/>
      <c r="AK2133"/>
      <c r="AL2133"/>
      <c r="AM2133"/>
      <c r="AN2133"/>
      <c r="AO2133"/>
      <c r="AP2133"/>
      <c r="AQ2133"/>
      <c r="AR2133"/>
      <c r="AS2133" t="s">
        <v>1353</v>
      </c>
      <c r="AT2133" s="108" t="str">
        <f t="shared" si="33"/>
        <v>FC1_2025-07-20_P</v>
      </c>
    </row>
    <row r="2134" spans="1:46" x14ac:dyDescent="0.35">
      <c r="A2134" t="s">
        <v>1899</v>
      </c>
      <c r="B2134" t="s">
        <v>1349</v>
      </c>
      <c r="C2134" t="s">
        <v>1350</v>
      </c>
      <c r="D2134" t="s">
        <v>1349</v>
      </c>
      <c r="E2134">
        <v>1.1209100000000001</v>
      </c>
      <c r="F2134" t="s">
        <v>1351</v>
      </c>
      <c r="G2134" s="6">
        <v>45858.646365740744</v>
      </c>
      <c r="H2134"/>
      <c r="I2134" t="s">
        <v>1352</v>
      </c>
      <c r="J2134"/>
      <c r="K2134"/>
      <c r="L2134">
        <v>0</v>
      </c>
      <c r="M2134">
        <v>0</v>
      </c>
      <c r="N2134">
        <v>1.286E-2</v>
      </c>
      <c r="O2134">
        <v>1.7099999999999999E-3</v>
      </c>
      <c r="P2134"/>
      <c r="Q2134"/>
      <c r="R2134">
        <v>1.457E-2</v>
      </c>
      <c r="S2134"/>
      <c r="T2134"/>
      <c r="U2134"/>
      <c r="V2134"/>
      <c r="W2134"/>
      <c r="X2134"/>
      <c r="Y2134"/>
      <c r="Z2134"/>
      <c r="AA2134"/>
      <c r="AB2134"/>
      <c r="AC2134"/>
      <c r="AD2134"/>
      <c r="AE2134">
        <v>1.7099999999999999E-3</v>
      </c>
      <c r="AF2134"/>
      <c r="AG2134"/>
      <c r="AH2134"/>
      <c r="AI2134"/>
      <c r="AJ2134"/>
      <c r="AK2134"/>
      <c r="AL2134"/>
      <c r="AM2134"/>
      <c r="AN2134"/>
      <c r="AO2134"/>
      <c r="AP2134"/>
      <c r="AQ2134"/>
      <c r="AR2134"/>
      <c r="AS2134" t="s">
        <v>1353</v>
      </c>
      <c r="AT2134" s="108" t="str">
        <f t="shared" si="33"/>
        <v>AX2_2025-07-20_N</v>
      </c>
    </row>
    <row r="2135" spans="1:46" x14ac:dyDescent="0.35">
      <c r="A2135" t="s">
        <v>1896</v>
      </c>
      <c r="B2135" t="s">
        <v>1349</v>
      </c>
      <c r="C2135" t="s">
        <v>1359</v>
      </c>
      <c r="D2135" t="s">
        <v>1349</v>
      </c>
      <c r="E2135">
        <v>269.38679999999999</v>
      </c>
      <c r="F2135" t="s">
        <v>1357</v>
      </c>
      <c r="G2135" s="6">
        <v>45858.646365740744</v>
      </c>
      <c r="H2135"/>
      <c r="I2135" t="s">
        <v>1352</v>
      </c>
      <c r="J2135"/>
      <c r="K2135" t="s">
        <v>1360</v>
      </c>
      <c r="L2135">
        <v>4</v>
      </c>
      <c r="M2135">
        <v>0</v>
      </c>
      <c r="N2135">
        <v>0.16664000000000001</v>
      </c>
      <c r="O2135">
        <v>0.13158</v>
      </c>
      <c r="P2135"/>
      <c r="Q2135"/>
      <c r="R2135">
        <v>0.29823</v>
      </c>
      <c r="S2135"/>
      <c r="T2135"/>
      <c r="U2135"/>
      <c r="V2135"/>
      <c r="W2135"/>
      <c r="X2135"/>
      <c r="Y2135"/>
      <c r="Z2135"/>
      <c r="AA2135"/>
      <c r="AB2135"/>
      <c r="AC2135"/>
      <c r="AD2135"/>
      <c r="AE2135">
        <v>0.13158</v>
      </c>
      <c r="AF2135"/>
      <c r="AG2135"/>
      <c r="AH2135"/>
      <c r="AI2135"/>
      <c r="AJ2135"/>
      <c r="AK2135"/>
      <c r="AL2135"/>
      <c r="AM2135"/>
      <c r="AN2135"/>
      <c r="AO2135"/>
      <c r="AP2135"/>
      <c r="AQ2135"/>
      <c r="AR2135"/>
      <c r="AS2135" t="s">
        <v>1353</v>
      </c>
      <c r="AT2135" s="108" t="str">
        <f t="shared" si="33"/>
        <v>MO1_2025-07-20_C</v>
      </c>
    </row>
    <row r="2136" spans="1:46" x14ac:dyDescent="0.35">
      <c r="A2136" t="s">
        <v>1897</v>
      </c>
      <c r="B2136" t="s">
        <v>1349</v>
      </c>
      <c r="C2136" t="s">
        <v>1359</v>
      </c>
      <c r="D2136" t="s">
        <v>1349</v>
      </c>
      <c r="E2136">
        <v>181.6559</v>
      </c>
      <c r="F2136" t="s">
        <v>1357</v>
      </c>
      <c r="G2136" s="6">
        <v>45858.646886574075</v>
      </c>
      <c r="H2136"/>
      <c r="I2136" t="s">
        <v>1352</v>
      </c>
      <c r="J2136"/>
      <c r="K2136" t="s">
        <v>1360</v>
      </c>
      <c r="L2136">
        <v>4</v>
      </c>
      <c r="M2136">
        <v>0</v>
      </c>
      <c r="N2136">
        <v>0.11548</v>
      </c>
      <c r="O2136">
        <v>0.13161</v>
      </c>
      <c r="P2136"/>
      <c r="Q2136"/>
      <c r="R2136">
        <v>0.24709</v>
      </c>
      <c r="S2136"/>
      <c r="T2136"/>
      <c r="U2136"/>
      <c r="V2136"/>
      <c r="W2136"/>
      <c r="X2136"/>
      <c r="Y2136"/>
      <c r="Z2136"/>
      <c r="AA2136"/>
      <c r="AB2136"/>
      <c r="AC2136"/>
      <c r="AD2136"/>
      <c r="AE2136">
        <v>0.13161</v>
      </c>
      <c r="AF2136"/>
      <c r="AG2136"/>
      <c r="AH2136"/>
      <c r="AI2136"/>
      <c r="AJ2136"/>
      <c r="AK2136"/>
      <c r="AL2136"/>
      <c r="AM2136"/>
      <c r="AN2136"/>
      <c r="AO2136"/>
      <c r="AP2136"/>
      <c r="AQ2136"/>
      <c r="AR2136"/>
      <c r="AS2136" t="s">
        <v>1353</v>
      </c>
      <c r="AT2136" s="108" t="str">
        <f t="shared" si="33"/>
        <v>FC1_2025-07-20_C</v>
      </c>
    </row>
    <row r="2137" spans="1:46" x14ac:dyDescent="0.35">
      <c r="A2137" t="s">
        <v>1897</v>
      </c>
      <c r="B2137" t="s">
        <v>1349</v>
      </c>
      <c r="C2137" t="s">
        <v>1361</v>
      </c>
      <c r="D2137" t="s">
        <v>1349</v>
      </c>
      <c r="E2137">
        <v>28.192029999999999</v>
      </c>
      <c r="F2137" t="s">
        <v>1351</v>
      </c>
      <c r="G2137" s="6">
        <v>45858.647210648145</v>
      </c>
      <c r="H2137"/>
      <c r="I2137" t="s">
        <v>1352</v>
      </c>
      <c r="J2137"/>
      <c r="K2137"/>
      <c r="L2137">
        <v>0</v>
      </c>
      <c r="M2137">
        <v>0</v>
      </c>
      <c r="N2137">
        <v>4.02E-2</v>
      </c>
      <c r="O2137">
        <v>2.2100000000000002E-3</v>
      </c>
      <c r="P2137"/>
      <c r="Q2137"/>
      <c r="R2137">
        <v>4.2419999999999999E-2</v>
      </c>
      <c r="S2137"/>
      <c r="T2137"/>
      <c r="U2137"/>
      <c r="V2137"/>
      <c r="W2137"/>
      <c r="X2137"/>
      <c r="Y2137"/>
      <c r="Z2137"/>
      <c r="AA2137"/>
      <c r="AB2137"/>
      <c r="AC2137"/>
      <c r="AD2137"/>
      <c r="AE2137">
        <v>2.2100000000000002E-3</v>
      </c>
      <c r="AF2137"/>
      <c r="AG2137"/>
      <c r="AH2137"/>
      <c r="AI2137"/>
      <c r="AJ2137"/>
      <c r="AK2137"/>
      <c r="AL2137"/>
      <c r="AM2137"/>
      <c r="AN2137"/>
      <c r="AO2137"/>
      <c r="AP2137"/>
      <c r="AQ2137"/>
      <c r="AR2137"/>
      <c r="AS2137" t="s">
        <v>1353</v>
      </c>
      <c r="AT2137" s="108" t="str">
        <f t="shared" si="33"/>
        <v>FC1_2025-07-20_T</v>
      </c>
    </row>
    <row r="2138" spans="1:46" x14ac:dyDescent="0.35">
      <c r="A2138" t="s">
        <v>1900</v>
      </c>
      <c r="B2138" t="s">
        <v>1349</v>
      </c>
      <c r="C2138" t="s">
        <v>1350</v>
      </c>
      <c r="D2138" t="s">
        <v>1349</v>
      </c>
      <c r="E2138">
        <v>1.8311500000000001</v>
      </c>
      <c r="F2138" t="s">
        <v>1351</v>
      </c>
      <c r="G2138" s="6">
        <v>45858.65084490741</v>
      </c>
      <c r="H2138"/>
      <c r="I2138" t="s">
        <v>1352</v>
      </c>
      <c r="J2138"/>
      <c r="K2138"/>
      <c r="L2138">
        <v>0</v>
      </c>
      <c r="M2138">
        <v>0</v>
      </c>
      <c r="N2138">
        <v>1.4919999999999999E-2</v>
      </c>
      <c r="O2138">
        <v>6.0000000000000001E-3</v>
      </c>
      <c r="P2138"/>
      <c r="Q2138"/>
      <c r="R2138">
        <v>2.0920000000000001E-2</v>
      </c>
      <c r="S2138"/>
      <c r="T2138"/>
      <c r="U2138"/>
      <c r="V2138"/>
      <c r="W2138"/>
      <c r="X2138"/>
      <c r="Y2138"/>
      <c r="Z2138"/>
      <c r="AA2138"/>
      <c r="AB2138"/>
      <c r="AC2138"/>
      <c r="AD2138"/>
      <c r="AE2138">
        <v>6.0000000000000001E-3</v>
      </c>
      <c r="AF2138"/>
      <c r="AG2138"/>
      <c r="AH2138"/>
      <c r="AI2138"/>
      <c r="AJ2138"/>
      <c r="AK2138"/>
      <c r="AL2138"/>
      <c r="AM2138"/>
      <c r="AN2138"/>
      <c r="AO2138"/>
      <c r="AP2138"/>
      <c r="AQ2138"/>
      <c r="AR2138"/>
      <c r="AS2138" t="s">
        <v>1353</v>
      </c>
      <c r="AT2138" s="108" t="str">
        <f t="shared" si="33"/>
        <v>HB3_2025-07-20_N</v>
      </c>
    </row>
    <row r="2139" spans="1:46" x14ac:dyDescent="0.35">
      <c r="A2139" t="s">
        <v>1896</v>
      </c>
      <c r="B2139" t="s">
        <v>1349</v>
      </c>
      <c r="C2139" t="s">
        <v>1356</v>
      </c>
      <c r="D2139" t="s">
        <v>1349</v>
      </c>
      <c r="E2139">
        <v>2.469E-2</v>
      </c>
      <c r="F2139" t="s">
        <v>1357</v>
      </c>
      <c r="G2139" s="6">
        <v>45858.651782407411</v>
      </c>
      <c r="H2139"/>
      <c r="I2139" t="s">
        <v>1352</v>
      </c>
      <c r="J2139"/>
      <c r="K2139" t="s">
        <v>1360</v>
      </c>
      <c r="L2139">
        <v>0</v>
      </c>
      <c r="M2139">
        <v>0</v>
      </c>
      <c r="N2139">
        <v>1.03E-2</v>
      </c>
      <c r="O2139">
        <v>6.9999999999999994E-5</v>
      </c>
      <c r="P2139"/>
      <c r="Q2139"/>
      <c r="R2139">
        <v>1.0359999999999999E-2</v>
      </c>
      <c r="S2139"/>
      <c r="T2139"/>
      <c r="U2139"/>
      <c r="V2139"/>
      <c r="W2139"/>
      <c r="X2139"/>
      <c r="Y2139"/>
      <c r="Z2139"/>
      <c r="AA2139"/>
      <c r="AB2139"/>
      <c r="AC2139"/>
      <c r="AD2139"/>
      <c r="AE2139">
        <v>6.9999999999999994E-5</v>
      </c>
      <c r="AF2139"/>
      <c r="AG2139"/>
      <c r="AH2139"/>
      <c r="AI2139"/>
      <c r="AJ2139"/>
      <c r="AK2139"/>
      <c r="AL2139"/>
      <c r="AM2139"/>
      <c r="AN2139"/>
      <c r="AO2139"/>
      <c r="AP2139"/>
      <c r="AQ2139"/>
      <c r="AR2139"/>
      <c r="AS2139" t="s">
        <v>1353</v>
      </c>
      <c r="AT2139" s="108" t="str">
        <f t="shared" si="33"/>
        <v>MO1_2025-07-20_P</v>
      </c>
    </row>
    <row r="2140" spans="1:46" x14ac:dyDescent="0.35">
      <c r="A2140" t="s">
        <v>1901</v>
      </c>
      <c r="B2140" t="s">
        <v>1349</v>
      </c>
      <c r="C2140" t="s">
        <v>1350</v>
      </c>
      <c r="D2140" t="s">
        <v>1349</v>
      </c>
      <c r="E2140">
        <v>11.507820000000001</v>
      </c>
      <c r="F2140" t="s">
        <v>1351</v>
      </c>
      <c r="G2140" s="6">
        <v>45858.652407407404</v>
      </c>
      <c r="H2140"/>
      <c r="I2140" t="s">
        <v>1352</v>
      </c>
      <c r="J2140"/>
      <c r="K2140"/>
      <c r="L2140">
        <v>0</v>
      </c>
      <c r="M2140">
        <v>0</v>
      </c>
      <c r="N2140">
        <v>4.301E-2</v>
      </c>
      <c r="O2140">
        <v>1.6650000000000002E-2</v>
      </c>
      <c r="P2140"/>
      <c r="Q2140"/>
      <c r="R2140">
        <v>5.9650000000000002E-2</v>
      </c>
      <c r="S2140"/>
      <c r="T2140"/>
      <c r="U2140"/>
      <c r="V2140"/>
      <c r="W2140"/>
      <c r="X2140"/>
      <c r="Y2140"/>
      <c r="Z2140"/>
      <c r="AA2140"/>
      <c r="AB2140"/>
      <c r="AC2140"/>
      <c r="AD2140"/>
      <c r="AE2140">
        <v>1.6650000000000002E-2</v>
      </c>
      <c r="AF2140"/>
      <c r="AG2140"/>
      <c r="AH2140"/>
      <c r="AI2140"/>
      <c r="AJ2140"/>
      <c r="AK2140"/>
      <c r="AL2140"/>
      <c r="AM2140"/>
      <c r="AN2140"/>
      <c r="AO2140"/>
      <c r="AP2140"/>
      <c r="AQ2140"/>
      <c r="AR2140"/>
      <c r="AS2140" t="s">
        <v>1353</v>
      </c>
      <c r="AT2140" s="108" t="str">
        <f t="shared" si="33"/>
        <v>SPBP2_2025-07-20_N</v>
      </c>
    </row>
    <row r="2141" spans="1:46" x14ac:dyDescent="0.35">
      <c r="A2141" t="s">
        <v>1900</v>
      </c>
      <c r="B2141" t="s">
        <v>1349</v>
      </c>
      <c r="C2141" t="s">
        <v>1356</v>
      </c>
      <c r="D2141" t="s">
        <v>1349</v>
      </c>
      <c r="E2141">
        <v>0.13758000000000001</v>
      </c>
      <c r="F2141" t="s">
        <v>1357</v>
      </c>
      <c r="G2141" s="6">
        <v>45858.653877314813</v>
      </c>
      <c r="H2141"/>
      <c r="I2141" t="s">
        <v>1352</v>
      </c>
      <c r="J2141"/>
      <c r="K2141"/>
      <c r="L2141">
        <v>0</v>
      </c>
      <c r="M2141">
        <v>0</v>
      </c>
      <c r="N2141">
        <v>6.6559999999999994E-2</v>
      </c>
      <c r="O2141">
        <v>1.72E-3</v>
      </c>
      <c r="P2141"/>
      <c r="Q2141"/>
      <c r="R2141">
        <v>6.8269999999999997E-2</v>
      </c>
      <c r="S2141"/>
      <c r="T2141"/>
      <c r="U2141"/>
      <c r="V2141"/>
      <c r="W2141"/>
      <c r="X2141"/>
      <c r="Y2141"/>
      <c r="Z2141"/>
      <c r="AA2141"/>
      <c r="AB2141"/>
      <c r="AC2141"/>
      <c r="AD2141"/>
      <c r="AE2141">
        <v>1.72E-3</v>
      </c>
      <c r="AF2141"/>
      <c r="AG2141"/>
      <c r="AH2141"/>
      <c r="AI2141"/>
      <c r="AJ2141"/>
      <c r="AK2141"/>
      <c r="AL2141"/>
      <c r="AM2141"/>
      <c r="AN2141"/>
      <c r="AO2141"/>
      <c r="AP2141"/>
      <c r="AQ2141"/>
      <c r="AR2141"/>
      <c r="AS2141" t="s">
        <v>1353</v>
      </c>
      <c r="AT2141" s="108" t="str">
        <f t="shared" si="33"/>
        <v>HB3_2025-07-20_P</v>
      </c>
    </row>
    <row r="2142" spans="1:46" x14ac:dyDescent="0.35">
      <c r="A2142" t="s">
        <v>1902</v>
      </c>
      <c r="B2142" t="s">
        <v>1349</v>
      </c>
      <c r="C2142" t="s">
        <v>1350</v>
      </c>
      <c r="D2142" t="s">
        <v>1349</v>
      </c>
      <c r="E2142">
        <v>20.549050000000001</v>
      </c>
      <c r="F2142" t="s">
        <v>1351</v>
      </c>
      <c r="G2142" s="6">
        <v>45858.654594907406</v>
      </c>
      <c r="H2142"/>
      <c r="I2142" t="s">
        <v>1352</v>
      </c>
      <c r="J2142"/>
      <c r="K2142"/>
      <c r="L2142">
        <v>0</v>
      </c>
      <c r="M2142">
        <v>0</v>
      </c>
      <c r="N2142">
        <v>6.9250000000000006E-2</v>
      </c>
      <c r="O2142">
        <v>1.2959999999999999E-2</v>
      </c>
      <c r="P2142"/>
      <c r="Q2142"/>
      <c r="R2142">
        <v>8.2210000000000005E-2</v>
      </c>
      <c r="S2142"/>
      <c r="T2142"/>
      <c r="U2142"/>
      <c r="V2142"/>
      <c r="W2142"/>
      <c r="X2142"/>
      <c r="Y2142"/>
      <c r="Z2142"/>
      <c r="AA2142"/>
      <c r="AB2142"/>
      <c r="AC2142"/>
      <c r="AD2142"/>
      <c r="AE2142">
        <v>1.2959999999999999E-2</v>
      </c>
      <c r="AF2142"/>
      <c r="AG2142"/>
      <c r="AH2142"/>
      <c r="AI2142"/>
      <c r="AJ2142"/>
      <c r="AK2142"/>
      <c r="AL2142"/>
      <c r="AM2142"/>
      <c r="AN2142"/>
      <c r="AO2142"/>
      <c r="AP2142"/>
      <c r="AQ2142"/>
      <c r="AR2142"/>
      <c r="AS2142" t="s">
        <v>1353</v>
      </c>
      <c r="AT2142" s="108" t="str">
        <f t="shared" si="33"/>
        <v>SB9_2025-07-20_N</v>
      </c>
    </row>
    <row r="2143" spans="1:46" x14ac:dyDescent="0.35">
      <c r="A2143" t="s">
        <v>1882</v>
      </c>
      <c r="B2143" t="s">
        <v>1349</v>
      </c>
      <c r="C2143" t="s">
        <v>1356</v>
      </c>
      <c r="D2143" t="s">
        <v>1349</v>
      </c>
      <c r="E2143">
        <v>3.0720000000000001E-2</v>
      </c>
      <c r="F2143" t="s">
        <v>1357</v>
      </c>
      <c r="G2143" s="6">
        <v>45858.697152777779</v>
      </c>
      <c r="H2143"/>
      <c r="I2143" t="s">
        <v>1352</v>
      </c>
      <c r="J2143"/>
      <c r="K2143"/>
      <c r="L2143">
        <v>0</v>
      </c>
      <c r="M2143">
        <v>0</v>
      </c>
      <c r="N2143">
        <v>1.3299999999999999E-2</v>
      </c>
      <c r="O2143">
        <v>4.2399999999999998E-3</v>
      </c>
      <c r="P2143"/>
      <c r="Q2143"/>
      <c r="R2143">
        <v>1.754E-2</v>
      </c>
      <c r="S2143"/>
      <c r="T2143"/>
      <c r="U2143"/>
      <c r="V2143"/>
      <c r="W2143"/>
      <c r="X2143"/>
      <c r="Y2143"/>
      <c r="Z2143"/>
      <c r="AA2143"/>
      <c r="AB2143"/>
      <c r="AC2143"/>
      <c r="AD2143"/>
      <c r="AE2143">
        <v>4.2399999999999998E-3</v>
      </c>
      <c r="AF2143"/>
      <c r="AG2143"/>
      <c r="AH2143"/>
      <c r="AI2143"/>
      <c r="AJ2143"/>
      <c r="AK2143"/>
      <c r="AL2143"/>
      <c r="AM2143"/>
      <c r="AN2143"/>
      <c r="AO2143"/>
      <c r="AP2143"/>
      <c r="AQ2143"/>
      <c r="AR2143"/>
      <c r="AS2143" t="s">
        <v>1353</v>
      </c>
      <c r="AT2143" s="108" t="str">
        <f t="shared" si="33"/>
        <v>HA1_2025-07-20_P</v>
      </c>
    </row>
    <row r="2144" spans="1:46" x14ac:dyDescent="0.35">
      <c r="A2144" t="s">
        <v>1900</v>
      </c>
      <c r="B2144" t="s">
        <v>1349</v>
      </c>
      <c r="C2144" t="s">
        <v>1359</v>
      </c>
      <c r="D2144" t="s">
        <v>1349</v>
      </c>
      <c r="E2144">
        <v>235.79159999999999</v>
      </c>
      <c r="F2144" t="s">
        <v>1357</v>
      </c>
      <c r="G2144" s="6">
        <v>45858.69871527778</v>
      </c>
      <c r="H2144"/>
      <c r="I2144" t="s">
        <v>1352</v>
      </c>
      <c r="J2144"/>
      <c r="K2144" t="s">
        <v>1360</v>
      </c>
      <c r="L2144">
        <v>4</v>
      </c>
      <c r="M2144">
        <v>0</v>
      </c>
      <c r="N2144">
        <v>0.14734</v>
      </c>
      <c r="O2144">
        <v>0.13042000000000001</v>
      </c>
      <c r="P2144"/>
      <c r="Q2144"/>
      <c r="R2144">
        <v>0.27776000000000001</v>
      </c>
      <c r="S2144"/>
      <c r="T2144"/>
      <c r="U2144"/>
      <c r="V2144"/>
      <c r="W2144"/>
      <c r="X2144"/>
      <c r="Y2144"/>
      <c r="Z2144"/>
      <c r="AA2144"/>
      <c r="AB2144"/>
      <c r="AC2144"/>
      <c r="AD2144"/>
      <c r="AE2144">
        <v>0.13042000000000001</v>
      </c>
      <c r="AF2144"/>
      <c r="AG2144"/>
      <c r="AH2144"/>
      <c r="AI2144"/>
      <c r="AJ2144"/>
      <c r="AK2144"/>
      <c r="AL2144"/>
      <c r="AM2144"/>
      <c r="AN2144"/>
      <c r="AO2144"/>
      <c r="AP2144"/>
      <c r="AQ2144"/>
      <c r="AR2144"/>
      <c r="AS2144" t="s">
        <v>1353</v>
      </c>
      <c r="AT2144" s="108" t="str">
        <f t="shared" si="33"/>
        <v>HB3_2025-07-20_C</v>
      </c>
    </row>
    <row r="2145" spans="1:72" x14ac:dyDescent="0.35">
      <c r="A2145" t="s">
        <v>1901</v>
      </c>
      <c r="B2145" t="s">
        <v>1349</v>
      </c>
      <c r="C2145" t="s">
        <v>1359</v>
      </c>
      <c r="D2145" t="s">
        <v>1349</v>
      </c>
      <c r="E2145">
        <v>217.97450000000001</v>
      </c>
      <c r="F2145" t="s">
        <v>1357</v>
      </c>
      <c r="G2145" s="6">
        <v>45858.69902777778</v>
      </c>
      <c r="H2145"/>
      <c r="I2145" t="s">
        <v>1352</v>
      </c>
      <c r="J2145"/>
      <c r="K2145" t="s">
        <v>1360</v>
      </c>
      <c r="L2145">
        <v>4</v>
      </c>
      <c r="M2145">
        <v>0</v>
      </c>
      <c r="N2145">
        <v>0.13696</v>
      </c>
      <c r="O2145">
        <v>0.13263</v>
      </c>
      <c r="P2145"/>
      <c r="Q2145"/>
      <c r="R2145">
        <v>0.26959</v>
      </c>
      <c r="S2145"/>
      <c r="T2145"/>
      <c r="U2145"/>
      <c r="V2145"/>
      <c r="W2145"/>
      <c r="X2145"/>
      <c r="Y2145"/>
      <c r="Z2145"/>
      <c r="AA2145"/>
      <c r="AB2145"/>
      <c r="AC2145"/>
      <c r="AD2145"/>
      <c r="AE2145">
        <v>0.13263</v>
      </c>
      <c r="AF2145"/>
      <c r="AG2145"/>
      <c r="AH2145"/>
      <c r="AI2145"/>
      <c r="AJ2145"/>
      <c r="AK2145"/>
      <c r="AL2145"/>
      <c r="AM2145"/>
      <c r="AN2145"/>
      <c r="AO2145"/>
      <c r="AP2145"/>
      <c r="AQ2145"/>
      <c r="AR2145"/>
      <c r="AS2145" t="s">
        <v>1353</v>
      </c>
      <c r="AT2145" s="108" t="str">
        <f t="shared" si="33"/>
        <v>SPBP2_2025-07-20_C</v>
      </c>
      <c r="AU2145"/>
      <c r="AV2145"/>
      <c r="AW2145"/>
      <c r="AX2145"/>
      <c r="AY2145"/>
      <c r="AZ2145"/>
      <c r="BA2145"/>
      <c r="BB2145"/>
      <c r="BC2145"/>
      <c r="BD2145"/>
      <c r="BE2145"/>
      <c r="BF2145"/>
      <c r="BG2145"/>
      <c r="BH2145"/>
      <c r="BI2145"/>
      <c r="BJ2145"/>
      <c r="BK2145"/>
      <c r="BL2145"/>
      <c r="BM2145"/>
      <c r="BN2145"/>
      <c r="BO2145"/>
      <c r="BP2145"/>
      <c r="BQ2145"/>
      <c r="BR2145"/>
      <c r="BS2145"/>
      <c r="BT2145"/>
    </row>
    <row r="2146" spans="1:72" x14ac:dyDescent="0.35">
      <c r="A2146" t="s">
        <v>1903</v>
      </c>
      <c r="B2146" t="s">
        <v>1349</v>
      </c>
      <c r="C2146" t="s">
        <v>1350</v>
      </c>
      <c r="D2146" t="s">
        <v>1349</v>
      </c>
      <c r="E2146">
        <v>0.44627</v>
      </c>
      <c r="F2146" t="s">
        <v>1351</v>
      </c>
      <c r="G2146" s="6">
        <v>45858.707789351851</v>
      </c>
      <c r="H2146"/>
      <c r="I2146" t="s">
        <v>1352</v>
      </c>
      <c r="J2146"/>
      <c r="K2146"/>
      <c r="L2146">
        <v>0</v>
      </c>
      <c r="M2146">
        <v>0</v>
      </c>
      <c r="N2146">
        <v>1.09E-2</v>
      </c>
      <c r="O2146">
        <v>3.64E-3</v>
      </c>
      <c r="P2146"/>
      <c r="Q2146"/>
      <c r="R2146">
        <v>1.4540000000000001E-2</v>
      </c>
      <c r="S2146"/>
      <c r="T2146"/>
      <c r="U2146"/>
      <c r="V2146"/>
      <c r="W2146"/>
      <c r="X2146"/>
      <c r="Y2146"/>
      <c r="Z2146"/>
      <c r="AA2146"/>
      <c r="AB2146"/>
      <c r="AC2146"/>
      <c r="AD2146"/>
      <c r="AE2146">
        <v>3.64E-3</v>
      </c>
      <c r="AF2146"/>
      <c r="AG2146"/>
      <c r="AH2146"/>
      <c r="AI2146"/>
      <c r="AJ2146"/>
      <c r="AK2146"/>
      <c r="AL2146"/>
      <c r="AM2146"/>
      <c r="AN2146"/>
      <c r="AO2146"/>
      <c r="AP2146"/>
      <c r="AQ2146"/>
      <c r="AR2146"/>
      <c r="AS2146" t="s">
        <v>1353</v>
      </c>
      <c r="AT2146" s="108" t="str">
        <f t="shared" si="33"/>
        <v>BD1a_2025-07-20_N</v>
      </c>
      <c r="AU2146"/>
      <c r="AV2146"/>
      <c r="AW2146"/>
      <c r="AX2146"/>
      <c r="AY2146"/>
      <c r="AZ2146"/>
      <c r="BA2146"/>
      <c r="BB2146"/>
      <c r="BC2146"/>
      <c r="BD2146"/>
      <c r="BE2146"/>
      <c r="BF2146"/>
      <c r="BG2146"/>
      <c r="BH2146"/>
      <c r="BI2146"/>
      <c r="BJ2146"/>
      <c r="BK2146"/>
      <c r="BL2146"/>
      <c r="BM2146"/>
      <c r="BN2146"/>
      <c r="BO2146"/>
      <c r="BP2146"/>
      <c r="BQ2146"/>
      <c r="BR2146"/>
      <c r="BS2146"/>
      <c r="BT2146"/>
    </row>
    <row r="2147" spans="1:72" x14ac:dyDescent="0.35">
      <c r="A2147" t="s">
        <v>1904</v>
      </c>
      <c r="B2147" t="s">
        <v>1349</v>
      </c>
      <c r="C2147" t="s">
        <v>1350</v>
      </c>
      <c r="D2147" t="s">
        <v>1349</v>
      </c>
      <c r="E2147">
        <v>-3.3803399999999999</v>
      </c>
      <c r="F2147" t="s">
        <v>1351</v>
      </c>
      <c r="G2147" s="6">
        <v>45858.709652777776</v>
      </c>
      <c r="H2147"/>
      <c r="I2147" t="s">
        <v>1352</v>
      </c>
      <c r="J2147"/>
      <c r="K2147"/>
      <c r="L2147">
        <v>0</v>
      </c>
      <c r="M2147">
        <v>0</v>
      </c>
      <c r="N2147">
        <v>-2.1000000000000001E-4</v>
      </c>
      <c r="O2147">
        <v>1.06E-2</v>
      </c>
      <c r="P2147"/>
      <c r="Q2147"/>
      <c r="R2147">
        <v>1.039E-2</v>
      </c>
      <c r="S2147"/>
      <c r="T2147"/>
      <c r="U2147"/>
      <c r="V2147"/>
      <c r="W2147"/>
      <c r="X2147"/>
      <c r="Y2147"/>
      <c r="Z2147"/>
      <c r="AA2147"/>
      <c r="AB2147"/>
      <c r="AC2147"/>
      <c r="AD2147"/>
      <c r="AE2147">
        <v>1.06E-2</v>
      </c>
      <c r="AF2147"/>
      <c r="AG2147"/>
      <c r="AH2147"/>
      <c r="AI2147"/>
      <c r="AJ2147"/>
      <c r="AK2147"/>
      <c r="AL2147"/>
      <c r="AM2147"/>
      <c r="AN2147"/>
      <c r="AO2147"/>
      <c r="AP2147"/>
      <c r="AQ2147"/>
      <c r="AR2147"/>
      <c r="AS2147" t="s">
        <v>1353</v>
      </c>
      <c r="AT2147" s="108" t="str">
        <f t="shared" si="33"/>
        <v>COL1_2025-07-20_N</v>
      </c>
    </row>
    <row r="2148" spans="1:72" x14ac:dyDescent="0.35">
      <c r="A2148" t="s">
        <v>1894</v>
      </c>
      <c r="B2148" t="s">
        <v>1349</v>
      </c>
      <c r="C2148" t="s">
        <v>1361</v>
      </c>
      <c r="D2148" t="s">
        <v>1349</v>
      </c>
      <c r="E2148">
        <v>552.48059999999998</v>
      </c>
      <c r="F2148" t="s">
        <v>1351</v>
      </c>
      <c r="G2148" s="6">
        <v>45858.711122685185</v>
      </c>
      <c r="H2148"/>
      <c r="I2148" t="s">
        <v>1352</v>
      </c>
      <c r="J2148"/>
      <c r="K2148" t="s">
        <v>1360</v>
      </c>
      <c r="L2148">
        <v>4</v>
      </c>
      <c r="M2148">
        <v>0</v>
      </c>
      <c r="N2148">
        <v>0.11983000000000001</v>
      </c>
      <c r="O2148">
        <v>4.2999999999999999E-4</v>
      </c>
      <c r="P2148"/>
      <c r="Q2148"/>
      <c r="R2148">
        <v>0.12027</v>
      </c>
      <c r="S2148"/>
      <c r="T2148"/>
      <c r="U2148"/>
      <c r="V2148"/>
      <c r="W2148"/>
      <c r="X2148"/>
      <c r="Y2148"/>
      <c r="Z2148"/>
      <c r="AA2148"/>
      <c r="AB2148"/>
      <c r="AC2148"/>
      <c r="AD2148"/>
      <c r="AE2148">
        <v>4.2999999999999999E-4</v>
      </c>
      <c r="AF2148"/>
      <c r="AG2148"/>
      <c r="AH2148"/>
      <c r="AI2148"/>
      <c r="AJ2148"/>
      <c r="AK2148"/>
      <c r="AL2148"/>
      <c r="AM2148"/>
      <c r="AN2148"/>
      <c r="AO2148"/>
      <c r="AP2148"/>
      <c r="AQ2148"/>
      <c r="AR2148"/>
      <c r="AS2148" t="s">
        <v>1353</v>
      </c>
      <c r="AT2148" s="108" t="str">
        <f t="shared" si="33"/>
        <v>DE1_2025-07-20_T</v>
      </c>
    </row>
    <row r="2149" spans="1:72" x14ac:dyDescent="0.35">
      <c r="A2149" t="s">
        <v>1905</v>
      </c>
      <c r="B2149" t="s">
        <v>1349</v>
      </c>
      <c r="C2149" t="s">
        <v>1350</v>
      </c>
      <c r="D2149" t="s">
        <v>1349</v>
      </c>
      <c r="E2149">
        <v>-4.0640200000000002</v>
      </c>
      <c r="F2149" t="s">
        <v>1351</v>
      </c>
      <c r="G2149" s="6">
        <v>45858.711631944447</v>
      </c>
      <c r="H2149"/>
      <c r="I2149" t="s">
        <v>1352</v>
      </c>
      <c r="J2149"/>
      <c r="K2149"/>
      <c r="L2149">
        <v>0</v>
      </c>
      <c r="M2149">
        <v>0</v>
      </c>
      <c r="N2149">
        <v>-2.1900000000000001E-3</v>
      </c>
      <c r="O2149">
        <v>1.154E-2</v>
      </c>
      <c r="P2149"/>
      <c r="Q2149"/>
      <c r="R2149">
        <v>9.3500000000000007E-3</v>
      </c>
      <c r="S2149"/>
      <c r="T2149"/>
      <c r="U2149"/>
      <c r="V2149"/>
      <c r="W2149"/>
      <c r="X2149"/>
      <c r="Y2149"/>
      <c r="Z2149"/>
      <c r="AA2149"/>
      <c r="AB2149"/>
      <c r="AC2149"/>
      <c r="AD2149"/>
      <c r="AE2149">
        <v>1.154E-2</v>
      </c>
      <c r="AF2149"/>
      <c r="AG2149"/>
      <c r="AH2149"/>
      <c r="AI2149"/>
      <c r="AJ2149"/>
      <c r="AK2149"/>
      <c r="AL2149"/>
      <c r="AM2149"/>
      <c r="AN2149"/>
      <c r="AO2149"/>
      <c r="AP2149"/>
      <c r="AQ2149"/>
      <c r="AR2149"/>
      <c r="AS2149" t="s">
        <v>1353</v>
      </c>
      <c r="AT2149" s="108" t="str">
        <f t="shared" si="33"/>
        <v>HL2_2025-07-20_N</v>
      </c>
      <c r="AU2149"/>
      <c r="AV2149"/>
      <c r="AW2149"/>
      <c r="AX2149"/>
      <c r="AY2149"/>
      <c r="AZ2149"/>
      <c r="BA2149"/>
      <c r="BB2149"/>
      <c r="BC2149"/>
      <c r="BD2149"/>
      <c r="BE2149"/>
      <c r="BF2149"/>
      <c r="BG2149"/>
      <c r="BH2149"/>
      <c r="BI2149"/>
      <c r="BJ2149"/>
      <c r="BK2149"/>
      <c r="BL2149"/>
      <c r="BM2149"/>
      <c r="BN2149"/>
      <c r="BO2149"/>
      <c r="BP2149"/>
      <c r="BQ2149"/>
      <c r="BR2149"/>
      <c r="BS2149"/>
      <c r="BT2149"/>
    </row>
    <row r="2150" spans="1:72" x14ac:dyDescent="0.35">
      <c r="A2150" t="s">
        <v>1904</v>
      </c>
      <c r="B2150" t="s">
        <v>1349</v>
      </c>
      <c r="C2150" t="s">
        <v>1356</v>
      </c>
      <c r="D2150" t="s">
        <v>1349</v>
      </c>
      <c r="E2150">
        <v>1.41E-2</v>
      </c>
      <c r="F2150" t="s">
        <v>1357</v>
      </c>
      <c r="G2150" s="6">
        <v>45858.712256944447</v>
      </c>
      <c r="H2150"/>
      <c r="I2150" t="s">
        <v>1352</v>
      </c>
      <c r="J2150"/>
      <c r="K2150"/>
      <c r="L2150">
        <v>0</v>
      </c>
      <c r="M2150">
        <v>0</v>
      </c>
      <c r="N2150">
        <v>5.0200000000000002E-3</v>
      </c>
      <c r="O2150">
        <v>4.3600000000000002E-3</v>
      </c>
      <c r="P2150"/>
      <c r="Q2150"/>
      <c r="R2150">
        <v>9.3799999999999994E-3</v>
      </c>
      <c r="S2150"/>
      <c r="T2150"/>
      <c r="U2150"/>
      <c r="V2150"/>
      <c r="W2150"/>
      <c r="X2150"/>
      <c r="Y2150"/>
      <c r="Z2150"/>
      <c r="AA2150"/>
      <c r="AB2150"/>
      <c r="AC2150"/>
      <c r="AD2150"/>
      <c r="AE2150">
        <v>4.3600000000000002E-3</v>
      </c>
      <c r="AF2150"/>
      <c r="AG2150"/>
      <c r="AH2150"/>
      <c r="AI2150"/>
      <c r="AJ2150"/>
      <c r="AK2150"/>
      <c r="AL2150"/>
      <c r="AM2150"/>
      <c r="AN2150"/>
      <c r="AO2150"/>
      <c r="AP2150"/>
      <c r="AQ2150"/>
      <c r="AR2150"/>
      <c r="AS2150" t="s">
        <v>1353</v>
      </c>
      <c r="AT2150" s="108" t="str">
        <f t="shared" si="33"/>
        <v>COL1_2025-07-20_P</v>
      </c>
      <c r="AU2150"/>
      <c r="AV2150"/>
      <c r="AW2150"/>
      <c r="AX2150"/>
      <c r="AY2150"/>
      <c r="AZ2150"/>
      <c r="BA2150"/>
      <c r="BB2150"/>
      <c r="BC2150"/>
      <c r="BD2150"/>
      <c r="BE2150"/>
      <c r="BF2150"/>
      <c r="BG2150"/>
      <c r="BH2150"/>
      <c r="BI2150"/>
      <c r="BJ2150"/>
      <c r="BK2150"/>
      <c r="BL2150"/>
      <c r="BM2150"/>
      <c r="BN2150"/>
      <c r="BO2150"/>
      <c r="BP2150"/>
      <c r="BQ2150"/>
      <c r="BR2150"/>
      <c r="BS2150"/>
      <c r="BT2150"/>
    </row>
    <row r="2151" spans="1:72" x14ac:dyDescent="0.35">
      <c r="A2151" t="s">
        <v>1903</v>
      </c>
      <c r="B2151" t="s">
        <v>1349</v>
      </c>
      <c r="C2151" t="s">
        <v>1359</v>
      </c>
      <c r="D2151" t="s">
        <v>1349</v>
      </c>
      <c r="E2151">
        <v>389.029</v>
      </c>
      <c r="F2151" t="s">
        <v>1357</v>
      </c>
      <c r="G2151" s="6">
        <v>45858.71402777778</v>
      </c>
      <c r="H2151"/>
      <c r="I2151" t="s">
        <v>1352</v>
      </c>
      <c r="J2151"/>
      <c r="K2151" t="s">
        <v>1360</v>
      </c>
      <c r="L2151">
        <v>4</v>
      </c>
      <c r="M2151">
        <v>0</v>
      </c>
      <c r="N2151">
        <v>0.23247999999999999</v>
      </c>
      <c r="O2151">
        <v>0.12862000000000001</v>
      </c>
      <c r="P2151"/>
      <c r="Q2151"/>
      <c r="R2151">
        <v>0.36109999999999998</v>
      </c>
      <c r="S2151"/>
      <c r="T2151"/>
      <c r="U2151"/>
      <c r="V2151"/>
      <c r="W2151"/>
      <c r="X2151"/>
      <c r="Y2151"/>
      <c r="Z2151"/>
      <c r="AA2151"/>
      <c r="AB2151"/>
      <c r="AC2151"/>
      <c r="AD2151"/>
      <c r="AE2151">
        <v>0.12862000000000001</v>
      </c>
      <c r="AF2151"/>
      <c r="AG2151"/>
      <c r="AH2151"/>
      <c r="AI2151"/>
      <c r="AJ2151"/>
      <c r="AK2151"/>
      <c r="AL2151"/>
      <c r="AM2151"/>
      <c r="AN2151"/>
      <c r="AO2151"/>
      <c r="AP2151"/>
      <c r="AQ2151"/>
      <c r="AR2151"/>
      <c r="AS2151" t="s">
        <v>1353</v>
      </c>
      <c r="AT2151" s="108" t="str">
        <f t="shared" si="33"/>
        <v>BD1a_2025-07-20_C</v>
      </c>
    </row>
    <row r="2152" spans="1:72" x14ac:dyDescent="0.35">
      <c r="A2152" t="s">
        <v>1906</v>
      </c>
      <c r="B2152" t="s">
        <v>1349</v>
      </c>
      <c r="C2152" t="s">
        <v>1350</v>
      </c>
      <c r="D2152" t="s">
        <v>1349</v>
      </c>
      <c r="E2152">
        <v>15.986660000000001</v>
      </c>
      <c r="F2152" t="s">
        <v>1351</v>
      </c>
      <c r="G2152" s="6">
        <v>45858.71434027778</v>
      </c>
      <c r="H2152"/>
      <c r="I2152" t="s">
        <v>1352</v>
      </c>
      <c r="J2152"/>
      <c r="K2152"/>
      <c r="L2152">
        <v>0</v>
      </c>
      <c r="M2152">
        <v>0</v>
      </c>
      <c r="N2152">
        <v>5.6009999999999997E-2</v>
      </c>
      <c r="O2152">
        <v>9.5700000000000004E-3</v>
      </c>
      <c r="P2152"/>
      <c r="Q2152"/>
      <c r="R2152">
        <v>6.5579999999999999E-2</v>
      </c>
      <c r="S2152"/>
      <c r="T2152"/>
      <c r="U2152"/>
      <c r="V2152"/>
      <c r="W2152"/>
      <c r="X2152"/>
      <c r="Y2152"/>
      <c r="Z2152"/>
      <c r="AA2152"/>
      <c r="AB2152"/>
      <c r="AC2152"/>
      <c r="AD2152"/>
      <c r="AE2152">
        <v>9.5700000000000004E-3</v>
      </c>
      <c r="AF2152"/>
      <c r="AG2152"/>
      <c r="AH2152"/>
      <c r="AI2152"/>
      <c r="AJ2152"/>
      <c r="AK2152"/>
      <c r="AL2152"/>
      <c r="AM2152"/>
      <c r="AN2152"/>
      <c r="AO2152"/>
      <c r="AP2152"/>
      <c r="AQ2152"/>
      <c r="AR2152"/>
      <c r="AS2152" t="s">
        <v>1353</v>
      </c>
      <c r="AT2152" s="108" t="str">
        <f t="shared" si="33"/>
        <v>CTL1_2025-07-20_N</v>
      </c>
    </row>
    <row r="2153" spans="1:72" x14ac:dyDescent="0.35">
      <c r="A2153" t="s">
        <v>1905</v>
      </c>
      <c r="B2153" t="s">
        <v>1349</v>
      </c>
      <c r="C2153" t="s">
        <v>1361</v>
      </c>
      <c r="D2153" t="s">
        <v>1349</v>
      </c>
      <c r="E2153">
        <v>12.83548</v>
      </c>
      <c r="F2153" t="s">
        <v>1351</v>
      </c>
      <c r="G2153" s="6">
        <v>45858.717476851853</v>
      </c>
      <c r="H2153"/>
      <c r="I2153" t="s">
        <v>1352</v>
      </c>
      <c r="J2153"/>
      <c r="K2153"/>
      <c r="L2153">
        <v>0</v>
      </c>
      <c r="M2153">
        <v>0</v>
      </c>
      <c r="N2153">
        <v>2.555E-2</v>
      </c>
      <c r="O2153">
        <v>8.9800000000000001E-3</v>
      </c>
      <c r="P2153"/>
      <c r="Q2153"/>
      <c r="R2153">
        <v>3.4529999999999998E-2</v>
      </c>
      <c r="S2153"/>
      <c r="T2153"/>
      <c r="U2153"/>
      <c r="V2153"/>
      <c r="W2153"/>
      <c r="X2153"/>
      <c r="Y2153"/>
      <c r="Z2153"/>
      <c r="AA2153"/>
      <c r="AB2153"/>
      <c r="AC2153"/>
      <c r="AD2153"/>
      <c r="AE2153">
        <v>8.9800000000000001E-3</v>
      </c>
      <c r="AF2153"/>
      <c r="AG2153"/>
      <c r="AH2153"/>
      <c r="AI2153"/>
      <c r="AJ2153"/>
      <c r="AK2153"/>
      <c r="AL2153"/>
      <c r="AM2153"/>
      <c r="AN2153"/>
      <c r="AO2153"/>
      <c r="AP2153"/>
      <c r="AQ2153"/>
      <c r="AR2153"/>
      <c r="AS2153" t="s">
        <v>1353</v>
      </c>
      <c r="AT2153" s="108" t="str">
        <f t="shared" si="33"/>
        <v>HL2_2025-07-20_T</v>
      </c>
    </row>
    <row r="2154" spans="1:72" x14ac:dyDescent="0.35">
      <c r="A2154" t="s">
        <v>1907</v>
      </c>
      <c r="B2154" t="s">
        <v>1349</v>
      </c>
      <c r="C2154" t="s">
        <v>1356</v>
      </c>
      <c r="D2154" t="s">
        <v>1349</v>
      </c>
      <c r="E2154">
        <v>9.0399999999999994E-3</v>
      </c>
      <c r="F2154" t="s">
        <v>1357</v>
      </c>
      <c r="G2154" s="6">
        <v>45858.719444444447</v>
      </c>
      <c r="H2154"/>
      <c r="I2154" t="s">
        <v>1352</v>
      </c>
      <c r="J2154"/>
      <c r="K2154"/>
      <c r="L2154">
        <v>0</v>
      </c>
      <c r="M2154">
        <v>0</v>
      </c>
      <c r="N2154">
        <v>2.5000000000000001E-3</v>
      </c>
      <c r="O2154">
        <v>4.9300000000000004E-3</v>
      </c>
      <c r="P2154"/>
      <c r="Q2154"/>
      <c r="R2154">
        <v>7.43E-3</v>
      </c>
      <c r="S2154"/>
      <c r="T2154"/>
      <c r="U2154"/>
      <c r="V2154"/>
      <c r="W2154"/>
      <c r="X2154"/>
      <c r="Y2154"/>
      <c r="Z2154"/>
      <c r="AA2154"/>
      <c r="AB2154"/>
      <c r="AC2154"/>
      <c r="AD2154"/>
      <c r="AE2154">
        <v>4.9300000000000004E-3</v>
      </c>
      <c r="AF2154"/>
      <c r="AG2154"/>
      <c r="AH2154"/>
      <c r="AI2154"/>
      <c r="AJ2154"/>
      <c r="AK2154"/>
      <c r="AL2154"/>
      <c r="AM2154"/>
      <c r="AN2154"/>
      <c r="AO2154"/>
      <c r="AP2154"/>
      <c r="AQ2154"/>
      <c r="AR2154"/>
      <c r="AS2154" t="s">
        <v>1353</v>
      </c>
      <c r="AT2154" s="108" t="str">
        <f t="shared" si="33"/>
        <v>SPBP1_2025-07-20_P</v>
      </c>
    </row>
    <row r="2155" spans="1:72" x14ac:dyDescent="0.35">
      <c r="A2155" t="s">
        <v>1905</v>
      </c>
      <c r="B2155" t="s">
        <v>1349</v>
      </c>
      <c r="C2155" t="s">
        <v>1359</v>
      </c>
      <c r="D2155" t="s">
        <v>1349</v>
      </c>
      <c r="E2155">
        <v>255.04499999999999</v>
      </c>
      <c r="F2155" t="s">
        <v>1357</v>
      </c>
      <c r="G2155" s="6">
        <v>45858.719756944447</v>
      </c>
      <c r="H2155"/>
      <c r="I2155" t="s">
        <v>1352</v>
      </c>
      <c r="J2155"/>
      <c r="K2155" t="s">
        <v>1360</v>
      </c>
      <c r="L2155">
        <v>4</v>
      </c>
      <c r="M2155">
        <v>0</v>
      </c>
      <c r="N2155">
        <v>0.15845000000000001</v>
      </c>
      <c r="O2155">
        <v>0.12837000000000001</v>
      </c>
      <c r="P2155"/>
      <c r="Q2155"/>
      <c r="R2155">
        <v>0.28682000000000002</v>
      </c>
      <c r="S2155"/>
      <c r="T2155"/>
      <c r="U2155"/>
      <c r="V2155"/>
      <c r="W2155"/>
      <c r="X2155"/>
      <c r="Y2155"/>
      <c r="Z2155"/>
      <c r="AA2155"/>
      <c r="AB2155"/>
      <c r="AC2155"/>
      <c r="AD2155"/>
      <c r="AE2155">
        <v>0.12837000000000001</v>
      </c>
      <c r="AF2155"/>
      <c r="AG2155"/>
      <c r="AH2155"/>
      <c r="AI2155"/>
      <c r="AJ2155"/>
      <c r="AK2155"/>
      <c r="AL2155"/>
      <c r="AM2155"/>
      <c r="AN2155"/>
      <c r="AO2155"/>
      <c r="AP2155"/>
      <c r="AQ2155"/>
      <c r="AR2155"/>
      <c r="AS2155" t="s">
        <v>1353</v>
      </c>
      <c r="AT2155" s="108" t="str">
        <f t="shared" si="33"/>
        <v>HL2_2025-07-20_C</v>
      </c>
    </row>
    <row r="2156" spans="1:72" x14ac:dyDescent="0.35">
      <c r="A2156" t="s">
        <v>1907</v>
      </c>
      <c r="B2156" t="s">
        <v>1349</v>
      </c>
      <c r="C2156" t="s">
        <v>1350</v>
      </c>
      <c r="D2156" t="s">
        <v>1349</v>
      </c>
      <c r="E2156">
        <v>-3.11389</v>
      </c>
      <c r="F2156" t="s">
        <v>1351</v>
      </c>
      <c r="G2156" s="6">
        <v>45858.720173611109</v>
      </c>
      <c r="H2156"/>
      <c r="I2156" t="s">
        <v>1352</v>
      </c>
      <c r="J2156"/>
      <c r="K2156"/>
      <c r="L2156">
        <v>0</v>
      </c>
      <c r="M2156">
        <v>0</v>
      </c>
      <c r="N2156">
        <v>5.6999999999999998E-4</v>
      </c>
      <c r="O2156">
        <v>1.1939999999999999E-2</v>
      </c>
      <c r="P2156"/>
      <c r="Q2156"/>
      <c r="R2156">
        <v>1.251E-2</v>
      </c>
      <c r="S2156"/>
      <c r="T2156"/>
      <c r="U2156"/>
      <c r="V2156"/>
      <c r="W2156"/>
      <c r="X2156"/>
      <c r="Y2156"/>
      <c r="Z2156"/>
      <c r="AA2156"/>
      <c r="AB2156"/>
      <c r="AC2156"/>
      <c r="AD2156"/>
      <c r="AE2156">
        <v>1.1939999999999999E-2</v>
      </c>
      <c r="AF2156"/>
      <c r="AG2156"/>
      <c r="AH2156"/>
      <c r="AI2156"/>
      <c r="AJ2156"/>
      <c r="AK2156"/>
      <c r="AL2156"/>
      <c r="AM2156"/>
      <c r="AN2156"/>
      <c r="AO2156"/>
      <c r="AP2156"/>
      <c r="AQ2156"/>
      <c r="AR2156"/>
      <c r="AS2156" t="s">
        <v>1353</v>
      </c>
      <c r="AT2156" s="108" t="str">
        <f t="shared" si="33"/>
        <v>SPBP1_2025-07-20_N</v>
      </c>
    </row>
    <row r="2157" spans="1:72" ht="15" customHeight="1" x14ac:dyDescent="0.35">
      <c r="A2157" t="s">
        <v>1904</v>
      </c>
      <c r="B2157" t="s">
        <v>1349</v>
      </c>
      <c r="C2157" t="s">
        <v>1359</v>
      </c>
      <c r="D2157" t="s">
        <v>1349</v>
      </c>
      <c r="E2157">
        <v>510.59980000000002</v>
      </c>
      <c r="F2157" t="s">
        <v>1357</v>
      </c>
      <c r="G2157" s="6">
        <v>45858.722569444442</v>
      </c>
      <c r="H2157"/>
      <c r="I2157" t="s">
        <v>1352</v>
      </c>
      <c r="J2157"/>
      <c r="K2157" t="s">
        <v>1360</v>
      </c>
      <c r="L2157">
        <v>21</v>
      </c>
      <c r="M2157">
        <v>0</v>
      </c>
      <c r="N2157">
        <v>7.5620000000000007E-2</v>
      </c>
      <c r="O2157">
        <v>0.13020999999999999</v>
      </c>
      <c r="P2157"/>
      <c r="Q2157"/>
      <c r="R2157">
        <v>0.20583000000000001</v>
      </c>
      <c r="S2157"/>
      <c r="T2157"/>
      <c r="U2157"/>
      <c r="V2157"/>
      <c r="W2157"/>
      <c r="X2157"/>
      <c r="Y2157"/>
      <c r="Z2157"/>
      <c r="AA2157"/>
      <c r="AB2157"/>
      <c r="AC2157"/>
      <c r="AD2157"/>
      <c r="AE2157">
        <v>0.13020999999999999</v>
      </c>
      <c r="AF2157"/>
      <c r="AG2157"/>
      <c r="AH2157"/>
      <c r="AI2157"/>
      <c r="AJ2157"/>
      <c r="AK2157"/>
      <c r="AL2157"/>
      <c r="AM2157"/>
      <c r="AN2157"/>
      <c r="AO2157"/>
      <c r="AP2157"/>
      <c r="AQ2157"/>
      <c r="AR2157"/>
      <c r="AS2157" t="s">
        <v>1353</v>
      </c>
      <c r="AT2157" s="108" t="str">
        <f t="shared" si="33"/>
        <v>COL1_2025-07-20_C</v>
      </c>
    </row>
    <row r="2158" spans="1:72" x14ac:dyDescent="0.35">
      <c r="A2158" t="s">
        <v>1903</v>
      </c>
      <c r="B2158" t="s">
        <v>1349</v>
      </c>
      <c r="C2158" t="s">
        <v>1356</v>
      </c>
      <c r="D2158" t="s">
        <v>1349</v>
      </c>
      <c r="E2158">
        <v>0.18959000000000001</v>
      </c>
      <c r="F2158" t="s">
        <v>1357</v>
      </c>
      <c r="G2158" s="6">
        <v>45858.725277777776</v>
      </c>
      <c r="H2158"/>
      <c r="I2158" t="s">
        <v>1352</v>
      </c>
      <c r="J2158"/>
      <c r="K2158" t="s">
        <v>1360</v>
      </c>
      <c r="L2158">
        <v>4</v>
      </c>
      <c r="M2158">
        <v>0</v>
      </c>
      <c r="N2158">
        <v>1.6889999999999999E-2</v>
      </c>
      <c r="O2158">
        <v>-9.0000000000000006E-5</v>
      </c>
      <c r="P2158"/>
      <c r="Q2158"/>
      <c r="R2158">
        <v>1.6799999999999999E-2</v>
      </c>
      <c r="S2158"/>
      <c r="T2158"/>
      <c r="U2158"/>
      <c r="V2158"/>
      <c r="W2158"/>
      <c r="X2158"/>
      <c r="Y2158"/>
      <c r="Z2158"/>
      <c r="AA2158"/>
      <c r="AB2158"/>
      <c r="AC2158"/>
      <c r="AD2158"/>
      <c r="AE2158">
        <v>-9.0000000000000006E-5</v>
      </c>
      <c r="AF2158"/>
      <c r="AG2158"/>
      <c r="AH2158"/>
      <c r="AI2158"/>
      <c r="AJ2158"/>
      <c r="AK2158"/>
      <c r="AL2158"/>
      <c r="AM2158"/>
      <c r="AN2158"/>
      <c r="AO2158"/>
      <c r="AP2158"/>
      <c r="AQ2158"/>
      <c r="AR2158"/>
      <c r="AS2158" t="s">
        <v>1353</v>
      </c>
      <c r="AT2158" s="108" t="str">
        <f t="shared" si="33"/>
        <v>BD1a_2025-07-20_P</v>
      </c>
    </row>
    <row r="2159" spans="1:72" x14ac:dyDescent="0.35">
      <c r="A2159" t="s">
        <v>1906</v>
      </c>
      <c r="B2159" t="s">
        <v>1349</v>
      </c>
      <c r="C2159" t="s">
        <v>1361</v>
      </c>
      <c r="D2159" t="s">
        <v>1349</v>
      </c>
      <c r="E2159">
        <v>42.870669999999997</v>
      </c>
      <c r="F2159" t="s">
        <v>1351</v>
      </c>
      <c r="G2159" s="6">
        <v>45858.725798611114</v>
      </c>
      <c r="H2159"/>
      <c r="I2159" t="s">
        <v>1352</v>
      </c>
      <c r="J2159"/>
      <c r="K2159"/>
      <c r="L2159">
        <v>0</v>
      </c>
      <c r="M2159">
        <v>0</v>
      </c>
      <c r="N2159">
        <v>5.4269999999999999E-2</v>
      </c>
      <c r="O2159">
        <v>5.9300000000000004E-3</v>
      </c>
      <c r="P2159"/>
      <c r="Q2159"/>
      <c r="R2159">
        <v>6.0199999999999997E-2</v>
      </c>
      <c r="S2159"/>
      <c r="T2159"/>
      <c r="U2159"/>
      <c r="V2159"/>
      <c r="W2159"/>
      <c r="X2159"/>
      <c r="Y2159"/>
      <c r="Z2159"/>
      <c r="AA2159"/>
      <c r="AB2159"/>
      <c r="AC2159"/>
      <c r="AD2159"/>
      <c r="AE2159">
        <v>5.9300000000000004E-3</v>
      </c>
      <c r="AF2159"/>
      <c r="AG2159"/>
      <c r="AH2159"/>
      <c r="AI2159"/>
      <c r="AJ2159"/>
      <c r="AK2159"/>
      <c r="AL2159"/>
      <c r="AM2159"/>
      <c r="AN2159"/>
      <c r="AO2159"/>
      <c r="AP2159"/>
      <c r="AQ2159"/>
      <c r="AR2159"/>
      <c r="AS2159" t="s">
        <v>1353</v>
      </c>
      <c r="AT2159" s="108" t="str">
        <f t="shared" si="33"/>
        <v>CTL1_2025-07-20_T</v>
      </c>
    </row>
    <row r="2160" spans="1:72" x14ac:dyDescent="0.35">
      <c r="A2160" t="s">
        <v>1905</v>
      </c>
      <c r="B2160" t="s">
        <v>1349</v>
      </c>
      <c r="C2160" t="s">
        <v>1356</v>
      </c>
      <c r="D2160" t="s">
        <v>1349</v>
      </c>
      <c r="E2160">
        <v>6.5079999999999999E-2</v>
      </c>
      <c r="F2160" t="s">
        <v>1357</v>
      </c>
      <c r="G2160" s="6">
        <v>45858.72965277778</v>
      </c>
      <c r="H2160"/>
      <c r="I2160" t="s">
        <v>1352</v>
      </c>
      <c r="J2160"/>
      <c r="K2160" t="s">
        <v>1360</v>
      </c>
      <c r="L2160">
        <v>0</v>
      </c>
      <c r="M2160">
        <v>0</v>
      </c>
      <c r="N2160">
        <v>3.0419999999999999E-2</v>
      </c>
      <c r="O2160">
        <v>4.1099999999999999E-3</v>
      </c>
      <c r="P2160"/>
      <c r="Q2160"/>
      <c r="R2160">
        <v>3.4540000000000001E-2</v>
      </c>
      <c r="S2160"/>
      <c r="T2160"/>
      <c r="U2160"/>
      <c r="V2160"/>
      <c r="W2160"/>
      <c r="X2160"/>
      <c r="Y2160"/>
      <c r="Z2160"/>
      <c r="AA2160"/>
      <c r="AB2160"/>
      <c r="AC2160"/>
      <c r="AD2160"/>
      <c r="AE2160">
        <v>4.1099999999999999E-3</v>
      </c>
      <c r="AF2160"/>
      <c r="AG2160"/>
      <c r="AH2160"/>
      <c r="AI2160"/>
      <c r="AJ2160"/>
      <c r="AK2160"/>
      <c r="AL2160"/>
      <c r="AM2160"/>
      <c r="AN2160"/>
      <c r="AO2160"/>
      <c r="AP2160"/>
      <c r="AQ2160"/>
      <c r="AR2160"/>
      <c r="AS2160" t="s">
        <v>1353</v>
      </c>
      <c r="AT2160" s="108" t="str">
        <f t="shared" si="33"/>
        <v>HL2_2025-07-20_P</v>
      </c>
    </row>
    <row r="2161" spans="1:72" x14ac:dyDescent="0.35">
      <c r="A2161" t="s">
        <v>1906</v>
      </c>
      <c r="B2161" t="s">
        <v>1349</v>
      </c>
      <c r="C2161" t="s">
        <v>1359</v>
      </c>
      <c r="D2161" t="s">
        <v>1349</v>
      </c>
      <c r="E2161">
        <v>459.81939999999997</v>
      </c>
      <c r="F2161" t="s">
        <v>1357</v>
      </c>
      <c r="G2161" s="6">
        <v>45858.730381944442</v>
      </c>
      <c r="H2161"/>
      <c r="I2161" t="s">
        <v>1352</v>
      </c>
      <c r="J2161"/>
      <c r="K2161" t="s">
        <v>1360</v>
      </c>
      <c r="L2161">
        <v>4</v>
      </c>
      <c r="M2161">
        <v>0</v>
      </c>
      <c r="N2161">
        <v>0.26928999999999997</v>
      </c>
      <c r="O2161">
        <v>0.12920000000000001</v>
      </c>
      <c r="P2161"/>
      <c r="Q2161"/>
      <c r="R2161">
        <v>0.39849000000000001</v>
      </c>
      <c r="S2161"/>
      <c r="T2161"/>
      <c r="U2161"/>
      <c r="V2161"/>
      <c r="W2161"/>
      <c r="X2161"/>
      <c r="Y2161"/>
      <c r="Z2161"/>
      <c r="AA2161"/>
      <c r="AB2161"/>
      <c r="AC2161"/>
      <c r="AD2161"/>
      <c r="AE2161">
        <v>0.12920000000000001</v>
      </c>
      <c r="AF2161"/>
      <c r="AG2161"/>
      <c r="AH2161"/>
      <c r="AI2161"/>
      <c r="AJ2161"/>
      <c r="AK2161"/>
      <c r="AL2161"/>
      <c r="AM2161"/>
      <c r="AN2161"/>
      <c r="AO2161"/>
      <c r="AP2161"/>
      <c r="AQ2161"/>
      <c r="AR2161"/>
      <c r="AS2161" t="s">
        <v>1353</v>
      </c>
      <c r="AT2161" s="108" t="str">
        <f t="shared" si="33"/>
        <v>CTL1_2025-07-20_C</v>
      </c>
    </row>
    <row r="2162" spans="1:72" x14ac:dyDescent="0.35">
      <c r="A2162" t="s">
        <v>1886</v>
      </c>
      <c r="B2162" t="s">
        <v>1349</v>
      </c>
      <c r="C2162" t="s">
        <v>1428</v>
      </c>
      <c r="D2162" t="s">
        <v>1349</v>
      </c>
      <c r="E2162">
        <v>5.0890599999999999</v>
      </c>
      <c r="F2162" t="s">
        <v>1357</v>
      </c>
      <c r="G2162" s="6">
        <v>45858.731319444443</v>
      </c>
      <c r="H2162" t="s">
        <v>1468</v>
      </c>
      <c r="I2162" t="s">
        <v>1352</v>
      </c>
      <c r="J2162"/>
      <c r="K2162" t="s">
        <v>1360</v>
      </c>
      <c r="L2162">
        <v>4</v>
      </c>
      <c r="M2162">
        <v>0</v>
      </c>
      <c r="N2162">
        <v>7.8759999999999997E-2</v>
      </c>
      <c r="O2162">
        <v>-5.0000000000000002E-5</v>
      </c>
      <c r="P2162"/>
      <c r="Q2162"/>
      <c r="R2162">
        <v>7.8710000000000002E-2</v>
      </c>
      <c r="S2162"/>
      <c r="T2162"/>
      <c r="U2162"/>
      <c r="V2162"/>
      <c r="W2162"/>
      <c r="X2162"/>
      <c r="Y2162"/>
      <c r="Z2162"/>
      <c r="AA2162"/>
      <c r="AB2162"/>
      <c r="AC2162"/>
      <c r="AD2162"/>
      <c r="AE2162">
        <v>-5.0000000000000002E-5</v>
      </c>
      <c r="AF2162"/>
      <c r="AG2162"/>
      <c r="AH2162"/>
      <c r="AI2162"/>
      <c r="AJ2162"/>
      <c r="AK2162"/>
      <c r="AL2162"/>
      <c r="AM2162"/>
      <c r="AN2162"/>
      <c r="AO2162"/>
      <c r="AP2162"/>
      <c r="AQ2162"/>
      <c r="AR2162"/>
      <c r="AS2162" t="s">
        <v>1353</v>
      </c>
      <c r="AT2162" s="108" t="str">
        <f t="shared" si="33"/>
        <v>AC1_2025-07-20_T</v>
      </c>
    </row>
    <row r="2163" spans="1:72" x14ac:dyDescent="0.35">
      <c r="A2163" t="s">
        <v>1908</v>
      </c>
      <c r="B2163" t="s">
        <v>1349</v>
      </c>
      <c r="C2163" t="s">
        <v>1359</v>
      </c>
      <c r="D2163" t="s">
        <v>1349</v>
      </c>
      <c r="E2163">
        <v>174.72890000000001</v>
      </c>
      <c r="F2163" t="s">
        <v>1357</v>
      </c>
      <c r="G2163" s="6">
        <v>45858.731840277775</v>
      </c>
      <c r="H2163"/>
      <c r="I2163" t="s">
        <v>1352</v>
      </c>
      <c r="J2163"/>
      <c r="K2163" t="s">
        <v>1360</v>
      </c>
      <c r="L2163">
        <v>4</v>
      </c>
      <c r="M2163">
        <v>0</v>
      </c>
      <c r="N2163">
        <v>0.11133999999999999</v>
      </c>
      <c r="O2163">
        <v>0.13034000000000001</v>
      </c>
      <c r="P2163"/>
      <c r="Q2163"/>
      <c r="R2163">
        <v>0.24167</v>
      </c>
      <c r="S2163"/>
      <c r="T2163"/>
      <c r="U2163"/>
      <c r="V2163"/>
      <c r="W2163"/>
      <c r="X2163"/>
      <c r="Y2163"/>
      <c r="Z2163"/>
      <c r="AA2163"/>
      <c r="AB2163"/>
      <c r="AC2163"/>
      <c r="AD2163"/>
      <c r="AE2163">
        <v>0.13034000000000001</v>
      </c>
      <c r="AF2163"/>
      <c r="AG2163"/>
      <c r="AH2163"/>
      <c r="AI2163"/>
      <c r="AJ2163"/>
      <c r="AK2163"/>
      <c r="AL2163"/>
      <c r="AM2163"/>
      <c r="AN2163"/>
      <c r="AO2163"/>
      <c r="AP2163"/>
      <c r="AQ2163"/>
      <c r="AR2163"/>
      <c r="AS2163" t="s">
        <v>1353</v>
      </c>
      <c r="AT2163" s="108" t="str">
        <f t="shared" si="33"/>
        <v>ABM4_2025-07-20_C</v>
      </c>
    </row>
    <row r="2164" spans="1:72" x14ac:dyDescent="0.35">
      <c r="A2164" t="s">
        <v>1908</v>
      </c>
      <c r="B2164" t="s">
        <v>1349</v>
      </c>
      <c r="C2164" t="s">
        <v>1350</v>
      </c>
      <c r="D2164" t="s">
        <v>1349</v>
      </c>
      <c r="E2164">
        <v>11.59914</v>
      </c>
      <c r="F2164" t="s">
        <v>1351</v>
      </c>
      <c r="G2164" s="6">
        <v>45858.734340277777</v>
      </c>
      <c r="H2164"/>
      <c r="I2164" t="s">
        <v>1352</v>
      </c>
      <c r="J2164"/>
      <c r="K2164"/>
      <c r="L2164">
        <v>0</v>
      </c>
      <c r="M2164">
        <v>0</v>
      </c>
      <c r="N2164">
        <v>4.3270000000000003E-2</v>
      </c>
      <c r="O2164">
        <v>4.81E-3</v>
      </c>
      <c r="P2164"/>
      <c r="Q2164"/>
      <c r="R2164">
        <v>4.8079999999999998E-2</v>
      </c>
      <c r="S2164"/>
      <c r="T2164"/>
      <c r="U2164"/>
      <c r="V2164"/>
      <c r="W2164"/>
      <c r="X2164"/>
      <c r="Y2164"/>
      <c r="Z2164"/>
      <c r="AA2164"/>
      <c r="AB2164"/>
      <c r="AC2164"/>
      <c r="AD2164"/>
      <c r="AE2164">
        <v>4.81E-3</v>
      </c>
      <c r="AF2164"/>
      <c r="AG2164"/>
      <c r="AH2164"/>
      <c r="AI2164"/>
      <c r="AJ2164"/>
      <c r="AK2164"/>
      <c r="AL2164"/>
      <c r="AM2164"/>
      <c r="AN2164"/>
      <c r="AO2164"/>
      <c r="AP2164"/>
      <c r="AQ2164"/>
      <c r="AR2164"/>
      <c r="AS2164" t="s">
        <v>1353</v>
      </c>
      <c r="AT2164" s="108" t="str">
        <f t="shared" si="33"/>
        <v>ABM4_2025-07-20_N</v>
      </c>
    </row>
    <row r="2165" spans="1:72" x14ac:dyDescent="0.35">
      <c r="A2165" t="s">
        <v>1885</v>
      </c>
      <c r="B2165" t="s">
        <v>1349</v>
      </c>
      <c r="C2165" t="s">
        <v>1356</v>
      </c>
      <c r="D2165" t="s">
        <v>1349</v>
      </c>
      <c r="E2165">
        <v>3.3869999999999997E-2</v>
      </c>
      <c r="F2165" t="s">
        <v>1357</v>
      </c>
      <c r="G2165" s="6">
        <v>45858.734756944446</v>
      </c>
      <c r="H2165" t="s">
        <v>1468</v>
      </c>
      <c r="I2165" t="s">
        <v>1352</v>
      </c>
      <c r="J2165"/>
      <c r="K2165" t="s">
        <v>1360</v>
      </c>
      <c r="L2165">
        <v>0</v>
      </c>
      <c r="M2165">
        <v>0</v>
      </c>
      <c r="N2165">
        <v>1.487E-2</v>
      </c>
      <c r="O2165">
        <v>8.0800000000000004E-3</v>
      </c>
      <c r="P2165"/>
      <c r="Q2165"/>
      <c r="R2165">
        <v>2.2960000000000001E-2</v>
      </c>
      <c r="S2165"/>
      <c r="T2165"/>
      <c r="U2165"/>
      <c r="V2165"/>
      <c r="W2165"/>
      <c r="X2165"/>
      <c r="Y2165"/>
      <c r="Z2165"/>
      <c r="AA2165"/>
      <c r="AB2165"/>
      <c r="AC2165"/>
      <c r="AD2165"/>
      <c r="AE2165">
        <v>8.0800000000000004E-3</v>
      </c>
      <c r="AF2165"/>
      <c r="AG2165"/>
      <c r="AH2165"/>
      <c r="AI2165"/>
      <c r="AJ2165"/>
      <c r="AK2165"/>
      <c r="AL2165"/>
      <c r="AM2165"/>
      <c r="AN2165"/>
      <c r="AO2165"/>
      <c r="AP2165"/>
      <c r="AQ2165"/>
      <c r="AR2165"/>
      <c r="AS2165" t="s">
        <v>1353</v>
      </c>
      <c r="AT2165" s="108" t="str">
        <f t="shared" si="33"/>
        <v>CL4_2025-07-20_P</v>
      </c>
    </row>
    <row r="2166" spans="1:72" x14ac:dyDescent="0.35">
      <c r="A2166" t="s">
        <v>1907</v>
      </c>
      <c r="B2166" t="s">
        <v>1349</v>
      </c>
      <c r="C2166" t="s">
        <v>1361</v>
      </c>
      <c r="D2166" t="s">
        <v>1349</v>
      </c>
      <c r="E2166">
        <v>54.9527</v>
      </c>
      <c r="F2166" t="s">
        <v>1351</v>
      </c>
      <c r="G2166" s="6">
        <v>45858.736631944441</v>
      </c>
      <c r="H2166"/>
      <c r="I2166" t="s">
        <v>1352</v>
      </c>
      <c r="J2166"/>
      <c r="K2166" t="s">
        <v>1360</v>
      </c>
      <c r="L2166">
        <v>0</v>
      </c>
      <c r="M2166">
        <v>0</v>
      </c>
      <c r="N2166">
        <v>6.5890000000000004E-2</v>
      </c>
      <c r="O2166">
        <v>6.6600000000000001E-3</v>
      </c>
      <c r="P2166"/>
      <c r="Q2166"/>
      <c r="R2166">
        <v>7.2550000000000003E-2</v>
      </c>
      <c r="S2166"/>
      <c r="T2166"/>
      <c r="U2166"/>
      <c r="V2166"/>
      <c r="W2166"/>
      <c r="X2166"/>
      <c r="Y2166"/>
      <c r="Z2166"/>
      <c r="AA2166"/>
      <c r="AB2166"/>
      <c r="AC2166"/>
      <c r="AD2166"/>
      <c r="AE2166">
        <v>6.6600000000000001E-3</v>
      </c>
      <c r="AF2166"/>
      <c r="AG2166"/>
      <c r="AH2166"/>
      <c r="AI2166"/>
      <c r="AJ2166"/>
      <c r="AK2166"/>
      <c r="AL2166"/>
      <c r="AM2166"/>
      <c r="AN2166"/>
      <c r="AO2166"/>
      <c r="AP2166"/>
      <c r="AQ2166"/>
      <c r="AR2166"/>
      <c r="AS2166" t="s">
        <v>1353</v>
      </c>
      <c r="AT2166" s="108" t="str">
        <f t="shared" si="33"/>
        <v>SPBP1_2025-07-20_T</v>
      </c>
    </row>
    <row r="2167" spans="1:72" x14ac:dyDescent="0.35">
      <c r="A2167" t="s">
        <v>1907</v>
      </c>
      <c r="B2167" t="s">
        <v>1349</v>
      </c>
      <c r="C2167" t="s">
        <v>1359</v>
      </c>
      <c r="D2167" t="s">
        <v>1349</v>
      </c>
      <c r="E2167">
        <v>215.36789999999999</v>
      </c>
      <c r="F2167" t="s">
        <v>1357</v>
      </c>
      <c r="G2167" s="6">
        <v>45858.736840277779</v>
      </c>
      <c r="H2167"/>
      <c r="I2167" t="s">
        <v>1352</v>
      </c>
      <c r="J2167"/>
      <c r="K2167" t="s">
        <v>1360</v>
      </c>
      <c r="L2167">
        <v>4</v>
      </c>
      <c r="M2167">
        <v>0</v>
      </c>
      <c r="N2167">
        <v>0.13542999999999999</v>
      </c>
      <c r="O2167">
        <v>0.12998999999999999</v>
      </c>
      <c r="P2167"/>
      <c r="Q2167"/>
      <c r="R2167">
        <v>0.26541999999999999</v>
      </c>
      <c r="S2167"/>
      <c r="T2167"/>
      <c r="U2167"/>
      <c r="V2167"/>
      <c r="W2167"/>
      <c r="X2167"/>
      <c r="Y2167"/>
      <c r="Z2167"/>
      <c r="AA2167"/>
      <c r="AB2167"/>
      <c r="AC2167"/>
      <c r="AD2167"/>
      <c r="AE2167">
        <v>0.12998999999999999</v>
      </c>
      <c r="AF2167"/>
      <c r="AG2167"/>
      <c r="AH2167"/>
      <c r="AI2167"/>
      <c r="AJ2167"/>
      <c r="AK2167"/>
      <c r="AL2167"/>
      <c r="AM2167"/>
      <c r="AN2167"/>
      <c r="AO2167"/>
      <c r="AP2167"/>
      <c r="AQ2167"/>
      <c r="AR2167"/>
      <c r="AS2167" t="s">
        <v>1353</v>
      </c>
      <c r="AT2167" s="108" t="str">
        <f t="shared" si="33"/>
        <v>SPBP1_2025-07-20_C</v>
      </c>
    </row>
    <row r="2168" spans="1:72" x14ac:dyDescent="0.35">
      <c r="A2168" t="s">
        <v>1909</v>
      </c>
      <c r="B2168" t="s">
        <v>1349</v>
      </c>
      <c r="C2168" t="s">
        <v>1350</v>
      </c>
      <c r="D2168" t="s">
        <v>1349</v>
      </c>
      <c r="E2168">
        <v>-1.9330799999999999</v>
      </c>
      <c r="F2168" t="s">
        <v>1351</v>
      </c>
      <c r="G2168" s="6">
        <v>45858.737569444442</v>
      </c>
      <c r="H2168"/>
      <c r="I2168" t="s">
        <v>1352</v>
      </c>
      <c r="J2168"/>
      <c r="K2168"/>
      <c r="L2168">
        <v>0</v>
      </c>
      <c r="M2168">
        <v>0</v>
      </c>
      <c r="N2168">
        <v>4.0000000000000001E-3</v>
      </c>
      <c r="O2168">
        <v>8.5999999999999998E-4</v>
      </c>
      <c r="P2168"/>
      <c r="Q2168"/>
      <c r="R2168">
        <v>4.8500000000000001E-3</v>
      </c>
      <c r="S2168"/>
      <c r="T2168"/>
      <c r="U2168"/>
      <c r="V2168"/>
      <c r="W2168"/>
      <c r="X2168"/>
      <c r="Y2168"/>
      <c r="Z2168"/>
      <c r="AA2168"/>
      <c r="AB2168"/>
      <c r="AC2168"/>
      <c r="AD2168"/>
      <c r="AE2168">
        <v>8.5999999999999998E-4</v>
      </c>
      <c r="AF2168"/>
      <c r="AG2168"/>
      <c r="AH2168"/>
      <c r="AI2168"/>
      <c r="AJ2168"/>
      <c r="AK2168"/>
      <c r="AL2168"/>
      <c r="AM2168"/>
      <c r="AN2168"/>
      <c r="AO2168"/>
      <c r="AP2168"/>
      <c r="AQ2168"/>
      <c r="AR2168"/>
      <c r="AS2168" t="s">
        <v>1353</v>
      </c>
      <c r="AT2168" s="108" t="str">
        <f t="shared" si="33"/>
        <v>SW1_2025-07-20_N</v>
      </c>
    </row>
    <row r="2169" spans="1:72" x14ac:dyDescent="0.35">
      <c r="A2169" t="s">
        <v>1903</v>
      </c>
      <c r="B2169" t="s">
        <v>1349</v>
      </c>
      <c r="C2169" t="s">
        <v>1361</v>
      </c>
      <c r="D2169" t="s">
        <v>1349</v>
      </c>
      <c r="E2169">
        <v>604.30290000000002</v>
      </c>
      <c r="F2169" t="s">
        <v>1351</v>
      </c>
      <c r="G2169" s="6">
        <v>45858.73883101852</v>
      </c>
      <c r="H2169"/>
      <c r="I2169" t="s">
        <v>1352</v>
      </c>
      <c r="J2169"/>
      <c r="K2169" t="s">
        <v>1360</v>
      </c>
      <c r="L2169">
        <v>4</v>
      </c>
      <c r="M2169">
        <v>0</v>
      </c>
      <c r="N2169">
        <v>0.12998999999999999</v>
      </c>
      <c r="O2169">
        <v>4.8999999999999998E-4</v>
      </c>
      <c r="P2169"/>
      <c r="Q2169"/>
      <c r="R2169">
        <v>0.13048999999999999</v>
      </c>
      <c r="S2169"/>
      <c r="T2169"/>
      <c r="U2169"/>
      <c r="V2169"/>
      <c r="W2169"/>
      <c r="X2169"/>
      <c r="Y2169"/>
      <c r="Z2169"/>
      <c r="AA2169"/>
      <c r="AB2169"/>
      <c r="AC2169"/>
      <c r="AD2169"/>
      <c r="AE2169">
        <v>4.8999999999999998E-4</v>
      </c>
      <c r="AF2169"/>
      <c r="AG2169"/>
      <c r="AH2169"/>
      <c r="AI2169"/>
      <c r="AJ2169"/>
      <c r="AK2169"/>
      <c r="AL2169"/>
      <c r="AM2169"/>
      <c r="AN2169"/>
      <c r="AO2169"/>
      <c r="AP2169"/>
      <c r="AQ2169"/>
      <c r="AR2169"/>
      <c r="AS2169" t="s">
        <v>1353</v>
      </c>
      <c r="AT2169" s="108" t="str">
        <f t="shared" si="33"/>
        <v>BD1a_2025-07-20_T</v>
      </c>
      <c r="AU2169"/>
      <c r="AV2169"/>
      <c r="AW2169"/>
      <c r="AX2169"/>
      <c r="AY2169"/>
      <c r="AZ2169"/>
      <c r="BA2169"/>
      <c r="BB2169"/>
      <c r="BC2169"/>
      <c r="BD2169"/>
      <c r="BE2169"/>
      <c r="BF2169"/>
      <c r="BG2169"/>
      <c r="BH2169"/>
      <c r="BI2169"/>
      <c r="BJ2169"/>
      <c r="BK2169"/>
      <c r="BL2169"/>
      <c r="BM2169"/>
      <c r="BN2169"/>
      <c r="BO2169"/>
      <c r="BP2169"/>
      <c r="BQ2169"/>
      <c r="BR2169"/>
      <c r="BS2169"/>
      <c r="BT2169"/>
    </row>
    <row r="2170" spans="1:72" x14ac:dyDescent="0.35">
      <c r="A2170" t="s">
        <v>1910</v>
      </c>
      <c r="B2170" t="s">
        <v>1349</v>
      </c>
      <c r="C2170" t="s">
        <v>1350</v>
      </c>
      <c r="D2170" t="s">
        <v>1349</v>
      </c>
      <c r="E2170">
        <v>24.66451</v>
      </c>
      <c r="F2170" t="s">
        <v>1351</v>
      </c>
      <c r="G2170" s="6">
        <v>45858.740694444445</v>
      </c>
      <c r="H2170"/>
      <c r="I2170" t="s">
        <v>1352</v>
      </c>
      <c r="J2170"/>
      <c r="K2170"/>
      <c r="L2170">
        <v>0</v>
      </c>
      <c r="M2170">
        <v>0</v>
      </c>
      <c r="N2170">
        <v>8.1199999999999994E-2</v>
      </c>
      <c r="O2170">
        <v>1.206E-2</v>
      </c>
      <c r="P2170"/>
      <c r="Q2170"/>
      <c r="R2170">
        <v>9.325E-2</v>
      </c>
      <c r="S2170"/>
      <c r="T2170"/>
      <c r="U2170"/>
      <c r="V2170"/>
      <c r="W2170"/>
      <c r="X2170"/>
      <c r="Y2170"/>
      <c r="Z2170"/>
      <c r="AA2170"/>
      <c r="AB2170"/>
      <c r="AC2170"/>
      <c r="AD2170"/>
      <c r="AE2170">
        <v>1.206E-2</v>
      </c>
      <c r="AF2170"/>
      <c r="AG2170"/>
      <c r="AH2170"/>
      <c r="AI2170"/>
      <c r="AJ2170"/>
      <c r="AK2170"/>
      <c r="AL2170"/>
      <c r="AM2170"/>
      <c r="AN2170"/>
      <c r="AO2170"/>
      <c r="AP2170"/>
      <c r="AQ2170"/>
      <c r="AR2170"/>
      <c r="AS2170" t="s">
        <v>1353</v>
      </c>
      <c r="AT2170" s="108" t="str">
        <f t="shared" si="33"/>
        <v>MR4_2025-07-20_N</v>
      </c>
    </row>
    <row r="2171" spans="1:72" x14ac:dyDescent="0.35">
      <c r="A2171" t="s">
        <v>1906</v>
      </c>
      <c r="B2171" t="s">
        <v>1349</v>
      </c>
      <c r="C2171" t="s">
        <v>1397</v>
      </c>
      <c r="D2171" t="s">
        <v>1349</v>
      </c>
      <c r="E2171">
        <v>0.23832999999999999</v>
      </c>
      <c r="F2171" t="s">
        <v>1357</v>
      </c>
      <c r="G2171" s="6">
        <v>45858.742465277777</v>
      </c>
      <c r="H2171"/>
      <c r="I2171" t="s">
        <v>1352</v>
      </c>
      <c r="J2171"/>
      <c r="K2171" t="s">
        <v>1360</v>
      </c>
      <c r="L2171">
        <v>0</v>
      </c>
      <c r="M2171">
        <v>0</v>
      </c>
      <c r="N2171">
        <v>7.9219999999999999E-2</v>
      </c>
      <c r="O2171">
        <v>1.67E-3</v>
      </c>
      <c r="P2171"/>
      <c r="Q2171"/>
      <c r="R2171">
        <v>8.0890000000000004E-2</v>
      </c>
      <c r="S2171"/>
      <c r="T2171"/>
      <c r="U2171"/>
      <c r="V2171"/>
      <c r="W2171"/>
      <c r="X2171"/>
      <c r="Y2171"/>
      <c r="Z2171"/>
      <c r="AA2171"/>
      <c r="AB2171"/>
      <c r="AC2171"/>
      <c r="AD2171"/>
      <c r="AE2171">
        <v>1.67E-3</v>
      </c>
      <c r="AF2171"/>
      <c r="AG2171"/>
      <c r="AH2171"/>
      <c r="AI2171"/>
      <c r="AJ2171"/>
      <c r="AK2171"/>
      <c r="AL2171"/>
      <c r="AM2171"/>
      <c r="AN2171"/>
      <c r="AO2171"/>
      <c r="AP2171"/>
      <c r="AQ2171"/>
      <c r="AR2171"/>
      <c r="AS2171" t="s">
        <v>1353</v>
      </c>
      <c r="AT2171" s="108" t="str">
        <f t="shared" si="33"/>
        <v>CTL1_2025-07-20_P</v>
      </c>
    </row>
    <row r="2172" spans="1:72" x14ac:dyDescent="0.35">
      <c r="A2172" t="s">
        <v>1910</v>
      </c>
      <c r="B2172" t="s">
        <v>1349</v>
      </c>
      <c r="C2172" t="s">
        <v>1397</v>
      </c>
      <c r="D2172" t="s">
        <v>1349</v>
      </c>
      <c r="E2172">
        <v>0.26519999999999999</v>
      </c>
      <c r="F2172" t="s">
        <v>1357</v>
      </c>
      <c r="G2172" s="6">
        <v>45858.743402777778</v>
      </c>
      <c r="H2172"/>
      <c r="I2172" t="s">
        <v>1352</v>
      </c>
      <c r="J2172"/>
      <c r="K2172"/>
      <c r="L2172">
        <v>0</v>
      </c>
      <c r="M2172">
        <v>0</v>
      </c>
      <c r="N2172">
        <v>8.9429999999999996E-2</v>
      </c>
      <c r="O2172">
        <v>3.5999999999999999E-3</v>
      </c>
      <c r="P2172"/>
      <c r="Q2172"/>
      <c r="R2172">
        <v>9.3030000000000002E-2</v>
      </c>
      <c r="S2172"/>
      <c r="T2172"/>
      <c r="U2172"/>
      <c r="V2172"/>
      <c r="W2172"/>
      <c r="X2172"/>
      <c r="Y2172"/>
      <c r="Z2172"/>
      <c r="AA2172"/>
      <c r="AB2172"/>
      <c r="AC2172"/>
      <c r="AD2172"/>
      <c r="AE2172">
        <v>3.5999999999999999E-3</v>
      </c>
      <c r="AF2172"/>
      <c r="AG2172"/>
      <c r="AH2172"/>
      <c r="AI2172"/>
      <c r="AJ2172"/>
      <c r="AK2172"/>
      <c r="AL2172"/>
      <c r="AM2172"/>
      <c r="AN2172"/>
      <c r="AO2172"/>
      <c r="AP2172"/>
      <c r="AQ2172"/>
      <c r="AR2172"/>
      <c r="AS2172" t="s">
        <v>1353</v>
      </c>
      <c r="AT2172" s="108" t="str">
        <f t="shared" si="33"/>
        <v>MR4_2025-07-20_P</v>
      </c>
    </row>
    <row r="2173" spans="1:72" x14ac:dyDescent="0.35">
      <c r="A2173" t="s">
        <v>1883</v>
      </c>
      <c r="B2173" t="s">
        <v>1349</v>
      </c>
      <c r="C2173" t="s">
        <v>1356</v>
      </c>
      <c r="D2173" t="s">
        <v>1349</v>
      </c>
      <c r="E2173">
        <v>3.1280000000000002E-2</v>
      </c>
      <c r="F2173" t="s">
        <v>1357</v>
      </c>
      <c r="G2173" s="6">
        <v>45858.744027777779</v>
      </c>
      <c r="H2173" t="s">
        <v>1468</v>
      </c>
      <c r="I2173" t="s">
        <v>1352</v>
      </c>
      <c r="J2173"/>
      <c r="K2173" t="s">
        <v>1360</v>
      </c>
      <c r="L2173">
        <v>0</v>
      </c>
      <c r="M2173">
        <v>0</v>
      </c>
      <c r="N2173">
        <v>1.358E-2</v>
      </c>
      <c r="O2173">
        <v>1.8799999999999999E-3</v>
      </c>
      <c r="P2173"/>
      <c r="Q2173"/>
      <c r="R2173">
        <v>1.546E-2</v>
      </c>
      <c r="S2173"/>
      <c r="T2173"/>
      <c r="U2173"/>
      <c r="V2173"/>
      <c r="W2173"/>
      <c r="X2173"/>
      <c r="Y2173"/>
      <c r="Z2173"/>
      <c r="AA2173"/>
      <c r="AB2173"/>
      <c r="AC2173"/>
      <c r="AD2173"/>
      <c r="AE2173">
        <v>1.8799999999999999E-3</v>
      </c>
      <c r="AF2173"/>
      <c r="AG2173"/>
      <c r="AH2173"/>
      <c r="AI2173"/>
      <c r="AJ2173"/>
      <c r="AK2173"/>
      <c r="AL2173"/>
      <c r="AM2173"/>
      <c r="AN2173"/>
      <c r="AO2173"/>
      <c r="AP2173"/>
      <c r="AQ2173"/>
      <c r="AR2173"/>
      <c r="AS2173" t="s">
        <v>1353</v>
      </c>
      <c r="AT2173" s="108" t="str">
        <f t="shared" si="33"/>
        <v>GMP1_2025-07-20_P</v>
      </c>
    </row>
    <row r="2174" spans="1:72" x14ac:dyDescent="0.35">
      <c r="A2174" t="s">
        <v>1909</v>
      </c>
      <c r="B2174" t="s">
        <v>1349</v>
      </c>
      <c r="C2174" t="s">
        <v>1359</v>
      </c>
      <c r="D2174" t="s">
        <v>1349</v>
      </c>
      <c r="E2174">
        <v>674.97529999999995</v>
      </c>
      <c r="F2174" t="s">
        <v>1357</v>
      </c>
      <c r="G2174" s="6">
        <v>45858.749861111108</v>
      </c>
      <c r="H2174"/>
      <c r="I2174" t="s">
        <v>1352</v>
      </c>
      <c r="J2174"/>
      <c r="K2174" t="s">
        <v>1360</v>
      </c>
      <c r="L2174">
        <v>26</v>
      </c>
      <c r="M2174">
        <v>0</v>
      </c>
      <c r="N2174">
        <v>8.1140000000000004E-2</v>
      </c>
      <c r="O2174">
        <v>0.12722</v>
      </c>
      <c r="P2174"/>
      <c r="Q2174"/>
      <c r="R2174">
        <v>0.20835000000000001</v>
      </c>
      <c r="S2174"/>
      <c r="T2174"/>
      <c r="U2174"/>
      <c r="V2174"/>
      <c r="W2174"/>
      <c r="X2174"/>
      <c r="Y2174"/>
      <c r="Z2174"/>
      <c r="AA2174"/>
      <c r="AB2174"/>
      <c r="AC2174"/>
      <c r="AD2174"/>
      <c r="AE2174">
        <v>0.12722</v>
      </c>
      <c r="AF2174"/>
      <c r="AG2174"/>
      <c r="AH2174"/>
      <c r="AI2174"/>
      <c r="AJ2174"/>
      <c r="AK2174"/>
      <c r="AL2174"/>
      <c r="AM2174"/>
      <c r="AN2174"/>
      <c r="AO2174"/>
      <c r="AP2174"/>
      <c r="AQ2174"/>
      <c r="AR2174"/>
      <c r="AS2174" t="s">
        <v>1353</v>
      </c>
      <c r="AT2174" s="108" t="str">
        <f t="shared" si="33"/>
        <v>SW1_2025-07-20_C</v>
      </c>
    </row>
    <row r="2175" spans="1:72" x14ac:dyDescent="0.35">
      <c r="A2175" t="s">
        <v>1908</v>
      </c>
      <c r="B2175" t="s">
        <v>1349</v>
      </c>
      <c r="C2175" t="s">
        <v>1356</v>
      </c>
      <c r="D2175" t="s">
        <v>1349</v>
      </c>
      <c r="E2175">
        <v>5.6460000000000003E-2</v>
      </c>
      <c r="F2175" t="s">
        <v>1357</v>
      </c>
      <c r="G2175" s="6">
        <v>45858.749872685185</v>
      </c>
      <c r="H2175"/>
      <c r="I2175" t="s">
        <v>1352</v>
      </c>
      <c r="J2175"/>
      <c r="K2175" t="s">
        <v>1360</v>
      </c>
      <c r="L2175">
        <v>4</v>
      </c>
      <c r="M2175">
        <v>0</v>
      </c>
      <c r="N2175">
        <v>3.62E-3</v>
      </c>
      <c r="O2175">
        <v>1E-4</v>
      </c>
      <c r="P2175"/>
      <c r="Q2175"/>
      <c r="R2175">
        <v>3.7200000000000002E-3</v>
      </c>
      <c r="S2175"/>
      <c r="T2175"/>
      <c r="U2175"/>
      <c r="V2175"/>
      <c r="W2175"/>
      <c r="X2175"/>
      <c r="Y2175"/>
      <c r="Z2175"/>
      <c r="AA2175"/>
      <c r="AB2175"/>
      <c r="AC2175"/>
      <c r="AD2175"/>
      <c r="AE2175">
        <v>1E-4</v>
      </c>
      <c r="AF2175"/>
      <c r="AG2175"/>
      <c r="AH2175"/>
      <c r="AI2175"/>
      <c r="AJ2175"/>
      <c r="AK2175"/>
      <c r="AL2175"/>
      <c r="AM2175"/>
      <c r="AN2175"/>
      <c r="AO2175"/>
      <c r="AP2175"/>
      <c r="AQ2175"/>
      <c r="AR2175"/>
      <c r="AS2175" t="s">
        <v>1353</v>
      </c>
      <c r="AT2175" s="108" t="str">
        <f t="shared" si="33"/>
        <v>ABM4_2025-07-20_P</v>
      </c>
    </row>
    <row r="2176" spans="1:72" x14ac:dyDescent="0.35">
      <c r="A2176" t="s">
        <v>1898</v>
      </c>
      <c r="B2176" t="s">
        <v>1349</v>
      </c>
      <c r="C2176" t="s">
        <v>1359</v>
      </c>
      <c r="D2176" t="s">
        <v>1349</v>
      </c>
      <c r="E2176">
        <v>542.03650000000005</v>
      </c>
      <c r="F2176" t="s">
        <v>1357</v>
      </c>
      <c r="G2176" s="6">
        <v>45858.751736111109</v>
      </c>
      <c r="H2176"/>
      <c r="I2176" t="s">
        <v>1352</v>
      </c>
      <c r="J2176"/>
      <c r="K2176" t="s">
        <v>1360</v>
      </c>
      <c r="L2176">
        <v>21</v>
      </c>
      <c r="M2176">
        <v>0</v>
      </c>
      <c r="N2176">
        <v>8.0019999999999994E-2</v>
      </c>
      <c r="O2176">
        <v>0.13064000000000001</v>
      </c>
      <c r="P2176"/>
      <c r="Q2176"/>
      <c r="R2176">
        <v>0.21065999999999999</v>
      </c>
      <c r="S2176"/>
      <c r="T2176"/>
      <c r="U2176"/>
      <c r="V2176"/>
      <c r="W2176"/>
      <c r="X2176"/>
      <c r="Y2176"/>
      <c r="Z2176"/>
      <c r="AA2176"/>
      <c r="AB2176"/>
      <c r="AC2176"/>
      <c r="AD2176"/>
      <c r="AE2176">
        <v>0.13064000000000001</v>
      </c>
      <c r="AF2176"/>
      <c r="AG2176"/>
      <c r="AH2176"/>
      <c r="AI2176"/>
      <c r="AJ2176"/>
      <c r="AK2176"/>
      <c r="AL2176"/>
      <c r="AM2176"/>
      <c r="AN2176"/>
      <c r="AO2176"/>
      <c r="AP2176"/>
      <c r="AQ2176"/>
      <c r="AR2176"/>
      <c r="AS2176" t="s">
        <v>1353</v>
      </c>
      <c r="AT2176" s="108" t="str">
        <f t="shared" si="33"/>
        <v>MR1_2025-07-20_C</v>
      </c>
    </row>
    <row r="2177" spans="1:46" x14ac:dyDescent="0.35">
      <c r="A2177" t="s">
        <v>1909</v>
      </c>
      <c r="B2177" t="s">
        <v>1349</v>
      </c>
      <c r="C2177" t="s">
        <v>1356</v>
      </c>
      <c r="D2177" t="s">
        <v>1349</v>
      </c>
      <c r="E2177">
        <v>6.5040000000000001E-2</v>
      </c>
      <c r="F2177" t="s">
        <v>1357</v>
      </c>
      <c r="G2177" s="6">
        <v>45858.75267361111</v>
      </c>
      <c r="H2177"/>
      <c r="I2177" t="s">
        <v>1352</v>
      </c>
      <c r="J2177"/>
      <c r="K2177" t="s">
        <v>1360</v>
      </c>
      <c r="L2177">
        <v>0</v>
      </c>
      <c r="M2177">
        <v>0</v>
      </c>
      <c r="N2177">
        <v>3.041E-2</v>
      </c>
      <c r="O2177">
        <v>2.1000000000000001E-4</v>
      </c>
      <c r="P2177"/>
      <c r="Q2177"/>
      <c r="R2177">
        <v>3.0609999999999998E-2</v>
      </c>
      <c r="S2177"/>
      <c r="T2177"/>
      <c r="U2177"/>
      <c r="V2177"/>
      <c r="W2177"/>
      <c r="X2177"/>
      <c r="Y2177"/>
      <c r="Z2177"/>
      <c r="AA2177"/>
      <c r="AB2177"/>
      <c r="AC2177"/>
      <c r="AD2177"/>
      <c r="AE2177">
        <v>2.1000000000000001E-4</v>
      </c>
      <c r="AF2177"/>
      <c r="AG2177"/>
      <c r="AH2177"/>
      <c r="AI2177"/>
      <c r="AJ2177"/>
      <c r="AK2177"/>
      <c r="AL2177"/>
      <c r="AM2177"/>
      <c r="AN2177"/>
      <c r="AO2177"/>
      <c r="AP2177"/>
      <c r="AQ2177"/>
      <c r="AR2177"/>
      <c r="AS2177" t="s">
        <v>1353</v>
      </c>
      <c r="AT2177" s="108" t="str">
        <f t="shared" si="33"/>
        <v>SW1_2025-07-20_P</v>
      </c>
    </row>
    <row r="2178" spans="1:46" x14ac:dyDescent="0.35">
      <c r="A2178" t="s">
        <v>1908</v>
      </c>
      <c r="B2178" t="s">
        <v>1349</v>
      </c>
      <c r="C2178" t="s">
        <v>1361</v>
      </c>
      <c r="D2178" t="s">
        <v>1349</v>
      </c>
      <c r="E2178">
        <v>658.76289999999995</v>
      </c>
      <c r="F2178" t="s">
        <v>1351</v>
      </c>
      <c r="G2178" s="6">
        <v>45858.753611111111</v>
      </c>
      <c r="H2178"/>
      <c r="I2178" t="s">
        <v>1352</v>
      </c>
      <c r="J2178"/>
      <c r="K2178" t="s">
        <v>1360</v>
      </c>
      <c r="L2178">
        <v>4</v>
      </c>
      <c r="M2178">
        <v>0</v>
      </c>
      <c r="N2178">
        <v>0.14069999999999999</v>
      </c>
      <c r="O2178">
        <v>5.4000000000000001E-4</v>
      </c>
      <c r="P2178"/>
      <c r="Q2178"/>
      <c r="R2178">
        <v>0.14124999999999999</v>
      </c>
      <c r="S2178"/>
      <c r="T2178"/>
      <c r="U2178"/>
      <c r="V2178"/>
      <c r="W2178"/>
      <c r="X2178"/>
      <c r="Y2178"/>
      <c r="Z2178"/>
      <c r="AA2178"/>
      <c r="AB2178"/>
      <c r="AC2178"/>
      <c r="AD2178"/>
      <c r="AE2178">
        <v>5.4000000000000001E-4</v>
      </c>
      <c r="AF2178"/>
      <c r="AG2178"/>
      <c r="AH2178"/>
      <c r="AI2178"/>
      <c r="AJ2178"/>
      <c r="AK2178"/>
      <c r="AL2178"/>
      <c r="AM2178"/>
      <c r="AN2178"/>
      <c r="AO2178"/>
      <c r="AP2178"/>
      <c r="AQ2178"/>
      <c r="AR2178"/>
      <c r="AS2178" t="s">
        <v>1353</v>
      </c>
      <c r="AT2178" s="108" t="str">
        <f t="shared" ref="AT2178:AT2241" si="34">A2178&amp;"_"&amp;LEFT(C2178,1)</f>
        <v>ABM4_2025-07-20_T</v>
      </c>
    </row>
    <row r="2179" spans="1:46" x14ac:dyDescent="0.35">
      <c r="A2179" t="s">
        <v>1899</v>
      </c>
      <c r="B2179" t="s">
        <v>1349</v>
      </c>
      <c r="C2179" t="s">
        <v>1359</v>
      </c>
      <c r="D2179" t="s">
        <v>1349</v>
      </c>
      <c r="E2179">
        <v>559.07270000000005</v>
      </c>
      <c r="F2179" t="s">
        <v>1357</v>
      </c>
      <c r="G2179" s="6">
        <v>45858.75403935185</v>
      </c>
      <c r="H2179"/>
      <c r="I2179" t="s">
        <v>1352</v>
      </c>
      <c r="J2179"/>
      <c r="K2179" t="s">
        <v>1360</v>
      </c>
      <c r="L2179">
        <v>22</v>
      </c>
      <c r="M2179">
        <v>0</v>
      </c>
      <c r="N2179">
        <v>7.9009999999999997E-2</v>
      </c>
      <c r="O2179">
        <v>0.13031000000000001</v>
      </c>
      <c r="P2179"/>
      <c r="Q2179"/>
      <c r="R2179">
        <v>0.20931</v>
      </c>
      <c r="S2179"/>
      <c r="T2179"/>
      <c r="U2179"/>
      <c r="V2179"/>
      <c r="W2179"/>
      <c r="X2179"/>
      <c r="Y2179"/>
      <c r="Z2179"/>
      <c r="AA2179"/>
      <c r="AB2179"/>
      <c r="AC2179"/>
      <c r="AD2179"/>
      <c r="AE2179">
        <v>0.13031000000000001</v>
      </c>
      <c r="AF2179"/>
      <c r="AG2179"/>
      <c r="AH2179"/>
      <c r="AI2179"/>
      <c r="AJ2179"/>
      <c r="AK2179"/>
      <c r="AL2179"/>
      <c r="AM2179"/>
      <c r="AN2179"/>
      <c r="AO2179"/>
      <c r="AP2179"/>
      <c r="AQ2179"/>
      <c r="AR2179"/>
      <c r="AS2179" t="s">
        <v>1353</v>
      </c>
      <c r="AT2179" s="108" t="str">
        <f t="shared" si="34"/>
        <v>AX2_2025-07-20_C</v>
      </c>
    </row>
    <row r="2180" spans="1:46" x14ac:dyDescent="0.35">
      <c r="A2180" t="s">
        <v>1904</v>
      </c>
      <c r="B2180" t="s">
        <v>1349</v>
      </c>
      <c r="C2180" t="s">
        <v>1361</v>
      </c>
      <c r="D2180" t="s">
        <v>1349</v>
      </c>
      <c r="E2180">
        <v>-1.67997</v>
      </c>
      <c r="F2180" t="s">
        <v>1351</v>
      </c>
      <c r="G2180" s="6">
        <v>45858.754340277781</v>
      </c>
      <c r="H2180"/>
      <c r="I2180" t="s">
        <v>1352</v>
      </c>
      <c r="J2180">
        <v>30</v>
      </c>
      <c r="K2180" t="s">
        <v>1360</v>
      </c>
      <c r="L2180">
        <v>0</v>
      </c>
      <c r="M2180">
        <v>0</v>
      </c>
      <c r="N2180">
        <v>1.176E-2</v>
      </c>
      <c r="O2180">
        <v>4.8700000000000002E-3</v>
      </c>
      <c r="P2180"/>
      <c r="Q2180"/>
      <c r="R2180">
        <v>1.6629999999999999E-2</v>
      </c>
      <c r="S2180"/>
      <c r="T2180"/>
      <c r="U2180"/>
      <c r="V2180"/>
      <c r="W2180"/>
      <c r="X2180"/>
      <c r="Y2180"/>
      <c r="Z2180"/>
      <c r="AA2180"/>
      <c r="AB2180"/>
      <c r="AC2180"/>
      <c r="AD2180"/>
      <c r="AE2180">
        <v>4.8700000000000002E-3</v>
      </c>
      <c r="AF2180"/>
      <c r="AG2180"/>
      <c r="AH2180"/>
      <c r="AI2180"/>
      <c r="AJ2180"/>
      <c r="AK2180"/>
      <c r="AL2180"/>
      <c r="AM2180"/>
      <c r="AN2180"/>
      <c r="AO2180"/>
      <c r="AP2180"/>
      <c r="AQ2180"/>
      <c r="AR2180"/>
      <c r="AS2180" t="s">
        <v>1353</v>
      </c>
      <c r="AT2180" s="108" t="str">
        <f t="shared" si="34"/>
        <v>COL1_2025-07-20_T</v>
      </c>
    </row>
    <row r="2181" spans="1:46" x14ac:dyDescent="0.35">
      <c r="A2181" t="s">
        <v>1898</v>
      </c>
      <c r="B2181" t="s">
        <v>1349</v>
      </c>
      <c r="C2181" t="s">
        <v>1356</v>
      </c>
      <c r="D2181" t="s">
        <v>1349</v>
      </c>
      <c r="E2181">
        <v>7.3779999999999998E-2</v>
      </c>
      <c r="F2181" t="s">
        <v>1357</v>
      </c>
      <c r="G2181" s="6">
        <v>45858.75508101852</v>
      </c>
      <c r="H2181"/>
      <c r="I2181" t="s">
        <v>1352</v>
      </c>
      <c r="J2181"/>
      <c r="K2181" t="s">
        <v>1360</v>
      </c>
      <c r="L2181">
        <v>0</v>
      </c>
      <c r="M2181">
        <v>0</v>
      </c>
      <c r="N2181">
        <v>3.4759999999999999E-2</v>
      </c>
      <c r="O2181">
        <v>2.7000000000000001E-3</v>
      </c>
      <c r="P2181"/>
      <c r="Q2181"/>
      <c r="R2181">
        <v>3.746E-2</v>
      </c>
      <c r="S2181"/>
      <c r="T2181"/>
      <c r="U2181"/>
      <c r="V2181"/>
      <c r="W2181"/>
      <c r="X2181"/>
      <c r="Y2181"/>
      <c r="Z2181"/>
      <c r="AA2181"/>
      <c r="AB2181"/>
      <c r="AC2181"/>
      <c r="AD2181"/>
      <c r="AE2181">
        <v>2.7000000000000001E-3</v>
      </c>
      <c r="AF2181"/>
      <c r="AG2181"/>
      <c r="AH2181"/>
      <c r="AI2181"/>
      <c r="AJ2181"/>
      <c r="AK2181"/>
      <c r="AL2181"/>
      <c r="AM2181"/>
      <c r="AN2181"/>
      <c r="AO2181"/>
      <c r="AP2181"/>
      <c r="AQ2181"/>
      <c r="AR2181"/>
      <c r="AS2181" t="s">
        <v>1353</v>
      </c>
      <c r="AT2181" s="108" t="str">
        <f t="shared" si="34"/>
        <v>MR1_2025-07-20_P</v>
      </c>
    </row>
    <row r="2182" spans="1:46" x14ac:dyDescent="0.35">
      <c r="A2182" t="s">
        <v>1909</v>
      </c>
      <c r="B2182" t="s">
        <v>1349</v>
      </c>
      <c r="C2182" t="s">
        <v>1361</v>
      </c>
      <c r="D2182" t="s">
        <v>1349</v>
      </c>
      <c r="E2182">
        <v>634.60159999999996</v>
      </c>
      <c r="F2182" t="s">
        <v>1351</v>
      </c>
      <c r="G2182" s="6">
        <v>45858.755185185182</v>
      </c>
      <c r="H2182"/>
      <c r="I2182" t="s">
        <v>1352</v>
      </c>
      <c r="J2182"/>
      <c r="K2182" t="s">
        <v>1360</v>
      </c>
      <c r="L2182">
        <v>4</v>
      </c>
      <c r="M2182">
        <v>0</v>
      </c>
      <c r="N2182">
        <v>0.13594999999999999</v>
      </c>
      <c r="O2182">
        <v>1.8000000000000001E-4</v>
      </c>
      <c r="P2182"/>
      <c r="Q2182"/>
      <c r="R2182">
        <v>0.13613</v>
      </c>
      <c r="S2182"/>
      <c r="T2182"/>
      <c r="U2182"/>
      <c r="V2182"/>
      <c r="W2182"/>
      <c r="X2182"/>
      <c r="Y2182"/>
      <c r="Z2182"/>
      <c r="AA2182"/>
      <c r="AB2182"/>
      <c r="AC2182"/>
      <c r="AD2182"/>
      <c r="AE2182">
        <v>1.8000000000000001E-4</v>
      </c>
      <c r="AF2182"/>
      <c r="AG2182"/>
      <c r="AH2182"/>
      <c r="AI2182"/>
      <c r="AJ2182"/>
      <c r="AK2182"/>
      <c r="AL2182"/>
      <c r="AM2182"/>
      <c r="AN2182"/>
      <c r="AO2182"/>
      <c r="AP2182"/>
      <c r="AQ2182"/>
      <c r="AR2182"/>
      <c r="AS2182" t="s">
        <v>1353</v>
      </c>
      <c r="AT2182" s="108" t="str">
        <f t="shared" si="34"/>
        <v>SW1_2025-07-20_T</v>
      </c>
    </row>
    <row r="2183" spans="1:46" x14ac:dyDescent="0.35">
      <c r="A2183" t="s">
        <v>1910</v>
      </c>
      <c r="B2183" t="s">
        <v>1349</v>
      </c>
      <c r="C2183" t="s">
        <v>1428</v>
      </c>
      <c r="D2183" t="s">
        <v>1349</v>
      </c>
      <c r="E2183">
        <v>3.0524</v>
      </c>
      <c r="F2183" t="s">
        <v>1357</v>
      </c>
      <c r="G2183" s="6">
        <v>45858.756111111114</v>
      </c>
      <c r="H2183"/>
      <c r="I2183" t="s">
        <v>1352</v>
      </c>
      <c r="J2183"/>
      <c r="K2183"/>
      <c r="L2183">
        <v>0</v>
      </c>
      <c r="M2183">
        <v>0</v>
      </c>
      <c r="N2183">
        <v>0.25131999999999999</v>
      </c>
      <c r="O2183">
        <v>5.9000000000000003E-4</v>
      </c>
      <c r="P2183"/>
      <c r="Q2183"/>
      <c r="R2183">
        <v>0.25191000000000002</v>
      </c>
      <c r="S2183"/>
      <c r="T2183"/>
      <c r="U2183"/>
      <c r="V2183"/>
      <c r="W2183"/>
      <c r="X2183"/>
      <c r="Y2183"/>
      <c r="Z2183"/>
      <c r="AA2183"/>
      <c r="AB2183"/>
      <c r="AC2183"/>
      <c r="AD2183"/>
      <c r="AE2183">
        <v>5.9000000000000003E-4</v>
      </c>
      <c r="AF2183"/>
      <c r="AG2183"/>
      <c r="AH2183"/>
      <c r="AI2183"/>
      <c r="AJ2183"/>
      <c r="AK2183"/>
      <c r="AL2183"/>
      <c r="AM2183"/>
      <c r="AN2183"/>
      <c r="AO2183"/>
      <c r="AP2183"/>
      <c r="AQ2183"/>
      <c r="AR2183"/>
      <c r="AS2183" t="s">
        <v>1353</v>
      </c>
      <c r="AT2183" s="108" t="str">
        <f t="shared" si="34"/>
        <v>MR4_2025-07-20_T</v>
      </c>
    </row>
    <row r="2184" spans="1:46" x14ac:dyDescent="0.35">
      <c r="A2184" t="s">
        <v>1899</v>
      </c>
      <c r="B2184" t="s">
        <v>1349</v>
      </c>
      <c r="C2184" t="s">
        <v>1356</v>
      </c>
      <c r="D2184" t="s">
        <v>1349</v>
      </c>
      <c r="E2184">
        <v>2.9510000000000002E-2</v>
      </c>
      <c r="F2184" t="s">
        <v>1357</v>
      </c>
      <c r="G2184" s="6">
        <v>45858.756319444445</v>
      </c>
      <c r="H2184"/>
      <c r="I2184" t="s">
        <v>1352</v>
      </c>
      <c r="J2184"/>
      <c r="K2184" t="s">
        <v>1360</v>
      </c>
      <c r="L2184">
        <v>0</v>
      </c>
      <c r="M2184">
        <v>0</v>
      </c>
      <c r="N2184">
        <v>1.2699999999999999E-2</v>
      </c>
      <c r="O2184">
        <v>7.2999999999999996E-4</v>
      </c>
      <c r="P2184"/>
      <c r="Q2184"/>
      <c r="R2184">
        <v>1.3429999999999999E-2</v>
      </c>
      <c r="S2184"/>
      <c r="T2184"/>
      <c r="U2184"/>
      <c r="V2184"/>
      <c r="W2184"/>
      <c r="X2184"/>
      <c r="Y2184"/>
      <c r="Z2184"/>
      <c r="AA2184"/>
      <c r="AB2184"/>
      <c r="AC2184"/>
      <c r="AD2184"/>
      <c r="AE2184">
        <v>7.2999999999999996E-4</v>
      </c>
      <c r="AF2184"/>
      <c r="AG2184"/>
      <c r="AH2184"/>
      <c r="AI2184"/>
      <c r="AJ2184"/>
      <c r="AK2184"/>
      <c r="AL2184"/>
      <c r="AM2184"/>
      <c r="AN2184"/>
      <c r="AO2184"/>
      <c r="AP2184"/>
      <c r="AQ2184"/>
      <c r="AR2184"/>
      <c r="AS2184" t="s">
        <v>1353</v>
      </c>
      <c r="AT2184" s="108" t="str">
        <f t="shared" si="34"/>
        <v>AX2_2025-07-20_P</v>
      </c>
    </row>
    <row r="2185" spans="1:46" x14ac:dyDescent="0.35">
      <c r="A2185" t="s">
        <v>1901</v>
      </c>
      <c r="B2185" t="s">
        <v>1349</v>
      </c>
      <c r="C2185" t="s">
        <v>1356</v>
      </c>
      <c r="D2185" t="s">
        <v>1349</v>
      </c>
      <c r="E2185">
        <v>7.5120000000000006E-2</v>
      </c>
      <c r="F2185" t="s">
        <v>1357</v>
      </c>
      <c r="G2185" s="6">
        <v>45858.757673611108</v>
      </c>
      <c r="H2185"/>
      <c r="I2185" t="s">
        <v>1352</v>
      </c>
      <c r="J2185"/>
      <c r="K2185"/>
      <c r="L2185">
        <v>0</v>
      </c>
      <c r="M2185">
        <v>0</v>
      </c>
      <c r="N2185">
        <v>3.5430000000000003E-2</v>
      </c>
      <c r="O2185">
        <v>4.2199999999999998E-3</v>
      </c>
      <c r="P2185"/>
      <c r="Q2185"/>
      <c r="R2185">
        <v>3.9649999999999998E-2</v>
      </c>
      <c r="S2185"/>
      <c r="T2185"/>
      <c r="U2185"/>
      <c r="V2185"/>
      <c r="W2185"/>
      <c r="X2185"/>
      <c r="Y2185"/>
      <c r="Z2185"/>
      <c r="AA2185"/>
      <c r="AB2185"/>
      <c r="AC2185"/>
      <c r="AD2185"/>
      <c r="AE2185">
        <v>4.2199999999999998E-3</v>
      </c>
      <c r="AF2185"/>
      <c r="AG2185"/>
      <c r="AH2185"/>
      <c r="AI2185"/>
      <c r="AJ2185"/>
      <c r="AK2185"/>
      <c r="AL2185"/>
      <c r="AM2185"/>
      <c r="AN2185"/>
      <c r="AO2185"/>
      <c r="AP2185"/>
      <c r="AQ2185"/>
      <c r="AR2185"/>
      <c r="AS2185" t="s">
        <v>1353</v>
      </c>
      <c r="AT2185" s="108" t="str">
        <f t="shared" si="34"/>
        <v>SPBP2_2025-07-20_P</v>
      </c>
    </row>
    <row r="2186" spans="1:46" x14ac:dyDescent="0.35">
      <c r="A2186" t="s">
        <v>1898</v>
      </c>
      <c r="B2186" t="s">
        <v>1349</v>
      </c>
      <c r="C2186" t="s">
        <v>1361</v>
      </c>
      <c r="D2186" t="s">
        <v>1349</v>
      </c>
      <c r="E2186">
        <v>1006.679</v>
      </c>
      <c r="F2186" t="s">
        <v>1351</v>
      </c>
      <c r="G2186" s="6">
        <v>45858.757986111108</v>
      </c>
      <c r="H2186"/>
      <c r="I2186" t="s">
        <v>1352</v>
      </c>
      <c r="J2186"/>
      <c r="K2186" t="s">
        <v>1360</v>
      </c>
      <c r="L2186">
        <v>4</v>
      </c>
      <c r="M2186">
        <v>0</v>
      </c>
      <c r="N2186">
        <v>0.2099</v>
      </c>
      <c r="O2186">
        <v>1.16E-3</v>
      </c>
      <c r="P2186"/>
      <c r="Q2186"/>
      <c r="R2186">
        <v>0.21106</v>
      </c>
      <c r="S2186"/>
      <c r="T2186"/>
      <c r="U2186"/>
      <c r="V2186"/>
      <c r="W2186"/>
      <c r="X2186"/>
      <c r="Y2186"/>
      <c r="Z2186"/>
      <c r="AA2186"/>
      <c r="AB2186"/>
      <c r="AC2186"/>
      <c r="AD2186"/>
      <c r="AE2186">
        <v>1.16E-3</v>
      </c>
      <c r="AF2186"/>
      <c r="AG2186"/>
      <c r="AH2186"/>
      <c r="AI2186"/>
      <c r="AJ2186"/>
      <c r="AK2186"/>
      <c r="AL2186"/>
      <c r="AM2186"/>
      <c r="AN2186"/>
      <c r="AO2186"/>
      <c r="AP2186"/>
      <c r="AQ2186"/>
      <c r="AR2186"/>
      <c r="AS2186" t="s">
        <v>1353</v>
      </c>
      <c r="AT2186" s="108" t="str">
        <f t="shared" si="34"/>
        <v>MR1_2025-07-20_T</v>
      </c>
    </row>
    <row r="2187" spans="1:46" x14ac:dyDescent="0.35">
      <c r="A2187" t="s">
        <v>1910</v>
      </c>
      <c r="B2187" t="s">
        <v>1349</v>
      </c>
      <c r="C2187" t="s">
        <v>1359</v>
      </c>
      <c r="D2187" t="s">
        <v>1349</v>
      </c>
      <c r="E2187">
        <v>498.27080000000001</v>
      </c>
      <c r="F2187" t="s">
        <v>1357</v>
      </c>
      <c r="G2187" s="6">
        <v>45858.758194444446</v>
      </c>
      <c r="H2187"/>
      <c r="I2187" t="s">
        <v>1352</v>
      </c>
      <c r="J2187"/>
      <c r="K2187" t="s">
        <v>1360</v>
      </c>
      <c r="L2187">
        <v>20</v>
      </c>
      <c r="M2187">
        <v>0</v>
      </c>
      <c r="N2187">
        <v>7.7219999999999997E-2</v>
      </c>
      <c r="O2187">
        <v>0.13278999999999999</v>
      </c>
      <c r="P2187"/>
      <c r="Q2187"/>
      <c r="R2187">
        <v>0.21001</v>
      </c>
      <c r="S2187"/>
      <c r="T2187"/>
      <c r="U2187"/>
      <c r="V2187"/>
      <c r="W2187"/>
      <c r="X2187"/>
      <c r="Y2187"/>
      <c r="Z2187"/>
      <c r="AA2187"/>
      <c r="AB2187"/>
      <c r="AC2187"/>
      <c r="AD2187"/>
      <c r="AE2187">
        <v>0.13278999999999999</v>
      </c>
      <c r="AF2187"/>
      <c r="AG2187"/>
      <c r="AH2187"/>
      <c r="AI2187"/>
      <c r="AJ2187"/>
      <c r="AK2187"/>
      <c r="AL2187"/>
      <c r="AM2187"/>
      <c r="AN2187"/>
      <c r="AO2187"/>
      <c r="AP2187"/>
      <c r="AQ2187"/>
      <c r="AR2187"/>
      <c r="AS2187" t="s">
        <v>1353</v>
      </c>
      <c r="AT2187" s="108" t="str">
        <f t="shared" si="34"/>
        <v>MR4_2025-07-20_C</v>
      </c>
    </row>
    <row r="2188" spans="1:46" x14ac:dyDescent="0.35">
      <c r="A2188" t="s">
        <v>1911</v>
      </c>
      <c r="B2188" t="s">
        <v>1349</v>
      </c>
      <c r="C2188" t="s">
        <v>1350</v>
      </c>
      <c r="D2188" t="s">
        <v>1349</v>
      </c>
      <c r="E2188">
        <v>-3.6923300000000001</v>
      </c>
      <c r="F2188" t="s">
        <v>1351</v>
      </c>
      <c r="G2188" s="6">
        <v>45858.760277777779</v>
      </c>
      <c r="H2188"/>
      <c r="I2188" t="s">
        <v>1352</v>
      </c>
      <c r="J2188"/>
      <c r="K2188"/>
      <c r="L2188">
        <v>0</v>
      </c>
      <c r="M2188">
        <v>0</v>
      </c>
      <c r="N2188">
        <v>-1.1100000000000001E-3</v>
      </c>
      <c r="O2188">
        <v>1.0970000000000001E-2</v>
      </c>
      <c r="P2188"/>
      <c r="Q2188"/>
      <c r="R2188">
        <v>9.8600000000000007E-3</v>
      </c>
      <c r="S2188"/>
      <c r="T2188"/>
      <c r="U2188"/>
      <c r="V2188"/>
      <c r="W2188"/>
      <c r="X2188"/>
      <c r="Y2188"/>
      <c r="Z2188"/>
      <c r="AA2188"/>
      <c r="AB2188"/>
      <c r="AC2188"/>
      <c r="AD2188"/>
      <c r="AE2188">
        <v>1.0970000000000001E-2</v>
      </c>
      <c r="AF2188"/>
      <c r="AG2188"/>
      <c r="AH2188"/>
      <c r="AI2188"/>
      <c r="AJ2188"/>
      <c r="AK2188"/>
      <c r="AL2188"/>
      <c r="AM2188"/>
      <c r="AN2188"/>
      <c r="AO2188"/>
      <c r="AP2188"/>
      <c r="AQ2188"/>
      <c r="AR2188"/>
      <c r="AS2188" t="s">
        <v>1353</v>
      </c>
      <c r="AT2188" s="108" t="str">
        <f t="shared" si="34"/>
        <v>CVL1_2025-07-20_N</v>
      </c>
    </row>
    <row r="2189" spans="1:46" x14ac:dyDescent="0.35">
      <c r="A2189" t="s">
        <v>1900</v>
      </c>
      <c r="B2189" t="s">
        <v>1349</v>
      </c>
      <c r="C2189" t="s">
        <v>1361</v>
      </c>
      <c r="D2189" t="s">
        <v>1349</v>
      </c>
      <c r="E2189">
        <v>356.39049999999997</v>
      </c>
      <c r="F2189" t="s">
        <v>1351</v>
      </c>
      <c r="G2189" s="6">
        <v>45858.760706018518</v>
      </c>
      <c r="H2189"/>
      <c r="I2189" t="s">
        <v>1352</v>
      </c>
      <c r="J2189"/>
      <c r="K2189"/>
      <c r="L2189">
        <v>0</v>
      </c>
      <c r="M2189">
        <v>0</v>
      </c>
      <c r="N2189">
        <v>0.36889</v>
      </c>
      <c r="O2189">
        <v>3.0999999999999999E-3</v>
      </c>
      <c r="P2189"/>
      <c r="Q2189"/>
      <c r="R2189">
        <v>0.37198999999999999</v>
      </c>
      <c r="S2189"/>
      <c r="T2189"/>
      <c r="U2189"/>
      <c r="V2189"/>
      <c r="W2189"/>
      <c r="X2189"/>
      <c r="Y2189"/>
      <c r="Z2189"/>
      <c r="AA2189"/>
      <c r="AB2189"/>
      <c r="AC2189"/>
      <c r="AD2189"/>
      <c r="AE2189">
        <v>3.0999999999999999E-3</v>
      </c>
      <c r="AF2189"/>
      <c r="AG2189"/>
      <c r="AH2189"/>
      <c r="AI2189"/>
      <c r="AJ2189"/>
      <c r="AK2189"/>
      <c r="AL2189"/>
      <c r="AM2189"/>
      <c r="AN2189"/>
      <c r="AO2189"/>
      <c r="AP2189"/>
      <c r="AQ2189"/>
      <c r="AR2189"/>
      <c r="AS2189" t="s">
        <v>1353</v>
      </c>
      <c r="AT2189" s="108" t="str">
        <f t="shared" si="34"/>
        <v>HB3_2025-07-20_T</v>
      </c>
    </row>
    <row r="2190" spans="1:46" x14ac:dyDescent="0.35">
      <c r="A2190" t="s">
        <v>1912</v>
      </c>
      <c r="B2190" t="s">
        <v>1349</v>
      </c>
      <c r="C2190" t="s">
        <v>1350</v>
      </c>
      <c r="D2190" t="s">
        <v>1349</v>
      </c>
      <c r="E2190">
        <v>-3.3744700000000001</v>
      </c>
      <c r="F2190" t="s">
        <v>1351</v>
      </c>
      <c r="G2190" s="6">
        <v>45858.762465277781</v>
      </c>
      <c r="H2190"/>
      <c r="I2190" t="s">
        <v>1352</v>
      </c>
      <c r="J2190"/>
      <c r="K2190"/>
      <c r="L2190">
        <v>0</v>
      </c>
      <c r="M2190">
        <v>0</v>
      </c>
      <c r="N2190">
        <v>-1.9000000000000001E-4</v>
      </c>
      <c r="O2190">
        <v>8.3400000000000002E-3</v>
      </c>
      <c r="P2190"/>
      <c r="Q2190"/>
      <c r="R2190">
        <v>8.1499999999999993E-3</v>
      </c>
      <c r="S2190"/>
      <c r="T2190"/>
      <c r="U2190"/>
      <c r="V2190"/>
      <c r="W2190"/>
      <c r="X2190"/>
      <c r="Y2190"/>
      <c r="Z2190"/>
      <c r="AA2190"/>
      <c r="AB2190"/>
      <c r="AC2190"/>
      <c r="AD2190"/>
      <c r="AE2190">
        <v>8.3400000000000002E-3</v>
      </c>
      <c r="AF2190"/>
      <c r="AG2190"/>
      <c r="AH2190"/>
      <c r="AI2190"/>
      <c r="AJ2190"/>
      <c r="AK2190"/>
      <c r="AL2190"/>
      <c r="AM2190"/>
      <c r="AN2190"/>
      <c r="AO2190"/>
      <c r="AP2190"/>
      <c r="AQ2190"/>
      <c r="AR2190"/>
      <c r="AS2190" t="s">
        <v>1353</v>
      </c>
      <c r="AT2190" s="108" t="str">
        <f t="shared" si="34"/>
        <v>BRL1_2025-07-20_N</v>
      </c>
    </row>
    <row r="2191" spans="1:46" x14ac:dyDescent="0.35">
      <c r="A2191" t="s">
        <v>1911</v>
      </c>
      <c r="B2191" t="s">
        <v>1349</v>
      </c>
      <c r="C2191" t="s">
        <v>1356</v>
      </c>
      <c r="D2191" t="s">
        <v>1349</v>
      </c>
      <c r="E2191">
        <v>5.1799999999999997E-3</v>
      </c>
      <c r="F2191" t="s">
        <v>1357</v>
      </c>
      <c r="G2191" s="6">
        <v>45858.763101851851</v>
      </c>
      <c r="H2191"/>
      <c r="I2191" t="s">
        <v>1352</v>
      </c>
      <c r="J2191"/>
      <c r="K2191"/>
      <c r="L2191">
        <v>0</v>
      </c>
      <c r="M2191">
        <v>0</v>
      </c>
      <c r="N2191">
        <v>5.8E-4</v>
      </c>
      <c r="O2191">
        <v>5.9199999999999999E-3</v>
      </c>
      <c r="P2191"/>
      <c r="Q2191"/>
      <c r="R2191">
        <v>6.4900000000000001E-3</v>
      </c>
      <c r="S2191"/>
      <c r="T2191"/>
      <c r="U2191"/>
      <c r="V2191"/>
      <c r="W2191"/>
      <c r="X2191"/>
      <c r="Y2191"/>
      <c r="Z2191"/>
      <c r="AA2191"/>
      <c r="AB2191"/>
      <c r="AC2191"/>
      <c r="AD2191"/>
      <c r="AE2191">
        <v>5.9199999999999999E-3</v>
      </c>
      <c r="AF2191"/>
      <c r="AG2191"/>
      <c r="AH2191"/>
      <c r="AI2191"/>
      <c r="AJ2191"/>
      <c r="AK2191"/>
      <c r="AL2191"/>
      <c r="AM2191"/>
      <c r="AN2191"/>
      <c r="AO2191"/>
      <c r="AP2191"/>
      <c r="AQ2191"/>
      <c r="AR2191"/>
      <c r="AS2191" t="s">
        <v>1353</v>
      </c>
      <c r="AT2191" s="108" t="str">
        <f t="shared" si="34"/>
        <v>CVL1_2025-07-20_P</v>
      </c>
    </row>
    <row r="2192" spans="1:46" x14ac:dyDescent="0.35">
      <c r="A2192" t="s">
        <v>1913</v>
      </c>
      <c r="B2192" t="s">
        <v>1349</v>
      </c>
      <c r="C2192" t="s">
        <v>1350</v>
      </c>
      <c r="D2192" t="s">
        <v>1349</v>
      </c>
      <c r="E2192">
        <v>-2.90123</v>
      </c>
      <c r="F2192" t="s">
        <v>1351</v>
      </c>
      <c r="G2192" s="6">
        <v>45858.764027777775</v>
      </c>
      <c r="H2192"/>
      <c r="I2192" t="s">
        <v>1352</v>
      </c>
      <c r="J2192"/>
      <c r="K2192"/>
      <c r="L2192">
        <v>0</v>
      </c>
      <c r="M2192">
        <v>0</v>
      </c>
      <c r="N2192">
        <v>1.1900000000000001E-3</v>
      </c>
      <c r="O2192">
        <v>3.48E-3</v>
      </c>
      <c r="P2192"/>
      <c r="Q2192"/>
      <c r="R2192">
        <v>4.6600000000000001E-3</v>
      </c>
      <c r="S2192"/>
      <c r="T2192"/>
      <c r="U2192"/>
      <c r="V2192"/>
      <c r="W2192"/>
      <c r="X2192"/>
      <c r="Y2192"/>
      <c r="Z2192"/>
      <c r="AA2192"/>
      <c r="AB2192"/>
      <c r="AC2192"/>
      <c r="AD2192"/>
      <c r="AE2192">
        <v>3.48E-3</v>
      </c>
      <c r="AF2192"/>
      <c r="AG2192"/>
      <c r="AH2192"/>
      <c r="AI2192"/>
      <c r="AJ2192"/>
      <c r="AK2192"/>
      <c r="AL2192"/>
      <c r="AM2192"/>
      <c r="AN2192"/>
      <c r="AO2192"/>
      <c r="AP2192"/>
      <c r="AQ2192"/>
      <c r="AR2192"/>
      <c r="AS2192" t="s">
        <v>1353</v>
      </c>
      <c r="AT2192" s="108" t="str">
        <f t="shared" si="34"/>
        <v>SYL1_2025-07-20_N</v>
      </c>
    </row>
    <row r="2193" spans="1:46" x14ac:dyDescent="0.35">
      <c r="A2193" t="s">
        <v>1914</v>
      </c>
      <c r="B2193" t="s">
        <v>1349</v>
      </c>
      <c r="C2193" t="s">
        <v>1350</v>
      </c>
      <c r="D2193" t="s">
        <v>1349</v>
      </c>
      <c r="E2193">
        <v>-1.06501</v>
      </c>
      <c r="F2193" t="s">
        <v>1351</v>
      </c>
      <c r="G2193" s="6">
        <v>45858.765277777777</v>
      </c>
      <c r="H2193"/>
      <c r="I2193" t="s">
        <v>1352</v>
      </c>
      <c r="J2193"/>
      <c r="K2193"/>
      <c r="L2193">
        <v>0</v>
      </c>
      <c r="M2193">
        <v>0</v>
      </c>
      <c r="N2193">
        <v>6.5100000000000002E-3</v>
      </c>
      <c r="O2193">
        <v>1.5499999999999999E-3</v>
      </c>
      <c r="P2193"/>
      <c r="Q2193"/>
      <c r="R2193">
        <v>8.0700000000000008E-3</v>
      </c>
      <c r="S2193"/>
      <c r="T2193"/>
      <c r="U2193"/>
      <c r="V2193"/>
      <c r="W2193"/>
      <c r="X2193"/>
      <c r="Y2193"/>
      <c r="Z2193"/>
      <c r="AA2193"/>
      <c r="AB2193"/>
      <c r="AC2193"/>
      <c r="AD2193"/>
      <c r="AE2193">
        <v>1.5499999999999999E-3</v>
      </c>
      <c r="AF2193"/>
      <c r="AG2193"/>
      <c r="AH2193"/>
      <c r="AI2193"/>
      <c r="AJ2193"/>
      <c r="AK2193"/>
      <c r="AL2193"/>
      <c r="AM2193"/>
      <c r="AN2193"/>
      <c r="AO2193"/>
      <c r="AP2193"/>
      <c r="AQ2193"/>
      <c r="AR2193"/>
      <c r="AS2193" t="s">
        <v>1353</v>
      </c>
      <c r="AT2193" s="108" t="str">
        <f t="shared" si="34"/>
        <v>MB3_2025-07-20_N</v>
      </c>
    </row>
    <row r="2194" spans="1:46" x14ac:dyDescent="0.35">
      <c r="A2194" t="s">
        <v>1911</v>
      </c>
      <c r="B2194" t="s">
        <v>1349</v>
      </c>
      <c r="C2194" t="s">
        <v>1361</v>
      </c>
      <c r="D2194" t="s">
        <v>1349</v>
      </c>
      <c r="E2194">
        <v>-12.914110000000001</v>
      </c>
      <c r="F2194" t="s">
        <v>1351</v>
      </c>
      <c r="G2194" s="6">
        <v>45858.765706018516</v>
      </c>
      <c r="H2194"/>
      <c r="I2194" t="s">
        <v>1352</v>
      </c>
      <c r="J2194">
        <v>30</v>
      </c>
      <c r="K2194"/>
      <c r="L2194">
        <v>0</v>
      </c>
      <c r="M2194">
        <v>0</v>
      </c>
      <c r="N2194">
        <v>1.1000000000000001E-3</v>
      </c>
      <c r="O2194">
        <v>5.7099999999999998E-3</v>
      </c>
      <c r="P2194"/>
      <c r="Q2194"/>
      <c r="R2194">
        <v>6.8100000000000001E-3</v>
      </c>
      <c r="S2194"/>
      <c r="T2194"/>
      <c r="U2194"/>
      <c r="V2194"/>
      <c r="W2194"/>
      <c r="X2194"/>
      <c r="Y2194"/>
      <c r="Z2194"/>
      <c r="AA2194"/>
      <c r="AB2194"/>
      <c r="AC2194"/>
      <c r="AD2194"/>
      <c r="AE2194">
        <v>5.7099999999999998E-3</v>
      </c>
      <c r="AF2194"/>
      <c r="AG2194"/>
      <c r="AH2194"/>
      <c r="AI2194"/>
      <c r="AJ2194"/>
      <c r="AK2194"/>
      <c r="AL2194"/>
      <c r="AM2194"/>
      <c r="AN2194"/>
      <c r="AO2194"/>
      <c r="AP2194"/>
      <c r="AQ2194"/>
      <c r="AR2194"/>
      <c r="AS2194" t="s">
        <v>1353</v>
      </c>
      <c r="AT2194" s="108" t="str">
        <f t="shared" si="34"/>
        <v>CVL1_2025-07-20_T</v>
      </c>
    </row>
    <row r="2195" spans="1:46" x14ac:dyDescent="0.35">
      <c r="A2195" t="s">
        <v>1913</v>
      </c>
      <c r="B2195" t="s">
        <v>1349</v>
      </c>
      <c r="C2195" t="s">
        <v>1356</v>
      </c>
      <c r="D2195" t="s">
        <v>1349</v>
      </c>
      <c r="E2195">
        <v>9.8530000000000006E-2</v>
      </c>
      <c r="F2195" t="s">
        <v>1357</v>
      </c>
      <c r="G2195" s="6">
        <v>45858.766527777778</v>
      </c>
      <c r="H2195"/>
      <c r="I2195" t="s">
        <v>1352</v>
      </c>
      <c r="J2195"/>
      <c r="K2195"/>
      <c r="L2195">
        <v>0</v>
      </c>
      <c r="M2195">
        <v>0</v>
      </c>
      <c r="N2195">
        <v>4.7100000000000003E-2</v>
      </c>
      <c r="O2195">
        <v>8.8000000000000003E-4</v>
      </c>
      <c r="P2195"/>
      <c r="Q2195"/>
      <c r="R2195">
        <v>4.7980000000000002E-2</v>
      </c>
      <c r="S2195"/>
      <c r="T2195"/>
      <c r="U2195"/>
      <c r="V2195"/>
      <c r="W2195"/>
      <c r="X2195"/>
      <c r="Y2195"/>
      <c r="Z2195"/>
      <c r="AA2195"/>
      <c r="AB2195"/>
      <c r="AC2195"/>
      <c r="AD2195"/>
      <c r="AE2195">
        <v>8.8000000000000003E-4</v>
      </c>
      <c r="AF2195"/>
      <c r="AG2195"/>
      <c r="AH2195"/>
      <c r="AI2195"/>
      <c r="AJ2195"/>
      <c r="AK2195"/>
      <c r="AL2195"/>
      <c r="AM2195"/>
      <c r="AN2195"/>
      <c r="AO2195"/>
      <c r="AP2195"/>
      <c r="AQ2195"/>
      <c r="AR2195"/>
      <c r="AS2195" t="s">
        <v>1353</v>
      </c>
      <c r="AT2195" s="108" t="str">
        <f t="shared" si="34"/>
        <v>SYL1_2025-07-20_P</v>
      </c>
    </row>
    <row r="2196" spans="1:46" x14ac:dyDescent="0.35">
      <c r="A2196" t="s">
        <v>1911</v>
      </c>
      <c r="B2196" t="s">
        <v>1349</v>
      </c>
      <c r="C2196" t="s">
        <v>1359</v>
      </c>
      <c r="D2196" t="s">
        <v>1349</v>
      </c>
      <c r="E2196">
        <v>413.83969999999999</v>
      </c>
      <c r="F2196" t="s">
        <v>1357</v>
      </c>
      <c r="G2196" s="6">
        <v>45858.767256944448</v>
      </c>
      <c r="H2196"/>
      <c r="I2196" t="s">
        <v>1352</v>
      </c>
      <c r="J2196"/>
      <c r="K2196" t="s">
        <v>1360</v>
      </c>
      <c r="L2196">
        <v>4</v>
      </c>
      <c r="M2196">
        <v>0</v>
      </c>
      <c r="N2196">
        <v>0.24556</v>
      </c>
      <c r="O2196">
        <v>0.13109999999999999</v>
      </c>
      <c r="P2196"/>
      <c r="Q2196"/>
      <c r="R2196">
        <v>0.37667</v>
      </c>
      <c r="S2196"/>
      <c r="T2196"/>
      <c r="U2196"/>
      <c r="V2196"/>
      <c r="W2196"/>
      <c r="X2196"/>
      <c r="Y2196"/>
      <c r="Z2196"/>
      <c r="AA2196"/>
      <c r="AB2196"/>
      <c r="AC2196"/>
      <c r="AD2196"/>
      <c r="AE2196">
        <v>0.13109999999999999</v>
      </c>
      <c r="AF2196"/>
      <c r="AG2196"/>
      <c r="AH2196"/>
      <c r="AI2196"/>
      <c r="AJ2196"/>
      <c r="AK2196"/>
      <c r="AL2196"/>
      <c r="AM2196"/>
      <c r="AN2196"/>
      <c r="AO2196"/>
      <c r="AP2196"/>
      <c r="AQ2196"/>
      <c r="AR2196"/>
      <c r="AS2196" t="s">
        <v>1353</v>
      </c>
      <c r="AT2196" s="108" t="str">
        <f t="shared" si="34"/>
        <v>CVL1_2025-07-20_C</v>
      </c>
    </row>
    <row r="2197" spans="1:46" x14ac:dyDescent="0.35">
      <c r="A2197" t="s">
        <v>1915</v>
      </c>
      <c r="B2197" t="s">
        <v>1349</v>
      </c>
      <c r="C2197" t="s">
        <v>1350</v>
      </c>
      <c r="D2197" t="s">
        <v>1349</v>
      </c>
      <c r="E2197">
        <v>1.0922499999999999</v>
      </c>
      <c r="F2197" t="s">
        <v>1351</v>
      </c>
      <c r="G2197" s="6">
        <v>45858.767581018517</v>
      </c>
      <c r="H2197"/>
      <c r="I2197" t="s">
        <v>1352</v>
      </c>
      <c r="J2197"/>
      <c r="K2197"/>
      <c r="L2197">
        <v>0</v>
      </c>
      <c r="M2197">
        <v>0</v>
      </c>
      <c r="N2197">
        <v>1.278E-2</v>
      </c>
      <c r="O2197">
        <v>7.3299999999999997E-3</v>
      </c>
      <c r="P2197"/>
      <c r="Q2197"/>
      <c r="R2197">
        <v>2.0109999999999999E-2</v>
      </c>
      <c r="S2197"/>
      <c r="T2197"/>
      <c r="U2197"/>
      <c r="V2197"/>
      <c r="W2197"/>
      <c r="X2197"/>
      <c r="Y2197"/>
      <c r="Z2197"/>
      <c r="AA2197"/>
      <c r="AB2197"/>
      <c r="AC2197"/>
      <c r="AD2197"/>
      <c r="AE2197">
        <v>7.3299999999999997E-3</v>
      </c>
      <c r="AF2197"/>
      <c r="AG2197"/>
      <c r="AH2197"/>
      <c r="AI2197"/>
      <c r="AJ2197"/>
      <c r="AK2197"/>
      <c r="AL2197"/>
      <c r="AM2197"/>
      <c r="AN2197"/>
      <c r="AO2197"/>
      <c r="AP2197"/>
      <c r="AQ2197"/>
      <c r="AR2197"/>
      <c r="AS2197" t="s">
        <v>1353</v>
      </c>
      <c r="AT2197" s="108" t="str">
        <f t="shared" si="34"/>
        <v>SB2_2025-07-20_N</v>
      </c>
    </row>
    <row r="2198" spans="1:46" x14ac:dyDescent="0.35">
      <c r="A2198" t="s">
        <v>1912</v>
      </c>
      <c r="B2198" t="s">
        <v>1349</v>
      </c>
      <c r="C2198" t="s">
        <v>1361</v>
      </c>
      <c r="D2198" t="s">
        <v>1349</v>
      </c>
      <c r="E2198">
        <v>18.03961</v>
      </c>
      <c r="F2198" t="s">
        <v>1351</v>
      </c>
      <c r="G2198" s="6">
        <v>45858.767881944441</v>
      </c>
      <c r="H2198"/>
      <c r="I2198" t="s">
        <v>1352</v>
      </c>
      <c r="J2198"/>
      <c r="K2198"/>
      <c r="L2198">
        <v>0</v>
      </c>
      <c r="M2198">
        <v>0</v>
      </c>
      <c r="N2198">
        <v>3.0509999999999999E-2</v>
      </c>
      <c r="O2198">
        <v>5.8300000000000001E-3</v>
      </c>
      <c r="P2198"/>
      <c r="Q2198"/>
      <c r="R2198">
        <v>3.6339999999999997E-2</v>
      </c>
      <c r="S2198"/>
      <c r="T2198"/>
      <c r="U2198"/>
      <c r="V2198"/>
      <c r="W2198"/>
      <c r="X2198"/>
      <c r="Y2198"/>
      <c r="Z2198"/>
      <c r="AA2198"/>
      <c r="AB2198"/>
      <c r="AC2198"/>
      <c r="AD2198"/>
      <c r="AE2198">
        <v>5.8300000000000001E-3</v>
      </c>
      <c r="AF2198"/>
      <c r="AG2198"/>
      <c r="AH2198"/>
      <c r="AI2198"/>
      <c r="AJ2198"/>
      <c r="AK2198"/>
      <c r="AL2198"/>
      <c r="AM2198"/>
      <c r="AN2198"/>
      <c r="AO2198"/>
      <c r="AP2198"/>
      <c r="AQ2198"/>
      <c r="AR2198"/>
      <c r="AS2198" t="s">
        <v>1353</v>
      </c>
      <c r="AT2198" s="108" t="str">
        <f t="shared" si="34"/>
        <v>BRL1_2025-07-20_T</v>
      </c>
    </row>
    <row r="2199" spans="1:46" x14ac:dyDescent="0.35">
      <c r="A2199" t="s">
        <v>1914</v>
      </c>
      <c r="B2199" t="s">
        <v>1349</v>
      </c>
      <c r="C2199" t="s">
        <v>1356</v>
      </c>
      <c r="D2199" t="s">
        <v>1349</v>
      </c>
      <c r="E2199">
        <v>0.11522</v>
      </c>
      <c r="F2199" t="s">
        <v>1357</v>
      </c>
      <c r="G2199" s="6">
        <v>45858.76934027778</v>
      </c>
      <c r="H2199"/>
      <c r="I2199" t="s">
        <v>1352</v>
      </c>
      <c r="J2199"/>
      <c r="K2199"/>
      <c r="L2199">
        <v>0</v>
      </c>
      <c r="M2199">
        <v>0</v>
      </c>
      <c r="N2199">
        <v>5.5410000000000001E-2</v>
      </c>
      <c r="O2199">
        <v>5.1000000000000004E-4</v>
      </c>
      <c r="P2199"/>
      <c r="Q2199"/>
      <c r="R2199">
        <v>5.5919999999999997E-2</v>
      </c>
      <c r="S2199"/>
      <c r="T2199"/>
      <c r="U2199"/>
      <c r="V2199"/>
      <c r="W2199"/>
      <c r="X2199"/>
      <c r="Y2199"/>
      <c r="Z2199"/>
      <c r="AA2199"/>
      <c r="AB2199"/>
      <c r="AC2199"/>
      <c r="AD2199"/>
      <c r="AE2199">
        <v>5.1000000000000004E-4</v>
      </c>
      <c r="AF2199"/>
      <c r="AG2199"/>
      <c r="AH2199"/>
      <c r="AI2199"/>
      <c r="AJ2199"/>
      <c r="AK2199"/>
      <c r="AL2199"/>
      <c r="AM2199"/>
      <c r="AN2199"/>
      <c r="AO2199"/>
      <c r="AP2199"/>
      <c r="AQ2199"/>
      <c r="AR2199"/>
      <c r="AS2199" t="s">
        <v>1353</v>
      </c>
      <c r="AT2199" s="108" t="str">
        <f t="shared" si="34"/>
        <v>MB3_2025-07-20_P</v>
      </c>
    </row>
    <row r="2200" spans="1:46" x14ac:dyDescent="0.35">
      <c r="A2200" t="s">
        <v>1912</v>
      </c>
      <c r="B2200" t="s">
        <v>1349</v>
      </c>
      <c r="C2200" t="s">
        <v>1359</v>
      </c>
      <c r="D2200" t="s">
        <v>1349</v>
      </c>
      <c r="E2200">
        <v>425.74369999999999</v>
      </c>
      <c r="F2200" t="s">
        <v>1357</v>
      </c>
      <c r="G2200" s="6">
        <v>45858.769861111112</v>
      </c>
      <c r="H2200"/>
      <c r="I2200" t="s">
        <v>1352</v>
      </c>
      <c r="J2200"/>
      <c r="K2200" t="s">
        <v>1360</v>
      </c>
      <c r="L2200">
        <v>4</v>
      </c>
      <c r="M2200">
        <v>0</v>
      </c>
      <c r="N2200">
        <v>0.25176999999999999</v>
      </c>
      <c r="O2200">
        <v>0.13145999999999999</v>
      </c>
      <c r="P2200"/>
      <c r="Q2200"/>
      <c r="R2200">
        <v>0.38323000000000002</v>
      </c>
      <c r="S2200"/>
      <c r="T2200"/>
      <c r="U2200"/>
      <c r="V2200"/>
      <c r="W2200"/>
      <c r="X2200"/>
      <c r="Y2200"/>
      <c r="Z2200"/>
      <c r="AA2200"/>
      <c r="AB2200"/>
      <c r="AC2200"/>
      <c r="AD2200"/>
      <c r="AE2200">
        <v>0.13145999999999999</v>
      </c>
      <c r="AF2200"/>
      <c r="AG2200"/>
      <c r="AH2200"/>
      <c r="AI2200"/>
      <c r="AJ2200"/>
      <c r="AK2200"/>
      <c r="AL2200"/>
      <c r="AM2200"/>
      <c r="AN2200"/>
      <c r="AO2200"/>
      <c r="AP2200"/>
      <c r="AQ2200"/>
      <c r="AR2200"/>
      <c r="AS2200" t="s">
        <v>1353</v>
      </c>
      <c r="AT2200" s="108" t="str">
        <f t="shared" si="34"/>
        <v>BRL1_2025-07-20_C</v>
      </c>
    </row>
    <row r="2201" spans="1:46" x14ac:dyDescent="0.35">
      <c r="A2201" t="s">
        <v>1916</v>
      </c>
      <c r="B2201" t="s">
        <v>1349</v>
      </c>
      <c r="C2201" t="s">
        <v>1350</v>
      </c>
      <c r="D2201" t="s">
        <v>1349</v>
      </c>
      <c r="E2201">
        <v>-0.3876</v>
      </c>
      <c r="F2201" t="s">
        <v>1351</v>
      </c>
      <c r="G2201" s="6">
        <v>45858.770497685182</v>
      </c>
      <c r="H2201"/>
      <c r="I2201" t="s">
        <v>1352</v>
      </c>
      <c r="J2201"/>
      <c r="K2201"/>
      <c r="L2201">
        <v>0</v>
      </c>
      <c r="M2201">
        <v>0</v>
      </c>
      <c r="N2201">
        <v>8.4799999999999997E-3</v>
      </c>
      <c r="O2201">
        <v>1.91E-3</v>
      </c>
      <c r="P2201"/>
      <c r="Q2201"/>
      <c r="R2201">
        <v>1.039E-2</v>
      </c>
      <c r="S2201"/>
      <c r="T2201"/>
      <c r="U2201"/>
      <c r="V2201"/>
      <c r="W2201"/>
      <c r="X2201"/>
      <c r="Y2201"/>
      <c r="Z2201"/>
      <c r="AA2201"/>
      <c r="AB2201"/>
      <c r="AC2201"/>
      <c r="AD2201"/>
      <c r="AE2201">
        <v>1.91E-3</v>
      </c>
      <c r="AF2201"/>
      <c r="AG2201"/>
      <c r="AH2201"/>
      <c r="AI2201"/>
      <c r="AJ2201"/>
      <c r="AK2201"/>
      <c r="AL2201"/>
      <c r="AM2201"/>
      <c r="AN2201"/>
      <c r="AO2201"/>
      <c r="AP2201"/>
      <c r="AQ2201"/>
      <c r="AR2201"/>
      <c r="AS2201" t="s">
        <v>1353</v>
      </c>
      <c r="AT2201" s="108" t="str">
        <f t="shared" si="34"/>
        <v>BD5_2025-07-20_N</v>
      </c>
    </row>
    <row r="2202" spans="1:46" x14ac:dyDescent="0.35">
      <c r="A2202" t="s">
        <v>1913</v>
      </c>
      <c r="B2202" t="s">
        <v>1349</v>
      </c>
      <c r="C2202" t="s">
        <v>1361</v>
      </c>
      <c r="D2202" t="s">
        <v>1349</v>
      </c>
      <c r="E2202">
        <v>-7.3056400000000004</v>
      </c>
      <c r="F2202" t="s">
        <v>1351</v>
      </c>
      <c r="G2202" s="6">
        <v>45858.770497685182</v>
      </c>
      <c r="H2202"/>
      <c r="I2202" t="s">
        <v>1352</v>
      </c>
      <c r="J2202">
        <v>30</v>
      </c>
      <c r="K2202"/>
      <c r="L2202">
        <v>0</v>
      </c>
      <c r="M2202">
        <v>0</v>
      </c>
      <c r="N2202">
        <v>6.4200000000000004E-3</v>
      </c>
      <c r="O2202">
        <v>2.31E-3</v>
      </c>
      <c r="P2202"/>
      <c r="Q2202"/>
      <c r="R2202">
        <v>8.7399999999999995E-3</v>
      </c>
      <c r="S2202"/>
      <c r="T2202"/>
      <c r="U2202"/>
      <c r="V2202"/>
      <c r="W2202"/>
      <c r="X2202"/>
      <c r="Y2202"/>
      <c r="Z2202"/>
      <c r="AA2202"/>
      <c r="AB2202"/>
      <c r="AC2202"/>
      <c r="AD2202"/>
      <c r="AE2202">
        <v>2.31E-3</v>
      </c>
      <c r="AF2202"/>
      <c r="AG2202"/>
      <c r="AH2202"/>
      <c r="AI2202"/>
      <c r="AJ2202"/>
      <c r="AK2202"/>
      <c r="AL2202"/>
      <c r="AM2202"/>
      <c r="AN2202"/>
      <c r="AO2202"/>
      <c r="AP2202"/>
      <c r="AQ2202"/>
      <c r="AR2202"/>
      <c r="AS2202" t="s">
        <v>1353</v>
      </c>
      <c r="AT2202" s="108" t="str">
        <f t="shared" si="34"/>
        <v>SYL1_2025-07-20_T</v>
      </c>
    </row>
    <row r="2203" spans="1:46" x14ac:dyDescent="0.35">
      <c r="A2203" t="s">
        <v>1914</v>
      </c>
      <c r="B2203" t="s">
        <v>1349</v>
      </c>
      <c r="C2203" t="s">
        <v>1361</v>
      </c>
      <c r="D2203" t="s">
        <v>1349</v>
      </c>
      <c r="E2203">
        <v>138.18090000000001</v>
      </c>
      <c r="F2203" t="s">
        <v>1351</v>
      </c>
      <c r="G2203" s="6">
        <v>45858.771006944444</v>
      </c>
      <c r="H2203"/>
      <c r="I2203" t="s">
        <v>1352</v>
      </c>
      <c r="J2203"/>
      <c r="K2203"/>
      <c r="L2203">
        <v>0</v>
      </c>
      <c r="M2203">
        <v>0</v>
      </c>
      <c r="N2203">
        <v>0.14704</v>
      </c>
      <c r="O2203">
        <v>1.65E-3</v>
      </c>
      <c r="P2203"/>
      <c r="Q2203"/>
      <c r="R2203">
        <v>0.14868999999999999</v>
      </c>
      <c r="S2203"/>
      <c r="T2203"/>
      <c r="U2203"/>
      <c r="V2203"/>
      <c r="W2203"/>
      <c r="X2203"/>
      <c r="Y2203"/>
      <c r="Z2203"/>
      <c r="AA2203"/>
      <c r="AB2203"/>
      <c r="AC2203"/>
      <c r="AD2203"/>
      <c r="AE2203">
        <v>1.65E-3</v>
      </c>
      <c r="AF2203"/>
      <c r="AG2203"/>
      <c r="AH2203"/>
      <c r="AI2203"/>
      <c r="AJ2203"/>
      <c r="AK2203"/>
      <c r="AL2203"/>
      <c r="AM2203"/>
      <c r="AN2203"/>
      <c r="AO2203"/>
      <c r="AP2203"/>
      <c r="AQ2203"/>
      <c r="AR2203"/>
      <c r="AS2203" t="s">
        <v>1353</v>
      </c>
      <c r="AT2203" s="108" t="str">
        <f t="shared" si="34"/>
        <v>MB3_2025-07-20_T</v>
      </c>
    </row>
    <row r="2204" spans="1:46" x14ac:dyDescent="0.35">
      <c r="A2204" t="s">
        <v>1915</v>
      </c>
      <c r="B2204" t="s">
        <v>1349</v>
      </c>
      <c r="C2204" t="s">
        <v>1356</v>
      </c>
      <c r="D2204" t="s">
        <v>1349</v>
      </c>
      <c r="E2204">
        <v>0.17591999999999999</v>
      </c>
      <c r="F2204" t="s">
        <v>1357</v>
      </c>
      <c r="G2204" s="6">
        <v>45858.771319444444</v>
      </c>
      <c r="H2204"/>
      <c r="I2204" t="s">
        <v>1352</v>
      </c>
      <c r="J2204"/>
      <c r="K2204"/>
      <c r="L2204">
        <v>0</v>
      </c>
      <c r="M2204">
        <v>0</v>
      </c>
      <c r="N2204">
        <v>8.566E-2</v>
      </c>
      <c r="O2204">
        <v>1.4599999999999999E-3</v>
      </c>
      <c r="P2204"/>
      <c r="Q2204"/>
      <c r="R2204">
        <v>8.7129999999999999E-2</v>
      </c>
      <c r="S2204"/>
      <c r="T2204"/>
      <c r="U2204"/>
      <c r="V2204"/>
      <c r="W2204"/>
      <c r="X2204"/>
      <c r="Y2204"/>
      <c r="Z2204"/>
      <c r="AA2204"/>
      <c r="AB2204"/>
      <c r="AC2204"/>
      <c r="AD2204"/>
      <c r="AE2204">
        <v>1.4599999999999999E-3</v>
      </c>
      <c r="AF2204"/>
      <c r="AG2204"/>
      <c r="AH2204"/>
      <c r="AI2204"/>
      <c r="AJ2204"/>
      <c r="AK2204"/>
      <c r="AL2204"/>
      <c r="AM2204"/>
      <c r="AN2204"/>
      <c r="AO2204"/>
      <c r="AP2204"/>
      <c r="AQ2204"/>
      <c r="AR2204"/>
      <c r="AS2204" t="s">
        <v>1353</v>
      </c>
      <c r="AT2204" s="108" t="str">
        <f t="shared" si="34"/>
        <v>SB2_2025-07-20_P</v>
      </c>
    </row>
    <row r="2205" spans="1:46" x14ac:dyDescent="0.35">
      <c r="A2205" t="s">
        <v>1916</v>
      </c>
      <c r="B2205" t="s">
        <v>1349</v>
      </c>
      <c r="C2205" t="s">
        <v>1356</v>
      </c>
      <c r="D2205" t="s">
        <v>1349</v>
      </c>
      <c r="E2205">
        <v>0.17480000000000001</v>
      </c>
      <c r="F2205" t="s">
        <v>1357</v>
      </c>
      <c r="G2205" s="6">
        <v>45858.772476851853</v>
      </c>
      <c r="H2205"/>
      <c r="I2205" t="s">
        <v>1352</v>
      </c>
      <c r="J2205"/>
      <c r="K2205"/>
      <c r="L2205">
        <v>0</v>
      </c>
      <c r="M2205">
        <v>0</v>
      </c>
      <c r="N2205">
        <v>8.5110000000000005E-2</v>
      </c>
      <c r="O2205">
        <v>6.7000000000000002E-4</v>
      </c>
      <c r="P2205"/>
      <c r="Q2205"/>
      <c r="R2205">
        <v>8.5769999999999999E-2</v>
      </c>
      <c r="S2205"/>
      <c r="T2205"/>
      <c r="U2205"/>
      <c r="V2205"/>
      <c r="W2205"/>
      <c r="X2205"/>
      <c r="Y2205"/>
      <c r="Z2205"/>
      <c r="AA2205"/>
      <c r="AB2205"/>
      <c r="AC2205"/>
      <c r="AD2205"/>
      <c r="AE2205">
        <v>6.7000000000000002E-4</v>
      </c>
      <c r="AF2205"/>
      <c r="AG2205"/>
      <c r="AH2205"/>
      <c r="AI2205"/>
      <c r="AJ2205"/>
      <c r="AK2205"/>
      <c r="AL2205"/>
      <c r="AM2205"/>
      <c r="AN2205"/>
      <c r="AO2205"/>
      <c r="AP2205"/>
      <c r="AQ2205"/>
      <c r="AR2205"/>
      <c r="AS2205" t="s">
        <v>1353</v>
      </c>
      <c r="AT2205" s="108" t="str">
        <f t="shared" si="34"/>
        <v>BD5_2025-07-20_P</v>
      </c>
    </row>
    <row r="2206" spans="1:46" x14ac:dyDescent="0.35">
      <c r="A2206" t="s">
        <v>1915</v>
      </c>
      <c r="B2206" t="s">
        <v>1349</v>
      </c>
      <c r="C2206" t="s">
        <v>1359</v>
      </c>
      <c r="D2206" t="s">
        <v>1349</v>
      </c>
      <c r="E2206">
        <v>405.12400000000002</v>
      </c>
      <c r="F2206" t="s">
        <v>1357</v>
      </c>
      <c r="G2206" s="6">
        <v>45858.773819444446</v>
      </c>
      <c r="H2206"/>
      <c r="I2206" t="s">
        <v>1352</v>
      </c>
      <c r="J2206"/>
      <c r="K2206" t="s">
        <v>1360</v>
      </c>
      <c r="L2206">
        <v>4</v>
      </c>
      <c r="M2206">
        <v>0</v>
      </c>
      <c r="N2206">
        <v>0.24099000000000001</v>
      </c>
      <c r="O2206">
        <v>0.13092999999999999</v>
      </c>
      <c r="P2206"/>
      <c r="Q2206"/>
      <c r="R2206">
        <v>0.37191999999999997</v>
      </c>
      <c r="S2206"/>
      <c r="T2206"/>
      <c r="U2206"/>
      <c r="V2206"/>
      <c r="W2206"/>
      <c r="X2206"/>
      <c r="Y2206"/>
      <c r="Z2206"/>
      <c r="AA2206"/>
      <c r="AB2206"/>
      <c r="AC2206"/>
      <c r="AD2206"/>
      <c r="AE2206">
        <v>0.13092999999999999</v>
      </c>
      <c r="AF2206"/>
      <c r="AG2206"/>
      <c r="AH2206"/>
      <c r="AI2206"/>
      <c r="AJ2206"/>
      <c r="AK2206"/>
      <c r="AL2206"/>
      <c r="AM2206"/>
      <c r="AN2206"/>
      <c r="AO2206"/>
      <c r="AP2206"/>
      <c r="AQ2206"/>
      <c r="AR2206"/>
      <c r="AS2206" t="s">
        <v>1353</v>
      </c>
      <c r="AT2206" s="108" t="str">
        <f t="shared" si="34"/>
        <v>SB2_2025-07-20_C</v>
      </c>
    </row>
    <row r="2207" spans="1:46" x14ac:dyDescent="0.35">
      <c r="A2207" t="s">
        <v>1917</v>
      </c>
      <c r="B2207" t="s">
        <v>1349</v>
      </c>
      <c r="C2207" t="s">
        <v>1350</v>
      </c>
      <c r="D2207" t="s">
        <v>1349</v>
      </c>
      <c r="E2207">
        <v>6.3269000000000002</v>
      </c>
      <c r="F2207" t="s">
        <v>1351</v>
      </c>
      <c r="G2207" s="6">
        <v>45858.774131944447</v>
      </c>
      <c r="H2207"/>
      <c r="I2207" t="s">
        <v>1352</v>
      </c>
      <c r="J2207"/>
      <c r="K2207"/>
      <c r="L2207">
        <v>0</v>
      </c>
      <c r="M2207">
        <v>0</v>
      </c>
      <c r="N2207">
        <v>2.7969999999999998E-2</v>
      </c>
      <c r="O2207">
        <v>5.8999999999999999E-3</v>
      </c>
      <c r="P2207"/>
      <c r="Q2207"/>
      <c r="R2207">
        <v>3.3869999999999997E-2</v>
      </c>
      <c r="S2207"/>
      <c r="T2207"/>
      <c r="U2207"/>
      <c r="V2207"/>
      <c r="W2207"/>
      <c r="X2207"/>
      <c r="Y2207"/>
      <c r="Z2207"/>
      <c r="AA2207"/>
      <c r="AB2207"/>
      <c r="AC2207"/>
      <c r="AD2207"/>
      <c r="AE2207">
        <v>5.8999999999999999E-3</v>
      </c>
      <c r="AF2207"/>
      <c r="AG2207"/>
      <c r="AH2207"/>
      <c r="AI2207"/>
      <c r="AJ2207"/>
      <c r="AK2207"/>
      <c r="AL2207"/>
      <c r="AM2207"/>
      <c r="AN2207"/>
      <c r="AO2207"/>
      <c r="AP2207"/>
      <c r="AQ2207"/>
      <c r="AR2207"/>
      <c r="AS2207" t="s">
        <v>1353</v>
      </c>
      <c r="AT2207" s="108" t="str">
        <f t="shared" si="34"/>
        <v>RO1a_2025-07-20_N</v>
      </c>
    </row>
    <row r="2208" spans="1:46" x14ac:dyDescent="0.35">
      <c r="A2208" t="s">
        <v>1915</v>
      </c>
      <c r="B2208" t="s">
        <v>1349</v>
      </c>
      <c r="C2208" t="s">
        <v>1361</v>
      </c>
      <c r="D2208" t="s">
        <v>1349</v>
      </c>
      <c r="E2208">
        <v>304.01010000000002</v>
      </c>
      <c r="F2208" t="s">
        <v>1351</v>
      </c>
      <c r="G2208" s="6">
        <v>45858.775081018517</v>
      </c>
      <c r="H2208"/>
      <c r="I2208" t="s">
        <v>1352</v>
      </c>
      <c r="J2208"/>
      <c r="K2208"/>
      <c r="L2208">
        <v>0</v>
      </c>
      <c r="M2208">
        <v>0</v>
      </c>
      <c r="N2208">
        <v>0.31444</v>
      </c>
      <c r="O2208">
        <v>5.1799999999999997E-3</v>
      </c>
      <c r="P2208"/>
      <c r="Q2208"/>
      <c r="R2208">
        <v>0.31962000000000002</v>
      </c>
      <c r="S2208"/>
      <c r="T2208"/>
      <c r="U2208"/>
      <c r="V2208"/>
      <c r="W2208"/>
      <c r="X2208"/>
      <c r="Y2208"/>
      <c r="Z2208"/>
      <c r="AA2208"/>
      <c r="AB2208"/>
      <c r="AC2208"/>
      <c r="AD2208"/>
      <c r="AE2208">
        <v>5.1799999999999997E-3</v>
      </c>
      <c r="AF2208"/>
      <c r="AG2208"/>
      <c r="AH2208"/>
      <c r="AI2208"/>
      <c r="AJ2208"/>
      <c r="AK2208"/>
      <c r="AL2208"/>
      <c r="AM2208"/>
      <c r="AN2208"/>
      <c r="AO2208"/>
      <c r="AP2208"/>
      <c r="AQ2208"/>
      <c r="AR2208"/>
      <c r="AS2208" t="s">
        <v>1353</v>
      </c>
      <c r="AT2208" s="108" t="str">
        <f t="shared" si="34"/>
        <v>SB2_2025-07-20_T</v>
      </c>
    </row>
    <row r="2209" spans="1:72" x14ac:dyDescent="0.35">
      <c r="A2209" t="s">
        <v>1912</v>
      </c>
      <c r="B2209" t="s">
        <v>1349</v>
      </c>
      <c r="C2209" t="s">
        <v>1356</v>
      </c>
      <c r="D2209" t="s">
        <v>1349</v>
      </c>
      <c r="E2209">
        <v>9.3969999999999998E-2</v>
      </c>
      <c r="F2209" t="s">
        <v>1357</v>
      </c>
      <c r="G2209" s="6">
        <v>45858.775393518517</v>
      </c>
      <c r="H2209"/>
      <c r="I2209" t="s">
        <v>1352</v>
      </c>
      <c r="J2209"/>
      <c r="K2209" t="s">
        <v>1360</v>
      </c>
      <c r="L2209">
        <v>0</v>
      </c>
      <c r="M2209">
        <v>0</v>
      </c>
      <c r="N2209">
        <v>4.4819999999999999E-2</v>
      </c>
      <c r="O2209">
        <v>1.8600000000000001E-3</v>
      </c>
      <c r="P2209"/>
      <c r="Q2209"/>
      <c r="R2209">
        <v>4.6679999999999999E-2</v>
      </c>
      <c r="S2209"/>
      <c r="T2209"/>
      <c r="U2209"/>
      <c r="V2209"/>
      <c r="W2209"/>
      <c r="X2209"/>
      <c r="Y2209"/>
      <c r="Z2209"/>
      <c r="AA2209"/>
      <c r="AB2209"/>
      <c r="AC2209"/>
      <c r="AD2209"/>
      <c r="AE2209">
        <v>1.8600000000000001E-3</v>
      </c>
      <c r="AF2209"/>
      <c r="AG2209"/>
      <c r="AH2209"/>
      <c r="AI2209"/>
      <c r="AJ2209"/>
      <c r="AK2209"/>
      <c r="AL2209"/>
      <c r="AM2209"/>
      <c r="AN2209"/>
      <c r="AO2209"/>
      <c r="AP2209"/>
      <c r="AQ2209"/>
      <c r="AR2209"/>
      <c r="AS2209" t="s">
        <v>1353</v>
      </c>
      <c r="AT2209" s="108" t="str">
        <f t="shared" si="34"/>
        <v>BRL1_2025-07-20_P</v>
      </c>
    </row>
    <row r="2210" spans="1:72" x14ac:dyDescent="0.35">
      <c r="A2210" t="s">
        <v>1918</v>
      </c>
      <c r="B2210" t="s">
        <v>1349</v>
      </c>
      <c r="C2210" t="s">
        <v>1350</v>
      </c>
      <c r="D2210" t="s">
        <v>1349</v>
      </c>
      <c r="E2210">
        <v>-0.97787999999999997</v>
      </c>
      <c r="F2210" t="s">
        <v>1351</v>
      </c>
      <c r="G2210" s="6">
        <v>45858.77684027778</v>
      </c>
      <c r="H2210"/>
      <c r="I2210" t="s">
        <v>1352</v>
      </c>
      <c r="J2210"/>
      <c r="K2210"/>
      <c r="L2210">
        <v>0</v>
      </c>
      <c r="M2210">
        <v>0</v>
      </c>
      <c r="N2210">
        <v>6.77E-3</v>
      </c>
      <c r="O2210">
        <v>2.0600000000000002E-3</v>
      </c>
      <c r="P2210"/>
      <c r="Q2210"/>
      <c r="R2210">
        <v>8.8199999999999997E-3</v>
      </c>
      <c r="S2210"/>
      <c r="T2210"/>
      <c r="U2210"/>
      <c r="V2210"/>
      <c r="W2210"/>
      <c r="X2210"/>
      <c r="Y2210"/>
      <c r="Z2210"/>
      <c r="AA2210"/>
      <c r="AB2210"/>
      <c r="AC2210"/>
      <c r="AD2210"/>
      <c r="AE2210">
        <v>2.0600000000000002E-3</v>
      </c>
      <c r="AF2210"/>
      <c r="AG2210"/>
      <c r="AH2210"/>
      <c r="AI2210"/>
      <c r="AJ2210"/>
      <c r="AK2210"/>
      <c r="AL2210"/>
      <c r="AM2210"/>
      <c r="AN2210"/>
      <c r="AO2210"/>
      <c r="AP2210"/>
      <c r="AQ2210"/>
      <c r="AR2210"/>
      <c r="AS2210" t="s">
        <v>1353</v>
      </c>
      <c r="AT2210" s="108" t="str">
        <f t="shared" si="34"/>
        <v>BD4_2025-07-20_N</v>
      </c>
    </row>
    <row r="2211" spans="1:72" x14ac:dyDescent="0.35">
      <c r="A2211" t="s">
        <v>1913</v>
      </c>
      <c r="B2211" t="s">
        <v>1349</v>
      </c>
      <c r="C2211" t="s">
        <v>1359</v>
      </c>
      <c r="D2211" t="s">
        <v>1349</v>
      </c>
      <c r="E2211">
        <v>726.08870000000002</v>
      </c>
      <c r="F2211" t="s">
        <v>1357</v>
      </c>
      <c r="G2211" s="6">
        <v>45858.777569444443</v>
      </c>
      <c r="H2211"/>
      <c r="I2211" t="s">
        <v>1352</v>
      </c>
      <c r="J2211"/>
      <c r="K2211" t="s">
        <v>1360</v>
      </c>
      <c r="L2211">
        <v>29</v>
      </c>
      <c r="M2211">
        <v>0</v>
      </c>
      <c r="N2211">
        <v>7.868E-2</v>
      </c>
      <c r="O2211">
        <v>0.13205</v>
      </c>
      <c r="P2211"/>
      <c r="Q2211"/>
      <c r="R2211">
        <v>0.21074000000000001</v>
      </c>
      <c r="S2211"/>
      <c r="T2211"/>
      <c r="U2211"/>
      <c r="V2211"/>
      <c r="W2211"/>
      <c r="X2211"/>
      <c r="Y2211"/>
      <c r="Z2211"/>
      <c r="AA2211"/>
      <c r="AB2211"/>
      <c r="AC2211"/>
      <c r="AD2211"/>
      <c r="AE2211">
        <v>0.13205</v>
      </c>
      <c r="AF2211"/>
      <c r="AG2211"/>
      <c r="AH2211"/>
      <c r="AI2211"/>
      <c r="AJ2211"/>
      <c r="AK2211"/>
      <c r="AL2211"/>
      <c r="AM2211"/>
      <c r="AN2211"/>
      <c r="AO2211"/>
      <c r="AP2211"/>
      <c r="AQ2211"/>
      <c r="AR2211"/>
      <c r="AS2211" t="s">
        <v>1353</v>
      </c>
      <c r="AT2211" s="108" t="str">
        <f t="shared" si="34"/>
        <v>SYL1_2025-07-20_C</v>
      </c>
    </row>
    <row r="2212" spans="1:72" x14ac:dyDescent="0.35">
      <c r="A2212" t="s">
        <v>1917</v>
      </c>
      <c r="B2212" t="s">
        <v>1349</v>
      </c>
      <c r="C2212" t="s">
        <v>1356</v>
      </c>
      <c r="D2212" t="s">
        <v>1349</v>
      </c>
      <c r="E2212">
        <v>0.1673</v>
      </c>
      <c r="F2212" t="s">
        <v>1357</v>
      </c>
      <c r="G2212" s="6">
        <v>45858.777581018519</v>
      </c>
      <c r="H2212"/>
      <c r="I2212" t="s">
        <v>1352</v>
      </c>
      <c r="J2212"/>
      <c r="K2212"/>
      <c r="L2212">
        <v>0</v>
      </c>
      <c r="M2212">
        <v>0</v>
      </c>
      <c r="N2212">
        <v>8.1369999999999998E-2</v>
      </c>
      <c r="O2212">
        <v>1.7099999999999999E-3</v>
      </c>
      <c r="P2212"/>
      <c r="Q2212"/>
      <c r="R2212">
        <v>8.3080000000000001E-2</v>
      </c>
      <c r="S2212"/>
      <c r="T2212"/>
      <c r="U2212"/>
      <c r="V2212"/>
      <c r="W2212"/>
      <c r="X2212"/>
      <c r="Y2212"/>
      <c r="Z2212"/>
      <c r="AA2212"/>
      <c r="AB2212"/>
      <c r="AC2212"/>
      <c r="AD2212"/>
      <c r="AE2212">
        <v>1.7099999999999999E-3</v>
      </c>
      <c r="AF2212"/>
      <c r="AG2212"/>
      <c r="AH2212"/>
      <c r="AI2212"/>
      <c r="AJ2212"/>
      <c r="AK2212"/>
      <c r="AL2212"/>
      <c r="AM2212"/>
      <c r="AN2212"/>
      <c r="AO2212"/>
      <c r="AP2212"/>
      <c r="AQ2212"/>
      <c r="AR2212"/>
      <c r="AS2212" t="s">
        <v>1353</v>
      </c>
      <c r="AT2212" s="108" t="str">
        <f t="shared" si="34"/>
        <v>RO1a_2025-07-20_P</v>
      </c>
    </row>
    <row r="2213" spans="1:72" x14ac:dyDescent="0.35">
      <c r="A2213" t="s">
        <v>1914</v>
      </c>
      <c r="B2213" t="s">
        <v>1349</v>
      </c>
      <c r="C2213" t="s">
        <v>1359</v>
      </c>
      <c r="D2213" t="s">
        <v>1349</v>
      </c>
      <c r="E2213">
        <v>874.17970000000003</v>
      </c>
      <c r="F2213" t="s">
        <v>1357</v>
      </c>
      <c r="G2213" s="6">
        <v>45858.779247685183</v>
      </c>
      <c r="H2213"/>
      <c r="I2213" t="s">
        <v>1352</v>
      </c>
      <c r="J2213"/>
      <c r="K2213" t="s">
        <v>1360</v>
      </c>
      <c r="L2213">
        <v>33</v>
      </c>
      <c r="M2213">
        <v>0</v>
      </c>
      <c r="N2213">
        <v>8.3320000000000005E-2</v>
      </c>
      <c r="O2213">
        <v>0.13037000000000001</v>
      </c>
      <c r="P2213"/>
      <c r="Q2213"/>
      <c r="R2213">
        <v>0.21368999999999999</v>
      </c>
      <c r="S2213"/>
      <c r="T2213"/>
      <c r="U2213"/>
      <c r="V2213"/>
      <c r="W2213"/>
      <c r="X2213"/>
      <c r="Y2213"/>
      <c r="Z2213"/>
      <c r="AA2213"/>
      <c r="AB2213"/>
      <c r="AC2213"/>
      <c r="AD2213"/>
      <c r="AE2213">
        <v>0.13037000000000001</v>
      </c>
      <c r="AF2213"/>
      <c r="AG2213"/>
      <c r="AH2213"/>
      <c r="AI2213"/>
      <c r="AJ2213"/>
      <c r="AK2213"/>
      <c r="AL2213"/>
      <c r="AM2213"/>
      <c r="AN2213"/>
      <c r="AO2213"/>
      <c r="AP2213"/>
      <c r="AQ2213"/>
      <c r="AR2213"/>
      <c r="AS2213" t="s">
        <v>1353</v>
      </c>
      <c r="AT2213" s="108" t="str">
        <f t="shared" si="34"/>
        <v>MB3_2025-07-20_C</v>
      </c>
    </row>
    <row r="2214" spans="1:72" x14ac:dyDescent="0.35">
      <c r="A2214" t="s">
        <v>1918</v>
      </c>
      <c r="B2214" t="s">
        <v>1349</v>
      </c>
      <c r="C2214" t="s">
        <v>1356</v>
      </c>
      <c r="D2214" t="s">
        <v>1349</v>
      </c>
      <c r="E2214">
        <v>7.7289999999999998E-2</v>
      </c>
      <c r="F2214" t="s">
        <v>1357</v>
      </c>
      <c r="G2214" s="6">
        <v>45858.779548611114</v>
      </c>
      <c r="H2214"/>
      <c r="I2214" t="s">
        <v>1352</v>
      </c>
      <c r="J2214"/>
      <c r="K2214"/>
      <c r="L2214">
        <v>0</v>
      </c>
      <c r="M2214">
        <v>0</v>
      </c>
      <c r="N2214">
        <v>3.6510000000000001E-2</v>
      </c>
      <c r="O2214">
        <v>6.0999999999999997E-4</v>
      </c>
      <c r="P2214"/>
      <c r="Q2214"/>
      <c r="R2214">
        <v>3.7130000000000003E-2</v>
      </c>
      <c r="S2214"/>
      <c r="T2214"/>
      <c r="U2214"/>
      <c r="V2214"/>
      <c r="W2214"/>
      <c r="X2214"/>
      <c r="Y2214"/>
      <c r="Z2214"/>
      <c r="AA2214"/>
      <c r="AB2214"/>
      <c r="AC2214"/>
      <c r="AD2214"/>
      <c r="AE2214">
        <v>6.0999999999999997E-4</v>
      </c>
      <c r="AF2214"/>
      <c r="AG2214"/>
      <c r="AH2214"/>
      <c r="AI2214"/>
      <c r="AJ2214"/>
      <c r="AK2214"/>
      <c r="AL2214"/>
      <c r="AM2214"/>
      <c r="AN2214"/>
      <c r="AO2214"/>
      <c r="AP2214"/>
      <c r="AQ2214"/>
      <c r="AR2214"/>
      <c r="AS2214" t="s">
        <v>1353</v>
      </c>
      <c r="AT2214" s="108" t="str">
        <f t="shared" si="34"/>
        <v>BD4_2025-07-20_P</v>
      </c>
    </row>
    <row r="2215" spans="1:72" x14ac:dyDescent="0.35">
      <c r="A2215" t="s">
        <v>1916</v>
      </c>
      <c r="B2215" t="s">
        <v>1349</v>
      </c>
      <c r="C2215" t="s">
        <v>1359</v>
      </c>
      <c r="D2215" t="s">
        <v>1349</v>
      </c>
      <c r="E2215">
        <v>645.70529999999997</v>
      </c>
      <c r="F2215" t="s">
        <v>1357</v>
      </c>
      <c r="G2215" s="6">
        <v>45858.78329861111</v>
      </c>
      <c r="H2215"/>
      <c r="I2215" t="s">
        <v>1352</v>
      </c>
      <c r="J2215"/>
      <c r="K2215" t="s">
        <v>1360</v>
      </c>
      <c r="L2215">
        <v>26</v>
      </c>
      <c r="M2215">
        <v>0</v>
      </c>
      <c r="N2215">
        <v>7.7799999999999994E-2</v>
      </c>
      <c r="O2215">
        <v>0.12973999999999999</v>
      </c>
      <c r="P2215"/>
      <c r="Q2215"/>
      <c r="R2215">
        <v>0.20754</v>
      </c>
      <c r="S2215"/>
      <c r="T2215"/>
      <c r="U2215"/>
      <c r="V2215"/>
      <c r="W2215"/>
      <c r="X2215"/>
      <c r="Y2215"/>
      <c r="Z2215"/>
      <c r="AA2215"/>
      <c r="AB2215"/>
      <c r="AC2215"/>
      <c r="AD2215"/>
      <c r="AE2215">
        <v>0.12973999999999999</v>
      </c>
      <c r="AF2215"/>
      <c r="AG2215"/>
      <c r="AH2215"/>
      <c r="AI2215"/>
      <c r="AJ2215"/>
      <c r="AK2215"/>
      <c r="AL2215"/>
      <c r="AM2215"/>
      <c r="AN2215"/>
      <c r="AO2215"/>
      <c r="AP2215"/>
      <c r="AQ2215"/>
      <c r="AR2215"/>
      <c r="AS2215" t="s">
        <v>1353</v>
      </c>
      <c r="AT2215" s="108" t="str">
        <f t="shared" si="34"/>
        <v>BD5_2025-07-20_C</v>
      </c>
    </row>
    <row r="2216" spans="1:72" x14ac:dyDescent="0.35">
      <c r="A2216" t="s">
        <v>1918</v>
      </c>
      <c r="B2216" t="s">
        <v>1349</v>
      </c>
      <c r="C2216" t="s">
        <v>1359</v>
      </c>
      <c r="D2216" t="s">
        <v>1349</v>
      </c>
      <c r="E2216">
        <v>280.21969999999999</v>
      </c>
      <c r="F2216" t="s">
        <v>1357</v>
      </c>
      <c r="G2216" s="6">
        <v>45858.783831018518</v>
      </c>
      <c r="H2216"/>
      <c r="I2216" t="s">
        <v>1352</v>
      </c>
      <c r="J2216"/>
      <c r="K2216" t="s">
        <v>1360</v>
      </c>
      <c r="L2216">
        <v>4</v>
      </c>
      <c r="M2216">
        <v>0</v>
      </c>
      <c r="N2216">
        <v>0.17279</v>
      </c>
      <c r="O2216">
        <v>0.13111999999999999</v>
      </c>
      <c r="P2216"/>
      <c r="Q2216"/>
      <c r="R2216">
        <v>0.30391000000000001</v>
      </c>
      <c r="S2216"/>
      <c r="T2216"/>
      <c r="U2216"/>
      <c r="V2216"/>
      <c r="W2216"/>
      <c r="X2216"/>
      <c r="Y2216"/>
      <c r="Z2216"/>
      <c r="AA2216"/>
      <c r="AB2216"/>
      <c r="AC2216"/>
      <c r="AD2216"/>
      <c r="AE2216">
        <v>0.13111999999999999</v>
      </c>
      <c r="AF2216"/>
      <c r="AG2216"/>
      <c r="AH2216"/>
      <c r="AI2216"/>
      <c r="AJ2216"/>
      <c r="AK2216"/>
      <c r="AL2216"/>
      <c r="AM2216"/>
      <c r="AN2216"/>
      <c r="AO2216"/>
      <c r="AP2216"/>
      <c r="AQ2216"/>
      <c r="AR2216"/>
      <c r="AS2216" t="s">
        <v>1353</v>
      </c>
      <c r="AT2216" s="108" t="str">
        <f t="shared" si="34"/>
        <v>BD4_2025-07-20_C</v>
      </c>
    </row>
    <row r="2217" spans="1:72" x14ac:dyDescent="0.35">
      <c r="A2217" t="s">
        <v>1919</v>
      </c>
      <c r="B2217" t="s">
        <v>1349</v>
      </c>
      <c r="C2217" t="s">
        <v>1350</v>
      </c>
      <c r="D2217" t="s">
        <v>1349</v>
      </c>
      <c r="E2217">
        <v>-2.2739600000000002</v>
      </c>
      <c r="F2217" t="s">
        <v>1351</v>
      </c>
      <c r="G2217" s="6">
        <v>45858.78465277778</v>
      </c>
      <c r="H2217"/>
      <c r="I2217" t="s">
        <v>1352</v>
      </c>
      <c r="J2217"/>
      <c r="K2217"/>
      <c r="L2217">
        <v>0</v>
      </c>
      <c r="M2217">
        <v>0</v>
      </c>
      <c r="N2217">
        <v>3.0100000000000001E-3</v>
      </c>
      <c r="O2217">
        <v>1.99E-3</v>
      </c>
      <c r="P2217"/>
      <c r="Q2217"/>
      <c r="R2217">
        <v>5.0000000000000001E-3</v>
      </c>
      <c r="S2217"/>
      <c r="T2217"/>
      <c r="U2217"/>
      <c r="V2217"/>
      <c r="W2217"/>
      <c r="X2217"/>
      <c r="Y2217"/>
      <c r="Z2217"/>
      <c r="AA2217"/>
      <c r="AB2217"/>
      <c r="AC2217"/>
      <c r="AD2217"/>
      <c r="AE2217">
        <v>1.99E-3</v>
      </c>
      <c r="AF2217"/>
      <c r="AG2217"/>
      <c r="AH2217"/>
      <c r="AI2217"/>
      <c r="AJ2217"/>
      <c r="AK2217"/>
      <c r="AL2217"/>
      <c r="AM2217"/>
      <c r="AN2217"/>
      <c r="AO2217"/>
      <c r="AP2217"/>
      <c r="AQ2217"/>
      <c r="AR2217"/>
      <c r="AS2217" t="s">
        <v>1353</v>
      </c>
      <c r="AT2217" s="108" t="str">
        <f t="shared" si="34"/>
        <v>JC5_2025-07-20_N</v>
      </c>
    </row>
    <row r="2218" spans="1:72" x14ac:dyDescent="0.35">
      <c r="A2218" t="s">
        <v>1917</v>
      </c>
      <c r="B2218" t="s">
        <v>1349</v>
      </c>
      <c r="C2218" t="s">
        <v>1359</v>
      </c>
      <c r="D2218" t="s">
        <v>1349</v>
      </c>
      <c r="E2218">
        <v>535.12379999999996</v>
      </c>
      <c r="F2218" t="s">
        <v>1357</v>
      </c>
      <c r="G2218" s="6">
        <v>45858.786631944444</v>
      </c>
      <c r="H2218"/>
      <c r="I2218" t="s">
        <v>1352</v>
      </c>
      <c r="J2218"/>
      <c r="K2218" t="s">
        <v>1360</v>
      </c>
      <c r="L2218">
        <v>21</v>
      </c>
      <c r="M2218">
        <v>0</v>
      </c>
      <c r="N2218">
        <v>7.9060000000000005E-2</v>
      </c>
      <c r="O2218">
        <v>0.13184000000000001</v>
      </c>
      <c r="P2218"/>
      <c r="Q2218"/>
      <c r="R2218">
        <v>0.2109</v>
      </c>
      <c r="S2218"/>
      <c r="T2218"/>
      <c r="U2218"/>
      <c r="V2218"/>
      <c r="W2218"/>
      <c r="X2218"/>
      <c r="Y2218"/>
      <c r="Z2218"/>
      <c r="AA2218"/>
      <c r="AB2218"/>
      <c r="AC2218"/>
      <c r="AD2218"/>
      <c r="AE2218">
        <v>0.13184000000000001</v>
      </c>
      <c r="AF2218"/>
      <c r="AG2218"/>
      <c r="AH2218"/>
      <c r="AI2218"/>
      <c r="AJ2218"/>
      <c r="AK2218"/>
      <c r="AL2218"/>
      <c r="AM2218"/>
      <c r="AN2218"/>
      <c r="AO2218"/>
      <c r="AP2218"/>
      <c r="AQ2218"/>
      <c r="AR2218"/>
      <c r="AS2218" t="s">
        <v>1353</v>
      </c>
      <c r="AT2218" s="108" t="str">
        <f t="shared" si="34"/>
        <v>RO1a_2025-07-20_C</v>
      </c>
    </row>
    <row r="2219" spans="1:72" x14ac:dyDescent="0.35">
      <c r="A2219" t="s">
        <v>1919</v>
      </c>
      <c r="B2219" t="s">
        <v>1349</v>
      </c>
      <c r="C2219" t="s">
        <v>1356</v>
      </c>
      <c r="D2219" t="s">
        <v>1349</v>
      </c>
      <c r="E2219">
        <v>8.4150000000000003E-2</v>
      </c>
      <c r="F2219" t="s">
        <v>1357</v>
      </c>
      <c r="G2219" s="6">
        <v>45858.787673611114</v>
      </c>
      <c r="H2219"/>
      <c r="I2219" t="s">
        <v>1352</v>
      </c>
      <c r="J2219"/>
      <c r="K2219"/>
      <c r="L2219">
        <v>0</v>
      </c>
      <c r="M2219">
        <v>0</v>
      </c>
      <c r="N2219">
        <v>3.993E-2</v>
      </c>
      <c r="O2219">
        <v>4.4000000000000002E-4</v>
      </c>
      <c r="P2219"/>
      <c r="Q2219"/>
      <c r="R2219">
        <v>4.0370000000000003E-2</v>
      </c>
      <c r="S2219"/>
      <c r="T2219"/>
      <c r="U2219"/>
      <c r="V2219"/>
      <c r="W2219"/>
      <c r="X2219"/>
      <c r="Y2219"/>
      <c r="Z2219"/>
      <c r="AA2219"/>
      <c r="AB2219"/>
      <c r="AC2219"/>
      <c r="AD2219"/>
      <c r="AE2219">
        <v>4.4000000000000002E-4</v>
      </c>
      <c r="AF2219"/>
      <c r="AG2219"/>
      <c r="AH2219"/>
      <c r="AI2219"/>
      <c r="AJ2219"/>
      <c r="AK2219"/>
      <c r="AL2219"/>
      <c r="AM2219"/>
      <c r="AN2219"/>
      <c r="AO2219"/>
      <c r="AP2219"/>
      <c r="AQ2219"/>
      <c r="AR2219"/>
      <c r="AS2219" t="s">
        <v>1353</v>
      </c>
      <c r="AT2219" s="108" t="str">
        <f t="shared" si="34"/>
        <v>JC5_2025-07-20_P</v>
      </c>
    </row>
    <row r="2220" spans="1:72" x14ac:dyDescent="0.35">
      <c r="A2220" t="s">
        <v>1920</v>
      </c>
      <c r="B2220" t="s">
        <v>1349</v>
      </c>
      <c r="C2220" t="s">
        <v>1350</v>
      </c>
      <c r="D2220" t="s">
        <v>1349</v>
      </c>
      <c r="E2220">
        <v>-1.4595</v>
      </c>
      <c r="F2220" t="s">
        <v>1351</v>
      </c>
      <c r="G2220" s="6">
        <v>45858.787685185183</v>
      </c>
      <c r="H2220"/>
      <c r="I2220" t="s">
        <v>1352</v>
      </c>
      <c r="J2220"/>
      <c r="K2220"/>
      <c r="L2220">
        <v>0</v>
      </c>
      <c r="M2220">
        <v>0</v>
      </c>
      <c r="N2220">
        <v>5.3699999999999998E-3</v>
      </c>
      <c r="O2220">
        <v>4.1999999999999997E-3</v>
      </c>
      <c r="P2220"/>
      <c r="Q2220"/>
      <c r="R2220">
        <v>9.5700000000000004E-3</v>
      </c>
      <c r="S2220"/>
      <c r="T2220"/>
      <c r="U2220"/>
      <c r="V2220"/>
      <c r="W2220"/>
      <c r="X2220"/>
      <c r="Y2220"/>
      <c r="Z2220"/>
      <c r="AA2220"/>
      <c r="AB2220"/>
      <c r="AC2220"/>
      <c r="AD2220"/>
      <c r="AE2220">
        <v>4.1999999999999997E-3</v>
      </c>
      <c r="AF2220"/>
      <c r="AG2220"/>
      <c r="AH2220"/>
      <c r="AI2220"/>
      <c r="AJ2220"/>
      <c r="AK2220"/>
      <c r="AL2220"/>
      <c r="AM2220"/>
      <c r="AN2220"/>
      <c r="AO2220"/>
      <c r="AP2220"/>
      <c r="AQ2220"/>
      <c r="AR2220"/>
      <c r="AS2220" t="s">
        <v>1353</v>
      </c>
      <c r="AT2220" s="108" t="str">
        <f t="shared" si="34"/>
        <v>SYNL1_2025-07-20_N</v>
      </c>
    </row>
    <row r="2221" spans="1:72" x14ac:dyDescent="0.35">
      <c r="A2221" t="s">
        <v>1921</v>
      </c>
      <c r="B2221" t="s">
        <v>1349</v>
      </c>
      <c r="C2221" t="s">
        <v>1350</v>
      </c>
      <c r="D2221" t="s">
        <v>1349</v>
      </c>
      <c r="E2221">
        <v>-0.50529999999999997</v>
      </c>
      <c r="F2221" t="s">
        <v>1351</v>
      </c>
      <c r="G2221" s="6">
        <v>45858.789131944446</v>
      </c>
      <c r="H2221"/>
      <c r="I2221" t="s">
        <v>1352</v>
      </c>
      <c r="J2221"/>
      <c r="K2221"/>
      <c r="L2221">
        <v>0</v>
      </c>
      <c r="M2221">
        <v>0</v>
      </c>
      <c r="N2221">
        <v>8.1399999999999997E-3</v>
      </c>
      <c r="O2221">
        <v>2.7000000000000001E-3</v>
      </c>
      <c r="P2221"/>
      <c r="Q2221"/>
      <c r="R2221">
        <v>1.0829999999999999E-2</v>
      </c>
      <c r="S2221"/>
      <c r="T2221"/>
      <c r="U2221"/>
      <c r="V2221"/>
      <c r="W2221"/>
      <c r="X2221"/>
      <c r="Y2221"/>
      <c r="Z2221"/>
      <c r="AA2221"/>
      <c r="AB2221"/>
      <c r="AC2221"/>
      <c r="AD2221"/>
      <c r="AE2221">
        <v>2.7000000000000001E-3</v>
      </c>
      <c r="AF2221"/>
      <c r="AG2221"/>
      <c r="AH2221"/>
      <c r="AI2221"/>
      <c r="AJ2221"/>
      <c r="AK2221"/>
      <c r="AL2221"/>
      <c r="AM2221"/>
      <c r="AN2221"/>
      <c r="AO2221"/>
      <c r="AP2221"/>
      <c r="AQ2221"/>
      <c r="AR2221"/>
      <c r="AS2221" t="s">
        <v>1353</v>
      </c>
      <c r="AT2221" s="108" t="str">
        <f t="shared" si="34"/>
        <v>JC6_2025-07-20_N</v>
      </c>
      <c r="AU2221"/>
      <c r="AV2221"/>
      <c r="AW2221"/>
      <c r="AX2221"/>
      <c r="AY2221"/>
      <c r="AZ2221"/>
      <c r="BA2221"/>
      <c r="BB2221"/>
      <c r="BC2221"/>
      <c r="BD2221"/>
      <c r="BE2221"/>
      <c r="BF2221"/>
      <c r="BG2221"/>
      <c r="BH2221"/>
      <c r="BI2221"/>
      <c r="BJ2221"/>
      <c r="BK2221"/>
      <c r="BL2221"/>
      <c r="BM2221"/>
      <c r="BN2221"/>
      <c r="BO2221"/>
      <c r="BP2221"/>
      <c r="BQ2221"/>
      <c r="BR2221"/>
      <c r="BS2221"/>
      <c r="BT2221"/>
    </row>
    <row r="2222" spans="1:72" x14ac:dyDescent="0.35">
      <c r="A2222" t="s">
        <v>1918</v>
      </c>
      <c r="B2222" t="s">
        <v>1349</v>
      </c>
      <c r="C2222" t="s">
        <v>1361</v>
      </c>
      <c r="D2222" t="s">
        <v>1349</v>
      </c>
      <c r="E2222">
        <v>432.34460000000001</v>
      </c>
      <c r="F2222" t="s">
        <v>1351</v>
      </c>
      <c r="G2222" s="6">
        <v>45858.790277777778</v>
      </c>
      <c r="H2222"/>
      <c r="I2222" t="s">
        <v>1352</v>
      </c>
      <c r="J2222"/>
      <c r="K2222"/>
      <c r="L2222">
        <v>0</v>
      </c>
      <c r="M2222">
        <v>0</v>
      </c>
      <c r="N2222">
        <v>0.44919999999999999</v>
      </c>
      <c r="O2222">
        <v>1.7899999999999999E-3</v>
      </c>
      <c r="P2222"/>
      <c r="Q2222"/>
      <c r="R2222">
        <v>0.45100000000000001</v>
      </c>
      <c r="S2222"/>
      <c r="T2222"/>
      <c r="U2222"/>
      <c r="V2222"/>
      <c r="W2222"/>
      <c r="X2222"/>
      <c r="Y2222"/>
      <c r="Z2222"/>
      <c r="AA2222"/>
      <c r="AB2222"/>
      <c r="AC2222"/>
      <c r="AD2222"/>
      <c r="AE2222">
        <v>1.7899999999999999E-3</v>
      </c>
      <c r="AF2222"/>
      <c r="AG2222"/>
      <c r="AH2222"/>
      <c r="AI2222"/>
      <c r="AJ2222"/>
      <c r="AK2222"/>
      <c r="AL2222"/>
      <c r="AM2222"/>
      <c r="AN2222"/>
      <c r="AO2222"/>
      <c r="AP2222"/>
      <c r="AQ2222"/>
      <c r="AR2222"/>
      <c r="AS2222" t="s">
        <v>1353</v>
      </c>
      <c r="AT2222" s="108" t="str">
        <f t="shared" si="34"/>
        <v>BD4_2025-07-20_T</v>
      </c>
      <c r="AU2222"/>
      <c r="AV2222"/>
      <c r="AW2222"/>
      <c r="AX2222"/>
      <c r="AY2222"/>
      <c r="AZ2222"/>
      <c r="BA2222"/>
      <c r="BB2222"/>
      <c r="BC2222"/>
      <c r="BD2222"/>
      <c r="BE2222"/>
      <c r="BF2222"/>
      <c r="BG2222"/>
      <c r="BH2222"/>
      <c r="BI2222"/>
      <c r="BJ2222"/>
      <c r="BK2222"/>
      <c r="BL2222"/>
      <c r="BM2222"/>
      <c r="BN2222"/>
      <c r="BO2222"/>
      <c r="BP2222"/>
      <c r="BQ2222"/>
      <c r="BR2222"/>
      <c r="BS2222"/>
      <c r="BT2222"/>
    </row>
    <row r="2223" spans="1:72" x14ac:dyDescent="0.35">
      <c r="A2223" t="s">
        <v>1919</v>
      </c>
      <c r="B2223" t="s">
        <v>1349</v>
      </c>
      <c r="C2223" t="s">
        <v>1359</v>
      </c>
      <c r="D2223" t="s">
        <v>1349</v>
      </c>
      <c r="E2223">
        <v>313.9864</v>
      </c>
      <c r="F2223" t="s">
        <v>1357</v>
      </c>
      <c r="G2223" s="6">
        <v>45858.79142361111</v>
      </c>
      <c r="H2223"/>
      <c r="I2223" t="s">
        <v>1352</v>
      </c>
      <c r="J2223"/>
      <c r="K2223" t="s">
        <v>1360</v>
      </c>
      <c r="L2223">
        <v>4</v>
      </c>
      <c r="M2223">
        <v>0</v>
      </c>
      <c r="N2223">
        <v>0.19172</v>
      </c>
      <c r="O2223">
        <v>0.13127</v>
      </c>
      <c r="P2223"/>
      <c r="Q2223"/>
      <c r="R2223">
        <v>0.32299</v>
      </c>
      <c r="S2223"/>
      <c r="T2223"/>
      <c r="U2223"/>
      <c r="V2223"/>
      <c r="W2223"/>
      <c r="X2223"/>
      <c r="Y2223"/>
      <c r="Z2223"/>
      <c r="AA2223"/>
      <c r="AB2223"/>
      <c r="AC2223"/>
      <c r="AD2223"/>
      <c r="AE2223">
        <v>0.13127</v>
      </c>
      <c r="AF2223"/>
      <c r="AG2223"/>
      <c r="AH2223"/>
      <c r="AI2223"/>
      <c r="AJ2223"/>
      <c r="AK2223"/>
      <c r="AL2223"/>
      <c r="AM2223"/>
      <c r="AN2223"/>
      <c r="AO2223"/>
      <c r="AP2223"/>
      <c r="AQ2223"/>
      <c r="AR2223"/>
      <c r="AS2223" t="s">
        <v>1353</v>
      </c>
      <c r="AT2223" s="108" t="str">
        <f t="shared" si="34"/>
        <v>JC5_2025-07-20_C</v>
      </c>
      <c r="AU2223"/>
      <c r="AV2223"/>
      <c r="AW2223"/>
      <c r="AX2223"/>
      <c r="AY2223"/>
      <c r="AZ2223"/>
      <c r="BA2223"/>
      <c r="BB2223"/>
      <c r="BC2223"/>
      <c r="BD2223"/>
      <c r="BE2223"/>
      <c r="BF2223"/>
      <c r="BG2223"/>
      <c r="BH2223"/>
      <c r="BI2223"/>
      <c r="BJ2223"/>
      <c r="BK2223"/>
      <c r="BL2223"/>
      <c r="BM2223"/>
      <c r="BN2223"/>
      <c r="BO2223"/>
      <c r="BP2223"/>
      <c r="BQ2223"/>
      <c r="BR2223"/>
      <c r="BS2223"/>
      <c r="BT2223"/>
    </row>
    <row r="2224" spans="1:72" x14ac:dyDescent="0.35">
      <c r="A2224" t="s">
        <v>1920</v>
      </c>
      <c r="B2224" t="s">
        <v>1349</v>
      </c>
      <c r="C2224" t="s">
        <v>1359</v>
      </c>
      <c r="D2224" t="s">
        <v>1349</v>
      </c>
      <c r="E2224">
        <v>169.5564</v>
      </c>
      <c r="F2224" t="s">
        <v>1357</v>
      </c>
      <c r="G2224" s="6">
        <v>45858.79173611111</v>
      </c>
      <c r="H2224"/>
      <c r="I2224" t="s">
        <v>1352</v>
      </c>
      <c r="J2224"/>
      <c r="K2224" t="s">
        <v>1360</v>
      </c>
      <c r="L2224">
        <v>4</v>
      </c>
      <c r="M2224">
        <v>0</v>
      </c>
      <c r="N2224">
        <v>0.10823000000000001</v>
      </c>
      <c r="O2224">
        <v>0.13295999999999999</v>
      </c>
      <c r="P2224"/>
      <c r="Q2224"/>
      <c r="R2224">
        <v>0.24118999999999999</v>
      </c>
      <c r="S2224"/>
      <c r="T2224"/>
      <c r="U2224"/>
      <c r="V2224"/>
      <c r="W2224"/>
      <c r="X2224"/>
      <c r="Y2224"/>
      <c r="Z2224"/>
      <c r="AA2224"/>
      <c r="AB2224"/>
      <c r="AC2224"/>
      <c r="AD2224"/>
      <c r="AE2224">
        <v>0.13295999999999999</v>
      </c>
      <c r="AF2224"/>
      <c r="AG2224"/>
      <c r="AH2224"/>
      <c r="AI2224"/>
      <c r="AJ2224"/>
      <c r="AK2224"/>
      <c r="AL2224"/>
      <c r="AM2224"/>
      <c r="AN2224"/>
      <c r="AO2224"/>
      <c r="AP2224"/>
      <c r="AQ2224"/>
      <c r="AR2224"/>
      <c r="AS2224" t="s">
        <v>1353</v>
      </c>
      <c r="AT2224" s="108" t="str">
        <f t="shared" si="34"/>
        <v>SYNL1_2025-07-20_C</v>
      </c>
    </row>
    <row r="2225" spans="1:72" x14ac:dyDescent="0.35">
      <c r="A2225" t="s">
        <v>1902</v>
      </c>
      <c r="B2225" t="s">
        <v>1349</v>
      </c>
      <c r="C2225" t="s">
        <v>1359</v>
      </c>
      <c r="D2225" t="s">
        <v>1349</v>
      </c>
      <c r="E2225">
        <v>528.59810000000004</v>
      </c>
      <c r="F2225" t="s">
        <v>1357</v>
      </c>
      <c r="G2225" s="6">
        <v>45858.795277777775</v>
      </c>
      <c r="H2225" t="s">
        <v>1468</v>
      </c>
      <c r="I2225" t="s">
        <v>1352</v>
      </c>
      <c r="J2225"/>
      <c r="K2225" t="s">
        <v>1360</v>
      </c>
      <c r="L2225">
        <v>22</v>
      </c>
      <c r="M2225">
        <v>0</v>
      </c>
      <c r="N2225">
        <v>7.492E-2</v>
      </c>
      <c r="O2225">
        <v>0.13216</v>
      </c>
      <c r="P2225"/>
      <c r="Q2225"/>
      <c r="R2225">
        <v>0.20707999999999999</v>
      </c>
      <c r="S2225"/>
      <c r="T2225"/>
      <c r="U2225"/>
      <c r="V2225"/>
      <c r="W2225"/>
      <c r="X2225"/>
      <c r="Y2225"/>
      <c r="Z2225"/>
      <c r="AA2225"/>
      <c r="AB2225"/>
      <c r="AC2225"/>
      <c r="AD2225"/>
      <c r="AE2225">
        <v>0.13216</v>
      </c>
      <c r="AF2225"/>
      <c r="AG2225"/>
      <c r="AH2225"/>
      <c r="AI2225"/>
      <c r="AJ2225"/>
      <c r="AK2225"/>
      <c r="AL2225"/>
      <c r="AM2225"/>
      <c r="AN2225"/>
      <c r="AO2225"/>
      <c r="AP2225"/>
      <c r="AQ2225"/>
      <c r="AR2225"/>
      <c r="AS2225" t="s">
        <v>1353</v>
      </c>
      <c r="AT2225" s="108" t="str">
        <f t="shared" si="34"/>
        <v>SB9_2025-07-20_C</v>
      </c>
      <c r="AU2225"/>
      <c r="AV2225"/>
      <c r="AW2225"/>
      <c r="AX2225"/>
      <c r="AY2225"/>
      <c r="AZ2225"/>
      <c r="BA2225"/>
      <c r="BB2225"/>
      <c r="BC2225"/>
      <c r="BD2225"/>
      <c r="BE2225"/>
      <c r="BF2225"/>
      <c r="BG2225"/>
      <c r="BH2225"/>
      <c r="BI2225"/>
      <c r="BJ2225"/>
      <c r="BK2225"/>
      <c r="BL2225"/>
      <c r="BM2225"/>
      <c r="BN2225"/>
      <c r="BO2225"/>
      <c r="BP2225"/>
      <c r="BQ2225"/>
      <c r="BR2225"/>
      <c r="BS2225"/>
      <c r="BT2225"/>
    </row>
    <row r="2226" spans="1:72" x14ac:dyDescent="0.35">
      <c r="A2226" t="s">
        <v>1920</v>
      </c>
      <c r="B2226" t="s">
        <v>1349</v>
      </c>
      <c r="C2226" t="s">
        <v>1356</v>
      </c>
      <c r="D2226" t="s">
        <v>1349</v>
      </c>
      <c r="E2226">
        <v>2.792E-2</v>
      </c>
      <c r="F2226" t="s">
        <v>1357</v>
      </c>
      <c r="G2226" s="6">
        <v>45858.797986111109</v>
      </c>
      <c r="H2226"/>
      <c r="I2226" t="s">
        <v>1352</v>
      </c>
      <c r="J2226"/>
      <c r="K2226"/>
      <c r="L2226">
        <v>0</v>
      </c>
      <c r="M2226">
        <v>0</v>
      </c>
      <c r="N2226">
        <v>1.191E-2</v>
      </c>
      <c r="O2226">
        <v>1.41E-3</v>
      </c>
      <c r="P2226"/>
      <c r="Q2226"/>
      <c r="R2226">
        <v>1.332E-2</v>
      </c>
      <c r="S2226"/>
      <c r="T2226"/>
      <c r="U2226"/>
      <c r="V2226"/>
      <c r="W2226"/>
      <c r="X2226"/>
      <c r="Y2226"/>
      <c r="Z2226"/>
      <c r="AA2226"/>
      <c r="AB2226"/>
      <c r="AC2226"/>
      <c r="AD2226"/>
      <c r="AE2226">
        <v>1.41E-3</v>
      </c>
      <c r="AF2226"/>
      <c r="AG2226"/>
      <c r="AH2226"/>
      <c r="AI2226"/>
      <c r="AJ2226"/>
      <c r="AK2226"/>
      <c r="AL2226"/>
      <c r="AM2226"/>
      <c r="AN2226"/>
      <c r="AO2226"/>
      <c r="AP2226"/>
      <c r="AQ2226"/>
      <c r="AR2226"/>
      <c r="AS2226" t="s">
        <v>1353</v>
      </c>
      <c r="AT2226" s="108" t="str">
        <f t="shared" si="34"/>
        <v>SYNL1_2025-07-20_P</v>
      </c>
      <c r="AU2226"/>
      <c r="AV2226"/>
      <c r="AW2226"/>
      <c r="AX2226"/>
      <c r="AY2226"/>
      <c r="AZ2226"/>
      <c r="BA2226"/>
      <c r="BB2226"/>
      <c r="BC2226"/>
      <c r="BD2226"/>
      <c r="BE2226"/>
      <c r="BF2226"/>
      <c r="BG2226"/>
      <c r="BH2226"/>
      <c r="BI2226"/>
      <c r="BJ2226"/>
      <c r="BK2226"/>
      <c r="BL2226"/>
      <c r="BM2226"/>
      <c r="BN2226"/>
      <c r="BO2226"/>
      <c r="BP2226"/>
      <c r="BQ2226"/>
      <c r="BR2226"/>
      <c r="BS2226"/>
      <c r="BT2226"/>
    </row>
    <row r="2227" spans="1:72" x14ac:dyDescent="0.35">
      <c r="A2227" t="s">
        <v>1899</v>
      </c>
      <c r="B2227" t="s">
        <v>1349</v>
      </c>
      <c r="C2227" t="s">
        <v>1361</v>
      </c>
      <c r="D2227" t="s">
        <v>1349</v>
      </c>
      <c r="E2227">
        <v>601.83839999999998</v>
      </c>
      <c r="F2227" t="s">
        <v>1351</v>
      </c>
      <c r="G2227" s="6">
        <v>45858.799340277779</v>
      </c>
      <c r="H2227" t="s">
        <v>1468</v>
      </c>
      <c r="I2227" t="s">
        <v>1352</v>
      </c>
      <c r="J2227"/>
      <c r="K2227" t="s">
        <v>1360</v>
      </c>
      <c r="L2227">
        <v>4</v>
      </c>
      <c r="M2227">
        <v>0</v>
      </c>
      <c r="N2227">
        <v>0.12950999999999999</v>
      </c>
      <c r="O2227">
        <v>2.9999999999999997E-4</v>
      </c>
      <c r="P2227"/>
      <c r="Q2227"/>
      <c r="R2227">
        <v>0.12981000000000001</v>
      </c>
      <c r="S2227"/>
      <c r="T2227"/>
      <c r="U2227"/>
      <c r="V2227"/>
      <c r="W2227"/>
      <c r="X2227"/>
      <c r="Y2227"/>
      <c r="Z2227"/>
      <c r="AA2227"/>
      <c r="AB2227"/>
      <c r="AC2227"/>
      <c r="AD2227"/>
      <c r="AE2227">
        <v>2.9999999999999997E-4</v>
      </c>
      <c r="AF2227"/>
      <c r="AG2227"/>
      <c r="AH2227"/>
      <c r="AI2227"/>
      <c r="AJ2227"/>
      <c r="AK2227"/>
      <c r="AL2227"/>
      <c r="AM2227"/>
      <c r="AN2227"/>
      <c r="AO2227"/>
      <c r="AP2227"/>
      <c r="AQ2227"/>
      <c r="AR2227"/>
      <c r="AS2227" t="s">
        <v>1353</v>
      </c>
      <c r="AT2227" s="108" t="str">
        <f t="shared" si="34"/>
        <v>AX2_2025-07-20_T</v>
      </c>
      <c r="AU2227"/>
      <c r="AV2227"/>
      <c r="AW2227"/>
      <c r="AX2227"/>
      <c r="AY2227"/>
      <c r="AZ2227"/>
      <c r="BA2227"/>
      <c r="BB2227"/>
      <c r="BC2227"/>
      <c r="BD2227"/>
      <c r="BE2227"/>
      <c r="BF2227"/>
      <c r="BG2227"/>
      <c r="BH2227"/>
      <c r="BI2227"/>
      <c r="BJ2227"/>
      <c r="BK2227"/>
      <c r="BL2227"/>
      <c r="BM2227"/>
      <c r="BN2227"/>
      <c r="BO2227"/>
      <c r="BP2227"/>
      <c r="BQ2227"/>
      <c r="BR2227"/>
      <c r="BS2227"/>
      <c r="BT2227"/>
    </row>
    <row r="2228" spans="1:72" x14ac:dyDescent="0.35">
      <c r="A2228" t="s">
        <v>1902</v>
      </c>
      <c r="B2228" t="s">
        <v>1349</v>
      </c>
      <c r="C2228" t="s">
        <v>1361</v>
      </c>
      <c r="D2228" t="s">
        <v>1349</v>
      </c>
      <c r="E2228">
        <v>1023.16</v>
      </c>
      <c r="F2228" t="s">
        <v>1351</v>
      </c>
      <c r="G2228" s="6">
        <v>45858.79965277778</v>
      </c>
      <c r="H2228" t="s">
        <v>1468</v>
      </c>
      <c r="I2228" t="s">
        <v>1352</v>
      </c>
      <c r="J2228"/>
      <c r="K2228" t="s">
        <v>1360</v>
      </c>
      <c r="L2228">
        <v>4</v>
      </c>
      <c r="M2228">
        <v>0</v>
      </c>
      <c r="N2228">
        <v>0.21321000000000001</v>
      </c>
      <c r="O2228">
        <v>1.16E-3</v>
      </c>
      <c r="P2228"/>
      <c r="Q2228"/>
      <c r="R2228">
        <v>0.21437</v>
      </c>
      <c r="S2228"/>
      <c r="T2228"/>
      <c r="U2228"/>
      <c r="V2228"/>
      <c r="W2228"/>
      <c r="X2228"/>
      <c r="Y2228"/>
      <c r="Z2228"/>
      <c r="AA2228"/>
      <c r="AB2228"/>
      <c r="AC2228"/>
      <c r="AD2228"/>
      <c r="AE2228">
        <v>1.16E-3</v>
      </c>
      <c r="AF2228"/>
      <c r="AG2228"/>
      <c r="AH2228"/>
      <c r="AI2228"/>
      <c r="AJ2228"/>
      <c r="AK2228"/>
      <c r="AL2228"/>
      <c r="AM2228"/>
      <c r="AN2228"/>
      <c r="AO2228"/>
      <c r="AP2228"/>
      <c r="AQ2228"/>
      <c r="AR2228"/>
      <c r="AS2228" t="s">
        <v>1353</v>
      </c>
      <c r="AT2228" s="108" t="str">
        <f t="shared" si="34"/>
        <v>SB9_2025-07-20_T</v>
      </c>
    </row>
    <row r="2229" spans="1:72" x14ac:dyDescent="0.35">
      <c r="A2229" t="s">
        <v>1919</v>
      </c>
      <c r="B2229" t="s">
        <v>1349</v>
      </c>
      <c r="C2229" t="s">
        <v>1428</v>
      </c>
      <c r="D2229" t="s">
        <v>1349</v>
      </c>
      <c r="E2229">
        <v>2.5916700000000001</v>
      </c>
      <c r="F2229" t="s">
        <v>1357</v>
      </c>
      <c r="G2229" s="6">
        <v>45858.800798611112</v>
      </c>
      <c r="H2229"/>
      <c r="I2229" t="s">
        <v>1352</v>
      </c>
      <c r="J2229"/>
      <c r="K2229"/>
      <c r="L2229">
        <v>0</v>
      </c>
      <c r="M2229">
        <v>0</v>
      </c>
      <c r="N2229">
        <v>0.20946000000000001</v>
      </c>
      <c r="O2229">
        <v>-1.2E-4</v>
      </c>
      <c r="P2229"/>
      <c r="Q2229"/>
      <c r="R2229">
        <v>0.20934</v>
      </c>
      <c r="S2229"/>
      <c r="T2229"/>
      <c r="U2229"/>
      <c r="V2229"/>
      <c r="W2229"/>
      <c r="X2229"/>
      <c r="Y2229"/>
      <c r="Z2229"/>
      <c r="AA2229"/>
      <c r="AB2229"/>
      <c r="AC2229"/>
      <c r="AD2229"/>
      <c r="AE2229">
        <v>-1.2E-4</v>
      </c>
      <c r="AF2229"/>
      <c r="AG2229"/>
      <c r="AH2229"/>
      <c r="AI2229"/>
      <c r="AJ2229"/>
      <c r="AK2229"/>
      <c r="AL2229"/>
      <c r="AM2229"/>
      <c r="AN2229"/>
      <c r="AO2229"/>
      <c r="AP2229"/>
      <c r="AQ2229"/>
      <c r="AR2229"/>
      <c r="AS2229" t="s">
        <v>1353</v>
      </c>
      <c r="AT2229" s="108" t="str">
        <f t="shared" si="34"/>
        <v>JC5_2025-07-20_T</v>
      </c>
      <c r="AU2229"/>
      <c r="AV2229"/>
      <c r="AW2229"/>
      <c r="AX2229"/>
      <c r="AY2229"/>
      <c r="AZ2229"/>
      <c r="BA2229"/>
      <c r="BB2229"/>
      <c r="BC2229"/>
      <c r="BD2229"/>
      <c r="BE2229"/>
      <c r="BF2229"/>
      <c r="BG2229"/>
      <c r="BH2229"/>
      <c r="BI2229"/>
      <c r="BJ2229"/>
      <c r="BK2229"/>
      <c r="BL2229"/>
      <c r="BM2229"/>
      <c r="BN2229"/>
      <c r="BO2229"/>
      <c r="BP2229"/>
      <c r="BQ2229"/>
      <c r="BR2229"/>
      <c r="BS2229"/>
      <c r="BT2229"/>
    </row>
    <row r="2230" spans="1:72" x14ac:dyDescent="0.35">
      <c r="A2230" t="s">
        <v>1921</v>
      </c>
      <c r="B2230" t="s">
        <v>1349</v>
      </c>
      <c r="C2230" t="s">
        <v>1356</v>
      </c>
      <c r="D2230" t="s">
        <v>1349</v>
      </c>
      <c r="E2230">
        <v>0.13270000000000001</v>
      </c>
      <c r="F2230" t="s">
        <v>1357</v>
      </c>
      <c r="G2230" s="6">
        <v>45858.802256944444</v>
      </c>
      <c r="H2230"/>
      <c r="I2230" t="s">
        <v>1352</v>
      </c>
      <c r="J2230"/>
      <c r="K2230"/>
      <c r="L2230">
        <v>0</v>
      </c>
      <c r="M2230">
        <v>0</v>
      </c>
      <c r="N2230">
        <v>6.4130000000000006E-2</v>
      </c>
      <c r="O2230">
        <v>6.7000000000000002E-4</v>
      </c>
      <c r="P2230"/>
      <c r="Q2230"/>
      <c r="R2230">
        <v>6.4799999999999996E-2</v>
      </c>
      <c r="S2230"/>
      <c r="T2230"/>
      <c r="U2230"/>
      <c r="V2230"/>
      <c r="W2230"/>
      <c r="X2230"/>
      <c r="Y2230"/>
      <c r="Z2230"/>
      <c r="AA2230"/>
      <c r="AB2230"/>
      <c r="AC2230"/>
      <c r="AD2230"/>
      <c r="AE2230">
        <v>6.7000000000000002E-4</v>
      </c>
      <c r="AF2230"/>
      <c r="AG2230"/>
      <c r="AH2230"/>
      <c r="AI2230"/>
      <c r="AJ2230"/>
      <c r="AK2230"/>
      <c r="AL2230"/>
      <c r="AM2230"/>
      <c r="AN2230"/>
      <c r="AO2230"/>
      <c r="AP2230"/>
      <c r="AQ2230"/>
      <c r="AR2230"/>
      <c r="AS2230" t="s">
        <v>1353</v>
      </c>
      <c r="AT2230" s="108" t="str">
        <f t="shared" si="34"/>
        <v>JC6_2025-07-20_P</v>
      </c>
      <c r="AU2230"/>
      <c r="AV2230"/>
      <c r="AW2230"/>
      <c r="AX2230"/>
      <c r="AY2230"/>
      <c r="AZ2230"/>
      <c r="BA2230"/>
      <c r="BB2230"/>
      <c r="BC2230"/>
      <c r="BD2230"/>
      <c r="BE2230"/>
      <c r="BF2230"/>
      <c r="BG2230"/>
      <c r="BH2230"/>
      <c r="BI2230"/>
      <c r="BJ2230"/>
      <c r="BK2230"/>
      <c r="BL2230"/>
      <c r="BM2230"/>
      <c r="BN2230"/>
      <c r="BO2230"/>
      <c r="BP2230"/>
      <c r="BQ2230"/>
      <c r="BR2230"/>
      <c r="BS2230"/>
      <c r="BT2230"/>
    </row>
    <row r="2231" spans="1:72" x14ac:dyDescent="0.35">
      <c r="A2231" t="s">
        <v>1901</v>
      </c>
      <c r="B2231" t="s">
        <v>1349</v>
      </c>
      <c r="C2231" t="s">
        <v>1361</v>
      </c>
      <c r="D2231" t="s">
        <v>1349</v>
      </c>
      <c r="E2231">
        <v>365.19290000000001</v>
      </c>
      <c r="F2231" t="s">
        <v>1351</v>
      </c>
      <c r="G2231" s="6">
        <v>45858.802777777775</v>
      </c>
      <c r="H2231" t="s">
        <v>1468</v>
      </c>
      <c r="I2231" t="s">
        <v>1352</v>
      </c>
      <c r="J2231"/>
      <c r="K2231" t="s">
        <v>1360</v>
      </c>
      <c r="L2231">
        <v>0</v>
      </c>
      <c r="M2231">
        <v>0</v>
      </c>
      <c r="N2231">
        <v>0.37812000000000001</v>
      </c>
      <c r="O2231">
        <v>8.7799999999999996E-3</v>
      </c>
      <c r="P2231"/>
      <c r="Q2231"/>
      <c r="R2231">
        <v>0.38690000000000002</v>
      </c>
      <c r="S2231"/>
      <c r="T2231"/>
      <c r="U2231"/>
      <c r="V2231"/>
      <c r="W2231"/>
      <c r="X2231"/>
      <c r="Y2231"/>
      <c r="Z2231"/>
      <c r="AA2231"/>
      <c r="AB2231"/>
      <c r="AC2231"/>
      <c r="AD2231"/>
      <c r="AE2231">
        <v>8.7799999999999996E-3</v>
      </c>
      <c r="AF2231"/>
      <c r="AG2231"/>
      <c r="AH2231"/>
      <c r="AI2231"/>
      <c r="AJ2231"/>
      <c r="AK2231"/>
      <c r="AL2231"/>
      <c r="AM2231"/>
      <c r="AN2231"/>
      <c r="AO2231"/>
      <c r="AP2231"/>
      <c r="AQ2231"/>
      <c r="AR2231"/>
      <c r="AS2231" t="s">
        <v>1353</v>
      </c>
      <c r="AT2231" s="108" t="str">
        <f t="shared" si="34"/>
        <v>SPBP2_2025-07-20_T</v>
      </c>
      <c r="AU2231"/>
      <c r="AV2231"/>
      <c r="AW2231"/>
      <c r="AX2231"/>
      <c r="AY2231"/>
      <c r="AZ2231"/>
      <c r="BA2231"/>
      <c r="BB2231"/>
      <c r="BC2231"/>
      <c r="BD2231"/>
      <c r="BE2231"/>
      <c r="BF2231"/>
      <c r="BG2231"/>
      <c r="BH2231"/>
      <c r="BI2231"/>
      <c r="BJ2231"/>
      <c r="BK2231"/>
      <c r="BL2231"/>
      <c r="BM2231"/>
      <c r="BN2231"/>
      <c r="BO2231"/>
      <c r="BP2231"/>
      <c r="BQ2231"/>
      <c r="BR2231"/>
      <c r="BS2231"/>
      <c r="BT2231"/>
    </row>
    <row r="2232" spans="1:72" x14ac:dyDescent="0.35">
      <c r="A2232" t="s">
        <v>1916</v>
      </c>
      <c r="B2232" t="s">
        <v>1349</v>
      </c>
      <c r="C2232" t="s">
        <v>1361</v>
      </c>
      <c r="D2232" t="s">
        <v>1349</v>
      </c>
      <c r="E2232">
        <v>1031.92</v>
      </c>
      <c r="F2232" t="s">
        <v>1351</v>
      </c>
      <c r="G2232" s="6">
        <v>45858.804027777776</v>
      </c>
      <c r="H2232"/>
      <c r="I2232" t="s">
        <v>1352</v>
      </c>
      <c r="J2232"/>
      <c r="K2232" t="s">
        <v>1360</v>
      </c>
      <c r="L2232">
        <v>4</v>
      </c>
      <c r="M2232">
        <v>0</v>
      </c>
      <c r="N2232">
        <v>0.21496999999999999</v>
      </c>
      <c r="O2232">
        <v>2.9E-4</v>
      </c>
      <c r="P2232"/>
      <c r="Q2232"/>
      <c r="R2232">
        <v>0.21525</v>
      </c>
      <c r="S2232"/>
      <c r="T2232"/>
      <c r="U2232"/>
      <c r="V2232"/>
      <c r="W2232"/>
      <c r="X2232"/>
      <c r="Y2232"/>
      <c r="Z2232"/>
      <c r="AA2232"/>
      <c r="AB2232"/>
      <c r="AC2232"/>
      <c r="AD2232"/>
      <c r="AE2232">
        <v>2.9E-4</v>
      </c>
      <c r="AF2232"/>
      <c r="AG2232"/>
      <c r="AH2232"/>
      <c r="AI2232"/>
      <c r="AJ2232"/>
      <c r="AK2232"/>
      <c r="AL2232"/>
      <c r="AM2232"/>
      <c r="AN2232"/>
      <c r="AO2232"/>
      <c r="AP2232"/>
      <c r="AQ2232"/>
      <c r="AR2232"/>
      <c r="AS2232" t="s">
        <v>1353</v>
      </c>
      <c r="AT2232" s="108" t="str">
        <f t="shared" si="34"/>
        <v>BD5_2025-07-20_T</v>
      </c>
    </row>
    <row r="2233" spans="1:72" x14ac:dyDescent="0.35">
      <c r="A2233" t="s">
        <v>1920</v>
      </c>
      <c r="B2233" t="s">
        <v>1349</v>
      </c>
      <c r="C2233" t="s">
        <v>1361</v>
      </c>
      <c r="D2233" t="s">
        <v>1349</v>
      </c>
      <c r="E2233">
        <v>151.773</v>
      </c>
      <c r="F2233" t="s">
        <v>1351</v>
      </c>
      <c r="G2233" s="6">
        <v>45858.804756944446</v>
      </c>
      <c r="H2233"/>
      <c r="I2233" t="s">
        <v>1352</v>
      </c>
      <c r="J2233"/>
      <c r="K2233"/>
      <c r="L2233">
        <v>0</v>
      </c>
      <c r="M2233">
        <v>0</v>
      </c>
      <c r="N2233">
        <v>0.16048000000000001</v>
      </c>
      <c r="O2233">
        <v>3.0200000000000001E-3</v>
      </c>
      <c r="P2233"/>
      <c r="Q2233"/>
      <c r="R2233">
        <v>0.16349</v>
      </c>
      <c r="S2233"/>
      <c r="T2233"/>
      <c r="U2233"/>
      <c r="V2233"/>
      <c r="W2233"/>
      <c r="X2233"/>
      <c r="Y2233"/>
      <c r="Z2233"/>
      <c r="AA2233"/>
      <c r="AB2233"/>
      <c r="AC2233"/>
      <c r="AD2233"/>
      <c r="AE2233">
        <v>3.0200000000000001E-3</v>
      </c>
      <c r="AF2233"/>
      <c r="AG2233"/>
      <c r="AH2233"/>
      <c r="AI2233"/>
      <c r="AJ2233"/>
      <c r="AK2233"/>
      <c r="AL2233"/>
      <c r="AM2233"/>
      <c r="AN2233"/>
      <c r="AO2233"/>
      <c r="AP2233"/>
      <c r="AQ2233"/>
      <c r="AR2233"/>
      <c r="AS2233" t="s">
        <v>1353</v>
      </c>
      <c r="AT2233" s="108" t="str">
        <f t="shared" si="34"/>
        <v>SYNL1_2025-07-20_T</v>
      </c>
      <c r="AU2233"/>
      <c r="AV2233"/>
      <c r="AW2233"/>
      <c r="AX2233"/>
      <c r="AY2233"/>
      <c r="AZ2233"/>
      <c r="BA2233"/>
      <c r="BB2233"/>
      <c r="BC2233"/>
      <c r="BD2233"/>
      <c r="BE2233"/>
      <c r="BF2233"/>
      <c r="BG2233"/>
      <c r="BH2233"/>
      <c r="BI2233"/>
      <c r="BJ2233"/>
      <c r="BK2233"/>
      <c r="BL2233"/>
      <c r="BM2233"/>
      <c r="BN2233"/>
      <c r="BO2233"/>
      <c r="BP2233"/>
      <c r="BQ2233"/>
      <c r="BR2233"/>
      <c r="BS2233"/>
      <c r="BT2233"/>
    </row>
    <row r="2234" spans="1:72" x14ac:dyDescent="0.35">
      <c r="A2234" t="s">
        <v>1921</v>
      </c>
      <c r="B2234" t="s">
        <v>1349</v>
      </c>
      <c r="C2234" t="s">
        <v>1359</v>
      </c>
      <c r="D2234" t="s">
        <v>1349</v>
      </c>
      <c r="E2234">
        <v>493.64269999999999</v>
      </c>
      <c r="F2234" t="s">
        <v>1357</v>
      </c>
      <c r="G2234" s="6">
        <v>45858.806631944448</v>
      </c>
      <c r="H2234"/>
      <c r="I2234" t="s">
        <v>1352</v>
      </c>
      <c r="J2234"/>
      <c r="K2234" t="s">
        <v>1360</v>
      </c>
      <c r="L2234">
        <v>20</v>
      </c>
      <c r="M2234">
        <v>0</v>
      </c>
      <c r="N2234">
        <v>7.6539999999999997E-2</v>
      </c>
      <c r="O2234">
        <v>0.13391</v>
      </c>
      <c r="P2234"/>
      <c r="Q2234"/>
      <c r="R2234">
        <v>0.21045</v>
      </c>
      <c r="S2234"/>
      <c r="T2234"/>
      <c r="U2234"/>
      <c r="V2234"/>
      <c r="W2234"/>
      <c r="X2234"/>
      <c r="Y2234"/>
      <c r="Z2234"/>
      <c r="AA2234"/>
      <c r="AB2234"/>
      <c r="AC2234"/>
      <c r="AD2234"/>
      <c r="AE2234">
        <v>0.13391</v>
      </c>
      <c r="AF2234"/>
      <c r="AG2234"/>
      <c r="AH2234"/>
      <c r="AI2234"/>
      <c r="AJ2234"/>
      <c r="AK2234"/>
      <c r="AL2234"/>
      <c r="AM2234"/>
      <c r="AN2234"/>
      <c r="AO2234"/>
      <c r="AP2234"/>
      <c r="AQ2234"/>
      <c r="AR2234"/>
      <c r="AS2234" t="s">
        <v>1353</v>
      </c>
      <c r="AT2234" s="108" t="str">
        <f t="shared" si="34"/>
        <v>JC6_2025-07-20_C</v>
      </c>
      <c r="AU2234"/>
      <c r="AV2234"/>
      <c r="AW2234"/>
      <c r="AX2234"/>
      <c r="AY2234"/>
      <c r="AZ2234"/>
      <c r="BA2234"/>
      <c r="BB2234"/>
      <c r="BC2234"/>
      <c r="BD2234"/>
      <c r="BE2234"/>
      <c r="BF2234"/>
      <c r="BG2234"/>
      <c r="BH2234"/>
      <c r="BI2234"/>
      <c r="BJ2234"/>
      <c r="BK2234"/>
      <c r="BL2234"/>
      <c r="BM2234"/>
      <c r="BN2234"/>
      <c r="BO2234"/>
      <c r="BP2234"/>
      <c r="BQ2234"/>
      <c r="BR2234"/>
      <c r="BS2234"/>
      <c r="BT2234"/>
    </row>
    <row r="2235" spans="1:72" x14ac:dyDescent="0.35">
      <c r="A2235" t="s">
        <v>1902</v>
      </c>
      <c r="B2235" t="s">
        <v>1349</v>
      </c>
      <c r="C2235" t="s">
        <v>1356</v>
      </c>
      <c r="D2235" t="s">
        <v>1349</v>
      </c>
      <c r="E2235">
        <v>9.8769999999999997E-2</v>
      </c>
      <c r="F2235" t="s">
        <v>1357</v>
      </c>
      <c r="G2235" s="6">
        <v>45858.816527777781</v>
      </c>
      <c r="H2235" t="s">
        <v>1468</v>
      </c>
      <c r="I2235" t="s">
        <v>1352</v>
      </c>
      <c r="J2235"/>
      <c r="K2235" t="s">
        <v>1360</v>
      </c>
      <c r="L2235">
        <v>8</v>
      </c>
      <c r="M2235">
        <v>0</v>
      </c>
      <c r="N2235">
        <v>3.46E-3</v>
      </c>
      <c r="O2235">
        <v>2.3000000000000001E-4</v>
      </c>
      <c r="P2235"/>
      <c r="Q2235"/>
      <c r="R2235">
        <v>3.7000000000000002E-3</v>
      </c>
      <c r="S2235"/>
      <c r="T2235"/>
      <c r="U2235"/>
      <c r="V2235"/>
      <c r="W2235"/>
      <c r="X2235"/>
      <c r="Y2235"/>
      <c r="Z2235"/>
      <c r="AA2235"/>
      <c r="AB2235"/>
      <c r="AC2235"/>
      <c r="AD2235"/>
      <c r="AE2235">
        <v>2.3000000000000001E-4</v>
      </c>
      <c r="AF2235"/>
      <c r="AG2235"/>
      <c r="AH2235"/>
      <c r="AI2235"/>
      <c r="AJ2235"/>
      <c r="AK2235"/>
      <c r="AL2235"/>
      <c r="AM2235"/>
      <c r="AN2235"/>
      <c r="AO2235"/>
      <c r="AP2235"/>
      <c r="AQ2235"/>
      <c r="AR2235"/>
      <c r="AS2235" t="s">
        <v>1353</v>
      </c>
      <c r="AT2235" s="108" t="str">
        <f t="shared" si="34"/>
        <v>SB9_2025-07-20_P</v>
      </c>
      <c r="AU2235"/>
      <c r="AV2235"/>
      <c r="AW2235"/>
      <c r="AX2235"/>
      <c r="AY2235"/>
      <c r="AZ2235"/>
      <c r="BA2235"/>
      <c r="BB2235"/>
      <c r="BC2235"/>
      <c r="BD2235"/>
      <c r="BE2235"/>
      <c r="BF2235"/>
      <c r="BG2235"/>
      <c r="BH2235"/>
      <c r="BI2235"/>
      <c r="BJ2235"/>
      <c r="BK2235"/>
      <c r="BL2235"/>
      <c r="BM2235"/>
      <c r="BN2235"/>
      <c r="BO2235"/>
      <c r="BP2235"/>
      <c r="BQ2235"/>
      <c r="BR2235"/>
      <c r="BS2235"/>
      <c r="BT2235"/>
    </row>
    <row r="2236" spans="1:72" x14ac:dyDescent="0.35">
      <c r="A2236" t="s">
        <v>1917</v>
      </c>
      <c r="B2236" t="s">
        <v>1349</v>
      </c>
      <c r="C2236" t="s">
        <v>1361</v>
      </c>
      <c r="D2236" t="s">
        <v>1349</v>
      </c>
      <c r="E2236">
        <v>1218.692</v>
      </c>
      <c r="F2236" t="s">
        <v>1351</v>
      </c>
      <c r="G2236" s="6">
        <v>45858.816631944443</v>
      </c>
      <c r="H2236"/>
      <c r="I2236" t="s">
        <v>1352</v>
      </c>
      <c r="J2236"/>
      <c r="K2236" t="s">
        <v>1360</v>
      </c>
      <c r="L2236">
        <v>10</v>
      </c>
      <c r="M2236">
        <v>0</v>
      </c>
      <c r="N2236">
        <v>0.12012</v>
      </c>
      <c r="O2236">
        <v>3.2000000000000003E-4</v>
      </c>
      <c r="P2236"/>
      <c r="Q2236"/>
      <c r="R2236">
        <v>0.12044000000000001</v>
      </c>
      <c r="S2236"/>
      <c r="T2236"/>
      <c r="U2236"/>
      <c r="V2236"/>
      <c r="W2236"/>
      <c r="X2236"/>
      <c r="Y2236"/>
      <c r="Z2236"/>
      <c r="AA2236"/>
      <c r="AB2236"/>
      <c r="AC2236"/>
      <c r="AD2236"/>
      <c r="AE2236">
        <v>3.2000000000000003E-4</v>
      </c>
      <c r="AF2236"/>
      <c r="AG2236"/>
      <c r="AH2236"/>
      <c r="AI2236"/>
      <c r="AJ2236"/>
      <c r="AK2236"/>
      <c r="AL2236"/>
      <c r="AM2236"/>
      <c r="AN2236"/>
      <c r="AO2236"/>
      <c r="AP2236"/>
      <c r="AQ2236"/>
      <c r="AR2236"/>
      <c r="AS2236" t="s">
        <v>1353</v>
      </c>
      <c r="AT2236" s="108" t="str">
        <f t="shared" si="34"/>
        <v>RO1a_2025-07-20_T</v>
      </c>
    </row>
    <row r="2237" spans="1:72" x14ac:dyDescent="0.35">
      <c r="A2237" t="s">
        <v>1921</v>
      </c>
      <c r="B2237" t="s">
        <v>1349</v>
      </c>
      <c r="C2237" t="s">
        <v>1361</v>
      </c>
      <c r="D2237" t="s">
        <v>1349</v>
      </c>
      <c r="E2237">
        <v>617.10059999999999</v>
      </c>
      <c r="F2237" t="s">
        <v>1351</v>
      </c>
      <c r="G2237" s="6">
        <v>45858.816944444443</v>
      </c>
      <c r="H2237"/>
      <c r="I2237" t="s">
        <v>1352</v>
      </c>
      <c r="J2237"/>
      <c r="K2237" t="s">
        <v>1360</v>
      </c>
      <c r="L2237">
        <v>4</v>
      </c>
      <c r="M2237">
        <v>0</v>
      </c>
      <c r="N2237">
        <v>0.13250999999999999</v>
      </c>
      <c r="O2237">
        <v>4.2999999999999999E-4</v>
      </c>
      <c r="P2237"/>
      <c r="Q2237"/>
      <c r="R2237">
        <v>0.13294</v>
      </c>
      <c r="S2237"/>
      <c r="T2237"/>
      <c r="U2237"/>
      <c r="V2237"/>
      <c r="W2237"/>
      <c r="X2237"/>
      <c r="Y2237"/>
      <c r="Z2237"/>
      <c r="AA2237"/>
      <c r="AB2237"/>
      <c r="AC2237"/>
      <c r="AD2237"/>
      <c r="AE2237">
        <v>4.2999999999999999E-4</v>
      </c>
      <c r="AF2237"/>
      <c r="AG2237"/>
      <c r="AH2237"/>
      <c r="AI2237"/>
      <c r="AJ2237"/>
      <c r="AK2237"/>
      <c r="AL2237"/>
      <c r="AM2237"/>
      <c r="AN2237"/>
      <c r="AO2237"/>
      <c r="AP2237"/>
      <c r="AQ2237"/>
      <c r="AR2237"/>
      <c r="AS2237" t="s">
        <v>1353</v>
      </c>
      <c r="AT2237" s="108" t="str">
        <f t="shared" si="34"/>
        <v>JC6_2025-07-20_T</v>
      </c>
    </row>
    <row r="2238" spans="1:72" x14ac:dyDescent="0.35">
      <c r="A2238" s="125" t="s">
        <v>1922</v>
      </c>
      <c r="B2238" s="125" t="s">
        <v>1349</v>
      </c>
      <c r="C2238" s="125" t="s">
        <v>1350</v>
      </c>
      <c r="D2238" s="125" t="s">
        <v>1349</v>
      </c>
      <c r="E2238" s="125">
        <v>-4.5438599999999996</v>
      </c>
      <c r="F2238" s="125" t="s">
        <v>1351</v>
      </c>
      <c r="G2238" s="157">
        <v>45865.533333333333</v>
      </c>
      <c r="H2238" s="125"/>
      <c r="I2238" s="125" t="s">
        <v>1352</v>
      </c>
      <c r="J2238" s="125"/>
      <c r="K2238" s="125"/>
      <c r="L2238" s="125">
        <v>0</v>
      </c>
      <c r="M2238" s="125">
        <v>0</v>
      </c>
      <c r="N2238" s="125">
        <v>-3.2499999999999999E-3</v>
      </c>
      <c r="O2238" s="125">
        <v>2.844E-2</v>
      </c>
      <c r="P2238" s="125"/>
      <c r="Q2238" s="125"/>
      <c r="R2238" s="125">
        <v>2.5190000000000001E-2</v>
      </c>
      <c r="S2238" s="125"/>
      <c r="T2238" s="125"/>
      <c r="U2238" s="125"/>
      <c r="V2238" s="125"/>
      <c r="W2238" s="125"/>
      <c r="X2238" s="125"/>
      <c r="Y2238" s="125"/>
      <c r="Z2238" s="125"/>
      <c r="AA2238" s="125"/>
      <c r="AB2238" s="125"/>
      <c r="AC2238" s="125"/>
      <c r="AD2238" s="125"/>
      <c r="AE2238" s="125">
        <v>2.844E-2</v>
      </c>
      <c r="AF2238" s="125"/>
      <c r="AG2238" s="125"/>
      <c r="AH2238" s="125"/>
      <c r="AI2238" s="125"/>
      <c r="AJ2238" s="125"/>
      <c r="AK2238" s="125"/>
      <c r="AL2238" s="125"/>
      <c r="AM2238" s="125"/>
      <c r="AN2238" s="125"/>
      <c r="AO2238" s="125"/>
      <c r="AP2238" s="125"/>
      <c r="AQ2238" s="125"/>
      <c r="AR2238" s="125"/>
      <c r="AS2238" s="125" t="s">
        <v>1353</v>
      </c>
      <c r="AT2238" s="108" t="str">
        <f t="shared" si="34"/>
        <v>WP1_2025-07-27_N</v>
      </c>
    </row>
    <row r="2239" spans="1:72" x14ac:dyDescent="0.35">
      <c r="A2239" s="125" t="s">
        <v>1923</v>
      </c>
      <c r="B2239" s="125" t="s">
        <v>1349</v>
      </c>
      <c r="C2239" s="125" t="s">
        <v>1350</v>
      </c>
      <c r="D2239" s="125" t="s">
        <v>1349</v>
      </c>
      <c r="E2239" s="125">
        <v>-5.6069500000000003</v>
      </c>
      <c r="F2239" s="125" t="s">
        <v>1351</v>
      </c>
      <c r="G2239" s="157">
        <v>45865.53402777778</v>
      </c>
      <c r="H2239" s="125"/>
      <c r="I2239" s="125" t="s">
        <v>1352</v>
      </c>
      <c r="J2239" s="125"/>
      <c r="K2239" s="125"/>
      <c r="L2239" s="125">
        <v>0</v>
      </c>
      <c r="M2239" s="125">
        <v>0</v>
      </c>
      <c r="N2239" s="125">
        <v>-6.2100000000000002E-3</v>
      </c>
      <c r="O2239" s="125">
        <v>2.852E-2</v>
      </c>
      <c r="P2239" s="125"/>
      <c r="Q2239" s="125"/>
      <c r="R2239" s="125">
        <v>2.231E-2</v>
      </c>
      <c r="S2239" s="125"/>
      <c r="T2239" s="125"/>
      <c r="U2239" s="125"/>
      <c r="V2239" s="125"/>
      <c r="W2239" s="125"/>
      <c r="X2239" s="125"/>
      <c r="Y2239" s="125"/>
      <c r="Z2239" s="125"/>
      <c r="AA2239" s="125"/>
      <c r="AB2239" s="125"/>
      <c r="AC2239" s="125"/>
      <c r="AD2239" s="125"/>
      <c r="AE2239" s="125">
        <v>2.852E-2</v>
      </c>
      <c r="AF2239" s="125"/>
      <c r="AG2239" s="125"/>
      <c r="AH2239" s="125"/>
      <c r="AI2239" s="125"/>
      <c r="AJ2239" s="125"/>
      <c r="AK2239" s="125"/>
      <c r="AL2239" s="125"/>
      <c r="AM2239" s="125"/>
      <c r="AN2239" s="125"/>
      <c r="AO2239" s="125"/>
      <c r="AP2239" s="125"/>
      <c r="AQ2239" s="125"/>
      <c r="AR2239" s="125"/>
      <c r="AS2239" s="125" t="s">
        <v>1353</v>
      </c>
      <c r="AT2239" s="108" t="str">
        <f t="shared" si="34"/>
        <v>WP2_2025-07-27_N</v>
      </c>
    </row>
    <row r="2240" spans="1:72" x14ac:dyDescent="0.35">
      <c r="A2240" s="125" t="s">
        <v>1924</v>
      </c>
      <c r="B2240" s="125" t="s">
        <v>1349</v>
      </c>
      <c r="C2240" s="125" t="s">
        <v>1350</v>
      </c>
      <c r="D2240" s="125" t="s">
        <v>1349</v>
      </c>
      <c r="E2240" s="125">
        <v>-5.5280100000000001</v>
      </c>
      <c r="F2240" s="125" t="s">
        <v>1351</v>
      </c>
      <c r="G2240" s="157">
        <v>45865.536111111112</v>
      </c>
      <c r="H2240" s="125"/>
      <c r="I2240" s="125" t="s">
        <v>1352</v>
      </c>
      <c r="J2240" s="125"/>
      <c r="K2240" s="125"/>
      <c r="L2240" s="125">
        <v>0</v>
      </c>
      <c r="M2240" s="125">
        <v>0</v>
      </c>
      <c r="N2240" s="125">
        <v>-5.9899999999999997E-3</v>
      </c>
      <c r="O2240" s="125">
        <v>2.792E-2</v>
      </c>
      <c r="P2240" s="125"/>
      <c r="Q2240" s="125"/>
      <c r="R2240" s="125">
        <v>2.1930000000000002E-2</v>
      </c>
      <c r="S2240" s="125"/>
      <c r="T2240" s="125"/>
      <c r="U2240" s="125"/>
      <c r="V2240" s="125"/>
      <c r="W2240" s="125"/>
      <c r="X2240" s="125"/>
      <c r="Y2240" s="125"/>
      <c r="Z2240" s="125"/>
      <c r="AA2240" s="125"/>
      <c r="AB2240" s="125"/>
      <c r="AC2240" s="125"/>
      <c r="AD2240" s="125"/>
      <c r="AE2240" s="125">
        <v>2.792E-2</v>
      </c>
      <c r="AF2240" s="125"/>
      <c r="AG2240" s="125"/>
      <c r="AH2240" s="125"/>
      <c r="AI2240" s="125"/>
      <c r="AJ2240" s="125"/>
      <c r="AK2240" s="125"/>
      <c r="AL2240" s="125"/>
      <c r="AM2240" s="125"/>
      <c r="AN2240" s="125"/>
      <c r="AO2240" s="125"/>
      <c r="AP2240" s="125"/>
      <c r="AQ2240" s="125"/>
      <c r="AR2240" s="125"/>
      <c r="AS2240" s="125" t="s">
        <v>1353</v>
      </c>
      <c r="AT2240" s="108" t="str">
        <f t="shared" si="34"/>
        <v>WP3_2025-07-27_N</v>
      </c>
    </row>
    <row r="2241" spans="1:46" x14ac:dyDescent="0.35">
      <c r="A2241" s="125" t="s">
        <v>1925</v>
      </c>
      <c r="B2241" s="125" t="s">
        <v>1349</v>
      </c>
      <c r="C2241" s="125" t="s">
        <v>1350</v>
      </c>
      <c r="D2241" s="125" t="s">
        <v>1349</v>
      </c>
      <c r="E2241" s="125">
        <v>-5.7811500000000002</v>
      </c>
      <c r="F2241" s="125" t="s">
        <v>1351</v>
      </c>
      <c r="G2241" s="157">
        <v>45865.538888888892</v>
      </c>
      <c r="H2241" s="125"/>
      <c r="I2241" s="125" t="s">
        <v>1352</v>
      </c>
      <c r="J2241" s="125"/>
      <c r="K2241" s="125"/>
      <c r="L2241" s="125">
        <v>0</v>
      </c>
      <c r="M2241" s="125">
        <v>0</v>
      </c>
      <c r="N2241" s="125">
        <v>-6.7000000000000002E-3</v>
      </c>
      <c r="O2241" s="125">
        <v>2.6419999999999999E-2</v>
      </c>
      <c r="P2241" s="125"/>
      <c r="Q2241" s="125"/>
      <c r="R2241" s="125">
        <v>1.9720000000000001E-2</v>
      </c>
      <c r="S2241" s="125"/>
      <c r="T2241" s="125"/>
      <c r="U2241" s="125"/>
      <c r="V2241" s="125"/>
      <c r="W2241" s="125"/>
      <c r="X2241" s="125"/>
      <c r="Y2241" s="125"/>
      <c r="Z2241" s="125"/>
      <c r="AA2241" s="125"/>
      <c r="AB2241" s="125"/>
      <c r="AC2241" s="125"/>
      <c r="AD2241" s="125"/>
      <c r="AE2241" s="125">
        <v>2.6419999999999999E-2</v>
      </c>
      <c r="AF2241" s="125"/>
      <c r="AG2241" s="125"/>
      <c r="AH2241" s="125"/>
      <c r="AI2241" s="125"/>
      <c r="AJ2241" s="125"/>
      <c r="AK2241" s="125"/>
      <c r="AL2241" s="125"/>
      <c r="AM2241" s="125"/>
      <c r="AN2241" s="125"/>
      <c r="AO2241" s="125"/>
      <c r="AP2241" s="125"/>
      <c r="AQ2241" s="125"/>
      <c r="AR2241" s="125"/>
      <c r="AS2241" s="125" t="s">
        <v>1353</v>
      </c>
      <c r="AT2241" s="108" t="str">
        <f t="shared" si="34"/>
        <v>WP4_2025-07-27_N</v>
      </c>
    </row>
    <row r="2242" spans="1:46" x14ac:dyDescent="0.35">
      <c r="A2242" s="125" t="s">
        <v>1922</v>
      </c>
      <c r="B2242" s="125" t="s">
        <v>1349</v>
      </c>
      <c r="C2242" s="125" t="s">
        <v>1359</v>
      </c>
      <c r="D2242" s="125" t="s">
        <v>1349</v>
      </c>
      <c r="E2242" s="125">
        <v>128.7603</v>
      </c>
      <c r="F2242" s="125" t="s">
        <v>1357</v>
      </c>
      <c r="G2242" s="157">
        <v>45865.539583333331</v>
      </c>
      <c r="H2242" s="125"/>
      <c r="I2242" s="125" t="s">
        <v>1352</v>
      </c>
      <c r="J2242" s="125"/>
      <c r="K2242" s="125" t="s">
        <v>1360</v>
      </c>
      <c r="L2242" s="125">
        <v>4</v>
      </c>
      <c r="M2242" s="125">
        <v>0</v>
      </c>
      <c r="N2242" s="125">
        <v>8.1180000000000002E-2</v>
      </c>
      <c r="O2242" s="125">
        <v>0.12701000000000001</v>
      </c>
      <c r="P2242" s="125"/>
      <c r="Q2242" s="125"/>
      <c r="R2242" s="125">
        <v>0.20818</v>
      </c>
      <c r="S2242" s="125"/>
      <c r="T2242" s="125"/>
      <c r="U2242" s="125"/>
      <c r="V2242" s="125"/>
      <c r="W2242" s="125"/>
      <c r="X2242" s="125"/>
      <c r="Y2242" s="125"/>
      <c r="Z2242" s="125"/>
      <c r="AA2242" s="125"/>
      <c r="AB2242" s="125"/>
      <c r="AC2242" s="125"/>
      <c r="AD2242" s="125"/>
      <c r="AE2242" s="125">
        <v>0.12701000000000001</v>
      </c>
      <c r="AF2242" s="125"/>
      <c r="AG2242" s="125"/>
      <c r="AH2242" s="125"/>
      <c r="AI2242" s="125"/>
      <c r="AJ2242" s="125"/>
      <c r="AK2242" s="125"/>
      <c r="AL2242" s="125"/>
      <c r="AM2242" s="125"/>
      <c r="AN2242" s="125"/>
      <c r="AO2242" s="125"/>
      <c r="AP2242" s="125"/>
      <c r="AQ2242" s="125"/>
      <c r="AR2242" s="125"/>
      <c r="AS2242" s="125" t="s">
        <v>1353</v>
      </c>
      <c r="AT2242" s="108" t="str">
        <f t="shared" ref="AT2242:AT2305" si="35">A2242&amp;"_"&amp;LEFT(C2242,1)</f>
        <v>WP1_2025-07-27_C</v>
      </c>
    </row>
    <row r="2243" spans="1:46" x14ac:dyDescent="0.35">
      <c r="A2243" s="125" t="s">
        <v>1922</v>
      </c>
      <c r="B2243" s="125" t="s">
        <v>1349</v>
      </c>
      <c r="C2243" s="125" t="s">
        <v>1361</v>
      </c>
      <c r="D2243" s="125" t="s">
        <v>1349</v>
      </c>
      <c r="E2243" s="125">
        <v>-5.9388199999999998</v>
      </c>
      <c r="F2243" s="125" t="s">
        <v>1351</v>
      </c>
      <c r="G2243" s="157">
        <v>45865.540277777778</v>
      </c>
      <c r="H2243" s="125"/>
      <c r="I2243" s="125" t="s">
        <v>1352</v>
      </c>
      <c r="J2243" s="125">
        <v>30</v>
      </c>
      <c r="K2243" s="125"/>
      <c r="L2243" s="125">
        <v>0</v>
      </c>
      <c r="M2243" s="125">
        <v>0</v>
      </c>
      <c r="N2243" s="125">
        <v>-2.8700000000000002E-3</v>
      </c>
      <c r="O2243" s="125">
        <v>1.5890000000000001E-2</v>
      </c>
      <c r="P2243" s="125"/>
      <c r="Q2243" s="125"/>
      <c r="R2243" s="125">
        <v>1.302E-2</v>
      </c>
      <c r="S2243" s="125"/>
      <c r="T2243" s="125"/>
      <c r="U2243" s="125"/>
      <c r="V2243" s="125"/>
      <c r="W2243" s="125"/>
      <c r="X2243" s="125"/>
      <c r="Y2243" s="125"/>
      <c r="Z2243" s="125"/>
      <c r="AA2243" s="125"/>
      <c r="AB2243" s="125"/>
      <c r="AC2243" s="125"/>
      <c r="AD2243" s="125"/>
      <c r="AE2243" s="125">
        <v>1.5890000000000001E-2</v>
      </c>
      <c r="AF2243" s="125"/>
      <c r="AG2243" s="125"/>
      <c r="AH2243" s="125"/>
      <c r="AI2243" s="125"/>
      <c r="AJ2243" s="125"/>
      <c r="AK2243" s="125"/>
      <c r="AL2243" s="125"/>
      <c r="AM2243" s="125"/>
      <c r="AN2243" s="125"/>
      <c r="AO2243" s="125"/>
      <c r="AP2243" s="125"/>
      <c r="AQ2243" s="125"/>
      <c r="AR2243" s="125"/>
      <c r="AS2243" s="125" t="s">
        <v>1353</v>
      </c>
      <c r="AT2243" s="108" t="str">
        <f t="shared" si="35"/>
        <v>WP1_2025-07-27_T</v>
      </c>
    </row>
    <row r="2244" spans="1:46" x14ac:dyDescent="0.35">
      <c r="A2244" s="125" t="s">
        <v>1923</v>
      </c>
      <c r="B2244" s="125" t="s">
        <v>1349</v>
      </c>
      <c r="C2244" s="125" t="s">
        <v>1361</v>
      </c>
      <c r="D2244" s="125" t="s">
        <v>1349</v>
      </c>
      <c r="E2244" s="125">
        <v>20.51877</v>
      </c>
      <c r="F2244" s="125" t="s">
        <v>1351</v>
      </c>
      <c r="G2244" s="157">
        <v>45865.540972222225</v>
      </c>
      <c r="H2244" s="125"/>
      <c r="I2244" s="125" t="s">
        <v>1352</v>
      </c>
      <c r="J2244" s="125"/>
      <c r="K2244" s="125"/>
      <c r="L2244" s="125">
        <v>0</v>
      </c>
      <c r="M2244" s="125">
        <v>0</v>
      </c>
      <c r="N2244" s="125">
        <v>2.1770000000000001E-2</v>
      </c>
      <c r="O2244" s="125">
        <v>1.6039999999999999E-2</v>
      </c>
      <c r="P2244" s="125"/>
      <c r="Q2244" s="125"/>
      <c r="R2244" s="125">
        <v>3.7810000000000003E-2</v>
      </c>
      <c r="S2244" s="125"/>
      <c r="T2244" s="125"/>
      <c r="U2244" s="125"/>
      <c r="V2244" s="125"/>
      <c r="W2244" s="125"/>
      <c r="X2244" s="125"/>
      <c r="Y2244" s="125"/>
      <c r="Z2244" s="125"/>
      <c r="AA2244" s="125"/>
      <c r="AB2244" s="125"/>
      <c r="AC2244" s="125"/>
      <c r="AD2244" s="125"/>
      <c r="AE2244" s="125">
        <v>1.6039999999999999E-2</v>
      </c>
      <c r="AF2244" s="125"/>
      <c r="AG2244" s="125"/>
      <c r="AH2244" s="125"/>
      <c r="AI2244" s="125"/>
      <c r="AJ2244" s="125"/>
      <c r="AK2244" s="125"/>
      <c r="AL2244" s="125"/>
      <c r="AM2244" s="125"/>
      <c r="AN2244" s="125"/>
      <c r="AO2244" s="125"/>
      <c r="AP2244" s="125"/>
      <c r="AQ2244" s="125"/>
      <c r="AR2244" s="125"/>
      <c r="AS2244" s="125" t="s">
        <v>1353</v>
      </c>
      <c r="AT2244" s="108" t="str">
        <f t="shared" si="35"/>
        <v>WP2_2025-07-27_T</v>
      </c>
    </row>
    <row r="2245" spans="1:46" x14ac:dyDescent="0.35">
      <c r="A2245" s="125" t="s">
        <v>1923</v>
      </c>
      <c r="B2245" s="125" t="s">
        <v>1349</v>
      </c>
      <c r="C2245" s="125" t="s">
        <v>1359</v>
      </c>
      <c r="D2245" s="125" t="s">
        <v>1349</v>
      </c>
      <c r="E2245" s="125">
        <v>125.4378</v>
      </c>
      <c r="F2245" s="125" t="s">
        <v>1357</v>
      </c>
      <c r="G2245" s="157">
        <v>45865.540972222225</v>
      </c>
      <c r="H2245" s="125"/>
      <c r="I2245" s="125" t="s">
        <v>1352</v>
      </c>
      <c r="J2245" s="125"/>
      <c r="K2245" s="125" t="s">
        <v>1360</v>
      </c>
      <c r="L2245" s="125">
        <v>4</v>
      </c>
      <c r="M2245" s="125">
        <v>0</v>
      </c>
      <c r="N2245" s="125">
        <v>7.918E-2</v>
      </c>
      <c r="O2245" s="125">
        <v>0.12881000000000001</v>
      </c>
      <c r="P2245" s="125"/>
      <c r="Q2245" s="125"/>
      <c r="R2245" s="125">
        <v>0.20799000000000001</v>
      </c>
      <c r="S2245" s="125"/>
      <c r="T2245" s="125"/>
      <c r="U2245" s="125"/>
      <c r="V2245" s="125"/>
      <c r="W2245" s="125"/>
      <c r="X2245" s="125"/>
      <c r="Y2245" s="125"/>
      <c r="Z2245" s="125"/>
      <c r="AA2245" s="125"/>
      <c r="AB2245" s="125"/>
      <c r="AC2245" s="125"/>
      <c r="AD2245" s="125"/>
      <c r="AE2245" s="125">
        <v>0.12881000000000001</v>
      </c>
      <c r="AF2245" s="125"/>
      <c r="AG2245" s="125"/>
      <c r="AH2245" s="125"/>
      <c r="AI2245" s="125"/>
      <c r="AJ2245" s="125"/>
      <c r="AK2245" s="125"/>
      <c r="AL2245" s="125"/>
      <c r="AM2245" s="125"/>
      <c r="AN2245" s="125"/>
      <c r="AO2245" s="125"/>
      <c r="AP2245" s="125"/>
      <c r="AQ2245" s="125"/>
      <c r="AR2245" s="125"/>
      <c r="AS2245" s="125" t="s">
        <v>1353</v>
      </c>
      <c r="AT2245" s="108" t="str">
        <f t="shared" si="35"/>
        <v>WP2_2025-07-27_C</v>
      </c>
    </row>
    <row r="2246" spans="1:46" x14ac:dyDescent="0.35">
      <c r="A2246" s="125" t="s">
        <v>1924</v>
      </c>
      <c r="B2246" s="125" t="s">
        <v>1349</v>
      </c>
      <c r="C2246" s="125" t="s">
        <v>1356</v>
      </c>
      <c r="D2246" s="125" t="s">
        <v>1349</v>
      </c>
      <c r="E2246" s="125">
        <v>5.0000000000000001E-3</v>
      </c>
      <c r="F2246" s="125" t="s">
        <v>1357</v>
      </c>
      <c r="G2246" s="157">
        <v>45865.540972222225</v>
      </c>
      <c r="H2246" s="125"/>
      <c r="I2246" s="125" t="s">
        <v>1352</v>
      </c>
      <c r="J2246" s="125"/>
      <c r="K2246" s="125"/>
      <c r="L2246" s="125">
        <v>0</v>
      </c>
      <c r="M2246" s="125">
        <v>0</v>
      </c>
      <c r="N2246" s="125">
        <v>1.6100000000000001E-3</v>
      </c>
      <c r="O2246" s="125">
        <v>1.1220000000000001E-2</v>
      </c>
      <c r="P2246" s="125"/>
      <c r="Q2246" s="125"/>
      <c r="R2246" s="125">
        <v>1.2829999999999999E-2</v>
      </c>
      <c r="S2246" s="125"/>
      <c r="T2246" s="125"/>
      <c r="U2246" s="125"/>
      <c r="V2246" s="125"/>
      <c r="W2246" s="125"/>
      <c r="X2246" s="125"/>
      <c r="Y2246" s="125"/>
      <c r="Z2246" s="125"/>
      <c r="AA2246" s="125"/>
      <c r="AB2246" s="125"/>
      <c r="AC2246" s="125"/>
      <c r="AD2246" s="125"/>
      <c r="AE2246" s="125">
        <v>1.1220000000000001E-2</v>
      </c>
      <c r="AF2246" s="125"/>
      <c r="AG2246" s="125"/>
      <c r="AH2246" s="125"/>
      <c r="AI2246" s="125"/>
      <c r="AJ2246" s="125"/>
      <c r="AK2246" s="125"/>
      <c r="AL2246" s="125"/>
      <c r="AM2246" s="125"/>
      <c r="AN2246" s="125"/>
      <c r="AO2246" s="125"/>
      <c r="AP2246" s="125"/>
      <c r="AQ2246" s="125"/>
      <c r="AR2246" s="125"/>
      <c r="AS2246" s="125" t="s">
        <v>1353</v>
      </c>
      <c r="AT2246" s="108" t="str">
        <f t="shared" si="35"/>
        <v>WP3_2025-07-27_P</v>
      </c>
    </row>
    <row r="2247" spans="1:46" x14ac:dyDescent="0.35">
      <c r="A2247" s="125" t="s">
        <v>1926</v>
      </c>
      <c r="B2247" s="125" t="s">
        <v>1349</v>
      </c>
      <c r="C2247" s="125" t="s">
        <v>1350</v>
      </c>
      <c r="D2247" s="125" t="s">
        <v>1349</v>
      </c>
      <c r="E2247" s="125">
        <v>10.69218</v>
      </c>
      <c r="F2247" s="125" t="s">
        <v>1351</v>
      </c>
      <c r="G2247" s="157">
        <v>45865.542361111111</v>
      </c>
      <c r="H2247" s="125"/>
      <c r="I2247" s="125" t="s">
        <v>1352</v>
      </c>
      <c r="J2247" s="125"/>
      <c r="K2247" s="125"/>
      <c r="L2247" s="125">
        <v>0</v>
      </c>
      <c r="M2247" s="125">
        <v>0</v>
      </c>
      <c r="N2247" s="125">
        <v>3.9149999999999997E-2</v>
      </c>
      <c r="O2247" s="125">
        <v>8.3599999999999994E-3</v>
      </c>
      <c r="P2247" s="125"/>
      <c r="Q2247" s="125"/>
      <c r="R2247" s="125">
        <v>4.7509999999999997E-2</v>
      </c>
      <c r="S2247" s="125"/>
      <c r="T2247" s="125"/>
      <c r="U2247" s="125"/>
      <c r="V2247" s="125"/>
      <c r="W2247" s="125"/>
      <c r="X2247" s="125"/>
      <c r="Y2247" s="125"/>
      <c r="Z2247" s="125"/>
      <c r="AA2247" s="125"/>
      <c r="AB2247" s="125"/>
      <c r="AC2247" s="125"/>
      <c r="AD2247" s="125"/>
      <c r="AE2247" s="125">
        <v>8.3599999999999994E-3</v>
      </c>
      <c r="AF2247" s="125"/>
      <c r="AG2247" s="125"/>
      <c r="AH2247" s="125"/>
      <c r="AI2247" s="125"/>
      <c r="AJ2247" s="125"/>
      <c r="AK2247" s="125"/>
      <c r="AL2247" s="125"/>
      <c r="AM2247" s="125"/>
      <c r="AN2247" s="125"/>
      <c r="AO2247" s="125"/>
      <c r="AP2247" s="125"/>
      <c r="AQ2247" s="125"/>
      <c r="AR2247" s="125"/>
      <c r="AS2247" s="125" t="s">
        <v>1353</v>
      </c>
      <c r="AT2247" s="108" t="str">
        <f t="shared" si="35"/>
        <v>HO2_2025-07-27_N</v>
      </c>
    </row>
    <row r="2248" spans="1:46" x14ac:dyDescent="0.35">
      <c r="A2248" s="125" t="s">
        <v>1924</v>
      </c>
      <c r="B2248" s="125" t="s">
        <v>1349</v>
      </c>
      <c r="C2248" s="125" t="s">
        <v>1359</v>
      </c>
      <c r="D2248" s="125" t="s">
        <v>1349</v>
      </c>
      <c r="E2248" s="125">
        <v>127.8921</v>
      </c>
      <c r="F2248" s="125" t="s">
        <v>1357</v>
      </c>
      <c r="G2248" s="157">
        <v>45865.543055555558</v>
      </c>
      <c r="H2248" s="125"/>
      <c r="I2248" s="125" t="s">
        <v>1352</v>
      </c>
      <c r="J2248" s="125"/>
      <c r="K2248" s="125" t="s">
        <v>1360</v>
      </c>
      <c r="L2248" s="125">
        <v>4</v>
      </c>
      <c r="M2248" s="125">
        <v>0</v>
      </c>
      <c r="N2248" s="125">
        <v>8.0659999999999996E-2</v>
      </c>
      <c r="O2248" s="125">
        <v>0.12712000000000001</v>
      </c>
      <c r="P2248" s="125"/>
      <c r="Q2248" s="125"/>
      <c r="R2248" s="125">
        <v>0.20777000000000001</v>
      </c>
      <c r="S2248" s="125"/>
      <c r="T2248" s="125"/>
      <c r="U2248" s="125"/>
      <c r="V2248" s="125"/>
      <c r="W2248" s="125"/>
      <c r="X2248" s="125"/>
      <c r="Y2248" s="125"/>
      <c r="Z2248" s="125"/>
      <c r="AA2248" s="125"/>
      <c r="AB2248" s="125"/>
      <c r="AC2248" s="125"/>
      <c r="AD2248" s="125"/>
      <c r="AE2248" s="125">
        <v>0.12712000000000001</v>
      </c>
      <c r="AF2248" s="125"/>
      <c r="AG2248" s="125"/>
      <c r="AH2248" s="125"/>
      <c r="AI2248" s="125"/>
      <c r="AJ2248" s="125"/>
      <c r="AK2248" s="125"/>
      <c r="AL2248" s="125"/>
      <c r="AM2248" s="125"/>
      <c r="AN2248" s="125"/>
      <c r="AO2248" s="125"/>
      <c r="AP2248" s="125"/>
      <c r="AQ2248" s="125"/>
      <c r="AR2248" s="125"/>
      <c r="AS2248" s="125" t="s">
        <v>1353</v>
      </c>
      <c r="AT2248" s="108" t="str">
        <f t="shared" si="35"/>
        <v>WP3_2025-07-27_C</v>
      </c>
    </row>
    <row r="2249" spans="1:46" x14ac:dyDescent="0.35">
      <c r="A2249" s="125" t="s">
        <v>1925</v>
      </c>
      <c r="B2249" s="125" t="s">
        <v>1349</v>
      </c>
      <c r="C2249" s="125" t="s">
        <v>1356</v>
      </c>
      <c r="D2249" s="125" t="s">
        <v>1349</v>
      </c>
      <c r="E2249" s="125">
        <v>8.2290000000000002E-2</v>
      </c>
      <c r="F2249" s="125" t="s">
        <v>1357</v>
      </c>
      <c r="G2249" s="157">
        <v>45865.543055555558</v>
      </c>
      <c r="H2249" s="125"/>
      <c r="I2249" s="125" t="s">
        <v>1352</v>
      </c>
      <c r="J2249" s="125"/>
      <c r="K2249" s="125"/>
      <c r="L2249" s="125">
        <v>0</v>
      </c>
      <c r="M2249" s="125">
        <v>0</v>
      </c>
      <c r="N2249" s="125">
        <v>3.9719999999999998E-2</v>
      </c>
      <c r="O2249" s="125">
        <v>1.1140000000000001E-2</v>
      </c>
      <c r="P2249" s="125"/>
      <c r="Q2249" s="125"/>
      <c r="R2249" s="125">
        <v>5.0849999999999999E-2</v>
      </c>
      <c r="S2249" s="125"/>
      <c r="T2249" s="125"/>
      <c r="U2249" s="125"/>
      <c r="V2249" s="125"/>
      <c r="W2249" s="125"/>
      <c r="X2249" s="125"/>
      <c r="Y2249" s="125"/>
      <c r="Z2249" s="125"/>
      <c r="AA2249" s="125"/>
      <c r="AB2249" s="125"/>
      <c r="AC2249" s="125"/>
      <c r="AD2249" s="125"/>
      <c r="AE2249" s="125">
        <v>1.1140000000000001E-2</v>
      </c>
      <c r="AF2249" s="125"/>
      <c r="AG2249" s="125"/>
      <c r="AH2249" s="125"/>
      <c r="AI2249" s="125"/>
      <c r="AJ2249" s="125"/>
      <c r="AK2249" s="125"/>
      <c r="AL2249" s="125"/>
      <c r="AM2249" s="125"/>
      <c r="AN2249" s="125"/>
      <c r="AO2249" s="125"/>
      <c r="AP2249" s="125"/>
      <c r="AQ2249" s="125"/>
      <c r="AR2249" s="125"/>
      <c r="AS2249" s="125" t="s">
        <v>1353</v>
      </c>
      <c r="AT2249" s="108" t="str">
        <f t="shared" si="35"/>
        <v>WP4_2025-07-27_P</v>
      </c>
    </row>
    <row r="2250" spans="1:46" x14ac:dyDescent="0.35">
      <c r="A2250" s="125" t="s">
        <v>1924</v>
      </c>
      <c r="B2250" s="125" t="s">
        <v>1349</v>
      </c>
      <c r="C2250" s="125" t="s">
        <v>1361</v>
      </c>
      <c r="D2250" s="125" t="s">
        <v>1349</v>
      </c>
      <c r="E2250" s="125">
        <v>2.8493900000000001</v>
      </c>
      <c r="F2250" s="125" t="s">
        <v>1351</v>
      </c>
      <c r="G2250" s="157">
        <v>45865.543749999997</v>
      </c>
      <c r="H2250" s="125"/>
      <c r="I2250" s="125" t="s">
        <v>1352</v>
      </c>
      <c r="J2250" s="125"/>
      <c r="K2250" s="125"/>
      <c r="L2250" s="125">
        <v>0</v>
      </c>
      <c r="M2250" s="125">
        <v>0</v>
      </c>
      <c r="N2250" s="125">
        <v>5.3E-3</v>
      </c>
      <c r="O2250" s="125">
        <v>1.5570000000000001E-2</v>
      </c>
      <c r="P2250" s="125"/>
      <c r="Q2250" s="125"/>
      <c r="R2250" s="125">
        <v>2.086E-2</v>
      </c>
      <c r="S2250" s="125"/>
      <c r="T2250" s="125"/>
      <c r="U2250" s="125"/>
      <c r="V2250" s="125"/>
      <c r="W2250" s="125"/>
      <c r="X2250" s="125"/>
      <c r="Y2250" s="125"/>
      <c r="Z2250" s="125"/>
      <c r="AA2250" s="125"/>
      <c r="AB2250" s="125"/>
      <c r="AC2250" s="125"/>
      <c r="AD2250" s="125"/>
      <c r="AE2250" s="125">
        <v>1.5570000000000001E-2</v>
      </c>
      <c r="AF2250" s="125"/>
      <c r="AG2250" s="125"/>
      <c r="AH2250" s="125"/>
      <c r="AI2250" s="125"/>
      <c r="AJ2250" s="125"/>
      <c r="AK2250" s="125"/>
      <c r="AL2250" s="125"/>
      <c r="AM2250" s="125"/>
      <c r="AN2250" s="125"/>
      <c r="AO2250" s="125"/>
      <c r="AP2250" s="125"/>
      <c r="AQ2250" s="125"/>
      <c r="AR2250" s="125"/>
      <c r="AS2250" s="125" t="s">
        <v>1353</v>
      </c>
      <c r="AT2250" s="108" t="str">
        <f t="shared" si="35"/>
        <v>WP3_2025-07-27_T</v>
      </c>
    </row>
    <row r="2251" spans="1:46" x14ac:dyDescent="0.35">
      <c r="A2251" s="125" t="s">
        <v>1927</v>
      </c>
      <c r="B2251" s="125" t="s">
        <v>1349</v>
      </c>
      <c r="C2251" s="125" t="s">
        <v>1350</v>
      </c>
      <c r="D2251" s="125" t="s">
        <v>1349</v>
      </c>
      <c r="E2251" s="125">
        <v>0.24557000000000001</v>
      </c>
      <c r="F2251" s="125" t="s">
        <v>1351</v>
      </c>
      <c r="G2251" s="157">
        <v>45865.544444444444</v>
      </c>
      <c r="H2251" s="125"/>
      <c r="I2251" s="125" t="s">
        <v>1352</v>
      </c>
      <c r="J2251" s="125"/>
      <c r="K2251" s="125"/>
      <c r="L2251" s="125">
        <v>0</v>
      </c>
      <c r="M2251" s="125">
        <v>0</v>
      </c>
      <c r="N2251" s="125">
        <v>1.008E-2</v>
      </c>
      <c r="O2251" s="125">
        <v>1.8089999999999998E-2</v>
      </c>
      <c r="P2251" s="125"/>
      <c r="Q2251" s="125"/>
      <c r="R2251" s="125">
        <v>2.8170000000000001E-2</v>
      </c>
      <c r="S2251" s="125"/>
      <c r="T2251" s="125"/>
      <c r="U2251" s="125"/>
      <c r="V2251" s="125"/>
      <c r="W2251" s="125"/>
      <c r="X2251" s="125"/>
      <c r="Y2251" s="125"/>
      <c r="Z2251" s="125"/>
      <c r="AA2251" s="125"/>
      <c r="AB2251" s="125"/>
      <c r="AC2251" s="125"/>
      <c r="AD2251" s="125"/>
      <c r="AE2251" s="125">
        <v>1.8089999999999998E-2</v>
      </c>
      <c r="AF2251" s="125"/>
      <c r="AG2251" s="125"/>
      <c r="AH2251" s="125"/>
      <c r="AI2251" s="125"/>
      <c r="AJ2251" s="125"/>
      <c r="AK2251" s="125"/>
      <c r="AL2251" s="125"/>
      <c r="AM2251" s="125"/>
      <c r="AN2251" s="125"/>
      <c r="AO2251" s="125"/>
      <c r="AP2251" s="125"/>
      <c r="AQ2251" s="125"/>
      <c r="AR2251" s="125"/>
      <c r="AS2251" s="125" t="s">
        <v>1353</v>
      </c>
      <c r="AT2251" s="108" t="str">
        <f t="shared" si="35"/>
        <v>HO3_2025-07-27_N</v>
      </c>
    </row>
    <row r="2252" spans="1:46" x14ac:dyDescent="0.35">
      <c r="A2252" s="125" t="s">
        <v>1925</v>
      </c>
      <c r="B2252" s="125" t="s">
        <v>1349</v>
      </c>
      <c r="C2252" s="125" t="s">
        <v>1361</v>
      </c>
      <c r="D2252" s="125" t="s">
        <v>1349</v>
      </c>
      <c r="E2252" s="125">
        <v>-5.6858000000000004</v>
      </c>
      <c r="F2252" s="125" t="s">
        <v>1351</v>
      </c>
      <c r="G2252" s="157">
        <v>45865.544444444444</v>
      </c>
      <c r="H2252" s="125"/>
      <c r="I2252" s="125" t="s">
        <v>1352</v>
      </c>
      <c r="J2252" s="125">
        <v>30</v>
      </c>
      <c r="K2252" s="125"/>
      <c r="L2252" s="125">
        <v>0</v>
      </c>
      <c r="M2252" s="125">
        <v>0</v>
      </c>
      <c r="N2252" s="125">
        <v>-2.64E-3</v>
      </c>
      <c r="O2252" s="125">
        <v>1.545E-2</v>
      </c>
      <c r="P2252" s="125"/>
      <c r="Q2252" s="125"/>
      <c r="R2252" s="125">
        <v>1.281E-2</v>
      </c>
      <c r="S2252" s="125"/>
      <c r="T2252" s="125"/>
      <c r="U2252" s="125"/>
      <c r="V2252" s="125"/>
      <c r="W2252" s="125"/>
      <c r="X2252" s="125"/>
      <c r="Y2252" s="125"/>
      <c r="Z2252" s="125"/>
      <c r="AA2252" s="125"/>
      <c r="AB2252" s="125"/>
      <c r="AC2252" s="125"/>
      <c r="AD2252" s="125"/>
      <c r="AE2252" s="125">
        <v>1.545E-2</v>
      </c>
      <c r="AF2252" s="125"/>
      <c r="AG2252" s="125"/>
      <c r="AH2252" s="125"/>
      <c r="AI2252" s="125"/>
      <c r="AJ2252" s="125"/>
      <c r="AK2252" s="125"/>
      <c r="AL2252" s="125"/>
      <c r="AM2252" s="125"/>
      <c r="AN2252" s="125"/>
      <c r="AO2252" s="125"/>
      <c r="AP2252" s="125"/>
      <c r="AQ2252" s="125"/>
      <c r="AR2252" s="125"/>
      <c r="AS2252" s="125" t="s">
        <v>1353</v>
      </c>
      <c r="AT2252" s="108" t="str">
        <f t="shared" si="35"/>
        <v>WP4_2025-07-27_T</v>
      </c>
    </row>
    <row r="2253" spans="1:46" x14ac:dyDescent="0.35">
      <c r="A2253" s="125" t="s">
        <v>1926</v>
      </c>
      <c r="B2253" s="125" t="s">
        <v>1349</v>
      </c>
      <c r="C2253" s="125" t="s">
        <v>1361</v>
      </c>
      <c r="D2253" s="125" t="s">
        <v>1349</v>
      </c>
      <c r="E2253" s="125">
        <v>39.272950000000002</v>
      </c>
      <c r="F2253" s="125" t="s">
        <v>1351</v>
      </c>
      <c r="G2253" s="157">
        <v>45865.547222222223</v>
      </c>
      <c r="H2253" s="125"/>
      <c r="I2253" s="125" t="s">
        <v>1352</v>
      </c>
      <c r="J2253" s="125"/>
      <c r="K2253" s="125"/>
      <c r="L2253" s="125">
        <v>0</v>
      </c>
      <c r="M2253" s="125">
        <v>0</v>
      </c>
      <c r="N2253" s="125">
        <v>3.9350000000000003E-2</v>
      </c>
      <c r="O2253" s="125">
        <v>5.9699999999999996E-3</v>
      </c>
      <c r="P2253" s="125"/>
      <c r="Q2253" s="125"/>
      <c r="R2253" s="125">
        <v>4.5319999999999999E-2</v>
      </c>
      <c r="S2253" s="125"/>
      <c r="T2253" s="125"/>
      <c r="U2253" s="125"/>
      <c r="V2253" s="125"/>
      <c r="W2253" s="125"/>
      <c r="X2253" s="125"/>
      <c r="Y2253" s="125"/>
      <c r="Z2253" s="125"/>
      <c r="AA2253" s="125"/>
      <c r="AB2253" s="125"/>
      <c r="AC2253" s="125"/>
      <c r="AD2253" s="125"/>
      <c r="AE2253" s="125">
        <v>5.9699999999999996E-3</v>
      </c>
      <c r="AF2253" s="125"/>
      <c r="AG2253" s="125"/>
      <c r="AH2253" s="125"/>
      <c r="AI2253" s="125"/>
      <c r="AJ2253" s="125"/>
      <c r="AK2253" s="125"/>
      <c r="AL2253" s="125"/>
      <c r="AM2253" s="125"/>
      <c r="AN2253" s="125"/>
      <c r="AO2253" s="125"/>
      <c r="AP2253" s="125"/>
      <c r="AQ2253" s="125"/>
      <c r="AR2253" s="125"/>
      <c r="AS2253" s="125" t="s">
        <v>1353</v>
      </c>
      <c r="AT2253" s="108" t="str">
        <f t="shared" si="35"/>
        <v>HO2_2025-07-27_T</v>
      </c>
    </row>
    <row r="2254" spans="1:46" x14ac:dyDescent="0.35">
      <c r="A2254" s="125" t="s">
        <v>1925</v>
      </c>
      <c r="B2254" s="125" t="s">
        <v>1349</v>
      </c>
      <c r="C2254" s="125" t="s">
        <v>1359</v>
      </c>
      <c r="D2254" s="125" t="s">
        <v>1349</v>
      </c>
      <c r="E2254" s="125">
        <v>122.9892</v>
      </c>
      <c r="F2254" s="125" t="s">
        <v>1357</v>
      </c>
      <c r="G2254" s="157">
        <v>45865.54791666667</v>
      </c>
      <c r="H2254" s="125"/>
      <c r="I2254" s="125" t="s">
        <v>1352</v>
      </c>
      <c r="J2254" s="125"/>
      <c r="K2254" s="125" t="s">
        <v>1360</v>
      </c>
      <c r="L2254" s="125">
        <v>4</v>
      </c>
      <c r="M2254" s="125">
        <v>0</v>
      </c>
      <c r="N2254" s="125">
        <v>7.7710000000000001E-2</v>
      </c>
      <c r="O2254" s="125">
        <v>0.13044</v>
      </c>
      <c r="P2254" s="125"/>
      <c r="Q2254" s="125"/>
      <c r="R2254" s="125">
        <v>0.20815</v>
      </c>
      <c r="S2254" s="125"/>
      <c r="T2254" s="125"/>
      <c r="U2254" s="125"/>
      <c r="V2254" s="125"/>
      <c r="W2254" s="125"/>
      <c r="X2254" s="125"/>
      <c r="Y2254" s="125"/>
      <c r="Z2254" s="125"/>
      <c r="AA2254" s="125"/>
      <c r="AB2254" s="125"/>
      <c r="AC2254" s="125"/>
      <c r="AD2254" s="125"/>
      <c r="AE2254" s="125">
        <v>0.13044</v>
      </c>
      <c r="AF2254" s="125"/>
      <c r="AG2254" s="125"/>
      <c r="AH2254" s="125"/>
      <c r="AI2254" s="125"/>
      <c r="AJ2254" s="125"/>
      <c r="AK2254" s="125"/>
      <c r="AL2254" s="125"/>
      <c r="AM2254" s="125"/>
      <c r="AN2254" s="125"/>
      <c r="AO2254" s="125"/>
      <c r="AP2254" s="125"/>
      <c r="AQ2254" s="125"/>
      <c r="AR2254" s="125"/>
      <c r="AS2254" s="125" t="s">
        <v>1353</v>
      </c>
      <c r="AT2254" s="108" t="str">
        <f t="shared" si="35"/>
        <v>WP4_2025-07-27_C</v>
      </c>
    </row>
    <row r="2255" spans="1:46" x14ac:dyDescent="0.35">
      <c r="A2255" s="125" t="s">
        <v>1927</v>
      </c>
      <c r="B2255" s="125" t="s">
        <v>1349</v>
      </c>
      <c r="C2255" s="125" t="s">
        <v>1361</v>
      </c>
      <c r="D2255" s="125" t="s">
        <v>1349</v>
      </c>
      <c r="E2255" s="125">
        <v>72.070549999999997</v>
      </c>
      <c r="F2255" s="125" t="s">
        <v>1351</v>
      </c>
      <c r="G2255" s="157">
        <v>45865.55</v>
      </c>
      <c r="H2255" s="125"/>
      <c r="I2255" s="125" t="s">
        <v>1352</v>
      </c>
      <c r="J2255" s="125"/>
      <c r="K2255" s="125"/>
      <c r="L2255" s="125">
        <v>0</v>
      </c>
      <c r="M2255" s="125">
        <v>0</v>
      </c>
      <c r="N2255" s="125">
        <v>7.0360000000000006E-2</v>
      </c>
      <c r="O2255" s="125">
        <v>1.2120000000000001E-2</v>
      </c>
      <c r="P2255" s="125"/>
      <c r="Q2255" s="125"/>
      <c r="R2255" s="125">
        <v>8.2479999999999998E-2</v>
      </c>
      <c r="S2255" s="125"/>
      <c r="T2255" s="125"/>
      <c r="U2255" s="125"/>
      <c r="V2255" s="125"/>
      <c r="W2255" s="125"/>
      <c r="X2255" s="125"/>
      <c r="Y2255" s="125"/>
      <c r="Z2255" s="125"/>
      <c r="AA2255" s="125"/>
      <c r="AB2255" s="125"/>
      <c r="AC2255" s="125"/>
      <c r="AD2255" s="125"/>
      <c r="AE2255" s="125">
        <v>1.2120000000000001E-2</v>
      </c>
      <c r="AF2255" s="125"/>
      <c r="AG2255" s="125"/>
      <c r="AH2255" s="125"/>
      <c r="AI2255" s="125"/>
      <c r="AJ2255" s="125"/>
      <c r="AK2255" s="125"/>
      <c r="AL2255" s="125"/>
      <c r="AM2255" s="125"/>
      <c r="AN2255" s="125"/>
      <c r="AO2255" s="125"/>
      <c r="AP2255" s="125"/>
      <c r="AQ2255" s="125"/>
      <c r="AR2255" s="125"/>
      <c r="AS2255" s="125" t="s">
        <v>1353</v>
      </c>
      <c r="AT2255" s="108" t="str">
        <f t="shared" si="35"/>
        <v>HO3_2025-07-27_T</v>
      </c>
    </row>
    <row r="2256" spans="1:46" x14ac:dyDescent="0.35">
      <c r="A2256" s="125" t="s">
        <v>1922</v>
      </c>
      <c r="B2256" s="125" t="s">
        <v>1349</v>
      </c>
      <c r="C2256" s="125" t="s">
        <v>1356</v>
      </c>
      <c r="D2256" s="125" t="s">
        <v>1349</v>
      </c>
      <c r="E2256" s="125">
        <v>2.4729999999999999E-2</v>
      </c>
      <c r="F2256" s="125" t="s">
        <v>1357</v>
      </c>
      <c r="G2256" s="157">
        <v>45865.55</v>
      </c>
      <c r="H2256" s="125"/>
      <c r="I2256" s="125" t="s">
        <v>1352</v>
      </c>
      <c r="J2256" s="125"/>
      <c r="K2256" s="125" t="s">
        <v>1360</v>
      </c>
      <c r="L2256" s="125">
        <v>0</v>
      </c>
      <c r="M2256" s="125">
        <v>0</v>
      </c>
      <c r="N2256" s="125">
        <v>1.133E-2</v>
      </c>
      <c r="O2256" s="125">
        <v>1.455E-2</v>
      </c>
      <c r="P2256" s="125"/>
      <c r="Q2256" s="125"/>
      <c r="R2256" s="125">
        <v>2.588E-2</v>
      </c>
      <c r="S2256" s="125"/>
      <c r="T2256" s="125"/>
      <c r="U2256" s="125"/>
      <c r="V2256" s="125"/>
      <c r="W2256" s="125"/>
      <c r="X2256" s="125"/>
      <c r="Y2256" s="125"/>
      <c r="Z2256" s="125"/>
      <c r="AA2256" s="125"/>
      <c r="AB2256" s="125"/>
      <c r="AC2256" s="125"/>
      <c r="AD2256" s="125"/>
      <c r="AE2256" s="125">
        <v>1.455E-2</v>
      </c>
      <c r="AF2256" s="125"/>
      <c r="AG2256" s="125"/>
      <c r="AH2256" s="125"/>
      <c r="AI2256" s="125"/>
      <c r="AJ2256" s="125"/>
      <c r="AK2256" s="125"/>
      <c r="AL2256" s="125"/>
      <c r="AM2256" s="125"/>
      <c r="AN2256" s="125"/>
      <c r="AO2256" s="125"/>
      <c r="AP2256" s="125"/>
      <c r="AQ2256" s="125"/>
      <c r="AR2256" s="125"/>
      <c r="AS2256" s="125" t="s">
        <v>1353</v>
      </c>
      <c r="AT2256" s="108" t="str">
        <f t="shared" si="35"/>
        <v>WP1_2025-07-27_P</v>
      </c>
    </row>
    <row r="2257" spans="1:46" x14ac:dyDescent="0.35">
      <c r="A2257" s="125" t="s">
        <v>1926</v>
      </c>
      <c r="B2257" s="125" t="s">
        <v>1349</v>
      </c>
      <c r="C2257" s="125" t="s">
        <v>1359</v>
      </c>
      <c r="D2257" s="125" t="s">
        <v>1349</v>
      </c>
      <c r="E2257" s="125">
        <v>148.8415</v>
      </c>
      <c r="F2257" s="125" t="s">
        <v>1357</v>
      </c>
      <c r="G2257" s="157">
        <v>45865.550694444442</v>
      </c>
      <c r="H2257" s="125"/>
      <c r="I2257" s="125" t="s">
        <v>1352</v>
      </c>
      <c r="J2257" s="125"/>
      <c r="K2257" s="125" t="s">
        <v>1360</v>
      </c>
      <c r="L2257" s="125">
        <v>4</v>
      </c>
      <c r="M2257" s="125">
        <v>0</v>
      </c>
      <c r="N2257" s="125">
        <v>9.3160000000000007E-2</v>
      </c>
      <c r="O2257" s="125">
        <v>0.12876000000000001</v>
      </c>
      <c r="P2257" s="125"/>
      <c r="Q2257" s="125"/>
      <c r="R2257" s="125">
        <v>0.22191</v>
      </c>
      <c r="S2257" s="125"/>
      <c r="T2257" s="125"/>
      <c r="U2257" s="125"/>
      <c r="V2257" s="125"/>
      <c r="W2257" s="125"/>
      <c r="X2257" s="125"/>
      <c r="Y2257" s="125"/>
      <c r="Z2257" s="125"/>
      <c r="AA2257" s="125"/>
      <c r="AB2257" s="125"/>
      <c r="AC2257" s="125"/>
      <c r="AD2257" s="125"/>
      <c r="AE2257" s="125">
        <v>0.12876000000000001</v>
      </c>
      <c r="AF2257" s="125"/>
      <c r="AG2257" s="125"/>
      <c r="AH2257" s="125"/>
      <c r="AI2257" s="125"/>
      <c r="AJ2257" s="125"/>
      <c r="AK2257" s="125"/>
      <c r="AL2257" s="125"/>
      <c r="AM2257" s="125"/>
      <c r="AN2257" s="125"/>
      <c r="AO2257" s="125"/>
      <c r="AP2257" s="125"/>
      <c r="AQ2257" s="125"/>
      <c r="AR2257" s="125"/>
      <c r="AS2257" s="125" t="s">
        <v>1353</v>
      </c>
      <c r="AT2257" s="108" t="str">
        <f t="shared" si="35"/>
        <v>HO2_2025-07-27_C</v>
      </c>
    </row>
    <row r="2258" spans="1:46" x14ac:dyDescent="0.35">
      <c r="A2258" s="125" t="s">
        <v>1928</v>
      </c>
      <c r="B2258" s="125" t="s">
        <v>1349</v>
      </c>
      <c r="C2258" s="125" t="s">
        <v>1350</v>
      </c>
      <c r="D2258" s="125" t="s">
        <v>1349</v>
      </c>
      <c r="E2258" s="125">
        <v>21.368590000000001</v>
      </c>
      <c r="F2258" s="125" t="s">
        <v>1351</v>
      </c>
      <c r="G2258" s="157">
        <v>45865.552777777775</v>
      </c>
      <c r="H2258" s="125"/>
      <c r="I2258" s="125" t="s">
        <v>1352</v>
      </c>
      <c r="J2258" s="125"/>
      <c r="K2258" s="125"/>
      <c r="L2258" s="125">
        <v>0</v>
      </c>
      <c r="M2258" s="125">
        <v>0</v>
      </c>
      <c r="N2258" s="125">
        <v>6.8860000000000005E-2</v>
      </c>
      <c r="O2258" s="125">
        <v>4.8599999999999997E-3</v>
      </c>
      <c r="P2258" s="125"/>
      <c r="Q2258" s="125"/>
      <c r="R2258" s="125">
        <v>7.3719999999999994E-2</v>
      </c>
      <c r="S2258" s="125"/>
      <c r="T2258" s="125"/>
      <c r="U2258" s="125"/>
      <c r="V2258" s="125"/>
      <c r="W2258" s="125"/>
      <c r="X2258" s="125"/>
      <c r="Y2258" s="125"/>
      <c r="Z2258" s="125"/>
      <c r="AA2258" s="125"/>
      <c r="AB2258" s="125"/>
      <c r="AC2258" s="125"/>
      <c r="AD2258" s="125"/>
      <c r="AE2258" s="125">
        <v>4.8599999999999997E-3</v>
      </c>
      <c r="AF2258" s="125"/>
      <c r="AG2258" s="125"/>
      <c r="AH2258" s="125"/>
      <c r="AI2258" s="125"/>
      <c r="AJ2258" s="125"/>
      <c r="AK2258" s="125"/>
      <c r="AL2258" s="125"/>
      <c r="AM2258" s="125"/>
      <c r="AN2258" s="125"/>
      <c r="AO2258" s="125"/>
      <c r="AP2258" s="125"/>
      <c r="AQ2258" s="125"/>
      <c r="AR2258" s="125"/>
      <c r="AS2258" s="125" t="s">
        <v>1353</v>
      </c>
      <c r="AT2258" s="108" t="str">
        <f t="shared" si="35"/>
        <v>MR4_2025-07-27_N</v>
      </c>
    </row>
    <row r="2259" spans="1:46" x14ac:dyDescent="0.35">
      <c r="A2259" s="125" t="s">
        <v>1923</v>
      </c>
      <c r="B2259" s="125" t="s">
        <v>1349</v>
      </c>
      <c r="C2259" s="125" t="s">
        <v>1356</v>
      </c>
      <c r="D2259" s="125" t="s">
        <v>1349</v>
      </c>
      <c r="E2259" s="125">
        <v>7.0190000000000002E-2</v>
      </c>
      <c r="F2259" s="125" t="s">
        <v>1357</v>
      </c>
      <c r="G2259" s="157">
        <v>45865.552777777775</v>
      </c>
      <c r="H2259" s="125"/>
      <c r="I2259" s="125" t="s">
        <v>1352</v>
      </c>
      <c r="J2259" s="125"/>
      <c r="K2259" s="125" t="s">
        <v>1360</v>
      </c>
      <c r="L2259" s="125">
        <v>0</v>
      </c>
      <c r="M2259" s="125">
        <v>0</v>
      </c>
      <c r="N2259" s="125">
        <v>3.3750000000000002E-2</v>
      </c>
      <c r="O2259" s="125">
        <v>1.2290000000000001E-2</v>
      </c>
      <c r="P2259" s="125"/>
      <c r="Q2259" s="125"/>
      <c r="R2259" s="125">
        <v>4.6039999999999998E-2</v>
      </c>
      <c r="S2259" s="125"/>
      <c r="T2259" s="125"/>
      <c r="U2259" s="125"/>
      <c r="V2259" s="125"/>
      <c r="W2259" s="125"/>
      <c r="X2259" s="125"/>
      <c r="Y2259" s="125"/>
      <c r="Z2259" s="125"/>
      <c r="AA2259" s="125"/>
      <c r="AB2259" s="125"/>
      <c r="AC2259" s="125"/>
      <c r="AD2259" s="125"/>
      <c r="AE2259" s="125">
        <v>1.2290000000000001E-2</v>
      </c>
      <c r="AF2259" s="125"/>
      <c r="AG2259" s="125"/>
      <c r="AH2259" s="125"/>
      <c r="AI2259" s="125"/>
      <c r="AJ2259" s="125"/>
      <c r="AK2259" s="125"/>
      <c r="AL2259" s="125"/>
      <c r="AM2259" s="125"/>
      <c r="AN2259" s="125"/>
      <c r="AO2259" s="125"/>
      <c r="AP2259" s="125"/>
      <c r="AQ2259" s="125"/>
      <c r="AR2259" s="125"/>
      <c r="AS2259" s="125" t="s">
        <v>1353</v>
      </c>
      <c r="AT2259" s="108" t="str">
        <f t="shared" si="35"/>
        <v>WP2_2025-07-27_P</v>
      </c>
    </row>
    <row r="2260" spans="1:46" x14ac:dyDescent="0.35">
      <c r="A2260" s="125" t="s">
        <v>1927</v>
      </c>
      <c r="B2260" s="125" t="s">
        <v>1349</v>
      </c>
      <c r="C2260" s="125" t="s">
        <v>1356</v>
      </c>
      <c r="D2260" s="125" t="s">
        <v>1349</v>
      </c>
      <c r="E2260" s="125">
        <v>0.11248</v>
      </c>
      <c r="F2260" s="125" t="s">
        <v>1357</v>
      </c>
      <c r="G2260" s="157">
        <v>45865.553472222222</v>
      </c>
      <c r="H2260" s="125"/>
      <c r="I2260" s="125" t="s">
        <v>1352</v>
      </c>
      <c r="J2260" s="125"/>
      <c r="K2260" s="125"/>
      <c r="L2260" s="125">
        <v>0</v>
      </c>
      <c r="M2260" s="125">
        <v>0</v>
      </c>
      <c r="N2260" s="125">
        <v>5.4600000000000003E-2</v>
      </c>
      <c r="O2260" s="125">
        <v>4.9399999999999999E-3</v>
      </c>
      <c r="P2260" s="125"/>
      <c r="Q2260" s="125"/>
      <c r="R2260" s="125">
        <v>5.9540000000000003E-2</v>
      </c>
      <c r="S2260" s="125"/>
      <c r="T2260" s="125"/>
      <c r="U2260" s="125"/>
      <c r="V2260" s="125"/>
      <c r="W2260" s="125"/>
      <c r="X2260" s="125"/>
      <c r="Y2260" s="125"/>
      <c r="Z2260" s="125"/>
      <c r="AA2260" s="125"/>
      <c r="AB2260" s="125"/>
      <c r="AC2260" s="125"/>
      <c r="AD2260" s="125"/>
      <c r="AE2260" s="125">
        <v>4.9399999999999999E-3</v>
      </c>
      <c r="AF2260" s="125"/>
      <c r="AG2260" s="125"/>
      <c r="AH2260" s="125"/>
      <c r="AI2260" s="125"/>
      <c r="AJ2260" s="125"/>
      <c r="AK2260" s="125"/>
      <c r="AL2260" s="125"/>
      <c r="AM2260" s="125"/>
      <c r="AN2260" s="125"/>
      <c r="AO2260" s="125"/>
      <c r="AP2260" s="125"/>
      <c r="AQ2260" s="125"/>
      <c r="AR2260" s="125"/>
      <c r="AS2260" s="125" t="s">
        <v>1353</v>
      </c>
      <c r="AT2260" s="108" t="str">
        <f t="shared" si="35"/>
        <v>HO3_2025-07-27_P</v>
      </c>
    </row>
    <row r="2261" spans="1:46" x14ac:dyDescent="0.35">
      <c r="A2261" s="125" t="s">
        <v>1929</v>
      </c>
      <c r="B2261" s="125" t="s">
        <v>1349</v>
      </c>
      <c r="C2261" s="125" t="s">
        <v>1350</v>
      </c>
      <c r="D2261" s="125" t="s">
        <v>1349</v>
      </c>
      <c r="E2261" s="125">
        <v>-0.70364000000000004</v>
      </c>
      <c r="F2261" s="125" t="s">
        <v>1351</v>
      </c>
      <c r="G2261" s="157">
        <v>45865.554861111108</v>
      </c>
      <c r="H2261" s="125"/>
      <c r="I2261" s="125" t="s">
        <v>1352</v>
      </c>
      <c r="J2261" s="125"/>
      <c r="K2261" s="125"/>
      <c r="L2261" s="125">
        <v>0</v>
      </c>
      <c r="M2261" s="125">
        <v>0</v>
      </c>
      <c r="N2261" s="125">
        <v>7.43E-3</v>
      </c>
      <c r="O2261" s="125">
        <v>2.8809999999999999E-2</v>
      </c>
      <c r="P2261" s="125"/>
      <c r="Q2261" s="125"/>
      <c r="R2261" s="125">
        <v>3.6240000000000001E-2</v>
      </c>
      <c r="S2261" s="125"/>
      <c r="T2261" s="125"/>
      <c r="U2261" s="125"/>
      <c r="V2261" s="125"/>
      <c r="W2261" s="125"/>
      <c r="X2261" s="125"/>
      <c r="Y2261" s="125"/>
      <c r="Z2261" s="125"/>
      <c r="AA2261" s="125"/>
      <c r="AB2261" s="125"/>
      <c r="AC2261" s="125"/>
      <c r="AD2261" s="125"/>
      <c r="AE2261" s="125">
        <v>2.8809999999999999E-2</v>
      </c>
      <c r="AF2261" s="125"/>
      <c r="AG2261" s="125"/>
      <c r="AH2261" s="125"/>
      <c r="AI2261" s="125"/>
      <c r="AJ2261" s="125"/>
      <c r="AK2261" s="125"/>
      <c r="AL2261" s="125"/>
      <c r="AM2261" s="125"/>
      <c r="AN2261" s="125"/>
      <c r="AO2261" s="125"/>
      <c r="AP2261" s="125"/>
      <c r="AQ2261" s="125"/>
      <c r="AR2261" s="125"/>
      <c r="AS2261" s="125" t="s">
        <v>1353</v>
      </c>
      <c r="AT2261" s="108" t="str">
        <f t="shared" si="35"/>
        <v>HA1_2025-07-27_N</v>
      </c>
    </row>
    <row r="2262" spans="1:46" x14ac:dyDescent="0.35">
      <c r="A2262" s="125" t="s">
        <v>1928</v>
      </c>
      <c r="B2262" s="125" t="s">
        <v>1349</v>
      </c>
      <c r="C2262" s="125" t="s">
        <v>1397</v>
      </c>
      <c r="D2262" s="125" t="s">
        <v>1349</v>
      </c>
      <c r="E2262" s="125">
        <v>0.34438000000000002</v>
      </c>
      <c r="F2262" s="125" t="s">
        <v>1357</v>
      </c>
      <c r="G2262" s="157">
        <v>45865.555555555555</v>
      </c>
      <c r="H2262" s="125"/>
      <c r="I2262" s="125" t="s">
        <v>1352</v>
      </c>
      <c r="J2262" s="125"/>
      <c r="K2262" s="125"/>
      <c r="L2262" s="125">
        <v>0</v>
      </c>
      <c r="M2262" s="125">
        <v>0</v>
      </c>
      <c r="N2262" s="125">
        <v>0.11896</v>
      </c>
      <c r="O2262" s="125">
        <v>7.1000000000000002E-4</v>
      </c>
      <c r="P2262" s="125"/>
      <c r="Q2262" s="125"/>
      <c r="R2262" s="125">
        <v>0.11967</v>
      </c>
      <c r="S2262" s="125"/>
      <c r="T2262" s="125"/>
      <c r="U2262" s="125"/>
      <c r="V2262" s="125"/>
      <c r="W2262" s="125"/>
      <c r="X2262" s="125"/>
      <c r="Y2262" s="125"/>
      <c r="Z2262" s="125"/>
      <c r="AA2262" s="125"/>
      <c r="AB2262" s="125"/>
      <c r="AC2262" s="125"/>
      <c r="AD2262" s="125"/>
      <c r="AE2262" s="125">
        <v>7.1000000000000002E-4</v>
      </c>
      <c r="AF2262" s="125"/>
      <c r="AG2262" s="125"/>
      <c r="AH2262" s="125"/>
      <c r="AI2262" s="125"/>
      <c r="AJ2262" s="125"/>
      <c r="AK2262" s="125"/>
      <c r="AL2262" s="125"/>
      <c r="AM2262" s="125"/>
      <c r="AN2262" s="125"/>
      <c r="AO2262" s="125"/>
      <c r="AP2262" s="125"/>
      <c r="AQ2262" s="125"/>
      <c r="AR2262" s="125"/>
      <c r="AS2262" s="125" t="s">
        <v>1353</v>
      </c>
      <c r="AT2262" s="108" t="str">
        <f t="shared" si="35"/>
        <v>MR4_2025-07-27_P</v>
      </c>
    </row>
    <row r="2263" spans="1:46" x14ac:dyDescent="0.35">
      <c r="A2263" s="125" t="s">
        <v>1929</v>
      </c>
      <c r="B2263" s="125" t="s">
        <v>1349</v>
      </c>
      <c r="C2263" s="125" t="s">
        <v>1397</v>
      </c>
      <c r="D2263" s="125" t="s">
        <v>1349</v>
      </c>
      <c r="E2263" s="125">
        <v>0.42507</v>
      </c>
      <c r="F2263" s="125" t="s">
        <v>1357</v>
      </c>
      <c r="G2263" s="157">
        <v>45865.556250000001</v>
      </c>
      <c r="H2263" s="125"/>
      <c r="I2263" s="125" t="s">
        <v>1352</v>
      </c>
      <c r="J2263" s="125"/>
      <c r="K2263" s="125"/>
      <c r="L2263" s="125">
        <v>0</v>
      </c>
      <c r="M2263" s="125">
        <v>0</v>
      </c>
      <c r="N2263" s="125">
        <v>0.14985000000000001</v>
      </c>
      <c r="O2263" s="125">
        <v>1.111E-2</v>
      </c>
      <c r="P2263" s="125"/>
      <c r="Q2263" s="125"/>
      <c r="R2263" s="125">
        <v>0.16095999999999999</v>
      </c>
      <c r="S2263" s="125"/>
      <c r="T2263" s="125"/>
      <c r="U2263" s="125"/>
      <c r="V2263" s="125"/>
      <c r="W2263" s="125"/>
      <c r="X2263" s="125"/>
      <c r="Y2263" s="125"/>
      <c r="Z2263" s="125"/>
      <c r="AA2263" s="125"/>
      <c r="AB2263" s="125"/>
      <c r="AC2263" s="125"/>
      <c r="AD2263" s="125"/>
      <c r="AE2263" s="125">
        <v>1.111E-2</v>
      </c>
      <c r="AF2263" s="125"/>
      <c r="AG2263" s="125"/>
      <c r="AH2263" s="125"/>
      <c r="AI2263" s="125"/>
      <c r="AJ2263" s="125"/>
      <c r="AK2263" s="125"/>
      <c r="AL2263" s="125"/>
      <c r="AM2263" s="125"/>
      <c r="AN2263" s="125"/>
      <c r="AO2263" s="125"/>
      <c r="AP2263" s="125"/>
      <c r="AQ2263" s="125"/>
      <c r="AR2263" s="125"/>
      <c r="AS2263" s="125" t="s">
        <v>1353</v>
      </c>
      <c r="AT2263" s="108" t="str">
        <f t="shared" si="35"/>
        <v>HA1_2025-07-27_P</v>
      </c>
    </row>
    <row r="2264" spans="1:46" x14ac:dyDescent="0.35">
      <c r="A2264" s="125" t="s">
        <v>1927</v>
      </c>
      <c r="B2264" s="125" t="s">
        <v>1349</v>
      </c>
      <c r="C2264" s="125" t="s">
        <v>1359</v>
      </c>
      <c r="D2264" s="125" t="s">
        <v>1349</v>
      </c>
      <c r="E2264" s="125">
        <v>295.60820000000001</v>
      </c>
      <c r="F2264" s="125" t="s">
        <v>1357</v>
      </c>
      <c r="G2264" s="157">
        <v>45865.557638888888</v>
      </c>
      <c r="H2264" s="125"/>
      <c r="I2264" s="125" t="s">
        <v>1352</v>
      </c>
      <c r="J2264" s="125"/>
      <c r="K2264" s="125" t="s">
        <v>1360</v>
      </c>
      <c r="L2264" s="125">
        <v>4</v>
      </c>
      <c r="M2264" s="125">
        <v>0</v>
      </c>
      <c r="N2264" s="125">
        <v>0.17668</v>
      </c>
      <c r="O2264" s="125">
        <v>0.12776000000000001</v>
      </c>
      <c r="P2264" s="125"/>
      <c r="Q2264" s="125"/>
      <c r="R2264" s="125">
        <v>0.30443999999999999</v>
      </c>
      <c r="S2264" s="125"/>
      <c r="T2264" s="125"/>
      <c r="U2264" s="125"/>
      <c r="V2264" s="125"/>
      <c r="W2264" s="125"/>
      <c r="X2264" s="125"/>
      <c r="Y2264" s="125"/>
      <c r="Z2264" s="125"/>
      <c r="AA2264" s="125"/>
      <c r="AB2264" s="125"/>
      <c r="AC2264" s="125"/>
      <c r="AD2264" s="125"/>
      <c r="AE2264" s="125">
        <v>0.12776000000000001</v>
      </c>
      <c r="AF2264" s="125"/>
      <c r="AG2264" s="125"/>
      <c r="AH2264" s="125"/>
      <c r="AI2264" s="125"/>
      <c r="AJ2264" s="125"/>
      <c r="AK2264" s="125"/>
      <c r="AL2264" s="125"/>
      <c r="AM2264" s="125"/>
      <c r="AN2264" s="125"/>
      <c r="AO2264" s="125"/>
      <c r="AP2264" s="125"/>
      <c r="AQ2264" s="125"/>
      <c r="AR2264" s="125"/>
      <c r="AS2264" s="125" t="s">
        <v>1353</v>
      </c>
      <c r="AT2264" s="108" t="str">
        <f t="shared" si="35"/>
        <v>HO3_2025-07-27_C</v>
      </c>
    </row>
    <row r="2265" spans="1:46" x14ac:dyDescent="0.35">
      <c r="A2265" s="125" t="s">
        <v>1930</v>
      </c>
      <c r="B2265" s="125" t="s">
        <v>1349</v>
      </c>
      <c r="C2265" s="125" t="s">
        <v>1350</v>
      </c>
      <c r="D2265" s="125" t="s">
        <v>1349</v>
      </c>
      <c r="E2265" s="125">
        <v>6.2959100000000001</v>
      </c>
      <c r="F2265" s="125" t="s">
        <v>1351</v>
      </c>
      <c r="G2265" s="157">
        <v>45865.558333333334</v>
      </c>
      <c r="H2265" s="125"/>
      <c r="I2265" s="125" t="s">
        <v>1352</v>
      </c>
      <c r="J2265" s="125"/>
      <c r="K2265" s="125"/>
      <c r="L2265" s="125">
        <v>0</v>
      </c>
      <c r="M2265" s="125">
        <v>0</v>
      </c>
      <c r="N2265" s="125">
        <v>2.691E-2</v>
      </c>
      <c r="O2265" s="125">
        <v>4.2599999999999999E-3</v>
      </c>
      <c r="P2265" s="125"/>
      <c r="Q2265" s="125"/>
      <c r="R2265" s="125">
        <v>3.117E-2</v>
      </c>
      <c r="S2265" s="125"/>
      <c r="T2265" s="125"/>
      <c r="U2265" s="125"/>
      <c r="V2265" s="125"/>
      <c r="W2265" s="125"/>
      <c r="X2265" s="125"/>
      <c r="Y2265" s="125"/>
      <c r="Z2265" s="125"/>
      <c r="AA2265" s="125"/>
      <c r="AB2265" s="125"/>
      <c r="AC2265" s="125"/>
      <c r="AD2265" s="125"/>
      <c r="AE2265" s="125">
        <v>4.2599999999999999E-3</v>
      </c>
      <c r="AF2265" s="125"/>
      <c r="AG2265" s="125"/>
      <c r="AH2265" s="125"/>
      <c r="AI2265" s="125"/>
      <c r="AJ2265" s="125"/>
      <c r="AK2265" s="125"/>
      <c r="AL2265" s="125"/>
      <c r="AM2265" s="125"/>
      <c r="AN2265" s="125"/>
      <c r="AO2265" s="125"/>
      <c r="AP2265" s="125"/>
      <c r="AQ2265" s="125"/>
      <c r="AR2265" s="125"/>
      <c r="AS2265" s="125" t="s">
        <v>1353</v>
      </c>
      <c r="AT2265" s="108" t="str">
        <f t="shared" si="35"/>
        <v>PNVL1_2025-07-27_N</v>
      </c>
    </row>
    <row r="2266" spans="1:46" x14ac:dyDescent="0.35">
      <c r="A2266" s="125" t="s">
        <v>1929</v>
      </c>
      <c r="B2266" s="125" t="s">
        <v>1349</v>
      </c>
      <c r="C2266" s="125" t="s">
        <v>1361</v>
      </c>
      <c r="D2266" s="125" t="s">
        <v>1349</v>
      </c>
      <c r="E2266" s="125">
        <v>369.19650000000001</v>
      </c>
      <c r="F2266" s="125" t="s">
        <v>1351</v>
      </c>
      <c r="G2266" s="157">
        <v>45865.561111111114</v>
      </c>
      <c r="H2266" s="125"/>
      <c r="I2266" s="125" t="s">
        <v>1352</v>
      </c>
      <c r="J2266" s="125"/>
      <c r="K2266" s="125"/>
      <c r="L2266" s="125">
        <v>0</v>
      </c>
      <c r="M2266" s="125">
        <v>0</v>
      </c>
      <c r="N2266" s="125">
        <v>0.36576999999999998</v>
      </c>
      <c r="O2266" s="125">
        <v>1.7659999999999999E-2</v>
      </c>
      <c r="P2266" s="125"/>
      <c r="Q2266" s="125"/>
      <c r="R2266" s="125">
        <v>0.38344</v>
      </c>
      <c r="S2266" s="125"/>
      <c r="T2266" s="125"/>
      <c r="U2266" s="125"/>
      <c r="V2266" s="125"/>
      <c r="W2266" s="125"/>
      <c r="X2266" s="125"/>
      <c r="Y2266" s="125"/>
      <c r="Z2266" s="125"/>
      <c r="AA2266" s="125"/>
      <c r="AB2266" s="125"/>
      <c r="AC2266" s="125"/>
      <c r="AD2266" s="125"/>
      <c r="AE2266" s="125">
        <v>1.7659999999999999E-2</v>
      </c>
      <c r="AF2266" s="125"/>
      <c r="AG2266" s="125"/>
      <c r="AH2266" s="125"/>
      <c r="AI2266" s="125"/>
      <c r="AJ2266" s="125"/>
      <c r="AK2266" s="125"/>
      <c r="AL2266" s="125"/>
      <c r="AM2266" s="125"/>
      <c r="AN2266" s="125"/>
      <c r="AO2266" s="125"/>
      <c r="AP2266" s="125"/>
      <c r="AQ2266" s="125"/>
      <c r="AR2266" s="125"/>
      <c r="AS2266" s="125" t="s">
        <v>1353</v>
      </c>
      <c r="AT2266" s="108" t="str">
        <f t="shared" si="35"/>
        <v>HA1_2025-07-27_T</v>
      </c>
    </row>
    <row r="2267" spans="1:46" x14ac:dyDescent="0.35">
      <c r="A2267" s="125" t="s">
        <v>1931</v>
      </c>
      <c r="B2267" s="125" t="s">
        <v>1349</v>
      </c>
      <c r="C2267" s="125" t="s">
        <v>1350</v>
      </c>
      <c r="D2267" s="125" t="s">
        <v>1349</v>
      </c>
      <c r="E2267" s="125">
        <v>-3.2907299999999999</v>
      </c>
      <c r="F2267" s="125" t="s">
        <v>1351</v>
      </c>
      <c r="G2267" s="157">
        <v>45865.561111111114</v>
      </c>
      <c r="H2267" s="125"/>
      <c r="I2267" s="125" t="s">
        <v>1352</v>
      </c>
      <c r="J2267" s="125"/>
      <c r="K2267" s="125"/>
      <c r="L2267" s="125">
        <v>0</v>
      </c>
      <c r="M2267" s="125">
        <v>0</v>
      </c>
      <c r="N2267" s="125">
        <v>2.3000000000000001E-4</v>
      </c>
      <c r="O2267" s="125">
        <v>5.62E-3</v>
      </c>
      <c r="P2267" s="125"/>
      <c r="Q2267" s="125"/>
      <c r="R2267" s="125">
        <v>5.8500000000000002E-3</v>
      </c>
      <c r="S2267" s="125"/>
      <c r="T2267" s="125"/>
      <c r="U2267" s="125"/>
      <c r="V2267" s="125"/>
      <c r="W2267" s="125"/>
      <c r="X2267" s="125"/>
      <c r="Y2267" s="125"/>
      <c r="Z2267" s="125"/>
      <c r="AA2267" s="125"/>
      <c r="AB2267" s="125"/>
      <c r="AC2267" s="125"/>
      <c r="AD2267" s="125"/>
      <c r="AE2267" s="125">
        <v>5.62E-3</v>
      </c>
      <c r="AF2267" s="125"/>
      <c r="AG2267" s="125"/>
      <c r="AH2267" s="125"/>
      <c r="AI2267" s="125"/>
      <c r="AJ2267" s="125"/>
      <c r="AK2267" s="125"/>
      <c r="AL2267" s="125"/>
      <c r="AM2267" s="125"/>
      <c r="AN2267" s="125"/>
      <c r="AO2267" s="125"/>
      <c r="AP2267" s="125"/>
      <c r="AQ2267" s="125"/>
      <c r="AR2267" s="125"/>
      <c r="AS2267" s="125" t="s">
        <v>1353</v>
      </c>
      <c r="AT2267" s="108" t="str">
        <f t="shared" si="35"/>
        <v>PMRL1_2025-07-27_N</v>
      </c>
    </row>
    <row r="2268" spans="1:46" x14ac:dyDescent="0.35">
      <c r="A2268" s="125" t="s">
        <v>1926</v>
      </c>
      <c r="B2268" s="125" t="s">
        <v>1349</v>
      </c>
      <c r="C2268" s="125" t="s">
        <v>1397</v>
      </c>
      <c r="D2268" s="125" t="s">
        <v>1349</v>
      </c>
      <c r="E2268" s="125">
        <v>0.32030999999999998</v>
      </c>
      <c r="F2268" s="125" t="s">
        <v>1357</v>
      </c>
      <c r="G2268" s="157">
        <v>45865.563888888886</v>
      </c>
      <c r="H2268" s="125"/>
      <c r="I2268" s="125" t="s">
        <v>1352</v>
      </c>
      <c r="J2268" s="125"/>
      <c r="K2268" s="125" t="s">
        <v>1360</v>
      </c>
      <c r="L2268" s="125">
        <v>4</v>
      </c>
      <c r="M2268" s="125">
        <v>0</v>
      </c>
      <c r="N2268" s="125">
        <v>1.1639999999999999E-2</v>
      </c>
      <c r="O2268" s="125">
        <v>8.0000000000000007E-5</v>
      </c>
      <c r="P2268" s="125"/>
      <c r="Q2268" s="125"/>
      <c r="R2268" s="125">
        <v>1.1730000000000001E-2</v>
      </c>
      <c r="S2268" s="125"/>
      <c r="T2268" s="125"/>
      <c r="U2268" s="125"/>
      <c r="V2268" s="125"/>
      <c r="W2268" s="125"/>
      <c r="X2268" s="125"/>
      <c r="Y2268" s="125"/>
      <c r="Z2268" s="125"/>
      <c r="AA2268" s="125"/>
      <c r="AB2268" s="125"/>
      <c r="AC2268" s="125"/>
      <c r="AD2268" s="125"/>
      <c r="AE2268" s="125">
        <v>8.0000000000000007E-5</v>
      </c>
      <c r="AF2268" s="125"/>
      <c r="AG2268" s="125"/>
      <c r="AH2268" s="125"/>
      <c r="AI2268" s="125"/>
      <c r="AJ2268" s="125"/>
      <c r="AK2268" s="125"/>
      <c r="AL2268" s="125"/>
      <c r="AM2268" s="125"/>
      <c r="AN2268" s="125"/>
      <c r="AO2268" s="125"/>
      <c r="AP2268" s="125"/>
      <c r="AQ2268" s="125"/>
      <c r="AR2268" s="125"/>
      <c r="AS2268" s="125" t="s">
        <v>1353</v>
      </c>
      <c r="AT2268" s="108" t="str">
        <f t="shared" si="35"/>
        <v>HO2_2025-07-27_P</v>
      </c>
    </row>
    <row r="2269" spans="1:46" x14ac:dyDescent="0.35">
      <c r="A2269" s="125" t="s">
        <v>1932</v>
      </c>
      <c r="B2269" s="125" t="s">
        <v>1349</v>
      </c>
      <c r="C2269" s="125" t="s">
        <v>1350</v>
      </c>
      <c r="D2269" s="125" t="s">
        <v>1349</v>
      </c>
      <c r="E2269" s="125">
        <v>17.397279999999999</v>
      </c>
      <c r="F2269" s="125" t="s">
        <v>1351</v>
      </c>
      <c r="G2269" s="157">
        <v>45865.565972222219</v>
      </c>
      <c r="H2269" s="125"/>
      <c r="I2269" s="125" t="s">
        <v>1352</v>
      </c>
      <c r="J2269" s="125"/>
      <c r="K2269" s="125"/>
      <c r="L2269" s="125">
        <v>0</v>
      </c>
      <c r="M2269" s="125">
        <v>0</v>
      </c>
      <c r="N2269" s="125">
        <v>5.781E-2</v>
      </c>
      <c r="O2269" s="125">
        <v>3.6099999999999999E-3</v>
      </c>
      <c r="P2269" s="125"/>
      <c r="Q2269" s="125"/>
      <c r="R2269" s="125">
        <v>6.1420000000000002E-2</v>
      </c>
      <c r="S2269" s="125"/>
      <c r="T2269" s="125"/>
      <c r="U2269" s="125"/>
      <c r="V2269" s="125"/>
      <c r="W2269" s="125"/>
      <c r="X2269" s="125"/>
      <c r="Y2269" s="125"/>
      <c r="Z2269" s="125"/>
      <c r="AA2269" s="125"/>
      <c r="AB2269" s="125"/>
      <c r="AC2269" s="125"/>
      <c r="AD2269" s="125"/>
      <c r="AE2269" s="125">
        <v>3.6099999999999999E-3</v>
      </c>
      <c r="AF2269" s="125"/>
      <c r="AG2269" s="125"/>
      <c r="AH2269" s="125"/>
      <c r="AI2269" s="125"/>
      <c r="AJ2269" s="125"/>
      <c r="AK2269" s="125"/>
      <c r="AL2269" s="125"/>
      <c r="AM2269" s="125"/>
      <c r="AN2269" s="125"/>
      <c r="AO2269" s="125"/>
      <c r="AP2269" s="125"/>
      <c r="AQ2269" s="125"/>
      <c r="AR2269" s="125"/>
      <c r="AS2269" s="125" t="s">
        <v>1353</v>
      </c>
      <c r="AT2269" s="108" t="str">
        <f t="shared" si="35"/>
        <v>ABM4_2025-07-27_N</v>
      </c>
    </row>
    <row r="2270" spans="1:46" x14ac:dyDescent="0.35">
      <c r="A2270" s="125" t="s">
        <v>1931</v>
      </c>
      <c r="B2270" s="125" t="s">
        <v>1349</v>
      </c>
      <c r="C2270" s="125" t="s">
        <v>1361</v>
      </c>
      <c r="D2270" s="125" t="s">
        <v>1349</v>
      </c>
      <c r="E2270" s="125">
        <v>16.08792</v>
      </c>
      <c r="F2270" s="125" t="s">
        <v>1351</v>
      </c>
      <c r="G2270" s="157">
        <v>45865.565972222219</v>
      </c>
      <c r="H2270" s="125"/>
      <c r="I2270" s="125" t="s">
        <v>1352</v>
      </c>
      <c r="J2270" s="125"/>
      <c r="K2270" s="125"/>
      <c r="L2270" s="125">
        <v>0</v>
      </c>
      <c r="M2270" s="125">
        <v>0</v>
      </c>
      <c r="N2270" s="125">
        <v>1.763E-2</v>
      </c>
      <c r="O2270" s="125">
        <v>3.6700000000000001E-3</v>
      </c>
      <c r="P2270" s="125"/>
      <c r="Q2270" s="125"/>
      <c r="R2270" s="125">
        <v>2.1299999999999999E-2</v>
      </c>
      <c r="S2270" s="125"/>
      <c r="T2270" s="125"/>
      <c r="U2270" s="125"/>
      <c r="V2270" s="125"/>
      <c r="W2270" s="125"/>
      <c r="X2270" s="125"/>
      <c r="Y2270" s="125"/>
      <c r="Z2270" s="125"/>
      <c r="AA2270" s="125"/>
      <c r="AB2270" s="125"/>
      <c r="AC2270" s="125"/>
      <c r="AD2270" s="125"/>
      <c r="AE2270" s="125">
        <v>3.6700000000000001E-3</v>
      </c>
      <c r="AF2270" s="125"/>
      <c r="AG2270" s="125"/>
      <c r="AH2270" s="125"/>
      <c r="AI2270" s="125"/>
      <c r="AJ2270" s="125"/>
      <c r="AK2270" s="125"/>
      <c r="AL2270" s="125"/>
      <c r="AM2270" s="125"/>
      <c r="AN2270" s="125"/>
      <c r="AO2270" s="125"/>
      <c r="AP2270" s="125"/>
      <c r="AQ2270" s="125"/>
      <c r="AR2270" s="125"/>
      <c r="AS2270" s="125" t="s">
        <v>1353</v>
      </c>
      <c r="AT2270" s="108" t="str">
        <f t="shared" si="35"/>
        <v>PMRL1_2025-07-27_T</v>
      </c>
    </row>
    <row r="2271" spans="1:46" x14ac:dyDescent="0.35">
      <c r="A2271" s="125" t="s">
        <v>1928</v>
      </c>
      <c r="B2271" s="125" t="s">
        <v>1349</v>
      </c>
      <c r="C2271" s="125" t="s">
        <v>1359</v>
      </c>
      <c r="D2271" s="125" t="s">
        <v>1349</v>
      </c>
      <c r="E2271" s="125">
        <v>548.29449999999997</v>
      </c>
      <c r="F2271" s="125" t="s">
        <v>1357</v>
      </c>
      <c r="G2271" s="157">
        <v>45865.566666666666</v>
      </c>
      <c r="H2271" s="125"/>
      <c r="I2271" s="125" t="s">
        <v>1352</v>
      </c>
      <c r="J2271" s="125"/>
      <c r="K2271" s="125" t="s">
        <v>1360</v>
      </c>
      <c r="L2271" s="125">
        <v>22</v>
      </c>
      <c r="M2271" s="125">
        <v>0</v>
      </c>
      <c r="N2271" s="125">
        <v>7.5429999999999997E-2</v>
      </c>
      <c r="O2271" s="125">
        <v>0.12823999999999999</v>
      </c>
      <c r="P2271" s="125"/>
      <c r="Q2271" s="125"/>
      <c r="R2271" s="125">
        <v>0.20366999999999999</v>
      </c>
      <c r="S2271" s="125"/>
      <c r="T2271" s="125"/>
      <c r="U2271" s="125"/>
      <c r="V2271" s="125"/>
      <c r="W2271" s="125"/>
      <c r="X2271" s="125"/>
      <c r="Y2271" s="125"/>
      <c r="Z2271" s="125"/>
      <c r="AA2271" s="125"/>
      <c r="AB2271" s="125"/>
      <c r="AC2271" s="125"/>
      <c r="AD2271" s="125"/>
      <c r="AE2271" s="125">
        <v>0.12823999999999999</v>
      </c>
      <c r="AF2271" s="125"/>
      <c r="AG2271" s="125"/>
      <c r="AH2271" s="125"/>
      <c r="AI2271" s="125"/>
      <c r="AJ2271" s="125"/>
      <c r="AK2271" s="125"/>
      <c r="AL2271" s="125"/>
      <c r="AM2271" s="125"/>
      <c r="AN2271" s="125"/>
      <c r="AO2271" s="125"/>
      <c r="AP2271" s="125"/>
      <c r="AQ2271" s="125"/>
      <c r="AR2271" s="125"/>
      <c r="AS2271" s="125" t="s">
        <v>1353</v>
      </c>
      <c r="AT2271" s="108" t="str">
        <f t="shared" si="35"/>
        <v>MR4_2025-07-27_C</v>
      </c>
    </row>
    <row r="2272" spans="1:46" x14ac:dyDescent="0.35">
      <c r="A2272" s="125" t="s">
        <v>1932</v>
      </c>
      <c r="B2272" s="125" t="s">
        <v>1349</v>
      </c>
      <c r="C2272" s="125" t="s">
        <v>1356</v>
      </c>
      <c r="D2272" s="125" t="s">
        <v>1349</v>
      </c>
      <c r="E2272" s="125">
        <v>0.11279</v>
      </c>
      <c r="F2272" s="125" t="s">
        <v>1357</v>
      </c>
      <c r="G2272" s="157">
        <v>45865.568055555559</v>
      </c>
      <c r="H2272" s="125"/>
      <c r="I2272" s="125" t="s">
        <v>1352</v>
      </c>
      <c r="J2272" s="125"/>
      <c r="K2272" s="125"/>
      <c r="L2272" s="125">
        <v>0</v>
      </c>
      <c r="M2272" s="125">
        <v>0</v>
      </c>
      <c r="N2272" s="125">
        <v>5.4760000000000003E-2</v>
      </c>
      <c r="O2272" s="125">
        <v>1.1299999999999999E-3</v>
      </c>
      <c r="P2272" s="125"/>
      <c r="Q2272" s="125"/>
      <c r="R2272" s="125">
        <v>5.5879999999999999E-2</v>
      </c>
      <c r="S2272" s="125"/>
      <c r="T2272" s="125"/>
      <c r="U2272" s="125"/>
      <c r="V2272" s="125"/>
      <c r="W2272" s="125"/>
      <c r="X2272" s="125"/>
      <c r="Y2272" s="125"/>
      <c r="Z2272" s="125"/>
      <c r="AA2272" s="125"/>
      <c r="AB2272" s="125"/>
      <c r="AC2272" s="125"/>
      <c r="AD2272" s="125"/>
      <c r="AE2272" s="125">
        <v>1.1299999999999999E-3</v>
      </c>
      <c r="AF2272" s="125"/>
      <c r="AG2272" s="125"/>
      <c r="AH2272" s="125"/>
      <c r="AI2272" s="125"/>
      <c r="AJ2272" s="125"/>
      <c r="AK2272" s="125"/>
      <c r="AL2272" s="125"/>
      <c r="AM2272" s="125"/>
      <c r="AN2272" s="125"/>
      <c r="AO2272" s="125"/>
      <c r="AP2272" s="125"/>
      <c r="AQ2272" s="125"/>
      <c r="AR2272" s="125"/>
      <c r="AS2272" s="125" t="s">
        <v>1353</v>
      </c>
      <c r="AT2272" s="108" t="str">
        <f t="shared" si="35"/>
        <v>ABM4_2025-07-27_P</v>
      </c>
    </row>
    <row r="2273" spans="1:46" x14ac:dyDescent="0.35">
      <c r="A2273" s="125" t="s">
        <v>1933</v>
      </c>
      <c r="B2273" s="125" t="s">
        <v>1349</v>
      </c>
      <c r="C2273" s="125" t="s">
        <v>1350</v>
      </c>
      <c r="D2273" s="125" t="s">
        <v>1349</v>
      </c>
      <c r="E2273" s="125">
        <v>-2.0737800000000002</v>
      </c>
      <c r="F2273" s="125" t="s">
        <v>1351</v>
      </c>
      <c r="G2273" s="157">
        <v>45865.568749999999</v>
      </c>
      <c r="H2273" s="125"/>
      <c r="I2273" s="125" t="s">
        <v>1352</v>
      </c>
      <c r="J2273" s="125"/>
      <c r="K2273" s="125"/>
      <c r="L2273" s="125">
        <v>0</v>
      </c>
      <c r="M2273" s="125">
        <v>0</v>
      </c>
      <c r="N2273" s="125">
        <v>3.62E-3</v>
      </c>
      <c r="O2273" s="125">
        <v>9.7400000000000004E-3</v>
      </c>
      <c r="P2273" s="125"/>
      <c r="Q2273" s="125"/>
      <c r="R2273" s="125">
        <v>1.336E-2</v>
      </c>
      <c r="S2273" s="125"/>
      <c r="T2273" s="125"/>
      <c r="U2273" s="125"/>
      <c r="V2273" s="125"/>
      <c r="W2273" s="125"/>
      <c r="X2273" s="125"/>
      <c r="Y2273" s="125"/>
      <c r="Z2273" s="125"/>
      <c r="AA2273" s="125"/>
      <c r="AB2273" s="125"/>
      <c r="AC2273" s="125"/>
      <c r="AD2273" s="125"/>
      <c r="AE2273" s="125">
        <v>9.7400000000000004E-3</v>
      </c>
      <c r="AF2273" s="125"/>
      <c r="AG2273" s="125"/>
      <c r="AH2273" s="125"/>
      <c r="AI2273" s="125"/>
      <c r="AJ2273" s="125"/>
      <c r="AK2273" s="125"/>
      <c r="AL2273" s="125"/>
      <c r="AM2273" s="125"/>
      <c r="AN2273" s="125"/>
      <c r="AO2273" s="125"/>
      <c r="AP2273" s="125"/>
      <c r="AQ2273" s="125"/>
      <c r="AR2273" s="125"/>
      <c r="AS2273" s="125" t="s">
        <v>1353</v>
      </c>
      <c r="AT2273" s="108" t="str">
        <f t="shared" si="35"/>
        <v>CTL1_2025-07-27_N</v>
      </c>
    </row>
    <row r="2274" spans="1:46" x14ac:dyDescent="0.35">
      <c r="A2274" s="125" t="s">
        <v>1929</v>
      </c>
      <c r="B2274" s="125" t="s">
        <v>1349</v>
      </c>
      <c r="C2274" s="125" t="s">
        <v>1359</v>
      </c>
      <c r="D2274" s="125" t="s">
        <v>1349</v>
      </c>
      <c r="E2274" s="125">
        <v>620.45759999999996</v>
      </c>
      <c r="F2274" s="125" t="s">
        <v>1357</v>
      </c>
      <c r="G2274" s="157">
        <v>45865.568749999999</v>
      </c>
      <c r="H2274" s="125"/>
      <c r="I2274" s="125" t="s">
        <v>1352</v>
      </c>
      <c r="J2274" s="125"/>
      <c r="K2274" s="125" t="s">
        <v>1360</v>
      </c>
      <c r="L2274" s="125">
        <v>25</v>
      </c>
      <c r="M2274" s="125">
        <v>0</v>
      </c>
      <c r="N2274" s="125">
        <v>7.5499999999999998E-2</v>
      </c>
      <c r="O2274" s="125">
        <v>0.12845999999999999</v>
      </c>
      <c r="P2274" s="125"/>
      <c r="Q2274" s="125"/>
      <c r="R2274" s="125">
        <v>0.20396</v>
      </c>
      <c r="S2274" s="125"/>
      <c r="T2274" s="125"/>
      <c r="U2274" s="125"/>
      <c r="V2274" s="125"/>
      <c r="W2274" s="125"/>
      <c r="X2274" s="125"/>
      <c r="Y2274" s="125"/>
      <c r="Z2274" s="125"/>
      <c r="AA2274" s="125"/>
      <c r="AB2274" s="125"/>
      <c r="AC2274" s="125"/>
      <c r="AD2274" s="125"/>
      <c r="AE2274" s="125">
        <v>0.12845999999999999</v>
      </c>
      <c r="AF2274" s="125"/>
      <c r="AG2274" s="125"/>
      <c r="AH2274" s="125"/>
      <c r="AI2274" s="125"/>
      <c r="AJ2274" s="125"/>
      <c r="AK2274" s="125"/>
      <c r="AL2274" s="125"/>
      <c r="AM2274" s="125"/>
      <c r="AN2274" s="125"/>
      <c r="AO2274" s="125"/>
      <c r="AP2274" s="125"/>
      <c r="AQ2274" s="125"/>
      <c r="AR2274" s="125"/>
      <c r="AS2274" s="125" t="s">
        <v>1353</v>
      </c>
      <c r="AT2274" s="108" t="str">
        <f t="shared" si="35"/>
        <v>HA1_2025-07-27_C</v>
      </c>
    </row>
    <row r="2275" spans="1:46" x14ac:dyDescent="0.35">
      <c r="A2275" s="125" t="s">
        <v>1930</v>
      </c>
      <c r="B2275" s="125" t="s">
        <v>1349</v>
      </c>
      <c r="C2275" s="125" t="s">
        <v>1397</v>
      </c>
      <c r="D2275" s="125" t="s">
        <v>1349</v>
      </c>
      <c r="E2275" s="125">
        <v>0.14326</v>
      </c>
      <c r="F2275" s="125" t="s">
        <v>1357</v>
      </c>
      <c r="G2275" s="157">
        <v>45865.569444444445</v>
      </c>
      <c r="H2275" s="125"/>
      <c r="I2275" s="125" t="s">
        <v>1352</v>
      </c>
      <c r="J2275" s="125"/>
      <c r="K2275" s="125" t="s">
        <v>1360</v>
      </c>
      <c r="L2275" s="125">
        <v>0</v>
      </c>
      <c r="M2275" s="125">
        <v>0</v>
      </c>
      <c r="N2275" s="125">
        <v>4.1959999999999997E-2</v>
      </c>
      <c r="O2275" s="125">
        <v>6.9999999999999999E-4</v>
      </c>
      <c r="P2275" s="125"/>
      <c r="Q2275" s="125"/>
      <c r="R2275" s="125">
        <v>4.2659999999999997E-2</v>
      </c>
      <c r="S2275" s="125"/>
      <c r="T2275" s="125"/>
      <c r="U2275" s="125"/>
      <c r="V2275" s="125"/>
      <c r="W2275" s="125"/>
      <c r="X2275" s="125"/>
      <c r="Y2275" s="125"/>
      <c r="Z2275" s="125"/>
      <c r="AA2275" s="125"/>
      <c r="AB2275" s="125"/>
      <c r="AC2275" s="125"/>
      <c r="AD2275" s="125"/>
      <c r="AE2275" s="125">
        <v>6.9999999999999999E-4</v>
      </c>
      <c r="AF2275" s="125"/>
      <c r="AG2275" s="125"/>
      <c r="AH2275" s="125"/>
      <c r="AI2275" s="125"/>
      <c r="AJ2275" s="125"/>
      <c r="AK2275" s="125"/>
      <c r="AL2275" s="125"/>
      <c r="AM2275" s="125"/>
      <c r="AN2275" s="125"/>
      <c r="AO2275" s="125"/>
      <c r="AP2275" s="125"/>
      <c r="AQ2275" s="125"/>
      <c r="AR2275" s="125"/>
      <c r="AS2275" s="125" t="s">
        <v>1353</v>
      </c>
      <c r="AT2275" s="108" t="str">
        <f t="shared" si="35"/>
        <v>PNVL1_2025-07-27_P</v>
      </c>
    </row>
    <row r="2276" spans="1:46" x14ac:dyDescent="0.35">
      <c r="A2276" s="125" t="s">
        <v>1934</v>
      </c>
      <c r="B2276" s="125" t="s">
        <v>1349</v>
      </c>
      <c r="C2276" s="125" t="s">
        <v>1350</v>
      </c>
      <c r="D2276" s="125" t="s">
        <v>1349</v>
      </c>
      <c r="E2276" s="125">
        <v>1.3679300000000001</v>
      </c>
      <c r="F2276" s="125" t="s">
        <v>1351</v>
      </c>
      <c r="G2276" s="157">
        <v>45865.570833333331</v>
      </c>
      <c r="H2276" s="125"/>
      <c r="I2276" s="125" t="s">
        <v>1352</v>
      </c>
      <c r="J2276" s="125"/>
      <c r="K2276" s="125"/>
      <c r="L2276" s="125">
        <v>0</v>
      </c>
      <c r="M2276" s="125">
        <v>0</v>
      </c>
      <c r="N2276" s="125">
        <v>1.32E-2</v>
      </c>
      <c r="O2276" s="125">
        <v>7.1500000000000001E-3</v>
      </c>
      <c r="P2276" s="125"/>
      <c r="Q2276" s="125"/>
      <c r="R2276" s="125">
        <v>2.035E-2</v>
      </c>
      <c r="S2276" s="125"/>
      <c r="T2276" s="125"/>
      <c r="U2276" s="125"/>
      <c r="V2276" s="125"/>
      <c r="W2276" s="125"/>
      <c r="X2276" s="125"/>
      <c r="Y2276" s="125"/>
      <c r="Z2276" s="125"/>
      <c r="AA2276" s="125"/>
      <c r="AB2276" s="125"/>
      <c r="AC2276" s="125"/>
      <c r="AD2276" s="125"/>
      <c r="AE2276" s="125">
        <v>7.1500000000000001E-3</v>
      </c>
      <c r="AF2276" s="125"/>
      <c r="AG2276" s="125"/>
      <c r="AH2276" s="125"/>
      <c r="AI2276" s="125"/>
      <c r="AJ2276" s="125"/>
      <c r="AK2276" s="125"/>
      <c r="AL2276" s="125"/>
      <c r="AM2276" s="125"/>
      <c r="AN2276" s="125"/>
      <c r="AO2276" s="125"/>
      <c r="AP2276" s="125"/>
      <c r="AQ2276" s="125"/>
      <c r="AR2276" s="125"/>
      <c r="AS2276" s="125" t="s">
        <v>1353</v>
      </c>
      <c r="AT2276" s="108" t="str">
        <f t="shared" si="35"/>
        <v>COL1_2025-07-27_N</v>
      </c>
    </row>
    <row r="2277" spans="1:46" x14ac:dyDescent="0.35">
      <c r="A2277" s="125" t="s">
        <v>1933</v>
      </c>
      <c r="B2277" s="125" t="s">
        <v>1349</v>
      </c>
      <c r="C2277" s="125" t="s">
        <v>1356</v>
      </c>
      <c r="D2277" s="125" t="s">
        <v>1349</v>
      </c>
      <c r="E2277" s="125">
        <v>0.11117</v>
      </c>
      <c r="F2277" s="125" t="s">
        <v>1357</v>
      </c>
      <c r="G2277" s="157">
        <v>45865.571527777778</v>
      </c>
      <c r="H2277" s="125"/>
      <c r="I2277" s="125" t="s">
        <v>1352</v>
      </c>
      <c r="J2277" s="125"/>
      <c r="K2277" s="125"/>
      <c r="L2277" s="125">
        <v>0</v>
      </c>
      <c r="M2277" s="125">
        <v>0</v>
      </c>
      <c r="N2277" s="125">
        <v>5.3960000000000001E-2</v>
      </c>
      <c r="O2277" s="125">
        <v>3.4199999999999999E-3</v>
      </c>
      <c r="P2277" s="125"/>
      <c r="Q2277" s="125"/>
      <c r="R2277" s="125">
        <v>5.738E-2</v>
      </c>
      <c r="S2277" s="125"/>
      <c r="T2277" s="125"/>
      <c r="U2277" s="125"/>
      <c r="V2277" s="125"/>
      <c r="W2277" s="125"/>
      <c r="X2277" s="125"/>
      <c r="Y2277" s="125"/>
      <c r="Z2277" s="125"/>
      <c r="AA2277" s="125"/>
      <c r="AB2277" s="125"/>
      <c r="AC2277" s="125"/>
      <c r="AD2277" s="125"/>
      <c r="AE2277" s="125">
        <v>3.4199999999999999E-3</v>
      </c>
      <c r="AF2277" s="125"/>
      <c r="AG2277" s="125"/>
      <c r="AH2277" s="125"/>
      <c r="AI2277" s="125"/>
      <c r="AJ2277" s="125"/>
      <c r="AK2277" s="125"/>
      <c r="AL2277" s="125"/>
      <c r="AM2277" s="125"/>
      <c r="AN2277" s="125"/>
      <c r="AO2277" s="125"/>
      <c r="AP2277" s="125"/>
      <c r="AQ2277" s="125"/>
      <c r="AR2277" s="125"/>
      <c r="AS2277" s="125" t="s">
        <v>1353</v>
      </c>
      <c r="AT2277" s="108" t="str">
        <f t="shared" si="35"/>
        <v>CTL1_2025-07-27_P</v>
      </c>
    </row>
    <row r="2278" spans="1:46" x14ac:dyDescent="0.35">
      <c r="A2278" s="125" t="s">
        <v>1930</v>
      </c>
      <c r="B2278" s="125" t="s">
        <v>1349</v>
      </c>
      <c r="C2278" s="125" t="s">
        <v>1359</v>
      </c>
      <c r="D2278" s="125" t="s">
        <v>1349</v>
      </c>
      <c r="E2278" s="125">
        <v>481.5616</v>
      </c>
      <c r="F2278" s="125" t="s">
        <v>1357</v>
      </c>
      <c r="G2278" s="157">
        <v>45865.572222222225</v>
      </c>
      <c r="H2278" s="125"/>
      <c r="I2278" s="125" t="s">
        <v>1352</v>
      </c>
      <c r="J2278" s="125"/>
      <c r="K2278" s="125" t="s">
        <v>1360</v>
      </c>
      <c r="L2278" s="125">
        <v>20</v>
      </c>
      <c r="M2278" s="125">
        <v>0</v>
      </c>
      <c r="N2278" s="125">
        <v>7.2690000000000005E-2</v>
      </c>
      <c r="O2278" s="125">
        <v>0.12978000000000001</v>
      </c>
      <c r="P2278" s="125"/>
      <c r="Q2278" s="125"/>
      <c r="R2278" s="125">
        <v>0.20247000000000001</v>
      </c>
      <c r="S2278" s="125"/>
      <c r="T2278" s="125"/>
      <c r="U2278" s="125"/>
      <c r="V2278" s="125"/>
      <c r="W2278" s="125"/>
      <c r="X2278" s="125"/>
      <c r="Y2278" s="125"/>
      <c r="Z2278" s="125"/>
      <c r="AA2278" s="125"/>
      <c r="AB2278" s="125"/>
      <c r="AC2278" s="125"/>
      <c r="AD2278" s="125"/>
      <c r="AE2278" s="125">
        <v>0.12978000000000001</v>
      </c>
      <c r="AF2278" s="125"/>
      <c r="AG2278" s="125"/>
      <c r="AH2278" s="125"/>
      <c r="AI2278" s="125"/>
      <c r="AJ2278" s="125"/>
      <c r="AK2278" s="125"/>
      <c r="AL2278" s="125"/>
      <c r="AM2278" s="125"/>
      <c r="AN2278" s="125"/>
      <c r="AO2278" s="125"/>
      <c r="AP2278" s="125"/>
      <c r="AQ2278" s="125"/>
      <c r="AR2278" s="125"/>
      <c r="AS2278" s="125" t="s">
        <v>1353</v>
      </c>
      <c r="AT2278" s="108" t="str">
        <f t="shared" si="35"/>
        <v>PNVL1_2025-07-27_C</v>
      </c>
    </row>
    <row r="2279" spans="1:46" x14ac:dyDescent="0.35">
      <c r="A2279" s="125" t="s">
        <v>1932</v>
      </c>
      <c r="B2279" s="125" t="s">
        <v>1349</v>
      </c>
      <c r="C2279" s="125" t="s">
        <v>1359</v>
      </c>
      <c r="D2279" s="125" t="s">
        <v>1349</v>
      </c>
      <c r="E2279" s="125">
        <v>279.27440000000001</v>
      </c>
      <c r="F2279" s="125" t="s">
        <v>1357</v>
      </c>
      <c r="G2279" s="157">
        <v>45865.572916666664</v>
      </c>
      <c r="H2279" s="125"/>
      <c r="I2279" s="125" t="s">
        <v>1352</v>
      </c>
      <c r="J2279" s="125"/>
      <c r="K2279" s="125" t="s">
        <v>1360</v>
      </c>
      <c r="L2279" s="125">
        <v>4</v>
      </c>
      <c r="M2279" s="125">
        <v>0</v>
      </c>
      <c r="N2279" s="125">
        <v>0.16774</v>
      </c>
      <c r="O2279" s="125">
        <v>0.12803999999999999</v>
      </c>
      <c r="P2279" s="125"/>
      <c r="Q2279" s="125"/>
      <c r="R2279" s="125">
        <v>0.29577999999999999</v>
      </c>
      <c r="S2279" s="125"/>
      <c r="T2279" s="125"/>
      <c r="U2279" s="125"/>
      <c r="V2279" s="125"/>
      <c r="W2279" s="125"/>
      <c r="X2279" s="125"/>
      <c r="Y2279" s="125"/>
      <c r="Z2279" s="125"/>
      <c r="AA2279" s="125"/>
      <c r="AB2279" s="125"/>
      <c r="AC2279" s="125"/>
      <c r="AD2279" s="125"/>
      <c r="AE2279" s="125">
        <v>0.12803999999999999</v>
      </c>
      <c r="AF2279" s="125"/>
      <c r="AG2279" s="125"/>
      <c r="AH2279" s="125"/>
      <c r="AI2279" s="125"/>
      <c r="AJ2279" s="125"/>
      <c r="AK2279" s="125"/>
      <c r="AL2279" s="125"/>
      <c r="AM2279" s="125"/>
      <c r="AN2279" s="125"/>
      <c r="AO2279" s="125"/>
      <c r="AP2279" s="125"/>
      <c r="AQ2279" s="125"/>
      <c r="AR2279" s="125"/>
      <c r="AS2279" s="125" t="s">
        <v>1353</v>
      </c>
      <c r="AT2279" s="108" t="str">
        <f t="shared" si="35"/>
        <v>ABM4_2025-07-27_C</v>
      </c>
    </row>
    <row r="2280" spans="1:46" x14ac:dyDescent="0.35">
      <c r="A2280" s="125" t="s">
        <v>1931</v>
      </c>
      <c r="B2280" s="125" t="s">
        <v>1349</v>
      </c>
      <c r="C2280" s="125" t="s">
        <v>1359</v>
      </c>
      <c r="D2280" s="125" t="s">
        <v>1349</v>
      </c>
      <c r="E2280" s="125">
        <v>476.31729999999999</v>
      </c>
      <c r="F2280" s="125" t="s">
        <v>1357</v>
      </c>
      <c r="G2280" s="157">
        <v>45865.573611111111</v>
      </c>
      <c r="H2280" s="125"/>
      <c r="I2280" s="125" t="s">
        <v>1352</v>
      </c>
      <c r="J2280" s="125"/>
      <c r="K2280" s="125" t="s">
        <v>1360</v>
      </c>
      <c r="L2280" s="125">
        <v>20</v>
      </c>
      <c r="M2280" s="125">
        <v>0</v>
      </c>
      <c r="N2280" s="125">
        <v>7.1929999999999994E-2</v>
      </c>
      <c r="O2280" s="125">
        <v>0.1318</v>
      </c>
      <c r="P2280" s="125"/>
      <c r="Q2280" s="125"/>
      <c r="R2280" s="125">
        <v>0.20372999999999999</v>
      </c>
      <c r="S2280" s="125"/>
      <c r="T2280" s="125"/>
      <c r="U2280" s="125"/>
      <c r="V2280" s="125"/>
      <c r="W2280" s="125"/>
      <c r="X2280" s="125"/>
      <c r="Y2280" s="125"/>
      <c r="Z2280" s="125"/>
      <c r="AA2280" s="125"/>
      <c r="AB2280" s="125"/>
      <c r="AC2280" s="125"/>
      <c r="AD2280" s="125"/>
      <c r="AE2280" s="125">
        <v>0.1318</v>
      </c>
      <c r="AF2280" s="125"/>
      <c r="AG2280" s="125"/>
      <c r="AH2280" s="125"/>
      <c r="AI2280" s="125"/>
      <c r="AJ2280" s="125"/>
      <c r="AK2280" s="125"/>
      <c r="AL2280" s="125"/>
      <c r="AM2280" s="125"/>
      <c r="AN2280" s="125"/>
      <c r="AO2280" s="125"/>
      <c r="AP2280" s="125"/>
      <c r="AQ2280" s="125"/>
      <c r="AR2280" s="125"/>
      <c r="AS2280" s="125" t="s">
        <v>1353</v>
      </c>
      <c r="AT2280" s="108" t="str">
        <f t="shared" si="35"/>
        <v>PMRL1_2025-07-27_C</v>
      </c>
    </row>
    <row r="2281" spans="1:46" x14ac:dyDescent="0.35">
      <c r="A2281" s="125" t="s">
        <v>1935</v>
      </c>
      <c r="B2281" s="125" t="s">
        <v>1349</v>
      </c>
      <c r="C2281" s="125" t="s">
        <v>1350</v>
      </c>
      <c r="D2281" s="125" t="s">
        <v>1349</v>
      </c>
      <c r="E2281" s="125">
        <v>-1.83514</v>
      </c>
      <c r="F2281" s="125" t="s">
        <v>1351</v>
      </c>
      <c r="G2281" s="157">
        <v>45865.573611111111</v>
      </c>
      <c r="H2281" s="125"/>
      <c r="I2281" s="125" t="s">
        <v>1352</v>
      </c>
      <c r="J2281" s="125"/>
      <c r="K2281" s="125"/>
      <c r="L2281" s="125">
        <v>0</v>
      </c>
      <c r="M2281" s="125">
        <v>0</v>
      </c>
      <c r="N2281" s="125">
        <v>4.28E-3</v>
      </c>
      <c r="O2281" s="125">
        <v>9.0900000000000009E-3</v>
      </c>
      <c r="P2281" s="125"/>
      <c r="Q2281" s="125"/>
      <c r="R2281" s="125">
        <v>1.338E-2</v>
      </c>
      <c r="S2281" s="125"/>
      <c r="T2281" s="125"/>
      <c r="U2281" s="125"/>
      <c r="V2281" s="125"/>
      <c r="W2281" s="125"/>
      <c r="X2281" s="125"/>
      <c r="Y2281" s="125"/>
      <c r="Z2281" s="125"/>
      <c r="AA2281" s="125"/>
      <c r="AB2281" s="125"/>
      <c r="AC2281" s="125"/>
      <c r="AD2281" s="125"/>
      <c r="AE2281" s="125">
        <v>9.0900000000000009E-3</v>
      </c>
      <c r="AF2281" s="125"/>
      <c r="AG2281" s="125"/>
      <c r="AH2281" s="125"/>
      <c r="AI2281" s="125"/>
      <c r="AJ2281" s="125"/>
      <c r="AK2281" s="125"/>
      <c r="AL2281" s="125"/>
      <c r="AM2281" s="125"/>
      <c r="AN2281" s="125"/>
      <c r="AO2281" s="125"/>
      <c r="AP2281" s="125"/>
      <c r="AQ2281" s="125"/>
      <c r="AR2281" s="125"/>
      <c r="AS2281" s="125" t="s">
        <v>1353</v>
      </c>
      <c r="AT2281" s="108" t="str">
        <f t="shared" si="35"/>
        <v>SYNL1_2025-07-27_N</v>
      </c>
    </row>
    <row r="2282" spans="1:46" x14ac:dyDescent="0.35">
      <c r="A2282" s="125" t="s">
        <v>1934</v>
      </c>
      <c r="B2282" s="125" t="s">
        <v>1349</v>
      </c>
      <c r="C2282" s="125" t="s">
        <v>1356</v>
      </c>
      <c r="D2282" s="125" t="s">
        <v>1349</v>
      </c>
      <c r="E2282" s="125">
        <v>0.14254</v>
      </c>
      <c r="F2282" s="125" t="s">
        <v>1357</v>
      </c>
      <c r="G2282" s="157">
        <v>45865.574305555558</v>
      </c>
      <c r="H2282" s="125"/>
      <c r="I2282" s="125" t="s">
        <v>1352</v>
      </c>
      <c r="J2282" s="125"/>
      <c r="K2282" s="125"/>
      <c r="L2282" s="125">
        <v>0</v>
      </c>
      <c r="M2282" s="125">
        <v>0</v>
      </c>
      <c r="N2282" s="125">
        <v>6.9430000000000006E-2</v>
      </c>
      <c r="O2282" s="125">
        <v>2.3900000000000002E-3</v>
      </c>
      <c r="P2282" s="125"/>
      <c r="Q2282" s="125"/>
      <c r="R2282" s="125">
        <v>7.1819999999999995E-2</v>
      </c>
      <c r="S2282" s="125"/>
      <c r="T2282" s="125"/>
      <c r="U2282" s="125"/>
      <c r="V2282" s="125"/>
      <c r="W2282" s="125"/>
      <c r="X2282" s="125"/>
      <c r="Y2282" s="125"/>
      <c r="Z2282" s="125"/>
      <c r="AA2282" s="125"/>
      <c r="AB2282" s="125"/>
      <c r="AC2282" s="125"/>
      <c r="AD2282" s="125"/>
      <c r="AE2282" s="125">
        <v>2.3900000000000002E-3</v>
      </c>
      <c r="AF2282" s="125"/>
      <c r="AG2282" s="125"/>
      <c r="AH2282" s="125"/>
      <c r="AI2282" s="125"/>
      <c r="AJ2282" s="125"/>
      <c r="AK2282" s="125"/>
      <c r="AL2282" s="125"/>
      <c r="AM2282" s="125"/>
      <c r="AN2282" s="125"/>
      <c r="AO2282" s="125"/>
      <c r="AP2282" s="125"/>
      <c r="AQ2282" s="125"/>
      <c r="AR2282" s="125"/>
      <c r="AS2282" s="125" t="s">
        <v>1353</v>
      </c>
      <c r="AT2282" s="108" t="str">
        <f t="shared" si="35"/>
        <v>COL1_2025-07-27_P</v>
      </c>
    </row>
    <row r="2283" spans="1:46" x14ac:dyDescent="0.35">
      <c r="A2283" s="125" t="s">
        <v>1933</v>
      </c>
      <c r="B2283" s="125" t="s">
        <v>1349</v>
      </c>
      <c r="C2283" s="125" t="s">
        <v>1361</v>
      </c>
      <c r="D2283" s="125" t="s">
        <v>1349</v>
      </c>
      <c r="E2283" s="125">
        <v>149.65979999999999</v>
      </c>
      <c r="F2283" s="125" t="s">
        <v>1351</v>
      </c>
      <c r="G2283" s="157">
        <v>45865.574305555558</v>
      </c>
      <c r="H2283" s="125"/>
      <c r="I2283" s="125" t="s">
        <v>1352</v>
      </c>
      <c r="J2283" s="125"/>
      <c r="K2283" s="125"/>
      <c r="L2283" s="125">
        <v>0</v>
      </c>
      <c r="M2283" s="125">
        <v>0</v>
      </c>
      <c r="N2283" s="125">
        <v>0.14498</v>
      </c>
      <c r="O2283" s="125">
        <v>5.7400000000000003E-3</v>
      </c>
      <c r="P2283" s="125"/>
      <c r="Q2283" s="125"/>
      <c r="R2283" s="125">
        <v>0.15071999999999999</v>
      </c>
      <c r="S2283" s="125"/>
      <c r="T2283" s="125"/>
      <c r="U2283" s="125"/>
      <c r="V2283" s="125"/>
      <c r="W2283" s="125"/>
      <c r="X2283" s="125"/>
      <c r="Y2283" s="125"/>
      <c r="Z2283" s="125"/>
      <c r="AA2283" s="125"/>
      <c r="AB2283" s="125"/>
      <c r="AC2283" s="125"/>
      <c r="AD2283" s="125"/>
      <c r="AE2283" s="125">
        <v>5.7400000000000003E-3</v>
      </c>
      <c r="AF2283" s="125"/>
      <c r="AG2283" s="125"/>
      <c r="AH2283" s="125"/>
      <c r="AI2283" s="125"/>
      <c r="AJ2283" s="125"/>
      <c r="AK2283" s="125"/>
      <c r="AL2283" s="125"/>
      <c r="AM2283" s="125"/>
      <c r="AN2283" s="125"/>
      <c r="AO2283" s="125"/>
      <c r="AP2283" s="125"/>
      <c r="AQ2283" s="125"/>
      <c r="AR2283" s="125"/>
      <c r="AS2283" s="125" t="s">
        <v>1353</v>
      </c>
      <c r="AT2283" s="108" t="str">
        <f t="shared" si="35"/>
        <v>CTL1_2025-07-27_T</v>
      </c>
    </row>
    <row r="2284" spans="1:46" x14ac:dyDescent="0.35">
      <c r="A2284" s="125" t="s">
        <v>1934</v>
      </c>
      <c r="B2284" s="125" t="s">
        <v>1349</v>
      </c>
      <c r="C2284" s="125" t="s">
        <v>1361</v>
      </c>
      <c r="D2284" s="125" t="s">
        <v>1349</v>
      </c>
      <c r="E2284" s="125">
        <v>320.52170000000001</v>
      </c>
      <c r="F2284" s="125" t="s">
        <v>1351</v>
      </c>
      <c r="G2284" s="157">
        <v>45865.576388888891</v>
      </c>
      <c r="H2284" s="125"/>
      <c r="I2284" s="125" t="s">
        <v>1352</v>
      </c>
      <c r="J2284" s="125"/>
      <c r="K2284" s="125"/>
      <c r="L2284" s="125">
        <v>0</v>
      </c>
      <c r="M2284" s="125">
        <v>0</v>
      </c>
      <c r="N2284" s="125">
        <v>0.31558999999999998</v>
      </c>
      <c r="O2284" s="125">
        <v>4.4000000000000003E-3</v>
      </c>
      <c r="P2284" s="125"/>
      <c r="Q2284" s="125"/>
      <c r="R2284" s="125">
        <v>0.31999</v>
      </c>
      <c r="S2284" s="125"/>
      <c r="T2284" s="125"/>
      <c r="U2284" s="125"/>
      <c r="V2284" s="125"/>
      <c r="W2284" s="125"/>
      <c r="X2284" s="125"/>
      <c r="Y2284" s="125"/>
      <c r="Z2284" s="125"/>
      <c r="AA2284" s="125"/>
      <c r="AB2284" s="125"/>
      <c r="AC2284" s="125"/>
      <c r="AD2284" s="125"/>
      <c r="AE2284" s="125">
        <v>4.4000000000000003E-3</v>
      </c>
      <c r="AF2284" s="125"/>
      <c r="AG2284" s="125"/>
      <c r="AH2284" s="125"/>
      <c r="AI2284" s="125"/>
      <c r="AJ2284" s="125"/>
      <c r="AK2284" s="125"/>
      <c r="AL2284" s="125"/>
      <c r="AM2284" s="125"/>
      <c r="AN2284" s="125"/>
      <c r="AO2284" s="125"/>
      <c r="AP2284" s="125"/>
      <c r="AQ2284" s="125"/>
      <c r="AR2284" s="125"/>
      <c r="AS2284" s="125" t="s">
        <v>1353</v>
      </c>
      <c r="AT2284" s="108" t="str">
        <f t="shared" si="35"/>
        <v>COL1_2025-07-27_T</v>
      </c>
    </row>
    <row r="2285" spans="1:46" x14ac:dyDescent="0.35">
      <c r="A2285" s="125" t="s">
        <v>1931</v>
      </c>
      <c r="B2285" s="125" t="s">
        <v>1349</v>
      </c>
      <c r="C2285" s="125" t="s">
        <v>1356</v>
      </c>
      <c r="D2285" s="125" t="s">
        <v>1349</v>
      </c>
      <c r="E2285" s="125">
        <v>6.0260000000000001E-2</v>
      </c>
      <c r="F2285" s="125" t="s">
        <v>1357</v>
      </c>
      <c r="G2285" s="157">
        <v>45865.576388888891</v>
      </c>
      <c r="H2285" s="125"/>
      <c r="I2285" s="125" t="s">
        <v>1352</v>
      </c>
      <c r="J2285" s="125"/>
      <c r="K2285" s="125" t="s">
        <v>1360</v>
      </c>
      <c r="L2285" s="125">
        <v>4</v>
      </c>
      <c r="M2285" s="125">
        <v>0</v>
      </c>
      <c r="N2285" s="125">
        <v>5.0800000000000003E-3</v>
      </c>
      <c r="O2285" s="125">
        <v>5.0000000000000002E-5</v>
      </c>
      <c r="P2285" s="125"/>
      <c r="Q2285" s="125"/>
      <c r="R2285" s="125">
        <v>5.13E-3</v>
      </c>
      <c r="S2285" s="125"/>
      <c r="T2285" s="125"/>
      <c r="U2285" s="125"/>
      <c r="V2285" s="125"/>
      <c r="W2285" s="125"/>
      <c r="X2285" s="125"/>
      <c r="Y2285" s="125"/>
      <c r="Z2285" s="125"/>
      <c r="AA2285" s="125"/>
      <c r="AB2285" s="125"/>
      <c r="AC2285" s="125"/>
      <c r="AD2285" s="125"/>
      <c r="AE2285" s="125">
        <v>5.0000000000000002E-5</v>
      </c>
      <c r="AF2285" s="125"/>
      <c r="AG2285" s="125"/>
      <c r="AH2285" s="125"/>
      <c r="AI2285" s="125"/>
      <c r="AJ2285" s="125"/>
      <c r="AK2285" s="125"/>
      <c r="AL2285" s="125"/>
      <c r="AM2285" s="125"/>
      <c r="AN2285" s="125"/>
      <c r="AO2285" s="125"/>
      <c r="AP2285" s="125"/>
      <c r="AQ2285" s="125"/>
      <c r="AR2285" s="125"/>
      <c r="AS2285" s="125" t="s">
        <v>1353</v>
      </c>
      <c r="AT2285" s="108" t="str">
        <f t="shared" si="35"/>
        <v>PMRL1_2025-07-27_P</v>
      </c>
    </row>
    <row r="2286" spans="1:46" x14ac:dyDescent="0.35">
      <c r="A2286" s="125" t="s">
        <v>1936</v>
      </c>
      <c r="B2286" s="125" t="s">
        <v>1349</v>
      </c>
      <c r="C2286" s="125" t="s">
        <v>1350</v>
      </c>
      <c r="D2286" s="125" t="s">
        <v>1349</v>
      </c>
      <c r="E2286" s="125">
        <v>-1.25268</v>
      </c>
      <c r="F2286" s="125" t="s">
        <v>1351</v>
      </c>
      <c r="G2286" s="157">
        <v>45865.578472222223</v>
      </c>
      <c r="H2286" s="125"/>
      <c r="I2286" s="125" t="s">
        <v>1352</v>
      </c>
      <c r="J2286" s="125"/>
      <c r="K2286" s="125"/>
      <c r="L2286" s="125">
        <v>0</v>
      </c>
      <c r="M2286" s="125">
        <v>0</v>
      </c>
      <c r="N2286" s="125">
        <v>5.9100000000000003E-3</v>
      </c>
      <c r="O2286" s="125">
        <v>3.5300000000000002E-3</v>
      </c>
      <c r="P2286" s="125"/>
      <c r="Q2286" s="125"/>
      <c r="R2286" s="125">
        <v>9.4400000000000005E-3</v>
      </c>
      <c r="S2286" s="125"/>
      <c r="T2286" s="125"/>
      <c r="U2286" s="125"/>
      <c r="V2286" s="125"/>
      <c r="W2286" s="125"/>
      <c r="X2286" s="125"/>
      <c r="Y2286" s="125"/>
      <c r="Z2286" s="125"/>
      <c r="AA2286" s="125"/>
      <c r="AB2286" s="125"/>
      <c r="AC2286" s="125"/>
      <c r="AD2286" s="125"/>
      <c r="AE2286" s="125">
        <v>3.5300000000000002E-3</v>
      </c>
      <c r="AF2286" s="125"/>
      <c r="AG2286" s="125"/>
      <c r="AH2286" s="125"/>
      <c r="AI2286" s="125"/>
      <c r="AJ2286" s="125"/>
      <c r="AK2286" s="125"/>
      <c r="AL2286" s="125"/>
      <c r="AM2286" s="125"/>
      <c r="AN2286" s="125"/>
      <c r="AO2286" s="125"/>
      <c r="AP2286" s="125"/>
      <c r="AQ2286" s="125"/>
      <c r="AR2286" s="125"/>
      <c r="AS2286" s="125" t="s">
        <v>1353</v>
      </c>
      <c r="AT2286" s="108" t="str">
        <f t="shared" si="35"/>
        <v>MB3_2025-07-27_N</v>
      </c>
    </row>
    <row r="2287" spans="1:46" x14ac:dyDescent="0.35">
      <c r="A2287" s="125" t="s">
        <v>1935</v>
      </c>
      <c r="B2287" s="125" t="s">
        <v>1349</v>
      </c>
      <c r="C2287" s="125" t="s">
        <v>1356</v>
      </c>
      <c r="D2287" s="125" t="s">
        <v>1349</v>
      </c>
      <c r="E2287" s="125">
        <v>2.7189999999999999E-2</v>
      </c>
      <c r="F2287" s="125" t="s">
        <v>1357</v>
      </c>
      <c r="G2287" s="157">
        <v>45865.578472222223</v>
      </c>
      <c r="H2287" s="125"/>
      <c r="I2287" s="125" t="s">
        <v>1352</v>
      </c>
      <c r="J2287" s="125"/>
      <c r="K2287" s="125"/>
      <c r="L2287" s="125">
        <v>0</v>
      </c>
      <c r="M2287" s="125">
        <v>0</v>
      </c>
      <c r="N2287" s="125">
        <v>1.2540000000000001E-2</v>
      </c>
      <c r="O2287" s="125">
        <v>3.1900000000000001E-3</v>
      </c>
      <c r="P2287" s="125"/>
      <c r="Q2287" s="125"/>
      <c r="R2287" s="125">
        <v>1.5740000000000001E-2</v>
      </c>
      <c r="S2287" s="125"/>
      <c r="T2287" s="125"/>
      <c r="U2287" s="125"/>
      <c r="V2287" s="125"/>
      <c r="W2287" s="125"/>
      <c r="X2287" s="125"/>
      <c r="Y2287" s="125"/>
      <c r="Z2287" s="125"/>
      <c r="AA2287" s="125"/>
      <c r="AB2287" s="125"/>
      <c r="AC2287" s="125"/>
      <c r="AD2287" s="125"/>
      <c r="AE2287" s="125">
        <v>3.1900000000000001E-3</v>
      </c>
      <c r="AF2287" s="125"/>
      <c r="AG2287" s="125"/>
      <c r="AH2287" s="125"/>
      <c r="AI2287" s="125"/>
      <c r="AJ2287" s="125"/>
      <c r="AK2287" s="125"/>
      <c r="AL2287" s="125"/>
      <c r="AM2287" s="125"/>
      <c r="AN2287" s="125"/>
      <c r="AO2287" s="125"/>
      <c r="AP2287" s="125"/>
      <c r="AQ2287" s="125"/>
      <c r="AR2287" s="125"/>
      <c r="AS2287" s="125" t="s">
        <v>1353</v>
      </c>
      <c r="AT2287" s="108" t="str">
        <f t="shared" si="35"/>
        <v>SYNL1_2025-07-27_P</v>
      </c>
    </row>
    <row r="2288" spans="1:46" x14ac:dyDescent="0.35">
      <c r="A2288" s="125" t="s">
        <v>1934</v>
      </c>
      <c r="B2288" s="125" t="s">
        <v>1349</v>
      </c>
      <c r="C2288" s="125" t="s">
        <v>1359</v>
      </c>
      <c r="D2288" s="125" t="s">
        <v>1349</v>
      </c>
      <c r="E2288" s="125">
        <v>585.0711</v>
      </c>
      <c r="F2288" s="125" t="s">
        <v>1357</v>
      </c>
      <c r="G2288" s="157">
        <v>45865.583333333336</v>
      </c>
      <c r="H2288" s="125"/>
      <c r="I2288" s="125" t="s">
        <v>1352</v>
      </c>
      <c r="J2288" s="125"/>
      <c r="K2288" s="125" t="s">
        <v>1360</v>
      </c>
      <c r="L2288" s="125">
        <v>24</v>
      </c>
      <c r="M2288" s="125">
        <v>0</v>
      </c>
      <c r="N2288" s="125">
        <v>7.4109999999999995E-2</v>
      </c>
      <c r="O2288" s="125">
        <v>0.13013</v>
      </c>
      <c r="P2288" s="125"/>
      <c r="Q2288" s="125"/>
      <c r="R2288" s="125">
        <v>0.20424</v>
      </c>
      <c r="S2288" s="125"/>
      <c r="T2288" s="125"/>
      <c r="U2288" s="125"/>
      <c r="V2288" s="125"/>
      <c r="W2288" s="125"/>
      <c r="X2288" s="125"/>
      <c r="Y2288" s="125"/>
      <c r="Z2288" s="125"/>
      <c r="AA2288" s="125"/>
      <c r="AB2288" s="125"/>
      <c r="AC2288" s="125"/>
      <c r="AD2288" s="125"/>
      <c r="AE2288" s="125">
        <v>0.13013</v>
      </c>
      <c r="AF2288" s="125"/>
      <c r="AG2288" s="125"/>
      <c r="AH2288" s="125"/>
      <c r="AI2288" s="125"/>
      <c r="AJ2288" s="125"/>
      <c r="AK2288" s="125"/>
      <c r="AL2288" s="125"/>
      <c r="AM2288" s="125"/>
      <c r="AN2288" s="125"/>
      <c r="AO2288" s="125"/>
      <c r="AP2288" s="125"/>
      <c r="AQ2288" s="125"/>
      <c r="AR2288" s="125"/>
      <c r="AS2288" s="125" t="s">
        <v>1353</v>
      </c>
      <c r="AT2288" s="108" t="str">
        <f t="shared" si="35"/>
        <v>COL1_2025-07-27_C</v>
      </c>
    </row>
    <row r="2289" spans="1:46" x14ac:dyDescent="0.35">
      <c r="A2289" s="125" t="s">
        <v>1933</v>
      </c>
      <c r="B2289" s="125" t="s">
        <v>1349</v>
      </c>
      <c r="C2289" s="125" t="s">
        <v>1359</v>
      </c>
      <c r="D2289" s="125" t="s">
        <v>1349</v>
      </c>
      <c r="E2289" s="125">
        <v>501.9083</v>
      </c>
      <c r="F2289" s="125" t="s">
        <v>1357</v>
      </c>
      <c r="G2289" s="157">
        <v>45865.583333333336</v>
      </c>
      <c r="H2289" s="125"/>
      <c r="I2289" s="125" t="s">
        <v>1352</v>
      </c>
      <c r="J2289" s="125"/>
      <c r="K2289" s="125" t="s">
        <v>1360</v>
      </c>
      <c r="L2289" s="125">
        <v>20</v>
      </c>
      <c r="M2289" s="125">
        <v>0</v>
      </c>
      <c r="N2289" s="125">
        <v>7.5609999999999997E-2</v>
      </c>
      <c r="O2289" s="125">
        <v>0.12864999999999999</v>
      </c>
      <c r="P2289" s="125"/>
      <c r="Q2289" s="125"/>
      <c r="R2289" s="125">
        <v>0.20426</v>
      </c>
      <c r="S2289" s="125"/>
      <c r="T2289" s="125"/>
      <c r="U2289" s="125"/>
      <c r="V2289" s="125"/>
      <c r="W2289" s="125"/>
      <c r="X2289" s="125"/>
      <c r="Y2289" s="125"/>
      <c r="Z2289" s="125"/>
      <c r="AA2289" s="125"/>
      <c r="AB2289" s="125"/>
      <c r="AC2289" s="125"/>
      <c r="AD2289" s="125"/>
      <c r="AE2289" s="125">
        <v>0.12864999999999999</v>
      </c>
      <c r="AF2289" s="125"/>
      <c r="AG2289" s="125"/>
      <c r="AH2289" s="125"/>
      <c r="AI2289" s="125"/>
      <c r="AJ2289" s="125"/>
      <c r="AK2289" s="125"/>
      <c r="AL2289" s="125"/>
      <c r="AM2289" s="125"/>
      <c r="AN2289" s="125"/>
      <c r="AO2289" s="125"/>
      <c r="AP2289" s="125"/>
      <c r="AQ2289" s="125"/>
      <c r="AR2289" s="125"/>
      <c r="AS2289" s="125" t="s">
        <v>1353</v>
      </c>
      <c r="AT2289" s="108" t="str">
        <f t="shared" si="35"/>
        <v>CTL1_2025-07-27_C</v>
      </c>
    </row>
    <row r="2290" spans="1:46" x14ac:dyDescent="0.35">
      <c r="A2290" s="125" t="s">
        <v>1935</v>
      </c>
      <c r="B2290" s="125" t="s">
        <v>1349</v>
      </c>
      <c r="C2290" s="125" t="s">
        <v>1359</v>
      </c>
      <c r="D2290" s="125" t="s">
        <v>1349</v>
      </c>
      <c r="E2290" s="125">
        <v>153.1609</v>
      </c>
      <c r="F2290" s="125" t="s">
        <v>1357</v>
      </c>
      <c r="G2290" s="157">
        <v>45865.583333333336</v>
      </c>
      <c r="H2290" s="125"/>
      <c r="I2290" s="125" t="s">
        <v>1352</v>
      </c>
      <c r="J2290" s="125"/>
      <c r="K2290" s="125" t="s">
        <v>1360</v>
      </c>
      <c r="L2290" s="125">
        <v>4</v>
      </c>
      <c r="M2290" s="125">
        <v>0</v>
      </c>
      <c r="N2290" s="125">
        <v>9.572E-2</v>
      </c>
      <c r="O2290" s="125">
        <v>0.12787999999999999</v>
      </c>
      <c r="P2290" s="125"/>
      <c r="Q2290" s="125"/>
      <c r="R2290" s="125">
        <v>0.22359999999999999</v>
      </c>
      <c r="S2290" s="125"/>
      <c r="T2290" s="125"/>
      <c r="U2290" s="125"/>
      <c r="V2290" s="125"/>
      <c r="W2290" s="125"/>
      <c r="X2290" s="125"/>
      <c r="Y2290" s="125"/>
      <c r="Z2290" s="125"/>
      <c r="AA2290" s="125"/>
      <c r="AB2290" s="125"/>
      <c r="AC2290" s="125"/>
      <c r="AD2290" s="125"/>
      <c r="AE2290" s="125">
        <v>0.12787999999999999</v>
      </c>
      <c r="AF2290" s="125"/>
      <c r="AG2290" s="125"/>
      <c r="AH2290" s="125"/>
      <c r="AI2290" s="125"/>
      <c r="AJ2290" s="125"/>
      <c r="AK2290" s="125"/>
      <c r="AL2290" s="125"/>
      <c r="AM2290" s="125"/>
      <c r="AN2290" s="125"/>
      <c r="AO2290" s="125"/>
      <c r="AP2290" s="125"/>
      <c r="AQ2290" s="125"/>
      <c r="AR2290" s="125"/>
      <c r="AS2290" s="125" t="s">
        <v>1353</v>
      </c>
      <c r="AT2290" s="108" t="str">
        <f t="shared" si="35"/>
        <v>SYNL1_2025-07-27_C</v>
      </c>
    </row>
    <row r="2291" spans="1:46" x14ac:dyDescent="0.35">
      <c r="A2291" s="125" t="s">
        <v>1937</v>
      </c>
      <c r="B2291" s="125" t="s">
        <v>1349</v>
      </c>
      <c r="C2291" s="125" t="s">
        <v>1350</v>
      </c>
      <c r="D2291" s="125" t="s">
        <v>1349</v>
      </c>
      <c r="E2291" s="125">
        <v>3.71225</v>
      </c>
      <c r="F2291" s="125" t="s">
        <v>1351</v>
      </c>
      <c r="G2291" s="157">
        <v>45865.584722222222</v>
      </c>
      <c r="H2291" s="125"/>
      <c r="I2291" s="125" t="s">
        <v>1352</v>
      </c>
      <c r="J2291" s="125"/>
      <c r="K2291" s="125"/>
      <c r="L2291" s="125">
        <v>0</v>
      </c>
      <c r="M2291" s="125">
        <v>0</v>
      </c>
      <c r="N2291" s="125">
        <v>1.9720000000000001E-2</v>
      </c>
      <c r="O2291" s="125">
        <v>8.2500000000000004E-3</v>
      </c>
      <c r="P2291" s="125"/>
      <c r="Q2291" s="125"/>
      <c r="R2291" s="125">
        <v>2.7969999999999998E-2</v>
      </c>
      <c r="S2291" s="125"/>
      <c r="T2291" s="125"/>
      <c r="U2291" s="125"/>
      <c r="V2291" s="125"/>
      <c r="W2291" s="125"/>
      <c r="X2291" s="125"/>
      <c r="Y2291" s="125"/>
      <c r="Z2291" s="125"/>
      <c r="AA2291" s="125"/>
      <c r="AB2291" s="125"/>
      <c r="AC2291" s="125"/>
      <c r="AD2291" s="125"/>
      <c r="AE2291" s="125">
        <v>8.2500000000000004E-3</v>
      </c>
      <c r="AF2291" s="125"/>
      <c r="AG2291" s="125"/>
      <c r="AH2291" s="125"/>
      <c r="AI2291" s="125"/>
      <c r="AJ2291" s="125"/>
      <c r="AK2291" s="125"/>
      <c r="AL2291" s="125"/>
      <c r="AM2291" s="125"/>
      <c r="AN2291" s="125"/>
      <c r="AO2291" s="125"/>
      <c r="AP2291" s="125"/>
      <c r="AQ2291" s="125"/>
      <c r="AR2291" s="125"/>
      <c r="AS2291" s="125" t="s">
        <v>1353</v>
      </c>
      <c r="AT2291" s="108" t="str">
        <f t="shared" si="35"/>
        <v>LSC1_2025-07-27_N</v>
      </c>
    </row>
    <row r="2292" spans="1:46" x14ac:dyDescent="0.35">
      <c r="A2292" s="125" t="s">
        <v>1936</v>
      </c>
      <c r="B2292" s="125" t="s">
        <v>1349</v>
      </c>
      <c r="C2292" s="125" t="s">
        <v>1356</v>
      </c>
      <c r="D2292" s="125" t="s">
        <v>1349</v>
      </c>
      <c r="E2292" s="125">
        <v>3.8600000000000002E-2</v>
      </c>
      <c r="F2292" s="125" t="s">
        <v>1357</v>
      </c>
      <c r="G2292" s="157">
        <v>45865.586111111108</v>
      </c>
      <c r="H2292" s="125"/>
      <c r="I2292" s="125" t="s">
        <v>1352</v>
      </c>
      <c r="J2292" s="125"/>
      <c r="K2292" s="125"/>
      <c r="L2292" s="125">
        <v>0</v>
      </c>
      <c r="M2292" s="125">
        <v>0</v>
      </c>
      <c r="N2292" s="125">
        <v>1.8169999999999999E-2</v>
      </c>
      <c r="O2292" s="125">
        <v>1.08E-3</v>
      </c>
      <c r="P2292" s="125"/>
      <c r="Q2292" s="125"/>
      <c r="R2292" s="125">
        <v>1.925E-2</v>
      </c>
      <c r="S2292" s="125"/>
      <c r="T2292" s="125"/>
      <c r="U2292" s="125"/>
      <c r="V2292" s="125"/>
      <c r="W2292" s="125"/>
      <c r="X2292" s="125"/>
      <c r="Y2292" s="125"/>
      <c r="Z2292" s="125"/>
      <c r="AA2292" s="125"/>
      <c r="AB2292" s="125"/>
      <c r="AC2292" s="125"/>
      <c r="AD2292" s="125"/>
      <c r="AE2292" s="125">
        <v>1.08E-3</v>
      </c>
      <c r="AF2292" s="125"/>
      <c r="AG2292" s="125"/>
      <c r="AH2292" s="125"/>
      <c r="AI2292" s="125"/>
      <c r="AJ2292" s="125"/>
      <c r="AK2292" s="125"/>
      <c r="AL2292" s="125"/>
      <c r="AM2292" s="125"/>
      <c r="AN2292" s="125"/>
      <c r="AO2292" s="125"/>
      <c r="AP2292" s="125"/>
      <c r="AQ2292" s="125"/>
      <c r="AR2292" s="125"/>
      <c r="AS2292" s="125" t="s">
        <v>1353</v>
      </c>
      <c r="AT2292" s="108" t="str">
        <f t="shared" si="35"/>
        <v>MB3_2025-07-27_P</v>
      </c>
    </row>
    <row r="2293" spans="1:46" x14ac:dyDescent="0.35">
      <c r="A2293" s="125" t="s">
        <v>1937</v>
      </c>
      <c r="B2293" s="125" t="s">
        <v>1349</v>
      </c>
      <c r="C2293" s="125" t="s">
        <v>1356</v>
      </c>
      <c r="D2293" s="125" t="s">
        <v>1349</v>
      </c>
      <c r="E2293" s="125">
        <v>0.1076</v>
      </c>
      <c r="F2293" s="125" t="s">
        <v>1357</v>
      </c>
      <c r="G2293" s="157">
        <v>45865.588888888888</v>
      </c>
      <c r="H2293" s="125"/>
      <c r="I2293" s="125" t="s">
        <v>1352</v>
      </c>
      <c r="J2293" s="125"/>
      <c r="K2293" s="125"/>
      <c r="L2293" s="125">
        <v>0</v>
      </c>
      <c r="M2293" s="125">
        <v>0</v>
      </c>
      <c r="N2293" s="125">
        <v>5.2200000000000003E-2</v>
      </c>
      <c r="O2293" s="125">
        <v>2.5600000000000002E-3</v>
      </c>
      <c r="P2293" s="125"/>
      <c r="Q2293" s="125"/>
      <c r="R2293" s="125">
        <v>5.4760000000000003E-2</v>
      </c>
      <c r="S2293" s="125"/>
      <c r="T2293" s="125"/>
      <c r="U2293" s="125"/>
      <c r="V2293" s="125"/>
      <c r="W2293" s="125"/>
      <c r="X2293" s="125"/>
      <c r="Y2293" s="125"/>
      <c r="Z2293" s="125"/>
      <c r="AA2293" s="125"/>
      <c r="AB2293" s="125"/>
      <c r="AC2293" s="125"/>
      <c r="AD2293" s="125"/>
      <c r="AE2293" s="125">
        <v>2.5600000000000002E-3</v>
      </c>
      <c r="AF2293" s="125"/>
      <c r="AG2293" s="125"/>
      <c r="AH2293" s="125"/>
      <c r="AI2293" s="125"/>
      <c r="AJ2293" s="125"/>
      <c r="AK2293" s="125"/>
      <c r="AL2293" s="125"/>
      <c r="AM2293" s="125"/>
      <c r="AN2293" s="125"/>
      <c r="AO2293" s="125"/>
      <c r="AP2293" s="125"/>
      <c r="AQ2293" s="125"/>
      <c r="AR2293" s="125"/>
      <c r="AS2293" s="125" t="s">
        <v>1353</v>
      </c>
      <c r="AT2293" s="108" t="str">
        <f t="shared" si="35"/>
        <v>LSC1_2025-07-27_P</v>
      </c>
    </row>
    <row r="2294" spans="1:46" x14ac:dyDescent="0.35">
      <c r="A2294" s="125" t="s">
        <v>1936</v>
      </c>
      <c r="B2294" s="125" t="s">
        <v>1349</v>
      </c>
      <c r="C2294" s="125" t="s">
        <v>1361</v>
      </c>
      <c r="D2294" s="125" t="s">
        <v>1349</v>
      </c>
      <c r="E2294" s="125">
        <v>204.62370000000001</v>
      </c>
      <c r="F2294" s="125" t="s">
        <v>1351</v>
      </c>
      <c r="G2294" s="157">
        <v>45865.589583333334</v>
      </c>
      <c r="H2294" s="125"/>
      <c r="I2294" s="125" t="s">
        <v>1352</v>
      </c>
      <c r="J2294" s="125"/>
      <c r="K2294" s="125"/>
      <c r="L2294" s="125">
        <v>0</v>
      </c>
      <c r="M2294" s="125">
        <v>0</v>
      </c>
      <c r="N2294" s="125">
        <v>0.19891</v>
      </c>
      <c r="O2294" s="125">
        <v>2.5000000000000001E-3</v>
      </c>
      <c r="P2294" s="125"/>
      <c r="Q2294" s="125"/>
      <c r="R2294" s="125">
        <v>0.20141000000000001</v>
      </c>
      <c r="S2294" s="125"/>
      <c r="T2294" s="125"/>
      <c r="U2294" s="125"/>
      <c r="V2294" s="125"/>
      <c r="W2294" s="125"/>
      <c r="X2294" s="125"/>
      <c r="Y2294" s="125"/>
      <c r="Z2294" s="125"/>
      <c r="AA2294" s="125"/>
      <c r="AB2294" s="125"/>
      <c r="AC2294" s="125"/>
      <c r="AD2294" s="125"/>
      <c r="AE2294" s="125">
        <v>2.5000000000000001E-3</v>
      </c>
      <c r="AF2294" s="125"/>
      <c r="AG2294" s="125"/>
      <c r="AH2294" s="125"/>
      <c r="AI2294" s="125"/>
      <c r="AJ2294" s="125"/>
      <c r="AK2294" s="125"/>
      <c r="AL2294" s="125"/>
      <c r="AM2294" s="125"/>
      <c r="AN2294" s="125"/>
      <c r="AO2294" s="125"/>
      <c r="AP2294" s="125"/>
      <c r="AQ2294" s="125"/>
      <c r="AR2294" s="125"/>
      <c r="AS2294" s="125" t="s">
        <v>1353</v>
      </c>
      <c r="AT2294" s="108" t="str">
        <f t="shared" si="35"/>
        <v>MB3_2025-07-27_T</v>
      </c>
    </row>
    <row r="2295" spans="1:46" x14ac:dyDescent="0.35">
      <c r="A2295" s="125" t="s">
        <v>1938</v>
      </c>
      <c r="B2295" s="125" t="s">
        <v>1349</v>
      </c>
      <c r="C2295" s="125" t="s">
        <v>1350</v>
      </c>
      <c r="D2295" s="125" t="s">
        <v>1349</v>
      </c>
      <c r="E2295" s="125">
        <v>-2.7309600000000001</v>
      </c>
      <c r="F2295" s="125" t="s">
        <v>1351</v>
      </c>
      <c r="G2295" s="157">
        <v>45865.59097222222</v>
      </c>
      <c r="H2295" s="125"/>
      <c r="I2295" s="125" t="s">
        <v>1352</v>
      </c>
      <c r="J2295" s="125"/>
      <c r="K2295" s="125"/>
      <c r="L2295" s="125">
        <v>0</v>
      </c>
      <c r="M2295" s="125">
        <v>0</v>
      </c>
      <c r="N2295" s="125">
        <v>1.7899999999999999E-3</v>
      </c>
      <c r="O2295" s="125">
        <v>4.3800000000000002E-3</v>
      </c>
      <c r="P2295" s="125"/>
      <c r="Q2295" s="125"/>
      <c r="R2295" s="125">
        <v>6.1700000000000001E-3</v>
      </c>
      <c r="S2295" s="125"/>
      <c r="T2295" s="125"/>
      <c r="U2295" s="125"/>
      <c r="V2295" s="125"/>
      <c r="W2295" s="125"/>
      <c r="X2295" s="125"/>
      <c r="Y2295" s="125"/>
      <c r="Z2295" s="125"/>
      <c r="AA2295" s="125"/>
      <c r="AB2295" s="125"/>
      <c r="AC2295" s="125"/>
      <c r="AD2295" s="125"/>
      <c r="AE2295" s="125">
        <v>4.3800000000000002E-3</v>
      </c>
      <c r="AF2295" s="125"/>
      <c r="AG2295" s="125"/>
      <c r="AH2295" s="125"/>
      <c r="AI2295" s="125"/>
      <c r="AJ2295" s="125"/>
      <c r="AK2295" s="125"/>
      <c r="AL2295" s="125"/>
      <c r="AM2295" s="125"/>
      <c r="AN2295" s="125"/>
      <c r="AO2295" s="125"/>
      <c r="AP2295" s="125"/>
      <c r="AQ2295" s="125"/>
      <c r="AR2295" s="125"/>
      <c r="AS2295" s="125" t="s">
        <v>1353</v>
      </c>
      <c r="AT2295" s="108" t="str">
        <f t="shared" si="35"/>
        <v>BD4_2025-07-27_N</v>
      </c>
    </row>
    <row r="2296" spans="1:46" x14ac:dyDescent="0.35">
      <c r="A2296" s="125" t="s">
        <v>1930</v>
      </c>
      <c r="B2296" s="125" t="s">
        <v>1349</v>
      </c>
      <c r="C2296" s="125" t="s">
        <v>1361</v>
      </c>
      <c r="D2296" s="125" t="s">
        <v>1349</v>
      </c>
      <c r="E2296" s="125">
        <v>571.06989999999996</v>
      </c>
      <c r="F2296" s="125" t="s">
        <v>1351</v>
      </c>
      <c r="G2296" s="157">
        <v>45865.593055555553</v>
      </c>
      <c r="H2296" s="125"/>
      <c r="I2296" s="125" t="s">
        <v>1352</v>
      </c>
      <c r="J2296" s="125"/>
      <c r="K2296" s="125" t="s">
        <v>1360</v>
      </c>
      <c r="L2296" s="125">
        <v>4</v>
      </c>
      <c r="M2296" s="125">
        <v>0</v>
      </c>
      <c r="N2296" s="125">
        <v>0.11067</v>
      </c>
      <c r="O2296" s="125">
        <v>2.1000000000000001E-4</v>
      </c>
      <c r="P2296" s="125"/>
      <c r="Q2296" s="125"/>
      <c r="R2296" s="125">
        <v>0.11087</v>
      </c>
      <c r="S2296" s="125"/>
      <c r="T2296" s="125"/>
      <c r="U2296" s="125"/>
      <c r="V2296" s="125"/>
      <c r="W2296" s="125"/>
      <c r="X2296" s="125"/>
      <c r="Y2296" s="125"/>
      <c r="Z2296" s="125"/>
      <c r="AA2296" s="125"/>
      <c r="AB2296" s="125"/>
      <c r="AC2296" s="125"/>
      <c r="AD2296" s="125"/>
      <c r="AE2296" s="125">
        <v>2.1000000000000001E-4</v>
      </c>
      <c r="AF2296" s="125"/>
      <c r="AG2296" s="125"/>
      <c r="AH2296" s="125"/>
      <c r="AI2296" s="125"/>
      <c r="AJ2296" s="125"/>
      <c r="AK2296" s="125"/>
      <c r="AL2296" s="125"/>
      <c r="AM2296" s="125"/>
      <c r="AN2296" s="125"/>
      <c r="AO2296" s="125"/>
      <c r="AP2296" s="125"/>
      <c r="AQ2296" s="125"/>
      <c r="AR2296" s="125"/>
      <c r="AS2296" s="125" t="s">
        <v>1353</v>
      </c>
      <c r="AT2296" s="108" t="str">
        <f t="shared" si="35"/>
        <v>PNVL1_2025-07-27_T</v>
      </c>
    </row>
    <row r="2297" spans="1:46" x14ac:dyDescent="0.35">
      <c r="A2297" s="125" t="s">
        <v>1939</v>
      </c>
      <c r="B2297" s="125" t="s">
        <v>1349</v>
      </c>
      <c r="C2297" s="125" t="s">
        <v>1350</v>
      </c>
      <c r="D2297" s="125" t="s">
        <v>1349</v>
      </c>
      <c r="E2297" s="125">
        <v>-5.0834700000000002</v>
      </c>
      <c r="F2297" s="125" t="s">
        <v>1351</v>
      </c>
      <c r="G2297" s="157">
        <v>45865.59375</v>
      </c>
      <c r="H2297" s="125"/>
      <c r="I2297" s="125" t="s">
        <v>1352</v>
      </c>
      <c r="J2297" s="125"/>
      <c r="K2297" s="125"/>
      <c r="L2297" s="125">
        <v>0</v>
      </c>
      <c r="M2297" s="125">
        <v>0</v>
      </c>
      <c r="N2297" s="125">
        <v>-4.7600000000000003E-3</v>
      </c>
      <c r="O2297" s="125">
        <v>1.0919999999999999E-2</v>
      </c>
      <c r="P2297" s="125"/>
      <c r="Q2297" s="125"/>
      <c r="R2297" s="125">
        <v>6.1599999999999997E-3</v>
      </c>
      <c r="S2297" s="125"/>
      <c r="T2297" s="125"/>
      <c r="U2297" s="125"/>
      <c r="V2297" s="125"/>
      <c r="W2297" s="125"/>
      <c r="X2297" s="125"/>
      <c r="Y2297" s="125"/>
      <c r="Z2297" s="125"/>
      <c r="AA2297" s="125"/>
      <c r="AB2297" s="125"/>
      <c r="AC2297" s="125"/>
      <c r="AD2297" s="125"/>
      <c r="AE2297" s="125">
        <v>1.0919999999999999E-2</v>
      </c>
      <c r="AF2297" s="125"/>
      <c r="AG2297" s="125"/>
      <c r="AH2297" s="125"/>
      <c r="AI2297" s="125"/>
      <c r="AJ2297" s="125"/>
      <c r="AK2297" s="125"/>
      <c r="AL2297" s="125"/>
      <c r="AM2297" s="125"/>
      <c r="AN2297" s="125"/>
      <c r="AO2297" s="125"/>
      <c r="AP2297" s="125"/>
      <c r="AQ2297" s="125"/>
      <c r="AR2297" s="125"/>
      <c r="AS2297" s="125" t="s">
        <v>1353</v>
      </c>
      <c r="AT2297" s="108" t="str">
        <f t="shared" si="35"/>
        <v>BRL1_2025-07-27_N</v>
      </c>
    </row>
    <row r="2298" spans="1:46" x14ac:dyDescent="0.35">
      <c r="A2298" s="125" t="s">
        <v>1940</v>
      </c>
      <c r="B2298" s="125" t="s">
        <v>1349</v>
      </c>
      <c r="C2298" s="125" t="s">
        <v>1350</v>
      </c>
      <c r="D2298" s="125" t="s">
        <v>1349</v>
      </c>
      <c r="E2298" s="125">
        <v>1.7659400000000001</v>
      </c>
      <c r="F2298" s="125" t="s">
        <v>1351</v>
      </c>
      <c r="G2298" s="157">
        <v>45865.59375</v>
      </c>
      <c r="H2298" s="125"/>
      <c r="I2298" s="125" t="s">
        <v>1352</v>
      </c>
      <c r="J2298" s="125"/>
      <c r="K2298" s="125"/>
      <c r="L2298" s="125">
        <v>0</v>
      </c>
      <c r="M2298" s="125">
        <v>0</v>
      </c>
      <c r="N2298" s="125">
        <v>1.431E-2</v>
      </c>
      <c r="O2298" s="125">
        <v>1.154E-2</v>
      </c>
      <c r="P2298" s="125"/>
      <c r="Q2298" s="125"/>
      <c r="R2298" s="125">
        <v>2.5850000000000001E-2</v>
      </c>
      <c r="S2298" s="125"/>
      <c r="T2298" s="125"/>
      <c r="U2298" s="125"/>
      <c r="V2298" s="125"/>
      <c r="W2298" s="125"/>
      <c r="X2298" s="125"/>
      <c r="Y2298" s="125"/>
      <c r="Z2298" s="125"/>
      <c r="AA2298" s="125"/>
      <c r="AB2298" s="125"/>
      <c r="AC2298" s="125"/>
      <c r="AD2298" s="125"/>
      <c r="AE2298" s="125">
        <v>1.154E-2</v>
      </c>
      <c r="AF2298" s="125"/>
      <c r="AG2298" s="125"/>
      <c r="AH2298" s="125"/>
      <c r="AI2298" s="125"/>
      <c r="AJ2298" s="125"/>
      <c r="AK2298" s="125"/>
      <c r="AL2298" s="125"/>
      <c r="AM2298" s="125"/>
      <c r="AN2298" s="125"/>
      <c r="AO2298" s="125"/>
      <c r="AP2298" s="125"/>
      <c r="AQ2298" s="125"/>
      <c r="AR2298" s="125"/>
      <c r="AS2298" s="125" t="s">
        <v>1353</v>
      </c>
      <c r="AT2298" s="108" t="str">
        <f t="shared" si="35"/>
        <v>CB3_2025-07-27_N</v>
      </c>
    </row>
    <row r="2299" spans="1:46" x14ac:dyDescent="0.35">
      <c r="A2299" s="125" t="s">
        <v>1936</v>
      </c>
      <c r="B2299" s="125" t="s">
        <v>1349</v>
      </c>
      <c r="C2299" s="125" t="s">
        <v>1359</v>
      </c>
      <c r="D2299" s="125" t="s">
        <v>1349</v>
      </c>
      <c r="E2299" s="125">
        <v>566.40470000000005</v>
      </c>
      <c r="F2299" s="125" t="s">
        <v>1357</v>
      </c>
      <c r="G2299" s="157">
        <v>45865.59375</v>
      </c>
      <c r="H2299" s="125"/>
      <c r="I2299" s="125" t="s">
        <v>1352</v>
      </c>
      <c r="J2299" s="125"/>
      <c r="K2299" s="125" t="s">
        <v>1360</v>
      </c>
      <c r="L2299" s="125">
        <v>24</v>
      </c>
      <c r="M2299" s="125">
        <v>0</v>
      </c>
      <c r="N2299" s="125">
        <v>7.1849999999999997E-2</v>
      </c>
      <c r="O2299" s="125">
        <v>0.13116</v>
      </c>
      <c r="P2299" s="125"/>
      <c r="Q2299" s="125"/>
      <c r="R2299" s="125">
        <v>0.20302000000000001</v>
      </c>
      <c r="S2299" s="125"/>
      <c r="T2299" s="125"/>
      <c r="U2299" s="125"/>
      <c r="V2299" s="125"/>
      <c r="W2299" s="125"/>
      <c r="X2299" s="125"/>
      <c r="Y2299" s="125"/>
      <c r="Z2299" s="125"/>
      <c r="AA2299" s="125"/>
      <c r="AB2299" s="125"/>
      <c r="AC2299" s="125"/>
      <c r="AD2299" s="125"/>
      <c r="AE2299" s="125">
        <v>0.13116</v>
      </c>
      <c r="AF2299" s="125"/>
      <c r="AG2299" s="125"/>
      <c r="AH2299" s="125"/>
      <c r="AI2299" s="125"/>
      <c r="AJ2299" s="125"/>
      <c r="AK2299" s="125"/>
      <c r="AL2299" s="125"/>
      <c r="AM2299" s="125"/>
      <c r="AN2299" s="125"/>
      <c r="AO2299" s="125"/>
      <c r="AP2299" s="125"/>
      <c r="AQ2299" s="125"/>
      <c r="AR2299" s="125"/>
      <c r="AS2299" s="125" t="s">
        <v>1353</v>
      </c>
      <c r="AT2299" s="108" t="str">
        <f t="shared" si="35"/>
        <v>MB3_2025-07-27_C</v>
      </c>
    </row>
    <row r="2300" spans="1:46" x14ac:dyDescent="0.35">
      <c r="A2300" s="125" t="s">
        <v>1938</v>
      </c>
      <c r="B2300" s="125" t="s">
        <v>1349</v>
      </c>
      <c r="C2300" s="125" t="s">
        <v>1361</v>
      </c>
      <c r="D2300" s="125" t="s">
        <v>1349</v>
      </c>
      <c r="E2300" s="125">
        <v>16.576309999999999</v>
      </c>
      <c r="F2300" s="125" t="s">
        <v>1351</v>
      </c>
      <c r="G2300" s="157">
        <v>45865.595138888886</v>
      </c>
      <c r="H2300" s="125"/>
      <c r="I2300" s="125" t="s">
        <v>1352</v>
      </c>
      <c r="J2300" s="125"/>
      <c r="K2300" s="125"/>
      <c r="L2300" s="125">
        <v>0</v>
      </c>
      <c r="M2300" s="125">
        <v>0</v>
      </c>
      <c r="N2300" s="125">
        <v>1.8079999999999999E-2</v>
      </c>
      <c r="O2300" s="125">
        <v>3.6099999999999999E-3</v>
      </c>
      <c r="P2300" s="125"/>
      <c r="Q2300" s="125"/>
      <c r="R2300" s="125">
        <v>2.1690000000000001E-2</v>
      </c>
      <c r="S2300" s="125"/>
      <c r="T2300" s="125"/>
      <c r="U2300" s="125"/>
      <c r="V2300" s="125"/>
      <c r="W2300" s="125"/>
      <c r="X2300" s="125"/>
      <c r="Y2300" s="125"/>
      <c r="Z2300" s="125"/>
      <c r="AA2300" s="125"/>
      <c r="AB2300" s="125"/>
      <c r="AC2300" s="125"/>
      <c r="AD2300" s="125"/>
      <c r="AE2300" s="125">
        <v>3.6099999999999999E-3</v>
      </c>
      <c r="AF2300" s="125"/>
      <c r="AG2300" s="125"/>
      <c r="AH2300" s="125"/>
      <c r="AI2300" s="125"/>
      <c r="AJ2300" s="125"/>
      <c r="AK2300" s="125"/>
      <c r="AL2300" s="125"/>
      <c r="AM2300" s="125"/>
      <c r="AN2300" s="125"/>
      <c r="AO2300" s="125"/>
      <c r="AP2300" s="125"/>
      <c r="AQ2300" s="125"/>
      <c r="AR2300" s="125"/>
      <c r="AS2300" s="125" t="s">
        <v>1353</v>
      </c>
      <c r="AT2300" s="108" t="str">
        <f t="shared" si="35"/>
        <v>BD4_2025-07-27_T</v>
      </c>
    </row>
    <row r="2301" spans="1:46" x14ac:dyDescent="0.35">
      <c r="A2301" s="125" t="s">
        <v>1938</v>
      </c>
      <c r="B2301" s="125" t="s">
        <v>1349</v>
      </c>
      <c r="C2301" s="125" t="s">
        <v>1359</v>
      </c>
      <c r="D2301" s="125" t="s">
        <v>1349</v>
      </c>
      <c r="E2301" s="125">
        <v>134.90440000000001</v>
      </c>
      <c r="F2301" s="125" t="s">
        <v>1357</v>
      </c>
      <c r="G2301" s="157">
        <v>45865.598611111112</v>
      </c>
      <c r="H2301" s="125"/>
      <c r="I2301" s="125" t="s">
        <v>1352</v>
      </c>
      <c r="J2301" s="125"/>
      <c r="K2301" s="125" t="s">
        <v>1360</v>
      </c>
      <c r="L2301" s="125">
        <v>4</v>
      </c>
      <c r="M2301" s="125">
        <v>0</v>
      </c>
      <c r="N2301" s="125">
        <v>8.4860000000000005E-2</v>
      </c>
      <c r="O2301" s="125">
        <v>0.12995999999999999</v>
      </c>
      <c r="P2301" s="125"/>
      <c r="Q2301" s="125"/>
      <c r="R2301" s="125">
        <v>0.21482000000000001</v>
      </c>
      <c r="S2301" s="125"/>
      <c r="T2301" s="125"/>
      <c r="U2301" s="125"/>
      <c r="V2301" s="125"/>
      <c r="W2301" s="125"/>
      <c r="X2301" s="125"/>
      <c r="Y2301" s="125"/>
      <c r="Z2301" s="125"/>
      <c r="AA2301" s="125"/>
      <c r="AB2301" s="125"/>
      <c r="AC2301" s="125"/>
      <c r="AD2301" s="125"/>
      <c r="AE2301" s="125">
        <v>0.12995999999999999</v>
      </c>
      <c r="AF2301" s="125"/>
      <c r="AG2301" s="125"/>
      <c r="AH2301" s="125"/>
      <c r="AI2301" s="125"/>
      <c r="AJ2301" s="125"/>
      <c r="AK2301" s="125"/>
      <c r="AL2301" s="125"/>
      <c r="AM2301" s="125"/>
      <c r="AN2301" s="125"/>
      <c r="AO2301" s="125"/>
      <c r="AP2301" s="125"/>
      <c r="AQ2301" s="125"/>
      <c r="AR2301" s="125"/>
      <c r="AS2301" s="125" t="s">
        <v>1353</v>
      </c>
      <c r="AT2301" s="108" t="str">
        <f t="shared" si="35"/>
        <v>BD4_2025-07-27_C</v>
      </c>
    </row>
    <row r="2302" spans="1:46" x14ac:dyDescent="0.35">
      <c r="A2302" s="125" t="s">
        <v>1940</v>
      </c>
      <c r="B2302" s="125" t="s">
        <v>1349</v>
      </c>
      <c r="C2302" s="125" t="s">
        <v>1361</v>
      </c>
      <c r="D2302" s="125" t="s">
        <v>1349</v>
      </c>
      <c r="E2302" s="125">
        <v>210.3766</v>
      </c>
      <c r="F2302" s="125" t="s">
        <v>1351</v>
      </c>
      <c r="G2302" s="157">
        <v>45865.598611111112</v>
      </c>
      <c r="H2302" s="125"/>
      <c r="I2302" s="125" t="s">
        <v>1352</v>
      </c>
      <c r="J2302" s="125"/>
      <c r="K2302" s="125"/>
      <c r="L2302" s="125">
        <v>0</v>
      </c>
      <c r="M2302" s="125">
        <v>0</v>
      </c>
      <c r="N2302" s="125">
        <v>0.20460999999999999</v>
      </c>
      <c r="O2302" s="125">
        <v>6.3099999999999996E-3</v>
      </c>
      <c r="P2302" s="125"/>
      <c r="Q2302" s="125"/>
      <c r="R2302" s="125">
        <v>0.21092</v>
      </c>
      <c r="S2302" s="125"/>
      <c r="T2302" s="125"/>
      <c r="U2302" s="125"/>
      <c r="V2302" s="125"/>
      <c r="W2302" s="125"/>
      <c r="X2302" s="125"/>
      <c r="Y2302" s="125"/>
      <c r="Z2302" s="125"/>
      <c r="AA2302" s="125"/>
      <c r="AB2302" s="125"/>
      <c r="AC2302" s="125"/>
      <c r="AD2302" s="125"/>
      <c r="AE2302" s="125">
        <v>6.3099999999999996E-3</v>
      </c>
      <c r="AF2302" s="125"/>
      <c r="AG2302" s="125"/>
      <c r="AH2302" s="125"/>
      <c r="AI2302" s="125"/>
      <c r="AJ2302" s="125"/>
      <c r="AK2302" s="125"/>
      <c r="AL2302" s="125"/>
      <c r="AM2302" s="125"/>
      <c r="AN2302" s="125"/>
      <c r="AO2302" s="125"/>
      <c r="AP2302" s="125"/>
      <c r="AQ2302" s="125"/>
      <c r="AR2302" s="125"/>
      <c r="AS2302" s="125" t="s">
        <v>1353</v>
      </c>
      <c r="AT2302" s="108" t="str">
        <f t="shared" si="35"/>
        <v>CB3_2025-07-27_T</v>
      </c>
    </row>
    <row r="2303" spans="1:46" x14ac:dyDescent="0.35">
      <c r="A2303" s="125" t="s">
        <v>1937</v>
      </c>
      <c r="B2303" s="125" t="s">
        <v>1349</v>
      </c>
      <c r="C2303" s="125" t="s">
        <v>1359</v>
      </c>
      <c r="D2303" s="125" t="s">
        <v>1349</v>
      </c>
      <c r="E2303" s="125">
        <v>639.23969999999997</v>
      </c>
      <c r="F2303" s="125" t="s">
        <v>1357</v>
      </c>
      <c r="G2303" s="157">
        <v>45865.598611111112</v>
      </c>
      <c r="H2303" s="125"/>
      <c r="I2303" s="125" t="s">
        <v>1352</v>
      </c>
      <c r="J2303" s="125"/>
      <c r="K2303" s="125" t="s">
        <v>1360</v>
      </c>
      <c r="L2303" s="125">
        <v>25</v>
      </c>
      <c r="M2303" s="125">
        <v>0</v>
      </c>
      <c r="N2303" s="125">
        <v>7.7679999999999999E-2</v>
      </c>
      <c r="O2303" s="125">
        <v>0.12931000000000001</v>
      </c>
      <c r="P2303" s="125"/>
      <c r="Q2303" s="125"/>
      <c r="R2303" s="125">
        <v>0.20698</v>
      </c>
      <c r="S2303" s="125"/>
      <c r="T2303" s="125"/>
      <c r="U2303" s="125"/>
      <c r="V2303" s="125"/>
      <c r="W2303" s="125"/>
      <c r="X2303" s="125"/>
      <c r="Y2303" s="125"/>
      <c r="Z2303" s="125"/>
      <c r="AA2303" s="125"/>
      <c r="AB2303" s="125"/>
      <c r="AC2303" s="125"/>
      <c r="AD2303" s="125"/>
      <c r="AE2303" s="125">
        <v>0.12931000000000001</v>
      </c>
      <c r="AF2303" s="125"/>
      <c r="AG2303" s="125"/>
      <c r="AH2303" s="125"/>
      <c r="AI2303" s="125"/>
      <c r="AJ2303" s="125"/>
      <c r="AK2303" s="125"/>
      <c r="AL2303" s="125"/>
      <c r="AM2303" s="125"/>
      <c r="AN2303" s="125"/>
      <c r="AO2303" s="125"/>
      <c r="AP2303" s="125"/>
      <c r="AQ2303" s="125"/>
      <c r="AR2303" s="125"/>
      <c r="AS2303" s="125" t="s">
        <v>1353</v>
      </c>
      <c r="AT2303" s="108" t="str">
        <f t="shared" si="35"/>
        <v>LSC1_2025-07-27_C</v>
      </c>
    </row>
    <row r="2304" spans="1:46" x14ac:dyDescent="0.35">
      <c r="A2304" s="125" t="s">
        <v>1939</v>
      </c>
      <c r="B2304" s="125" t="s">
        <v>1349</v>
      </c>
      <c r="C2304" s="125" t="s">
        <v>1356</v>
      </c>
      <c r="D2304" s="125" t="s">
        <v>1349</v>
      </c>
      <c r="E2304" s="125">
        <v>1.06E-3</v>
      </c>
      <c r="F2304" s="125" t="s">
        <v>1357</v>
      </c>
      <c r="G2304" s="157">
        <v>45865.609722222223</v>
      </c>
      <c r="H2304" s="125"/>
      <c r="I2304" s="125" t="s">
        <v>1352</v>
      </c>
      <c r="J2304" s="125"/>
      <c r="K2304" s="125"/>
      <c r="L2304" s="125">
        <v>0</v>
      </c>
      <c r="M2304" s="125">
        <v>0</v>
      </c>
      <c r="N2304" s="125">
        <v>-3.4000000000000002E-4</v>
      </c>
      <c r="O2304" s="125">
        <v>3.7200000000000002E-3</v>
      </c>
      <c r="P2304" s="125"/>
      <c r="Q2304" s="125"/>
      <c r="R2304" s="125">
        <v>3.3800000000000002E-3</v>
      </c>
      <c r="S2304" s="125"/>
      <c r="T2304" s="125"/>
      <c r="U2304" s="125"/>
      <c r="V2304" s="125"/>
      <c r="W2304" s="125"/>
      <c r="X2304" s="125"/>
      <c r="Y2304" s="125"/>
      <c r="Z2304" s="125"/>
      <c r="AA2304" s="125"/>
      <c r="AB2304" s="125"/>
      <c r="AC2304" s="125"/>
      <c r="AD2304" s="125"/>
      <c r="AE2304" s="125">
        <v>3.7200000000000002E-3</v>
      </c>
      <c r="AF2304" s="125"/>
      <c r="AG2304" s="125"/>
      <c r="AH2304" s="125"/>
      <c r="AI2304" s="125"/>
      <c r="AJ2304" s="125"/>
      <c r="AK2304" s="125"/>
      <c r="AL2304" s="125"/>
      <c r="AM2304" s="125"/>
      <c r="AN2304" s="125"/>
      <c r="AO2304" s="125"/>
      <c r="AP2304" s="125"/>
      <c r="AQ2304" s="125"/>
      <c r="AR2304" s="125"/>
      <c r="AS2304" s="125" t="s">
        <v>1353</v>
      </c>
      <c r="AT2304" s="108" t="str">
        <f t="shared" si="35"/>
        <v>BRL1_2025-07-27_P</v>
      </c>
    </row>
    <row r="2305" spans="1:46" x14ac:dyDescent="0.35">
      <c r="A2305" s="125" t="s">
        <v>1928</v>
      </c>
      <c r="B2305" s="125" t="s">
        <v>1349</v>
      </c>
      <c r="C2305" s="125" t="s">
        <v>1361</v>
      </c>
      <c r="D2305" s="125" t="s">
        <v>1349</v>
      </c>
      <c r="E2305" s="125">
        <v>1909.855</v>
      </c>
      <c r="F2305" s="125" t="s">
        <v>1351</v>
      </c>
      <c r="G2305" s="157">
        <v>45865.61041666667</v>
      </c>
      <c r="H2305" s="125"/>
      <c r="I2305" s="125" t="s">
        <v>1352</v>
      </c>
      <c r="J2305" s="125"/>
      <c r="K2305" s="125" t="s">
        <v>1360</v>
      </c>
      <c r="L2305" s="125">
        <v>4</v>
      </c>
      <c r="M2305" s="125">
        <v>0</v>
      </c>
      <c r="N2305" s="125">
        <v>0.37906000000000001</v>
      </c>
      <c r="O2305" s="125">
        <v>3.1E-4</v>
      </c>
      <c r="P2305" s="125"/>
      <c r="Q2305" s="125"/>
      <c r="R2305" s="125">
        <v>0.37936999999999999</v>
      </c>
      <c r="S2305" s="125"/>
      <c r="T2305" s="125"/>
      <c r="U2305" s="125"/>
      <c r="V2305" s="125"/>
      <c r="W2305" s="125"/>
      <c r="X2305" s="125"/>
      <c r="Y2305" s="125"/>
      <c r="Z2305" s="125"/>
      <c r="AA2305" s="125"/>
      <c r="AB2305" s="125"/>
      <c r="AC2305" s="125"/>
      <c r="AD2305" s="125"/>
      <c r="AE2305" s="125">
        <v>3.1E-4</v>
      </c>
      <c r="AF2305" s="125"/>
      <c r="AG2305" s="125"/>
      <c r="AH2305" s="125"/>
      <c r="AI2305" s="125"/>
      <c r="AJ2305" s="125"/>
      <c r="AK2305" s="125"/>
      <c r="AL2305" s="125"/>
      <c r="AM2305" s="125"/>
      <c r="AN2305" s="125"/>
      <c r="AO2305" s="125"/>
      <c r="AP2305" s="125"/>
      <c r="AQ2305" s="125"/>
      <c r="AR2305" s="125"/>
      <c r="AS2305" s="125" t="s">
        <v>1353</v>
      </c>
      <c r="AT2305" s="108" t="str">
        <f t="shared" si="35"/>
        <v>MR4_2025-07-27_T</v>
      </c>
    </row>
    <row r="2306" spans="1:46" x14ac:dyDescent="0.35">
      <c r="A2306" s="125" t="s">
        <v>1941</v>
      </c>
      <c r="B2306" s="125" t="s">
        <v>1349</v>
      </c>
      <c r="C2306" s="125" t="s">
        <v>1350</v>
      </c>
      <c r="D2306" s="125" t="s">
        <v>1349</v>
      </c>
      <c r="E2306" s="125">
        <v>-0.47088000000000002</v>
      </c>
      <c r="F2306" s="125" t="s">
        <v>1351</v>
      </c>
      <c r="G2306" s="157">
        <v>45865.611111111109</v>
      </c>
      <c r="H2306" s="125"/>
      <c r="I2306" s="125" t="s">
        <v>1352</v>
      </c>
      <c r="J2306" s="125"/>
      <c r="K2306" s="125"/>
      <c r="L2306" s="125">
        <v>0</v>
      </c>
      <c r="M2306" s="125">
        <v>0</v>
      </c>
      <c r="N2306" s="125">
        <v>8.0800000000000004E-3</v>
      </c>
      <c r="O2306" s="125">
        <v>2.3900000000000002E-3</v>
      </c>
      <c r="P2306" s="125"/>
      <c r="Q2306" s="125"/>
      <c r="R2306" s="125">
        <v>1.047E-2</v>
      </c>
      <c r="S2306" s="125"/>
      <c r="T2306" s="125"/>
      <c r="U2306" s="125"/>
      <c r="V2306" s="125"/>
      <c r="W2306" s="125"/>
      <c r="X2306" s="125"/>
      <c r="Y2306" s="125"/>
      <c r="Z2306" s="125"/>
      <c r="AA2306" s="125"/>
      <c r="AB2306" s="125"/>
      <c r="AC2306" s="125"/>
      <c r="AD2306" s="125"/>
      <c r="AE2306" s="125">
        <v>2.3900000000000002E-3</v>
      </c>
      <c r="AF2306" s="125"/>
      <c r="AG2306" s="125"/>
      <c r="AH2306" s="125"/>
      <c r="AI2306" s="125"/>
      <c r="AJ2306" s="125"/>
      <c r="AK2306" s="125"/>
      <c r="AL2306" s="125"/>
      <c r="AM2306" s="125"/>
      <c r="AN2306" s="125"/>
      <c r="AO2306" s="125"/>
      <c r="AP2306" s="125"/>
      <c r="AQ2306" s="125"/>
      <c r="AR2306" s="125"/>
      <c r="AS2306" s="125" t="s">
        <v>1353</v>
      </c>
      <c r="AT2306" s="108" t="str">
        <f t="shared" ref="AT2306:AT2369" si="36">A2306&amp;"_"&amp;LEFT(C2306,1)</f>
        <v>JC6_2025-07-27_N</v>
      </c>
    </row>
    <row r="2307" spans="1:46" x14ac:dyDescent="0.35">
      <c r="A2307" s="125" t="s">
        <v>1942</v>
      </c>
      <c r="B2307" s="125" t="s">
        <v>1349</v>
      </c>
      <c r="C2307" s="125" t="s">
        <v>1350</v>
      </c>
      <c r="D2307" s="125" t="s">
        <v>1349</v>
      </c>
      <c r="E2307" s="125">
        <v>-5.2743000000000002</v>
      </c>
      <c r="F2307" s="125" t="s">
        <v>1351</v>
      </c>
      <c r="G2307" s="157">
        <v>45865.613194444442</v>
      </c>
      <c r="H2307" s="125"/>
      <c r="I2307" s="125" t="s">
        <v>1352</v>
      </c>
      <c r="J2307" s="125"/>
      <c r="K2307" s="125"/>
      <c r="L2307" s="125">
        <v>0</v>
      </c>
      <c r="M2307" s="125">
        <v>0</v>
      </c>
      <c r="N2307" s="125">
        <v>-5.2900000000000004E-3</v>
      </c>
      <c r="O2307" s="125">
        <v>1.111E-2</v>
      </c>
      <c r="P2307" s="125"/>
      <c r="Q2307" s="125"/>
      <c r="R2307" s="125">
        <v>5.8199999999999997E-3</v>
      </c>
      <c r="S2307" s="125"/>
      <c r="T2307" s="125"/>
      <c r="U2307" s="125"/>
      <c r="V2307" s="125"/>
      <c r="W2307" s="125"/>
      <c r="X2307" s="125"/>
      <c r="Y2307" s="125"/>
      <c r="Z2307" s="125"/>
      <c r="AA2307" s="125"/>
      <c r="AB2307" s="125"/>
      <c r="AC2307" s="125"/>
      <c r="AD2307" s="125"/>
      <c r="AE2307" s="125">
        <v>1.111E-2</v>
      </c>
      <c r="AF2307" s="125"/>
      <c r="AG2307" s="125"/>
      <c r="AH2307" s="125"/>
      <c r="AI2307" s="125"/>
      <c r="AJ2307" s="125"/>
      <c r="AK2307" s="125"/>
      <c r="AL2307" s="125"/>
      <c r="AM2307" s="125"/>
      <c r="AN2307" s="125"/>
      <c r="AO2307" s="125"/>
      <c r="AP2307" s="125"/>
      <c r="AQ2307" s="125"/>
      <c r="AR2307" s="125"/>
      <c r="AS2307" s="125" t="s">
        <v>1353</v>
      </c>
      <c r="AT2307" s="108" t="str">
        <f t="shared" si="36"/>
        <v>ATL1_2025-07-27_N</v>
      </c>
    </row>
    <row r="2308" spans="1:46" x14ac:dyDescent="0.35">
      <c r="A2308" s="125" t="s">
        <v>1939</v>
      </c>
      <c r="B2308" s="125" t="s">
        <v>1349</v>
      </c>
      <c r="C2308" s="125" t="s">
        <v>1361</v>
      </c>
      <c r="D2308" s="125" t="s">
        <v>1349</v>
      </c>
      <c r="E2308" s="125">
        <v>0.94089999999999996</v>
      </c>
      <c r="F2308" s="125" t="s">
        <v>1351</v>
      </c>
      <c r="G2308" s="157">
        <v>45865.614583333336</v>
      </c>
      <c r="H2308" s="125"/>
      <c r="I2308" s="125" t="s">
        <v>1352</v>
      </c>
      <c r="J2308" s="125"/>
      <c r="K2308" s="125"/>
      <c r="L2308" s="125">
        <v>0</v>
      </c>
      <c r="M2308" s="125">
        <v>0</v>
      </c>
      <c r="N2308" s="125">
        <v>3.5200000000000001E-3</v>
      </c>
      <c r="O2308" s="125">
        <v>5.1200000000000004E-3</v>
      </c>
      <c r="P2308" s="125"/>
      <c r="Q2308" s="125"/>
      <c r="R2308" s="125">
        <v>8.6400000000000001E-3</v>
      </c>
      <c r="S2308" s="125"/>
      <c r="T2308" s="125"/>
      <c r="U2308" s="125"/>
      <c r="V2308" s="125"/>
      <c r="W2308" s="125"/>
      <c r="X2308" s="125"/>
      <c r="Y2308" s="125"/>
      <c r="Z2308" s="125"/>
      <c r="AA2308" s="125"/>
      <c r="AB2308" s="125"/>
      <c r="AC2308" s="125"/>
      <c r="AD2308" s="125"/>
      <c r="AE2308" s="125">
        <v>5.1200000000000004E-3</v>
      </c>
      <c r="AF2308" s="125"/>
      <c r="AG2308" s="125"/>
      <c r="AH2308" s="125"/>
      <c r="AI2308" s="125"/>
      <c r="AJ2308" s="125"/>
      <c r="AK2308" s="125"/>
      <c r="AL2308" s="125"/>
      <c r="AM2308" s="125"/>
      <c r="AN2308" s="125"/>
      <c r="AO2308" s="125"/>
      <c r="AP2308" s="125"/>
      <c r="AQ2308" s="125"/>
      <c r="AR2308" s="125"/>
      <c r="AS2308" s="125" t="s">
        <v>1353</v>
      </c>
      <c r="AT2308" s="108" t="str">
        <f t="shared" si="36"/>
        <v>BRL1_2025-07-27_T</v>
      </c>
    </row>
    <row r="2309" spans="1:46" x14ac:dyDescent="0.35">
      <c r="A2309" s="125" t="s">
        <v>1943</v>
      </c>
      <c r="B2309" s="125" t="s">
        <v>1349</v>
      </c>
      <c r="C2309" s="125" t="s">
        <v>1350</v>
      </c>
      <c r="D2309" s="125" t="s">
        <v>1349</v>
      </c>
      <c r="E2309" s="125">
        <v>26.657499999999999</v>
      </c>
      <c r="F2309" s="125" t="s">
        <v>1351</v>
      </c>
      <c r="G2309" s="157">
        <v>45865.615972222222</v>
      </c>
      <c r="H2309" s="125"/>
      <c r="I2309" s="125" t="s">
        <v>1352</v>
      </c>
      <c r="J2309" s="125"/>
      <c r="K2309" s="125"/>
      <c r="L2309" s="125">
        <v>0</v>
      </c>
      <c r="M2309" s="125">
        <v>0</v>
      </c>
      <c r="N2309" s="125">
        <v>8.3580000000000002E-2</v>
      </c>
      <c r="O2309" s="125">
        <v>5.8799999999999998E-3</v>
      </c>
      <c r="P2309" s="125"/>
      <c r="Q2309" s="125"/>
      <c r="R2309" s="125">
        <v>8.9459999999999998E-2</v>
      </c>
      <c r="S2309" s="125"/>
      <c r="T2309" s="125"/>
      <c r="U2309" s="125"/>
      <c r="V2309" s="125"/>
      <c r="W2309" s="125"/>
      <c r="X2309" s="125"/>
      <c r="Y2309" s="125"/>
      <c r="Z2309" s="125"/>
      <c r="AA2309" s="125"/>
      <c r="AB2309" s="125"/>
      <c r="AC2309" s="125"/>
      <c r="AD2309" s="125"/>
      <c r="AE2309" s="125">
        <v>5.8799999999999998E-3</v>
      </c>
      <c r="AF2309" s="125"/>
      <c r="AG2309" s="125"/>
      <c r="AH2309" s="125"/>
      <c r="AI2309" s="125"/>
      <c r="AJ2309" s="125"/>
      <c r="AK2309" s="125"/>
      <c r="AL2309" s="125"/>
      <c r="AM2309" s="125"/>
      <c r="AN2309" s="125"/>
      <c r="AO2309" s="125"/>
      <c r="AP2309" s="125"/>
      <c r="AQ2309" s="125"/>
      <c r="AR2309" s="125"/>
      <c r="AS2309" s="125" t="s">
        <v>1353</v>
      </c>
      <c r="AT2309" s="108" t="str">
        <f t="shared" si="36"/>
        <v>AC1_2025-07-27_N</v>
      </c>
    </row>
    <row r="2310" spans="1:46" x14ac:dyDescent="0.35">
      <c r="A2310" s="125" t="s">
        <v>1942</v>
      </c>
      <c r="B2310" s="125" t="s">
        <v>1349</v>
      </c>
      <c r="C2310" s="125" t="s">
        <v>1356</v>
      </c>
      <c r="D2310" s="125" t="s">
        <v>1349</v>
      </c>
      <c r="E2310" s="125">
        <v>3.65E-3</v>
      </c>
      <c r="F2310" s="125" t="s">
        <v>1357</v>
      </c>
      <c r="G2310" s="157">
        <v>45865.615972222222</v>
      </c>
      <c r="H2310" s="125"/>
      <c r="I2310" s="125" t="s">
        <v>1352</v>
      </c>
      <c r="J2310" s="125"/>
      <c r="K2310" s="125"/>
      <c r="L2310" s="125">
        <v>0</v>
      </c>
      <c r="M2310" s="125">
        <v>0</v>
      </c>
      <c r="N2310" s="125">
        <v>9.3999999999999997E-4</v>
      </c>
      <c r="O2310" s="125">
        <v>4.2300000000000003E-3</v>
      </c>
      <c r="P2310" s="125"/>
      <c r="Q2310" s="125"/>
      <c r="R2310" s="125">
        <v>5.1599999999999997E-3</v>
      </c>
      <c r="S2310" s="125"/>
      <c r="T2310" s="125"/>
      <c r="U2310" s="125"/>
      <c r="V2310" s="125"/>
      <c r="W2310" s="125"/>
      <c r="X2310" s="125"/>
      <c r="Y2310" s="125"/>
      <c r="Z2310" s="125"/>
      <c r="AA2310" s="125"/>
      <c r="AB2310" s="125"/>
      <c r="AC2310" s="125"/>
      <c r="AD2310" s="125"/>
      <c r="AE2310" s="125">
        <v>4.2300000000000003E-3</v>
      </c>
      <c r="AF2310" s="125"/>
      <c r="AG2310" s="125"/>
      <c r="AH2310" s="125"/>
      <c r="AI2310" s="125"/>
      <c r="AJ2310" s="125"/>
      <c r="AK2310" s="125"/>
      <c r="AL2310" s="125"/>
      <c r="AM2310" s="125"/>
      <c r="AN2310" s="125"/>
      <c r="AO2310" s="125"/>
      <c r="AP2310" s="125"/>
      <c r="AQ2310" s="125"/>
      <c r="AR2310" s="125"/>
      <c r="AS2310" s="125" t="s">
        <v>1353</v>
      </c>
      <c r="AT2310" s="108" t="str">
        <f t="shared" si="36"/>
        <v>ATL1_2025-07-27_P</v>
      </c>
    </row>
    <row r="2311" spans="1:46" x14ac:dyDescent="0.35">
      <c r="A2311" s="125" t="s">
        <v>1944</v>
      </c>
      <c r="B2311" s="125" t="s">
        <v>1349</v>
      </c>
      <c r="C2311" s="125" t="s">
        <v>1350</v>
      </c>
      <c r="D2311" s="125" t="s">
        <v>1349</v>
      </c>
      <c r="E2311" s="125">
        <v>5.7486100000000002</v>
      </c>
      <c r="F2311" s="125" t="s">
        <v>1351</v>
      </c>
      <c r="G2311" s="157">
        <v>45865.617361111108</v>
      </c>
      <c r="H2311" s="125"/>
      <c r="I2311" s="125" t="s">
        <v>1352</v>
      </c>
      <c r="J2311" s="125"/>
      <c r="K2311" s="125"/>
      <c r="L2311" s="125">
        <v>0</v>
      </c>
      <c r="M2311" s="125">
        <v>0</v>
      </c>
      <c r="N2311" s="125">
        <v>2.5389999999999999E-2</v>
      </c>
      <c r="O2311" s="125">
        <v>9.7699999999999992E-3</v>
      </c>
      <c r="P2311" s="125"/>
      <c r="Q2311" s="125"/>
      <c r="R2311" s="125">
        <v>3.5159999999999997E-2</v>
      </c>
      <c r="S2311" s="125"/>
      <c r="T2311" s="125"/>
      <c r="U2311" s="125"/>
      <c r="V2311" s="125"/>
      <c r="W2311" s="125"/>
      <c r="X2311" s="125"/>
      <c r="Y2311" s="125"/>
      <c r="Z2311" s="125"/>
      <c r="AA2311" s="125"/>
      <c r="AB2311" s="125"/>
      <c r="AC2311" s="125"/>
      <c r="AD2311" s="125"/>
      <c r="AE2311" s="125">
        <v>9.7699999999999992E-3</v>
      </c>
      <c r="AF2311" s="125"/>
      <c r="AG2311" s="125"/>
      <c r="AH2311" s="125"/>
      <c r="AI2311" s="125"/>
      <c r="AJ2311" s="125"/>
      <c r="AK2311" s="125"/>
      <c r="AL2311" s="125"/>
      <c r="AM2311" s="125"/>
      <c r="AN2311" s="125"/>
      <c r="AO2311" s="125"/>
      <c r="AP2311" s="125"/>
      <c r="AQ2311" s="125"/>
      <c r="AR2311" s="125"/>
      <c r="AS2311" s="125" t="s">
        <v>1353</v>
      </c>
      <c r="AT2311" s="108" t="str">
        <f t="shared" si="36"/>
        <v>CL5_2025-07-27_N</v>
      </c>
    </row>
    <row r="2312" spans="1:46" x14ac:dyDescent="0.35">
      <c r="A2312" s="125" t="s">
        <v>1943</v>
      </c>
      <c r="B2312" s="125" t="s">
        <v>1349</v>
      </c>
      <c r="C2312" s="125" t="s">
        <v>1397</v>
      </c>
      <c r="D2312" s="125" t="s">
        <v>1349</v>
      </c>
      <c r="E2312" s="125">
        <v>0.83116000000000001</v>
      </c>
      <c r="F2312" s="125" t="s">
        <v>1357</v>
      </c>
      <c r="G2312" s="157">
        <v>45865.618750000001</v>
      </c>
      <c r="H2312" s="125"/>
      <c r="I2312" s="125" t="s">
        <v>1352</v>
      </c>
      <c r="J2312" s="125"/>
      <c r="K2312" s="125"/>
      <c r="L2312" s="125">
        <v>0</v>
      </c>
      <c r="M2312" s="125">
        <v>0</v>
      </c>
      <c r="N2312" s="125">
        <v>0.30531999999999998</v>
      </c>
      <c r="O2312" s="125">
        <v>9.3999999999999997E-4</v>
      </c>
      <c r="P2312" s="125"/>
      <c r="Q2312" s="125"/>
      <c r="R2312" s="125">
        <v>0.30625999999999998</v>
      </c>
      <c r="S2312" s="125"/>
      <c r="T2312" s="125"/>
      <c r="U2312" s="125"/>
      <c r="V2312" s="125"/>
      <c r="W2312" s="125"/>
      <c r="X2312" s="125"/>
      <c r="Y2312" s="125"/>
      <c r="Z2312" s="125"/>
      <c r="AA2312" s="125"/>
      <c r="AB2312" s="125"/>
      <c r="AC2312" s="125"/>
      <c r="AD2312" s="125"/>
      <c r="AE2312" s="125">
        <v>9.3999999999999997E-4</v>
      </c>
      <c r="AF2312" s="125"/>
      <c r="AG2312" s="125"/>
      <c r="AH2312" s="125"/>
      <c r="AI2312" s="125"/>
      <c r="AJ2312" s="125"/>
      <c r="AK2312" s="125"/>
      <c r="AL2312" s="125"/>
      <c r="AM2312" s="125"/>
      <c r="AN2312" s="125"/>
      <c r="AO2312" s="125"/>
      <c r="AP2312" s="125"/>
      <c r="AQ2312" s="125"/>
      <c r="AR2312" s="125"/>
      <c r="AS2312" s="125" t="s">
        <v>1353</v>
      </c>
      <c r="AT2312" s="108" t="str">
        <f t="shared" si="36"/>
        <v>AC1_2025-07-27_P</v>
      </c>
    </row>
    <row r="2313" spans="1:46" x14ac:dyDescent="0.35">
      <c r="A2313" s="125" t="s">
        <v>1941</v>
      </c>
      <c r="B2313" s="125" t="s">
        <v>1349</v>
      </c>
      <c r="C2313" s="125" t="s">
        <v>1361</v>
      </c>
      <c r="D2313" s="125" t="s">
        <v>1349</v>
      </c>
      <c r="E2313" s="125">
        <v>421.15609999999998</v>
      </c>
      <c r="F2313" s="125" t="s">
        <v>1351</v>
      </c>
      <c r="G2313" s="157">
        <v>45865.618750000001</v>
      </c>
      <c r="H2313" s="125"/>
      <c r="I2313" s="125" t="s">
        <v>1352</v>
      </c>
      <c r="J2313" s="125"/>
      <c r="K2313" s="125"/>
      <c r="L2313" s="125">
        <v>0</v>
      </c>
      <c r="M2313" s="125">
        <v>0</v>
      </c>
      <c r="N2313" s="125">
        <v>0.42011999999999999</v>
      </c>
      <c r="O2313" s="125">
        <v>2.4299999999999999E-3</v>
      </c>
      <c r="P2313" s="125"/>
      <c r="Q2313" s="125"/>
      <c r="R2313" s="125">
        <v>0.42255999999999999</v>
      </c>
      <c r="S2313" s="125"/>
      <c r="T2313" s="125"/>
      <c r="U2313" s="125"/>
      <c r="V2313" s="125"/>
      <c r="W2313" s="125"/>
      <c r="X2313" s="125"/>
      <c r="Y2313" s="125"/>
      <c r="Z2313" s="125"/>
      <c r="AA2313" s="125"/>
      <c r="AB2313" s="125"/>
      <c r="AC2313" s="125"/>
      <c r="AD2313" s="125"/>
      <c r="AE2313" s="125">
        <v>2.4299999999999999E-3</v>
      </c>
      <c r="AF2313" s="125"/>
      <c r="AG2313" s="125"/>
      <c r="AH2313" s="125"/>
      <c r="AI2313" s="125"/>
      <c r="AJ2313" s="125"/>
      <c r="AK2313" s="125"/>
      <c r="AL2313" s="125"/>
      <c r="AM2313" s="125"/>
      <c r="AN2313" s="125"/>
      <c r="AO2313" s="125"/>
      <c r="AP2313" s="125"/>
      <c r="AQ2313" s="125"/>
      <c r="AR2313" s="125"/>
      <c r="AS2313" s="125" t="s">
        <v>1353</v>
      </c>
      <c r="AT2313" s="108" t="str">
        <f t="shared" si="36"/>
        <v>JC6_2025-07-27_T</v>
      </c>
    </row>
    <row r="2314" spans="1:46" x14ac:dyDescent="0.35">
      <c r="A2314" s="125" t="s">
        <v>1942</v>
      </c>
      <c r="B2314" s="125" t="s">
        <v>1349</v>
      </c>
      <c r="C2314" s="125" t="s">
        <v>1359</v>
      </c>
      <c r="D2314" s="125" t="s">
        <v>1349</v>
      </c>
      <c r="E2314" s="125">
        <v>417.52870000000001</v>
      </c>
      <c r="F2314" s="125" t="s">
        <v>1357</v>
      </c>
      <c r="G2314" s="157">
        <v>45865.620138888888</v>
      </c>
      <c r="H2314" s="125"/>
      <c r="I2314" s="125" t="s">
        <v>1352</v>
      </c>
      <c r="J2314" s="125"/>
      <c r="K2314" s="125" t="s">
        <v>1360</v>
      </c>
      <c r="L2314" s="125">
        <v>4</v>
      </c>
      <c r="M2314" s="125">
        <v>0</v>
      </c>
      <c r="N2314" s="125">
        <v>0.24068999999999999</v>
      </c>
      <c r="O2314" s="125">
        <v>0.13042999999999999</v>
      </c>
      <c r="P2314" s="125"/>
      <c r="Q2314" s="125"/>
      <c r="R2314" s="125">
        <v>0.37113000000000002</v>
      </c>
      <c r="S2314" s="125"/>
      <c r="T2314" s="125"/>
      <c r="U2314" s="125"/>
      <c r="V2314" s="125"/>
      <c r="W2314" s="125"/>
      <c r="X2314" s="125"/>
      <c r="Y2314" s="125"/>
      <c r="Z2314" s="125"/>
      <c r="AA2314" s="125"/>
      <c r="AB2314" s="125"/>
      <c r="AC2314" s="125"/>
      <c r="AD2314" s="125"/>
      <c r="AE2314" s="125">
        <v>0.13042999999999999</v>
      </c>
      <c r="AF2314" s="125"/>
      <c r="AG2314" s="125"/>
      <c r="AH2314" s="125"/>
      <c r="AI2314" s="125"/>
      <c r="AJ2314" s="125"/>
      <c r="AK2314" s="125"/>
      <c r="AL2314" s="125"/>
      <c r="AM2314" s="125"/>
      <c r="AN2314" s="125"/>
      <c r="AO2314" s="125"/>
      <c r="AP2314" s="125"/>
      <c r="AQ2314" s="125"/>
      <c r="AR2314" s="125"/>
      <c r="AS2314" s="125" t="s">
        <v>1353</v>
      </c>
      <c r="AT2314" s="108" t="str">
        <f t="shared" si="36"/>
        <v>ATL1_2025-07-27_C</v>
      </c>
    </row>
    <row r="2315" spans="1:46" x14ac:dyDescent="0.35">
      <c r="A2315" s="125" t="s">
        <v>1942</v>
      </c>
      <c r="B2315" s="125" t="s">
        <v>1349</v>
      </c>
      <c r="C2315" s="125" t="s">
        <v>1361</v>
      </c>
      <c r="D2315" s="125" t="s">
        <v>1349</v>
      </c>
      <c r="E2315" s="125">
        <v>-2.2576299999999998</v>
      </c>
      <c r="F2315" s="125" t="s">
        <v>1351</v>
      </c>
      <c r="G2315" s="157">
        <v>45865.620833333334</v>
      </c>
      <c r="H2315" s="125"/>
      <c r="I2315" s="125" t="s">
        <v>1352</v>
      </c>
      <c r="J2315" s="125">
        <v>30</v>
      </c>
      <c r="K2315" s="125"/>
      <c r="L2315" s="125">
        <v>0</v>
      </c>
      <c r="M2315" s="125">
        <v>0</v>
      </c>
      <c r="N2315" s="125">
        <v>5.5000000000000003E-4</v>
      </c>
      <c r="O2315" s="125">
        <v>5.9300000000000004E-3</v>
      </c>
      <c r="P2315" s="125"/>
      <c r="Q2315" s="125"/>
      <c r="R2315" s="125">
        <v>6.4799999999999996E-3</v>
      </c>
      <c r="S2315" s="125"/>
      <c r="T2315" s="125"/>
      <c r="U2315" s="125"/>
      <c r="V2315" s="125"/>
      <c r="W2315" s="125"/>
      <c r="X2315" s="125"/>
      <c r="Y2315" s="125"/>
      <c r="Z2315" s="125"/>
      <c r="AA2315" s="125"/>
      <c r="AB2315" s="125"/>
      <c r="AC2315" s="125"/>
      <c r="AD2315" s="125"/>
      <c r="AE2315" s="125">
        <v>5.9300000000000004E-3</v>
      </c>
      <c r="AF2315" s="125"/>
      <c r="AG2315" s="125"/>
      <c r="AH2315" s="125"/>
      <c r="AI2315" s="125"/>
      <c r="AJ2315" s="125"/>
      <c r="AK2315" s="125"/>
      <c r="AL2315" s="125"/>
      <c r="AM2315" s="125"/>
      <c r="AN2315" s="125"/>
      <c r="AO2315" s="125"/>
      <c r="AP2315" s="125"/>
      <c r="AQ2315" s="125"/>
      <c r="AR2315" s="125"/>
      <c r="AS2315" s="125" t="s">
        <v>1353</v>
      </c>
      <c r="AT2315" s="108" t="str">
        <f t="shared" si="36"/>
        <v>ATL1_2025-07-27_T</v>
      </c>
    </row>
    <row r="2316" spans="1:46" x14ac:dyDescent="0.35">
      <c r="A2316" s="125" t="s">
        <v>1944</v>
      </c>
      <c r="B2316" s="125" t="s">
        <v>1349</v>
      </c>
      <c r="C2316" s="125" t="s">
        <v>1356</v>
      </c>
      <c r="D2316" s="125" t="s">
        <v>1349</v>
      </c>
      <c r="E2316" s="125">
        <v>7.5969999999999996E-2</v>
      </c>
      <c r="F2316" s="125" t="s">
        <v>1357</v>
      </c>
      <c r="G2316" s="157">
        <v>45865.620833333334</v>
      </c>
      <c r="H2316" s="125"/>
      <c r="I2316" s="125" t="s">
        <v>1352</v>
      </c>
      <c r="J2316" s="125"/>
      <c r="K2316" s="125"/>
      <c r="L2316" s="125">
        <v>0</v>
      </c>
      <c r="M2316" s="125">
        <v>0</v>
      </c>
      <c r="N2316" s="125">
        <v>3.6600000000000001E-2</v>
      </c>
      <c r="O2316" s="125">
        <v>4.3E-3</v>
      </c>
      <c r="P2316" s="125"/>
      <c r="Q2316" s="125"/>
      <c r="R2316" s="125">
        <v>4.0899999999999999E-2</v>
      </c>
      <c r="S2316" s="125"/>
      <c r="T2316" s="125"/>
      <c r="U2316" s="125"/>
      <c r="V2316" s="125"/>
      <c r="W2316" s="125"/>
      <c r="X2316" s="125"/>
      <c r="Y2316" s="125"/>
      <c r="Z2316" s="125"/>
      <c r="AA2316" s="125"/>
      <c r="AB2316" s="125"/>
      <c r="AC2316" s="125"/>
      <c r="AD2316" s="125"/>
      <c r="AE2316" s="125">
        <v>4.3E-3</v>
      </c>
      <c r="AF2316" s="125"/>
      <c r="AG2316" s="125"/>
      <c r="AH2316" s="125"/>
      <c r="AI2316" s="125"/>
      <c r="AJ2316" s="125"/>
      <c r="AK2316" s="125"/>
      <c r="AL2316" s="125"/>
      <c r="AM2316" s="125"/>
      <c r="AN2316" s="125"/>
      <c r="AO2316" s="125"/>
      <c r="AP2316" s="125"/>
      <c r="AQ2316" s="125"/>
      <c r="AR2316" s="125"/>
      <c r="AS2316" s="125" t="s">
        <v>1353</v>
      </c>
      <c r="AT2316" s="108" t="str">
        <f t="shared" si="36"/>
        <v>CL5_2025-07-27_P</v>
      </c>
    </row>
    <row r="2317" spans="1:46" x14ac:dyDescent="0.35">
      <c r="A2317" s="125" t="s">
        <v>1945</v>
      </c>
      <c r="B2317" s="125" t="s">
        <v>1349</v>
      </c>
      <c r="C2317" s="125" t="s">
        <v>1350</v>
      </c>
      <c r="D2317" s="125" t="s">
        <v>1349</v>
      </c>
      <c r="E2317" s="125">
        <v>21.229700000000001</v>
      </c>
      <c r="F2317" s="125" t="s">
        <v>1351</v>
      </c>
      <c r="G2317" s="157">
        <v>45865.620833333334</v>
      </c>
      <c r="H2317" s="125"/>
      <c r="I2317" s="125" t="s">
        <v>1352</v>
      </c>
      <c r="J2317" s="125"/>
      <c r="K2317" s="125"/>
      <c r="L2317" s="125">
        <v>0</v>
      </c>
      <c r="M2317" s="125">
        <v>0</v>
      </c>
      <c r="N2317" s="125">
        <v>6.8479999999999999E-2</v>
      </c>
      <c r="O2317" s="125">
        <v>5.9100000000000003E-3</v>
      </c>
      <c r="P2317" s="125"/>
      <c r="Q2317" s="125"/>
      <c r="R2317" s="125">
        <v>7.4389999999999998E-2</v>
      </c>
      <c r="S2317" s="125"/>
      <c r="T2317" s="125"/>
      <c r="U2317" s="125"/>
      <c r="V2317" s="125"/>
      <c r="W2317" s="125"/>
      <c r="X2317" s="125"/>
      <c r="Y2317" s="125"/>
      <c r="Z2317" s="125"/>
      <c r="AA2317" s="125"/>
      <c r="AB2317" s="125"/>
      <c r="AC2317" s="125"/>
      <c r="AD2317" s="125"/>
      <c r="AE2317" s="125">
        <v>5.9100000000000003E-3</v>
      </c>
      <c r="AF2317" s="125"/>
      <c r="AG2317" s="125"/>
      <c r="AH2317" s="125"/>
      <c r="AI2317" s="125"/>
      <c r="AJ2317" s="125"/>
      <c r="AK2317" s="125"/>
      <c r="AL2317" s="125"/>
      <c r="AM2317" s="125"/>
      <c r="AN2317" s="125"/>
      <c r="AO2317" s="125"/>
      <c r="AP2317" s="125"/>
      <c r="AQ2317" s="125"/>
      <c r="AR2317" s="125"/>
      <c r="AS2317" s="125" t="s">
        <v>1353</v>
      </c>
      <c r="AT2317" s="108" t="str">
        <f t="shared" si="36"/>
        <v>MR2_2025-07-27_N</v>
      </c>
    </row>
    <row r="2318" spans="1:46" x14ac:dyDescent="0.35">
      <c r="A2318" s="125" t="s">
        <v>1946</v>
      </c>
      <c r="B2318" s="125" t="s">
        <v>1349</v>
      </c>
      <c r="C2318" s="125" t="s">
        <v>1350</v>
      </c>
      <c r="D2318" s="125" t="s">
        <v>1349</v>
      </c>
      <c r="E2318" s="125">
        <v>-2.8748999999999998</v>
      </c>
      <c r="F2318" s="125" t="s">
        <v>1351</v>
      </c>
      <c r="G2318" s="157">
        <v>45865.62222222222</v>
      </c>
      <c r="H2318" s="125"/>
      <c r="I2318" s="125" t="s">
        <v>1352</v>
      </c>
      <c r="J2318" s="125"/>
      <c r="K2318" s="125"/>
      <c r="L2318" s="125">
        <v>0</v>
      </c>
      <c r="M2318" s="125">
        <v>0</v>
      </c>
      <c r="N2318" s="125">
        <v>1.39E-3</v>
      </c>
      <c r="O2318" s="125">
        <v>1.07E-3</v>
      </c>
      <c r="P2318" s="125"/>
      <c r="Q2318" s="125"/>
      <c r="R2318" s="125">
        <v>2.4599999999999999E-3</v>
      </c>
      <c r="S2318" s="125"/>
      <c r="T2318" s="125"/>
      <c r="U2318" s="125"/>
      <c r="V2318" s="125"/>
      <c r="W2318" s="125"/>
      <c r="X2318" s="125"/>
      <c r="Y2318" s="125"/>
      <c r="Z2318" s="125"/>
      <c r="AA2318" s="125"/>
      <c r="AB2318" s="125"/>
      <c r="AC2318" s="125"/>
      <c r="AD2318" s="125"/>
      <c r="AE2318" s="125">
        <v>1.07E-3</v>
      </c>
      <c r="AF2318" s="125"/>
      <c r="AG2318" s="125"/>
      <c r="AH2318" s="125"/>
      <c r="AI2318" s="125"/>
      <c r="AJ2318" s="125"/>
      <c r="AK2318" s="125"/>
      <c r="AL2318" s="125"/>
      <c r="AM2318" s="125"/>
      <c r="AN2318" s="125"/>
      <c r="AO2318" s="125"/>
      <c r="AP2318" s="125"/>
      <c r="AQ2318" s="125"/>
      <c r="AR2318" s="125"/>
      <c r="AS2318" s="125" t="s">
        <v>1353</v>
      </c>
      <c r="AT2318" s="108" t="str">
        <f t="shared" si="36"/>
        <v>AX1_2025-07-27_N</v>
      </c>
    </row>
    <row r="2319" spans="1:46" x14ac:dyDescent="0.35">
      <c r="A2319" s="125" t="s">
        <v>1945</v>
      </c>
      <c r="B2319" s="125" t="s">
        <v>1349</v>
      </c>
      <c r="C2319" s="125" t="s">
        <v>1356</v>
      </c>
      <c r="D2319" s="125" t="s">
        <v>1349</v>
      </c>
      <c r="E2319" s="125">
        <v>0.12073</v>
      </c>
      <c r="F2319" s="125" t="s">
        <v>1357</v>
      </c>
      <c r="G2319" s="157">
        <v>45865.622916666667</v>
      </c>
      <c r="H2319" s="125"/>
      <c r="I2319" s="125" t="s">
        <v>1352</v>
      </c>
      <c r="J2319" s="125"/>
      <c r="K2319" s="125"/>
      <c r="L2319" s="125">
        <v>0</v>
      </c>
      <c r="M2319" s="125">
        <v>0</v>
      </c>
      <c r="N2319" s="125">
        <v>5.867E-2</v>
      </c>
      <c r="O2319" s="125">
        <v>1.23E-3</v>
      </c>
      <c r="P2319" s="125"/>
      <c r="Q2319" s="125"/>
      <c r="R2319" s="125">
        <v>5.9900000000000002E-2</v>
      </c>
      <c r="S2319" s="125"/>
      <c r="T2319" s="125"/>
      <c r="U2319" s="125"/>
      <c r="V2319" s="125"/>
      <c r="W2319" s="125"/>
      <c r="X2319" s="125"/>
      <c r="Y2319" s="125"/>
      <c r="Z2319" s="125"/>
      <c r="AA2319" s="125"/>
      <c r="AB2319" s="125"/>
      <c r="AC2319" s="125"/>
      <c r="AD2319" s="125"/>
      <c r="AE2319" s="125">
        <v>1.23E-3</v>
      </c>
      <c r="AF2319" s="125"/>
      <c r="AG2319" s="125"/>
      <c r="AH2319" s="125"/>
      <c r="AI2319" s="125"/>
      <c r="AJ2319" s="125"/>
      <c r="AK2319" s="125"/>
      <c r="AL2319" s="125"/>
      <c r="AM2319" s="125"/>
      <c r="AN2319" s="125"/>
      <c r="AO2319" s="125"/>
      <c r="AP2319" s="125"/>
      <c r="AQ2319" s="125"/>
      <c r="AR2319" s="125"/>
      <c r="AS2319" s="125" t="s">
        <v>1353</v>
      </c>
      <c r="AT2319" s="108" t="str">
        <f t="shared" si="36"/>
        <v>MR2_2025-07-27_P</v>
      </c>
    </row>
    <row r="2320" spans="1:46" x14ac:dyDescent="0.35">
      <c r="A2320" s="125" t="s">
        <v>1947</v>
      </c>
      <c r="B2320" s="125" t="s">
        <v>1349</v>
      </c>
      <c r="C2320" s="125" t="s">
        <v>1356</v>
      </c>
      <c r="D2320" s="125" t="s">
        <v>1349</v>
      </c>
      <c r="E2320" s="125">
        <v>2.0049999999999998E-2</v>
      </c>
      <c r="F2320" s="125" t="s">
        <v>1357</v>
      </c>
      <c r="G2320" s="157">
        <v>45865.627083333333</v>
      </c>
      <c r="H2320" s="125"/>
      <c r="I2320" s="125" t="s">
        <v>1352</v>
      </c>
      <c r="J2320" s="125"/>
      <c r="K2320" s="125"/>
      <c r="L2320" s="125">
        <v>0</v>
      </c>
      <c r="M2320" s="125">
        <v>0</v>
      </c>
      <c r="N2320" s="125">
        <v>9.0200000000000002E-3</v>
      </c>
      <c r="O2320" s="125">
        <v>1.4599999999999999E-3</v>
      </c>
      <c r="P2320" s="125"/>
      <c r="Q2320" s="125"/>
      <c r="R2320" s="125">
        <v>1.0489999999999999E-2</v>
      </c>
      <c r="S2320" s="125"/>
      <c r="T2320" s="125"/>
      <c r="U2320" s="125"/>
      <c r="V2320" s="125"/>
      <c r="W2320" s="125"/>
      <c r="X2320" s="125"/>
      <c r="Y2320" s="125"/>
      <c r="Z2320" s="125"/>
      <c r="AA2320" s="125"/>
      <c r="AB2320" s="125"/>
      <c r="AC2320" s="125"/>
      <c r="AD2320" s="125"/>
      <c r="AE2320" s="125">
        <v>1.4599999999999999E-3</v>
      </c>
      <c r="AF2320" s="125"/>
      <c r="AG2320" s="125"/>
      <c r="AH2320" s="125"/>
      <c r="AI2320" s="125"/>
      <c r="AJ2320" s="125"/>
      <c r="AK2320" s="125"/>
      <c r="AL2320" s="125"/>
      <c r="AM2320" s="125"/>
      <c r="AN2320" s="125"/>
      <c r="AO2320" s="125"/>
      <c r="AP2320" s="125"/>
      <c r="AQ2320" s="125"/>
      <c r="AR2320" s="125"/>
      <c r="AS2320" s="125" t="s">
        <v>1353</v>
      </c>
      <c r="AT2320" s="108" t="str">
        <f t="shared" si="36"/>
        <v>PL1_2025-07-27_P</v>
      </c>
    </row>
    <row r="2321" spans="1:46" x14ac:dyDescent="0.35">
      <c r="A2321" s="125" t="s">
        <v>1948</v>
      </c>
      <c r="B2321" s="125" t="s">
        <v>1349</v>
      </c>
      <c r="C2321" s="125" t="s">
        <v>1356</v>
      </c>
      <c r="D2321" s="125" t="s">
        <v>1349</v>
      </c>
      <c r="E2321" s="125">
        <v>1.1809999999999999E-2</v>
      </c>
      <c r="F2321" s="125" t="s">
        <v>1357</v>
      </c>
      <c r="G2321" s="157">
        <v>45865.62777777778</v>
      </c>
      <c r="H2321" s="125"/>
      <c r="I2321" s="125" t="s">
        <v>1352</v>
      </c>
      <c r="J2321" s="125"/>
      <c r="K2321" s="125"/>
      <c r="L2321" s="125">
        <v>0</v>
      </c>
      <c r="M2321" s="125">
        <v>0</v>
      </c>
      <c r="N2321" s="125">
        <v>4.96E-3</v>
      </c>
      <c r="O2321" s="125">
        <v>4.6999999999999999E-4</v>
      </c>
      <c r="P2321" s="125"/>
      <c r="Q2321" s="125"/>
      <c r="R2321" s="125">
        <v>5.4299999999999999E-3</v>
      </c>
      <c r="S2321" s="125"/>
      <c r="T2321" s="125"/>
      <c r="U2321" s="125"/>
      <c r="V2321" s="125"/>
      <c r="W2321" s="125"/>
      <c r="X2321" s="125"/>
      <c r="Y2321" s="125"/>
      <c r="Z2321" s="125"/>
      <c r="AA2321" s="125"/>
      <c r="AB2321" s="125"/>
      <c r="AC2321" s="125"/>
      <c r="AD2321" s="125"/>
      <c r="AE2321" s="125">
        <v>4.6999999999999999E-4</v>
      </c>
      <c r="AF2321" s="125"/>
      <c r="AG2321" s="125"/>
      <c r="AH2321" s="125"/>
      <c r="AI2321" s="125"/>
      <c r="AJ2321" s="125"/>
      <c r="AK2321" s="125"/>
      <c r="AL2321" s="125"/>
      <c r="AM2321" s="125"/>
      <c r="AN2321" s="125"/>
      <c r="AO2321" s="125"/>
      <c r="AP2321" s="125"/>
      <c r="AQ2321" s="125"/>
      <c r="AR2321" s="125"/>
      <c r="AS2321" s="125" t="s">
        <v>1353</v>
      </c>
      <c r="AT2321" s="108" t="str">
        <f t="shared" si="36"/>
        <v>AC5_2025-07-27_P</v>
      </c>
    </row>
    <row r="2322" spans="1:46" x14ac:dyDescent="0.35">
      <c r="A2322" s="125" t="s">
        <v>1949</v>
      </c>
      <c r="B2322" s="125" t="s">
        <v>1349</v>
      </c>
      <c r="C2322" s="125" t="s">
        <v>1356</v>
      </c>
      <c r="D2322" s="125" t="s">
        <v>1349</v>
      </c>
      <c r="E2322" s="125">
        <v>6.5900000000000004E-3</v>
      </c>
      <c r="F2322" s="125" t="s">
        <v>1357</v>
      </c>
      <c r="G2322" s="157">
        <v>45865.629861111112</v>
      </c>
      <c r="H2322" s="125"/>
      <c r="I2322" s="125" t="s">
        <v>1352</v>
      </c>
      <c r="J2322" s="125"/>
      <c r="K2322" s="125"/>
      <c r="L2322" s="125">
        <v>0</v>
      </c>
      <c r="M2322" s="125">
        <v>0</v>
      </c>
      <c r="N2322" s="125">
        <v>2.3900000000000002E-3</v>
      </c>
      <c r="O2322" s="125">
        <v>6.1199999999999996E-3</v>
      </c>
      <c r="P2322" s="125"/>
      <c r="Q2322" s="125"/>
      <c r="R2322" s="125">
        <v>8.5100000000000002E-3</v>
      </c>
      <c r="S2322" s="125"/>
      <c r="T2322" s="125"/>
      <c r="U2322" s="125"/>
      <c r="V2322" s="125"/>
      <c r="W2322" s="125"/>
      <c r="X2322" s="125"/>
      <c r="Y2322" s="125"/>
      <c r="Z2322" s="125"/>
      <c r="AA2322" s="125"/>
      <c r="AB2322" s="125"/>
      <c r="AC2322" s="125"/>
      <c r="AD2322" s="125"/>
      <c r="AE2322" s="125">
        <v>6.1199999999999996E-3</v>
      </c>
      <c r="AF2322" s="125"/>
      <c r="AG2322" s="125"/>
      <c r="AH2322" s="125"/>
      <c r="AI2322" s="125"/>
      <c r="AJ2322" s="125"/>
      <c r="AK2322" s="125"/>
      <c r="AL2322" s="125"/>
      <c r="AM2322" s="125"/>
      <c r="AN2322" s="125"/>
      <c r="AO2322" s="125"/>
      <c r="AP2322" s="125"/>
      <c r="AQ2322" s="125"/>
      <c r="AR2322" s="125"/>
      <c r="AS2322" s="125" t="s">
        <v>1353</v>
      </c>
      <c r="AT2322" s="108" t="str">
        <f t="shared" si="36"/>
        <v>SPBP2_2025-07-27_P</v>
      </c>
    </row>
    <row r="2323" spans="1:46" x14ac:dyDescent="0.35">
      <c r="A2323" s="125" t="s">
        <v>1950</v>
      </c>
      <c r="B2323" s="125" t="s">
        <v>1349</v>
      </c>
      <c r="C2323" s="125" t="s">
        <v>1356</v>
      </c>
      <c r="D2323" s="125" t="s">
        <v>1349</v>
      </c>
      <c r="E2323" s="125">
        <v>3.3700000000000002E-3</v>
      </c>
      <c r="F2323" s="125" t="s">
        <v>1357</v>
      </c>
      <c r="G2323" s="157">
        <v>45865.631944444445</v>
      </c>
      <c r="H2323" s="125"/>
      <c r="I2323" s="125" t="s">
        <v>1352</v>
      </c>
      <c r="J2323" s="125"/>
      <c r="K2323" s="125"/>
      <c r="L2323" s="125">
        <v>0</v>
      </c>
      <c r="M2323" s="125">
        <v>0</v>
      </c>
      <c r="N2323" s="125">
        <v>8.0000000000000004E-4</v>
      </c>
      <c r="O2323" s="125">
        <v>2.3999999999999998E-3</v>
      </c>
      <c r="P2323" s="125"/>
      <c r="Q2323" s="125"/>
      <c r="R2323" s="125">
        <v>3.2000000000000002E-3</v>
      </c>
      <c r="S2323" s="125"/>
      <c r="T2323" s="125"/>
      <c r="U2323" s="125"/>
      <c r="V2323" s="125"/>
      <c r="W2323" s="125"/>
      <c r="X2323" s="125"/>
      <c r="Y2323" s="125"/>
      <c r="Z2323" s="125"/>
      <c r="AA2323" s="125"/>
      <c r="AB2323" s="125"/>
      <c r="AC2323" s="125"/>
      <c r="AD2323" s="125"/>
      <c r="AE2323" s="125">
        <v>2.3999999999999998E-3</v>
      </c>
      <c r="AF2323" s="125"/>
      <c r="AG2323" s="125"/>
      <c r="AH2323" s="125"/>
      <c r="AI2323" s="125"/>
      <c r="AJ2323" s="125"/>
      <c r="AK2323" s="125"/>
      <c r="AL2323" s="125"/>
      <c r="AM2323" s="125"/>
      <c r="AN2323" s="125"/>
      <c r="AO2323" s="125"/>
      <c r="AP2323" s="125"/>
      <c r="AQ2323" s="125"/>
      <c r="AR2323" s="125"/>
      <c r="AS2323" s="125" t="s">
        <v>1353</v>
      </c>
      <c r="AT2323" s="108" t="str">
        <f t="shared" si="36"/>
        <v>CB2_2025-07-27_P</v>
      </c>
    </row>
    <row r="2324" spans="1:46" x14ac:dyDescent="0.35">
      <c r="A2324" s="125" t="s">
        <v>1943</v>
      </c>
      <c r="B2324" s="125" t="s">
        <v>1349</v>
      </c>
      <c r="C2324" s="125" t="s">
        <v>1359</v>
      </c>
      <c r="D2324" s="125" t="s">
        <v>1349</v>
      </c>
      <c r="E2324" s="125">
        <v>909.44619999999998</v>
      </c>
      <c r="F2324" s="125" t="s">
        <v>1357</v>
      </c>
      <c r="G2324" s="157">
        <v>45865.638888888891</v>
      </c>
      <c r="H2324" s="125"/>
      <c r="I2324" s="125" t="s">
        <v>1352</v>
      </c>
      <c r="J2324" s="125"/>
      <c r="K2324" s="125" t="s">
        <v>1360</v>
      </c>
      <c r="L2324" s="125">
        <v>36</v>
      </c>
      <c r="M2324" s="125">
        <v>0</v>
      </c>
      <c r="N2324" s="125">
        <v>7.7660000000000007E-2</v>
      </c>
      <c r="O2324" s="125">
        <v>0.13062000000000001</v>
      </c>
      <c r="P2324" s="125"/>
      <c r="Q2324" s="125"/>
      <c r="R2324" s="125">
        <v>0.20827000000000001</v>
      </c>
      <c r="S2324" s="125"/>
      <c r="T2324" s="125"/>
      <c r="U2324" s="125"/>
      <c r="V2324" s="125"/>
      <c r="W2324" s="125"/>
      <c r="X2324" s="125"/>
      <c r="Y2324" s="125"/>
      <c r="Z2324" s="125"/>
      <c r="AA2324" s="125"/>
      <c r="AB2324" s="125"/>
      <c r="AC2324" s="125"/>
      <c r="AD2324" s="125"/>
      <c r="AE2324" s="125">
        <v>0.13062000000000001</v>
      </c>
      <c r="AF2324" s="125"/>
      <c r="AG2324" s="125"/>
      <c r="AH2324" s="125"/>
      <c r="AI2324" s="125"/>
      <c r="AJ2324" s="125"/>
      <c r="AK2324" s="125"/>
      <c r="AL2324" s="125"/>
      <c r="AM2324" s="125"/>
      <c r="AN2324" s="125"/>
      <c r="AO2324" s="125"/>
      <c r="AP2324" s="125"/>
      <c r="AQ2324" s="125"/>
      <c r="AR2324" s="125"/>
      <c r="AS2324" s="125" t="s">
        <v>1353</v>
      </c>
      <c r="AT2324" s="108" t="str">
        <f t="shared" si="36"/>
        <v>AC1_2025-07-27_C</v>
      </c>
    </row>
    <row r="2325" spans="1:46" x14ac:dyDescent="0.35">
      <c r="A2325" s="125" t="s">
        <v>1941</v>
      </c>
      <c r="B2325" s="125" t="s">
        <v>1349</v>
      </c>
      <c r="C2325" s="125" t="s">
        <v>1356</v>
      </c>
      <c r="D2325" s="125" t="s">
        <v>1349</v>
      </c>
      <c r="E2325" s="125">
        <v>5.5129999999999998E-2</v>
      </c>
      <c r="F2325" s="125" t="s">
        <v>1357</v>
      </c>
      <c r="G2325" s="157">
        <v>45865.64166666667</v>
      </c>
      <c r="H2325" s="125"/>
      <c r="I2325" s="125" t="s">
        <v>1352</v>
      </c>
      <c r="J2325" s="125"/>
      <c r="K2325" s="125" t="s">
        <v>1360</v>
      </c>
      <c r="L2325" s="125">
        <v>0</v>
      </c>
      <c r="M2325" s="125">
        <v>0</v>
      </c>
      <c r="N2325" s="125">
        <v>2.632E-2</v>
      </c>
      <c r="O2325" s="125">
        <v>6.2E-4</v>
      </c>
      <c r="P2325" s="125"/>
      <c r="Q2325" s="125"/>
      <c r="R2325" s="125">
        <v>2.6939999999999999E-2</v>
      </c>
      <c r="S2325" s="125"/>
      <c r="T2325" s="125"/>
      <c r="U2325" s="125"/>
      <c r="V2325" s="125"/>
      <c r="W2325" s="125"/>
      <c r="X2325" s="125"/>
      <c r="Y2325" s="125"/>
      <c r="Z2325" s="125"/>
      <c r="AA2325" s="125"/>
      <c r="AB2325" s="125"/>
      <c r="AC2325" s="125"/>
      <c r="AD2325" s="125"/>
      <c r="AE2325" s="125">
        <v>6.2E-4</v>
      </c>
      <c r="AF2325" s="125"/>
      <c r="AG2325" s="125"/>
      <c r="AH2325" s="125"/>
      <c r="AI2325" s="125"/>
      <c r="AJ2325" s="125"/>
      <c r="AK2325" s="125"/>
      <c r="AL2325" s="125"/>
      <c r="AM2325" s="125"/>
      <c r="AN2325" s="125"/>
      <c r="AO2325" s="125"/>
      <c r="AP2325" s="125"/>
      <c r="AQ2325" s="125"/>
      <c r="AR2325" s="125"/>
      <c r="AS2325" s="125" t="s">
        <v>1353</v>
      </c>
      <c r="AT2325" s="108" t="str">
        <f t="shared" si="36"/>
        <v>JC6_2025-07-27_P</v>
      </c>
    </row>
    <row r="2326" spans="1:46" x14ac:dyDescent="0.35">
      <c r="A2326" s="125" t="s">
        <v>1941</v>
      </c>
      <c r="B2326" s="125" t="s">
        <v>1349</v>
      </c>
      <c r="C2326" s="125" t="s">
        <v>1359</v>
      </c>
      <c r="D2326" s="125" t="s">
        <v>1349</v>
      </c>
      <c r="E2326" s="125">
        <v>726.32669999999996</v>
      </c>
      <c r="F2326" s="125" t="s">
        <v>1357</v>
      </c>
      <c r="G2326" s="157">
        <v>45865.642361111109</v>
      </c>
      <c r="H2326" s="125"/>
      <c r="I2326" s="125" t="s">
        <v>1352</v>
      </c>
      <c r="J2326" s="125"/>
      <c r="K2326" s="125" t="s">
        <v>1360</v>
      </c>
      <c r="L2326" s="125">
        <v>30</v>
      </c>
      <c r="M2326" s="125">
        <v>0</v>
      </c>
      <c r="N2326" s="125">
        <v>7.4190000000000006E-2</v>
      </c>
      <c r="O2326" s="125">
        <v>0.13344</v>
      </c>
      <c r="P2326" s="125"/>
      <c r="Q2326" s="125"/>
      <c r="R2326" s="125">
        <v>0.20763000000000001</v>
      </c>
      <c r="S2326" s="125"/>
      <c r="T2326" s="125"/>
      <c r="U2326" s="125"/>
      <c r="V2326" s="125"/>
      <c r="W2326" s="125"/>
      <c r="X2326" s="125"/>
      <c r="Y2326" s="125"/>
      <c r="Z2326" s="125"/>
      <c r="AA2326" s="125"/>
      <c r="AB2326" s="125"/>
      <c r="AC2326" s="125"/>
      <c r="AD2326" s="125"/>
      <c r="AE2326" s="125">
        <v>0.13344</v>
      </c>
      <c r="AF2326" s="125"/>
      <c r="AG2326" s="125"/>
      <c r="AH2326" s="125"/>
      <c r="AI2326" s="125"/>
      <c r="AJ2326" s="125"/>
      <c r="AK2326" s="125"/>
      <c r="AL2326" s="125"/>
      <c r="AM2326" s="125"/>
      <c r="AN2326" s="125"/>
      <c r="AO2326" s="125"/>
      <c r="AP2326" s="125"/>
      <c r="AQ2326" s="125"/>
      <c r="AR2326" s="125"/>
      <c r="AS2326" s="125" t="s">
        <v>1353</v>
      </c>
      <c r="AT2326" s="108" t="str">
        <f t="shared" si="36"/>
        <v>JC6_2025-07-27_C</v>
      </c>
    </row>
    <row r="2327" spans="1:46" x14ac:dyDescent="0.35">
      <c r="A2327" s="125" t="s">
        <v>1944</v>
      </c>
      <c r="B2327" s="125" t="s">
        <v>1349</v>
      </c>
      <c r="C2327" s="125" t="s">
        <v>1359</v>
      </c>
      <c r="D2327" s="125" t="s">
        <v>1349</v>
      </c>
      <c r="E2327" s="125">
        <v>582.69740000000002</v>
      </c>
      <c r="F2327" s="125" t="s">
        <v>1357</v>
      </c>
      <c r="G2327" s="157">
        <v>45865.644444444442</v>
      </c>
      <c r="H2327" s="125"/>
      <c r="I2327" s="125" t="s">
        <v>1352</v>
      </c>
      <c r="J2327" s="125"/>
      <c r="K2327" s="125" t="s">
        <v>1360</v>
      </c>
      <c r="L2327" s="125">
        <v>23</v>
      </c>
      <c r="M2327" s="125">
        <v>0</v>
      </c>
      <c r="N2327" s="125">
        <v>7.6749999999999999E-2</v>
      </c>
      <c r="O2327" s="125">
        <v>0.13003999999999999</v>
      </c>
      <c r="P2327" s="125"/>
      <c r="Q2327" s="125"/>
      <c r="R2327" s="125">
        <v>0.20679</v>
      </c>
      <c r="S2327" s="125"/>
      <c r="T2327" s="125"/>
      <c r="U2327" s="125"/>
      <c r="V2327" s="125"/>
      <c r="W2327" s="125"/>
      <c r="X2327" s="125"/>
      <c r="Y2327" s="125"/>
      <c r="Z2327" s="125"/>
      <c r="AA2327" s="125"/>
      <c r="AB2327" s="125"/>
      <c r="AC2327" s="125"/>
      <c r="AD2327" s="125"/>
      <c r="AE2327" s="125">
        <v>0.13003999999999999</v>
      </c>
      <c r="AF2327" s="125"/>
      <c r="AG2327" s="125"/>
      <c r="AH2327" s="125"/>
      <c r="AI2327" s="125"/>
      <c r="AJ2327" s="125"/>
      <c r="AK2327" s="125"/>
      <c r="AL2327" s="125"/>
      <c r="AM2327" s="125"/>
      <c r="AN2327" s="125"/>
      <c r="AO2327" s="125"/>
      <c r="AP2327" s="125"/>
      <c r="AQ2327" s="125"/>
      <c r="AR2327" s="125"/>
      <c r="AS2327" s="125" t="s">
        <v>1353</v>
      </c>
      <c r="AT2327" s="108" t="str">
        <f t="shared" si="36"/>
        <v>CL5_2025-07-27_C</v>
      </c>
    </row>
    <row r="2328" spans="1:46" x14ac:dyDescent="0.35">
      <c r="A2328" s="125" t="s">
        <v>1949</v>
      </c>
      <c r="B2328" s="125" t="s">
        <v>1349</v>
      </c>
      <c r="C2328" s="125" t="s">
        <v>1350</v>
      </c>
      <c r="D2328" s="125" t="s">
        <v>1349</v>
      </c>
      <c r="E2328" s="125">
        <v>-4.5251700000000001</v>
      </c>
      <c r="F2328" s="125" t="s">
        <v>1351</v>
      </c>
      <c r="G2328" s="157">
        <v>45865.647222222222</v>
      </c>
      <c r="H2328" s="125"/>
      <c r="I2328" s="125" t="s">
        <v>1352</v>
      </c>
      <c r="J2328" s="125"/>
      <c r="K2328" s="125"/>
      <c r="L2328" s="125">
        <v>0</v>
      </c>
      <c r="M2328" s="125">
        <v>0</v>
      </c>
      <c r="N2328" s="125">
        <v>-3.2000000000000002E-3</v>
      </c>
      <c r="O2328" s="125">
        <v>1.4460000000000001E-2</v>
      </c>
      <c r="P2328" s="125"/>
      <c r="Q2328" s="125"/>
      <c r="R2328" s="125">
        <v>1.1259999999999999E-2</v>
      </c>
      <c r="S2328" s="125"/>
      <c r="T2328" s="125"/>
      <c r="U2328" s="125"/>
      <c r="V2328" s="125"/>
      <c r="W2328" s="125"/>
      <c r="X2328" s="125"/>
      <c r="Y2328" s="125"/>
      <c r="Z2328" s="125"/>
      <c r="AA2328" s="125"/>
      <c r="AB2328" s="125"/>
      <c r="AC2328" s="125"/>
      <c r="AD2328" s="125"/>
      <c r="AE2328" s="125">
        <v>1.4460000000000001E-2</v>
      </c>
      <c r="AF2328" s="125"/>
      <c r="AG2328" s="125"/>
      <c r="AH2328" s="125"/>
      <c r="AI2328" s="125"/>
      <c r="AJ2328" s="125"/>
      <c r="AK2328" s="125"/>
      <c r="AL2328" s="125"/>
      <c r="AM2328" s="125"/>
      <c r="AN2328" s="125"/>
      <c r="AO2328" s="125"/>
      <c r="AP2328" s="125"/>
      <c r="AQ2328" s="125"/>
      <c r="AR2328" s="125"/>
      <c r="AS2328" s="125" t="s">
        <v>1353</v>
      </c>
      <c r="AT2328" s="108" t="str">
        <f t="shared" si="36"/>
        <v>SPBP2_2025-07-27_N</v>
      </c>
    </row>
    <row r="2329" spans="1:46" x14ac:dyDescent="0.35">
      <c r="A2329" s="125" t="s">
        <v>1949</v>
      </c>
      <c r="B2329" s="125" t="s">
        <v>1349</v>
      </c>
      <c r="C2329" s="125" t="s">
        <v>1359</v>
      </c>
      <c r="D2329" s="125" t="s">
        <v>1349</v>
      </c>
      <c r="E2329" s="125">
        <v>242.7621</v>
      </c>
      <c r="F2329" s="125" t="s">
        <v>1357</v>
      </c>
      <c r="G2329" s="157">
        <v>45865.647916666669</v>
      </c>
      <c r="H2329" s="125"/>
      <c r="I2329" s="125" t="s">
        <v>1352</v>
      </c>
      <c r="J2329" s="125"/>
      <c r="K2329" s="125" t="s">
        <v>1360</v>
      </c>
      <c r="L2329" s="125">
        <v>4</v>
      </c>
      <c r="M2329" s="125">
        <v>0</v>
      </c>
      <c r="N2329" s="125">
        <v>0.14742</v>
      </c>
      <c r="O2329" s="125">
        <v>0.12908</v>
      </c>
      <c r="P2329" s="125"/>
      <c r="Q2329" s="125"/>
      <c r="R2329" s="125">
        <v>0.27650999999999998</v>
      </c>
      <c r="S2329" s="125"/>
      <c r="T2329" s="125"/>
      <c r="U2329" s="125"/>
      <c r="V2329" s="125"/>
      <c r="W2329" s="125"/>
      <c r="X2329" s="125"/>
      <c r="Y2329" s="125"/>
      <c r="Z2329" s="125"/>
      <c r="AA2329" s="125"/>
      <c r="AB2329" s="125"/>
      <c r="AC2329" s="125"/>
      <c r="AD2329" s="125"/>
      <c r="AE2329" s="125">
        <v>0.12908</v>
      </c>
      <c r="AF2329" s="125"/>
      <c r="AG2329" s="125"/>
      <c r="AH2329" s="125"/>
      <c r="AI2329" s="125"/>
      <c r="AJ2329" s="125"/>
      <c r="AK2329" s="125"/>
      <c r="AL2329" s="125"/>
      <c r="AM2329" s="125"/>
      <c r="AN2329" s="125"/>
      <c r="AO2329" s="125"/>
      <c r="AP2329" s="125"/>
      <c r="AQ2329" s="125"/>
      <c r="AR2329" s="125"/>
      <c r="AS2329" s="125" t="s">
        <v>1353</v>
      </c>
      <c r="AT2329" s="108" t="str">
        <f t="shared" si="36"/>
        <v>SPBP2_2025-07-27_C</v>
      </c>
    </row>
    <row r="2330" spans="1:46" x14ac:dyDescent="0.35">
      <c r="A2330" s="125" t="s">
        <v>1950</v>
      </c>
      <c r="B2330" s="125" t="s">
        <v>1349</v>
      </c>
      <c r="C2330" s="125" t="s">
        <v>1350</v>
      </c>
      <c r="D2330" s="125" t="s">
        <v>1349</v>
      </c>
      <c r="E2330" s="125">
        <v>-4.29718</v>
      </c>
      <c r="F2330" s="125" t="s">
        <v>1351</v>
      </c>
      <c r="G2330" s="157">
        <v>45865.648611111108</v>
      </c>
      <c r="H2330" s="125"/>
      <c r="I2330" s="125" t="s">
        <v>1352</v>
      </c>
      <c r="J2330" s="125"/>
      <c r="K2330" s="125"/>
      <c r="L2330" s="125">
        <v>0</v>
      </c>
      <c r="M2330" s="125">
        <v>0</v>
      </c>
      <c r="N2330" s="125">
        <v>-2.5699999999999998E-3</v>
      </c>
      <c r="O2330" s="125">
        <v>7.7999999999999996E-3</v>
      </c>
      <c r="P2330" s="125"/>
      <c r="Q2330" s="125"/>
      <c r="R2330" s="125">
        <v>5.2300000000000003E-3</v>
      </c>
      <c r="S2330" s="125"/>
      <c r="T2330" s="125"/>
      <c r="U2330" s="125"/>
      <c r="V2330" s="125"/>
      <c r="W2330" s="125"/>
      <c r="X2330" s="125"/>
      <c r="Y2330" s="125"/>
      <c r="Z2330" s="125"/>
      <c r="AA2330" s="125"/>
      <c r="AB2330" s="125"/>
      <c r="AC2330" s="125"/>
      <c r="AD2330" s="125"/>
      <c r="AE2330" s="125">
        <v>7.7999999999999996E-3</v>
      </c>
      <c r="AF2330" s="125"/>
      <c r="AG2330" s="125"/>
      <c r="AH2330" s="125"/>
      <c r="AI2330" s="125"/>
      <c r="AJ2330" s="125"/>
      <c r="AK2330" s="125"/>
      <c r="AL2330" s="125"/>
      <c r="AM2330" s="125"/>
      <c r="AN2330" s="125"/>
      <c r="AO2330" s="125"/>
      <c r="AP2330" s="125"/>
      <c r="AQ2330" s="125"/>
      <c r="AR2330" s="125"/>
      <c r="AS2330" s="125" t="s">
        <v>1353</v>
      </c>
      <c r="AT2330" s="108" t="str">
        <f t="shared" si="36"/>
        <v>CB2_2025-07-27_N</v>
      </c>
    </row>
    <row r="2331" spans="1:46" x14ac:dyDescent="0.35">
      <c r="A2331" s="125" t="s">
        <v>1937</v>
      </c>
      <c r="B2331" s="125" t="s">
        <v>1349</v>
      </c>
      <c r="C2331" s="125" t="s">
        <v>1361</v>
      </c>
      <c r="D2331" s="125" t="s">
        <v>1349</v>
      </c>
      <c r="E2331" s="125">
        <v>480.33330000000001</v>
      </c>
      <c r="F2331" s="125" t="s">
        <v>1351</v>
      </c>
      <c r="G2331" s="157">
        <v>45865.649305555555</v>
      </c>
      <c r="H2331" s="125" t="s">
        <v>1468</v>
      </c>
      <c r="I2331" s="125" t="s">
        <v>1352</v>
      </c>
      <c r="J2331" s="125"/>
      <c r="K2331" s="125" t="s">
        <v>1360</v>
      </c>
      <c r="L2331" s="125">
        <v>0</v>
      </c>
      <c r="M2331" s="125">
        <v>0</v>
      </c>
      <c r="N2331" s="125">
        <v>0.48299999999999998</v>
      </c>
      <c r="O2331" s="125">
        <v>4.5100000000000001E-3</v>
      </c>
      <c r="P2331" s="125"/>
      <c r="Q2331" s="125"/>
      <c r="R2331" s="125">
        <v>0.48751</v>
      </c>
      <c r="S2331" s="125"/>
      <c r="T2331" s="125"/>
      <c r="U2331" s="125"/>
      <c r="V2331" s="125"/>
      <c r="W2331" s="125"/>
      <c r="X2331" s="125"/>
      <c r="Y2331" s="125"/>
      <c r="Z2331" s="125"/>
      <c r="AA2331" s="125"/>
      <c r="AB2331" s="125"/>
      <c r="AC2331" s="125"/>
      <c r="AD2331" s="125"/>
      <c r="AE2331" s="125">
        <v>4.5100000000000001E-3</v>
      </c>
      <c r="AF2331" s="125"/>
      <c r="AG2331" s="125"/>
      <c r="AH2331" s="125"/>
      <c r="AI2331" s="125"/>
      <c r="AJ2331" s="125"/>
      <c r="AK2331" s="125"/>
      <c r="AL2331" s="125"/>
      <c r="AM2331" s="125"/>
      <c r="AN2331" s="125"/>
      <c r="AO2331" s="125"/>
      <c r="AP2331" s="125"/>
      <c r="AQ2331" s="125"/>
      <c r="AR2331" s="125"/>
      <c r="AS2331" s="125" t="s">
        <v>1353</v>
      </c>
      <c r="AT2331" s="108" t="str">
        <f t="shared" si="36"/>
        <v>LSC1_2025-07-27_T</v>
      </c>
    </row>
    <row r="2332" spans="1:46" x14ac:dyDescent="0.35">
      <c r="A2332" s="125" t="s">
        <v>1951</v>
      </c>
      <c r="B2332" s="125" t="s">
        <v>1349</v>
      </c>
      <c r="C2332" s="125" t="s">
        <v>1350</v>
      </c>
      <c r="D2332" s="125" t="s">
        <v>1349</v>
      </c>
      <c r="E2332" s="125">
        <v>-3.0166499999999998</v>
      </c>
      <c r="F2332" s="125" t="s">
        <v>1351</v>
      </c>
      <c r="G2332" s="157">
        <v>45865.65</v>
      </c>
      <c r="H2332" s="125"/>
      <c r="I2332" s="125" t="s">
        <v>1352</v>
      </c>
      <c r="J2332" s="125"/>
      <c r="K2332" s="125"/>
      <c r="L2332" s="125">
        <v>0</v>
      </c>
      <c r="M2332" s="125">
        <v>0</v>
      </c>
      <c r="N2332" s="125">
        <v>1E-3</v>
      </c>
      <c r="O2332" s="125">
        <v>1.0200000000000001E-2</v>
      </c>
      <c r="P2332" s="125"/>
      <c r="Q2332" s="125"/>
      <c r="R2332" s="125">
        <v>1.12E-2</v>
      </c>
      <c r="S2332" s="125"/>
      <c r="T2332" s="125"/>
      <c r="U2332" s="125"/>
      <c r="V2332" s="125"/>
      <c r="W2332" s="125"/>
      <c r="X2332" s="125"/>
      <c r="Y2332" s="125"/>
      <c r="Z2332" s="125"/>
      <c r="AA2332" s="125"/>
      <c r="AB2332" s="125"/>
      <c r="AC2332" s="125"/>
      <c r="AD2332" s="125"/>
      <c r="AE2332" s="125">
        <v>1.0200000000000001E-2</v>
      </c>
      <c r="AF2332" s="125"/>
      <c r="AG2332" s="125"/>
      <c r="AH2332" s="125"/>
      <c r="AI2332" s="125"/>
      <c r="AJ2332" s="125"/>
      <c r="AK2332" s="125"/>
      <c r="AL2332" s="125"/>
      <c r="AM2332" s="125"/>
      <c r="AN2332" s="125"/>
      <c r="AO2332" s="125"/>
      <c r="AP2332" s="125"/>
      <c r="AQ2332" s="125"/>
      <c r="AR2332" s="125"/>
      <c r="AS2332" s="125" t="s">
        <v>1353</v>
      </c>
      <c r="AT2332" s="108" t="str">
        <f t="shared" si="36"/>
        <v>SPBP1_2025-07-27_N</v>
      </c>
    </row>
    <row r="2333" spans="1:46" x14ac:dyDescent="0.35">
      <c r="A2333" s="125" t="s">
        <v>1935</v>
      </c>
      <c r="B2333" s="125" t="s">
        <v>1349</v>
      </c>
      <c r="C2333" s="125" t="s">
        <v>1361</v>
      </c>
      <c r="D2333" s="125" t="s">
        <v>1349</v>
      </c>
      <c r="E2333" s="125">
        <v>129.5179</v>
      </c>
      <c r="F2333" s="125" t="s">
        <v>1351</v>
      </c>
      <c r="G2333" s="157">
        <v>45865.65</v>
      </c>
      <c r="H2333" s="125" t="s">
        <v>1468</v>
      </c>
      <c r="I2333" s="125" t="s">
        <v>1352</v>
      </c>
      <c r="J2333" s="125"/>
      <c r="K2333" s="125" t="s">
        <v>1360</v>
      </c>
      <c r="L2333" s="125">
        <v>0</v>
      </c>
      <c r="M2333" s="125">
        <v>0</v>
      </c>
      <c r="N2333" s="125">
        <v>0.12543000000000001</v>
      </c>
      <c r="O2333" s="125">
        <v>5.2900000000000004E-3</v>
      </c>
      <c r="P2333" s="125"/>
      <c r="Q2333" s="125"/>
      <c r="R2333" s="125">
        <v>0.13073000000000001</v>
      </c>
      <c r="S2333" s="125"/>
      <c r="T2333" s="125"/>
      <c r="U2333" s="125"/>
      <c r="V2333" s="125"/>
      <c r="W2333" s="125"/>
      <c r="X2333" s="125"/>
      <c r="Y2333" s="125"/>
      <c r="Z2333" s="125"/>
      <c r="AA2333" s="125"/>
      <c r="AB2333" s="125"/>
      <c r="AC2333" s="125"/>
      <c r="AD2333" s="125"/>
      <c r="AE2333" s="125">
        <v>5.2900000000000004E-3</v>
      </c>
      <c r="AF2333" s="125"/>
      <c r="AG2333" s="125"/>
      <c r="AH2333" s="125"/>
      <c r="AI2333" s="125"/>
      <c r="AJ2333" s="125"/>
      <c r="AK2333" s="125"/>
      <c r="AL2333" s="125"/>
      <c r="AM2333" s="125"/>
      <c r="AN2333" s="125"/>
      <c r="AO2333" s="125"/>
      <c r="AP2333" s="125"/>
      <c r="AQ2333" s="125"/>
      <c r="AR2333" s="125"/>
      <c r="AS2333" s="125" t="s">
        <v>1353</v>
      </c>
      <c r="AT2333" s="108" t="str">
        <f t="shared" si="36"/>
        <v>SYNL1_2025-07-27_T</v>
      </c>
    </row>
    <row r="2334" spans="1:46" x14ac:dyDescent="0.35">
      <c r="A2334" s="125" t="s">
        <v>1946</v>
      </c>
      <c r="B2334" s="125" t="s">
        <v>1349</v>
      </c>
      <c r="C2334" s="125" t="s">
        <v>1361</v>
      </c>
      <c r="D2334" s="125" t="s">
        <v>1349</v>
      </c>
      <c r="E2334" s="125">
        <v>46.496420000000001</v>
      </c>
      <c r="F2334" s="125" t="s">
        <v>1351</v>
      </c>
      <c r="G2334" s="157">
        <v>45865.650694444441</v>
      </c>
      <c r="H2334" s="125"/>
      <c r="I2334" s="125" t="s">
        <v>1352</v>
      </c>
      <c r="J2334" s="125"/>
      <c r="K2334" s="125"/>
      <c r="L2334" s="125">
        <v>0</v>
      </c>
      <c r="M2334" s="125">
        <v>0</v>
      </c>
      <c r="N2334" s="125">
        <v>4.6149999999999997E-2</v>
      </c>
      <c r="O2334" s="125">
        <v>1.16E-3</v>
      </c>
      <c r="P2334" s="125"/>
      <c r="Q2334" s="125"/>
      <c r="R2334" s="125">
        <v>4.7320000000000001E-2</v>
      </c>
      <c r="S2334" s="125"/>
      <c r="T2334" s="125"/>
      <c r="U2334" s="125"/>
      <c r="V2334" s="125"/>
      <c r="W2334" s="125"/>
      <c r="X2334" s="125"/>
      <c r="Y2334" s="125"/>
      <c r="Z2334" s="125"/>
      <c r="AA2334" s="125"/>
      <c r="AB2334" s="125"/>
      <c r="AC2334" s="125"/>
      <c r="AD2334" s="125"/>
      <c r="AE2334" s="125">
        <v>1.16E-3</v>
      </c>
      <c r="AF2334" s="125"/>
      <c r="AG2334" s="125"/>
      <c r="AH2334" s="125"/>
      <c r="AI2334" s="125"/>
      <c r="AJ2334" s="125"/>
      <c r="AK2334" s="125"/>
      <c r="AL2334" s="125"/>
      <c r="AM2334" s="125"/>
      <c r="AN2334" s="125"/>
      <c r="AO2334" s="125"/>
      <c r="AP2334" s="125"/>
      <c r="AQ2334" s="125"/>
      <c r="AR2334" s="125"/>
      <c r="AS2334" s="125" t="s">
        <v>1353</v>
      </c>
      <c r="AT2334" s="108" t="str">
        <f t="shared" si="36"/>
        <v>AX1_2025-07-27_T</v>
      </c>
    </row>
    <row r="2335" spans="1:46" x14ac:dyDescent="0.35">
      <c r="A2335" s="125" t="s">
        <v>1932</v>
      </c>
      <c r="B2335" s="125" t="s">
        <v>1349</v>
      </c>
      <c r="C2335" s="125" t="s">
        <v>1361</v>
      </c>
      <c r="D2335" s="125" t="s">
        <v>1349</v>
      </c>
      <c r="E2335" s="125">
        <v>889.49879999999996</v>
      </c>
      <c r="F2335" s="125" t="s">
        <v>1351</v>
      </c>
      <c r="G2335" s="157">
        <v>45865.652083333334</v>
      </c>
      <c r="H2335" s="125" t="s">
        <v>1468</v>
      </c>
      <c r="I2335" s="125" t="s">
        <v>1352</v>
      </c>
      <c r="J2335" s="125"/>
      <c r="K2335" s="125" t="s">
        <v>1360</v>
      </c>
      <c r="L2335" s="125">
        <v>4</v>
      </c>
      <c r="M2335" s="125">
        <v>0</v>
      </c>
      <c r="N2335" s="125">
        <v>0.17258000000000001</v>
      </c>
      <c r="O2335" s="125">
        <v>1E-4</v>
      </c>
      <c r="P2335" s="125"/>
      <c r="Q2335" s="125"/>
      <c r="R2335" s="125">
        <v>0.17268</v>
      </c>
      <c r="S2335" s="125"/>
      <c r="T2335" s="125"/>
      <c r="U2335" s="125"/>
      <c r="V2335" s="125"/>
      <c r="W2335" s="125"/>
      <c r="X2335" s="125"/>
      <c r="Y2335" s="125"/>
      <c r="Z2335" s="125"/>
      <c r="AA2335" s="125"/>
      <c r="AB2335" s="125"/>
      <c r="AC2335" s="125"/>
      <c r="AD2335" s="125"/>
      <c r="AE2335" s="125">
        <v>1E-4</v>
      </c>
      <c r="AF2335" s="125"/>
      <c r="AG2335" s="125"/>
      <c r="AH2335" s="125"/>
      <c r="AI2335" s="125"/>
      <c r="AJ2335" s="125"/>
      <c r="AK2335" s="125"/>
      <c r="AL2335" s="125"/>
      <c r="AM2335" s="125"/>
      <c r="AN2335" s="125"/>
      <c r="AO2335" s="125"/>
      <c r="AP2335" s="125"/>
      <c r="AQ2335" s="125"/>
      <c r="AR2335" s="125"/>
      <c r="AS2335" s="125" t="s">
        <v>1353</v>
      </c>
      <c r="AT2335" s="108" t="str">
        <f t="shared" si="36"/>
        <v>ABM4_2025-07-27_T</v>
      </c>
    </row>
    <row r="2336" spans="1:46" x14ac:dyDescent="0.35">
      <c r="A2336" s="125" t="s">
        <v>1952</v>
      </c>
      <c r="B2336" s="125" t="s">
        <v>1349</v>
      </c>
      <c r="C2336" s="125" t="s">
        <v>1350</v>
      </c>
      <c r="D2336" s="125" t="s">
        <v>1349</v>
      </c>
      <c r="E2336" s="125">
        <v>-13.063700000000001</v>
      </c>
      <c r="F2336" s="125" t="s">
        <v>1351</v>
      </c>
      <c r="G2336" s="157">
        <v>45865.652777777781</v>
      </c>
      <c r="H2336" s="125"/>
      <c r="I2336" s="125" t="s">
        <v>1352</v>
      </c>
      <c r="J2336" s="125"/>
      <c r="K2336" s="125"/>
      <c r="L2336" s="125">
        <v>0</v>
      </c>
      <c r="M2336" s="125">
        <v>0</v>
      </c>
      <c r="N2336" s="125">
        <v>-2.6960000000000001E-2</v>
      </c>
      <c r="O2336" s="125">
        <v>5.2839999999999998E-2</v>
      </c>
      <c r="P2336" s="125"/>
      <c r="Q2336" s="125"/>
      <c r="R2336" s="125">
        <v>2.588E-2</v>
      </c>
      <c r="S2336" s="125"/>
      <c r="T2336" s="125"/>
      <c r="U2336" s="125"/>
      <c r="V2336" s="125"/>
      <c r="W2336" s="125"/>
      <c r="X2336" s="125"/>
      <c r="Y2336" s="125"/>
      <c r="Z2336" s="125"/>
      <c r="AA2336" s="125"/>
      <c r="AB2336" s="125"/>
      <c r="AC2336" s="125"/>
      <c r="AD2336" s="125"/>
      <c r="AE2336" s="125">
        <v>5.2839999999999998E-2</v>
      </c>
      <c r="AF2336" s="125"/>
      <c r="AG2336" s="125"/>
      <c r="AH2336" s="125"/>
      <c r="AI2336" s="125"/>
      <c r="AJ2336" s="125"/>
      <c r="AK2336" s="125"/>
      <c r="AL2336" s="125"/>
      <c r="AM2336" s="125"/>
      <c r="AN2336" s="125"/>
      <c r="AO2336" s="125"/>
      <c r="AP2336" s="125"/>
      <c r="AQ2336" s="125"/>
      <c r="AR2336" s="125"/>
      <c r="AS2336" s="125" t="s">
        <v>1353</v>
      </c>
      <c r="AT2336" s="108" t="str">
        <f t="shared" si="36"/>
        <v>ROL1_2025-07-27_N</v>
      </c>
    </row>
    <row r="2337" spans="1:46" x14ac:dyDescent="0.35">
      <c r="A2337" s="125" t="s">
        <v>1951</v>
      </c>
      <c r="B2337" s="125" t="s">
        <v>1349</v>
      </c>
      <c r="C2337" s="125" t="s">
        <v>1356</v>
      </c>
      <c r="D2337" s="125" t="s">
        <v>1349</v>
      </c>
      <c r="E2337" s="125">
        <v>1.711E-2</v>
      </c>
      <c r="F2337" s="125" t="s">
        <v>1357</v>
      </c>
      <c r="G2337" s="157">
        <v>45865.652777777781</v>
      </c>
      <c r="H2337" s="125"/>
      <c r="I2337" s="125" t="s">
        <v>1352</v>
      </c>
      <c r="J2337" s="125"/>
      <c r="K2337" s="125"/>
      <c r="L2337" s="125">
        <v>0</v>
      </c>
      <c r="M2337" s="125">
        <v>0</v>
      </c>
      <c r="N2337" s="125">
        <v>7.5700000000000003E-3</v>
      </c>
      <c r="O2337" s="125">
        <v>3.3700000000000002E-3</v>
      </c>
      <c r="P2337" s="125"/>
      <c r="Q2337" s="125"/>
      <c r="R2337" s="125">
        <v>1.095E-2</v>
      </c>
      <c r="S2337" s="125"/>
      <c r="T2337" s="125"/>
      <c r="U2337" s="125"/>
      <c r="V2337" s="125"/>
      <c r="W2337" s="125"/>
      <c r="X2337" s="125"/>
      <c r="Y2337" s="125"/>
      <c r="Z2337" s="125"/>
      <c r="AA2337" s="125"/>
      <c r="AB2337" s="125"/>
      <c r="AC2337" s="125"/>
      <c r="AD2337" s="125"/>
      <c r="AE2337" s="125">
        <v>3.3700000000000002E-3</v>
      </c>
      <c r="AF2337" s="125"/>
      <c r="AG2337" s="125"/>
      <c r="AH2337" s="125"/>
      <c r="AI2337" s="125"/>
      <c r="AJ2337" s="125"/>
      <c r="AK2337" s="125"/>
      <c r="AL2337" s="125"/>
      <c r="AM2337" s="125"/>
      <c r="AN2337" s="125"/>
      <c r="AO2337" s="125"/>
      <c r="AP2337" s="125"/>
      <c r="AQ2337" s="125"/>
      <c r="AR2337" s="125"/>
      <c r="AS2337" s="125" t="s">
        <v>1353</v>
      </c>
      <c r="AT2337" s="108" t="str">
        <f t="shared" si="36"/>
        <v>SPBP1_2025-07-27_P</v>
      </c>
    </row>
    <row r="2338" spans="1:46" x14ac:dyDescent="0.35">
      <c r="A2338" s="125" t="s">
        <v>1953</v>
      </c>
      <c r="B2338" s="125" t="s">
        <v>1349</v>
      </c>
      <c r="C2338" s="125" t="s">
        <v>1350</v>
      </c>
      <c r="D2338" s="125" t="s">
        <v>1349</v>
      </c>
      <c r="E2338" s="125">
        <v>-4.6794900000000004</v>
      </c>
      <c r="F2338" s="125" t="s">
        <v>1351</v>
      </c>
      <c r="G2338" s="157">
        <v>45865.654166666667</v>
      </c>
      <c r="H2338" s="125"/>
      <c r="I2338" s="125" t="s">
        <v>1352</v>
      </c>
      <c r="J2338" s="125"/>
      <c r="K2338" s="125"/>
      <c r="L2338" s="125">
        <v>0</v>
      </c>
      <c r="M2338" s="125">
        <v>0</v>
      </c>
      <c r="N2338" s="125">
        <v>-3.63E-3</v>
      </c>
      <c r="O2338" s="125">
        <v>1.316E-2</v>
      </c>
      <c r="P2338" s="125"/>
      <c r="Q2338" s="125"/>
      <c r="R2338" s="125">
        <v>9.5300000000000003E-3</v>
      </c>
      <c r="S2338" s="125"/>
      <c r="T2338" s="125"/>
      <c r="U2338" s="125"/>
      <c r="V2338" s="125"/>
      <c r="W2338" s="125"/>
      <c r="X2338" s="125"/>
      <c r="Y2338" s="125"/>
      <c r="Z2338" s="125"/>
      <c r="AA2338" s="125"/>
      <c r="AB2338" s="125"/>
      <c r="AC2338" s="125"/>
      <c r="AD2338" s="125"/>
      <c r="AE2338" s="125">
        <v>1.316E-2</v>
      </c>
      <c r="AF2338" s="125"/>
      <c r="AG2338" s="125"/>
      <c r="AH2338" s="125"/>
      <c r="AI2338" s="125"/>
      <c r="AJ2338" s="125"/>
      <c r="AK2338" s="125"/>
      <c r="AL2338" s="125"/>
      <c r="AM2338" s="125"/>
      <c r="AN2338" s="125"/>
      <c r="AO2338" s="125"/>
      <c r="AP2338" s="125"/>
      <c r="AQ2338" s="125"/>
      <c r="AR2338" s="125"/>
      <c r="AS2338" s="125" t="s">
        <v>1353</v>
      </c>
      <c r="AT2338" s="108" t="str">
        <f t="shared" si="36"/>
        <v>APL1_2025-07-27_N</v>
      </c>
    </row>
    <row r="2339" spans="1:46" x14ac:dyDescent="0.35">
      <c r="A2339" s="125" t="s">
        <v>1949</v>
      </c>
      <c r="B2339" s="125" t="s">
        <v>1349</v>
      </c>
      <c r="C2339" s="125" t="s">
        <v>1361</v>
      </c>
      <c r="D2339" s="125" t="s">
        <v>1349</v>
      </c>
      <c r="E2339" s="125">
        <v>133.55670000000001</v>
      </c>
      <c r="F2339" s="125" t="s">
        <v>1351</v>
      </c>
      <c r="G2339" s="157">
        <v>45865.654166666667</v>
      </c>
      <c r="H2339" s="125"/>
      <c r="I2339" s="125" t="s">
        <v>1352</v>
      </c>
      <c r="J2339" s="125"/>
      <c r="K2339" s="125"/>
      <c r="L2339" s="125">
        <v>0</v>
      </c>
      <c r="M2339" s="125">
        <v>0</v>
      </c>
      <c r="N2339" s="125">
        <v>0.12934000000000001</v>
      </c>
      <c r="O2339" s="125">
        <v>8.1399999999999997E-3</v>
      </c>
      <c r="P2339" s="125"/>
      <c r="Q2339" s="125"/>
      <c r="R2339" s="125">
        <v>0.13747999999999999</v>
      </c>
      <c r="S2339" s="125"/>
      <c r="T2339" s="125"/>
      <c r="U2339" s="125"/>
      <c r="V2339" s="125"/>
      <c r="W2339" s="125"/>
      <c r="X2339" s="125"/>
      <c r="Y2339" s="125"/>
      <c r="Z2339" s="125"/>
      <c r="AA2339" s="125"/>
      <c r="AB2339" s="125"/>
      <c r="AC2339" s="125"/>
      <c r="AD2339" s="125"/>
      <c r="AE2339" s="125">
        <v>8.1399999999999997E-3</v>
      </c>
      <c r="AF2339" s="125"/>
      <c r="AG2339" s="125"/>
      <c r="AH2339" s="125"/>
      <c r="AI2339" s="125"/>
      <c r="AJ2339" s="125"/>
      <c r="AK2339" s="125"/>
      <c r="AL2339" s="125"/>
      <c r="AM2339" s="125"/>
      <c r="AN2339" s="125"/>
      <c r="AO2339" s="125"/>
      <c r="AP2339" s="125"/>
      <c r="AQ2339" s="125"/>
      <c r="AR2339" s="125"/>
      <c r="AS2339" s="125" t="s">
        <v>1353</v>
      </c>
      <c r="AT2339" s="108" t="str">
        <f t="shared" si="36"/>
        <v>SPBP2_2025-07-27_T</v>
      </c>
    </row>
    <row r="2340" spans="1:46" x14ac:dyDescent="0.35">
      <c r="A2340" s="125" t="s">
        <v>1950</v>
      </c>
      <c r="B2340" s="125" t="s">
        <v>1349</v>
      </c>
      <c r="C2340" s="125" t="s">
        <v>1361</v>
      </c>
      <c r="D2340" s="125" t="s">
        <v>1349</v>
      </c>
      <c r="E2340" s="125">
        <v>163.03710000000001</v>
      </c>
      <c r="F2340" s="125" t="s">
        <v>1351</v>
      </c>
      <c r="G2340" s="157">
        <v>45865.654861111114</v>
      </c>
      <c r="H2340" s="125"/>
      <c r="I2340" s="125" t="s">
        <v>1352</v>
      </c>
      <c r="J2340" s="125"/>
      <c r="K2340" s="125"/>
      <c r="L2340" s="125">
        <v>0</v>
      </c>
      <c r="M2340" s="125">
        <v>0</v>
      </c>
      <c r="N2340" s="125">
        <v>0.15801999999999999</v>
      </c>
      <c r="O2340" s="125">
        <v>4.4200000000000003E-3</v>
      </c>
      <c r="P2340" s="125"/>
      <c r="Q2340" s="125"/>
      <c r="R2340" s="125">
        <v>0.16244</v>
      </c>
      <c r="S2340" s="125"/>
      <c r="T2340" s="125"/>
      <c r="U2340" s="125"/>
      <c r="V2340" s="125"/>
      <c r="W2340" s="125"/>
      <c r="X2340" s="125"/>
      <c r="Y2340" s="125"/>
      <c r="Z2340" s="125"/>
      <c r="AA2340" s="125"/>
      <c r="AB2340" s="125"/>
      <c r="AC2340" s="125"/>
      <c r="AD2340" s="125"/>
      <c r="AE2340" s="125">
        <v>4.4200000000000003E-3</v>
      </c>
      <c r="AF2340" s="125"/>
      <c r="AG2340" s="125"/>
      <c r="AH2340" s="125"/>
      <c r="AI2340" s="125"/>
      <c r="AJ2340" s="125"/>
      <c r="AK2340" s="125"/>
      <c r="AL2340" s="125"/>
      <c r="AM2340" s="125"/>
      <c r="AN2340" s="125"/>
      <c r="AO2340" s="125"/>
      <c r="AP2340" s="125"/>
      <c r="AQ2340" s="125"/>
      <c r="AR2340" s="125"/>
      <c r="AS2340" s="125" t="s">
        <v>1353</v>
      </c>
      <c r="AT2340" s="108" t="str">
        <f t="shared" si="36"/>
        <v>CB2_2025-07-27_T</v>
      </c>
    </row>
    <row r="2341" spans="1:46" x14ac:dyDescent="0.35">
      <c r="A2341" s="125" t="s">
        <v>1952</v>
      </c>
      <c r="B2341" s="125" t="s">
        <v>1349</v>
      </c>
      <c r="C2341" s="125" t="s">
        <v>1356</v>
      </c>
      <c r="D2341" s="125" t="s">
        <v>1349</v>
      </c>
      <c r="E2341" s="125">
        <v>-2.6030000000000001E-2</v>
      </c>
      <c r="F2341" s="125" t="s">
        <v>1357</v>
      </c>
      <c r="G2341" s="157">
        <v>45865.654861111114</v>
      </c>
      <c r="H2341" s="125"/>
      <c r="I2341" s="125" t="s">
        <v>1352</v>
      </c>
      <c r="J2341" s="125"/>
      <c r="K2341" s="125"/>
      <c r="L2341" s="125">
        <v>0</v>
      </c>
      <c r="M2341" s="125">
        <v>0</v>
      </c>
      <c r="N2341" s="125">
        <v>-1.37E-2</v>
      </c>
      <c r="O2341" s="125">
        <v>3.2239999999999998E-2</v>
      </c>
      <c r="P2341" s="125"/>
      <c r="Q2341" s="125"/>
      <c r="R2341" s="125">
        <v>1.8540000000000001E-2</v>
      </c>
      <c r="S2341" s="125"/>
      <c r="T2341" s="125"/>
      <c r="U2341" s="125"/>
      <c r="V2341" s="125"/>
      <c r="W2341" s="125"/>
      <c r="X2341" s="125"/>
      <c r="Y2341" s="125"/>
      <c r="Z2341" s="125"/>
      <c r="AA2341" s="125"/>
      <c r="AB2341" s="125"/>
      <c r="AC2341" s="125"/>
      <c r="AD2341" s="125"/>
      <c r="AE2341" s="125">
        <v>3.2239999999999998E-2</v>
      </c>
      <c r="AF2341" s="125"/>
      <c r="AG2341" s="125"/>
      <c r="AH2341" s="125"/>
      <c r="AI2341" s="125"/>
      <c r="AJ2341" s="125"/>
      <c r="AK2341" s="125"/>
      <c r="AL2341" s="125"/>
      <c r="AM2341" s="125"/>
      <c r="AN2341" s="125"/>
      <c r="AO2341" s="125"/>
      <c r="AP2341" s="125"/>
      <c r="AQ2341" s="125"/>
      <c r="AR2341" s="125"/>
      <c r="AS2341" s="125" t="s">
        <v>1353</v>
      </c>
      <c r="AT2341" s="108" t="str">
        <f t="shared" si="36"/>
        <v>ROL1_2025-07-27_P</v>
      </c>
    </row>
    <row r="2342" spans="1:46" x14ac:dyDescent="0.35">
      <c r="A2342" s="125" t="s">
        <v>1954</v>
      </c>
      <c r="B2342" s="125" t="s">
        <v>1349</v>
      </c>
      <c r="C2342" s="125" t="s">
        <v>1350</v>
      </c>
      <c r="D2342" s="125" t="s">
        <v>1349</v>
      </c>
      <c r="E2342" s="125">
        <v>1.03366</v>
      </c>
      <c r="F2342" s="125" t="s">
        <v>1351</v>
      </c>
      <c r="G2342" s="157">
        <v>45865.654861111114</v>
      </c>
      <c r="H2342" s="125"/>
      <c r="I2342" s="125" t="s">
        <v>1352</v>
      </c>
      <c r="J2342" s="125"/>
      <c r="K2342" s="125"/>
      <c r="L2342" s="125">
        <v>0</v>
      </c>
      <c r="M2342" s="125">
        <v>0</v>
      </c>
      <c r="N2342" s="125">
        <v>1.227E-2</v>
      </c>
      <c r="O2342" s="125">
        <v>5.3400000000000001E-3</v>
      </c>
      <c r="P2342" s="125"/>
      <c r="Q2342" s="125"/>
      <c r="R2342" s="125">
        <v>1.7610000000000001E-2</v>
      </c>
      <c r="S2342" s="125"/>
      <c r="T2342" s="125"/>
      <c r="U2342" s="125"/>
      <c r="V2342" s="125"/>
      <c r="W2342" s="125"/>
      <c r="X2342" s="125"/>
      <c r="Y2342" s="125"/>
      <c r="Z2342" s="125"/>
      <c r="AA2342" s="125"/>
      <c r="AB2342" s="125"/>
      <c r="AC2342" s="125"/>
      <c r="AD2342" s="125"/>
      <c r="AE2342" s="125">
        <v>5.3400000000000001E-3</v>
      </c>
      <c r="AF2342" s="125"/>
      <c r="AG2342" s="125"/>
      <c r="AH2342" s="125"/>
      <c r="AI2342" s="125"/>
      <c r="AJ2342" s="125"/>
      <c r="AK2342" s="125"/>
      <c r="AL2342" s="125"/>
      <c r="AM2342" s="125"/>
      <c r="AN2342" s="125"/>
      <c r="AO2342" s="125"/>
      <c r="AP2342" s="125"/>
      <c r="AQ2342" s="125"/>
      <c r="AR2342" s="125"/>
      <c r="AS2342" s="125" t="s">
        <v>1353</v>
      </c>
      <c r="AT2342" s="108" t="str">
        <f t="shared" si="36"/>
        <v>SB2_2025-07-27_N</v>
      </c>
    </row>
    <row r="2343" spans="1:46" x14ac:dyDescent="0.35">
      <c r="A2343" s="125" t="s">
        <v>1951</v>
      </c>
      <c r="B2343" s="125" t="s">
        <v>1349</v>
      </c>
      <c r="C2343" s="125" t="s">
        <v>1361</v>
      </c>
      <c r="D2343" s="125" t="s">
        <v>1349</v>
      </c>
      <c r="E2343" s="125">
        <v>6.9620100000000003</v>
      </c>
      <c r="F2343" s="125" t="s">
        <v>1351</v>
      </c>
      <c r="G2343" s="157">
        <v>45865.655555555553</v>
      </c>
      <c r="H2343" s="125"/>
      <c r="I2343" s="125" t="s">
        <v>1352</v>
      </c>
      <c r="J2343" s="125"/>
      <c r="K2343" s="125"/>
      <c r="L2343" s="125">
        <v>0</v>
      </c>
      <c r="M2343" s="125">
        <v>0</v>
      </c>
      <c r="N2343" s="125">
        <v>9.1199999999999996E-3</v>
      </c>
      <c r="O2343" s="125">
        <v>5.9100000000000003E-3</v>
      </c>
      <c r="P2343" s="125"/>
      <c r="Q2343" s="125"/>
      <c r="R2343" s="125">
        <v>1.503E-2</v>
      </c>
      <c r="S2343" s="125"/>
      <c r="T2343" s="125"/>
      <c r="U2343" s="125"/>
      <c r="V2343" s="125"/>
      <c r="W2343" s="125"/>
      <c r="X2343" s="125"/>
      <c r="Y2343" s="125"/>
      <c r="Z2343" s="125"/>
      <c r="AA2343" s="125"/>
      <c r="AB2343" s="125"/>
      <c r="AC2343" s="125"/>
      <c r="AD2343" s="125"/>
      <c r="AE2343" s="125">
        <v>5.9100000000000003E-3</v>
      </c>
      <c r="AF2343" s="125"/>
      <c r="AG2343" s="125"/>
      <c r="AH2343" s="125"/>
      <c r="AI2343" s="125"/>
      <c r="AJ2343" s="125"/>
      <c r="AK2343" s="125"/>
      <c r="AL2343" s="125"/>
      <c r="AM2343" s="125"/>
      <c r="AN2343" s="125"/>
      <c r="AO2343" s="125"/>
      <c r="AP2343" s="125"/>
      <c r="AQ2343" s="125"/>
      <c r="AR2343" s="125"/>
      <c r="AS2343" s="125" t="s">
        <v>1353</v>
      </c>
      <c r="AT2343" s="108" t="str">
        <f t="shared" si="36"/>
        <v>SPBP1_2025-07-27_T</v>
      </c>
    </row>
    <row r="2344" spans="1:46" x14ac:dyDescent="0.35">
      <c r="A2344" s="125" t="s">
        <v>1952</v>
      </c>
      <c r="B2344" s="125" t="s">
        <v>1349</v>
      </c>
      <c r="C2344" s="125" t="s">
        <v>1359</v>
      </c>
      <c r="D2344" s="125" t="s">
        <v>1349</v>
      </c>
      <c r="E2344" s="125">
        <v>267.82040000000001</v>
      </c>
      <c r="F2344" s="125" t="s">
        <v>1357</v>
      </c>
      <c r="G2344" s="157">
        <v>45865.656944444447</v>
      </c>
      <c r="H2344" s="125"/>
      <c r="I2344" s="125" t="s">
        <v>1352</v>
      </c>
      <c r="J2344" s="125"/>
      <c r="K2344" s="125" t="s">
        <v>1360</v>
      </c>
      <c r="L2344" s="125">
        <v>4</v>
      </c>
      <c r="M2344" s="125">
        <v>0</v>
      </c>
      <c r="N2344" s="125">
        <v>0.16141</v>
      </c>
      <c r="O2344" s="125">
        <v>0.12956000000000001</v>
      </c>
      <c r="P2344" s="125"/>
      <c r="Q2344" s="125"/>
      <c r="R2344" s="125">
        <v>0.29097000000000001</v>
      </c>
      <c r="S2344" s="125"/>
      <c r="T2344" s="125"/>
      <c r="U2344" s="125"/>
      <c r="V2344" s="125"/>
      <c r="W2344" s="125"/>
      <c r="X2344" s="125"/>
      <c r="Y2344" s="125"/>
      <c r="Z2344" s="125"/>
      <c r="AA2344" s="125"/>
      <c r="AB2344" s="125"/>
      <c r="AC2344" s="125"/>
      <c r="AD2344" s="125"/>
      <c r="AE2344" s="125">
        <v>0.12956000000000001</v>
      </c>
      <c r="AF2344" s="125"/>
      <c r="AG2344" s="125"/>
      <c r="AH2344" s="125"/>
      <c r="AI2344" s="125"/>
      <c r="AJ2344" s="125"/>
      <c r="AK2344" s="125"/>
      <c r="AL2344" s="125"/>
      <c r="AM2344" s="125"/>
      <c r="AN2344" s="125"/>
      <c r="AO2344" s="125"/>
      <c r="AP2344" s="125"/>
      <c r="AQ2344" s="125"/>
      <c r="AR2344" s="125"/>
      <c r="AS2344" s="125" t="s">
        <v>1353</v>
      </c>
      <c r="AT2344" s="108" t="str">
        <f t="shared" si="36"/>
        <v>ROL1_2025-07-27_C</v>
      </c>
    </row>
    <row r="2345" spans="1:46" x14ac:dyDescent="0.35">
      <c r="A2345" s="125" t="s">
        <v>1951</v>
      </c>
      <c r="B2345" s="125" t="s">
        <v>1349</v>
      </c>
      <c r="C2345" s="125" t="s">
        <v>1359</v>
      </c>
      <c r="D2345" s="125" t="s">
        <v>1349</v>
      </c>
      <c r="E2345" s="125">
        <v>223.7705</v>
      </c>
      <c r="F2345" s="125" t="s">
        <v>1357</v>
      </c>
      <c r="G2345" s="157">
        <v>45865.656944444447</v>
      </c>
      <c r="H2345" s="125"/>
      <c r="I2345" s="125" t="s">
        <v>1352</v>
      </c>
      <c r="J2345" s="125"/>
      <c r="K2345" s="125" t="s">
        <v>1360</v>
      </c>
      <c r="L2345" s="125">
        <v>4</v>
      </c>
      <c r="M2345" s="125">
        <v>0</v>
      </c>
      <c r="N2345" s="125">
        <v>0.13668</v>
      </c>
      <c r="O2345" s="125">
        <v>0.13016</v>
      </c>
      <c r="P2345" s="125"/>
      <c r="Q2345" s="125"/>
      <c r="R2345" s="125">
        <v>0.26684999999999998</v>
      </c>
      <c r="S2345" s="125"/>
      <c r="T2345" s="125"/>
      <c r="U2345" s="125"/>
      <c r="V2345" s="125"/>
      <c r="W2345" s="125"/>
      <c r="X2345" s="125"/>
      <c r="Y2345" s="125"/>
      <c r="Z2345" s="125"/>
      <c r="AA2345" s="125"/>
      <c r="AB2345" s="125"/>
      <c r="AC2345" s="125"/>
      <c r="AD2345" s="125"/>
      <c r="AE2345" s="125">
        <v>0.13016</v>
      </c>
      <c r="AF2345" s="125"/>
      <c r="AG2345" s="125"/>
      <c r="AH2345" s="125"/>
      <c r="AI2345" s="125"/>
      <c r="AJ2345" s="125"/>
      <c r="AK2345" s="125"/>
      <c r="AL2345" s="125"/>
      <c r="AM2345" s="125"/>
      <c r="AN2345" s="125"/>
      <c r="AO2345" s="125"/>
      <c r="AP2345" s="125"/>
      <c r="AQ2345" s="125"/>
      <c r="AR2345" s="125"/>
      <c r="AS2345" s="125" t="s">
        <v>1353</v>
      </c>
      <c r="AT2345" s="108" t="str">
        <f t="shared" si="36"/>
        <v>SPBP1_2025-07-27_C</v>
      </c>
    </row>
    <row r="2346" spans="1:46" x14ac:dyDescent="0.35">
      <c r="A2346" s="125" t="s">
        <v>1950</v>
      </c>
      <c r="B2346" s="125" t="s">
        <v>1349</v>
      </c>
      <c r="C2346" s="125" t="s">
        <v>1359</v>
      </c>
      <c r="D2346" s="125" t="s">
        <v>1349</v>
      </c>
      <c r="E2346" s="125">
        <v>482.81700000000001</v>
      </c>
      <c r="F2346" s="125" t="s">
        <v>1357</v>
      </c>
      <c r="G2346" s="157">
        <v>45865.657638888886</v>
      </c>
      <c r="H2346" s="125"/>
      <c r="I2346" s="125" t="s">
        <v>1352</v>
      </c>
      <c r="J2346" s="125"/>
      <c r="K2346" s="125" t="s">
        <v>1360</v>
      </c>
      <c r="L2346" s="125">
        <v>20</v>
      </c>
      <c r="M2346" s="125">
        <v>0</v>
      </c>
      <c r="N2346" s="125">
        <v>7.2870000000000004E-2</v>
      </c>
      <c r="O2346" s="125">
        <v>0.13259000000000001</v>
      </c>
      <c r="P2346" s="125"/>
      <c r="Q2346" s="125"/>
      <c r="R2346" s="125">
        <v>0.20546</v>
      </c>
      <c r="S2346" s="125"/>
      <c r="T2346" s="125"/>
      <c r="U2346" s="125"/>
      <c r="V2346" s="125"/>
      <c r="W2346" s="125"/>
      <c r="X2346" s="125"/>
      <c r="Y2346" s="125"/>
      <c r="Z2346" s="125"/>
      <c r="AA2346" s="125"/>
      <c r="AB2346" s="125"/>
      <c r="AC2346" s="125"/>
      <c r="AD2346" s="125"/>
      <c r="AE2346" s="125">
        <v>0.13259000000000001</v>
      </c>
      <c r="AF2346" s="125"/>
      <c r="AG2346" s="125"/>
      <c r="AH2346" s="125"/>
      <c r="AI2346" s="125"/>
      <c r="AJ2346" s="125"/>
      <c r="AK2346" s="125"/>
      <c r="AL2346" s="125"/>
      <c r="AM2346" s="125"/>
      <c r="AN2346" s="125"/>
      <c r="AO2346" s="125"/>
      <c r="AP2346" s="125"/>
      <c r="AQ2346" s="125"/>
      <c r="AR2346" s="125"/>
      <c r="AS2346" s="125" t="s">
        <v>1353</v>
      </c>
      <c r="AT2346" s="108" t="str">
        <f t="shared" si="36"/>
        <v>CB2_2025-07-27_C</v>
      </c>
    </row>
    <row r="2347" spans="1:46" x14ac:dyDescent="0.35">
      <c r="A2347" s="125" t="s">
        <v>1953</v>
      </c>
      <c r="B2347" s="125" t="s">
        <v>1349</v>
      </c>
      <c r="C2347" s="125" t="s">
        <v>1356</v>
      </c>
      <c r="D2347" s="125" t="s">
        <v>1349</v>
      </c>
      <c r="E2347" s="125">
        <v>1.0699999999999999E-2</v>
      </c>
      <c r="F2347" s="125" t="s">
        <v>1357</v>
      </c>
      <c r="G2347" s="157">
        <v>45865.658333333333</v>
      </c>
      <c r="H2347" s="125"/>
      <c r="I2347" s="125" t="s">
        <v>1352</v>
      </c>
      <c r="J2347" s="125"/>
      <c r="K2347" s="125"/>
      <c r="L2347" s="125">
        <v>0</v>
      </c>
      <c r="M2347" s="125">
        <v>0</v>
      </c>
      <c r="N2347" s="125">
        <v>4.4099999999999999E-3</v>
      </c>
      <c r="O2347" s="125">
        <v>4.4200000000000003E-3</v>
      </c>
      <c r="P2347" s="125"/>
      <c r="Q2347" s="125"/>
      <c r="R2347" s="125">
        <v>8.8299999999999993E-3</v>
      </c>
      <c r="S2347" s="125"/>
      <c r="T2347" s="125"/>
      <c r="U2347" s="125"/>
      <c r="V2347" s="125"/>
      <c r="W2347" s="125"/>
      <c r="X2347" s="125"/>
      <c r="Y2347" s="125"/>
      <c r="Z2347" s="125"/>
      <c r="AA2347" s="125"/>
      <c r="AB2347" s="125"/>
      <c r="AC2347" s="125"/>
      <c r="AD2347" s="125"/>
      <c r="AE2347" s="125">
        <v>4.4200000000000003E-3</v>
      </c>
      <c r="AF2347" s="125"/>
      <c r="AG2347" s="125"/>
      <c r="AH2347" s="125"/>
      <c r="AI2347" s="125"/>
      <c r="AJ2347" s="125"/>
      <c r="AK2347" s="125"/>
      <c r="AL2347" s="125"/>
      <c r="AM2347" s="125"/>
      <c r="AN2347" s="125"/>
      <c r="AO2347" s="125"/>
      <c r="AP2347" s="125"/>
      <c r="AQ2347" s="125"/>
      <c r="AR2347" s="125"/>
      <c r="AS2347" s="125" t="s">
        <v>1353</v>
      </c>
      <c r="AT2347" s="108" t="str">
        <f t="shared" si="36"/>
        <v>APL1_2025-07-27_P</v>
      </c>
    </row>
    <row r="2348" spans="1:46" x14ac:dyDescent="0.35">
      <c r="A2348" s="125" t="s">
        <v>1952</v>
      </c>
      <c r="B2348" s="125" t="s">
        <v>1349</v>
      </c>
      <c r="C2348" s="125" t="s">
        <v>1361</v>
      </c>
      <c r="D2348" s="125" t="s">
        <v>1349</v>
      </c>
      <c r="E2348" s="125">
        <v>-9.0094100000000008</v>
      </c>
      <c r="F2348" s="125" t="s">
        <v>1351</v>
      </c>
      <c r="G2348" s="157">
        <v>45865.65902777778</v>
      </c>
      <c r="H2348" s="125"/>
      <c r="I2348" s="125" t="s">
        <v>1352</v>
      </c>
      <c r="J2348" s="125">
        <v>30</v>
      </c>
      <c r="K2348" s="125"/>
      <c r="L2348" s="125">
        <v>0</v>
      </c>
      <c r="M2348" s="125">
        <v>0</v>
      </c>
      <c r="N2348" s="125">
        <v>-5.7299999999999999E-3</v>
      </c>
      <c r="O2348" s="125">
        <v>1.9130000000000001E-2</v>
      </c>
      <c r="P2348" s="125"/>
      <c r="Q2348" s="125"/>
      <c r="R2348" s="125">
        <v>1.34E-2</v>
      </c>
      <c r="S2348" s="125"/>
      <c r="T2348" s="125"/>
      <c r="U2348" s="125"/>
      <c r="V2348" s="125"/>
      <c r="W2348" s="125"/>
      <c r="X2348" s="125"/>
      <c r="Y2348" s="125"/>
      <c r="Z2348" s="125"/>
      <c r="AA2348" s="125"/>
      <c r="AB2348" s="125"/>
      <c r="AC2348" s="125"/>
      <c r="AD2348" s="125"/>
      <c r="AE2348" s="125">
        <v>1.9130000000000001E-2</v>
      </c>
      <c r="AF2348" s="125"/>
      <c r="AG2348" s="125"/>
      <c r="AH2348" s="125"/>
      <c r="AI2348" s="125"/>
      <c r="AJ2348" s="125"/>
      <c r="AK2348" s="125"/>
      <c r="AL2348" s="125"/>
      <c r="AM2348" s="125"/>
      <c r="AN2348" s="125"/>
      <c r="AO2348" s="125"/>
      <c r="AP2348" s="125"/>
      <c r="AQ2348" s="125"/>
      <c r="AR2348" s="125"/>
      <c r="AS2348" s="125" t="s">
        <v>1353</v>
      </c>
      <c r="AT2348" s="108" t="str">
        <f t="shared" si="36"/>
        <v>ROL1_2025-07-27_T</v>
      </c>
    </row>
    <row r="2349" spans="1:46" x14ac:dyDescent="0.35">
      <c r="A2349" s="125" t="s">
        <v>1940</v>
      </c>
      <c r="B2349" s="125" t="s">
        <v>1349</v>
      </c>
      <c r="C2349" s="125" t="s">
        <v>1359</v>
      </c>
      <c r="D2349" s="125" t="s">
        <v>1349</v>
      </c>
      <c r="E2349" s="125">
        <v>642.12869999999998</v>
      </c>
      <c r="F2349" s="125" t="s">
        <v>1357</v>
      </c>
      <c r="G2349" s="157">
        <v>45865.659722222219</v>
      </c>
      <c r="H2349" s="125"/>
      <c r="I2349" s="125" t="s">
        <v>1352</v>
      </c>
      <c r="J2349" s="125"/>
      <c r="K2349" s="125" t="s">
        <v>1360</v>
      </c>
      <c r="L2349" s="125">
        <v>25</v>
      </c>
      <c r="M2349" s="125">
        <v>0</v>
      </c>
      <c r="N2349" s="125">
        <v>7.8009999999999996E-2</v>
      </c>
      <c r="O2349" s="125">
        <v>0.12922</v>
      </c>
      <c r="P2349" s="125"/>
      <c r="Q2349" s="125"/>
      <c r="R2349" s="125">
        <v>0.20723</v>
      </c>
      <c r="S2349" s="125"/>
      <c r="T2349" s="125"/>
      <c r="U2349" s="125"/>
      <c r="V2349" s="125"/>
      <c r="W2349" s="125"/>
      <c r="X2349" s="125"/>
      <c r="Y2349" s="125"/>
      <c r="Z2349" s="125"/>
      <c r="AA2349" s="125"/>
      <c r="AB2349" s="125"/>
      <c r="AC2349" s="125"/>
      <c r="AD2349" s="125"/>
      <c r="AE2349" s="125">
        <v>0.12922</v>
      </c>
      <c r="AF2349" s="125"/>
      <c r="AG2349" s="125"/>
      <c r="AH2349" s="125"/>
      <c r="AI2349" s="125"/>
      <c r="AJ2349" s="125"/>
      <c r="AK2349" s="125"/>
      <c r="AL2349" s="125"/>
      <c r="AM2349" s="125"/>
      <c r="AN2349" s="125"/>
      <c r="AO2349" s="125"/>
      <c r="AP2349" s="125"/>
      <c r="AQ2349" s="125"/>
      <c r="AR2349" s="125"/>
      <c r="AS2349" s="125" t="s">
        <v>1353</v>
      </c>
      <c r="AT2349" s="108" t="str">
        <f t="shared" si="36"/>
        <v>CB3_2025-07-27_C</v>
      </c>
    </row>
    <row r="2350" spans="1:46" x14ac:dyDescent="0.35">
      <c r="A2350" s="125" t="s">
        <v>1953</v>
      </c>
      <c r="B2350" s="125" t="s">
        <v>1349</v>
      </c>
      <c r="C2350" s="125" t="s">
        <v>1361</v>
      </c>
      <c r="D2350" s="125" t="s">
        <v>1349</v>
      </c>
      <c r="E2350" s="125">
        <v>24.798660000000002</v>
      </c>
      <c r="F2350" s="125" t="s">
        <v>1351</v>
      </c>
      <c r="G2350" s="157">
        <v>45865.660416666666</v>
      </c>
      <c r="H2350" s="125"/>
      <c r="I2350" s="125" t="s">
        <v>1352</v>
      </c>
      <c r="J2350" s="125"/>
      <c r="K2350" s="125"/>
      <c r="L2350" s="125">
        <v>0</v>
      </c>
      <c r="M2350" s="125">
        <v>0</v>
      </c>
      <c r="N2350" s="125">
        <v>2.5770000000000001E-2</v>
      </c>
      <c r="O2350" s="125">
        <v>5.7099999999999998E-3</v>
      </c>
      <c r="P2350" s="125"/>
      <c r="Q2350" s="125"/>
      <c r="R2350" s="125">
        <v>3.1480000000000001E-2</v>
      </c>
      <c r="S2350" s="125"/>
      <c r="T2350" s="125"/>
      <c r="U2350" s="125"/>
      <c r="V2350" s="125"/>
      <c r="W2350" s="125"/>
      <c r="X2350" s="125"/>
      <c r="Y2350" s="125"/>
      <c r="Z2350" s="125"/>
      <c r="AA2350" s="125"/>
      <c r="AB2350" s="125"/>
      <c r="AC2350" s="125"/>
      <c r="AD2350" s="125"/>
      <c r="AE2350" s="125">
        <v>5.7099999999999998E-3</v>
      </c>
      <c r="AF2350" s="125"/>
      <c r="AG2350" s="125"/>
      <c r="AH2350" s="125"/>
      <c r="AI2350" s="125"/>
      <c r="AJ2350" s="125"/>
      <c r="AK2350" s="125"/>
      <c r="AL2350" s="125"/>
      <c r="AM2350" s="125"/>
      <c r="AN2350" s="125"/>
      <c r="AO2350" s="125"/>
      <c r="AP2350" s="125"/>
      <c r="AQ2350" s="125"/>
      <c r="AR2350" s="125"/>
      <c r="AS2350" s="125" t="s">
        <v>1353</v>
      </c>
      <c r="AT2350" s="108" t="str">
        <f t="shared" si="36"/>
        <v>APL1_2025-07-27_T</v>
      </c>
    </row>
    <row r="2351" spans="1:46" x14ac:dyDescent="0.35">
      <c r="A2351" s="125" t="s">
        <v>1953</v>
      </c>
      <c r="B2351" s="125" t="s">
        <v>1349</v>
      </c>
      <c r="C2351" s="125" t="s">
        <v>1359</v>
      </c>
      <c r="D2351" s="125" t="s">
        <v>1349</v>
      </c>
      <c r="E2351" s="125">
        <v>270.36680000000001</v>
      </c>
      <c r="F2351" s="125" t="s">
        <v>1357</v>
      </c>
      <c r="G2351" s="157">
        <v>45865.661111111112</v>
      </c>
      <c r="H2351" s="125"/>
      <c r="I2351" s="125" t="s">
        <v>1352</v>
      </c>
      <c r="J2351" s="125"/>
      <c r="K2351" s="125" t="s">
        <v>1360</v>
      </c>
      <c r="L2351" s="125">
        <v>4</v>
      </c>
      <c r="M2351" s="125">
        <v>0</v>
      </c>
      <c r="N2351" s="125">
        <v>0.16281999999999999</v>
      </c>
      <c r="O2351" s="125">
        <v>0.12970999999999999</v>
      </c>
      <c r="P2351" s="125"/>
      <c r="Q2351" s="125"/>
      <c r="R2351" s="125">
        <v>0.29254000000000002</v>
      </c>
      <c r="S2351" s="125"/>
      <c r="T2351" s="125"/>
      <c r="U2351" s="125"/>
      <c r="V2351" s="125"/>
      <c r="W2351" s="125"/>
      <c r="X2351" s="125"/>
      <c r="Y2351" s="125"/>
      <c r="Z2351" s="125"/>
      <c r="AA2351" s="125"/>
      <c r="AB2351" s="125"/>
      <c r="AC2351" s="125"/>
      <c r="AD2351" s="125"/>
      <c r="AE2351" s="125">
        <v>0.12970999999999999</v>
      </c>
      <c r="AF2351" s="125"/>
      <c r="AG2351" s="125"/>
      <c r="AH2351" s="125"/>
      <c r="AI2351" s="125"/>
      <c r="AJ2351" s="125"/>
      <c r="AK2351" s="125"/>
      <c r="AL2351" s="125"/>
      <c r="AM2351" s="125"/>
      <c r="AN2351" s="125"/>
      <c r="AO2351" s="125"/>
      <c r="AP2351" s="125"/>
      <c r="AQ2351" s="125"/>
      <c r="AR2351" s="125"/>
      <c r="AS2351" s="125" t="s">
        <v>1353</v>
      </c>
      <c r="AT2351" s="108" t="str">
        <f t="shared" si="36"/>
        <v>APL1_2025-07-27_C</v>
      </c>
    </row>
    <row r="2352" spans="1:46" x14ac:dyDescent="0.35">
      <c r="A2352" s="125" t="s">
        <v>1954</v>
      </c>
      <c r="B2352" s="125" t="s">
        <v>1349</v>
      </c>
      <c r="C2352" s="125" t="s">
        <v>1356</v>
      </c>
      <c r="D2352" s="125" t="s">
        <v>1349</v>
      </c>
      <c r="E2352" s="125">
        <v>0.16525000000000001</v>
      </c>
      <c r="F2352" s="125" t="s">
        <v>1357</v>
      </c>
      <c r="G2352" s="157">
        <v>45865.661111111112</v>
      </c>
      <c r="H2352" s="125"/>
      <c r="I2352" s="125" t="s">
        <v>1352</v>
      </c>
      <c r="J2352" s="125"/>
      <c r="K2352" s="125"/>
      <c r="L2352" s="125">
        <v>0</v>
      </c>
      <c r="M2352" s="125">
        <v>0</v>
      </c>
      <c r="N2352" s="125">
        <v>8.0619999999999997E-2</v>
      </c>
      <c r="O2352" s="125">
        <v>1.73E-3</v>
      </c>
      <c r="P2352" s="125"/>
      <c r="Q2352" s="125"/>
      <c r="R2352" s="125">
        <v>8.2360000000000003E-2</v>
      </c>
      <c r="S2352" s="125"/>
      <c r="T2352" s="125"/>
      <c r="U2352" s="125"/>
      <c r="V2352" s="125"/>
      <c r="W2352" s="125"/>
      <c r="X2352" s="125"/>
      <c r="Y2352" s="125"/>
      <c r="Z2352" s="125"/>
      <c r="AA2352" s="125"/>
      <c r="AB2352" s="125"/>
      <c r="AC2352" s="125"/>
      <c r="AD2352" s="125"/>
      <c r="AE2352" s="125">
        <v>1.73E-3</v>
      </c>
      <c r="AF2352" s="125"/>
      <c r="AG2352" s="125"/>
      <c r="AH2352" s="125"/>
      <c r="AI2352" s="125"/>
      <c r="AJ2352" s="125"/>
      <c r="AK2352" s="125"/>
      <c r="AL2352" s="125"/>
      <c r="AM2352" s="125"/>
      <c r="AN2352" s="125"/>
      <c r="AO2352" s="125"/>
      <c r="AP2352" s="125"/>
      <c r="AQ2352" s="125"/>
      <c r="AR2352" s="125"/>
      <c r="AS2352" s="125" t="s">
        <v>1353</v>
      </c>
      <c r="AT2352" s="108" t="str">
        <f t="shared" si="36"/>
        <v>SB2_2025-07-27_P</v>
      </c>
    </row>
    <row r="2353" spans="1:46" x14ac:dyDescent="0.35">
      <c r="A2353" s="125" t="s">
        <v>1939</v>
      </c>
      <c r="B2353" s="125" t="s">
        <v>1349</v>
      </c>
      <c r="C2353" s="125" t="s">
        <v>1359</v>
      </c>
      <c r="D2353" s="125" t="s">
        <v>1349</v>
      </c>
      <c r="E2353" s="125">
        <v>495.66480000000001</v>
      </c>
      <c r="F2353" s="125" t="s">
        <v>1357</v>
      </c>
      <c r="G2353" s="157">
        <v>45865.661805555559</v>
      </c>
      <c r="H2353" s="125"/>
      <c r="I2353" s="125" t="s">
        <v>1352</v>
      </c>
      <c r="J2353" s="125"/>
      <c r="K2353" s="125" t="s">
        <v>1360</v>
      </c>
      <c r="L2353" s="125">
        <v>20</v>
      </c>
      <c r="M2353" s="125">
        <v>0</v>
      </c>
      <c r="N2353" s="125">
        <v>7.4709999999999999E-2</v>
      </c>
      <c r="O2353" s="125">
        <v>0.13003000000000001</v>
      </c>
      <c r="P2353" s="125"/>
      <c r="Q2353" s="125"/>
      <c r="R2353" s="125">
        <v>0.20474999999999999</v>
      </c>
      <c r="S2353" s="125"/>
      <c r="T2353" s="125"/>
      <c r="U2353" s="125"/>
      <c r="V2353" s="125"/>
      <c r="W2353" s="125"/>
      <c r="X2353" s="125"/>
      <c r="Y2353" s="125"/>
      <c r="Z2353" s="125"/>
      <c r="AA2353" s="125"/>
      <c r="AB2353" s="125"/>
      <c r="AC2353" s="125"/>
      <c r="AD2353" s="125"/>
      <c r="AE2353" s="125">
        <v>0.13003000000000001</v>
      </c>
      <c r="AF2353" s="125"/>
      <c r="AG2353" s="125"/>
      <c r="AH2353" s="125"/>
      <c r="AI2353" s="125"/>
      <c r="AJ2353" s="125"/>
      <c r="AK2353" s="125"/>
      <c r="AL2353" s="125"/>
      <c r="AM2353" s="125"/>
      <c r="AN2353" s="125"/>
      <c r="AO2353" s="125"/>
      <c r="AP2353" s="125"/>
      <c r="AQ2353" s="125"/>
      <c r="AR2353" s="125"/>
      <c r="AS2353" s="125" t="s">
        <v>1353</v>
      </c>
      <c r="AT2353" s="108" t="str">
        <f t="shared" si="36"/>
        <v>BRL1_2025-07-27_C</v>
      </c>
    </row>
    <row r="2354" spans="1:46" x14ac:dyDescent="0.35">
      <c r="A2354" s="125" t="s">
        <v>1938</v>
      </c>
      <c r="B2354" s="125" t="s">
        <v>1349</v>
      </c>
      <c r="C2354" s="125" t="s">
        <v>1356</v>
      </c>
      <c r="D2354" s="125" t="s">
        <v>1349</v>
      </c>
      <c r="E2354" s="125">
        <v>1.159E-2</v>
      </c>
      <c r="F2354" s="125" t="s">
        <v>1357</v>
      </c>
      <c r="G2354" s="157">
        <v>45865.662499999999</v>
      </c>
      <c r="H2354" s="125"/>
      <c r="I2354" s="125" t="s">
        <v>1352</v>
      </c>
      <c r="J2354" s="125"/>
      <c r="K2354" s="125" t="s">
        <v>1360</v>
      </c>
      <c r="L2354" s="125">
        <v>0</v>
      </c>
      <c r="M2354" s="125">
        <v>0</v>
      </c>
      <c r="N2354" s="125">
        <v>4.8500000000000001E-3</v>
      </c>
      <c r="O2354" s="125">
        <v>1.1100000000000001E-3</v>
      </c>
      <c r="P2354" s="125"/>
      <c r="Q2354" s="125"/>
      <c r="R2354" s="125">
        <v>5.9699999999999996E-3</v>
      </c>
      <c r="S2354" s="125"/>
      <c r="T2354" s="125"/>
      <c r="U2354" s="125"/>
      <c r="V2354" s="125"/>
      <c r="W2354" s="125"/>
      <c r="X2354" s="125"/>
      <c r="Y2354" s="125"/>
      <c r="Z2354" s="125"/>
      <c r="AA2354" s="125"/>
      <c r="AB2354" s="125"/>
      <c r="AC2354" s="125"/>
      <c r="AD2354" s="125"/>
      <c r="AE2354" s="125">
        <v>1.1100000000000001E-3</v>
      </c>
      <c r="AF2354" s="125"/>
      <c r="AG2354" s="125"/>
      <c r="AH2354" s="125"/>
      <c r="AI2354" s="125"/>
      <c r="AJ2354" s="125"/>
      <c r="AK2354" s="125"/>
      <c r="AL2354" s="125"/>
      <c r="AM2354" s="125"/>
      <c r="AN2354" s="125"/>
      <c r="AO2354" s="125"/>
      <c r="AP2354" s="125"/>
      <c r="AQ2354" s="125"/>
      <c r="AR2354" s="125"/>
      <c r="AS2354" s="125" t="s">
        <v>1353</v>
      </c>
      <c r="AT2354" s="108" t="str">
        <f t="shared" si="36"/>
        <v>BD4_2025-07-27_P</v>
      </c>
    </row>
    <row r="2355" spans="1:46" x14ac:dyDescent="0.35">
      <c r="A2355" s="125" t="s">
        <v>1955</v>
      </c>
      <c r="B2355" s="125" t="s">
        <v>1349</v>
      </c>
      <c r="C2355" s="125" t="s">
        <v>1350</v>
      </c>
      <c r="D2355" s="125" t="s">
        <v>1349</v>
      </c>
      <c r="E2355" s="125">
        <v>1.17794</v>
      </c>
      <c r="F2355" s="125" t="s">
        <v>1351</v>
      </c>
      <c r="G2355" s="157">
        <v>45865.662499999999</v>
      </c>
      <c r="H2355" s="125"/>
      <c r="I2355" s="125" t="s">
        <v>1352</v>
      </c>
      <c r="J2355" s="125"/>
      <c r="K2355" s="125"/>
      <c r="L2355" s="125">
        <v>0</v>
      </c>
      <c r="M2355" s="125">
        <v>0</v>
      </c>
      <c r="N2355" s="125">
        <v>1.2670000000000001E-2</v>
      </c>
      <c r="O2355" s="125">
        <v>1.0670000000000001E-2</v>
      </c>
      <c r="P2355" s="125"/>
      <c r="Q2355" s="125"/>
      <c r="R2355" s="125">
        <v>2.334E-2</v>
      </c>
      <c r="S2355" s="125"/>
      <c r="T2355" s="125"/>
      <c r="U2355" s="125"/>
      <c r="V2355" s="125"/>
      <c r="W2355" s="125"/>
      <c r="X2355" s="125"/>
      <c r="Y2355" s="125"/>
      <c r="Z2355" s="125"/>
      <c r="AA2355" s="125"/>
      <c r="AB2355" s="125"/>
      <c r="AC2355" s="125"/>
      <c r="AD2355" s="125"/>
      <c r="AE2355" s="125">
        <v>1.0670000000000001E-2</v>
      </c>
      <c r="AF2355" s="125"/>
      <c r="AG2355" s="125"/>
      <c r="AH2355" s="125"/>
      <c r="AI2355" s="125"/>
      <c r="AJ2355" s="125"/>
      <c r="AK2355" s="125"/>
      <c r="AL2355" s="125"/>
      <c r="AM2355" s="125"/>
      <c r="AN2355" s="125"/>
      <c r="AO2355" s="125"/>
      <c r="AP2355" s="125"/>
      <c r="AQ2355" s="125"/>
      <c r="AR2355" s="125"/>
      <c r="AS2355" s="125" t="s">
        <v>1353</v>
      </c>
      <c r="AT2355" s="108" t="str">
        <f t="shared" si="36"/>
        <v>CL4_2025-07-27_N</v>
      </c>
    </row>
    <row r="2356" spans="1:46" x14ac:dyDescent="0.35">
      <c r="A2356" s="125" t="s">
        <v>1940</v>
      </c>
      <c r="B2356" s="125" t="s">
        <v>1349</v>
      </c>
      <c r="C2356" s="125" t="s">
        <v>1356</v>
      </c>
      <c r="D2356" s="125" t="s">
        <v>1349</v>
      </c>
      <c r="E2356" s="125">
        <v>3.3759999999999998E-2</v>
      </c>
      <c r="F2356" s="125" t="s">
        <v>1357</v>
      </c>
      <c r="G2356" s="157">
        <v>45865.663194444445</v>
      </c>
      <c r="H2356" s="125"/>
      <c r="I2356" s="125" t="s">
        <v>1352</v>
      </c>
      <c r="J2356" s="125"/>
      <c r="K2356" s="125" t="s">
        <v>1360</v>
      </c>
      <c r="L2356" s="125">
        <v>0</v>
      </c>
      <c r="M2356" s="125">
        <v>0</v>
      </c>
      <c r="N2356" s="125">
        <v>1.5779999999999999E-2</v>
      </c>
      <c r="O2356" s="125">
        <v>2.5100000000000001E-3</v>
      </c>
      <c r="P2356" s="125"/>
      <c r="Q2356" s="125"/>
      <c r="R2356" s="125">
        <v>1.8290000000000001E-2</v>
      </c>
      <c r="S2356" s="125"/>
      <c r="T2356" s="125"/>
      <c r="U2356" s="125"/>
      <c r="V2356" s="125"/>
      <c r="W2356" s="125"/>
      <c r="X2356" s="125"/>
      <c r="Y2356" s="125"/>
      <c r="Z2356" s="125"/>
      <c r="AA2356" s="125"/>
      <c r="AB2356" s="125"/>
      <c r="AC2356" s="125"/>
      <c r="AD2356" s="125"/>
      <c r="AE2356" s="125">
        <v>2.5100000000000001E-3</v>
      </c>
      <c r="AF2356" s="125"/>
      <c r="AG2356" s="125"/>
      <c r="AH2356" s="125"/>
      <c r="AI2356" s="125"/>
      <c r="AJ2356" s="125"/>
      <c r="AK2356" s="125"/>
      <c r="AL2356" s="125"/>
      <c r="AM2356" s="125"/>
      <c r="AN2356" s="125"/>
      <c r="AO2356" s="125"/>
      <c r="AP2356" s="125"/>
      <c r="AQ2356" s="125"/>
      <c r="AR2356" s="125"/>
      <c r="AS2356" s="125" t="s">
        <v>1353</v>
      </c>
      <c r="AT2356" s="108" t="str">
        <f t="shared" si="36"/>
        <v>CB3_2025-07-27_P</v>
      </c>
    </row>
    <row r="2357" spans="1:46" x14ac:dyDescent="0.35">
      <c r="A2357" s="125" t="s">
        <v>1956</v>
      </c>
      <c r="B2357" s="125" t="s">
        <v>1349</v>
      </c>
      <c r="C2357" s="125" t="s">
        <v>1350</v>
      </c>
      <c r="D2357" s="125" t="s">
        <v>1349</v>
      </c>
      <c r="E2357" s="125">
        <v>1.8518399999999999</v>
      </c>
      <c r="F2357" s="125" t="s">
        <v>1351</v>
      </c>
      <c r="G2357" s="157">
        <v>45865.663888888892</v>
      </c>
      <c r="H2357" s="125"/>
      <c r="I2357" s="125" t="s">
        <v>1352</v>
      </c>
      <c r="J2357" s="125"/>
      <c r="K2357" s="125"/>
      <c r="L2357" s="125">
        <v>0</v>
      </c>
      <c r="M2357" s="125">
        <v>0</v>
      </c>
      <c r="N2357" s="125">
        <v>1.455E-2</v>
      </c>
      <c r="O2357" s="125">
        <v>5.0000000000000001E-3</v>
      </c>
      <c r="P2357" s="125"/>
      <c r="Q2357" s="125"/>
      <c r="R2357" s="125">
        <v>1.9539999999999998E-2</v>
      </c>
      <c r="S2357" s="125"/>
      <c r="T2357" s="125"/>
      <c r="U2357" s="125"/>
      <c r="V2357" s="125"/>
      <c r="W2357" s="125"/>
      <c r="X2357" s="125"/>
      <c r="Y2357" s="125"/>
      <c r="Z2357" s="125"/>
      <c r="AA2357" s="125"/>
      <c r="AB2357" s="125"/>
      <c r="AC2357" s="125"/>
      <c r="AD2357" s="125"/>
      <c r="AE2357" s="125">
        <v>5.0000000000000001E-3</v>
      </c>
      <c r="AF2357" s="125"/>
      <c r="AG2357" s="125"/>
      <c r="AH2357" s="125"/>
      <c r="AI2357" s="125"/>
      <c r="AJ2357" s="125"/>
      <c r="AK2357" s="125"/>
      <c r="AL2357" s="125"/>
      <c r="AM2357" s="125"/>
      <c r="AN2357" s="125"/>
      <c r="AO2357" s="125"/>
      <c r="AP2357" s="125"/>
      <c r="AQ2357" s="125"/>
      <c r="AR2357" s="125"/>
      <c r="AS2357" s="125" t="s">
        <v>1353</v>
      </c>
      <c r="AT2357" s="108" t="str">
        <f t="shared" si="36"/>
        <v>BD1a_2025-07-27_N</v>
      </c>
    </row>
    <row r="2358" spans="1:46" x14ac:dyDescent="0.35">
      <c r="A2358" s="125" t="s">
        <v>1954</v>
      </c>
      <c r="B2358" s="125" t="s">
        <v>1349</v>
      </c>
      <c r="C2358" s="125" t="s">
        <v>1361</v>
      </c>
      <c r="D2358" s="125" t="s">
        <v>1349</v>
      </c>
      <c r="E2358" s="125">
        <v>305.86099999999999</v>
      </c>
      <c r="F2358" s="125" t="s">
        <v>1351</v>
      </c>
      <c r="G2358" s="157">
        <v>45865.663888888892</v>
      </c>
      <c r="H2358" s="125"/>
      <c r="I2358" s="125" t="s">
        <v>1352</v>
      </c>
      <c r="J2358" s="125"/>
      <c r="K2358" s="125"/>
      <c r="L2358" s="125">
        <v>0</v>
      </c>
      <c r="M2358" s="125">
        <v>0</v>
      </c>
      <c r="N2358" s="125">
        <v>0.30060999999999999</v>
      </c>
      <c r="O2358" s="125">
        <v>4.1900000000000001E-3</v>
      </c>
      <c r="P2358" s="125"/>
      <c r="Q2358" s="125"/>
      <c r="R2358" s="125">
        <v>0.30480000000000002</v>
      </c>
      <c r="S2358" s="125"/>
      <c r="T2358" s="125"/>
      <c r="U2358" s="125"/>
      <c r="V2358" s="125"/>
      <c r="W2358" s="125"/>
      <c r="X2358" s="125"/>
      <c r="Y2358" s="125"/>
      <c r="Z2358" s="125"/>
      <c r="AA2358" s="125"/>
      <c r="AB2358" s="125"/>
      <c r="AC2358" s="125"/>
      <c r="AD2358" s="125"/>
      <c r="AE2358" s="125">
        <v>4.1900000000000001E-3</v>
      </c>
      <c r="AF2358" s="125"/>
      <c r="AG2358" s="125"/>
      <c r="AH2358" s="125"/>
      <c r="AI2358" s="125"/>
      <c r="AJ2358" s="125"/>
      <c r="AK2358" s="125"/>
      <c r="AL2358" s="125"/>
      <c r="AM2358" s="125"/>
      <c r="AN2358" s="125"/>
      <c r="AO2358" s="125"/>
      <c r="AP2358" s="125"/>
      <c r="AQ2358" s="125"/>
      <c r="AR2358" s="125"/>
      <c r="AS2358" s="125" t="s">
        <v>1353</v>
      </c>
      <c r="AT2358" s="108" t="str">
        <f t="shared" si="36"/>
        <v>SB2_2025-07-27_T</v>
      </c>
    </row>
    <row r="2359" spans="1:46" x14ac:dyDescent="0.35">
      <c r="A2359" s="125" t="s">
        <v>1957</v>
      </c>
      <c r="B2359" s="125" t="s">
        <v>1349</v>
      </c>
      <c r="C2359" s="125" t="s">
        <v>1350</v>
      </c>
      <c r="D2359" s="125" t="s">
        <v>1349</v>
      </c>
      <c r="E2359" s="125">
        <v>0.42292000000000002</v>
      </c>
      <c r="F2359" s="125" t="s">
        <v>1351</v>
      </c>
      <c r="G2359" s="157">
        <v>45865.665972222225</v>
      </c>
      <c r="H2359" s="125"/>
      <c r="I2359" s="125" t="s">
        <v>1352</v>
      </c>
      <c r="J2359" s="125"/>
      <c r="K2359" s="125"/>
      <c r="L2359" s="125">
        <v>0</v>
      </c>
      <c r="M2359" s="125">
        <v>0</v>
      </c>
      <c r="N2359" s="125">
        <v>1.057E-2</v>
      </c>
      <c r="O2359" s="125">
        <v>1.58E-3</v>
      </c>
      <c r="P2359" s="125"/>
      <c r="Q2359" s="125"/>
      <c r="R2359" s="125">
        <v>1.2149999999999999E-2</v>
      </c>
      <c r="S2359" s="125"/>
      <c r="T2359" s="125"/>
      <c r="U2359" s="125"/>
      <c r="V2359" s="125"/>
      <c r="W2359" s="125"/>
      <c r="X2359" s="125"/>
      <c r="Y2359" s="125"/>
      <c r="Z2359" s="125"/>
      <c r="AA2359" s="125"/>
      <c r="AB2359" s="125"/>
      <c r="AC2359" s="125"/>
      <c r="AD2359" s="125"/>
      <c r="AE2359" s="125">
        <v>1.58E-3</v>
      </c>
      <c r="AF2359" s="125"/>
      <c r="AG2359" s="125"/>
      <c r="AH2359" s="125"/>
      <c r="AI2359" s="125"/>
      <c r="AJ2359" s="125"/>
      <c r="AK2359" s="125"/>
      <c r="AL2359" s="125"/>
      <c r="AM2359" s="125"/>
      <c r="AN2359" s="125"/>
      <c r="AO2359" s="125"/>
      <c r="AP2359" s="125"/>
      <c r="AQ2359" s="125"/>
      <c r="AR2359" s="125"/>
      <c r="AS2359" s="125" t="s">
        <v>1353</v>
      </c>
      <c r="AT2359" s="108" t="str">
        <f t="shared" si="36"/>
        <v>JC5_2025-07-27_N</v>
      </c>
    </row>
    <row r="2360" spans="1:46" x14ac:dyDescent="0.35">
      <c r="A2360" s="125" t="s">
        <v>1956</v>
      </c>
      <c r="B2360" s="125" t="s">
        <v>1349</v>
      </c>
      <c r="C2360" s="125" t="s">
        <v>1356</v>
      </c>
      <c r="D2360" s="125" t="s">
        <v>1349</v>
      </c>
      <c r="E2360" s="125">
        <v>0.12056</v>
      </c>
      <c r="F2360" s="125" t="s">
        <v>1357</v>
      </c>
      <c r="G2360" s="157">
        <v>45865.667361111111</v>
      </c>
      <c r="H2360" s="125"/>
      <c r="I2360" s="125" t="s">
        <v>1352</v>
      </c>
      <c r="J2360" s="125"/>
      <c r="K2360" s="125"/>
      <c r="L2360" s="125">
        <v>0</v>
      </c>
      <c r="M2360" s="125">
        <v>0</v>
      </c>
      <c r="N2360" s="125">
        <v>5.8590000000000003E-2</v>
      </c>
      <c r="O2360" s="125">
        <v>1.24E-3</v>
      </c>
      <c r="P2360" s="125"/>
      <c r="Q2360" s="125"/>
      <c r="R2360" s="125">
        <v>5.9830000000000001E-2</v>
      </c>
      <c r="S2360" s="125"/>
      <c r="T2360" s="125"/>
      <c r="U2360" s="125"/>
      <c r="V2360" s="125"/>
      <c r="W2360" s="125"/>
      <c r="X2360" s="125"/>
      <c r="Y2360" s="125"/>
      <c r="Z2360" s="125"/>
      <c r="AA2360" s="125"/>
      <c r="AB2360" s="125"/>
      <c r="AC2360" s="125"/>
      <c r="AD2360" s="125"/>
      <c r="AE2360" s="125">
        <v>1.24E-3</v>
      </c>
      <c r="AF2360" s="125"/>
      <c r="AG2360" s="125"/>
      <c r="AH2360" s="125"/>
      <c r="AI2360" s="125"/>
      <c r="AJ2360" s="125"/>
      <c r="AK2360" s="125"/>
      <c r="AL2360" s="125"/>
      <c r="AM2360" s="125"/>
      <c r="AN2360" s="125"/>
      <c r="AO2360" s="125"/>
      <c r="AP2360" s="125"/>
      <c r="AQ2360" s="125"/>
      <c r="AR2360" s="125"/>
      <c r="AS2360" s="125" t="s">
        <v>1353</v>
      </c>
      <c r="AT2360" s="108" t="str">
        <f t="shared" si="36"/>
        <v>BD1a_2025-07-27_P</v>
      </c>
    </row>
    <row r="2361" spans="1:46" x14ac:dyDescent="0.35">
      <c r="A2361" s="125" t="s">
        <v>1958</v>
      </c>
      <c r="B2361" s="125" t="s">
        <v>1349</v>
      </c>
      <c r="C2361" s="125" t="s">
        <v>1350</v>
      </c>
      <c r="D2361" s="125" t="s">
        <v>1349</v>
      </c>
      <c r="E2361" s="125">
        <v>6.6094600000000003</v>
      </c>
      <c r="F2361" s="125" t="s">
        <v>1351</v>
      </c>
      <c r="G2361" s="157">
        <v>45865.668749999997</v>
      </c>
      <c r="H2361" s="125"/>
      <c r="I2361" s="125" t="s">
        <v>1352</v>
      </c>
      <c r="J2361" s="125"/>
      <c r="K2361" s="125"/>
      <c r="L2361" s="125">
        <v>0</v>
      </c>
      <c r="M2361" s="125">
        <v>0</v>
      </c>
      <c r="N2361" s="125">
        <v>2.7789999999999999E-2</v>
      </c>
      <c r="O2361" s="125">
        <v>1.0070000000000001E-2</v>
      </c>
      <c r="P2361" s="125"/>
      <c r="Q2361" s="125"/>
      <c r="R2361" s="125">
        <v>3.7859999999999998E-2</v>
      </c>
      <c r="S2361" s="125"/>
      <c r="T2361" s="125"/>
      <c r="U2361" s="125"/>
      <c r="V2361" s="125"/>
      <c r="W2361" s="125"/>
      <c r="X2361" s="125"/>
      <c r="Y2361" s="125"/>
      <c r="Z2361" s="125"/>
      <c r="AA2361" s="125"/>
      <c r="AB2361" s="125"/>
      <c r="AC2361" s="125"/>
      <c r="AD2361" s="125"/>
      <c r="AE2361" s="125">
        <v>1.0070000000000001E-2</v>
      </c>
      <c r="AF2361" s="125"/>
      <c r="AG2361" s="125"/>
      <c r="AH2361" s="125"/>
      <c r="AI2361" s="125"/>
      <c r="AJ2361" s="125"/>
      <c r="AK2361" s="125"/>
      <c r="AL2361" s="125"/>
      <c r="AM2361" s="125"/>
      <c r="AN2361" s="125"/>
      <c r="AO2361" s="125"/>
      <c r="AP2361" s="125"/>
      <c r="AQ2361" s="125"/>
      <c r="AR2361" s="125"/>
      <c r="AS2361" s="125" t="s">
        <v>1353</v>
      </c>
      <c r="AT2361" s="108" t="str">
        <f t="shared" si="36"/>
        <v>BB1_2025-07-27_N</v>
      </c>
    </row>
    <row r="2362" spans="1:46" x14ac:dyDescent="0.35">
      <c r="A2362" s="125" t="s">
        <v>1957</v>
      </c>
      <c r="B2362" s="125" t="s">
        <v>1349</v>
      </c>
      <c r="C2362" s="125" t="s">
        <v>1356</v>
      </c>
      <c r="D2362" s="125" t="s">
        <v>1349</v>
      </c>
      <c r="E2362" s="125">
        <v>0.16717000000000001</v>
      </c>
      <c r="F2362" s="125" t="s">
        <v>1357</v>
      </c>
      <c r="G2362" s="157">
        <v>45865.668749999997</v>
      </c>
      <c r="H2362" s="125"/>
      <c r="I2362" s="125" t="s">
        <v>1352</v>
      </c>
      <c r="J2362" s="125"/>
      <c r="K2362" s="125"/>
      <c r="L2362" s="125">
        <v>0</v>
      </c>
      <c r="M2362" s="125">
        <v>0</v>
      </c>
      <c r="N2362" s="125">
        <v>8.1570000000000004E-2</v>
      </c>
      <c r="O2362" s="125">
        <v>1.8000000000000001E-4</v>
      </c>
      <c r="P2362" s="125"/>
      <c r="Q2362" s="125"/>
      <c r="R2362" s="125">
        <v>8.1750000000000003E-2</v>
      </c>
      <c r="S2362" s="125"/>
      <c r="T2362" s="125"/>
      <c r="U2362" s="125"/>
      <c r="V2362" s="125"/>
      <c r="W2362" s="125"/>
      <c r="X2362" s="125"/>
      <c r="Y2362" s="125"/>
      <c r="Z2362" s="125"/>
      <c r="AA2362" s="125"/>
      <c r="AB2362" s="125"/>
      <c r="AC2362" s="125"/>
      <c r="AD2362" s="125"/>
      <c r="AE2362" s="125">
        <v>1.8000000000000001E-4</v>
      </c>
      <c r="AF2362" s="125"/>
      <c r="AG2362" s="125"/>
      <c r="AH2362" s="125"/>
      <c r="AI2362" s="125"/>
      <c r="AJ2362" s="125"/>
      <c r="AK2362" s="125"/>
      <c r="AL2362" s="125"/>
      <c r="AM2362" s="125"/>
      <c r="AN2362" s="125"/>
      <c r="AO2362" s="125"/>
      <c r="AP2362" s="125"/>
      <c r="AQ2362" s="125"/>
      <c r="AR2362" s="125"/>
      <c r="AS2362" s="125" t="s">
        <v>1353</v>
      </c>
      <c r="AT2362" s="108" t="str">
        <f t="shared" si="36"/>
        <v>JC5_2025-07-27_P</v>
      </c>
    </row>
    <row r="2363" spans="1:46" x14ac:dyDescent="0.35">
      <c r="A2363" s="125" t="s">
        <v>1954</v>
      </c>
      <c r="B2363" s="125" t="s">
        <v>1349</v>
      </c>
      <c r="C2363" s="125" t="s">
        <v>1359</v>
      </c>
      <c r="D2363" s="125" t="s">
        <v>1349</v>
      </c>
      <c r="E2363" s="125">
        <v>562.97580000000005</v>
      </c>
      <c r="F2363" s="125" t="s">
        <v>1357</v>
      </c>
      <c r="G2363" s="157">
        <v>45865.669444444444</v>
      </c>
      <c r="H2363" s="125"/>
      <c r="I2363" s="125" t="s">
        <v>1352</v>
      </c>
      <c r="J2363" s="125"/>
      <c r="K2363" s="125" t="s">
        <v>1360</v>
      </c>
      <c r="L2363" s="125">
        <v>22</v>
      </c>
      <c r="M2363" s="125">
        <v>0</v>
      </c>
      <c r="N2363" s="125">
        <v>7.7350000000000002E-2</v>
      </c>
      <c r="O2363" s="125">
        <v>0.13175000000000001</v>
      </c>
      <c r="P2363" s="125"/>
      <c r="Q2363" s="125"/>
      <c r="R2363" s="125">
        <v>0.20910000000000001</v>
      </c>
      <c r="S2363" s="125"/>
      <c r="T2363" s="125"/>
      <c r="U2363" s="125"/>
      <c r="V2363" s="125"/>
      <c r="W2363" s="125"/>
      <c r="X2363" s="125"/>
      <c r="Y2363" s="125"/>
      <c r="Z2363" s="125"/>
      <c r="AA2363" s="125"/>
      <c r="AB2363" s="125"/>
      <c r="AC2363" s="125"/>
      <c r="AD2363" s="125"/>
      <c r="AE2363" s="125">
        <v>0.13175000000000001</v>
      </c>
      <c r="AF2363" s="125"/>
      <c r="AG2363" s="125"/>
      <c r="AH2363" s="125"/>
      <c r="AI2363" s="125"/>
      <c r="AJ2363" s="125"/>
      <c r="AK2363" s="125"/>
      <c r="AL2363" s="125"/>
      <c r="AM2363" s="125"/>
      <c r="AN2363" s="125"/>
      <c r="AO2363" s="125"/>
      <c r="AP2363" s="125"/>
      <c r="AQ2363" s="125"/>
      <c r="AR2363" s="125"/>
      <c r="AS2363" s="125" t="s">
        <v>1353</v>
      </c>
      <c r="AT2363" s="108" t="str">
        <f t="shared" si="36"/>
        <v>SB2_2025-07-27_C</v>
      </c>
    </row>
    <row r="2364" spans="1:46" x14ac:dyDescent="0.35">
      <c r="A2364" s="125" t="s">
        <v>1956</v>
      </c>
      <c r="B2364" s="125" t="s">
        <v>1349</v>
      </c>
      <c r="C2364" s="125" t="s">
        <v>1361</v>
      </c>
      <c r="D2364" s="125" t="s">
        <v>1349</v>
      </c>
      <c r="E2364" s="125">
        <v>484.22620000000001</v>
      </c>
      <c r="F2364" s="125" t="s">
        <v>1351</v>
      </c>
      <c r="G2364" s="157">
        <v>45865.670138888891</v>
      </c>
      <c r="H2364" s="125"/>
      <c r="I2364" s="125" t="s">
        <v>1352</v>
      </c>
      <c r="J2364" s="125"/>
      <c r="K2364" s="125"/>
      <c r="L2364" s="125">
        <v>0</v>
      </c>
      <c r="M2364" s="125">
        <v>0</v>
      </c>
      <c r="N2364" s="125">
        <v>0.48716999999999999</v>
      </c>
      <c r="O2364" s="125">
        <v>3.5000000000000001E-3</v>
      </c>
      <c r="P2364" s="125"/>
      <c r="Q2364" s="125"/>
      <c r="R2364" s="125">
        <v>0.49067</v>
      </c>
      <c r="S2364" s="125"/>
      <c r="T2364" s="125"/>
      <c r="U2364" s="125"/>
      <c r="V2364" s="125"/>
      <c r="W2364" s="125"/>
      <c r="X2364" s="125"/>
      <c r="Y2364" s="125"/>
      <c r="Z2364" s="125"/>
      <c r="AA2364" s="125"/>
      <c r="AB2364" s="125"/>
      <c r="AC2364" s="125"/>
      <c r="AD2364" s="125"/>
      <c r="AE2364" s="125">
        <v>3.5000000000000001E-3</v>
      </c>
      <c r="AF2364" s="125"/>
      <c r="AG2364" s="125"/>
      <c r="AH2364" s="125"/>
      <c r="AI2364" s="125"/>
      <c r="AJ2364" s="125"/>
      <c r="AK2364" s="125"/>
      <c r="AL2364" s="125"/>
      <c r="AM2364" s="125"/>
      <c r="AN2364" s="125"/>
      <c r="AO2364" s="125"/>
      <c r="AP2364" s="125"/>
      <c r="AQ2364" s="125"/>
      <c r="AR2364" s="125"/>
      <c r="AS2364" s="125" t="s">
        <v>1353</v>
      </c>
      <c r="AT2364" s="108" t="str">
        <f t="shared" si="36"/>
        <v>BD1a_2025-07-27_T</v>
      </c>
    </row>
    <row r="2365" spans="1:46" x14ac:dyDescent="0.35">
      <c r="A2365" s="125" t="s">
        <v>1956</v>
      </c>
      <c r="B2365" s="125" t="s">
        <v>1349</v>
      </c>
      <c r="C2365" s="125" t="s">
        <v>1359</v>
      </c>
      <c r="D2365" s="125" t="s">
        <v>1349</v>
      </c>
      <c r="E2365" s="125">
        <v>345.15910000000002</v>
      </c>
      <c r="F2365" s="125" t="s">
        <v>1357</v>
      </c>
      <c r="G2365" s="157">
        <v>45865.67083333333</v>
      </c>
      <c r="H2365" s="125"/>
      <c r="I2365" s="125" t="s">
        <v>1352</v>
      </c>
      <c r="J2365" s="125"/>
      <c r="K2365" s="125" t="s">
        <v>1360</v>
      </c>
      <c r="L2365" s="125">
        <v>4</v>
      </c>
      <c r="M2365" s="125">
        <v>0</v>
      </c>
      <c r="N2365" s="125">
        <v>0.20329</v>
      </c>
      <c r="O2365" s="125">
        <v>0.13041</v>
      </c>
      <c r="P2365" s="125"/>
      <c r="Q2365" s="125"/>
      <c r="R2365" s="125">
        <v>0.33368999999999999</v>
      </c>
      <c r="S2365" s="125"/>
      <c r="T2365" s="125"/>
      <c r="U2365" s="125"/>
      <c r="V2365" s="125"/>
      <c r="W2365" s="125"/>
      <c r="X2365" s="125"/>
      <c r="Y2365" s="125"/>
      <c r="Z2365" s="125"/>
      <c r="AA2365" s="125"/>
      <c r="AB2365" s="125"/>
      <c r="AC2365" s="125"/>
      <c r="AD2365" s="125"/>
      <c r="AE2365" s="125">
        <v>0.13041</v>
      </c>
      <c r="AF2365" s="125"/>
      <c r="AG2365" s="125"/>
      <c r="AH2365" s="125"/>
      <c r="AI2365" s="125"/>
      <c r="AJ2365" s="125"/>
      <c r="AK2365" s="125"/>
      <c r="AL2365" s="125"/>
      <c r="AM2365" s="125"/>
      <c r="AN2365" s="125"/>
      <c r="AO2365" s="125"/>
      <c r="AP2365" s="125"/>
      <c r="AQ2365" s="125"/>
      <c r="AR2365" s="125"/>
      <c r="AS2365" s="125" t="s">
        <v>1353</v>
      </c>
      <c r="AT2365" s="108" t="str">
        <f t="shared" si="36"/>
        <v>BD1a_2025-07-27_C</v>
      </c>
    </row>
    <row r="2366" spans="1:46" x14ac:dyDescent="0.35">
      <c r="A2366" s="125" t="s">
        <v>1959</v>
      </c>
      <c r="B2366" s="125" t="s">
        <v>1349</v>
      </c>
      <c r="C2366" s="125" t="s">
        <v>1350</v>
      </c>
      <c r="D2366" s="125" t="s">
        <v>1349</v>
      </c>
      <c r="E2366" s="125">
        <v>7.0554699999999997</v>
      </c>
      <c r="F2366" s="125" t="s">
        <v>1351</v>
      </c>
      <c r="G2366" s="157">
        <v>45865.67083333333</v>
      </c>
      <c r="H2366" s="125"/>
      <c r="I2366" s="125" t="s">
        <v>1352</v>
      </c>
      <c r="J2366" s="125"/>
      <c r="K2366" s="125"/>
      <c r="L2366" s="125">
        <v>0</v>
      </c>
      <c r="M2366" s="125">
        <v>0</v>
      </c>
      <c r="N2366" s="125">
        <v>2.903E-2</v>
      </c>
      <c r="O2366" s="125">
        <v>9.4599999999999997E-3</v>
      </c>
      <c r="P2366" s="125"/>
      <c r="Q2366" s="125"/>
      <c r="R2366" s="125">
        <v>3.8490000000000003E-2</v>
      </c>
      <c r="S2366" s="125"/>
      <c r="T2366" s="125"/>
      <c r="U2366" s="125"/>
      <c r="V2366" s="125"/>
      <c r="W2366" s="125"/>
      <c r="X2366" s="125"/>
      <c r="Y2366" s="125"/>
      <c r="Z2366" s="125"/>
      <c r="AA2366" s="125"/>
      <c r="AB2366" s="125"/>
      <c r="AC2366" s="125"/>
      <c r="AD2366" s="125"/>
      <c r="AE2366" s="125">
        <v>9.4599999999999997E-3</v>
      </c>
      <c r="AF2366" s="125"/>
      <c r="AG2366" s="125"/>
      <c r="AH2366" s="125"/>
      <c r="AI2366" s="125"/>
      <c r="AJ2366" s="125"/>
      <c r="AK2366" s="125"/>
      <c r="AL2366" s="125"/>
      <c r="AM2366" s="125"/>
      <c r="AN2366" s="125"/>
      <c r="AO2366" s="125"/>
      <c r="AP2366" s="125"/>
      <c r="AQ2366" s="125"/>
      <c r="AR2366" s="125"/>
      <c r="AS2366" s="125" t="s">
        <v>1353</v>
      </c>
      <c r="AT2366" s="108" t="str">
        <f t="shared" si="36"/>
        <v>DB1_2025-07-27_N</v>
      </c>
    </row>
    <row r="2367" spans="1:46" x14ac:dyDescent="0.35">
      <c r="A2367" s="125" t="s">
        <v>1958</v>
      </c>
      <c r="B2367" s="125" t="s">
        <v>1349</v>
      </c>
      <c r="C2367" s="125" t="s">
        <v>1356</v>
      </c>
      <c r="D2367" s="125" t="s">
        <v>1349</v>
      </c>
      <c r="E2367" s="125">
        <v>2.469E-2</v>
      </c>
      <c r="F2367" s="125" t="s">
        <v>1357</v>
      </c>
      <c r="G2367" s="157">
        <v>45865.671527777777</v>
      </c>
      <c r="H2367" s="125"/>
      <c r="I2367" s="125" t="s">
        <v>1352</v>
      </c>
      <c r="J2367" s="125"/>
      <c r="K2367" s="125"/>
      <c r="L2367" s="125">
        <v>0</v>
      </c>
      <c r="M2367" s="125">
        <v>0</v>
      </c>
      <c r="N2367" s="125">
        <v>1.1310000000000001E-2</v>
      </c>
      <c r="O2367" s="125">
        <v>3.7100000000000002E-3</v>
      </c>
      <c r="P2367" s="125"/>
      <c r="Q2367" s="125"/>
      <c r="R2367" s="125">
        <v>1.502E-2</v>
      </c>
      <c r="S2367" s="125"/>
      <c r="T2367" s="125"/>
      <c r="U2367" s="125"/>
      <c r="V2367" s="125"/>
      <c r="W2367" s="125"/>
      <c r="X2367" s="125"/>
      <c r="Y2367" s="125"/>
      <c r="Z2367" s="125"/>
      <c r="AA2367" s="125"/>
      <c r="AB2367" s="125"/>
      <c r="AC2367" s="125"/>
      <c r="AD2367" s="125"/>
      <c r="AE2367" s="125">
        <v>3.7100000000000002E-3</v>
      </c>
      <c r="AF2367" s="125"/>
      <c r="AG2367" s="125"/>
      <c r="AH2367" s="125"/>
      <c r="AI2367" s="125"/>
      <c r="AJ2367" s="125"/>
      <c r="AK2367" s="125"/>
      <c r="AL2367" s="125"/>
      <c r="AM2367" s="125"/>
      <c r="AN2367" s="125"/>
      <c r="AO2367" s="125"/>
      <c r="AP2367" s="125"/>
      <c r="AQ2367" s="125"/>
      <c r="AR2367" s="125"/>
      <c r="AS2367" s="125" t="s">
        <v>1353</v>
      </c>
      <c r="AT2367" s="108" t="str">
        <f t="shared" si="36"/>
        <v>BB1_2025-07-27_P</v>
      </c>
    </row>
    <row r="2368" spans="1:46" x14ac:dyDescent="0.35">
      <c r="A2368" s="125" t="s">
        <v>1955</v>
      </c>
      <c r="B2368" s="125" t="s">
        <v>1349</v>
      </c>
      <c r="C2368" s="125" t="s">
        <v>1359</v>
      </c>
      <c r="D2368" s="125" t="s">
        <v>1349</v>
      </c>
      <c r="E2368" s="125">
        <v>532.96860000000004</v>
      </c>
      <c r="F2368" s="125" t="s">
        <v>1357</v>
      </c>
      <c r="G2368" s="157">
        <v>45865.671527777777</v>
      </c>
      <c r="H2368" s="125"/>
      <c r="I2368" s="125" t="s">
        <v>1352</v>
      </c>
      <c r="J2368" s="125"/>
      <c r="K2368" s="125" t="s">
        <v>1360</v>
      </c>
      <c r="L2368" s="125">
        <v>21</v>
      </c>
      <c r="M2368" s="125">
        <v>0</v>
      </c>
      <c r="N2368" s="125">
        <v>7.6590000000000005E-2</v>
      </c>
      <c r="O2368" s="125">
        <v>0.13031999999999999</v>
      </c>
      <c r="P2368" s="125"/>
      <c r="Q2368" s="125"/>
      <c r="R2368" s="125">
        <v>0.20691000000000001</v>
      </c>
      <c r="S2368" s="125"/>
      <c r="T2368" s="125"/>
      <c r="U2368" s="125"/>
      <c r="V2368" s="125"/>
      <c r="W2368" s="125"/>
      <c r="X2368" s="125"/>
      <c r="Y2368" s="125"/>
      <c r="Z2368" s="125"/>
      <c r="AA2368" s="125"/>
      <c r="AB2368" s="125"/>
      <c r="AC2368" s="125"/>
      <c r="AD2368" s="125"/>
      <c r="AE2368" s="125">
        <v>0.13031999999999999</v>
      </c>
      <c r="AF2368" s="125"/>
      <c r="AG2368" s="125"/>
      <c r="AH2368" s="125"/>
      <c r="AI2368" s="125"/>
      <c r="AJ2368" s="125"/>
      <c r="AK2368" s="125"/>
      <c r="AL2368" s="125"/>
      <c r="AM2368" s="125"/>
      <c r="AN2368" s="125"/>
      <c r="AO2368" s="125"/>
      <c r="AP2368" s="125"/>
      <c r="AQ2368" s="125"/>
      <c r="AR2368" s="125"/>
      <c r="AS2368" s="125" t="s">
        <v>1353</v>
      </c>
      <c r="AT2368" s="108" t="str">
        <f t="shared" si="36"/>
        <v>CL4_2025-07-27_C</v>
      </c>
    </row>
    <row r="2369" spans="1:46" x14ac:dyDescent="0.35">
      <c r="A2369" s="125" t="s">
        <v>1957</v>
      </c>
      <c r="B2369" s="125" t="s">
        <v>1349</v>
      </c>
      <c r="C2369" s="125" t="s">
        <v>1359</v>
      </c>
      <c r="D2369" s="125" t="s">
        <v>1349</v>
      </c>
      <c r="E2369" s="125">
        <v>381.21190000000001</v>
      </c>
      <c r="F2369" s="125" t="s">
        <v>1357</v>
      </c>
      <c r="G2369" s="157">
        <v>45865.672222222223</v>
      </c>
      <c r="H2369" s="125"/>
      <c r="I2369" s="125" t="s">
        <v>1352</v>
      </c>
      <c r="J2369" s="125"/>
      <c r="K2369" s="125" t="s">
        <v>1360</v>
      </c>
      <c r="L2369" s="125">
        <v>4</v>
      </c>
      <c r="M2369" s="125">
        <v>0</v>
      </c>
      <c r="N2369" s="125">
        <v>0.22214</v>
      </c>
      <c r="O2369" s="125">
        <v>0.1303</v>
      </c>
      <c r="P2369" s="125"/>
      <c r="Q2369" s="125"/>
      <c r="R2369" s="125">
        <v>0.35243999999999998</v>
      </c>
      <c r="S2369" s="125"/>
      <c r="T2369" s="125"/>
      <c r="U2369" s="125"/>
      <c r="V2369" s="125"/>
      <c r="W2369" s="125"/>
      <c r="X2369" s="125"/>
      <c r="Y2369" s="125"/>
      <c r="Z2369" s="125"/>
      <c r="AA2369" s="125"/>
      <c r="AB2369" s="125"/>
      <c r="AC2369" s="125"/>
      <c r="AD2369" s="125"/>
      <c r="AE2369" s="125">
        <v>0.1303</v>
      </c>
      <c r="AF2369" s="125"/>
      <c r="AG2369" s="125"/>
      <c r="AH2369" s="125"/>
      <c r="AI2369" s="125"/>
      <c r="AJ2369" s="125"/>
      <c r="AK2369" s="125"/>
      <c r="AL2369" s="125"/>
      <c r="AM2369" s="125"/>
      <c r="AN2369" s="125"/>
      <c r="AO2369" s="125"/>
      <c r="AP2369" s="125"/>
      <c r="AQ2369" s="125"/>
      <c r="AR2369" s="125"/>
      <c r="AS2369" s="125" t="s">
        <v>1353</v>
      </c>
      <c r="AT2369" s="108" t="str">
        <f t="shared" si="36"/>
        <v>JC5_2025-07-27_C</v>
      </c>
    </row>
    <row r="2370" spans="1:46" x14ac:dyDescent="0.35">
      <c r="A2370" s="125" t="s">
        <v>1960</v>
      </c>
      <c r="B2370" s="125" t="s">
        <v>1349</v>
      </c>
      <c r="C2370" s="125" t="s">
        <v>1350</v>
      </c>
      <c r="D2370" s="125" t="s">
        <v>1349</v>
      </c>
      <c r="E2370" s="125">
        <v>8.8018000000000001</v>
      </c>
      <c r="F2370" s="125" t="s">
        <v>1351</v>
      </c>
      <c r="G2370" s="157">
        <v>45865.677777777775</v>
      </c>
      <c r="H2370" s="125"/>
      <c r="I2370" s="125" t="s">
        <v>1352</v>
      </c>
      <c r="J2370" s="125"/>
      <c r="K2370" s="125"/>
      <c r="L2370" s="125">
        <v>0</v>
      </c>
      <c r="M2370" s="125">
        <v>0</v>
      </c>
      <c r="N2370" s="125">
        <v>3.3890000000000003E-2</v>
      </c>
      <c r="O2370" s="125">
        <v>4.81E-3</v>
      </c>
      <c r="P2370" s="125"/>
      <c r="Q2370" s="125"/>
      <c r="R2370" s="125">
        <v>3.8699999999999998E-2</v>
      </c>
      <c r="S2370" s="125"/>
      <c r="T2370" s="125"/>
      <c r="U2370" s="125"/>
      <c r="V2370" s="125"/>
      <c r="W2370" s="125"/>
      <c r="X2370" s="125"/>
      <c r="Y2370" s="125"/>
      <c r="Z2370" s="125"/>
      <c r="AA2370" s="125"/>
      <c r="AB2370" s="125"/>
      <c r="AC2370" s="125"/>
      <c r="AD2370" s="125"/>
      <c r="AE2370" s="125">
        <v>4.81E-3</v>
      </c>
      <c r="AF2370" s="125"/>
      <c r="AG2370" s="125"/>
      <c r="AH2370" s="125"/>
      <c r="AI2370" s="125"/>
      <c r="AJ2370" s="125"/>
      <c r="AK2370" s="125"/>
      <c r="AL2370" s="125"/>
      <c r="AM2370" s="125"/>
      <c r="AN2370" s="125"/>
      <c r="AO2370" s="125"/>
      <c r="AP2370" s="125"/>
      <c r="AQ2370" s="125"/>
      <c r="AR2370" s="125"/>
      <c r="AS2370" s="125" t="s">
        <v>1353</v>
      </c>
      <c r="AT2370" s="108" t="str">
        <f t="shared" ref="AT2370:AT2433" si="37">A2370&amp;"_"&amp;LEFT(C2370,1)</f>
        <v>RBA_2025-07-27_N</v>
      </c>
    </row>
    <row r="2371" spans="1:46" x14ac:dyDescent="0.35">
      <c r="A2371" s="125" t="s">
        <v>1961</v>
      </c>
      <c r="B2371" s="125" t="s">
        <v>1349</v>
      </c>
      <c r="C2371" s="125" t="s">
        <v>1350</v>
      </c>
      <c r="D2371" s="125" t="s">
        <v>1349</v>
      </c>
      <c r="E2371" s="125">
        <v>18.267019999999999</v>
      </c>
      <c r="F2371" s="125" t="s">
        <v>1351</v>
      </c>
      <c r="G2371" s="157">
        <v>45865.679166666669</v>
      </c>
      <c r="H2371" s="125"/>
      <c r="I2371" s="125" t="s">
        <v>1352</v>
      </c>
      <c r="J2371" s="125"/>
      <c r="K2371" s="125"/>
      <c r="L2371" s="125">
        <v>0</v>
      </c>
      <c r="M2371" s="125">
        <v>0</v>
      </c>
      <c r="N2371" s="125">
        <v>6.0229999999999999E-2</v>
      </c>
      <c r="O2371" s="125">
        <v>5.0499999999999998E-3</v>
      </c>
      <c r="P2371" s="125"/>
      <c r="Q2371" s="125"/>
      <c r="R2371" s="125">
        <v>6.5280000000000005E-2</v>
      </c>
      <c r="S2371" s="125"/>
      <c r="T2371" s="125"/>
      <c r="U2371" s="125"/>
      <c r="V2371" s="125"/>
      <c r="W2371" s="125"/>
      <c r="X2371" s="125"/>
      <c r="Y2371" s="125"/>
      <c r="Z2371" s="125"/>
      <c r="AA2371" s="125"/>
      <c r="AB2371" s="125"/>
      <c r="AC2371" s="125"/>
      <c r="AD2371" s="125"/>
      <c r="AE2371" s="125">
        <v>5.0499999999999998E-3</v>
      </c>
      <c r="AF2371" s="125"/>
      <c r="AG2371" s="125"/>
      <c r="AH2371" s="125"/>
      <c r="AI2371" s="125"/>
      <c r="AJ2371" s="125"/>
      <c r="AK2371" s="125"/>
      <c r="AL2371" s="125"/>
      <c r="AM2371" s="125"/>
      <c r="AN2371" s="125"/>
      <c r="AO2371" s="125"/>
      <c r="AP2371" s="125"/>
      <c r="AQ2371" s="125"/>
      <c r="AR2371" s="125"/>
      <c r="AS2371" s="125" t="s">
        <v>1353</v>
      </c>
      <c r="AT2371" s="108" t="str">
        <f t="shared" si="37"/>
        <v>MDWL1_2025-07-27_N</v>
      </c>
    </row>
    <row r="2372" spans="1:46" x14ac:dyDescent="0.35">
      <c r="A2372" s="125" t="s">
        <v>1962</v>
      </c>
      <c r="B2372" s="125" t="s">
        <v>1349</v>
      </c>
      <c r="C2372" s="125" t="s">
        <v>1350</v>
      </c>
      <c r="D2372" s="125" t="s">
        <v>1349</v>
      </c>
      <c r="E2372" s="125">
        <v>5.8820899999999998</v>
      </c>
      <c r="F2372" s="125" t="s">
        <v>1351</v>
      </c>
      <c r="G2372" s="157">
        <v>45865.680555555555</v>
      </c>
      <c r="H2372" s="125"/>
      <c r="I2372" s="125" t="s">
        <v>1352</v>
      </c>
      <c r="J2372" s="125"/>
      <c r="K2372" s="125"/>
      <c r="L2372" s="125">
        <v>0</v>
      </c>
      <c r="M2372" s="125">
        <v>0</v>
      </c>
      <c r="N2372" s="125">
        <v>2.5760000000000002E-2</v>
      </c>
      <c r="O2372" s="125">
        <v>1.1900000000000001E-2</v>
      </c>
      <c r="P2372" s="125"/>
      <c r="Q2372" s="125"/>
      <c r="R2372" s="125">
        <v>3.7670000000000002E-2</v>
      </c>
      <c r="S2372" s="125"/>
      <c r="T2372" s="125"/>
      <c r="U2372" s="125"/>
      <c r="V2372" s="125"/>
      <c r="W2372" s="125"/>
      <c r="X2372" s="125"/>
      <c r="Y2372" s="125"/>
      <c r="Z2372" s="125"/>
      <c r="AA2372" s="125"/>
      <c r="AB2372" s="125"/>
      <c r="AC2372" s="125"/>
      <c r="AD2372" s="125"/>
      <c r="AE2372" s="125">
        <v>1.1900000000000001E-2</v>
      </c>
      <c r="AF2372" s="125"/>
      <c r="AG2372" s="125"/>
      <c r="AH2372" s="125"/>
      <c r="AI2372" s="125"/>
      <c r="AJ2372" s="125"/>
      <c r="AK2372" s="125"/>
      <c r="AL2372" s="125"/>
      <c r="AM2372" s="125"/>
      <c r="AN2372" s="125"/>
      <c r="AO2372" s="125"/>
      <c r="AP2372" s="125"/>
      <c r="AQ2372" s="125"/>
      <c r="AR2372" s="125"/>
      <c r="AS2372" s="125" t="s">
        <v>1353</v>
      </c>
      <c r="AT2372" s="108" t="str">
        <f t="shared" si="37"/>
        <v>RO1a_2025-07-27_N</v>
      </c>
    </row>
    <row r="2373" spans="1:46" x14ac:dyDescent="0.35">
      <c r="A2373" s="125" t="s">
        <v>1961</v>
      </c>
      <c r="B2373" s="125" t="s">
        <v>1349</v>
      </c>
      <c r="C2373" s="125" t="s">
        <v>1356</v>
      </c>
      <c r="D2373" s="125" t="s">
        <v>1349</v>
      </c>
      <c r="E2373" s="125">
        <v>1.404E-2</v>
      </c>
      <c r="F2373" s="125" t="s">
        <v>1357</v>
      </c>
      <c r="G2373" s="157">
        <v>45865.681944444441</v>
      </c>
      <c r="H2373" s="125"/>
      <c r="I2373" s="125" t="s">
        <v>1352</v>
      </c>
      <c r="J2373" s="125"/>
      <c r="K2373" s="125"/>
      <c r="L2373" s="125">
        <v>0</v>
      </c>
      <c r="M2373" s="125">
        <v>0</v>
      </c>
      <c r="N2373" s="125">
        <v>6.0600000000000003E-3</v>
      </c>
      <c r="O2373" s="125">
        <v>1.2099999999999999E-3</v>
      </c>
      <c r="P2373" s="125"/>
      <c r="Q2373" s="125"/>
      <c r="R2373" s="125">
        <v>7.2700000000000004E-3</v>
      </c>
      <c r="S2373" s="125"/>
      <c r="T2373" s="125"/>
      <c r="U2373" s="125"/>
      <c r="V2373" s="125"/>
      <c r="W2373" s="125"/>
      <c r="X2373" s="125"/>
      <c r="Y2373" s="125"/>
      <c r="Z2373" s="125"/>
      <c r="AA2373" s="125"/>
      <c r="AB2373" s="125"/>
      <c r="AC2373" s="125"/>
      <c r="AD2373" s="125"/>
      <c r="AE2373" s="125">
        <v>1.2099999999999999E-3</v>
      </c>
      <c r="AF2373" s="125"/>
      <c r="AG2373" s="125"/>
      <c r="AH2373" s="125"/>
      <c r="AI2373" s="125"/>
      <c r="AJ2373" s="125"/>
      <c r="AK2373" s="125"/>
      <c r="AL2373" s="125"/>
      <c r="AM2373" s="125"/>
      <c r="AN2373" s="125"/>
      <c r="AO2373" s="125"/>
      <c r="AP2373" s="125"/>
      <c r="AQ2373" s="125"/>
      <c r="AR2373" s="125"/>
      <c r="AS2373" s="125" t="s">
        <v>1353</v>
      </c>
      <c r="AT2373" s="108" t="str">
        <f t="shared" si="37"/>
        <v>MDWL1_2025-07-27_P</v>
      </c>
    </row>
    <row r="2374" spans="1:46" x14ac:dyDescent="0.35">
      <c r="A2374" s="125" t="s">
        <v>1963</v>
      </c>
      <c r="B2374" s="125" t="s">
        <v>1349</v>
      </c>
      <c r="C2374" s="125" t="s">
        <v>1350</v>
      </c>
      <c r="D2374" s="125" t="s">
        <v>1349</v>
      </c>
      <c r="E2374" s="125">
        <v>2.5140600000000002</v>
      </c>
      <c r="F2374" s="125" t="s">
        <v>1351</v>
      </c>
      <c r="G2374" s="157">
        <v>45865.682638888888</v>
      </c>
      <c r="H2374" s="125"/>
      <c r="I2374" s="125" t="s">
        <v>1352</v>
      </c>
      <c r="J2374" s="125"/>
      <c r="K2374" s="125"/>
      <c r="L2374" s="125">
        <v>0</v>
      </c>
      <c r="M2374" s="125">
        <v>0</v>
      </c>
      <c r="N2374" s="125">
        <v>1.6389999999999998E-2</v>
      </c>
      <c r="O2374" s="125">
        <v>5.1000000000000004E-3</v>
      </c>
      <c r="P2374" s="125"/>
      <c r="Q2374" s="125"/>
      <c r="R2374" s="125">
        <v>2.1489999999999999E-2</v>
      </c>
      <c r="S2374" s="125"/>
      <c r="T2374" s="125"/>
      <c r="U2374" s="125"/>
      <c r="V2374" s="125"/>
      <c r="W2374" s="125"/>
      <c r="X2374" s="125"/>
      <c r="Y2374" s="125"/>
      <c r="Z2374" s="125"/>
      <c r="AA2374" s="125"/>
      <c r="AB2374" s="125"/>
      <c r="AC2374" s="125"/>
      <c r="AD2374" s="125"/>
      <c r="AE2374" s="125">
        <v>5.1000000000000004E-3</v>
      </c>
      <c r="AF2374" s="125"/>
      <c r="AG2374" s="125"/>
      <c r="AH2374" s="125"/>
      <c r="AI2374" s="125"/>
      <c r="AJ2374" s="125"/>
      <c r="AK2374" s="125"/>
      <c r="AL2374" s="125"/>
      <c r="AM2374" s="125"/>
      <c r="AN2374" s="125"/>
      <c r="AO2374" s="125"/>
      <c r="AP2374" s="125"/>
      <c r="AQ2374" s="125"/>
      <c r="AR2374" s="125"/>
      <c r="AS2374" s="125" t="s">
        <v>1353</v>
      </c>
      <c r="AT2374" s="108" t="str">
        <f t="shared" si="37"/>
        <v>MRCL1_2025-07-27_N</v>
      </c>
    </row>
    <row r="2375" spans="1:46" x14ac:dyDescent="0.35">
      <c r="A2375" s="125" t="s">
        <v>1964</v>
      </c>
      <c r="B2375" s="125" t="s">
        <v>1349</v>
      </c>
      <c r="C2375" s="125" t="s">
        <v>1350</v>
      </c>
      <c r="D2375" s="125" t="s">
        <v>1349</v>
      </c>
      <c r="E2375" s="125">
        <v>-4.0029599999999999</v>
      </c>
      <c r="F2375" s="125" t="s">
        <v>1351</v>
      </c>
      <c r="G2375" s="157">
        <v>45865.684027777781</v>
      </c>
      <c r="H2375" s="125"/>
      <c r="I2375" s="125" t="s">
        <v>1352</v>
      </c>
      <c r="J2375" s="125"/>
      <c r="K2375" s="125"/>
      <c r="L2375" s="125">
        <v>0</v>
      </c>
      <c r="M2375" s="125">
        <v>0</v>
      </c>
      <c r="N2375" s="125">
        <v>-1.75E-3</v>
      </c>
      <c r="O2375" s="125">
        <v>7.1300000000000001E-3</v>
      </c>
      <c r="P2375" s="125"/>
      <c r="Q2375" s="125"/>
      <c r="R2375" s="125">
        <v>5.3800000000000002E-3</v>
      </c>
      <c r="S2375" s="125"/>
      <c r="T2375" s="125"/>
      <c r="U2375" s="125"/>
      <c r="V2375" s="125"/>
      <c r="W2375" s="125"/>
      <c r="X2375" s="125"/>
      <c r="Y2375" s="125"/>
      <c r="Z2375" s="125"/>
      <c r="AA2375" s="125"/>
      <c r="AB2375" s="125"/>
      <c r="AC2375" s="125"/>
      <c r="AD2375" s="125"/>
      <c r="AE2375" s="125">
        <v>7.1300000000000001E-3</v>
      </c>
      <c r="AF2375" s="125"/>
      <c r="AG2375" s="125"/>
      <c r="AH2375" s="125"/>
      <c r="AI2375" s="125"/>
      <c r="AJ2375" s="125"/>
      <c r="AK2375" s="125"/>
      <c r="AL2375" s="125"/>
      <c r="AM2375" s="125"/>
      <c r="AN2375" s="125"/>
      <c r="AO2375" s="125"/>
      <c r="AP2375" s="125"/>
      <c r="AQ2375" s="125"/>
      <c r="AR2375" s="125"/>
      <c r="AS2375" s="125" t="s">
        <v>1353</v>
      </c>
      <c r="AT2375" s="108" t="str">
        <f t="shared" si="37"/>
        <v>HL2_2025-07-27_N</v>
      </c>
    </row>
    <row r="2376" spans="1:46" x14ac:dyDescent="0.35">
      <c r="A2376" s="125" t="s">
        <v>1960</v>
      </c>
      <c r="B2376" s="125" t="s">
        <v>1349</v>
      </c>
      <c r="C2376" s="125" t="s">
        <v>1361</v>
      </c>
      <c r="D2376" s="125" t="s">
        <v>1349</v>
      </c>
      <c r="E2376" s="125">
        <v>401.42720000000003</v>
      </c>
      <c r="F2376" s="125" t="s">
        <v>1351</v>
      </c>
      <c r="G2376" s="157">
        <v>45865.684027777781</v>
      </c>
      <c r="H2376" s="125"/>
      <c r="I2376" s="125" t="s">
        <v>1352</v>
      </c>
      <c r="J2376" s="125"/>
      <c r="K2376" s="125"/>
      <c r="L2376" s="125">
        <v>0</v>
      </c>
      <c r="M2376" s="125">
        <v>0</v>
      </c>
      <c r="N2376" s="125">
        <v>0.39939000000000002</v>
      </c>
      <c r="O2376" s="125">
        <v>3.16E-3</v>
      </c>
      <c r="P2376" s="125"/>
      <c r="Q2376" s="125"/>
      <c r="R2376" s="125">
        <v>0.40255000000000002</v>
      </c>
      <c r="S2376" s="125"/>
      <c r="T2376" s="125"/>
      <c r="U2376" s="125"/>
      <c r="V2376" s="125"/>
      <c r="W2376" s="125"/>
      <c r="X2376" s="125"/>
      <c r="Y2376" s="125"/>
      <c r="Z2376" s="125"/>
      <c r="AA2376" s="125"/>
      <c r="AB2376" s="125"/>
      <c r="AC2376" s="125"/>
      <c r="AD2376" s="125"/>
      <c r="AE2376" s="125">
        <v>3.16E-3</v>
      </c>
      <c r="AF2376" s="125"/>
      <c r="AG2376" s="125"/>
      <c r="AH2376" s="125"/>
      <c r="AI2376" s="125"/>
      <c r="AJ2376" s="125"/>
      <c r="AK2376" s="125"/>
      <c r="AL2376" s="125"/>
      <c r="AM2376" s="125"/>
      <c r="AN2376" s="125"/>
      <c r="AO2376" s="125"/>
      <c r="AP2376" s="125"/>
      <c r="AQ2376" s="125"/>
      <c r="AR2376" s="125"/>
      <c r="AS2376" s="125" t="s">
        <v>1353</v>
      </c>
      <c r="AT2376" s="108" t="str">
        <f t="shared" si="37"/>
        <v>RBA_2025-07-27_T</v>
      </c>
    </row>
    <row r="2377" spans="1:46" x14ac:dyDescent="0.35">
      <c r="A2377" s="125" t="s">
        <v>1962</v>
      </c>
      <c r="B2377" s="125" t="s">
        <v>1349</v>
      </c>
      <c r="C2377" s="125" t="s">
        <v>1428</v>
      </c>
      <c r="D2377" s="125" t="s">
        <v>1349</v>
      </c>
      <c r="E2377" s="125">
        <v>2.8766099999999999</v>
      </c>
      <c r="F2377" s="125" t="s">
        <v>1357</v>
      </c>
      <c r="G2377" s="157">
        <v>45865.686111111114</v>
      </c>
      <c r="H2377" s="125"/>
      <c r="I2377" s="125" t="s">
        <v>1352</v>
      </c>
      <c r="J2377" s="125"/>
      <c r="K2377" s="125"/>
      <c r="L2377" s="125">
        <v>0</v>
      </c>
      <c r="M2377" s="125">
        <v>0</v>
      </c>
      <c r="N2377" s="125">
        <v>0.21614</v>
      </c>
      <c r="O2377" s="125">
        <v>1.42E-3</v>
      </c>
      <c r="P2377" s="125"/>
      <c r="Q2377" s="125"/>
      <c r="R2377" s="125">
        <v>0.21756</v>
      </c>
      <c r="S2377" s="125"/>
      <c r="T2377" s="125"/>
      <c r="U2377" s="125"/>
      <c r="V2377" s="125"/>
      <c r="W2377" s="125"/>
      <c r="X2377" s="125"/>
      <c r="Y2377" s="125"/>
      <c r="Z2377" s="125"/>
      <c r="AA2377" s="125"/>
      <c r="AB2377" s="125"/>
      <c r="AC2377" s="125"/>
      <c r="AD2377" s="125"/>
      <c r="AE2377" s="125">
        <v>1.42E-3</v>
      </c>
      <c r="AF2377" s="125"/>
      <c r="AG2377" s="125"/>
      <c r="AH2377" s="125"/>
      <c r="AI2377" s="125"/>
      <c r="AJ2377" s="125"/>
      <c r="AK2377" s="125"/>
      <c r="AL2377" s="125"/>
      <c r="AM2377" s="125"/>
      <c r="AN2377" s="125"/>
      <c r="AO2377" s="125"/>
      <c r="AP2377" s="125"/>
      <c r="AQ2377" s="125"/>
      <c r="AR2377" s="125"/>
      <c r="AS2377" s="125" t="s">
        <v>1353</v>
      </c>
      <c r="AT2377" s="108" t="str">
        <f t="shared" si="37"/>
        <v>RO1a_2025-07-27_T</v>
      </c>
    </row>
    <row r="2378" spans="1:46" x14ac:dyDescent="0.35">
      <c r="A2378" s="125" t="s">
        <v>1962</v>
      </c>
      <c r="B2378" s="125" t="s">
        <v>1349</v>
      </c>
      <c r="C2378" s="125" t="s">
        <v>1359</v>
      </c>
      <c r="D2378" s="125" t="s">
        <v>1349</v>
      </c>
      <c r="E2378" s="125">
        <v>333.15230000000003</v>
      </c>
      <c r="F2378" s="125" t="s">
        <v>1357</v>
      </c>
      <c r="G2378" s="157">
        <v>45865.6875</v>
      </c>
      <c r="H2378" s="125"/>
      <c r="I2378" s="125" t="s">
        <v>1352</v>
      </c>
      <c r="J2378" s="125"/>
      <c r="K2378" s="125" t="s">
        <v>1360</v>
      </c>
      <c r="L2378" s="125">
        <v>4</v>
      </c>
      <c r="M2378" s="125">
        <v>0</v>
      </c>
      <c r="N2378" s="125">
        <v>0.19692000000000001</v>
      </c>
      <c r="O2378" s="125">
        <v>0.13042000000000001</v>
      </c>
      <c r="P2378" s="125"/>
      <c r="Q2378" s="125"/>
      <c r="R2378" s="125">
        <v>0.32733000000000001</v>
      </c>
      <c r="S2378" s="125"/>
      <c r="T2378" s="125"/>
      <c r="U2378" s="125"/>
      <c r="V2378" s="125"/>
      <c r="W2378" s="125"/>
      <c r="X2378" s="125"/>
      <c r="Y2378" s="125"/>
      <c r="Z2378" s="125"/>
      <c r="AA2378" s="125"/>
      <c r="AB2378" s="125"/>
      <c r="AC2378" s="125"/>
      <c r="AD2378" s="125"/>
      <c r="AE2378" s="125">
        <v>0.13042000000000001</v>
      </c>
      <c r="AF2378" s="125"/>
      <c r="AG2378" s="125"/>
      <c r="AH2378" s="125"/>
      <c r="AI2378" s="125"/>
      <c r="AJ2378" s="125"/>
      <c r="AK2378" s="125"/>
      <c r="AL2378" s="125"/>
      <c r="AM2378" s="125"/>
      <c r="AN2378" s="125"/>
      <c r="AO2378" s="125"/>
      <c r="AP2378" s="125"/>
      <c r="AQ2378" s="125"/>
      <c r="AR2378" s="125"/>
      <c r="AS2378" s="125" t="s">
        <v>1353</v>
      </c>
      <c r="AT2378" s="108" t="str">
        <f t="shared" si="37"/>
        <v>RO1a_2025-07-27_C</v>
      </c>
    </row>
    <row r="2379" spans="1:46" x14ac:dyDescent="0.35">
      <c r="A2379" s="125" t="s">
        <v>1964</v>
      </c>
      <c r="B2379" s="125" t="s">
        <v>1349</v>
      </c>
      <c r="C2379" s="125" t="s">
        <v>1356</v>
      </c>
      <c r="D2379" s="125" t="s">
        <v>1349</v>
      </c>
      <c r="E2379" s="125">
        <v>3.9010000000000003E-2</v>
      </c>
      <c r="F2379" s="125" t="s">
        <v>1357</v>
      </c>
      <c r="G2379" s="157">
        <v>45865.688888888886</v>
      </c>
      <c r="H2379" s="125"/>
      <c r="I2379" s="125" t="s">
        <v>1352</v>
      </c>
      <c r="J2379" s="125"/>
      <c r="K2379" s="125"/>
      <c r="L2379" s="125">
        <v>0</v>
      </c>
      <c r="M2379" s="125">
        <v>0</v>
      </c>
      <c r="N2379" s="125">
        <v>1.8370000000000001E-2</v>
      </c>
      <c r="O2379" s="125">
        <v>2.9299999999999999E-3</v>
      </c>
      <c r="P2379" s="125"/>
      <c r="Q2379" s="125"/>
      <c r="R2379" s="125">
        <v>2.1299999999999999E-2</v>
      </c>
      <c r="S2379" s="125"/>
      <c r="T2379" s="125"/>
      <c r="U2379" s="125"/>
      <c r="V2379" s="125"/>
      <c r="W2379" s="125"/>
      <c r="X2379" s="125"/>
      <c r="Y2379" s="125"/>
      <c r="Z2379" s="125"/>
      <c r="AA2379" s="125"/>
      <c r="AB2379" s="125"/>
      <c r="AC2379" s="125"/>
      <c r="AD2379" s="125"/>
      <c r="AE2379" s="125">
        <v>2.9299999999999999E-3</v>
      </c>
      <c r="AF2379" s="125"/>
      <c r="AG2379" s="125"/>
      <c r="AH2379" s="125"/>
      <c r="AI2379" s="125"/>
      <c r="AJ2379" s="125"/>
      <c r="AK2379" s="125"/>
      <c r="AL2379" s="125"/>
      <c r="AM2379" s="125"/>
      <c r="AN2379" s="125"/>
      <c r="AO2379" s="125"/>
      <c r="AP2379" s="125"/>
      <c r="AQ2379" s="125"/>
      <c r="AR2379" s="125"/>
      <c r="AS2379" s="125" t="s">
        <v>1353</v>
      </c>
      <c r="AT2379" s="108" t="str">
        <f t="shared" si="37"/>
        <v>HL2_2025-07-27_P</v>
      </c>
    </row>
    <row r="2380" spans="1:46" x14ac:dyDescent="0.35">
      <c r="A2380" s="125" t="s">
        <v>1963</v>
      </c>
      <c r="B2380" s="125" t="s">
        <v>1349</v>
      </c>
      <c r="C2380" s="125" t="s">
        <v>1361</v>
      </c>
      <c r="D2380" s="125" t="s">
        <v>1349</v>
      </c>
      <c r="E2380" s="125">
        <v>156.71600000000001</v>
      </c>
      <c r="F2380" s="125" t="s">
        <v>1351</v>
      </c>
      <c r="G2380" s="157">
        <v>45865.688888888886</v>
      </c>
      <c r="H2380" s="125"/>
      <c r="I2380" s="125" t="s">
        <v>1352</v>
      </c>
      <c r="J2380" s="125"/>
      <c r="K2380" s="125"/>
      <c r="L2380" s="125">
        <v>0</v>
      </c>
      <c r="M2380" s="125">
        <v>0</v>
      </c>
      <c r="N2380" s="125">
        <v>0.15185000000000001</v>
      </c>
      <c r="O2380" s="125">
        <v>2.8999999999999998E-3</v>
      </c>
      <c r="P2380" s="125"/>
      <c r="Q2380" s="125"/>
      <c r="R2380" s="125">
        <v>0.15475</v>
      </c>
      <c r="S2380" s="125"/>
      <c r="T2380" s="125"/>
      <c r="U2380" s="125"/>
      <c r="V2380" s="125"/>
      <c r="W2380" s="125"/>
      <c r="X2380" s="125"/>
      <c r="Y2380" s="125"/>
      <c r="Z2380" s="125"/>
      <c r="AA2380" s="125"/>
      <c r="AB2380" s="125"/>
      <c r="AC2380" s="125"/>
      <c r="AD2380" s="125"/>
      <c r="AE2380" s="125">
        <v>2.8999999999999998E-3</v>
      </c>
      <c r="AF2380" s="125"/>
      <c r="AG2380" s="125"/>
      <c r="AH2380" s="125"/>
      <c r="AI2380" s="125"/>
      <c r="AJ2380" s="125"/>
      <c r="AK2380" s="125"/>
      <c r="AL2380" s="125"/>
      <c r="AM2380" s="125"/>
      <c r="AN2380" s="125"/>
      <c r="AO2380" s="125"/>
      <c r="AP2380" s="125"/>
      <c r="AQ2380" s="125"/>
      <c r="AR2380" s="125"/>
      <c r="AS2380" s="125" t="s">
        <v>1353</v>
      </c>
      <c r="AT2380" s="108" t="str">
        <f t="shared" si="37"/>
        <v>MRCL1_2025-07-27_T</v>
      </c>
    </row>
    <row r="2381" spans="1:46" x14ac:dyDescent="0.35">
      <c r="A2381" s="125" t="s">
        <v>1963</v>
      </c>
      <c r="B2381" s="125" t="s">
        <v>1349</v>
      </c>
      <c r="C2381" s="125" t="s">
        <v>1359</v>
      </c>
      <c r="D2381" s="125" t="s">
        <v>1349</v>
      </c>
      <c r="E2381" s="125">
        <v>365.03989999999999</v>
      </c>
      <c r="F2381" s="125" t="s">
        <v>1357</v>
      </c>
      <c r="G2381" s="157">
        <v>45865.688888888886</v>
      </c>
      <c r="H2381" s="125"/>
      <c r="I2381" s="125" t="s">
        <v>1352</v>
      </c>
      <c r="J2381" s="125"/>
      <c r="K2381" s="125" t="s">
        <v>1360</v>
      </c>
      <c r="L2381" s="125">
        <v>4</v>
      </c>
      <c r="M2381" s="125">
        <v>0</v>
      </c>
      <c r="N2381" s="125">
        <v>0.21373</v>
      </c>
      <c r="O2381" s="125">
        <v>0.1295</v>
      </c>
      <c r="P2381" s="125"/>
      <c r="Q2381" s="125"/>
      <c r="R2381" s="125">
        <v>0.34322999999999998</v>
      </c>
      <c r="S2381" s="125"/>
      <c r="T2381" s="125"/>
      <c r="U2381" s="125"/>
      <c r="V2381" s="125"/>
      <c r="W2381" s="125"/>
      <c r="X2381" s="125"/>
      <c r="Y2381" s="125"/>
      <c r="Z2381" s="125"/>
      <c r="AA2381" s="125"/>
      <c r="AB2381" s="125"/>
      <c r="AC2381" s="125"/>
      <c r="AD2381" s="125"/>
      <c r="AE2381" s="125">
        <v>0.1295</v>
      </c>
      <c r="AF2381" s="125"/>
      <c r="AG2381" s="125"/>
      <c r="AH2381" s="125"/>
      <c r="AI2381" s="125"/>
      <c r="AJ2381" s="125"/>
      <c r="AK2381" s="125"/>
      <c r="AL2381" s="125"/>
      <c r="AM2381" s="125"/>
      <c r="AN2381" s="125"/>
      <c r="AO2381" s="125"/>
      <c r="AP2381" s="125"/>
      <c r="AQ2381" s="125"/>
      <c r="AR2381" s="125"/>
      <c r="AS2381" s="125" t="s">
        <v>1353</v>
      </c>
      <c r="AT2381" s="108" t="str">
        <f t="shared" si="37"/>
        <v>MRCL1_2025-07-27_C</v>
      </c>
    </row>
    <row r="2382" spans="1:46" x14ac:dyDescent="0.35">
      <c r="A2382" s="125" t="s">
        <v>1965</v>
      </c>
      <c r="B2382" s="125" t="s">
        <v>1349</v>
      </c>
      <c r="C2382" s="125" t="s">
        <v>1350</v>
      </c>
      <c r="D2382" s="125" t="s">
        <v>1349</v>
      </c>
      <c r="E2382" s="125">
        <v>-0.39896999999999999</v>
      </c>
      <c r="F2382" s="125" t="s">
        <v>1351</v>
      </c>
      <c r="G2382" s="157">
        <v>45865.688888888886</v>
      </c>
      <c r="H2382" s="125"/>
      <c r="I2382" s="125" t="s">
        <v>1352</v>
      </c>
      <c r="J2382" s="125"/>
      <c r="K2382" s="125"/>
      <c r="L2382" s="125">
        <v>0</v>
      </c>
      <c r="M2382" s="125">
        <v>0</v>
      </c>
      <c r="N2382" s="125">
        <v>8.2799999999999992E-3</v>
      </c>
      <c r="O2382" s="125">
        <v>1.044E-2</v>
      </c>
      <c r="P2382" s="125"/>
      <c r="Q2382" s="125"/>
      <c r="R2382" s="125">
        <v>1.8720000000000001E-2</v>
      </c>
      <c r="S2382" s="125"/>
      <c r="T2382" s="125"/>
      <c r="U2382" s="125"/>
      <c r="V2382" s="125"/>
      <c r="W2382" s="125"/>
      <c r="X2382" s="125"/>
      <c r="Y2382" s="125"/>
      <c r="Z2382" s="125"/>
      <c r="AA2382" s="125"/>
      <c r="AB2382" s="125"/>
      <c r="AC2382" s="125"/>
      <c r="AD2382" s="125"/>
      <c r="AE2382" s="125">
        <v>1.044E-2</v>
      </c>
      <c r="AF2382" s="125"/>
      <c r="AG2382" s="125"/>
      <c r="AH2382" s="125"/>
      <c r="AI2382" s="125"/>
      <c r="AJ2382" s="125"/>
      <c r="AK2382" s="125"/>
      <c r="AL2382" s="125"/>
      <c r="AM2382" s="125"/>
      <c r="AN2382" s="125"/>
      <c r="AO2382" s="125"/>
      <c r="AP2382" s="125"/>
      <c r="AQ2382" s="125"/>
      <c r="AR2382" s="125"/>
      <c r="AS2382" s="125" t="s">
        <v>1353</v>
      </c>
      <c r="AT2382" s="108" t="str">
        <f t="shared" si="37"/>
        <v>PP1_2025-07-27_N</v>
      </c>
    </row>
    <row r="2383" spans="1:46" x14ac:dyDescent="0.35">
      <c r="A2383" s="125" t="s">
        <v>1964</v>
      </c>
      <c r="B2383" s="125" t="s">
        <v>1349</v>
      </c>
      <c r="C2383" s="125" t="s">
        <v>1359</v>
      </c>
      <c r="D2383" s="125" t="s">
        <v>1349</v>
      </c>
      <c r="E2383" s="125">
        <v>262.1454</v>
      </c>
      <c r="F2383" s="125" t="s">
        <v>1357</v>
      </c>
      <c r="G2383" s="157">
        <v>45865.69027777778</v>
      </c>
      <c r="H2383" s="125"/>
      <c r="I2383" s="125" t="s">
        <v>1352</v>
      </c>
      <c r="J2383" s="125"/>
      <c r="K2383" s="125" t="s">
        <v>1360</v>
      </c>
      <c r="L2383" s="125">
        <v>4</v>
      </c>
      <c r="M2383" s="125">
        <v>0</v>
      </c>
      <c r="N2383" s="125">
        <v>0.15826000000000001</v>
      </c>
      <c r="O2383" s="125">
        <v>0.13022</v>
      </c>
      <c r="P2383" s="125"/>
      <c r="Q2383" s="125"/>
      <c r="R2383" s="125">
        <v>0.28848000000000001</v>
      </c>
      <c r="S2383" s="125"/>
      <c r="T2383" s="125"/>
      <c r="U2383" s="125"/>
      <c r="V2383" s="125"/>
      <c r="W2383" s="125"/>
      <c r="X2383" s="125"/>
      <c r="Y2383" s="125"/>
      <c r="Z2383" s="125"/>
      <c r="AA2383" s="125"/>
      <c r="AB2383" s="125"/>
      <c r="AC2383" s="125"/>
      <c r="AD2383" s="125"/>
      <c r="AE2383" s="125">
        <v>0.13022</v>
      </c>
      <c r="AF2383" s="125"/>
      <c r="AG2383" s="125"/>
      <c r="AH2383" s="125"/>
      <c r="AI2383" s="125"/>
      <c r="AJ2383" s="125"/>
      <c r="AK2383" s="125"/>
      <c r="AL2383" s="125"/>
      <c r="AM2383" s="125"/>
      <c r="AN2383" s="125"/>
      <c r="AO2383" s="125"/>
      <c r="AP2383" s="125"/>
      <c r="AQ2383" s="125"/>
      <c r="AR2383" s="125"/>
      <c r="AS2383" s="125" t="s">
        <v>1353</v>
      </c>
      <c r="AT2383" s="108" t="str">
        <f t="shared" si="37"/>
        <v>HL2_2025-07-27_C</v>
      </c>
    </row>
    <row r="2384" spans="1:46" x14ac:dyDescent="0.35">
      <c r="A2384" s="125" t="s">
        <v>1960</v>
      </c>
      <c r="B2384" s="125" t="s">
        <v>1349</v>
      </c>
      <c r="C2384" s="125" t="s">
        <v>1356</v>
      </c>
      <c r="D2384" s="125" t="s">
        <v>1349</v>
      </c>
      <c r="E2384" s="125">
        <v>9.3520000000000006E-2</v>
      </c>
      <c r="F2384" s="125" t="s">
        <v>1357</v>
      </c>
      <c r="G2384" s="157">
        <v>45865.69027777778</v>
      </c>
      <c r="H2384" s="125"/>
      <c r="I2384" s="125" t="s">
        <v>1352</v>
      </c>
      <c r="J2384" s="125"/>
      <c r="K2384" s="125" t="s">
        <v>1360</v>
      </c>
      <c r="L2384" s="125">
        <v>0</v>
      </c>
      <c r="M2384" s="125">
        <v>0</v>
      </c>
      <c r="N2384" s="125">
        <v>4.5260000000000002E-2</v>
      </c>
      <c r="O2384" s="125">
        <v>4.8999999999999998E-4</v>
      </c>
      <c r="P2384" s="125"/>
      <c r="Q2384" s="125"/>
      <c r="R2384" s="125">
        <v>4.5749999999999999E-2</v>
      </c>
      <c r="S2384" s="125"/>
      <c r="T2384" s="125"/>
      <c r="U2384" s="125"/>
      <c r="V2384" s="125"/>
      <c r="W2384" s="125"/>
      <c r="X2384" s="125"/>
      <c r="Y2384" s="125"/>
      <c r="Z2384" s="125"/>
      <c r="AA2384" s="125"/>
      <c r="AB2384" s="125"/>
      <c r="AC2384" s="125"/>
      <c r="AD2384" s="125"/>
      <c r="AE2384" s="125">
        <v>4.8999999999999998E-4</v>
      </c>
      <c r="AF2384" s="125"/>
      <c r="AG2384" s="125"/>
      <c r="AH2384" s="125"/>
      <c r="AI2384" s="125"/>
      <c r="AJ2384" s="125"/>
      <c r="AK2384" s="125"/>
      <c r="AL2384" s="125"/>
      <c r="AM2384" s="125"/>
      <c r="AN2384" s="125"/>
      <c r="AO2384" s="125"/>
      <c r="AP2384" s="125"/>
      <c r="AQ2384" s="125"/>
      <c r="AR2384" s="125"/>
      <c r="AS2384" s="125" t="s">
        <v>1353</v>
      </c>
      <c r="AT2384" s="108" t="str">
        <f t="shared" si="37"/>
        <v>RBA_2025-07-27_P</v>
      </c>
    </row>
    <row r="2385" spans="1:46" x14ac:dyDescent="0.35">
      <c r="A2385" s="125" t="s">
        <v>1960</v>
      </c>
      <c r="B2385" s="125" t="s">
        <v>1349</v>
      </c>
      <c r="C2385" s="125" t="s">
        <v>1359</v>
      </c>
      <c r="D2385" s="125" t="s">
        <v>1349</v>
      </c>
      <c r="E2385" s="125">
        <v>771.74540000000002</v>
      </c>
      <c r="F2385" s="125" t="s">
        <v>1357</v>
      </c>
      <c r="G2385" s="157">
        <v>45865.690972222219</v>
      </c>
      <c r="H2385" s="125"/>
      <c r="I2385" s="125" t="s">
        <v>1352</v>
      </c>
      <c r="J2385" s="125"/>
      <c r="K2385" s="125" t="s">
        <v>1360</v>
      </c>
      <c r="L2385" s="125">
        <v>30</v>
      </c>
      <c r="M2385" s="125">
        <v>0</v>
      </c>
      <c r="N2385" s="125">
        <v>7.8600000000000003E-2</v>
      </c>
      <c r="O2385" s="125">
        <v>0.12998999999999999</v>
      </c>
      <c r="P2385" s="125"/>
      <c r="Q2385" s="125"/>
      <c r="R2385" s="125">
        <v>0.20860000000000001</v>
      </c>
      <c r="S2385" s="125"/>
      <c r="T2385" s="125"/>
      <c r="U2385" s="125"/>
      <c r="V2385" s="125"/>
      <c r="W2385" s="125"/>
      <c r="X2385" s="125"/>
      <c r="Y2385" s="125"/>
      <c r="Z2385" s="125"/>
      <c r="AA2385" s="125"/>
      <c r="AB2385" s="125"/>
      <c r="AC2385" s="125"/>
      <c r="AD2385" s="125"/>
      <c r="AE2385" s="125">
        <v>0.12998999999999999</v>
      </c>
      <c r="AF2385" s="125"/>
      <c r="AG2385" s="125"/>
      <c r="AH2385" s="125"/>
      <c r="AI2385" s="125"/>
      <c r="AJ2385" s="125"/>
      <c r="AK2385" s="125"/>
      <c r="AL2385" s="125"/>
      <c r="AM2385" s="125"/>
      <c r="AN2385" s="125"/>
      <c r="AO2385" s="125"/>
      <c r="AP2385" s="125"/>
      <c r="AQ2385" s="125"/>
      <c r="AR2385" s="125"/>
      <c r="AS2385" s="125" t="s">
        <v>1353</v>
      </c>
      <c r="AT2385" s="108" t="str">
        <f t="shared" si="37"/>
        <v>RBA_2025-07-27_C</v>
      </c>
    </row>
    <row r="2386" spans="1:46" x14ac:dyDescent="0.35">
      <c r="A2386" s="125" t="s">
        <v>1965</v>
      </c>
      <c r="B2386" s="125" t="s">
        <v>1349</v>
      </c>
      <c r="C2386" s="125" t="s">
        <v>1356</v>
      </c>
      <c r="D2386" s="125" t="s">
        <v>1349</v>
      </c>
      <c r="E2386" s="125">
        <v>3.8309999999999997E-2</v>
      </c>
      <c r="F2386" s="125" t="s">
        <v>1357</v>
      </c>
      <c r="G2386" s="157">
        <v>45865.691666666666</v>
      </c>
      <c r="H2386" s="125"/>
      <c r="I2386" s="125" t="s">
        <v>1352</v>
      </c>
      <c r="J2386" s="125"/>
      <c r="K2386" s="125"/>
      <c r="L2386" s="125">
        <v>0</v>
      </c>
      <c r="M2386" s="125">
        <v>0</v>
      </c>
      <c r="N2386" s="125">
        <v>1.8030000000000001E-2</v>
      </c>
      <c r="O2386" s="125">
        <v>2.1800000000000001E-3</v>
      </c>
      <c r="P2386" s="125"/>
      <c r="Q2386" s="125"/>
      <c r="R2386" s="125">
        <v>2.0209999999999999E-2</v>
      </c>
      <c r="S2386" s="125"/>
      <c r="T2386" s="125"/>
      <c r="U2386" s="125"/>
      <c r="V2386" s="125"/>
      <c r="W2386" s="125"/>
      <c r="X2386" s="125"/>
      <c r="Y2386" s="125"/>
      <c r="Z2386" s="125"/>
      <c r="AA2386" s="125"/>
      <c r="AB2386" s="125"/>
      <c r="AC2386" s="125"/>
      <c r="AD2386" s="125"/>
      <c r="AE2386" s="125">
        <v>2.1800000000000001E-3</v>
      </c>
      <c r="AF2386" s="125"/>
      <c r="AG2386" s="125"/>
      <c r="AH2386" s="125"/>
      <c r="AI2386" s="125"/>
      <c r="AJ2386" s="125"/>
      <c r="AK2386" s="125"/>
      <c r="AL2386" s="125"/>
      <c r="AM2386" s="125"/>
      <c r="AN2386" s="125"/>
      <c r="AO2386" s="125"/>
      <c r="AP2386" s="125"/>
      <c r="AQ2386" s="125"/>
      <c r="AR2386" s="125"/>
      <c r="AS2386" s="125" t="s">
        <v>1353</v>
      </c>
      <c r="AT2386" s="108" t="str">
        <f t="shared" si="37"/>
        <v>PP1_2025-07-27_P</v>
      </c>
    </row>
    <row r="2387" spans="1:46" x14ac:dyDescent="0.35">
      <c r="A2387" s="125" t="s">
        <v>1961</v>
      </c>
      <c r="B2387" s="125" t="s">
        <v>1349</v>
      </c>
      <c r="C2387" s="125" t="s">
        <v>1359</v>
      </c>
      <c r="D2387" s="125" t="s">
        <v>1349</v>
      </c>
      <c r="E2387" s="125">
        <v>718.41639999999995</v>
      </c>
      <c r="F2387" s="125" t="s">
        <v>1357</v>
      </c>
      <c r="G2387" s="157">
        <v>45865.692361111112</v>
      </c>
      <c r="H2387" s="125"/>
      <c r="I2387" s="125" t="s">
        <v>1352</v>
      </c>
      <c r="J2387" s="125"/>
      <c r="K2387" s="125" t="s">
        <v>1360</v>
      </c>
      <c r="L2387" s="125">
        <v>29</v>
      </c>
      <c r="M2387" s="125">
        <v>0</v>
      </c>
      <c r="N2387" s="125">
        <v>7.5749999999999998E-2</v>
      </c>
      <c r="O2387" s="125">
        <v>0.13170000000000001</v>
      </c>
      <c r="P2387" s="125"/>
      <c r="Q2387" s="125"/>
      <c r="R2387" s="125">
        <v>0.20745</v>
      </c>
      <c r="S2387" s="125"/>
      <c r="T2387" s="125"/>
      <c r="U2387" s="125"/>
      <c r="V2387" s="125"/>
      <c r="W2387" s="125"/>
      <c r="X2387" s="125"/>
      <c r="Y2387" s="125"/>
      <c r="Z2387" s="125"/>
      <c r="AA2387" s="125"/>
      <c r="AB2387" s="125"/>
      <c r="AC2387" s="125"/>
      <c r="AD2387" s="125"/>
      <c r="AE2387" s="125">
        <v>0.13170000000000001</v>
      </c>
      <c r="AF2387" s="125"/>
      <c r="AG2387" s="125"/>
      <c r="AH2387" s="125"/>
      <c r="AI2387" s="125"/>
      <c r="AJ2387" s="125"/>
      <c r="AK2387" s="125"/>
      <c r="AL2387" s="125"/>
      <c r="AM2387" s="125"/>
      <c r="AN2387" s="125"/>
      <c r="AO2387" s="125"/>
      <c r="AP2387" s="125"/>
      <c r="AQ2387" s="125"/>
      <c r="AR2387" s="125"/>
      <c r="AS2387" s="125" t="s">
        <v>1353</v>
      </c>
      <c r="AT2387" s="108" t="str">
        <f t="shared" si="37"/>
        <v>MDWL1_2025-07-27_C</v>
      </c>
    </row>
    <row r="2388" spans="1:46" x14ac:dyDescent="0.35">
      <c r="A2388" s="125" t="s">
        <v>1962</v>
      </c>
      <c r="B2388" s="125" t="s">
        <v>1349</v>
      </c>
      <c r="C2388" s="125" t="s">
        <v>1356</v>
      </c>
      <c r="D2388" s="125" t="s">
        <v>1349</v>
      </c>
      <c r="E2388" s="125">
        <v>0.16447000000000001</v>
      </c>
      <c r="F2388" s="125" t="s">
        <v>1357</v>
      </c>
      <c r="G2388" s="157">
        <v>45865.693749999999</v>
      </c>
      <c r="H2388" s="125"/>
      <c r="I2388" s="125" t="s">
        <v>1352</v>
      </c>
      <c r="J2388" s="125"/>
      <c r="K2388" s="125" t="s">
        <v>1360</v>
      </c>
      <c r="L2388" s="125">
        <v>0</v>
      </c>
      <c r="M2388" s="125">
        <v>0</v>
      </c>
      <c r="N2388" s="125">
        <v>8.0240000000000006E-2</v>
      </c>
      <c r="O2388" s="125">
        <v>3.0200000000000001E-3</v>
      </c>
      <c r="P2388" s="125"/>
      <c r="Q2388" s="125"/>
      <c r="R2388" s="125">
        <v>8.3260000000000001E-2</v>
      </c>
      <c r="S2388" s="125"/>
      <c r="T2388" s="125"/>
      <c r="U2388" s="125"/>
      <c r="V2388" s="125"/>
      <c r="W2388" s="125"/>
      <c r="X2388" s="125"/>
      <c r="Y2388" s="125"/>
      <c r="Z2388" s="125"/>
      <c r="AA2388" s="125"/>
      <c r="AB2388" s="125"/>
      <c r="AC2388" s="125"/>
      <c r="AD2388" s="125"/>
      <c r="AE2388" s="125">
        <v>3.0200000000000001E-3</v>
      </c>
      <c r="AF2388" s="125"/>
      <c r="AG2388" s="125"/>
      <c r="AH2388" s="125"/>
      <c r="AI2388" s="125"/>
      <c r="AJ2388" s="125"/>
      <c r="AK2388" s="125"/>
      <c r="AL2388" s="125"/>
      <c r="AM2388" s="125"/>
      <c r="AN2388" s="125"/>
      <c r="AO2388" s="125"/>
      <c r="AP2388" s="125"/>
      <c r="AQ2388" s="125"/>
      <c r="AR2388" s="125"/>
      <c r="AS2388" s="125" t="s">
        <v>1353</v>
      </c>
      <c r="AT2388" s="108" t="str">
        <f t="shared" si="37"/>
        <v>RO1a_2025-07-27_P</v>
      </c>
    </row>
    <row r="2389" spans="1:46" x14ac:dyDescent="0.35">
      <c r="A2389" s="125" t="s">
        <v>1965</v>
      </c>
      <c r="B2389" s="125" t="s">
        <v>1349</v>
      </c>
      <c r="C2389" s="125" t="s">
        <v>1361</v>
      </c>
      <c r="D2389" s="125" t="s">
        <v>1349</v>
      </c>
      <c r="E2389" s="125">
        <v>130.7724</v>
      </c>
      <c r="F2389" s="125" t="s">
        <v>1351</v>
      </c>
      <c r="G2389" s="157">
        <v>45865.694444444445</v>
      </c>
      <c r="H2389" s="125"/>
      <c r="I2389" s="125" t="s">
        <v>1352</v>
      </c>
      <c r="J2389" s="125"/>
      <c r="K2389" s="125"/>
      <c r="L2389" s="125">
        <v>0</v>
      </c>
      <c r="M2389" s="125">
        <v>0</v>
      </c>
      <c r="N2389" s="125">
        <v>0.12665000000000001</v>
      </c>
      <c r="O2389" s="125">
        <v>5.9800000000000001E-3</v>
      </c>
      <c r="P2389" s="125"/>
      <c r="Q2389" s="125"/>
      <c r="R2389" s="125">
        <v>0.13261999999999999</v>
      </c>
      <c r="S2389" s="125"/>
      <c r="T2389" s="125"/>
      <c r="U2389" s="125"/>
      <c r="V2389" s="125"/>
      <c r="W2389" s="125"/>
      <c r="X2389" s="125"/>
      <c r="Y2389" s="125"/>
      <c r="Z2389" s="125"/>
      <c r="AA2389" s="125"/>
      <c r="AB2389" s="125"/>
      <c r="AC2389" s="125"/>
      <c r="AD2389" s="125"/>
      <c r="AE2389" s="125">
        <v>5.9800000000000001E-3</v>
      </c>
      <c r="AF2389" s="125"/>
      <c r="AG2389" s="125"/>
      <c r="AH2389" s="125"/>
      <c r="AI2389" s="125"/>
      <c r="AJ2389" s="125"/>
      <c r="AK2389" s="125"/>
      <c r="AL2389" s="125"/>
      <c r="AM2389" s="125"/>
      <c r="AN2389" s="125"/>
      <c r="AO2389" s="125"/>
      <c r="AP2389" s="125"/>
      <c r="AQ2389" s="125"/>
      <c r="AR2389" s="125"/>
      <c r="AS2389" s="125" t="s">
        <v>1353</v>
      </c>
      <c r="AT2389" s="108" t="str">
        <f t="shared" si="37"/>
        <v>PP1_2025-07-27_T</v>
      </c>
    </row>
    <row r="2390" spans="1:46" x14ac:dyDescent="0.35">
      <c r="A2390" s="125" t="s">
        <v>1966</v>
      </c>
      <c r="B2390" s="125" t="s">
        <v>1349</v>
      </c>
      <c r="C2390" s="125" t="s">
        <v>1350</v>
      </c>
      <c r="D2390" s="125" t="s">
        <v>1349</v>
      </c>
      <c r="E2390" s="125">
        <v>3.02475</v>
      </c>
      <c r="F2390" s="125" t="s">
        <v>1351</v>
      </c>
      <c r="G2390" s="157">
        <v>45865.694444444445</v>
      </c>
      <c r="H2390" s="125"/>
      <c r="I2390" s="125" t="s">
        <v>1352</v>
      </c>
      <c r="J2390" s="125"/>
      <c r="K2390" s="125"/>
      <c r="L2390" s="125">
        <v>0</v>
      </c>
      <c r="M2390" s="125">
        <v>0</v>
      </c>
      <c r="N2390" s="125">
        <v>1.7809999999999999E-2</v>
      </c>
      <c r="O2390" s="125">
        <v>1.99E-3</v>
      </c>
      <c r="P2390" s="125"/>
      <c r="Q2390" s="125"/>
      <c r="R2390" s="125">
        <v>1.9800000000000002E-2</v>
      </c>
      <c r="S2390" s="125"/>
      <c r="T2390" s="125"/>
      <c r="U2390" s="125"/>
      <c r="V2390" s="125"/>
      <c r="W2390" s="125"/>
      <c r="X2390" s="125"/>
      <c r="Y2390" s="125"/>
      <c r="Z2390" s="125"/>
      <c r="AA2390" s="125"/>
      <c r="AB2390" s="125"/>
      <c r="AC2390" s="125"/>
      <c r="AD2390" s="125"/>
      <c r="AE2390" s="125">
        <v>1.99E-3</v>
      </c>
      <c r="AF2390" s="125"/>
      <c r="AG2390" s="125"/>
      <c r="AH2390" s="125"/>
      <c r="AI2390" s="125"/>
      <c r="AJ2390" s="125"/>
      <c r="AK2390" s="125"/>
      <c r="AL2390" s="125"/>
      <c r="AM2390" s="125"/>
      <c r="AN2390" s="125"/>
      <c r="AO2390" s="125"/>
      <c r="AP2390" s="125"/>
      <c r="AQ2390" s="125"/>
      <c r="AR2390" s="125"/>
      <c r="AS2390" s="125" t="s">
        <v>1353</v>
      </c>
      <c r="AT2390" s="108" t="str">
        <f t="shared" si="37"/>
        <v>SW1_2025-07-27_N</v>
      </c>
    </row>
    <row r="2391" spans="1:46" x14ac:dyDescent="0.35">
      <c r="A2391" s="125" t="s">
        <v>1967</v>
      </c>
      <c r="B2391" s="125" t="s">
        <v>1349</v>
      </c>
      <c r="C2391" s="125" t="s">
        <v>1350</v>
      </c>
      <c r="D2391" s="125" t="s">
        <v>1349</v>
      </c>
      <c r="E2391" s="125">
        <v>-3.9849999999999997E-2</v>
      </c>
      <c r="F2391" s="125" t="s">
        <v>1351</v>
      </c>
      <c r="G2391" s="157">
        <v>45865.695833333331</v>
      </c>
      <c r="H2391" s="125"/>
      <c r="I2391" s="125" t="s">
        <v>1352</v>
      </c>
      <c r="J2391" s="125"/>
      <c r="K2391" s="125"/>
      <c r="L2391" s="125">
        <v>0</v>
      </c>
      <c r="M2391" s="125">
        <v>0</v>
      </c>
      <c r="N2391" s="125">
        <v>9.2800000000000001E-3</v>
      </c>
      <c r="O2391" s="125">
        <v>9.9399999999999992E-3</v>
      </c>
      <c r="P2391" s="125"/>
      <c r="Q2391" s="125"/>
      <c r="R2391" s="125">
        <v>1.9230000000000001E-2</v>
      </c>
      <c r="S2391" s="125"/>
      <c r="T2391" s="125"/>
      <c r="U2391" s="125"/>
      <c r="V2391" s="125"/>
      <c r="W2391" s="125"/>
      <c r="X2391" s="125"/>
      <c r="Y2391" s="125"/>
      <c r="Z2391" s="125"/>
      <c r="AA2391" s="125"/>
      <c r="AB2391" s="125"/>
      <c r="AC2391" s="125"/>
      <c r="AD2391" s="125"/>
      <c r="AE2391" s="125">
        <v>9.9399999999999992E-3</v>
      </c>
      <c r="AF2391" s="125"/>
      <c r="AG2391" s="125"/>
      <c r="AH2391" s="125"/>
      <c r="AI2391" s="125"/>
      <c r="AJ2391" s="125"/>
      <c r="AK2391" s="125"/>
      <c r="AL2391" s="125"/>
      <c r="AM2391" s="125"/>
      <c r="AN2391" s="125"/>
      <c r="AO2391" s="125"/>
      <c r="AP2391" s="125"/>
      <c r="AQ2391" s="125"/>
      <c r="AR2391" s="125"/>
      <c r="AS2391" s="125" t="s">
        <v>1353</v>
      </c>
      <c r="AT2391" s="108" t="str">
        <f t="shared" si="37"/>
        <v>RK1_2025-07-27_N</v>
      </c>
    </row>
    <row r="2392" spans="1:46" x14ac:dyDescent="0.35">
      <c r="A2392" s="125" t="s">
        <v>1961</v>
      </c>
      <c r="B2392" s="125" t="s">
        <v>1349</v>
      </c>
      <c r="C2392" s="125" t="s">
        <v>1361</v>
      </c>
      <c r="D2392" s="125" t="s">
        <v>1349</v>
      </c>
      <c r="E2392" s="125">
        <v>1568.04</v>
      </c>
      <c r="F2392" s="125" t="s">
        <v>1351</v>
      </c>
      <c r="G2392" s="157">
        <v>45865.697222222225</v>
      </c>
      <c r="H2392" s="125"/>
      <c r="I2392" s="125" t="s">
        <v>1352</v>
      </c>
      <c r="J2392" s="125"/>
      <c r="K2392" s="125" t="s">
        <v>1360</v>
      </c>
      <c r="L2392" s="125">
        <v>4</v>
      </c>
      <c r="M2392" s="125">
        <v>0</v>
      </c>
      <c r="N2392" s="125">
        <v>0.30851000000000001</v>
      </c>
      <c r="O2392" s="125">
        <v>2.7999999999999998E-4</v>
      </c>
      <c r="P2392" s="125"/>
      <c r="Q2392" s="125"/>
      <c r="R2392" s="125">
        <v>0.30880000000000002</v>
      </c>
      <c r="S2392" s="125"/>
      <c r="T2392" s="125"/>
      <c r="U2392" s="125"/>
      <c r="V2392" s="125"/>
      <c r="W2392" s="125"/>
      <c r="X2392" s="125"/>
      <c r="Y2392" s="125"/>
      <c r="Z2392" s="125"/>
      <c r="AA2392" s="125"/>
      <c r="AB2392" s="125"/>
      <c r="AC2392" s="125"/>
      <c r="AD2392" s="125"/>
      <c r="AE2392" s="125">
        <v>2.7999999999999998E-4</v>
      </c>
      <c r="AF2392" s="125"/>
      <c r="AG2392" s="125"/>
      <c r="AH2392" s="125"/>
      <c r="AI2392" s="125"/>
      <c r="AJ2392" s="125"/>
      <c r="AK2392" s="125"/>
      <c r="AL2392" s="125"/>
      <c r="AM2392" s="125"/>
      <c r="AN2392" s="125"/>
      <c r="AO2392" s="125"/>
      <c r="AP2392" s="125"/>
      <c r="AQ2392" s="125"/>
      <c r="AR2392" s="125"/>
      <c r="AS2392" s="125" t="s">
        <v>1353</v>
      </c>
      <c r="AT2392" s="108" t="str">
        <f t="shared" si="37"/>
        <v>MDWL1_2025-07-27_T</v>
      </c>
    </row>
    <row r="2393" spans="1:46" x14ac:dyDescent="0.35">
      <c r="A2393" s="125" t="s">
        <v>1966</v>
      </c>
      <c r="B2393" s="125" t="s">
        <v>1349</v>
      </c>
      <c r="C2393" s="125" t="s">
        <v>1359</v>
      </c>
      <c r="D2393" s="125" t="s">
        <v>1349</v>
      </c>
      <c r="E2393" s="125">
        <v>260.50139999999999</v>
      </c>
      <c r="F2393" s="125" t="s">
        <v>1357</v>
      </c>
      <c r="G2393" s="157">
        <v>45865.7</v>
      </c>
      <c r="H2393" s="125"/>
      <c r="I2393" s="125" t="s">
        <v>1352</v>
      </c>
      <c r="J2393" s="125"/>
      <c r="K2393" s="125" t="s">
        <v>1360</v>
      </c>
      <c r="L2393" s="125">
        <v>4</v>
      </c>
      <c r="M2393" s="125">
        <v>0</v>
      </c>
      <c r="N2393" s="125">
        <v>0.15734999999999999</v>
      </c>
      <c r="O2393" s="125">
        <v>0.13231999999999999</v>
      </c>
      <c r="P2393" s="125"/>
      <c r="Q2393" s="125"/>
      <c r="R2393" s="125">
        <v>0.28966999999999998</v>
      </c>
      <c r="S2393" s="125"/>
      <c r="T2393" s="125"/>
      <c r="U2393" s="125"/>
      <c r="V2393" s="125"/>
      <c r="W2393" s="125"/>
      <c r="X2393" s="125"/>
      <c r="Y2393" s="125"/>
      <c r="Z2393" s="125"/>
      <c r="AA2393" s="125"/>
      <c r="AB2393" s="125"/>
      <c r="AC2393" s="125"/>
      <c r="AD2393" s="125"/>
      <c r="AE2393" s="125">
        <v>0.13231999999999999</v>
      </c>
      <c r="AF2393" s="125"/>
      <c r="AG2393" s="125"/>
      <c r="AH2393" s="125"/>
      <c r="AI2393" s="125"/>
      <c r="AJ2393" s="125"/>
      <c r="AK2393" s="125"/>
      <c r="AL2393" s="125"/>
      <c r="AM2393" s="125"/>
      <c r="AN2393" s="125"/>
      <c r="AO2393" s="125"/>
      <c r="AP2393" s="125"/>
      <c r="AQ2393" s="125"/>
      <c r="AR2393" s="125"/>
      <c r="AS2393" s="125" t="s">
        <v>1353</v>
      </c>
      <c r="AT2393" s="108" t="str">
        <f t="shared" si="37"/>
        <v>SW1_2025-07-27_C</v>
      </c>
    </row>
    <row r="2394" spans="1:46" x14ac:dyDescent="0.35">
      <c r="A2394" s="125" t="s">
        <v>1945</v>
      </c>
      <c r="B2394" s="125" t="s">
        <v>1349</v>
      </c>
      <c r="C2394" s="125" t="s">
        <v>1359</v>
      </c>
      <c r="D2394" s="125" t="s">
        <v>1349</v>
      </c>
      <c r="E2394" s="125">
        <v>620.61220000000003</v>
      </c>
      <c r="F2394" s="125" t="s">
        <v>1357</v>
      </c>
      <c r="G2394" s="157">
        <v>45865.700694444444</v>
      </c>
      <c r="H2394" s="125"/>
      <c r="I2394" s="125" t="s">
        <v>1352</v>
      </c>
      <c r="J2394" s="125"/>
      <c r="K2394" s="125" t="s">
        <v>1360</v>
      </c>
      <c r="L2394" s="125">
        <v>25</v>
      </c>
      <c r="M2394" s="125">
        <v>0</v>
      </c>
      <c r="N2394" s="125">
        <v>7.5520000000000004E-2</v>
      </c>
      <c r="O2394" s="125">
        <v>0.13397999999999999</v>
      </c>
      <c r="P2394" s="125"/>
      <c r="Q2394" s="125"/>
      <c r="R2394" s="125">
        <v>0.20949999999999999</v>
      </c>
      <c r="S2394" s="125"/>
      <c r="T2394" s="125"/>
      <c r="U2394" s="125"/>
      <c r="V2394" s="125"/>
      <c r="W2394" s="125"/>
      <c r="X2394" s="125"/>
      <c r="Y2394" s="125"/>
      <c r="Z2394" s="125"/>
      <c r="AA2394" s="125"/>
      <c r="AB2394" s="125"/>
      <c r="AC2394" s="125"/>
      <c r="AD2394" s="125"/>
      <c r="AE2394" s="125">
        <v>0.13397999999999999</v>
      </c>
      <c r="AF2394" s="125"/>
      <c r="AG2394" s="125"/>
      <c r="AH2394" s="125"/>
      <c r="AI2394" s="125"/>
      <c r="AJ2394" s="125"/>
      <c r="AK2394" s="125"/>
      <c r="AL2394" s="125"/>
      <c r="AM2394" s="125"/>
      <c r="AN2394" s="125"/>
      <c r="AO2394" s="125"/>
      <c r="AP2394" s="125"/>
      <c r="AQ2394" s="125"/>
      <c r="AR2394" s="125"/>
      <c r="AS2394" s="125" t="s">
        <v>1353</v>
      </c>
      <c r="AT2394" s="108" t="str">
        <f t="shared" si="37"/>
        <v>MR2_2025-07-27_C</v>
      </c>
    </row>
    <row r="2395" spans="1:46" x14ac:dyDescent="0.35">
      <c r="A2395" s="125" t="s">
        <v>1967</v>
      </c>
      <c r="B2395" s="125" t="s">
        <v>1349</v>
      </c>
      <c r="C2395" s="125" t="s">
        <v>1361</v>
      </c>
      <c r="D2395" s="125" t="s">
        <v>1349</v>
      </c>
      <c r="E2395" s="125">
        <v>316.1019</v>
      </c>
      <c r="F2395" s="125" t="s">
        <v>1351</v>
      </c>
      <c r="G2395" s="157">
        <v>45865.70208333333</v>
      </c>
      <c r="H2395" s="125"/>
      <c r="I2395" s="125" t="s">
        <v>1352</v>
      </c>
      <c r="J2395" s="125"/>
      <c r="K2395" s="125"/>
      <c r="L2395" s="125">
        <v>0</v>
      </c>
      <c r="M2395" s="125">
        <v>0</v>
      </c>
      <c r="N2395" s="125">
        <v>0.31106</v>
      </c>
      <c r="O2395" s="125">
        <v>6.0800000000000003E-3</v>
      </c>
      <c r="P2395" s="125"/>
      <c r="Q2395" s="125"/>
      <c r="R2395" s="125">
        <v>0.31713999999999998</v>
      </c>
      <c r="S2395" s="125"/>
      <c r="T2395" s="125"/>
      <c r="U2395" s="125"/>
      <c r="V2395" s="125"/>
      <c r="W2395" s="125"/>
      <c r="X2395" s="125"/>
      <c r="Y2395" s="125"/>
      <c r="Z2395" s="125"/>
      <c r="AA2395" s="125"/>
      <c r="AB2395" s="125"/>
      <c r="AC2395" s="125"/>
      <c r="AD2395" s="125"/>
      <c r="AE2395" s="125">
        <v>6.0800000000000003E-3</v>
      </c>
      <c r="AF2395" s="125"/>
      <c r="AG2395" s="125"/>
      <c r="AH2395" s="125"/>
      <c r="AI2395" s="125"/>
      <c r="AJ2395" s="125"/>
      <c r="AK2395" s="125"/>
      <c r="AL2395" s="125"/>
      <c r="AM2395" s="125"/>
      <c r="AN2395" s="125"/>
      <c r="AO2395" s="125"/>
      <c r="AP2395" s="125"/>
      <c r="AQ2395" s="125"/>
      <c r="AR2395" s="125"/>
      <c r="AS2395" s="125" t="s">
        <v>1353</v>
      </c>
      <c r="AT2395" s="108" t="str">
        <f t="shared" si="37"/>
        <v>RK1_2025-07-27_T</v>
      </c>
    </row>
    <row r="2396" spans="1:46" x14ac:dyDescent="0.35">
      <c r="A2396" s="125" t="s">
        <v>1968</v>
      </c>
      <c r="B2396" s="125" t="s">
        <v>1349</v>
      </c>
      <c r="C2396" s="125" t="s">
        <v>1350</v>
      </c>
      <c r="D2396" s="125" t="s">
        <v>1349</v>
      </c>
      <c r="E2396" s="125">
        <v>3.4205399999999999</v>
      </c>
      <c r="F2396" s="125" t="s">
        <v>1351</v>
      </c>
      <c r="G2396" s="157">
        <v>45865.704861111109</v>
      </c>
      <c r="H2396" s="125"/>
      <c r="I2396" s="125" t="s">
        <v>1352</v>
      </c>
      <c r="J2396" s="125"/>
      <c r="K2396" s="125"/>
      <c r="L2396" s="125">
        <v>0</v>
      </c>
      <c r="M2396" s="125">
        <v>0</v>
      </c>
      <c r="N2396" s="125">
        <v>1.891E-2</v>
      </c>
      <c r="O2396" s="125">
        <v>2.9099999999999998E-3</v>
      </c>
      <c r="P2396" s="125"/>
      <c r="Q2396" s="125"/>
      <c r="R2396" s="125">
        <v>2.1819999999999999E-2</v>
      </c>
      <c r="S2396" s="125"/>
      <c r="T2396" s="125"/>
      <c r="U2396" s="125"/>
      <c r="V2396" s="125"/>
      <c r="W2396" s="125"/>
      <c r="X2396" s="125"/>
      <c r="Y2396" s="125"/>
      <c r="Z2396" s="125"/>
      <c r="AA2396" s="125"/>
      <c r="AB2396" s="125"/>
      <c r="AC2396" s="125"/>
      <c r="AD2396" s="125"/>
      <c r="AE2396" s="125">
        <v>2.9099999999999998E-3</v>
      </c>
      <c r="AF2396" s="125"/>
      <c r="AG2396" s="125"/>
      <c r="AH2396" s="125"/>
      <c r="AI2396" s="125"/>
      <c r="AJ2396" s="125"/>
      <c r="AK2396" s="125"/>
      <c r="AL2396" s="125"/>
      <c r="AM2396" s="125"/>
      <c r="AN2396" s="125"/>
      <c r="AO2396" s="125"/>
      <c r="AP2396" s="125"/>
      <c r="AQ2396" s="125"/>
      <c r="AR2396" s="125"/>
      <c r="AS2396" s="125" t="s">
        <v>1353</v>
      </c>
      <c r="AT2396" s="108" t="str">
        <f t="shared" si="37"/>
        <v>DE1_2025-07-27_N</v>
      </c>
    </row>
    <row r="2397" spans="1:46" x14ac:dyDescent="0.35">
      <c r="A2397" s="125" t="s">
        <v>1969</v>
      </c>
      <c r="B2397" s="125" t="s">
        <v>1349</v>
      </c>
      <c r="C2397" s="125" t="s">
        <v>1350</v>
      </c>
      <c r="D2397" s="125" t="s">
        <v>1349</v>
      </c>
      <c r="E2397" s="125">
        <v>-1.59674</v>
      </c>
      <c r="F2397" s="125" t="s">
        <v>1351</v>
      </c>
      <c r="G2397" s="157">
        <v>45865.706250000003</v>
      </c>
      <c r="H2397" s="125"/>
      <c r="I2397" s="125" t="s">
        <v>1352</v>
      </c>
      <c r="J2397" s="125"/>
      <c r="K2397" s="125"/>
      <c r="L2397" s="125">
        <v>0</v>
      </c>
      <c r="M2397" s="125">
        <v>0</v>
      </c>
      <c r="N2397" s="125">
        <v>4.9500000000000004E-3</v>
      </c>
      <c r="O2397" s="125">
        <v>1.141E-2</v>
      </c>
      <c r="P2397" s="125"/>
      <c r="Q2397" s="125"/>
      <c r="R2397" s="125">
        <v>1.636E-2</v>
      </c>
      <c r="S2397" s="125"/>
      <c r="T2397" s="125"/>
      <c r="U2397" s="125"/>
      <c r="V2397" s="125"/>
      <c r="W2397" s="125"/>
      <c r="X2397" s="125"/>
      <c r="Y2397" s="125"/>
      <c r="Z2397" s="125"/>
      <c r="AA2397" s="125"/>
      <c r="AB2397" s="125"/>
      <c r="AC2397" s="125"/>
      <c r="AD2397" s="125"/>
      <c r="AE2397" s="125">
        <v>1.141E-2</v>
      </c>
      <c r="AF2397" s="125"/>
      <c r="AG2397" s="125"/>
      <c r="AH2397" s="125"/>
      <c r="AI2397" s="125"/>
      <c r="AJ2397" s="125"/>
      <c r="AK2397" s="125"/>
      <c r="AL2397" s="125"/>
      <c r="AM2397" s="125"/>
      <c r="AN2397" s="125"/>
      <c r="AO2397" s="125"/>
      <c r="AP2397" s="125"/>
      <c r="AQ2397" s="125"/>
      <c r="AR2397" s="125"/>
      <c r="AS2397" s="125" t="s">
        <v>1353</v>
      </c>
      <c r="AT2397" s="108" t="str">
        <f t="shared" si="37"/>
        <v>GRPL1_2025-07-27_N</v>
      </c>
    </row>
    <row r="2398" spans="1:46" x14ac:dyDescent="0.35">
      <c r="A2398" s="125" t="s">
        <v>1970</v>
      </c>
      <c r="B2398" s="125" t="s">
        <v>1349</v>
      </c>
      <c r="C2398" s="125" t="s">
        <v>1350</v>
      </c>
      <c r="D2398" s="125" t="s">
        <v>1349</v>
      </c>
      <c r="E2398" s="125">
        <v>-4.1044400000000003</v>
      </c>
      <c r="F2398" s="125" t="s">
        <v>1351</v>
      </c>
      <c r="G2398" s="157">
        <v>45865.708333333336</v>
      </c>
      <c r="H2398" s="125"/>
      <c r="I2398" s="125" t="s">
        <v>1352</v>
      </c>
      <c r="J2398" s="125"/>
      <c r="K2398" s="125"/>
      <c r="L2398" s="125">
        <v>0</v>
      </c>
      <c r="M2398" s="125">
        <v>0</v>
      </c>
      <c r="N2398" s="125">
        <v>-2.0300000000000001E-3</v>
      </c>
      <c r="O2398" s="125">
        <v>1.1610000000000001E-2</v>
      </c>
      <c r="P2398" s="125"/>
      <c r="Q2398" s="125"/>
      <c r="R2398" s="125">
        <v>9.58E-3</v>
      </c>
      <c r="S2398" s="125"/>
      <c r="T2398" s="125"/>
      <c r="U2398" s="125"/>
      <c r="V2398" s="125"/>
      <c r="W2398" s="125"/>
      <c r="X2398" s="125"/>
      <c r="Y2398" s="125"/>
      <c r="Z2398" s="125"/>
      <c r="AA2398" s="125"/>
      <c r="AB2398" s="125"/>
      <c r="AC2398" s="125"/>
      <c r="AD2398" s="125"/>
      <c r="AE2398" s="125">
        <v>1.1610000000000001E-2</v>
      </c>
      <c r="AF2398" s="125"/>
      <c r="AG2398" s="125"/>
      <c r="AH2398" s="125"/>
      <c r="AI2398" s="125"/>
      <c r="AJ2398" s="125"/>
      <c r="AK2398" s="125"/>
      <c r="AL2398" s="125"/>
      <c r="AM2398" s="125"/>
      <c r="AN2398" s="125"/>
      <c r="AO2398" s="125"/>
      <c r="AP2398" s="125"/>
      <c r="AQ2398" s="125"/>
      <c r="AR2398" s="125"/>
      <c r="AS2398" s="125" t="s">
        <v>1353</v>
      </c>
      <c r="AT2398" s="108" t="str">
        <f t="shared" si="37"/>
        <v>CVL1_2025-07-27_N</v>
      </c>
    </row>
    <row r="2399" spans="1:46" x14ac:dyDescent="0.35">
      <c r="A2399" s="125" t="s">
        <v>1969</v>
      </c>
      <c r="B2399" s="125" t="s">
        <v>1349</v>
      </c>
      <c r="C2399" s="125" t="s">
        <v>1356</v>
      </c>
      <c r="D2399" s="125" t="s">
        <v>1349</v>
      </c>
      <c r="E2399" s="125">
        <v>0.12975</v>
      </c>
      <c r="F2399" s="125" t="s">
        <v>1357</v>
      </c>
      <c r="G2399" s="157">
        <v>45865.708333333336</v>
      </c>
      <c r="H2399" s="125"/>
      <c r="I2399" s="125" t="s">
        <v>1352</v>
      </c>
      <c r="J2399" s="125"/>
      <c r="K2399" s="125"/>
      <c r="L2399" s="125">
        <v>0</v>
      </c>
      <c r="M2399" s="125">
        <v>0</v>
      </c>
      <c r="N2399" s="125">
        <v>6.3119999999999996E-2</v>
      </c>
      <c r="O2399" s="125">
        <v>2.5500000000000002E-3</v>
      </c>
      <c r="P2399" s="125"/>
      <c r="Q2399" s="125"/>
      <c r="R2399" s="125">
        <v>6.5670000000000006E-2</v>
      </c>
      <c r="S2399" s="125"/>
      <c r="T2399" s="125"/>
      <c r="U2399" s="125"/>
      <c r="V2399" s="125"/>
      <c r="W2399" s="125"/>
      <c r="X2399" s="125"/>
      <c r="Y2399" s="125"/>
      <c r="Z2399" s="125"/>
      <c r="AA2399" s="125"/>
      <c r="AB2399" s="125"/>
      <c r="AC2399" s="125"/>
      <c r="AD2399" s="125"/>
      <c r="AE2399" s="125">
        <v>2.5500000000000002E-3</v>
      </c>
      <c r="AF2399" s="125"/>
      <c r="AG2399" s="125"/>
      <c r="AH2399" s="125"/>
      <c r="AI2399" s="125"/>
      <c r="AJ2399" s="125"/>
      <c r="AK2399" s="125"/>
      <c r="AL2399" s="125"/>
      <c r="AM2399" s="125"/>
      <c r="AN2399" s="125"/>
      <c r="AO2399" s="125"/>
      <c r="AP2399" s="125"/>
      <c r="AQ2399" s="125"/>
      <c r="AR2399" s="125"/>
      <c r="AS2399" s="125" t="s">
        <v>1353</v>
      </c>
      <c r="AT2399" s="108" t="str">
        <f t="shared" si="37"/>
        <v>GRPL1_2025-07-27_P</v>
      </c>
    </row>
    <row r="2400" spans="1:46" x14ac:dyDescent="0.35">
      <c r="A2400" s="125" t="s">
        <v>1971</v>
      </c>
      <c r="B2400" s="125" t="s">
        <v>1349</v>
      </c>
      <c r="C2400" s="125" t="s">
        <v>1350</v>
      </c>
      <c r="D2400" s="125" t="s">
        <v>1349</v>
      </c>
      <c r="E2400" s="125">
        <v>2.83291</v>
      </c>
      <c r="F2400" s="125" t="s">
        <v>1351</v>
      </c>
      <c r="G2400" s="157">
        <v>45865.709722222222</v>
      </c>
      <c r="H2400" s="125"/>
      <c r="I2400" s="125" t="s">
        <v>1352</v>
      </c>
      <c r="J2400" s="125"/>
      <c r="K2400" s="125"/>
      <c r="L2400" s="125">
        <v>0</v>
      </c>
      <c r="M2400" s="125">
        <v>0</v>
      </c>
      <c r="N2400" s="125">
        <v>1.728E-2</v>
      </c>
      <c r="O2400" s="125">
        <v>6.5799999999999999E-3</v>
      </c>
      <c r="P2400" s="125"/>
      <c r="Q2400" s="125"/>
      <c r="R2400" s="125">
        <v>2.385E-2</v>
      </c>
      <c r="S2400" s="125"/>
      <c r="T2400" s="125"/>
      <c r="U2400" s="125"/>
      <c r="V2400" s="125"/>
      <c r="W2400" s="125"/>
      <c r="X2400" s="125"/>
      <c r="Y2400" s="125"/>
      <c r="Z2400" s="125"/>
      <c r="AA2400" s="125"/>
      <c r="AB2400" s="125"/>
      <c r="AC2400" s="125"/>
      <c r="AD2400" s="125"/>
      <c r="AE2400" s="125">
        <v>6.5799999999999999E-3</v>
      </c>
      <c r="AF2400" s="125"/>
      <c r="AG2400" s="125"/>
      <c r="AH2400" s="125"/>
      <c r="AI2400" s="125"/>
      <c r="AJ2400" s="125"/>
      <c r="AK2400" s="125"/>
      <c r="AL2400" s="125"/>
      <c r="AM2400" s="125"/>
      <c r="AN2400" s="125"/>
      <c r="AO2400" s="125"/>
      <c r="AP2400" s="125"/>
      <c r="AQ2400" s="125"/>
      <c r="AR2400" s="125"/>
      <c r="AS2400" s="125" t="s">
        <v>1353</v>
      </c>
      <c r="AT2400" s="108" t="str">
        <f t="shared" si="37"/>
        <v>HB3_2025-07-27_N</v>
      </c>
    </row>
    <row r="2401" spans="1:46" x14ac:dyDescent="0.35">
      <c r="A2401" s="125" t="s">
        <v>1968</v>
      </c>
      <c r="B2401" s="125" t="s">
        <v>1349</v>
      </c>
      <c r="C2401" s="125" t="s">
        <v>1359</v>
      </c>
      <c r="D2401" s="125" t="s">
        <v>1349</v>
      </c>
      <c r="E2401" s="125">
        <v>262.51740000000001</v>
      </c>
      <c r="F2401" s="125" t="s">
        <v>1357</v>
      </c>
      <c r="G2401" s="157">
        <v>45865.711111111108</v>
      </c>
      <c r="H2401" s="125"/>
      <c r="I2401" s="125" t="s">
        <v>1352</v>
      </c>
      <c r="J2401" s="125"/>
      <c r="K2401" s="125" t="s">
        <v>1360</v>
      </c>
      <c r="L2401" s="125">
        <v>4</v>
      </c>
      <c r="M2401" s="125">
        <v>0</v>
      </c>
      <c r="N2401" s="125">
        <v>0.15847</v>
      </c>
      <c r="O2401" s="125">
        <v>0.13313</v>
      </c>
      <c r="P2401" s="125"/>
      <c r="Q2401" s="125"/>
      <c r="R2401" s="125">
        <v>0.29160000000000003</v>
      </c>
      <c r="S2401" s="125"/>
      <c r="T2401" s="125"/>
      <c r="U2401" s="125"/>
      <c r="V2401" s="125"/>
      <c r="W2401" s="125"/>
      <c r="X2401" s="125"/>
      <c r="Y2401" s="125"/>
      <c r="Z2401" s="125"/>
      <c r="AA2401" s="125"/>
      <c r="AB2401" s="125"/>
      <c r="AC2401" s="125"/>
      <c r="AD2401" s="125"/>
      <c r="AE2401" s="125">
        <v>0.13313</v>
      </c>
      <c r="AF2401" s="125"/>
      <c r="AG2401" s="125"/>
      <c r="AH2401" s="125"/>
      <c r="AI2401" s="125"/>
      <c r="AJ2401" s="125"/>
      <c r="AK2401" s="125"/>
      <c r="AL2401" s="125"/>
      <c r="AM2401" s="125"/>
      <c r="AN2401" s="125"/>
      <c r="AO2401" s="125"/>
      <c r="AP2401" s="125"/>
      <c r="AQ2401" s="125"/>
      <c r="AR2401" s="125"/>
      <c r="AS2401" s="125" t="s">
        <v>1353</v>
      </c>
      <c r="AT2401" s="108" t="str">
        <f t="shared" si="37"/>
        <v>DE1_2025-07-27_C</v>
      </c>
    </row>
    <row r="2402" spans="1:46" x14ac:dyDescent="0.35">
      <c r="A2402" s="125" t="s">
        <v>1972</v>
      </c>
      <c r="B2402" s="125" t="s">
        <v>1349</v>
      </c>
      <c r="C2402" s="125" t="s">
        <v>1350</v>
      </c>
      <c r="D2402" s="125" t="s">
        <v>1349</v>
      </c>
      <c r="E2402" s="125">
        <v>-2.91561</v>
      </c>
      <c r="F2402" s="125" t="s">
        <v>1351</v>
      </c>
      <c r="G2402" s="157">
        <v>45865.712500000001</v>
      </c>
      <c r="H2402" s="125"/>
      <c r="I2402" s="125" t="s">
        <v>1352</v>
      </c>
      <c r="J2402" s="125"/>
      <c r="K2402" s="125"/>
      <c r="L2402" s="125">
        <v>0</v>
      </c>
      <c r="M2402" s="125">
        <v>0</v>
      </c>
      <c r="N2402" s="125">
        <v>1.2800000000000001E-3</v>
      </c>
      <c r="O2402" s="125">
        <v>3.2200000000000002E-3</v>
      </c>
      <c r="P2402" s="125"/>
      <c r="Q2402" s="125"/>
      <c r="R2402" s="125">
        <v>4.4999999999999997E-3</v>
      </c>
      <c r="S2402" s="125"/>
      <c r="T2402" s="125"/>
      <c r="U2402" s="125"/>
      <c r="V2402" s="125"/>
      <c r="W2402" s="125"/>
      <c r="X2402" s="125"/>
      <c r="Y2402" s="125"/>
      <c r="Z2402" s="125"/>
      <c r="AA2402" s="125"/>
      <c r="AB2402" s="125"/>
      <c r="AC2402" s="125"/>
      <c r="AD2402" s="125"/>
      <c r="AE2402" s="125">
        <v>3.2200000000000002E-3</v>
      </c>
      <c r="AF2402" s="125"/>
      <c r="AG2402" s="125"/>
      <c r="AH2402" s="125"/>
      <c r="AI2402" s="125"/>
      <c r="AJ2402" s="125"/>
      <c r="AK2402" s="125"/>
      <c r="AL2402" s="125"/>
      <c r="AM2402" s="125"/>
      <c r="AN2402" s="125"/>
      <c r="AO2402" s="125"/>
      <c r="AP2402" s="125"/>
      <c r="AQ2402" s="125"/>
      <c r="AR2402" s="125"/>
      <c r="AS2402" s="125" t="s">
        <v>1353</v>
      </c>
      <c r="AT2402" s="108" t="str">
        <f t="shared" si="37"/>
        <v>SYL1_2025-07-27_N</v>
      </c>
    </row>
    <row r="2403" spans="1:46" x14ac:dyDescent="0.35">
      <c r="A2403" s="125" t="s">
        <v>1969</v>
      </c>
      <c r="B2403" s="125" t="s">
        <v>1349</v>
      </c>
      <c r="C2403" s="125" t="s">
        <v>1361</v>
      </c>
      <c r="D2403" s="125" t="s">
        <v>1349</v>
      </c>
      <c r="E2403" s="125">
        <v>60.194769999999998</v>
      </c>
      <c r="F2403" s="125" t="s">
        <v>1351</v>
      </c>
      <c r="G2403" s="157">
        <v>45865.713194444441</v>
      </c>
      <c r="H2403" s="125"/>
      <c r="I2403" s="125" t="s">
        <v>1352</v>
      </c>
      <c r="J2403" s="125"/>
      <c r="K2403" s="125"/>
      <c r="L2403" s="125">
        <v>0</v>
      </c>
      <c r="M2403" s="125">
        <v>0</v>
      </c>
      <c r="N2403" s="125">
        <v>5.9089999999999997E-2</v>
      </c>
      <c r="O2403" s="125">
        <v>6.0099999999999997E-3</v>
      </c>
      <c r="P2403" s="125"/>
      <c r="Q2403" s="125"/>
      <c r="R2403" s="125">
        <v>6.5100000000000005E-2</v>
      </c>
      <c r="S2403" s="125"/>
      <c r="T2403" s="125"/>
      <c r="U2403" s="125"/>
      <c r="V2403" s="125"/>
      <c r="W2403" s="125"/>
      <c r="X2403" s="125"/>
      <c r="Y2403" s="125"/>
      <c r="Z2403" s="125"/>
      <c r="AA2403" s="125"/>
      <c r="AB2403" s="125"/>
      <c r="AC2403" s="125"/>
      <c r="AD2403" s="125"/>
      <c r="AE2403" s="125">
        <v>6.0099999999999997E-3</v>
      </c>
      <c r="AF2403" s="125"/>
      <c r="AG2403" s="125"/>
      <c r="AH2403" s="125"/>
      <c r="AI2403" s="125"/>
      <c r="AJ2403" s="125"/>
      <c r="AK2403" s="125"/>
      <c r="AL2403" s="125"/>
      <c r="AM2403" s="125"/>
      <c r="AN2403" s="125"/>
      <c r="AO2403" s="125"/>
      <c r="AP2403" s="125"/>
      <c r="AQ2403" s="125"/>
      <c r="AR2403" s="125"/>
      <c r="AS2403" s="125" t="s">
        <v>1353</v>
      </c>
      <c r="AT2403" s="108" t="str">
        <f t="shared" si="37"/>
        <v>GRPL1_2025-07-27_T</v>
      </c>
    </row>
    <row r="2404" spans="1:46" x14ac:dyDescent="0.35">
      <c r="A2404" s="125" t="s">
        <v>1971</v>
      </c>
      <c r="B2404" s="125" t="s">
        <v>1349</v>
      </c>
      <c r="C2404" s="125" t="s">
        <v>1356</v>
      </c>
      <c r="D2404" s="125" t="s">
        <v>1349</v>
      </c>
      <c r="E2404" s="125">
        <v>0.12766</v>
      </c>
      <c r="F2404" s="125" t="s">
        <v>1357</v>
      </c>
      <c r="G2404" s="157">
        <v>45865.713194444441</v>
      </c>
      <c r="H2404" s="125"/>
      <c r="I2404" s="125" t="s">
        <v>1352</v>
      </c>
      <c r="J2404" s="125"/>
      <c r="K2404" s="125"/>
      <c r="L2404" s="125">
        <v>0</v>
      </c>
      <c r="M2404" s="125">
        <v>0</v>
      </c>
      <c r="N2404" s="125">
        <v>6.2089999999999999E-2</v>
      </c>
      <c r="O2404" s="125">
        <v>1.25E-3</v>
      </c>
      <c r="P2404" s="125"/>
      <c r="Q2404" s="125"/>
      <c r="R2404" s="125">
        <v>6.3339999999999994E-2</v>
      </c>
      <c r="S2404" s="125"/>
      <c r="T2404" s="125"/>
      <c r="U2404" s="125"/>
      <c r="V2404" s="125"/>
      <c r="W2404" s="125"/>
      <c r="X2404" s="125"/>
      <c r="Y2404" s="125"/>
      <c r="Z2404" s="125"/>
      <c r="AA2404" s="125"/>
      <c r="AB2404" s="125"/>
      <c r="AC2404" s="125"/>
      <c r="AD2404" s="125"/>
      <c r="AE2404" s="125">
        <v>1.25E-3</v>
      </c>
      <c r="AF2404" s="125"/>
      <c r="AG2404" s="125"/>
      <c r="AH2404" s="125"/>
      <c r="AI2404" s="125"/>
      <c r="AJ2404" s="125"/>
      <c r="AK2404" s="125"/>
      <c r="AL2404" s="125"/>
      <c r="AM2404" s="125"/>
      <c r="AN2404" s="125"/>
      <c r="AO2404" s="125"/>
      <c r="AP2404" s="125"/>
      <c r="AQ2404" s="125"/>
      <c r="AR2404" s="125"/>
      <c r="AS2404" s="125" t="s">
        <v>1353</v>
      </c>
      <c r="AT2404" s="108" t="str">
        <f t="shared" si="37"/>
        <v>HB3_2025-07-27_P</v>
      </c>
    </row>
    <row r="2405" spans="1:46" x14ac:dyDescent="0.35">
      <c r="A2405" s="125" t="s">
        <v>1970</v>
      </c>
      <c r="B2405" s="125" t="s">
        <v>1349</v>
      </c>
      <c r="C2405" s="125" t="s">
        <v>1361</v>
      </c>
      <c r="D2405" s="125" t="s">
        <v>1349</v>
      </c>
      <c r="E2405" s="125">
        <v>14.78167</v>
      </c>
      <c r="F2405" s="125" t="s">
        <v>1351</v>
      </c>
      <c r="G2405" s="157">
        <v>45865.714583333334</v>
      </c>
      <c r="H2405" s="125"/>
      <c r="I2405" s="125" t="s">
        <v>1352</v>
      </c>
      <c r="J2405" s="125"/>
      <c r="K2405" s="125"/>
      <c r="L2405" s="125">
        <v>0</v>
      </c>
      <c r="M2405" s="125">
        <v>0</v>
      </c>
      <c r="N2405" s="125">
        <v>1.6410000000000001E-2</v>
      </c>
      <c r="O2405" s="125">
        <v>6.9499999999999996E-3</v>
      </c>
      <c r="P2405" s="125"/>
      <c r="Q2405" s="125"/>
      <c r="R2405" s="125">
        <v>2.3359999999999999E-2</v>
      </c>
      <c r="S2405" s="125"/>
      <c r="T2405" s="125"/>
      <c r="U2405" s="125"/>
      <c r="V2405" s="125"/>
      <c r="W2405" s="125"/>
      <c r="X2405" s="125"/>
      <c r="Y2405" s="125"/>
      <c r="Z2405" s="125"/>
      <c r="AA2405" s="125"/>
      <c r="AB2405" s="125"/>
      <c r="AC2405" s="125"/>
      <c r="AD2405" s="125"/>
      <c r="AE2405" s="125">
        <v>6.9499999999999996E-3</v>
      </c>
      <c r="AF2405" s="125"/>
      <c r="AG2405" s="125"/>
      <c r="AH2405" s="125"/>
      <c r="AI2405" s="125"/>
      <c r="AJ2405" s="125"/>
      <c r="AK2405" s="125"/>
      <c r="AL2405" s="125"/>
      <c r="AM2405" s="125"/>
      <c r="AN2405" s="125"/>
      <c r="AO2405" s="125"/>
      <c r="AP2405" s="125"/>
      <c r="AQ2405" s="125"/>
      <c r="AR2405" s="125"/>
      <c r="AS2405" s="125" t="s">
        <v>1353</v>
      </c>
      <c r="AT2405" s="108" t="str">
        <f t="shared" si="37"/>
        <v>CVL1_2025-07-27_T</v>
      </c>
    </row>
    <row r="2406" spans="1:46" x14ac:dyDescent="0.35">
      <c r="A2406" s="125" t="s">
        <v>1970</v>
      </c>
      <c r="B2406" s="125" t="s">
        <v>1349</v>
      </c>
      <c r="C2406" s="125" t="s">
        <v>1359</v>
      </c>
      <c r="D2406" s="125" t="s">
        <v>1349</v>
      </c>
      <c r="E2406" s="125">
        <v>434.31420000000003</v>
      </c>
      <c r="F2406" s="125" t="s">
        <v>1357</v>
      </c>
      <c r="G2406" s="157">
        <v>45865.714583333334</v>
      </c>
      <c r="H2406" s="125"/>
      <c r="I2406" s="125" t="s">
        <v>1352</v>
      </c>
      <c r="J2406" s="125"/>
      <c r="K2406" s="125" t="s">
        <v>1360</v>
      </c>
      <c r="L2406" s="125">
        <v>4</v>
      </c>
      <c r="M2406" s="125">
        <v>0</v>
      </c>
      <c r="N2406" s="125">
        <v>0.24912000000000001</v>
      </c>
      <c r="O2406" s="125">
        <v>0.13395000000000001</v>
      </c>
      <c r="P2406" s="125"/>
      <c r="Q2406" s="125"/>
      <c r="R2406" s="125">
        <v>0.38307000000000002</v>
      </c>
      <c r="S2406" s="125"/>
      <c r="T2406" s="125"/>
      <c r="U2406" s="125"/>
      <c r="V2406" s="125"/>
      <c r="W2406" s="125"/>
      <c r="X2406" s="125"/>
      <c r="Y2406" s="125"/>
      <c r="Z2406" s="125"/>
      <c r="AA2406" s="125"/>
      <c r="AB2406" s="125"/>
      <c r="AC2406" s="125"/>
      <c r="AD2406" s="125"/>
      <c r="AE2406" s="125">
        <v>0.13395000000000001</v>
      </c>
      <c r="AF2406" s="125"/>
      <c r="AG2406" s="125"/>
      <c r="AH2406" s="125"/>
      <c r="AI2406" s="125"/>
      <c r="AJ2406" s="125"/>
      <c r="AK2406" s="125"/>
      <c r="AL2406" s="125"/>
      <c r="AM2406" s="125"/>
      <c r="AN2406" s="125"/>
      <c r="AO2406" s="125"/>
      <c r="AP2406" s="125"/>
      <c r="AQ2406" s="125"/>
      <c r="AR2406" s="125"/>
      <c r="AS2406" s="125" t="s">
        <v>1353</v>
      </c>
      <c r="AT2406" s="108" t="str">
        <f t="shared" si="37"/>
        <v>CVL1_2025-07-27_C</v>
      </c>
    </row>
    <row r="2407" spans="1:46" x14ac:dyDescent="0.35">
      <c r="A2407" s="125" t="s">
        <v>1973</v>
      </c>
      <c r="B2407" s="125" t="s">
        <v>1349</v>
      </c>
      <c r="C2407" s="125" t="s">
        <v>1350</v>
      </c>
      <c r="D2407" s="125" t="s">
        <v>1349</v>
      </c>
      <c r="E2407" s="125">
        <v>-4.0915900000000001</v>
      </c>
      <c r="F2407" s="125" t="s">
        <v>1351</v>
      </c>
      <c r="G2407" s="157">
        <v>45865.716666666667</v>
      </c>
      <c r="H2407" s="125"/>
      <c r="I2407" s="125" t="s">
        <v>1352</v>
      </c>
      <c r="J2407" s="125"/>
      <c r="K2407" s="125"/>
      <c r="L2407" s="125">
        <v>0</v>
      </c>
      <c r="M2407" s="125">
        <v>0</v>
      </c>
      <c r="N2407" s="125">
        <v>-1.99E-3</v>
      </c>
      <c r="O2407" s="125">
        <v>6.6299999999999996E-3</v>
      </c>
      <c r="P2407" s="125"/>
      <c r="Q2407" s="125"/>
      <c r="R2407" s="125">
        <v>4.64E-3</v>
      </c>
      <c r="S2407" s="125"/>
      <c r="T2407" s="125"/>
      <c r="U2407" s="125"/>
      <c r="V2407" s="125"/>
      <c r="W2407" s="125"/>
      <c r="X2407" s="125"/>
      <c r="Y2407" s="125"/>
      <c r="Z2407" s="125"/>
      <c r="AA2407" s="125"/>
      <c r="AB2407" s="125"/>
      <c r="AC2407" s="125"/>
      <c r="AD2407" s="125"/>
      <c r="AE2407" s="125">
        <v>6.6299999999999996E-3</v>
      </c>
      <c r="AF2407" s="125"/>
      <c r="AG2407" s="125"/>
      <c r="AH2407" s="125"/>
      <c r="AI2407" s="125"/>
      <c r="AJ2407" s="125"/>
      <c r="AK2407" s="125"/>
      <c r="AL2407" s="125"/>
      <c r="AM2407" s="125"/>
      <c r="AN2407" s="125"/>
      <c r="AO2407" s="125"/>
      <c r="AP2407" s="125"/>
      <c r="AQ2407" s="125"/>
      <c r="AR2407" s="125"/>
      <c r="AS2407" s="125" t="s">
        <v>1353</v>
      </c>
      <c r="AT2407" s="108" t="str">
        <f t="shared" si="37"/>
        <v>DS21-1_2025-07-27_N</v>
      </c>
    </row>
    <row r="2408" spans="1:46" x14ac:dyDescent="0.35">
      <c r="A2408" s="125" t="s">
        <v>1968</v>
      </c>
      <c r="B2408" s="125" t="s">
        <v>1349</v>
      </c>
      <c r="C2408" s="125" t="s">
        <v>1356</v>
      </c>
      <c r="D2408" s="125" t="s">
        <v>1349</v>
      </c>
      <c r="E2408" s="125">
        <v>0.13103999999999999</v>
      </c>
      <c r="F2408" s="125" t="s">
        <v>1357</v>
      </c>
      <c r="G2408" s="157">
        <v>45865.717361111114</v>
      </c>
      <c r="H2408" s="125"/>
      <c r="I2408" s="125" t="s">
        <v>1352</v>
      </c>
      <c r="J2408" s="125"/>
      <c r="K2408" s="125" t="s">
        <v>1360</v>
      </c>
      <c r="L2408" s="125">
        <v>0</v>
      </c>
      <c r="M2408" s="125">
        <v>0</v>
      </c>
      <c r="N2408" s="125">
        <v>6.3750000000000001E-2</v>
      </c>
      <c r="O2408" s="125">
        <v>9.1E-4</v>
      </c>
      <c r="P2408" s="125"/>
      <c r="Q2408" s="125"/>
      <c r="R2408" s="125">
        <v>6.4659999999999995E-2</v>
      </c>
      <c r="S2408" s="125"/>
      <c r="T2408" s="125"/>
      <c r="U2408" s="125"/>
      <c r="V2408" s="125"/>
      <c r="W2408" s="125"/>
      <c r="X2408" s="125"/>
      <c r="Y2408" s="125"/>
      <c r="Z2408" s="125"/>
      <c r="AA2408" s="125"/>
      <c r="AB2408" s="125"/>
      <c r="AC2408" s="125"/>
      <c r="AD2408" s="125"/>
      <c r="AE2408" s="125">
        <v>9.1E-4</v>
      </c>
      <c r="AF2408" s="125"/>
      <c r="AG2408" s="125"/>
      <c r="AH2408" s="125"/>
      <c r="AI2408" s="125"/>
      <c r="AJ2408" s="125"/>
      <c r="AK2408" s="125"/>
      <c r="AL2408" s="125"/>
      <c r="AM2408" s="125"/>
      <c r="AN2408" s="125"/>
      <c r="AO2408" s="125"/>
      <c r="AP2408" s="125"/>
      <c r="AQ2408" s="125"/>
      <c r="AR2408" s="125"/>
      <c r="AS2408" s="125" t="s">
        <v>1353</v>
      </c>
      <c r="AT2408" s="108" t="str">
        <f t="shared" si="37"/>
        <v>DE1_2025-07-27_P</v>
      </c>
    </row>
    <row r="2409" spans="1:46" x14ac:dyDescent="0.35">
      <c r="A2409" s="125" t="s">
        <v>1972</v>
      </c>
      <c r="B2409" s="125" t="s">
        <v>1349</v>
      </c>
      <c r="C2409" s="125" t="s">
        <v>1361</v>
      </c>
      <c r="D2409" s="125" t="s">
        <v>1349</v>
      </c>
      <c r="E2409" s="125">
        <v>14.90728</v>
      </c>
      <c r="F2409" s="125" t="s">
        <v>1351</v>
      </c>
      <c r="G2409" s="157">
        <v>45865.71875</v>
      </c>
      <c r="H2409" s="125"/>
      <c r="I2409" s="125" t="s">
        <v>1352</v>
      </c>
      <c r="J2409" s="125"/>
      <c r="K2409" s="125"/>
      <c r="L2409" s="125">
        <v>0</v>
      </c>
      <c r="M2409" s="125">
        <v>0</v>
      </c>
      <c r="N2409" s="125">
        <v>1.653E-2</v>
      </c>
      <c r="O2409" s="125">
        <v>2.0600000000000002E-3</v>
      </c>
      <c r="P2409" s="125"/>
      <c r="Q2409" s="125"/>
      <c r="R2409" s="125">
        <v>1.8589999999999999E-2</v>
      </c>
      <c r="S2409" s="125"/>
      <c r="T2409" s="125"/>
      <c r="U2409" s="125"/>
      <c r="V2409" s="125"/>
      <c r="W2409" s="125"/>
      <c r="X2409" s="125"/>
      <c r="Y2409" s="125"/>
      <c r="Z2409" s="125"/>
      <c r="AA2409" s="125"/>
      <c r="AB2409" s="125"/>
      <c r="AC2409" s="125"/>
      <c r="AD2409" s="125"/>
      <c r="AE2409" s="125">
        <v>2.0600000000000002E-3</v>
      </c>
      <c r="AF2409" s="125"/>
      <c r="AG2409" s="125"/>
      <c r="AH2409" s="125"/>
      <c r="AI2409" s="125"/>
      <c r="AJ2409" s="125"/>
      <c r="AK2409" s="125"/>
      <c r="AL2409" s="125"/>
      <c r="AM2409" s="125"/>
      <c r="AN2409" s="125"/>
      <c r="AO2409" s="125"/>
      <c r="AP2409" s="125"/>
      <c r="AQ2409" s="125"/>
      <c r="AR2409" s="125"/>
      <c r="AS2409" s="125" t="s">
        <v>1353</v>
      </c>
      <c r="AT2409" s="108" t="str">
        <f t="shared" si="37"/>
        <v>SYL1_2025-07-27_T</v>
      </c>
    </row>
    <row r="2410" spans="1:46" x14ac:dyDescent="0.35">
      <c r="A2410" s="125" t="s">
        <v>1974</v>
      </c>
      <c r="B2410" s="125" t="s">
        <v>1349</v>
      </c>
      <c r="C2410" s="125" t="s">
        <v>1350</v>
      </c>
      <c r="D2410" s="125" t="s">
        <v>1349</v>
      </c>
      <c r="E2410" s="125">
        <v>-3.5037199999999999</v>
      </c>
      <c r="F2410" s="125" t="s">
        <v>1351</v>
      </c>
      <c r="G2410" s="157">
        <v>45865.719444444447</v>
      </c>
      <c r="H2410" s="125"/>
      <c r="I2410" s="125" t="s">
        <v>1352</v>
      </c>
      <c r="J2410" s="125"/>
      <c r="K2410" s="125"/>
      <c r="L2410" s="125">
        <v>0</v>
      </c>
      <c r="M2410" s="125">
        <v>0</v>
      </c>
      <c r="N2410" s="125">
        <v>-3.6000000000000002E-4</v>
      </c>
      <c r="O2410" s="125">
        <v>7.4200000000000004E-3</v>
      </c>
      <c r="P2410" s="125"/>
      <c r="Q2410" s="125"/>
      <c r="R2410" s="125">
        <v>7.0600000000000003E-3</v>
      </c>
      <c r="S2410" s="125"/>
      <c r="T2410" s="125"/>
      <c r="U2410" s="125"/>
      <c r="V2410" s="125"/>
      <c r="W2410" s="125"/>
      <c r="X2410" s="125"/>
      <c r="Y2410" s="125"/>
      <c r="Z2410" s="125"/>
      <c r="AA2410" s="125"/>
      <c r="AB2410" s="125"/>
      <c r="AC2410" s="125"/>
      <c r="AD2410" s="125"/>
      <c r="AE2410" s="125">
        <v>7.4200000000000004E-3</v>
      </c>
      <c r="AF2410" s="125"/>
      <c r="AG2410" s="125"/>
      <c r="AH2410" s="125"/>
      <c r="AI2410" s="125"/>
      <c r="AJ2410" s="125"/>
      <c r="AK2410" s="125"/>
      <c r="AL2410" s="125"/>
      <c r="AM2410" s="125"/>
      <c r="AN2410" s="125"/>
      <c r="AO2410" s="125"/>
      <c r="AP2410" s="125"/>
      <c r="AQ2410" s="125"/>
      <c r="AR2410" s="125"/>
      <c r="AS2410" s="125" t="s">
        <v>1353</v>
      </c>
      <c r="AT2410" s="108" t="str">
        <f t="shared" si="37"/>
        <v>ETL1_2025-07-27_N</v>
      </c>
    </row>
    <row r="2411" spans="1:46" x14ac:dyDescent="0.35">
      <c r="A2411" s="125" t="s">
        <v>1969</v>
      </c>
      <c r="B2411" s="125" t="s">
        <v>1349</v>
      </c>
      <c r="C2411" s="125" t="s">
        <v>1359</v>
      </c>
      <c r="D2411" s="125" t="s">
        <v>1349</v>
      </c>
      <c r="E2411" s="125">
        <v>712.92380000000003</v>
      </c>
      <c r="F2411" s="125" t="s">
        <v>1357</v>
      </c>
      <c r="G2411" s="157">
        <v>45865.719444444447</v>
      </c>
      <c r="H2411" s="125"/>
      <c r="I2411" s="125" t="s">
        <v>1352</v>
      </c>
      <c r="J2411" s="125"/>
      <c r="K2411" s="125" t="s">
        <v>1360</v>
      </c>
      <c r="L2411" s="125">
        <v>28</v>
      </c>
      <c r="M2411" s="125">
        <v>0</v>
      </c>
      <c r="N2411" s="125">
        <v>7.7670000000000003E-2</v>
      </c>
      <c r="O2411" s="125">
        <v>0.13136999999999999</v>
      </c>
      <c r="P2411" s="125"/>
      <c r="Q2411" s="125"/>
      <c r="R2411" s="125">
        <v>0.20904</v>
      </c>
      <c r="S2411" s="125"/>
      <c r="T2411" s="125"/>
      <c r="U2411" s="125"/>
      <c r="V2411" s="125"/>
      <c r="W2411" s="125"/>
      <c r="X2411" s="125"/>
      <c r="Y2411" s="125"/>
      <c r="Z2411" s="125"/>
      <c r="AA2411" s="125"/>
      <c r="AB2411" s="125"/>
      <c r="AC2411" s="125"/>
      <c r="AD2411" s="125"/>
      <c r="AE2411" s="125">
        <v>0.13136999999999999</v>
      </c>
      <c r="AF2411" s="125"/>
      <c r="AG2411" s="125"/>
      <c r="AH2411" s="125"/>
      <c r="AI2411" s="125"/>
      <c r="AJ2411" s="125"/>
      <c r="AK2411" s="125"/>
      <c r="AL2411" s="125"/>
      <c r="AM2411" s="125"/>
      <c r="AN2411" s="125"/>
      <c r="AO2411" s="125"/>
      <c r="AP2411" s="125"/>
      <c r="AQ2411" s="125"/>
      <c r="AR2411" s="125"/>
      <c r="AS2411" s="125" t="s">
        <v>1353</v>
      </c>
      <c r="AT2411" s="108" t="str">
        <f t="shared" si="37"/>
        <v>GRPL1_2025-07-27_C</v>
      </c>
    </row>
    <row r="2412" spans="1:46" x14ac:dyDescent="0.35">
      <c r="A2412" s="125" t="s">
        <v>1975</v>
      </c>
      <c r="B2412" s="125" t="s">
        <v>1349</v>
      </c>
      <c r="C2412" s="125" t="s">
        <v>1350</v>
      </c>
      <c r="D2412" s="125" t="s">
        <v>1349</v>
      </c>
      <c r="E2412" s="125">
        <v>-2.4889199999999998</v>
      </c>
      <c r="F2412" s="125" t="s">
        <v>1351</v>
      </c>
      <c r="G2412" s="157">
        <v>45865.720138888886</v>
      </c>
      <c r="H2412" s="125"/>
      <c r="I2412" s="125" t="s">
        <v>1352</v>
      </c>
      <c r="J2412" s="125"/>
      <c r="K2412" s="125"/>
      <c r="L2412" s="125">
        <v>0</v>
      </c>
      <c r="M2412" s="125">
        <v>0</v>
      </c>
      <c r="N2412" s="125">
        <v>2.47E-3</v>
      </c>
      <c r="O2412" s="125">
        <v>2.4299999999999999E-3</v>
      </c>
      <c r="P2412" s="125"/>
      <c r="Q2412" s="125"/>
      <c r="R2412" s="125">
        <v>4.8999999999999998E-3</v>
      </c>
      <c r="S2412" s="125"/>
      <c r="T2412" s="125"/>
      <c r="U2412" s="125"/>
      <c r="V2412" s="125"/>
      <c r="W2412" s="125"/>
      <c r="X2412" s="125"/>
      <c r="Y2412" s="125"/>
      <c r="Z2412" s="125"/>
      <c r="AA2412" s="125"/>
      <c r="AB2412" s="125"/>
      <c r="AC2412" s="125"/>
      <c r="AD2412" s="125"/>
      <c r="AE2412" s="125">
        <v>2.4299999999999999E-3</v>
      </c>
      <c r="AF2412" s="125"/>
      <c r="AG2412" s="125"/>
      <c r="AH2412" s="125"/>
      <c r="AI2412" s="125"/>
      <c r="AJ2412" s="125"/>
      <c r="AK2412" s="125"/>
      <c r="AL2412" s="125"/>
      <c r="AM2412" s="125"/>
      <c r="AN2412" s="125"/>
      <c r="AO2412" s="125"/>
      <c r="AP2412" s="125"/>
      <c r="AQ2412" s="125"/>
      <c r="AR2412" s="125"/>
      <c r="AS2412" s="125" t="s">
        <v>1353</v>
      </c>
      <c r="AT2412" s="108" t="str">
        <f t="shared" si="37"/>
        <v>FC1_2025-07-27_N</v>
      </c>
    </row>
    <row r="2413" spans="1:46" x14ac:dyDescent="0.35">
      <c r="A2413" s="125" t="s">
        <v>1970</v>
      </c>
      <c r="B2413" s="125" t="s">
        <v>1349</v>
      </c>
      <c r="C2413" s="125" t="s">
        <v>1356</v>
      </c>
      <c r="D2413" s="125" t="s">
        <v>1349</v>
      </c>
      <c r="E2413" s="125">
        <v>2.4680000000000001E-2</v>
      </c>
      <c r="F2413" s="125" t="s">
        <v>1357</v>
      </c>
      <c r="G2413" s="157">
        <v>45865.720833333333</v>
      </c>
      <c r="H2413" s="125"/>
      <c r="I2413" s="125" t="s">
        <v>1352</v>
      </c>
      <c r="J2413" s="125"/>
      <c r="K2413" s="125" t="s">
        <v>1360</v>
      </c>
      <c r="L2413" s="125">
        <v>0</v>
      </c>
      <c r="M2413" s="125">
        <v>0</v>
      </c>
      <c r="N2413" s="125">
        <v>1.1310000000000001E-2</v>
      </c>
      <c r="O2413" s="125">
        <v>4.3800000000000002E-3</v>
      </c>
      <c r="P2413" s="125"/>
      <c r="Q2413" s="125"/>
      <c r="R2413" s="125">
        <v>1.5689999999999999E-2</v>
      </c>
      <c r="S2413" s="125"/>
      <c r="T2413" s="125"/>
      <c r="U2413" s="125"/>
      <c r="V2413" s="125"/>
      <c r="W2413" s="125"/>
      <c r="X2413" s="125"/>
      <c r="Y2413" s="125"/>
      <c r="Z2413" s="125"/>
      <c r="AA2413" s="125"/>
      <c r="AB2413" s="125"/>
      <c r="AC2413" s="125"/>
      <c r="AD2413" s="125"/>
      <c r="AE2413" s="125">
        <v>4.3800000000000002E-3</v>
      </c>
      <c r="AF2413" s="125"/>
      <c r="AG2413" s="125"/>
      <c r="AH2413" s="125"/>
      <c r="AI2413" s="125"/>
      <c r="AJ2413" s="125"/>
      <c r="AK2413" s="125"/>
      <c r="AL2413" s="125"/>
      <c r="AM2413" s="125"/>
      <c r="AN2413" s="125"/>
      <c r="AO2413" s="125"/>
      <c r="AP2413" s="125"/>
      <c r="AQ2413" s="125"/>
      <c r="AR2413" s="125"/>
      <c r="AS2413" s="125" t="s">
        <v>1353</v>
      </c>
      <c r="AT2413" s="108" t="str">
        <f t="shared" si="37"/>
        <v>CVL1_2025-07-27_P</v>
      </c>
    </row>
    <row r="2414" spans="1:46" x14ac:dyDescent="0.35">
      <c r="A2414" s="125" t="s">
        <v>1973</v>
      </c>
      <c r="B2414" s="125" t="s">
        <v>1349</v>
      </c>
      <c r="C2414" s="125" t="s">
        <v>1361</v>
      </c>
      <c r="D2414" s="125" t="s">
        <v>1349</v>
      </c>
      <c r="E2414" s="125">
        <v>115.3724</v>
      </c>
      <c r="F2414" s="125" t="s">
        <v>1351</v>
      </c>
      <c r="G2414" s="157">
        <v>45865.722916666666</v>
      </c>
      <c r="H2414" s="125"/>
      <c r="I2414" s="125" t="s">
        <v>1352</v>
      </c>
      <c r="J2414" s="125"/>
      <c r="K2414" s="125"/>
      <c r="L2414" s="125">
        <v>0</v>
      </c>
      <c r="M2414" s="125">
        <v>0</v>
      </c>
      <c r="N2414" s="125">
        <v>0.11178</v>
      </c>
      <c r="O2414" s="125">
        <v>4.2399999999999998E-3</v>
      </c>
      <c r="P2414" s="125"/>
      <c r="Q2414" s="125"/>
      <c r="R2414" s="125">
        <v>0.11602</v>
      </c>
      <c r="S2414" s="125"/>
      <c r="T2414" s="125"/>
      <c r="U2414" s="125"/>
      <c r="V2414" s="125"/>
      <c r="W2414" s="125"/>
      <c r="X2414" s="125"/>
      <c r="Y2414" s="125"/>
      <c r="Z2414" s="125"/>
      <c r="AA2414" s="125"/>
      <c r="AB2414" s="125"/>
      <c r="AC2414" s="125"/>
      <c r="AD2414" s="125"/>
      <c r="AE2414" s="125">
        <v>4.2399999999999998E-3</v>
      </c>
      <c r="AF2414" s="125"/>
      <c r="AG2414" s="125"/>
      <c r="AH2414" s="125"/>
      <c r="AI2414" s="125"/>
      <c r="AJ2414" s="125"/>
      <c r="AK2414" s="125"/>
      <c r="AL2414" s="125"/>
      <c r="AM2414" s="125"/>
      <c r="AN2414" s="125"/>
      <c r="AO2414" s="125"/>
      <c r="AP2414" s="125"/>
      <c r="AQ2414" s="125"/>
      <c r="AR2414" s="125"/>
      <c r="AS2414" s="125" t="s">
        <v>1353</v>
      </c>
      <c r="AT2414" s="108" t="str">
        <f t="shared" si="37"/>
        <v>DS21-1_2025-07-27_T</v>
      </c>
    </row>
    <row r="2415" spans="1:46" x14ac:dyDescent="0.35">
      <c r="A2415" s="125" t="s">
        <v>1974</v>
      </c>
      <c r="B2415" s="125" t="s">
        <v>1349</v>
      </c>
      <c r="C2415" s="125" t="s">
        <v>1356</v>
      </c>
      <c r="D2415" s="125" t="s">
        <v>1349</v>
      </c>
      <c r="E2415" s="125">
        <v>2.1499999999999998E-2</v>
      </c>
      <c r="F2415" s="125" t="s">
        <v>1357</v>
      </c>
      <c r="G2415" s="157">
        <v>45865.723611111112</v>
      </c>
      <c r="H2415" s="125"/>
      <c r="I2415" s="125" t="s">
        <v>1352</v>
      </c>
      <c r="J2415" s="125"/>
      <c r="K2415" s="125"/>
      <c r="L2415" s="125">
        <v>0</v>
      </c>
      <c r="M2415" s="125">
        <v>0</v>
      </c>
      <c r="N2415" s="125">
        <v>9.7400000000000004E-3</v>
      </c>
      <c r="O2415" s="125">
        <v>1.4400000000000001E-3</v>
      </c>
      <c r="P2415" s="125"/>
      <c r="Q2415" s="125"/>
      <c r="R2415" s="125">
        <v>1.1169999999999999E-2</v>
      </c>
      <c r="S2415" s="125"/>
      <c r="T2415" s="125"/>
      <c r="U2415" s="125"/>
      <c r="V2415" s="125"/>
      <c r="W2415" s="125"/>
      <c r="X2415" s="125"/>
      <c r="Y2415" s="125"/>
      <c r="Z2415" s="125"/>
      <c r="AA2415" s="125"/>
      <c r="AB2415" s="125"/>
      <c r="AC2415" s="125"/>
      <c r="AD2415" s="125"/>
      <c r="AE2415" s="125">
        <v>1.4400000000000001E-3</v>
      </c>
      <c r="AF2415" s="125"/>
      <c r="AG2415" s="125"/>
      <c r="AH2415" s="125"/>
      <c r="AI2415" s="125"/>
      <c r="AJ2415" s="125"/>
      <c r="AK2415" s="125"/>
      <c r="AL2415" s="125"/>
      <c r="AM2415" s="125"/>
      <c r="AN2415" s="125"/>
      <c r="AO2415" s="125"/>
      <c r="AP2415" s="125"/>
      <c r="AQ2415" s="125"/>
      <c r="AR2415" s="125"/>
      <c r="AS2415" s="125" t="s">
        <v>1353</v>
      </c>
      <c r="AT2415" s="108" t="str">
        <f t="shared" si="37"/>
        <v>ETL1_2025-07-27_P</v>
      </c>
    </row>
    <row r="2416" spans="1:46" x14ac:dyDescent="0.35">
      <c r="A2416" s="125" t="s">
        <v>1971</v>
      </c>
      <c r="B2416" s="125" t="s">
        <v>1349</v>
      </c>
      <c r="C2416" s="125" t="s">
        <v>1359</v>
      </c>
      <c r="D2416" s="125" t="s">
        <v>1349</v>
      </c>
      <c r="E2416" s="125">
        <v>668.09760000000006</v>
      </c>
      <c r="F2416" s="125" t="s">
        <v>1357</v>
      </c>
      <c r="G2416" s="157">
        <v>45865.723611111112</v>
      </c>
      <c r="H2416" s="125"/>
      <c r="I2416" s="125" t="s">
        <v>1352</v>
      </c>
      <c r="J2416" s="125"/>
      <c r="K2416" s="125" t="s">
        <v>1360</v>
      </c>
      <c r="L2416" s="125">
        <v>27</v>
      </c>
      <c r="M2416" s="125">
        <v>0</v>
      </c>
      <c r="N2416" s="125">
        <v>7.5490000000000002E-2</v>
      </c>
      <c r="O2416" s="125">
        <v>0.13324</v>
      </c>
      <c r="P2416" s="125"/>
      <c r="Q2416" s="125"/>
      <c r="R2416" s="125">
        <v>0.20873</v>
      </c>
      <c r="S2416" s="125"/>
      <c r="T2416" s="125"/>
      <c r="U2416" s="125"/>
      <c r="V2416" s="125"/>
      <c r="W2416" s="125"/>
      <c r="X2416" s="125"/>
      <c r="Y2416" s="125"/>
      <c r="Z2416" s="125"/>
      <c r="AA2416" s="125"/>
      <c r="AB2416" s="125"/>
      <c r="AC2416" s="125"/>
      <c r="AD2416" s="125"/>
      <c r="AE2416" s="125">
        <v>0.13324</v>
      </c>
      <c r="AF2416" s="125"/>
      <c r="AG2416" s="125"/>
      <c r="AH2416" s="125"/>
      <c r="AI2416" s="125"/>
      <c r="AJ2416" s="125"/>
      <c r="AK2416" s="125"/>
      <c r="AL2416" s="125"/>
      <c r="AM2416" s="125"/>
      <c r="AN2416" s="125"/>
      <c r="AO2416" s="125"/>
      <c r="AP2416" s="125"/>
      <c r="AQ2416" s="125"/>
      <c r="AR2416" s="125"/>
      <c r="AS2416" s="125" t="s">
        <v>1353</v>
      </c>
      <c r="AT2416" s="108" t="str">
        <f t="shared" si="37"/>
        <v>HB3_2025-07-27_C</v>
      </c>
    </row>
    <row r="2417" spans="1:46" x14ac:dyDescent="0.35">
      <c r="A2417" s="125" t="s">
        <v>1974</v>
      </c>
      <c r="B2417" s="125" t="s">
        <v>1349</v>
      </c>
      <c r="C2417" s="125" t="s">
        <v>1361</v>
      </c>
      <c r="D2417" s="125" t="s">
        <v>1349</v>
      </c>
      <c r="E2417" s="125">
        <v>130.5752</v>
      </c>
      <c r="F2417" s="125" t="s">
        <v>1351</v>
      </c>
      <c r="G2417" s="157">
        <v>45865.724999999999</v>
      </c>
      <c r="H2417" s="125"/>
      <c r="I2417" s="125" t="s">
        <v>1352</v>
      </c>
      <c r="J2417" s="125"/>
      <c r="K2417" s="125"/>
      <c r="L2417" s="125">
        <v>0</v>
      </c>
      <c r="M2417" s="125">
        <v>0</v>
      </c>
      <c r="N2417" s="125">
        <v>0.12645999999999999</v>
      </c>
      <c r="O2417" s="125">
        <v>3.7299999999999998E-3</v>
      </c>
      <c r="P2417" s="125"/>
      <c r="Q2417" s="125"/>
      <c r="R2417" s="125">
        <v>0.13017999999999999</v>
      </c>
      <c r="S2417" s="125"/>
      <c r="T2417" s="125"/>
      <c r="U2417" s="125"/>
      <c r="V2417" s="125"/>
      <c r="W2417" s="125"/>
      <c r="X2417" s="125"/>
      <c r="Y2417" s="125"/>
      <c r="Z2417" s="125"/>
      <c r="AA2417" s="125"/>
      <c r="AB2417" s="125"/>
      <c r="AC2417" s="125"/>
      <c r="AD2417" s="125"/>
      <c r="AE2417" s="125">
        <v>3.7299999999999998E-3</v>
      </c>
      <c r="AF2417" s="125"/>
      <c r="AG2417" s="125"/>
      <c r="AH2417" s="125"/>
      <c r="AI2417" s="125"/>
      <c r="AJ2417" s="125"/>
      <c r="AK2417" s="125"/>
      <c r="AL2417" s="125"/>
      <c r="AM2417" s="125"/>
      <c r="AN2417" s="125"/>
      <c r="AO2417" s="125"/>
      <c r="AP2417" s="125"/>
      <c r="AQ2417" s="125"/>
      <c r="AR2417" s="125"/>
      <c r="AS2417" s="125" t="s">
        <v>1353</v>
      </c>
      <c r="AT2417" s="108" t="str">
        <f t="shared" si="37"/>
        <v>ETL1_2025-07-27_T</v>
      </c>
    </row>
    <row r="2418" spans="1:46" x14ac:dyDescent="0.35">
      <c r="A2418" s="125" t="s">
        <v>1972</v>
      </c>
      <c r="B2418" s="125" t="s">
        <v>1349</v>
      </c>
      <c r="C2418" s="125" t="s">
        <v>1356</v>
      </c>
      <c r="D2418" s="125" t="s">
        <v>1349</v>
      </c>
      <c r="E2418" s="125">
        <v>2.1940000000000001E-2</v>
      </c>
      <c r="F2418" s="125" t="s">
        <v>1357</v>
      </c>
      <c r="G2418" s="157">
        <v>45865.724999999999</v>
      </c>
      <c r="H2418" s="125"/>
      <c r="I2418" s="125" t="s">
        <v>1352</v>
      </c>
      <c r="J2418" s="125"/>
      <c r="K2418" s="125" t="s">
        <v>1360</v>
      </c>
      <c r="L2418" s="125">
        <v>0</v>
      </c>
      <c r="M2418" s="125">
        <v>0</v>
      </c>
      <c r="N2418" s="125">
        <v>9.9600000000000001E-3</v>
      </c>
      <c r="O2418" s="125">
        <v>6.8300000000000001E-3</v>
      </c>
      <c r="P2418" s="125"/>
      <c r="Q2418" s="125"/>
      <c r="R2418" s="125">
        <v>1.678E-2</v>
      </c>
      <c r="S2418" s="125"/>
      <c r="T2418" s="125"/>
      <c r="U2418" s="125"/>
      <c r="V2418" s="125"/>
      <c r="W2418" s="125"/>
      <c r="X2418" s="125"/>
      <c r="Y2418" s="125"/>
      <c r="Z2418" s="125"/>
      <c r="AA2418" s="125"/>
      <c r="AB2418" s="125"/>
      <c r="AC2418" s="125"/>
      <c r="AD2418" s="125"/>
      <c r="AE2418" s="125">
        <v>6.8300000000000001E-3</v>
      </c>
      <c r="AF2418" s="125"/>
      <c r="AG2418" s="125"/>
      <c r="AH2418" s="125"/>
      <c r="AI2418" s="125"/>
      <c r="AJ2418" s="125"/>
      <c r="AK2418" s="125"/>
      <c r="AL2418" s="125"/>
      <c r="AM2418" s="125"/>
      <c r="AN2418" s="125"/>
      <c r="AO2418" s="125"/>
      <c r="AP2418" s="125"/>
      <c r="AQ2418" s="125"/>
      <c r="AR2418" s="125"/>
      <c r="AS2418" s="125" t="s">
        <v>1353</v>
      </c>
      <c r="AT2418" s="108" t="str">
        <f t="shared" si="37"/>
        <v>SYL1_2025-07-27_P</v>
      </c>
    </row>
    <row r="2419" spans="1:46" x14ac:dyDescent="0.35">
      <c r="A2419" s="125" t="s">
        <v>1972</v>
      </c>
      <c r="B2419" s="125" t="s">
        <v>1349</v>
      </c>
      <c r="C2419" s="125" t="s">
        <v>1359</v>
      </c>
      <c r="D2419" s="125" t="s">
        <v>1349</v>
      </c>
      <c r="E2419" s="125">
        <v>777.26800000000003</v>
      </c>
      <c r="F2419" s="125" t="s">
        <v>1357</v>
      </c>
      <c r="G2419" s="157">
        <v>45865.726388888892</v>
      </c>
      <c r="H2419" s="125"/>
      <c r="I2419" s="125" t="s">
        <v>1352</v>
      </c>
      <c r="J2419" s="125"/>
      <c r="K2419" s="125" t="s">
        <v>1360</v>
      </c>
      <c r="L2419" s="125">
        <v>32</v>
      </c>
      <c r="M2419" s="125">
        <v>0</v>
      </c>
      <c r="N2419" s="125">
        <v>7.4569999999999997E-2</v>
      </c>
      <c r="O2419" s="125">
        <v>0.13325000000000001</v>
      </c>
      <c r="P2419" s="125"/>
      <c r="Q2419" s="125"/>
      <c r="R2419" s="125">
        <v>0.20780999999999999</v>
      </c>
      <c r="S2419" s="125"/>
      <c r="T2419" s="125"/>
      <c r="U2419" s="125"/>
      <c r="V2419" s="125"/>
      <c r="W2419" s="125"/>
      <c r="X2419" s="125"/>
      <c r="Y2419" s="125"/>
      <c r="Z2419" s="125"/>
      <c r="AA2419" s="125"/>
      <c r="AB2419" s="125"/>
      <c r="AC2419" s="125"/>
      <c r="AD2419" s="125"/>
      <c r="AE2419" s="125">
        <v>0.13325000000000001</v>
      </c>
      <c r="AF2419" s="125"/>
      <c r="AG2419" s="125"/>
      <c r="AH2419" s="125"/>
      <c r="AI2419" s="125"/>
      <c r="AJ2419" s="125"/>
      <c r="AK2419" s="125"/>
      <c r="AL2419" s="125"/>
      <c r="AM2419" s="125"/>
      <c r="AN2419" s="125"/>
      <c r="AO2419" s="125"/>
      <c r="AP2419" s="125"/>
      <c r="AQ2419" s="125"/>
      <c r="AR2419" s="125"/>
      <c r="AS2419" s="125" t="s">
        <v>1353</v>
      </c>
      <c r="AT2419" s="108" t="str">
        <f t="shared" si="37"/>
        <v>SYL1_2025-07-27_C</v>
      </c>
    </row>
    <row r="2420" spans="1:46" x14ac:dyDescent="0.35">
      <c r="A2420" s="125" t="s">
        <v>1975</v>
      </c>
      <c r="B2420" s="125" t="s">
        <v>1349</v>
      </c>
      <c r="C2420" s="125" t="s">
        <v>1356</v>
      </c>
      <c r="D2420" s="125" t="s">
        <v>1349</v>
      </c>
      <c r="E2420" s="125">
        <v>0.10700999999999999</v>
      </c>
      <c r="F2420" s="125" t="s">
        <v>1357</v>
      </c>
      <c r="G2420" s="157">
        <v>45865.727083333331</v>
      </c>
      <c r="H2420" s="125"/>
      <c r="I2420" s="125" t="s">
        <v>1352</v>
      </c>
      <c r="J2420" s="125"/>
      <c r="K2420" s="125"/>
      <c r="L2420" s="125">
        <v>0</v>
      </c>
      <c r="M2420" s="125">
        <v>0</v>
      </c>
      <c r="N2420" s="125">
        <v>5.1909999999999998E-2</v>
      </c>
      <c r="O2420" s="125">
        <v>2.2000000000000001E-4</v>
      </c>
      <c r="P2420" s="125"/>
      <c r="Q2420" s="125"/>
      <c r="R2420" s="125">
        <v>5.212E-2</v>
      </c>
      <c r="S2420" s="125"/>
      <c r="T2420" s="125"/>
      <c r="U2420" s="125"/>
      <c r="V2420" s="125"/>
      <c r="W2420" s="125"/>
      <c r="X2420" s="125"/>
      <c r="Y2420" s="125"/>
      <c r="Z2420" s="125"/>
      <c r="AA2420" s="125"/>
      <c r="AB2420" s="125"/>
      <c r="AC2420" s="125"/>
      <c r="AD2420" s="125"/>
      <c r="AE2420" s="125">
        <v>2.2000000000000001E-4</v>
      </c>
      <c r="AF2420" s="125"/>
      <c r="AG2420" s="125"/>
      <c r="AH2420" s="125"/>
      <c r="AI2420" s="125"/>
      <c r="AJ2420" s="125"/>
      <c r="AK2420" s="125"/>
      <c r="AL2420" s="125"/>
      <c r="AM2420" s="125"/>
      <c r="AN2420" s="125"/>
      <c r="AO2420" s="125"/>
      <c r="AP2420" s="125"/>
      <c r="AQ2420" s="125"/>
      <c r="AR2420" s="125"/>
      <c r="AS2420" s="125" t="s">
        <v>1353</v>
      </c>
      <c r="AT2420" s="108" t="str">
        <f t="shared" si="37"/>
        <v>FC1_2025-07-27_P</v>
      </c>
    </row>
    <row r="2421" spans="1:46" x14ac:dyDescent="0.35">
      <c r="A2421" s="125" t="s">
        <v>1955</v>
      </c>
      <c r="B2421" s="125" t="s">
        <v>1349</v>
      </c>
      <c r="C2421" s="125" t="s">
        <v>1356</v>
      </c>
      <c r="D2421" s="125" t="s">
        <v>1349</v>
      </c>
      <c r="E2421" s="125">
        <v>2.4590000000000001E-2</v>
      </c>
      <c r="F2421" s="125" t="s">
        <v>1357</v>
      </c>
      <c r="G2421" s="157">
        <v>45865.727777777778</v>
      </c>
      <c r="H2421" s="125"/>
      <c r="I2421" s="125" t="s">
        <v>1352</v>
      </c>
      <c r="J2421" s="125"/>
      <c r="K2421" s="125" t="s">
        <v>1360</v>
      </c>
      <c r="L2421" s="125">
        <v>0</v>
      </c>
      <c r="M2421" s="125">
        <v>0</v>
      </c>
      <c r="N2421" s="125">
        <v>1.1259999999999999E-2</v>
      </c>
      <c r="O2421" s="125">
        <v>4.8399999999999997E-3</v>
      </c>
      <c r="P2421" s="125"/>
      <c r="Q2421" s="125"/>
      <c r="R2421" s="125">
        <v>1.61E-2</v>
      </c>
      <c r="S2421" s="125"/>
      <c r="T2421" s="125"/>
      <c r="U2421" s="125"/>
      <c r="V2421" s="125"/>
      <c r="W2421" s="125"/>
      <c r="X2421" s="125"/>
      <c r="Y2421" s="125"/>
      <c r="Z2421" s="125"/>
      <c r="AA2421" s="125"/>
      <c r="AB2421" s="125"/>
      <c r="AC2421" s="125"/>
      <c r="AD2421" s="125"/>
      <c r="AE2421" s="125">
        <v>4.8399999999999997E-3</v>
      </c>
      <c r="AF2421" s="125"/>
      <c r="AG2421" s="125"/>
      <c r="AH2421" s="125"/>
      <c r="AI2421" s="125"/>
      <c r="AJ2421" s="125"/>
      <c r="AK2421" s="125"/>
      <c r="AL2421" s="125"/>
      <c r="AM2421" s="125"/>
      <c r="AN2421" s="125"/>
      <c r="AO2421" s="125"/>
      <c r="AP2421" s="125"/>
      <c r="AQ2421" s="125"/>
      <c r="AR2421" s="125"/>
      <c r="AS2421" s="125" t="s">
        <v>1353</v>
      </c>
      <c r="AT2421" s="108" t="str">
        <f t="shared" si="37"/>
        <v>CL4_2025-07-27_P</v>
      </c>
    </row>
    <row r="2422" spans="1:46" x14ac:dyDescent="0.35">
      <c r="A2422" s="125" t="s">
        <v>1973</v>
      </c>
      <c r="B2422" s="125" t="s">
        <v>1349</v>
      </c>
      <c r="C2422" s="125" t="s">
        <v>1356</v>
      </c>
      <c r="D2422" s="125" t="s">
        <v>1349</v>
      </c>
      <c r="E2422" s="125">
        <v>6.94E-3</v>
      </c>
      <c r="F2422" s="125" t="s">
        <v>1357</v>
      </c>
      <c r="G2422" s="157">
        <v>45865.728472222225</v>
      </c>
      <c r="H2422" s="125"/>
      <c r="I2422" s="125" t="s">
        <v>1352</v>
      </c>
      <c r="J2422" s="125"/>
      <c r="K2422" s="125" t="s">
        <v>1360</v>
      </c>
      <c r="L2422" s="125">
        <v>0</v>
      </c>
      <c r="M2422" s="125">
        <v>0</v>
      </c>
      <c r="N2422" s="125">
        <v>2.5600000000000002E-3</v>
      </c>
      <c r="O2422" s="125">
        <v>1.2199999999999999E-3</v>
      </c>
      <c r="P2422" s="125"/>
      <c r="Q2422" s="125"/>
      <c r="R2422" s="125">
        <v>3.7799999999999999E-3</v>
      </c>
      <c r="S2422" s="125"/>
      <c r="T2422" s="125"/>
      <c r="U2422" s="125"/>
      <c r="V2422" s="125"/>
      <c r="W2422" s="125"/>
      <c r="X2422" s="125"/>
      <c r="Y2422" s="125"/>
      <c r="Z2422" s="125"/>
      <c r="AA2422" s="125"/>
      <c r="AB2422" s="125"/>
      <c r="AC2422" s="125"/>
      <c r="AD2422" s="125"/>
      <c r="AE2422" s="125">
        <v>1.2199999999999999E-3</v>
      </c>
      <c r="AF2422" s="125"/>
      <c r="AG2422" s="125"/>
      <c r="AH2422" s="125"/>
      <c r="AI2422" s="125"/>
      <c r="AJ2422" s="125"/>
      <c r="AK2422" s="125"/>
      <c r="AL2422" s="125"/>
      <c r="AM2422" s="125"/>
      <c r="AN2422" s="125"/>
      <c r="AO2422" s="125"/>
      <c r="AP2422" s="125"/>
      <c r="AQ2422" s="125"/>
      <c r="AR2422" s="125"/>
      <c r="AS2422" s="125" t="s">
        <v>1353</v>
      </c>
      <c r="AT2422" s="108" t="str">
        <f t="shared" si="37"/>
        <v>DS21-1_2025-07-27_P</v>
      </c>
    </row>
    <row r="2423" spans="1:46" x14ac:dyDescent="0.35">
      <c r="A2423" s="125" t="s">
        <v>1975</v>
      </c>
      <c r="B2423" s="125" t="s">
        <v>1349</v>
      </c>
      <c r="C2423" s="125" t="s">
        <v>1359</v>
      </c>
      <c r="D2423" s="125" t="s">
        <v>1349</v>
      </c>
      <c r="E2423" s="125">
        <v>246.19280000000001</v>
      </c>
      <c r="F2423" s="125" t="s">
        <v>1357</v>
      </c>
      <c r="G2423" s="157">
        <v>45865.728472222225</v>
      </c>
      <c r="H2423" s="125"/>
      <c r="I2423" s="125" t="s">
        <v>1352</v>
      </c>
      <c r="J2423" s="125"/>
      <c r="K2423" s="125" t="s">
        <v>1360</v>
      </c>
      <c r="L2423" s="125">
        <v>4</v>
      </c>
      <c r="M2423" s="125">
        <v>0</v>
      </c>
      <c r="N2423" s="125">
        <v>0.14935000000000001</v>
      </c>
      <c r="O2423" s="125">
        <v>0.13081000000000001</v>
      </c>
      <c r="P2423" s="125"/>
      <c r="Q2423" s="125"/>
      <c r="R2423" s="125">
        <v>0.28016000000000002</v>
      </c>
      <c r="S2423" s="125"/>
      <c r="T2423" s="125"/>
      <c r="U2423" s="125"/>
      <c r="V2423" s="125"/>
      <c r="W2423" s="125"/>
      <c r="X2423" s="125"/>
      <c r="Y2423" s="125"/>
      <c r="Z2423" s="125"/>
      <c r="AA2423" s="125"/>
      <c r="AB2423" s="125"/>
      <c r="AC2423" s="125"/>
      <c r="AD2423" s="125"/>
      <c r="AE2423" s="125">
        <v>0.13081000000000001</v>
      </c>
      <c r="AF2423" s="125"/>
      <c r="AG2423" s="125"/>
      <c r="AH2423" s="125"/>
      <c r="AI2423" s="125"/>
      <c r="AJ2423" s="125"/>
      <c r="AK2423" s="125"/>
      <c r="AL2423" s="125"/>
      <c r="AM2423" s="125"/>
      <c r="AN2423" s="125"/>
      <c r="AO2423" s="125"/>
      <c r="AP2423" s="125"/>
      <c r="AQ2423" s="125"/>
      <c r="AR2423" s="125"/>
      <c r="AS2423" s="125" t="s">
        <v>1353</v>
      </c>
      <c r="AT2423" s="108" t="str">
        <f t="shared" si="37"/>
        <v>FC1_2025-07-27_C</v>
      </c>
    </row>
    <row r="2424" spans="1:46" x14ac:dyDescent="0.35">
      <c r="A2424" s="125" t="s">
        <v>1971</v>
      </c>
      <c r="B2424" s="125" t="s">
        <v>1349</v>
      </c>
      <c r="C2424" s="125" t="s">
        <v>1361</v>
      </c>
      <c r="D2424" s="125" t="s">
        <v>1349</v>
      </c>
      <c r="E2424" s="125">
        <v>962.88699999999994</v>
      </c>
      <c r="F2424" s="125" t="s">
        <v>1351</v>
      </c>
      <c r="G2424" s="157">
        <v>45865.728472222225</v>
      </c>
      <c r="H2424" s="125"/>
      <c r="I2424" s="125" t="s">
        <v>1352</v>
      </c>
      <c r="J2424" s="125"/>
      <c r="K2424" s="125" t="s">
        <v>1360</v>
      </c>
      <c r="L2424" s="125">
        <v>4</v>
      </c>
      <c r="M2424" s="125">
        <v>0</v>
      </c>
      <c r="N2424" s="125">
        <v>0.18701999999999999</v>
      </c>
      <c r="O2424" s="125">
        <v>2.5000000000000001E-4</v>
      </c>
      <c r="P2424" s="125"/>
      <c r="Q2424" s="125"/>
      <c r="R2424" s="125">
        <v>0.18726999999999999</v>
      </c>
      <c r="S2424" s="125"/>
      <c r="T2424" s="125"/>
      <c r="U2424" s="125"/>
      <c r="V2424" s="125"/>
      <c r="W2424" s="125"/>
      <c r="X2424" s="125"/>
      <c r="Y2424" s="125"/>
      <c r="Z2424" s="125"/>
      <c r="AA2424" s="125"/>
      <c r="AB2424" s="125"/>
      <c r="AC2424" s="125"/>
      <c r="AD2424" s="125"/>
      <c r="AE2424" s="125">
        <v>2.5000000000000001E-4</v>
      </c>
      <c r="AF2424" s="125"/>
      <c r="AG2424" s="125"/>
      <c r="AH2424" s="125"/>
      <c r="AI2424" s="125"/>
      <c r="AJ2424" s="125"/>
      <c r="AK2424" s="125"/>
      <c r="AL2424" s="125"/>
      <c r="AM2424" s="125"/>
      <c r="AN2424" s="125"/>
      <c r="AO2424" s="125"/>
      <c r="AP2424" s="125"/>
      <c r="AQ2424" s="125"/>
      <c r="AR2424" s="125"/>
      <c r="AS2424" s="125" t="s">
        <v>1353</v>
      </c>
      <c r="AT2424" s="108" t="str">
        <f t="shared" si="37"/>
        <v>HB3_2025-07-27_T</v>
      </c>
    </row>
    <row r="2425" spans="1:46" x14ac:dyDescent="0.35">
      <c r="A2425" s="125" t="s">
        <v>1958</v>
      </c>
      <c r="B2425" s="125" t="s">
        <v>1349</v>
      </c>
      <c r="C2425" s="125" t="s">
        <v>1359</v>
      </c>
      <c r="D2425" s="125" t="s">
        <v>1349</v>
      </c>
      <c r="E2425" s="125">
        <v>412.83330000000001</v>
      </c>
      <c r="F2425" s="125" t="s">
        <v>1357</v>
      </c>
      <c r="G2425" s="157">
        <v>45865.729166666664</v>
      </c>
      <c r="H2425" s="125"/>
      <c r="I2425" s="125" t="s">
        <v>1352</v>
      </c>
      <c r="J2425" s="125"/>
      <c r="K2425" s="125" t="s">
        <v>1360</v>
      </c>
      <c r="L2425" s="125">
        <v>4</v>
      </c>
      <c r="M2425" s="125">
        <v>0</v>
      </c>
      <c r="N2425" s="125">
        <v>0.23832</v>
      </c>
      <c r="O2425" s="125">
        <v>0.13150000000000001</v>
      </c>
      <c r="P2425" s="125"/>
      <c r="Q2425" s="125"/>
      <c r="R2425" s="125">
        <v>0.36981999999999998</v>
      </c>
      <c r="S2425" s="125"/>
      <c r="T2425" s="125"/>
      <c r="U2425" s="125"/>
      <c r="V2425" s="125"/>
      <c r="W2425" s="125"/>
      <c r="X2425" s="125"/>
      <c r="Y2425" s="125"/>
      <c r="Z2425" s="125"/>
      <c r="AA2425" s="125"/>
      <c r="AB2425" s="125"/>
      <c r="AC2425" s="125"/>
      <c r="AD2425" s="125"/>
      <c r="AE2425" s="125">
        <v>0.13150000000000001</v>
      </c>
      <c r="AF2425" s="125"/>
      <c r="AG2425" s="125"/>
      <c r="AH2425" s="125"/>
      <c r="AI2425" s="125"/>
      <c r="AJ2425" s="125"/>
      <c r="AK2425" s="125"/>
      <c r="AL2425" s="125"/>
      <c r="AM2425" s="125"/>
      <c r="AN2425" s="125"/>
      <c r="AO2425" s="125"/>
      <c r="AP2425" s="125"/>
      <c r="AQ2425" s="125"/>
      <c r="AR2425" s="125"/>
      <c r="AS2425" s="125" t="s">
        <v>1353</v>
      </c>
      <c r="AT2425" s="108" t="str">
        <f t="shared" si="37"/>
        <v>BB1_2025-07-27_C</v>
      </c>
    </row>
    <row r="2426" spans="1:46" x14ac:dyDescent="0.35">
      <c r="A2426" s="125" t="s">
        <v>1973</v>
      </c>
      <c r="B2426" s="125" t="s">
        <v>1349</v>
      </c>
      <c r="C2426" s="125" t="s">
        <v>1359</v>
      </c>
      <c r="D2426" s="125" t="s">
        <v>1349</v>
      </c>
      <c r="E2426" s="125">
        <v>513.28890000000001</v>
      </c>
      <c r="F2426" s="125" t="s">
        <v>1357</v>
      </c>
      <c r="G2426" s="157">
        <v>45865.729861111111</v>
      </c>
      <c r="H2426" s="125"/>
      <c r="I2426" s="125" t="s">
        <v>1352</v>
      </c>
      <c r="J2426" s="125"/>
      <c r="K2426" s="125" t="s">
        <v>1360</v>
      </c>
      <c r="L2426" s="125">
        <v>20</v>
      </c>
      <c r="M2426" s="125">
        <v>0</v>
      </c>
      <c r="N2426" s="125">
        <v>7.7240000000000003E-2</v>
      </c>
      <c r="O2426" s="125">
        <v>0.13016</v>
      </c>
      <c r="P2426" s="125"/>
      <c r="Q2426" s="125"/>
      <c r="R2426" s="125">
        <v>0.2074</v>
      </c>
      <c r="S2426" s="125"/>
      <c r="T2426" s="125"/>
      <c r="U2426" s="125"/>
      <c r="V2426" s="125"/>
      <c r="W2426" s="125"/>
      <c r="X2426" s="125"/>
      <c r="Y2426" s="125"/>
      <c r="Z2426" s="125"/>
      <c r="AA2426" s="125"/>
      <c r="AB2426" s="125"/>
      <c r="AC2426" s="125"/>
      <c r="AD2426" s="125"/>
      <c r="AE2426" s="125">
        <v>0.13016</v>
      </c>
      <c r="AF2426" s="125"/>
      <c r="AG2426" s="125"/>
      <c r="AH2426" s="125"/>
      <c r="AI2426" s="125"/>
      <c r="AJ2426" s="125"/>
      <c r="AK2426" s="125"/>
      <c r="AL2426" s="125"/>
      <c r="AM2426" s="125"/>
      <c r="AN2426" s="125"/>
      <c r="AO2426" s="125"/>
      <c r="AP2426" s="125"/>
      <c r="AQ2426" s="125"/>
      <c r="AR2426" s="125"/>
      <c r="AS2426" s="125" t="s">
        <v>1353</v>
      </c>
      <c r="AT2426" s="108" t="str">
        <f t="shared" si="37"/>
        <v>DS21-1_2025-07-27_C</v>
      </c>
    </row>
    <row r="2427" spans="1:46" x14ac:dyDescent="0.35">
      <c r="A2427" s="125" t="s">
        <v>1955</v>
      </c>
      <c r="B2427" s="125" t="s">
        <v>1349</v>
      </c>
      <c r="C2427" s="125" t="s">
        <v>1361</v>
      </c>
      <c r="D2427" s="125" t="s">
        <v>1349</v>
      </c>
      <c r="E2427" s="125">
        <v>154.54990000000001</v>
      </c>
      <c r="F2427" s="125" t="s">
        <v>1351</v>
      </c>
      <c r="G2427" s="157">
        <v>45865.73333333333</v>
      </c>
      <c r="H2427" s="125"/>
      <c r="I2427" s="125" t="s">
        <v>1352</v>
      </c>
      <c r="J2427" s="125"/>
      <c r="K2427" s="125" t="s">
        <v>1360</v>
      </c>
      <c r="L2427" s="125">
        <v>0</v>
      </c>
      <c r="M2427" s="125">
        <v>0</v>
      </c>
      <c r="N2427" s="125">
        <v>0.14974000000000001</v>
      </c>
      <c r="O2427" s="125">
        <v>6.28E-3</v>
      </c>
      <c r="P2427" s="125"/>
      <c r="Q2427" s="125"/>
      <c r="R2427" s="125">
        <v>0.15601000000000001</v>
      </c>
      <c r="S2427" s="125"/>
      <c r="T2427" s="125"/>
      <c r="U2427" s="125"/>
      <c r="V2427" s="125"/>
      <c r="W2427" s="125"/>
      <c r="X2427" s="125"/>
      <c r="Y2427" s="125"/>
      <c r="Z2427" s="125"/>
      <c r="AA2427" s="125"/>
      <c r="AB2427" s="125"/>
      <c r="AC2427" s="125"/>
      <c r="AD2427" s="125"/>
      <c r="AE2427" s="125">
        <v>6.28E-3</v>
      </c>
      <c r="AF2427" s="125"/>
      <c r="AG2427" s="125"/>
      <c r="AH2427" s="125"/>
      <c r="AI2427" s="125"/>
      <c r="AJ2427" s="125"/>
      <c r="AK2427" s="125"/>
      <c r="AL2427" s="125"/>
      <c r="AM2427" s="125"/>
      <c r="AN2427" s="125"/>
      <c r="AO2427" s="125"/>
      <c r="AP2427" s="125"/>
      <c r="AQ2427" s="125"/>
      <c r="AR2427" s="125"/>
      <c r="AS2427" s="125" t="s">
        <v>1353</v>
      </c>
      <c r="AT2427" s="108" t="str">
        <f t="shared" si="37"/>
        <v>CL4_2025-07-27_T</v>
      </c>
    </row>
    <row r="2428" spans="1:46" x14ac:dyDescent="0.35">
      <c r="A2428" s="125" t="s">
        <v>1946</v>
      </c>
      <c r="B2428" s="125" t="s">
        <v>1349</v>
      </c>
      <c r="C2428" s="125" t="s">
        <v>1359</v>
      </c>
      <c r="D2428" s="125" t="s">
        <v>1349</v>
      </c>
      <c r="E2428" s="125">
        <v>506.69279999999998</v>
      </c>
      <c r="F2428" s="125" t="s">
        <v>1357</v>
      </c>
      <c r="G2428" s="157">
        <v>45865.734027777777</v>
      </c>
      <c r="H2428" s="125"/>
      <c r="I2428" s="125" t="s">
        <v>1352</v>
      </c>
      <c r="J2428" s="125"/>
      <c r="K2428" s="125" t="s">
        <v>1360</v>
      </c>
      <c r="L2428" s="125">
        <v>21</v>
      </c>
      <c r="M2428" s="125">
        <v>0</v>
      </c>
      <c r="N2428" s="125">
        <v>7.2989999999999999E-2</v>
      </c>
      <c r="O2428" s="125">
        <v>0.13264000000000001</v>
      </c>
      <c r="P2428" s="125"/>
      <c r="Q2428" s="125"/>
      <c r="R2428" s="125">
        <v>0.20562</v>
      </c>
      <c r="S2428" s="125"/>
      <c r="T2428" s="125"/>
      <c r="U2428" s="125"/>
      <c r="V2428" s="125"/>
      <c r="W2428" s="125"/>
      <c r="X2428" s="125"/>
      <c r="Y2428" s="125"/>
      <c r="Z2428" s="125"/>
      <c r="AA2428" s="125"/>
      <c r="AB2428" s="125"/>
      <c r="AC2428" s="125"/>
      <c r="AD2428" s="125"/>
      <c r="AE2428" s="125">
        <v>0.13264000000000001</v>
      </c>
      <c r="AF2428" s="125"/>
      <c r="AG2428" s="125"/>
      <c r="AH2428" s="125"/>
      <c r="AI2428" s="125"/>
      <c r="AJ2428" s="125"/>
      <c r="AK2428" s="125"/>
      <c r="AL2428" s="125"/>
      <c r="AM2428" s="125"/>
      <c r="AN2428" s="125"/>
      <c r="AO2428" s="125"/>
      <c r="AP2428" s="125"/>
      <c r="AQ2428" s="125"/>
      <c r="AR2428" s="125"/>
      <c r="AS2428" s="125" t="s">
        <v>1353</v>
      </c>
      <c r="AT2428" s="108" t="str">
        <f t="shared" si="37"/>
        <v>AX1_2025-07-27_C</v>
      </c>
    </row>
    <row r="2429" spans="1:46" x14ac:dyDescent="0.35">
      <c r="A2429" s="125" t="s">
        <v>1947</v>
      </c>
      <c r="B2429" s="125" t="s">
        <v>1349</v>
      </c>
      <c r="C2429" s="125" t="s">
        <v>1350</v>
      </c>
      <c r="D2429" s="125" t="s">
        <v>1349</v>
      </c>
      <c r="E2429" s="125">
        <v>8.7832100000000004</v>
      </c>
      <c r="F2429" s="125" t="s">
        <v>1351</v>
      </c>
      <c r="G2429" s="157">
        <v>45865.734722222223</v>
      </c>
      <c r="H2429" s="125"/>
      <c r="I2429" s="125" t="s">
        <v>1352</v>
      </c>
      <c r="J2429" s="125"/>
      <c r="K2429" s="125"/>
      <c r="L2429" s="125">
        <v>0</v>
      </c>
      <c r="M2429" s="125">
        <v>0</v>
      </c>
      <c r="N2429" s="125">
        <v>3.3840000000000002E-2</v>
      </c>
      <c r="O2429" s="125">
        <v>5.4599999999999996E-3</v>
      </c>
      <c r="P2429" s="125"/>
      <c r="Q2429" s="125"/>
      <c r="R2429" s="125">
        <v>3.9289999999999999E-2</v>
      </c>
      <c r="S2429" s="125"/>
      <c r="T2429" s="125"/>
      <c r="U2429" s="125"/>
      <c r="V2429" s="125"/>
      <c r="W2429" s="125"/>
      <c r="X2429" s="125"/>
      <c r="Y2429" s="125"/>
      <c r="Z2429" s="125"/>
      <c r="AA2429" s="125"/>
      <c r="AB2429" s="125"/>
      <c r="AC2429" s="125"/>
      <c r="AD2429" s="125"/>
      <c r="AE2429" s="125">
        <v>5.4599999999999996E-3</v>
      </c>
      <c r="AF2429" s="125"/>
      <c r="AG2429" s="125"/>
      <c r="AH2429" s="125"/>
      <c r="AI2429" s="125"/>
      <c r="AJ2429" s="125"/>
      <c r="AK2429" s="125"/>
      <c r="AL2429" s="125"/>
      <c r="AM2429" s="125"/>
      <c r="AN2429" s="125"/>
      <c r="AO2429" s="125"/>
      <c r="AP2429" s="125"/>
      <c r="AQ2429" s="125"/>
      <c r="AR2429" s="125"/>
      <c r="AS2429" s="125" t="s">
        <v>1353</v>
      </c>
      <c r="AT2429" s="108" t="str">
        <f t="shared" si="37"/>
        <v>PL1_2025-07-27_N</v>
      </c>
    </row>
    <row r="2430" spans="1:46" x14ac:dyDescent="0.35">
      <c r="A2430" s="125" t="s">
        <v>1948</v>
      </c>
      <c r="B2430" s="125" t="s">
        <v>1349</v>
      </c>
      <c r="C2430" s="125" t="s">
        <v>1359</v>
      </c>
      <c r="D2430" s="125" t="s">
        <v>1349</v>
      </c>
      <c r="E2430" s="125">
        <v>359.42540000000002</v>
      </c>
      <c r="F2430" s="125" t="s">
        <v>1357</v>
      </c>
      <c r="G2430" s="157">
        <v>45865.736805555556</v>
      </c>
      <c r="H2430" s="125"/>
      <c r="I2430" s="125" t="s">
        <v>1352</v>
      </c>
      <c r="J2430" s="125"/>
      <c r="K2430" s="125" t="s">
        <v>1360</v>
      </c>
      <c r="L2430" s="125">
        <v>4</v>
      </c>
      <c r="M2430" s="125">
        <v>0</v>
      </c>
      <c r="N2430" s="125">
        <v>0.21079999999999999</v>
      </c>
      <c r="O2430" s="125">
        <v>0.13142999999999999</v>
      </c>
      <c r="P2430" s="125"/>
      <c r="Q2430" s="125"/>
      <c r="R2430" s="125">
        <v>0.34222999999999998</v>
      </c>
      <c r="S2430" s="125"/>
      <c r="T2430" s="125"/>
      <c r="U2430" s="125"/>
      <c r="V2430" s="125"/>
      <c r="W2430" s="125"/>
      <c r="X2430" s="125"/>
      <c r="Y2430" s="125"/>
      <c r="Z2430" s="125"/>
      <c r="AA2430" s="125"/>
      <c r="AB2430" s="125"/>
      <c r="AC2430" s="125"/>
      <c r="AD2430" s="125"/>
      <c r="AE2430" s="125">
        <v>0.13142999999999999</v>
      </c>
      <c r="AF2430" s="125"/>
      <c r="AG2430" s="125"/>
      <c r="AH2430" s="125"/>
      <c r="AI2430" s="125"/>
      <c r="AJ2430" s="125"/>
      <c r="AK2430" s="125"/>
      <c r="AL2430" s="125"/>
      <c r="AM2430" s="125"/>
      <c r="AN2430" s="125"/>
      <c r="AO2430" s="125"/>
      <c r="AP2430" s="125"/>
      <c r="AQ2430" s="125"/>
      <c r="AR2430" s="125"/>
      <c r="AS2430" s="125" t="s">
        <v>1353</v>
      </c>
      <c r="AT2430" s="108" t="str">
        <f t="shared" si="37"/>
        <v>AC5_2025-07-27_C</v>
      </c>
    </row>
    <row r="2431" spans="1:46" x14ac:dyDescent="0.35">
      <c r="A2431" s="125" t="s">
        <v>1948</v>
      </c>
      <c r="B2431" s="125" t="s">
        <v>1349</v>
      </c>
      <c r="C2431" s="125" t="s">
        <v>1350</v>
      </c>
      <c r="D2431" s="125" t="s">
        <v>1349</v>
      </c>
      <c r="E2431" s="125">
        <v>3.5937399999999999</v>
      </c>
      <c r="F2431" s="125" t="s">
        <v>1351</v>
      </c>
      <c r="G2431" s="157">
        <v>45865.736805555556</v>
      </c>
      <c r="H2431" s="125"/>
      <c r="I2431" s="125" t="s">
        <v>1352</v>
      </c>
      <c r="J2431" s="125"/>
      <c r="K2431" s="125"/>
      <c r="L2431" s="125">
        <v>0</v>
      </c>
      <c r="M2431" s="125">
        <v>0</v>
      </c>
      <c r="N2431" s="125">
        <v>1.9390000000000001E-2</v>
      </c>
      <c r="O2431" s="125">
        <v>3.2799999999999999E-3</v>
      </c>
      <c r="P2431" s="125"/>
      <c r="Q2431" s="125"/>
      <c r="R2431" s="125">
        <v>2.2669999999999999E-2</v>
      </c>
      <c r="S2431" s="125"/>
      <c r="T2431" s="125"/>
      <c r="U2431" s="125"/>
      <c r="V2431" s="125"/>
      <c r="W2431" s="125"/>
      <c r="X2431" s="125"/>
      <c r="Y2431" s="125"/>
      <c r="Z2431" s="125"/>
      <c r="AA2431" s="125"/>
      <c r="AB2431" s="125"/>
      <c r="AC2431" s="125"/>
      <c r="AD2431" s="125"/>
      <c r="AE2431" s="125">
        <v>3.2799999999999999E-3</v>
      </c>
      <c r="AF2431" s="125"/>
      <c r="AG2431" s="125"/>
      <c r="AH2431" s="125"/>
      <c r="AI2431" s="125"/>
      <c r="AJ2431" s="125"/>
      <c r="AK2431" s="125"/>
      <c r="AL2431" s="125"/>
      <c r="AM2431" s="125"/>
      <c r="AN2431" s="125"/>
      <c r="AO2431" s="125"/>
      <c r="AP2431" s="125"/>
      <c r="AQ2431" s="125"/>
      <c r="AR2431" s="125"/>
      <c r="AS2431" s="125" t="s">
        <v>1353</v>
      </c>
      <c r="AT2431" s="108" t="str">
        <f t="shared" si="37"/>
        <v>AC5_2025-07-27_N</v>
      </c>
    </row>
    <row r="2432" spans="1:46" x14ac:dyDescent="0.35">
      <c r="A2432" s="125" t="s">
        <v>1943</v>
      </c>
      <c r="B2432" s="125" t="s">
        <v>1349</v>
      </c>
      <c r="C2432" s="125" t="s">
        <v>1428</v>
      </c>
      <c r="D2432" s="125" t="s">
        <v>1349</v>
      </c>
      <c r="E2432" s="125">
        <v>6.5972</v>
      </c>
      <c r="F2432" s="125" t="s">
        <v>1357</v>
      </c>
      <c r="G2432" s="157">
        <v>45865.738194444442</v>
      </c>
      <c r="H2432" s="125"/>
      <c r="I2432" s="125" t="s">
        <v>1352</v>
      </c>
      <c r="J2432" s="125"/>
      <c r="K2432" s="125" t="s">
        <v>1360</v>
      </c>
      <c r="L2432" s="125">
        <v>4</v>
      </c>
      <c r="M2432" s="125">
        <v>0</v>
      </c>
      <c r="N2432" s="125">
        <v>9.1679999999999998E-2</v>
      </c>
      <c r="O2432" s="125">
        <v>-4.8000000000000001E-4</v>
      </c>
      <c r="P2432" s="125"/>
      <c r="Q2432" s="125"/>
      <c r="R2432" s="125">
        <v>9.1200000000000003E-2</v>
      </c>
      <c r="S2432" s="125"/>
      <c r="T2432" s="125"/>
      <c r="U2432" s="125"/>
      <c r="V2432" s="125"/>
      <c r="W2432" s="125"/>
      <c r="X2432" s="125"/>
      <c r="Y2432" s="125"/>
      <c r="Z2432" s="125"/>
      <c r="AA2432" s="125"/>
      <c r="AB2432" s="125"/>
      <c r="AC2432" s="125"/>
      <c r="AD2432" s="125"/>
      <c r="AE2432" s="125">
        <v>-4.8000000000000001E-4</v>
      </c>
      <c r="AF2432" s="125"/>
      <c r="AG2432" s="125"/>
      <c r="AH2432" s="125"/>
      <c r="AI2432" s="125"/>
      <c r="AJ2432" s="125"/>
      <c r="AK2432" s="125"/>
      <c r="AL2432" s="125"/>
      <c r="AM2432" s="125"/>
      <c r="AN2432" s="125"/>
      <c r="AO2432" s="125"/>
      <c r="AP2432" s="125"/>
      <c r="AQ2432" s="125"/>
      <c r="AR2432" s="125"/>
      <c r="AS2432" s="125" t="s">
        <v>1353</v>
      </c>
      <c r="AT2432" s="108" t="str">
        <f t="shared" si="37"/>
        <v>AC1_2025-07-27_T</v>
      </c>
    </row>
    <row r="2433" spans="1:46" x14ac:dyDescent="0.35">
      <c r="A2433" s="125" t="s">
        <v>1944</v>
      </c>
      <c r="B2433" s="125" t="s">
        <v>1349</v>
      </c>
      <c r="C2433" s="125" t="s">
        <v>1361</v>
      </c>
      <c r="D2433" s="125" t="s">
        <v>1349</v>
      </c>
      <c r="E2433" s="125">
        <v>105.3586</v>
      </c>
      <c r="F2433" s="125" t="s">
        <v>1351</v>
      </c>
      <c r="G2433" s="157">
        <v>45865.738888888889</v>
      </c>
      <c r="H2433" s="125"/>
      <c r="I2433" s="125" t="s">
        <v>1352</v>
      </c>
      <c r="J2433" s="125"/>
      <c r="K2433" s="125" t="s">
        <v>1360</v>
      </c>
      <c r="L2433" s="125">
        <v>0</v>
      </c>
      <c r="M2433" s="125">
        <v>0</v>
      </c>
      <c r="N2433" s="125">
        <v>0.10215</v>
      </c>
      <c r="O2433" s="125">
        <v>5.3600000000000002E-3</v>
      </c>
      <c r="P2433" s="125"/>
      <c r="Q2433" s="125"/>
      <c r="R2433" s="125">
        <v>0.10750999999999999</v>
      </c>
      <c r="S2433" s="125"/>
      <c r="T2433" s="125"/>
      <c r="U2433" s="125"/>
      <c r="V2433" s="125"/>
      <c r="W2433" s="125"/>
      <c r="X2433" s="125"/>
      <c r="Y2433" s="125"/>
      <c r="Z2433" s="125"/>
      <c r="AA2433" s="125"/>
      <c r="AB2433" s="125"/>
      <c r="AC2433" s="125"/>
      <c r="AD2433" s="125"/>
      <c r="AE2433" s="125">
        <v>5.3600000000000002E-3</v>
      </c>
      <c r="AF2433" s="125"/>
      <c r="AG2433" s="125"/>
      <c r="AH2433" s="125"/>
      <c r="AI2433" s="125"/>
      <c r="AJ2433" s="125"/>
      <c r="AK2433" s="125"/>
      <c r="AL2433" s="125"/>
      <c r="AM2433" s="125"/>
      <c r="AN2433" s="125"/>
      <c r="AO2433" s="125"/>
      <c r="AP2433" s="125"/>
      <c r="AQ2433" s="125"/>
      <c r="AR2433" s="125"/>
      <c r="AS2433" s="125" t="s">
        <v>1353</v>
      </c>
      <c r="AT2433" s="108" t="str">
        <f t="shared" si="37"/>
        <v>CL5_2025-07-27_T</v>
      </c>
    </row>
    <row r="2434" spans="1:46" x14ac:dyDescent="0.35">
      <c r="A2434" s="125" t="s">
        <v>1945</v>
      </c>
      <c r="B2434" s="125" t="s">
        <v>1349</v>
      </c>
      <c r="C2434" s="125" t="s">
        <v>1428</v>
      </c>
      <c r="D2434" s="125" t="s">
        <v>1349</v>
      </c>
      <c r="E2434" s="125">
        <v>3.12276</v>
      </c>
      <c r="F2434" s="125" t="s">
        <v>1357</v>
      </c>
      <c r="G2434" s="157">
        <v>45865.739583333336</v>
      </c>
      <c r="H2434" s="125"/>
      <c r="I2434" s="125" t="s">
        <v>1352</v>
      </c>
      <c r="J2434" s="125"/>
      <c r="K2434" s="125" t="s">
        <v>1360</v>
      </c>
      <c r="L2434" s="125">
        <v>4</v>
      </c>
      <c r="M2434" s="125">
        <v>0</v>
      </c>
      <c r="N2434" s="125">
        <v>3.993E-2</v>
      </c>
      <c r="O2434" s="125">
        <v>-4.8999999999999998E-4</v>
      </c>
      <c r="P2434" s="125"/>
      <c r="Q2434" s="125"/>
      <c r="R2434" s="125">
        <v>3.9440000000000003E-2</v>
      </c>
      <c r="S2434" s="125"/>
      <c r="T2434" s="125"/>
      <c r="U2434" s="125"/>
      <c r="V2434" s="125"/>
      <c r="W2434" s="125"/>
      <c r="X2434" s="125"/>
      <c r="Y2434" s="125"/>
      <c r="Z2434" s="125"/>
      <c r="AA2434" s="125"/>
      <c r="AB2434" s="125"/>
      <c r="AC2434" s="125"/>
      <c r="AD2434" s="125"/>
      <c r="AE2434" s="125">
        <v>-4.8999999999999998E-4</v>
      </c>
      <c r="AF2434" s="125"/>
      <c r="AG2434" s="125"/>
      <c r="AH2434" s="125"/>
      <c r="AI2434" s="125"/>
      <c r="AJ2434" s="125"/>
      <c r="AK2434" s="125"/>
      <c r="AL2434" s="125"/>
      <c r="AM2434" s="125"/>
      <c r="AN2434" s="125"/>
      <c r="AO2434" s="125"/>
      <c r="AP2434" s="125"/>
      <c r="AQ2434" s="125"/>
      <c r="AR2434" s="125"/>
      <c r="AS2434" s="125" t="s">
        <v>1353</v>
      </c>
      <c r="AT2434" s="108" t="str">
        <f t="shared" ref="AT2434:AT2497" si="38">A2434&amp;"_"&amp;LEFT(C2434,1)</f>
        <v>MR2_2025-07-27_T</v>
      </c>
    </row>
    <row r="2435" spans="1:46" x14ac:dyDescent="0.35">
      <c r="A2435" s="125" t="s">
        <v>1965</v>
      </c>
      <c r="B2435" s="125" t="s">
        <v>1349</v>
      </c>
      <c r="C2435" s="125" t="s">
        <v>1359</v>
      </c>
      <c r="D2435" s="125" t="s">
        <v>1349</v>
      </c>
      <c r="E2435" s="125">
        <v>574.274</v>
      </c>
      <c r="F2435" s="125" t="s">
        <v>1357</v>
      </c>
      <c r="G2435" s="157">
        <v>45865.740277777775</v>
      </c>
      <c r="H2435" s="125"/>
      <c r="I2435" s="125" t="s">
        <v>1352</v>
      </c>
      <c r="J2435" s="125"/>
      <c r="K2435" s="125" t="s">
        <v>1360</v>
      </c>
      <c r="L2435" s="125">
        <v>24</v>
      </c>
      <c r="M2435" s="125">
        <v>0</v>
      </c>
      <c r="N2435" s="125">
        <v>7.281E-2</v>
      </c>
      <c r="O2435" s="125">
        <v>0.13417000000000001</v>
      </c>
      <c r="P2435" s="125"/>
      <c r="Q2435" s="125"/>
      <c r="R2435" s="125">
        <v>0.20698</v>
      </c>
      <c r="S2435" s="125"/>
      <c r="T2435" s="125"/>
      <c r="U2435" s="125"/>
      <c r="V2435" s="125"/>
      <c r="W2435" s="125"/>
      <c r="X2435" s="125"/>
      <c r="Y2435" s="125"/>
      <c r="Z2435" s="125"/>
      <c r="AA2435" s="125"/>
      <c r="AB2435" s="125"/>
      <c r="AC2435" s="125"/>
      <c r="AD2435" s="125"/>
      <c r="AE2435" s="125">
        <v>0.13417000000000001</v>
      </c>
      <c r="AF2435" s="125"/>
      <c r="AG2435" s="125"/>
      <c r="AH2435" s="125"/>
      <c r="AI2435" s="125"/>
      <c r="AJ2435" s="125"/>
      <c r="AK2435" s="125"/>
      <c r="AL2435" s="125"/>
      <c r="AM2435" s="125"/>
      <c r="AN2435" s="125"/>
      <c r="AO2435" s="125"/>
      <c r="AP2435" s="125"/>
      <c r="AQ2435" s="125"/>
      <c r="AR2435" s="125"/>
      <c r="AS2435" s="125" t="s">
        <v>1353</v>
      </c>
      <c r="AT2435" s="108" t="str">
        <f t="shared" si="38"/>
        <v>PP1_2025-07-27_C</v>
      </c>
    </row>
    <row r="2436" spans="1:46" x14ac:dyDescent="0.35">
      <c r="A2436" s="125" t="s">
        <v>1974</v>
      </c>
      <c r="B2436" s="125" t="s">
        <v>1349</v>
      </c>
      <c r="C2436" s="125" t="s">
        <v>1359</v>
      </c>
      <c r="D2436" s="125" t="s">
        <v>1349</v>
      </c>
      <c r="E2436" s="125">
        <v>525.81679999999994</v>
      </c>
      <c r="F2436" s="125" t="s">
        <v>1357</v>
      </c>
      <c r="G2436" s="157">
        <v>45865.742361111108</v>
      </c>
      <c r="H2436" s="125"/>
      <c r="I2436" s="125" t="s">
        <v>1352</v>
      </c>
      <c r="J2436" s="125"/>
      <c r="K2436" s="125" t="s">
        <v>1360</v>
      </c>
      <c r="L2436" s="125">
        <v>21</v>
      </c>
      <c r="M2436" s="125">
        <v>0</v>
      </c>
      <c r="N2436" s="125">
        <v>7.5609999999999997E-2</v>
      </c>
      <c r="O2436" s="125">
        <v>0.13159999999999999</v>
      </c>
      <c r="P2436" s="125"/>
      <c r="Q2436" s="125"/>
      <c r="R2436" s="125">
        <v>0.20721000000000001</v>
      </c>
      <c r="S2436" s="125"/>
      <c r="T2436" s="125"/>
      <c r="U2436" s="125"/>
      <c r="V2436" s="125"/>
      <c r="W2436" s="125"/>
      <c r="X2436" s="125"/>
      <c r="Y2436" s="125"/>
      <c r="Z2436" s="125"/>
      <c r="AA2436" s="125"/>
      <c r="AB2436" s="125"/>
      <c r="AC2436" s="125"/>
      <c r="AD2436" s="125"/>
      <c r="AE2436" s="125">
        <v>0.13159999999999999</v>
      </c>
      <c r="AF2436" s="125"/>
      <c r="AG2436" s="125"/>
      <c r="AH2436" s="125"/>
      <c r="AI2436" s="125"/>
      <c r="AJ2436" s="125"/>
      <c r="AK2436" s="125"/>
      <c r="AL2436" s="125"/>
      <c r="AM2436" s="125"/>
      <c r="AN2436" s="125"/>
      <c r="AO2436" s="125"/>
      <c r="AP2436" s="125"/>
      <c r="AQ2436" s="125"/>
      <c r="AR2436" s="125"/>
      <c r="AS2436" s="125" t="s">
        <v>1353</v>
      </c>
      <c r="AT2436" s="108" t="str">
        <f t="shared" si="38"/>
        <v>ETL1_2025-07-27_C</v>
      </c>
    </row>
    <row r="2437" spans="1:46" x14ac:dyDescent="0.35">
      <c r="A2437" s="125" t="s">
        <v>1947</v>
      </c>
      <c r="B2437" s="125" t="s">
        <v>1349</v>
      </c>
      <c r="C2437" s="125" t="s">
        <v>1359</v>
      </c>
      <c r="D2437" s="125" t="s">
        <v>1349</v>
      </c>
      <c r="E2437" s="125">
        <v>776.41250000000002</v>
      </c>
      <c r="F2437" s="125" t="s">
        <v>1357</v>
      </c>
      <c r="G2437" s="157">
        <v>45865.743750000001</v>
      </c>
      <c r="H2437" s="125"/>
      <c r="I2437" s="125" t="s">
        <v>1352</v>
      </c>
      <c r="J2437" s="125"/>
      <c r="K2437" s="125" t="s">
        <v>1360</v>
      </c>
      <c r="L2437" s="125">
        <v>31</v>
      </c>
      <c r="M2437" s="125">
        <v>0</v>
      </c>
      <c r="N2437" s="125">
        <v>7.6700000000000004E-2</v>
      </c>
      <c r="O2437" s="125">
        <v>0.13306000000000001</v>
      </c>
      <c r="P2437" s="125"/>
      <c r="Q2437" s="125"/>
      <c r="R2437" s="125">
        <v>0.20976</v>
      </c>
      <c r="S2437" s="125"/>
      <c r="T2437" s="125"/>
      <c r="U2437" s="125"/>
      <c r="V2437" s="125"/>
      <c r="W2437" s="125"/>
      <c r="X2437" s="125"/>
      <c r="Y2437" s="125"/>
      <c r="Z2437" s="125"/>
      <c r="AA2437" s="125"/>
      <c r="AB2437" s="125"/>
      <c r="AC2437" s="125"/>
      <c r="AD2437" s="125"/>
      <c r="AE2437" s="125">
        <v>0.13306000000000001</v>
      </c>
      <c r="AF2437" s="125"/>
      <c r="AG2437" s="125"/>
      <c r="AH2437" s="125"/>
      <c r="AI2437" s="125"/>
      <c r="AJ2437" s="125"/>
      <c r="AK2437" s="125"/>
      <c r="AL2437" s="125"/>
      <c r="AM2437" s="125"/>
      <c r="AN2437" s="125"/>
      <c r="AO2437" s="125"/>
      <c r="AP2437" s="125"/>
      <c r="AQ2437" s="125"/>
      <c r="AR2437" s="125"/>
      <c r="AS2437" s="125" t="s">
        <v>1353</v>
      </c>
      <c r="AT2437" s="108" t="str">
        <f t="shared" si="38"/>
        <v>PL1_2025-07-27_C</v>
      </c>
    </row>
    <row r="2438" spans="1:46" x14ac:dyDescent="0.35">
      <c r="A2438" s="125" t="s">
        <v>1964</v>
      </c>
      <c r="B2438" s="125" t="s">
        <v>1349</v>
      </c>
      <c r="C2438" s="125" t="s">
        <v>1361</v>
      </c>
      <c r="D2438" s="125" t="s">
        <v>1349</v>
      </c>
      <c r="E2438" s="125">
        <v>5.9013999999999998</v>
      </c>
      <c r="F2438" s="125" t="s">
        <v>1351</v>
      </c>
      <c r="G2438" s="157">
        <v>45865.746527777781</v>
      </c>
      <c r="H2438" s="125"/>
      <c r="I2438" s="125" t="s">
        <v>1352</v>
      </c>
      <c r="J2438" s="125"/>
      <c r="K2438" s="125" t="s">
        <v>1360</v>
      </c>
      <c r="L2438" s="125">
        <v>0</v>
      </c>
      <c r="M2438" s="125">
        <v>0</v>
      </c>
      <c r="N2438" s="125">
        <v>8.1300000000000001E-3</v>
      </c>
      <c r="O2438" s="125">
        <v>4.9300000000000004E-3</v>
      </c>
      <c r="P2438" s="125"/>
      <c r="Q2438" s="125"/>
      <c r="R2438" s="125">
        <v>1.307E-2</v>
      </c>
      <c r="S2438" s="125"/>
      <c r="T2438" s="125"/>
      <c r="U2438" s="125"/>
      <c r="V2438" s="125"/>
      <c r="W2438" s="125"/>
      <c r="X2438" s="125"/>
      <c r="Y2438" s="125"/>
      <c r="Z2438" s="125"/>
      <c r="AA2438" s="125"/>
      <c r="AB2438" s="125"/>
      <c r="AC2438" s="125"/>
      <c r="AD2438" s="125"/>
      <c r="AE2438" s="125">
        <v>4.9300000000000004E-3</v>
      </c>
      <c r="AF2438" s="125"/>
      <c r="AG2438" s="125"/>
      <c r="AH2438" s="125"/>
      <c r="AI2438" s="125"/>
      <c r="AJ2438" s="125"/>
      <c r="AK2438" s="125"/>
      <c r="AL2438" s="125"/>
      <c r="AM2438" s="125"/>
      <c r="AN2438" s="125"/>
      <c r="AO2438" s="125"/>
      <c r="AP2438" s="125"/>
      <c r="AQ2438" s="125"/>
      <c r="AR2438" s="125"/>
      <c r="AS2438" s="125" t="s">
        <v>1353</v>
      </c>
      <c r="AT2438" s="108" t="str">
        <f t="shared" si="38"/>
        <v>HL2_2025-07-27_T</v>
      </c>
    </row>
    <row r="2439" spans="1:46" x14ac:dyDescent="0.35">
      <c r="A2439" s="125" t="s">
        <v>1967</v>
      </c>
      <c r="B2439" s="125" t="s">
        <v>1349</v>
      </c>
      <c r="C2439" s="125" t="s">
        <v>1359</v>
      </c>
      <c r="D2439" s="125" t="s">
        <v>1349</v>
      </c>
      <c r="E2439" s="125">
        <v>272.36750000000001</v>
      </c>
      <c r="F2439" s="125" t="s">
        <v>1357</v>
      </c>
      <c r="G2439" s="157">
        <v>45865.747916666667</v>
      </c>
      <c r="H2439" s="125"/>
      <c r="I2439" s="125" t="s">
        <v>1352</v>
      </c>
      <c r="J2439" s="125"/>
      <c r="K2439" s="125" t="s">
        <v>1360</v>
      </c>
      <c r="L2439" s="125">
        <v>4</v>
      </c>
      <c r="M2439" s="125">
        <v>0</v>
      </c>
      <c r="N2439" s="125">
        <v>0.16392999999999999</v>
      </c>
      <c r="O2439" s="125">
        <v>0.12992999999999999</v>
      </c>
      <c r="P2439" s="125"/>
      <c r="Q2439" s="125"/>
      <c r="R2439" s="125">
        <v>0.29386000000000001</v>
      </c>
      <c r="S2439" s="125"/>
      <c r="T2439" s="125"/>
      <c r="U2439" s="125"/>
      <c r="V2439" s="125"/>
      <c r="W2439" s="125"/>
      <c r="X2439" s="125"/>
      <c r="Y2439" s="125"/>
      <c r="Z2439" s="125"/>
      <c r="AA2439" s="125"/>
      <c r="AB2439" s="125"/>
      <c r="AC2439" s="125"/>
      <c r="AD2439" s="125"/>
      <c r="AE2439" s="125">
        <v>0.12992999999999999</v>
      </c>
      <c r="AF2439" s="125"/>
      <c r="AG2439" s="125"/>
      <c r="AH2439" s="125"/>
      <c r="AI2439" s="125"/>
      <c r="AJ2439" s="125"/>
      <c r="AK2439" s="125"/>
      <c r="AL2439" s="125"/>
      <c r="AM2439" s="125"/>
      <c r="AN2439" s="125"/>
      <c r="AO2439" s="125"/>
      <c r="AP2439" s="125"/>
      <c r="AQ2439" s="125"/>
      <c r="AR2439" s="125"/>
      <c r="AS2439" s="125" t="s">
        <v>1353</v>
      </c>
      <c r="AT2439" s="108" t="str">
        <f t="shared" si="38"/>
        <v>RK1_2025-07-27_C</v>
      </c>
    </row>
    <row r="2440" spans="1:46" x14ac:dyDescent="0.35">
      <c r="A2440" s="125" t="s">
        <v>1963</v>
      </c>
      <c r="B2440" s="125" t="s">
        <v>1349</v>
      </c>
      <c r="C2440" s="125" t="s">
        <v>1356</v>
      </c>
      <c r="D2440" s="125" t="s">
        <v>1349</v>
      </c>
      <c r="E2440" s="125">
        <v>8.5599999999999999E-3</v>
      </c>
      <c r="F2440" s="125" t="s">
        <v>1357</v>
      </c>
      <c r="G2440" s="157">
        <v>45865.748611111114</v>
      </c>
      <c r="H2440" s="125"/>
      <c r="I2440" s="125" t="s">
        <v>1352</v>
      </c>
      <c r="J2440" s="125"/>
      <c r="K2440" s="125" t="s">
        <v>1360</v>
      </c>
      <c r="L2440" s="125">
        <v>0</v>
      </c>
      <c r="M2440" s="125">
        <v>0</v>
      </c>
      <c r="N2440" s="125">
        <v>3.3600000000000001E-3</v>
      </c>
      <c r="O2440" s="125">
        <v>1.41E-3</v>
      </c>
      <c r="P2440" s="125"/>
      <c r="Q2440" s="125"/>
      <c r="R2440" s="125">
        <v>4.7699999999999999E-3</v>
      </c>
      <c r="S2440" s="125"/>
      <c r="T2440" s="125"/>
      <c r="U2440" s="125"/>
      <c r="V2440" s="125"/>
      <c r="W2440" s="125"/>
      <c r="X2440" s="125"/>
      <c r="Y2440" s="125"/>
      <c r="Z2440" s="125"/>
      <c r="AA2440" s="125"/>
      <c r="AB2440" s="125"/>
      <c r="AC2440" s="125"/>
      <c r="AD2440" s="125"/>
      <c r="AE2440" s="125">
        <v>1.41E-3</v>
      </c>
      <c r="AF2440" s="125"/>
      <c r="AG2440" s="125"/>
      <c r="AH2440" s="125"/>
      <c r="AI2440" s="125"/>
      <c r="AJ2440" s="125"/>
      <c r="AK2440" s="125"/>
      <c r="AL2440" s="125"/>
      <c r="AM2440" s="125"/>
      <c r="AN2440" s="125"/>
      <c r="AO2440" s="125"/>
      <c r="AP2440" s="125"/>
      <c r="AQ2440" s="125"/>
      <c r="AR2440" s="125"/>
      <c r="AS2440" s="125" t="s">
        <v>1353</v>
      </c>
      <c r="AT2440" s="108" t="str">
        <f t="shared" si="38"/>
        <v>MRCL1_2025-07-27_P</v>
      </c>
    </row>
    <row r="2441" spans="1:46" x14ac:dyDescent="0.35">
      <c r="A2441" s="125" t="s">
        <v>1967</v>
      </c>
      <c r="B2441" s="125" t="s">
        <v>1349</v>
      </c>
      <c r="C2441" s="125" t="s">
        <v>1397</v>
      </c>
      <c r="D2441" s="125" t="s">
        <v>1349</v>
      </c>
      <c r="E2441" s="125">
        <v>0.21595</v>
      </c>
      <c r="F2441" s="125" t="s">
        <v>1357</v>
      </c>
      <c r="G2441" s="157">
        <v>45865.751388888886</v>
      </c>
      <c r="H2441" s="125"/>
      <c r="I2441" s="125" t="s">
        <v>1352</v>
      </c>
      <c r="J2441" s="125"/>
      <c r="K2441" s="125" t="s">
        <v>1360</v>
      </c>
      <c r="L2441" s="125">
        <v>0</v>
      </c>
      <c r="M2441" s="125">
        <v>0</v>
      </c>
      <c r="N2441" s="125">
        <v>6.9790000000000005E-2</v>
      </c>
      <c r="O2441" s="125">
        <v>1.9E-3</v>
      </c>
      <c r="P2441" s="125"/>
      <c r="Q2441" s="125"/>
      <c r="R2441" s="125">
        <v>7.1690000000000004E-2</v>
      </c>
      <c r="S2441" s="125"/>
      <c r="T2441" s="125"/>
      <c r="U2441" s="125"/>
      <c r="V2441" s="125"/>
      <c r="W2441" s="125"/>
      <c r="X2441" s="125"/>
      <c r="Y2441" s="125"/>
      <c r="Z2441" s="125"/>
      <c r="AA2441" s="125"/>
      <c r="AB2441" s="125"/>
      <c r="AC2441" s="125"/>
      <c r="AD2441" s="125"/>
      <c r="AE2441" s="125">
        <v>1.9E-3</v>
      </c>
      <c r="AF2441" s="125"/>
      <c r="AG2441" s="125"/>
      <c r="AH2441" s="125"/>
      <c r="AI2441" s="125"/>
      <c r="AJ2441" s="125"/>
      <c r="AK2441" s="125"/>
      <c r="AL2441" s="125"/>
      <c r="AM2441" s="125"/>
      <c r="AN2441" s="125"/>
      <c r="AO2441" s="125"/>
      <c r="AP2441" s="125"/>
      <c r="AQ2441" s="125"/>
      <c r="AR2441" s="125"/>
      <c r="AS2441" s="125" t="s">
        <v>1353</v>
      </c>
      <c r="AT2441" s="108" t="str">
        <f t="shared" si="38"/>
        <v>RK1_2025-07-27_P</v>
      </c>
    </row>
    <row r="2442" spans="1:46" x14ac:dyDescent="0.35">
      <c r="A2442" s="125" t="s">
        <v>1948</v>
      </c>
      <c r="B2442" s="125" t="s">
        <v>1349</v>
      </c>
      <c r="C2442" s="125" t="s">
        <v>1361</v>
      </c>
      <c r="D2442" s="125" t="s">
        <v>1349</v>
      </c>
      <c r="E2442" s="125">
        <v>232.18010000000001</v>
      </c>
      <c r="F2442" s="125" t="s">
        <v>1351</v>
      </c>
      <c r="G2442" s="157">
        <v>45865.756249999999</v>
      </c>
      <c r="H2442" s="125"/>
      <c r="I2442" s="125" t="s">
        <v>1352</v>
      </c>
      <c r="J2442" s="125"/>
      <c r="K2442" s="125"/>
      <c r="L2442" s="125">
        <v>0</v>
      </c>
      <c r="M2442" s="125">
        <v>0</v>
      </c>
      <c r="N2442" s="125">
        <v>0.22628999999999999</v>
      </c>
      <c r="O2442" s="125">
        <v>2.0999999999999999E-3</v>
      </c>
      <c r="P2442" s="125"/>
      <c r="Q2442" s="125"/>
      <c r="R2442" s="125">
        <v>0.22839000000000001</v>
      </c>
      <c r="S2442" s="125"/>
      <c r="T2442" s="125"/>
      <c r="U2442" s="125"/>
      <c r="V2442" s="125"/>
      <c r="W2442" s="125"/>
      <c r="X2442" s="125"/>
      <c r="Y2442" s="125"/>
      <c r="Z2442" s="125"/>
      <c r="AA2442" s="125"/>
      <c r="AB2442" s="125"/>
      <c r="AC2442" s="125"/>
      <c r="AD2442" s="125"/>
      <c r="AE2442" s="125">
        <v>2.0999999999999999E-3</v>
      </c>
      <c r="AF2442" s="125"/>
      <c r="AG2442" s="125"/>
      <c r="AH2442" s="125"/>
      <c r="AI2442" s="125"/>
      <c r="AJ2442" s="125"/>
      <c r="AK2442" s="125"/>
      <c r="AL2442" s="125"/>
      <c r="AM2442" s="125"/>
      <c r="AN2442" s="125"/>
      <c r="AO2442" s="125"/>
      <c r="AP2442" s="125"/>
      <c r="AQ2442" s="125"/>
      <c r="AR2442" s="125"/>
      <c r="AS2442" s="125" t="s">
        <v>1353</v>
      </c>
      <c r="AT2442" s="108" t="str">
        <f t="shared" si="38"/>
        <v>AC5_2025-07-27_T</v>
      </c>
    </row>
    <row r="2443" spans="1:46" x14ac:dyDescent="0.35">
      <c r="A2443" s="125" t="s">
        <v>1966</v>
      </c>
      <c r="B2443" s="125" t="s">
        <v>1349</v>
      </c>
      <c r="C2443" s="125" t="s">
        <v>1356</v>
      </c>
      <c r="D2443" s="125" t="s">
        <v>1349</v>
      </c>
      <c r="E2443" s="125">
        <v>5.3400000000000003E-2</v>
      </c>
      <c r="F2443" s="125" t="s">
        <v>1357</v>
      </c>
      <c r="G2443" s="157">
        <v>45865.756249999999</v>
      </c>
      <c r="H2443" s="125"/>
      <c r="I2443" s="125" t="s">
        <v>1352</v>
      </c>
      <c r="J2443" s="125"/>
      <c r="K2443" s="125" t="s">
        <v>1360</v>
      </c>
      <c r="L2443" s="125">
        <v>0</v>
      </c>
      <c r="M2443" s="125">
        <v>0</v>
      </c>
      <c r="N2443" s="125">
        <v>2.547E-2</v>
      </c>
      <c r="O2443" s="125">
        <v>1.3600000000000001E-3</v>
      </c>
      <c r="P2443" s="125"/>
      <c r="Q2443" s="125"/>
      <c r="R2443" s="125">
        <v>2.683E-2</v>
      </c>
      <c r="S2443" s="125"/>
      <c r="T2443" s="125"/>
      <c r="U2443" s="125"/>
      <c r="V2443" s="125"/>
      <c r="W2443" s="125"/>
      <c r="X2443" s="125"/>
      <c r="Y2443" s="125"/>
      <c r="Z2443" s="125"/>
      <c r="AA2443" s="125"/>
      <c r="AB2443" s="125"/>
      <c r="AC2443" s="125"/>
      <c r="AD2443" s="125"/>
      <c r="AE2443" s="125">
        <v>1.3600000000000001E-3</v>
      </c>
      <c r="AF2443" s="125"/>
      <c r="AG2443" s="125"/>
      <c r="AH2443" s="125"/>
      <c r="AI2443" s="125"/>
      <c r="AJ2443" s="125"/>
      <c r="AK2443" s="125"/>
      <c r="AL2443" s="125"/>
      <c r="AM2443" s="125"/>
      <c r="AN2443" s="125"/>
      <c r="AO2443" s="125"/>
      <c r="AP2443" s="125"/>
      <c r="AQ2443" s="125"/>
      <c r="AR2443" s="125"/>
      <c r="AS2443" s="125" t="s">
        <v>1353</v>
      </c>
      <c r="AT2443" s="108" t="str">
        <f t="shared" si="38"/>
        <v>SW1_2025-07-27_P</v>
      </c>
    </row>
    <row r="2444" spans="1:46" x14ac:dyDescent="0.35">
      <c r="A2444" s="125" t="s">
        <v>1946</v>
      </c>
      <c r="B2444" s="125" t="s">
        <v>1349</v>
      </c>
      <c r="C2444" s="125" t="s">
        <v>1356</v>
      </c>
      <c r="D2444" s="125" t="s">
        <v>1349</v>
      </c>
      <c r="E2444" s="125">
        <v>3.5729999999999998E-2</v>
      </c>
      <c r="F2444" s="125" t="s">
        <v>1357</v>
      </c>
      <c r="G2444" s="157">
        <v>45865.756944444445</v>
      </c>
      <c r="H2444" s="125"/>
      <c r="I2444" s="125" t="s">
        <v>1352</v>
      </c>
      <c r="J2444" s="125"/>
      <c r="K2444" s="125" t="s">
        <v>1360</v>
      </c>
      <c r="L2444" s="125">
        <v>0</v>
      </c>
      <c r="M2444" s="125">
        <v>0</v>
      </c>
      <c r="N2444" s="125">
        <v>1.6760000000000001E-2</v>
      </c>
      <c r="O2444" s="125">
        <v>4.0000000000000003E-5</v>
      </c>
      <c r="P2444" s="125"/>
      <c r="Q2444" s="125"/>
      <c r="R2444" s="125">
        <v>1.6799999999999999E-2</v>
      </c>
      <c r="S2444" s="125"/>
      <c r="T2444" s="125"/>
      <c r="U2444" s="125"/>
      <c r="V2444" s="125"/>
      <c r="W2444" s="125"/>
      <c r="X2444" s="125"/>
      <c r="Y2444" s="125"/>
      <c r="Z2444" s="125"/>
      <c r="AA2444" s="125"/>
      <c r="AB2444" s="125"/>
      <c r="AC2444" s="125"/>
      <c r="AD2444" s="125"/>
      <c r="AE2444" s="125">
        <v>4.0000000000000003E-5</v>
      </c>
      <c r="AF2444" s="125"/>
      <c r="AG2444" s="125"/>
      <c r="AH2444" s="125"/>
      <c r="AI2444" s="125"/>
      <c r="AJ2444" s="125"/>
      <c r="AK2444" s="125"/>
      <c r="AL2444" s="125"/>
      <c r="AM2444" s="125"/>
      <c r="AN2444" s="125"/>
      <c r="AO2444" s="125"/>
      <c r="AP2444" s="125"/>
      <c r="AQ2444" s="125"/>
      <c r="AR2444" s="125"/>
      <c r="AS2444" s="125" t="s">
        <v>1353</v>
      </c>
      <c r="AT2444" s="108" t="str">
        <f t="shared" si="38"/>
        <v>AX1_2025-07-27_P</v>
      </c>
    </row>
    <row r="2445" spans="1:46" x14ac:dyDescent="0.35">
      <c r="A2445" s="125" t="s">
        <v>1959</v>
      </c>
      <c r="B2445" s="125" t="s">
        <v>1349</v>
      </c>
      <c r="C2445" s="125" t="s">
        <v>1359</v>
      </c>
      <c r="D2445" s="125" t="s">
        <v>1349</v>
      </c>
      <c r="E2445" s="125">
        <v>529.58190000000002</v>
      </c>
      <c r="F2445" s="125" t="s">
        <v>1357</v>
      </c>
      <c r="G2445" s="157">
        <v>45865.756944444445</v>
      </c>
      <c r="H2445" s="125"/>
      <c r="I2445" s="125" t="s">
        <v>1352</v>
      </c>
      <c r="J2445" s="125"/>
      <c r="K2445" s="125" t="s">
        <v>1360</v>
      </c>
      <c r="L2445" s="125">
        <v>22</v>
      </c>
      <c r="M2445" s="125">
        <v>0</v>
      </c>
      <c r="N2445" s="125">
        <v>7.2969999999999993E-2</v>
      </c>
      <c r="O2445" s="125">
        <v>0.13477</v>
      </c>
      <c r="P2445" s="125"/>
      <c r="Q2445" s="125"/>
      <c r="R2445" s="125">
        <v>0.20774000000000001</v>
      </c>
      <c r="S2445" s="125"/>
      <c r="T2445" s="125"/>
      <c r="U2445" s="125"/>
      <c r="V2445" s="125"/>
      <c r="W2445" s="125"/>
      <c r="X2445" s="125"/>
      <c r="Y2445" s="125"/>
      <c r="Z2445" s="125"/>
      <c r="AA2445" s="125"/>
      <c r="AB2445" s="125"/>
      <c r="AC2445" s="125"/>
      <c r="AD2445" s="125"/>
      <c r="AE2445" s="125">
        <v>0.13477</v>
      </c>
      <c r="AF2445" s="125"/>
      <c r="AG2445" s="125"/>
      <c r="AH2445" s="125"/>
      <c r="AI2445" s="125"/>
      <c r="AJ2445" s="125"/>
      <c r="AK2445" s="125"/>
      <c r="AL2445" s="125"/>
      <c r="AM2445" s="125"/>
      <c r="AN2445" s="125"/>
      <c r="AO2445" s="125"/>
      <c r="AP2445" s="125"/>
      <c r="AQ2445" s="125"/>
      <c r="AR2445" s="125"/>
      <c r="AS2445" s="125" t="s">
        <v>1353</v>
      </c>
      <c r="AT2445" s="108" t="str">
        <f t="shared" si="38"/>
        <v>DB1_2025-07-27_C</v>
      </c>
    </row>
    <row r="2446" spans="1:46" x14ac:dyDescent="0.35">
      <c r="A2446" s="125" t="s">
        <v>1947</v>
      </c>
      <c r="B2446" s="125" t="s">
        <v>1349</v>
      </c>
      <c r="C2446" s="125" t="s">
        <v>1361</v>
      </c>
      <c r="D2446" s="125" t="s">
        <v>1349</v>
      </c>
      <c r="E2446" s="125">
        <v>162.44489999999999</v>
      </c>
      <c r="F2446" s="125" t="s">
        <v>1351</v>
      </c>
      <c r="G2446" s="157">
        <v>45865.756944444445</v>
      </c>
      <c r="H2446" s="125"/>
      <c r="I2446" s="125" t="s">
        <v>1352</v>
      </c>
      <c r="J2446" s="125"/>
      <c r="K2446" s="125" t="s">
        <v>1360</v>
      </c>
      <c r="L2446" s="125">
        <v>0</v>
      </c>
      <c r="M2446" s="125">
        <v>0</v>
      </c>
      <c r="N2446" s="125">
        <v>0.15744</v>
      </c>
      <c r="O2446" s="125">
        <v>3.5200000000000001E-3</v>
      </c>
      <c r="P2446" s="125"/>
      <c r="Q2446" s="125"/>
      <c r="R2446" s="125">
        <v>0.16095999999999999</v>
      </c>
      <c r="S2446" s="125"/>
      <c r="T2446" s="125"/>
      <c r="U2446" s="125"/>
      <c r="V2446" s="125"/>
      <c r="W2446" s="125"/>
      <c r="X2446" s="125"/>
      <c r="Y2446" s="125"/>
      <c r="Z2446" s="125"/>
      <c r="AA2446" s="125"/>
      <c r="AB2446" s="125"/>
      <c r="AC2446" s="125"/>
      <c r="AD2446" s="125"/>
      <c r="AE2446" s="125">
        <v>3.5200000000000001E-3</v>
      </c>
      <c r="AF2446" s="125"/>
      <c r="AG2446" s="125"/>
      <c r="AH2446" s="125"/>
      <c r="AI2446" s="125"/>
      <c r="AJ2446" s="125"/>
      <c r="AK2446" s="125"/>
      <c r="AL2446" s="125"/>
      <c r="AM2446" s="125"/>
      <c r="AN2446" s="125"/>
      <c r="AO2446" s="125"/>
      <c r="AP2446" s="125"/>
      <c r="AQ2446" s="125"/>
      <c r="AR2446" s="125"/>
      <c r="AS2446" s="125" t="s">
        <v>1353</v>
      </c>
      <c r="AT2446" s="108" t="str">
        <f t="shared" si="38"/>
        <v>PL1_2025-07-27_T</v>
      </c>
    </row>
    <row r="2447" spans="1:46" x14ac:dyDescent="0.35">
      <c r="A2447" s="125" t="s">
        <v>1968</v>
      </c>
      <c r="B2447" s="125" t="s">
        <v>1349</v>
      </c>
      <c r="C2447" s="125" t="s">
        <v>1361</v>
      </c>
      <c r="D2447" s="125" t="s">
        <v>1349</v>
      </c>
      <c r="E2447" s="125">
        <v>723.8116</v>
      </c>
      <c r="F2447" s="125" t="s">
        <v>1351</v>
      </c>
      <c r="G2447" s="157">
        <v>45865.758333333331</v>
      </c>
      <c r="H2447" s="125"/>
      <c r="I2447" s="125" t="s">
        <v>1352</v>
      </c>
      <c r="J2447" s="125" t="s">
        <v>1976</v>
      </c>
      <c r="K2447" s="125" t="s">
        <v>1360</v>
      </c>
      <c r="L2447" s="125">
        <v>0</v>
      </c>
      <c r="M2447" s="125">
        <v>0</v>
      </c>
      <c r="N2447" s="125">
        <v>0.74502000000000002</v>
      </c>
      <c r="O2447" s="125">
        <v>2.5000000000000001E-3</v>
      </c>
      <c r="P2447" s="125"/>
      <c r="Q2447" s="125"/>
      <c r="R2447" s="125">
        <v>0.74751999999999996</v>
      </c>
      <c r="S2447" s="125"/>
      <c r="T2447" s="125"/>
      <c r="U2447" s="125"/>
      <c r="V2447" s="125"/>
      <c r="W2447" s="125"/>
      <c r="X2447" s="125"/>
      <c r="Y2447" s="125"/>
      <c r="Z2447" s="125"/>
      <c r="AA2447" s="125"/>
      <c r="AB2447" s="125"/>
      <c r="AC2447" s="125"/>
      <c r="AD2447" s="125"/>
      <c r="AE2447" s="125">
        <v>2.5000000000000001E-3</v>
      </c>
      <c r="AF2447" s="125"/>
      <c r="AG2447" s="125"/>
      <c r="AH2447" s="125"/>
      <c r="AI2447" s="125"/>
      <c r="AJ2447" s="125"/>
      <c r="AK2447" s="125"/>
      <c r="AL2447" s="125"/>
      <c r="AM2447" s="125"/>
      <c r="AN2447" s="125"/>
      <c r="AO2447" s="125"/>
      <c r="AP2447" s="125"/>
      <c r="AQ2447" s="125"/>
      <c r="AR2447" s="125"/>
      <c r="AS2447" s="125" t="s">
        <v>1353</v>
      </c>
      <c r="AT2447" s="108" t="str">
        <f t="shared" si="38"/>
        <v>DE1_2025-07-27_T</v>
      </c>
    </row>
    <row r="2448" spans="1:46" x14ac:dyDescent="0.35">
      <c r="A2448" s="125" t="s">
        <v>1959</v>
      </c>
      <c r="B2448" s="125" t="s">
        <v>1349</v>
      </c>
      <c r="C2448" s="125" t="s">
        <v>1356</v>
      </c>
      <c r="D2448" s="125" t="s">
        <v>1349</v>
      </c>
      <c r="E2448" s="125">
        <v>4.3270000000000003E-2</v>
      </c>
      <c r="F2448" s="125" t="s">
        <v>1357</v>
      </c>
      <c r="G2448" s="157">
        <v>45865.759027777778</v>
      </c>
      <c r="H2448" s="125"/>
      <c r="I2448" s="125" t="s">
        <v>1352</v>
      </c>
      <c r="J2448" s="125"/>
      <c r="K2448" s="125" t="s">
        <v>1360</v>
      </c>
      <c r="L2448" s="125">
        <v>0</v>
      </c>
      <c r="M2448" s="125">
        <v>0</v>
      </c>
      <c r="N2448" s="125">
        <v>2.0469999999999999E-2</v>
      </c>
      <c r="O2448" s="125">
        <v>1.7600000000000001E-3</v>
      </c>
      <c r="P2448" s="125"/>
      <c r="Q2448" s="125"/>
      <c r="R2448" s="125">
        <v>2.223E-2</v>
      </c>
      <c r="S2448" s="125"/>
      <c r="T2448" s="125"/>
      <c r="U2448" s="125"/>
      <c r="V2448" s="125"/>
      <c r="W2448" s="125"/>
      <c r="X2448" s="125"/>
      <c r="Y2448" s="125"/>
      <c r="Z2448" s="125"/>
      <c r="AA2448" s="125"/>
      <c r="AB2448" s="125"/>
      <c r="AC2448" s="125"/>
      <c r="AD2448" s="125"/>
      <c r="AE2448" s="125">
        <v>1.7600000000000001E-3</v>
      </c>
      <c r="AF2448" s="125"/>
      <c r="AG2448" s="125"/>
      <c r="AH2448" s="125"/>
      <c r="AI2448" s="125"/>
      <c r="AJ2448" s="125"/>
      <c r="AK2448" s="125"/>
      <c r="AL2448" s="125"/>
      <c r="AM2448" s="125"/>
      <c r="AN2448" s="125"/>
      <c r="AO2448" s="125"/>
      <c r="AP2448" s="125"/>
      <c r="AQ2448" s="125"/>
      <c r="AR2448" s="125"/>
      <c r="AS2448" s="125" t="s">
        <v>1353</v>
      </c>
      <c r="AT2448" s="108" t="str">
        <f t="shared" si="38"/>
        <v>DB1_2025-07-27_P</v>
      </c>
    </row>
    <row r="2449" spans="1:46" x14ac:dyDescent="0.35">
      <c r="A2449" s="125" t="s">
        <v>1975</v>
      </c>
      <c r="B2449" s="125" t="s">
        <v>1349</v>
      </c>
      <c r="C2449" s="125" t="s">
        <v>1361</v>
      </c>
      <c r="D2449" s="125" t="s">
        <v>1349</v>
      </c>
      <c r="E2449" s="125">
        <v>65.551699999999997</v>
      </c>
      <c r="F2449" s="125" t="s">
        <v>1351</v>
      </c>
      <c r="G2449" s="157">
        <v>45865.759027777778</v>
      </c>
      <c r="H2449" s="125"/>
      <c r="I2449" s="125" t="s">
        <v>1352</v>
      </c>
      <c r="J2449" s="125"/>
      <c r="K2449" s="125" t="s">
        <v>1360</v>
      </c>
      <c r="L2449" s="125">
        <v>0</v>
      </c>
      <c r="M2449" s="125">
        <v>0</v>
      </c>
      <c r="N2449" s="125">
        <v>6.4170000000000005E-2</v>
      </c>
      <c r="O2449" s="125">
        <v>1.98E-3</v>
      </c>
      <c r="P2449" s="125"/>
      <c r="Q2449" s="125"/>
      <c r="R2449" s="125">
        <v>6.615E-2</v>
      </c>
      <c r="S2449" s="125"/>
      <c r="T2449" s="125"/>
      <c r="U2449" s="125"/>
      <c r="V2449" s="125"/>
      <c r="W2449" s="125"/>
      <c r="X2449" s="125"/>
      <c r="Y2449" s="125"/>
      <c r="Z2449" s="125"/>
      <c r="AA2449" s="125"/>
      <c r="AB2449" s="125"/>
      <c r="AC2449" s="125"/>
      <c r="AD2449" s="125"/>
      <c r="AE2449" s="125">
        <v>1.98E-3</v>
      </c>
      <c r="AF2449" s="125"/>
      <c r="AG2449" s="125"/>
      <c r="AH2449" s="125"/>
      <c r="AI2449" s="125"/>
      <c r="AJ2449" s="125"/>
      <c r="AK2449" s="125"/>
      <c r="AL2449" s="125"/>
      <c r="AM2449" s="125"/>
      <c r="AN2449" s="125"/>
      <c r="AO2449" s="125"/>
      <c r="AP2449" s="125"/>
      <c r="AQ2449" s="125"/>
      <c r="AR2449" s="125"/>
      <c r="AS2449" s="125" t="s">
        <v>1353</v>
      </c>
      <c r="AT2449" s="108" t="str">
        <f t="shared" si="38"/>
        <v>FC1_2025-07-27_T</v>
      </c>
    </row>
    <row r="2450" spans="1:46" x14ac:dyDescent="0.35">
      <c r="A2450" s="125" t="s">
        <v>1966</v>
      </c>
      <c r="B2450" s="125" t="s">
        <v>1349</v>
      </c>
      <c r="C2450" s="125" t="s">
        <v>1361</v>
      </c>
      <c r="D2450" s="125" t="s">
        <v>1349</v>
      </c>
      <c r="E2450" s="125">
        <v>759.24839999999995</v>
      </c>
      <c r="F2450" s="125" t="s">
        <v>1351</v>
      </c>
      <c r="G2450" s="157">
        <v>45865.759027777778</v>
      </c>
      <c r="H2450" s="125"/>
      <c r="I2450" s="125" t="s">
        <v>1352</v>
      </c>
      <c r="J2450" s="125"/>
      <c r="K2450" s="125" t="s">
        <v>1360</v>
      </c>
      <c r="L2450" s="125">
        <v>4</v>
      </c>
      <c r="M2450" s="125">
        <v>0</v>
      </c>
      <c r="N2450" s="125">
        <v>0.14710999999999999</v>
      </c>
      <c r="O2450" s="125">
        <v>-6.9999999999999994E-5</v>
      </c>
      <c r="P2450" s="125"/>
      <c r="Q2450" s="125"/>
      <c r="R2450" s="125">
        <v>0.14702999999999999</v>
      </c>
      <c r="S2450" s="125"/>
      <c r="T2450" s="125"/>
      <c r="U2450" s="125"/>
      <c r="V2450" s="125"/>
      <c r="W2450" s="125"/>
      <c r="X2450" s="125"/>
      <c r="Y2450" s="125"/>
      <c r="Z2450" s="125"/>
      <c r="AA2450" s="125"/>
      <c r="AB2450" s="125"/>
      <c r="AC2450" s="125"/>
      <c r="AD2450" s="125"/>
      <c r="AE2450" s="125">
        <v>-6.9999999999999994E-5</v>
      </c>
      <c r="AF2450" s="125"/>
      <c r="AG2450" s="125"/>
      <c r="AH2450" s="125"/>
      <c r="AI2450" s="125"/>
      <c r="AJ2450" s="125"/>
      <c r="AK2450" s="125"/>
      <c r="AL2450" s="125"/>
      <c r="AM2450" s="125"/>
      <c r="AN2450" s="125"/>
      <c r="AO2450" s="125"/>
      <c r="AP2450" s="125"/>
      <c r="AQ2450" s="125"/>
      <c r="AR2450" s="125"/>
      <c r="AS2450" s="125" t="s">
        <v>1353</v>
      </c>
      <c r="AT2450" s="108" t="str">
        <f t="shared" si="38"/>
        <v>SW1_2025-07-27_T</v>
      </c>
    </row>
    <row r="2451" spans="1:46" x14ac:dyDescent="0.35">
      <c r="A2451" s="125" t="s">
        <v>1957</v>
      </c>
      <c r="B2451" s="125" t="s">
        <v>1349</v>
      </c>
      <c r="C2451" s="125" t="s">
        <v>1361</v>
      </c>
      <c r="D2451" s="125" t="s">
        <v>1349</v>
      </c>
      <c r="E2451" s="125">
        <v>901.21040000000005</v>
      </c>
      <c r="F2451" s="125" t="s">
        <v>1351</v>
      </c>
      <c r="G2451" s="157">
        <v>45865.761111111111</v>
      </c>
      <c r="H2451" s="125"/>
      <c r="I2451" s="125" t="s">
        <v>1352</v>
      </c>
      <c r="J2451" s="125"/>
      <c r="K2451" s="125" t="s">
        <v>1360</v>
      </c>
      <c r="L2451" s="125">
        <v>4</v>
      </c>
      <c r="M2451" s="125">
        <v>0</v>
      </c>
      <c r="N2451" s="125">
        <v>0.17488000000000001</v>
      </c>
      <c r="O2451" s="125">
        <v>-1.2E-4</v>
      </c>
      <c r="P2451" s="125"/>
      <c r="Q2451" s="125"/>
      <c r="R2451" s="125">
        <v>0.17476</v>
      </c>
      <c r="S2451" s="125"/>
      <c r="T2451" s="125"/>
      <c r="U2451" s="125"/>
      <c r="V2451" s="125"/>
      <c r="W2451" s="125"/>
      <c r="X2451" s="125"/>
      <c r="Y2451" s="125"/>
      <c r="Z2451" s="125"/>
      <c r="AA2451" s="125"/>
      <c r="AB2451" s="125"/>
      <c r="AC2451" s="125"/>
      <c r="AD2451" s="125"/>
      <c r="AE2451" s="125">
        <v>-1.2E-4</v>
      </c>
      <c r="AF2451" s="125"/>
      <c r="AG2451" s="125"/>
      <c r="AH2451" s="125"/>
      <c r="AI2451" s="125"/>
      <c r="AJ2451" s="125"/>
      <c r="AK2451" s="125"/>
      <c r="AL2451" s="125"/>
      <c r="AM2451" s="125"/>
      <c r="AN2451" s="125"/>
      <c r="AO2451" s="125"/>
      <c r="AP2451" s="125"/>
      <c r="AQ2451" s="125"/>
      <c r="AR2451" s="125"/>
      <c r="AS2451" s="125" t="s">
        <v>1353</v>
      </c>
      <c r="AT2451" s="108" t="str">
        <f t="shared" si="38"/>
        <v>JC5_2025-07-27_T</v>
      </c>
    </row>
    <row r="2452" spans="1:46" x14ac:dyDescent="0.35">
      <c r="A2452" s="125" t="s">
        <v>1958</v>
      </c>
      <c r="B2452" s="125" t="s">
        <v>1349</v>
      </c>
      <c r="C2452" s="125" t="s">
        <v>1361</v>
      </c>
      <c r="D2452" s="125" t="s">
        <v>1349</v>
      </c>
      <c r="E2452" s="125">
        <v>328.51949999999999</v>
      </c>
      <c r="F2452" s="125" t="s">
        <v>1351</v>
      </c>
      <c r="G2452" s="157">
        <v>45865.762499999997</v>
      </c>
      <c r="H2452" s="125"/>
      <c r="I2452" s="125" t="s">
        <v>1352</v>
      </c>
      <c r="J2452" s="125"/>
      <c r="K2452" s="125" t="s">
        <v>1360</v>
      </c>
      <c r="L2452" s="125">
        <v>0</v>
      </c>
      <c r="M2452" s="125">
        <v>0</v>
      </c>
      <c r="N2452" s="125">
        <v>0.32378000000000001</v>
      </c>
      <c r="O2452" s="125">
        <v>6.0899999999999999E-3</v>
      </c>
      <c r="P2452" s="125"/>
      <c r="Q2452" s="125"/>
      <c r="R2452" s="125">
        <v>0.32988000000000001</v>
      </c>
      <c r="S2452" s="125"/>
      <c r="T2452" s="125"/>
      <c r="U2452" s="125"/>
      <c r="V2452" s="125"/>
      <c r="W2452" s="125"/>
      <c r="X2452" s="125"/>
      <c r="Y2452" s="125"/>
      <c r="Z2452" s="125"/>
      <c r="AA2452" s="125"/>
      <c r="AB2452" s="125"/>
      <c r="AC2452" s="125"/>
      <c r="AD2452" s="125"/>
      <c r="AE2452" s="125">
        <v>6.0899999999999999E-3</v>
      </c>
      <c r="AF2452" s="125"/>
      <c r="AG2452" s="125"/>
      <c r="AH2452" s="125"/>
      <c r="AI2452" s="125"/>
      <c r="AJ2452" s="125"/>
      <c r="AK2452" s="125"/>
      <c r="AL2452" s="125"/>
      <c r="AM2452" s="125"/>
      <c r="AN2452" s="125"/>
      <c r="AO2452" s="125"/>
      <c r="AP2452" s="125"/>
      <c r="AQ2452" s="125"/>
      <c r="AR2452" s="125"/>
      <c r="AS2452" s="125" t="s">
        <v>1353</v>
      </c>
      <c r="AT2452" s="108" t="str">
        <f t="shared" si="38"/>
        <v>BB1_2025-07-27_T</v>
      </c>
    </row>
    <row r="2453" spans="1:46" x14ac:dyDescent="0.35">
      <c r="A2453" s="125" t="s">
        <v>1959</v>
      </c>
      <c r="B2453" s="125" t="s">
        <v>1349</v>
      </c>
      <c r="C2453" s="125" t="s">
        <v>1361</v>
      </c>
      <c r="D2453" s="125" t="s">
        <v>1349</v>
      </c>
      <c r="E2453" s="125">
        <v>313.94569999999999</v>
      </c>
      <c r="F2453" s="125" t="s">
        <v>1351</v>
      </c>
      <c r="G2453" s="157">
        <v>45865.762499999997</v>
      </c>
      <c r="H2453" s="125"/>
      <c r="I2453" s="125" t="s">
        <v>1352</v>
      </c>
      <c r="J2453" s="125"/>
      <c r="K2453" s="125" t="s">
        <v>1360</v>
      </c>
      <c r="L2453" s="125">
        <v>0</v>
      </c>
      <c r="M2453" s="125">
        <v>0</v>
      </c>
      <c r="N2453" s="125">
        <v>0.30886000000000002</v>
      </c>
      <c r="O2453" s="125">
        <v>6.2500000000000003E-3</v>
      </c>
      <c r="P2453" s="125"/>
      <c r="Q2453" s="125"/>
      <c r="R2453" s="125">
        <v>0.31511</v>
      </c>
      <c r="S2453" s="125"/>
      <c r="T2453" s="125"/>
      <c r="U2453" s="125"/>
      <c r="V2453" s="125"/>
      <c r="W2453" s="125"/>
      <c r="X2453" s="125"/>
      <c r="Y2453" s="125"/>
      <c r="Z2453" s="125"/>
      <c r="AA2453" s="125"/>
      <c r="AB2453" s="125"/>
      <c r="AC2453" s="125"/>
      <c r="AD2453" s="125"/>
      <c r="AE2453" s="125">
        <v>6.2500000000000003E-3</v>
      </c>
      <c r="AF2453" s="125"/>
      <c r="AG2453" s="125"/>
      <c r="AH2453" s="125"/>
      <c r="AI2453" s="125"/>
      <c r="AJ2453" s="125"/>
      <c r="AK2453" s="125"/>
      <c r="AL2453" s="125"/>
      <c r="AM2453" s="125"/>
      <c r="AN2453" s="125"/>
      <c r="AO2453" s="125"/>
      <c r="AP2453" s="125"/>
      <c r="AQ2453" s="125"/>
      <c r="AR2453" s="125"/>
      <c r="AS2453" s="125" t="s">
        <v>1353</v>
      </c>
      <c r="AT2453" s="108" t="str">
        <f t="shared" si="38"/>
        <v>DB1_2025-07-27_T</v>
      </c>
    </row>
    <row r="2454" spans="1:46" x14ac:dyDescent="0.35">
      <c r="A2454" t="s">
        <v>1977</v>
      </c>
      <c r="B2454" t="s">
        <v>1349</v>
      </c>
      <c r="C2454" t="s">
        <v>1350</v>
      </c>
      <c r="D2454" t="s">
        <v>1349</v>
      </c>
      <c r="E2454">
        <v>-5.1489200000000004</v>
      </c>
      <c r="F2454" t="s">
        <v>1351</v>
      </c>
      <c r="G2454" s="6">
        <v>45867.53429398148</v>
      </c>
      <c r="H2454"/>
      <c r="I2454" t="s">
        <v>1352</v>
      </c>
      <c r="J2454"/>
      <c r="K2454"/>
      <c r="L2454">
        <v>0</v>
      </c>
      <c r="M2454">
        <v>0</v>
      </c>
      <c r="N2454">
        <v>-5.28E-3</v>
      </c>
      <c r="O2454">
        <v>2.0080000000000001E-2</v>
      </c>
      <c r="P2454"/>
      <c r="Q2454"/>
      <c r="R2454">
        <v>1.4800000000000001E-2</v>
      </c>
      <c r="S2454"/>
      <c r="T2454"/>
      <c r="U2454"/>
      <c r="V2454"/>
      <c r="W2454"/>
      <c r="X2454"/>
      <c r="Y2454"/>
      <c r="Z2454"/>
      <c r="AA2454"/>
      <c r="AB2454"/>
      <c r="AC2454"/>
      <c r="AD2454"/>
      <c r="AE2454">
        <v>2.0080000000000001E-2</v>
      </c>
      <c r="AF2454"/>
      <c r="AG2454"/>
      <c r="AH2454"/>
      <c r="AI2454"/>
      <c r="AJ2454"/>
      <c r="AK2454"/>
      <c r="AL2454"/>
      <c r="AM2454"/>
      <c r="AN2454"/>
      <c r="AO2454"/>
      <c r="AP2454"/>
      <c r="AQ2454"/>
      <c r="AR2454"/>
      <c r="AS2454" t="s">
        <v>1353</v>
      </c>
      <c r="AT2454" s="108" t="str">
        <f t="shared" si="38"/>
        <v>WP1_2025-07-29_N</v>
      </c>
    </row>
    <row r="2455" spans="1:46" x14ac:dyDescent="0.35">
      <c r="A2455" t="s">
        <v>1978</v>
      </c>
      <c r="B2455" t="s">
        <v>1349</v>
      </c>
      <c r="C2455" t="s">
        <v>1350</v>
      </c>
      <c r="D2455" t="s">
        <v>1349</v>
      </c>
      <c r="E2455">
        <v>-4.6965000000000003</v>
      </c>
      <c r="F2455" t="s">
        <v>1351</v>
      </c>
      <c r="G2455" s="6">
        <v>45867.53533564815</v>
      </c>
      <c r="H2455"/>
      <c r="I2455" t="s">
        <v>1352</v>
      </c>
      <c r="J2455"/>
      <c r="K2455"/>
      <c r="L2455">
        <v>0</v>
      </c>
      <c r="M2455">
        <v>0</v>
      </c>
      <c r="N2455">
        <v>-4.0200000000000001E-3</v>
      </c>
      <c r="O2455">
        <v>1.6299999999999999E-2</v>
      </c>
      <c r="P2455"/>
      <c r="Q2455"/>
      <c r="R2455">
        <v>1.2279999999999999E-2</v>
      </c>
      <c r="S2455"/>
      <c r="T2455"/>
      <c r="U2455"/>
      <c r="V2455"/>
      <c r="W2455"/>
      <c r="X2455"/>
      <c r="Y2455"/>
      <c r="Z2455"/>
      <c r="AA2455"/>
      <c r="AB2455"/>
      <c r="AC2455"/>
      <c r="AD2455"/>
      <c r="AE2455">
        <v>1.6299999999999999E-2</v>
      </c>
      <c r="AF2455"/>
      <c r="AG2455"/>
      <c r="AH2455"/>
      <c r="AI2455"/>
      <c r="AJ2455"/>
      <c r="AK2455"/>
      <c r="AL2455"/>
      <c r="AM2455"/>
      <c r="AN2455"/>
      <c r="AO2455"/>
      <c r="AP2455"/>
      <c r="AQ2455"/>
      <c r="AR2455"/>
      <c r="AS2455" t="s">
        <v>1353</v>
      </c>
      <c r="AT2455" s="108" t="str">
        <f t="shared" si="38"/>
        <v>WP2_2025-07-29_N</v>
      </c>
    </row>
    <row r="2456" spans="1:46" x14ac:dyDescent="0.35">
      <c r="A2456" t="s">
        <v>1979</v>
      </c>
      <c r="B2456" t="s">
        <v>1349</v>
      </c>
      <c r="C2456" t="s">
        <v>1350</v>
      </c>
      <c r="D2456" t="s">
        <v>1349</v>
      </c>
      <c r="E2456">
        <v>-4.8687899999999997</v>
      </c>
      <c r="F2456" t="s">
        <v>1351</v>
      </c>
      <c r="G2456" s="6">
        <v>45867.535960648151</v>
      </c>
      <c r="H2456"/>
      <c r="I2456" t="s">
        <v>1352</v>
      </c>
      <c r="J2456"/>
      <c r="K2456"/>
      <c r="L2456">
        <v>0</v>
      </c>
      <c r="M2456">
        <v>0</v>
      </c>
      <c r="N2456">
        <v>-4.4999999999999997E-3</v>
      </c>
      <c r="O2456">
        <v>2.8469999999999999E-2</v>
      </c>
      <c r="P2456"/>
      <c r="Q2456"/>
      <c r="R2456">
        <v>2.3980000000000001E-2</v>
      </c>
      <c r="S2456"/>
      <c r="T2456"/>
      <c r="U2456"/>
      <c r="V2456"/>
      <c r="W2456"/>
      <c r="X2456"/>
      <c r="Y2456"/>
      <c r="Z2456"/>
      <c r="AA2456"/>
      <c r="AB2456"/>
      <c r="AC2456"/>
      <c r="AD2456"/>
      <c r="AE2456">
        <v>2.8469999999999999E-2</v>
      </c>
      <c r="AF2456"/>
      <c r="AG2456"/>
      <c r="AH2456"/>
      <c r="AI2456"/>
      <c r="AJ2456"/>
      <c r="AK2456"/>
      <c r="AL2456"/>
      <c r="AM2456"/>
      <c r="AN2456"/>
      <c r="AO2456"/>
      <c r="AP2456"/>
      <c r="AQ2456"/>
      <c r="AR2456"/>
      <c r="AS2456" t="s">
        <v>1353</v>
      </c>
      <c r="AT2456" s="108" t="str">
        <f t="shared" si="38"/>
        <v>WP3_2025-07-29_N</v>
      </c>
    </row>
    <row r="2457" spans="1:46" x14ac:dyDescent="0.35">
      <c r="A2457" t="s">
        <v>1980</v>
      </c>
      <c r="B2457" t="s">
        <v>1349</v>
      </c>
      <c r="C2457" t="s">
        <v>1350</v>
      </c>
      <c r="D2457" t="s">
        <v>1349</v>
      </c>
      <c r="E2457">
        <v>-5.1993799999999997</v>
      </c>
      <c r="F2457" t="s">
        <v>1351</v>
      </c>
      <c r="G2457" s="6">
        <v>45867.538773148146</v>
      </c>
      <c r="H2457"/>
      <c r="I2457" t="s">
        <v>1352</v>
      </c>
      <c r="J2457"/>
      <c r="K2457"/>
      <c r="L2457">
        <v>0</v>
      </c>
      <c r="M2457">
        <v>0</v>
      </c>
      <c r="N2457">
        <v>-5.4200000000000003E-3</v>
      </c>
      <c r="O2457">
        <v>2.801E-2</v>
      </c>
      <c r="P2457"/>
      <c r="Q2457"/>
      <c r="R2457">
        <v>2.2589999999999999E-2</v>
      </c>
      <c r="S2457"/>
      <c r="T2457"/>
      <c r="U2457"/>
      <c r="V2457"/>
      <c r="W2457"/>
      <c r="X2457"/>
      <c r="Y2457"/>
      <c r="Z2457"/>
      <c r="AA2457"/>
      <c r="AB2457"/>
      <c r="AC2457"/>
      <c r="AD2457"/>
      <c r="AE2457">
        <v>2.801E-2</v>
      </c>
      <c r="AF2457"/>
      <c r="AG2457"/>
      <c r="AH2457"/>
      <c r="AI2457"/>
      <c r="AJ2457"/>
      <c r="AK2457"/>
      <c r="AL2457"/>
      <c r="AM2457"/>
      <c r="AN2457"/>
      <c r="AO2457"/>
      <c r="AP2457"/>
      <c r="AQ2457"/>
      <c r="AR2457"/>
      <c r="AS2457" t="s">
        <v>1353</v>
      </c>
      <c r="AT2457" s="108" t="str">
        <f t="shared" si="38"/>
        <v>WP4_2025-07-29_N</v>
      </c>
    </row>
    <row r="2458" spans="1:46" x14ac:dyDescent="0.35">
      <c r="A2458" t="s">
        <v>1981</v>
      </c>
      <c r="B2458" t="s">
        <v>1349</v>
      </c>
      <c r="C2458" t="s">
        <v>1350</v>
      </c>
      <c r="D2458" t="s">
        <v>1349</v>
      </c>
      <c r="E2458">
        <v>9.0143699999999995</v>
      </c>
      <c r="F2458" t="s">
        <v>1351</v>
      </c>
      <c r="G2458" s="6">
        <v>45867.540231481478</v>
      </c>
      <c r="H2458"/>
      <c r="I2458" t="s">
        <v>1352</v>
      </c>
      <c r="J2458"/>
      <c r="K2458"/>
      <c r="L2458">
        <v>0</v>
      </c>
      <c r="M2458">
        <v>0</v>
      </c>
      <c r="N2458">
        <v>3.4270000000000002E-2</v>
      </c>
      <c r="O2458">
        <v>7.9500000000000005E-3</v>
      </c>
      <c r="P2458"/>
      <c r="Q2458"/>
      <c r="R2458">
        <v>4.2220000000000001E-2</v>
      </c>
      <c r="S2458"/>
      <c r="T2458"/>
      <c r="U2458"/>
      <c r="V2458"/>
      <c r="W2458"/>
      <c r="X2458"/>
      <c r="Y2458"/>
      <c r="Z2458"/>
      <c r="AA2458"/>
      <c r="AB2458"/>
      <c r="AC2458"/>
      <c r="AD2458"/>
      <c r="AE2458">
        <v>7.9500000000000005E-3</v>
      </c>
      <c r="AF2458"/>
      <c r="AG2458"/>
      <c r="AH2458"/>
      <c r="AI2458"/>
      <c r="AJ2458"/>
      <c r="AK2458"/>
      <c r="AL2458"/>
      <c r="AM2458"/>
      <c r="AN2458"/>
      <c r="AO2458"/>
      <c r="AP2458"/>
      <c r="AQ2458"/>
      <c r="AR2458"/>
      <c r="AS2458" t="s">
        <v>1353</v>
      </c>
      <c r="AT2458" s="108" t="str">
        <f t="shared" si="38"/>
        <v>HO2_2025-07-29_N</v>
      </c>
    </row>
    <row r="2459" spans="1:46" x14ac:dyDescent="0.35">
      <c r="A2459" t="s">
        <v>1977</v>
      </c>
      <c r="B2459" t="s">
        <v>1349</v>
      </c>
      <c r="C2459" t="s">
        <v>1359</v>
      </c>
      <c r="D2459" t="s">
        <v>1349</v>
      </c>
      <c r="E2459">
        <v>130.33459999999999</v>
      </c>
      <c r="F2459" t="s">
        <v>1357</v>
      </c>
      <c r="G2459" s="6">
        <v>45867.540543981479</v>
      </c>
      <c r="H2459"/>
      <c r="I2459" t="s">
        <v>1352</v>
      </c>
      <c r="J2459"/>
      <c r="K2459" t="s">
        <v>1360</v>
      </c>
      <c r="L2459">
        <v>4</v>
      </c>
      <c r="M2459">
        <v>0</v>
      </c>
      <c r="N2459">
        <v>8.1509999999999999E-2</v>
      </c>
      <c r="O2459">
        <v>0.12903000000000001</v>
      </c>
      <c r="P2459"/>
      <c r="Q2459"/>
      <c r="R2459">
        <v>0.21054</v>
      </c>
      <c r="S2459"/>
      <c r="T2459"/>
      <c r="U2459"/>
      <c r="V2459"/>
      <c r="W2459"/>
      <c r="X2459"/>
      <c r="Y2459"/>
      <c r="Z2459"/>
      <c r="AA2459"/>
      <c r="AB2459"/>
      <c r="AC2459"/>
      <c r="AD2459"/>
      <c r="AE2459">
        <v>0.12903000000000001</v>
      </c>
      <c r="AF2459"/>
      <c r="AG2459"/>
      <c r="AH2459"/>
      <c r="AI2459"/>
      <c r="AJ2459"/>
      <c r="AK2459"/>
      <c r="AL2459"/>
      <c r="AM2459"/>
      <c r="AN2459"/>
      <c r="AO2459"/>
      <c r="AP2459"/>
      <c r="AQ2459"/>
      <c r="AR2459"/>
      <c r="AS2459" t="s">
        <v>1353</v>
      </c>
      <c r="AT2459" s="108" t="str">
        <f t="shared" si="38"/>
        <v>WP1_2025-07-29_C</v>
      </c>
    </row>
    <row r="2460" spans="1:46" x14ac:dyDescent="0.35">
      <c r="A2460" t="s">
        <v>1977</v>
      </c>
      <c r="B2460" t="s">
        <v>1349</v>
      </c>
      <c r="C2460" t="s">
        <v>1361</v>
      </c>
      <c r="D2460" t="s">
        <v>1349</v>
      </c>
      <c r="E2460">
        <v>-3.1414599999999999</v>
      </c>
      <c r="F2460" t="s">
        <v>1351</v>
      </c>
      <c r="G2460" s="6">
        <v>45867.540648148148</v>
      </c>
      <c r="H2460"/>
      <c r="I2460" t="s">
        <v>1352</v>
      </c>
      <c r="J2460">
        <v>30</v>
      </c>
      <c r="K2460"/>
      <c r="L2460">
        <v>0</v>
      </c>
      <c r="M2460">
        <v>0</v>
      </c>
      <c r="N2460">
        <v>-2.99E-3</v>
      </c>
      <c r="O2460">
        <v>1.2030000000000001E-2</v>
      </c>
      <c r="P2460"/>
      <c r="Q2460"/>
      <c r="R2460">
        <v>9.0399999999999994E-3</v>
      </c>
      <c r="S2460"/>
      <c r="T2460"/>
      <c r="U2460"/>
      <c r="V2460"/>
      <c r="W2460"/>
      <c r="X2460"/>
      <c r="Y2460"/>
      <c r="Z2460"/>
      <c r="AA2460"/>
      <c r="AB2460"/>
      <c r="AC2460"/>
      <c r="AD2460"/>
      <c r="AE2460">
        <v>1.2030000000000001E-2</v>
      </c>
      <c r="AF2460"/>
      <c r="AG2460"/>
      <c r="AH2460"/>
      <c r="AI2460"/>
      <c r="AJ2460"/>
      <c r="AK2460"/>
      <c r="AL2460"/>
      <c r="AM2460"/>
      <c r="AN2460"/>
      <c r="AO2460"/>
      <c r="AP2460"/>
      <c r="AQ2460"/>
      <c r="AR2460"/>
      <c r="AS2460" t="s">
        <v>1353</v>
      </c>
      <c r="AT2460" s="108" t="str">
        <f t="shared" si="38"/>
        <v>WP1_2025-07-29_T</v>
      </c>
    </row>
    <row r="2461" spans="1:46" x14ac:dyDescent="0.35">
      <c r="A2461" t="s">
        <v>1978</v>
      </c>
      <c r="B2461" t="s">
        <v>1349</v>
      </c>
      <c r="C2461" t="s">
        <v>1361</v>
      </c>
      <c r="D2461" t="s">
        <v>1349</v>
      </c>
      <c r="E2461">
        <v>-0.21953</v>
      </c>
      <c r="F2461" t="s">
        <v>1351</v>
      </c>
      <c r="G2461" s="6">
        <v>45867.541585648149</v>
      </c>
      <c r="H2461"/>
      <c r="I2461" t="s">
        <v>1352</v>
      </c>
      <c r="J2461">
        <v>30</v>
      </c>
      <c r="K2461"/>
      <c r="L2461">
        <v>0</v>
      </c>
      <c r="M2461">
        <v>0</v>
      </c>
      <c r="N2461">
        <v>-1.1E-4</v>
      </c>
      <c r="O2461">
        <v>9.4599999999999997E-3</v>
      </c>
      <c r="P2461"/>
      <c r="Q2461"/>
      <c r="R2461">
        <v>9.3500000000000007E-3</v>
      </c>
      <c r="S2461"/>
      <c r="T2461"/>
      <c r="U2461"/>
      <c r="V2461"/>
      <c r="W2461"/>
      <c r="X2461"/>
      <c r="Y2461"/>
      <c r="Z2461"/>
      <c r="AA2461"/>
      <c r="AB2461"/>
      <c r="AC2461"/>
      <c r="AD2461"/>
      <c r="AE2461">
        <v>9.4599999999999997E-3</v>
      </c>
      <c r="AF2461"/>
      <c r="AG2461"/>
      <c r="AH2461"/>
      <c r="AI2461"/>
      <c r="AJ2461"/>
      <c r="AK2461"/>
      <c r="AL2461"/>
      <c r="AM2461"/>
      <c r="AN2461"/>
      <c r="AO2461"/>
      <c r="AP2461"/>
      <c r="AQ2461"/>
      <c r="AR2461"/>
      <c r="AS2461" t="s">
        <v>1353</v>
      </c>
      <c r="AT2461" s="108" t="str">
        <f t="shared" si="38"/>
        <v>WP2_2025-07-29_T</v>
      </c>
    </row>
    <row r="2462" spans="1:46" x14ac:dyDescent="0.35">
      <c r="A2462" t="s">
        <v>1978</v>
      </c>
      <c r="B2462" t="s">
        <v>1349</v>
      </c>
      <c r="C2462" t="s">
        <v>1359</v>
      </c>
      <c r="D2462" t="s">
        <v>1349</v>
      </c>
      <c r="E2462">
        <v>126.8202</v>
      </c>
      <c r="F2462" t="s">
        <v>1357</v>
      </c>
      <c r="G2462" s="6">
        <v>45867.542314814818</v>
      </c>
      <c r="H2462"/>
      <c r="I2462" t="s">
        <v>1352</v>
      </c>
      <c r="J2462"/>
      <c r="K2462" t="s">
        <v>1360</v>
      </c>
      <c r="L2462">
        <v>4</v>
      </c>
      <c r="M2462">
        <v>0</v>
      </c>
      <c r="N2462">
        <v>7.9450000000000007E-2</v>
      </c>
      <c r="O2462">
        <v>0.12995999999999999</v>
      </c>
      <c r="P2462"/>
      <c r="Q2462"/>
      <c r="R2462">
        <v>0.20941000000000001</v>
      </c>
      <c r="S2462"/>
      <c r="T2462"/>
      <c r="U2462"/>
      <c r="V2462"/>
      <c r="W2462"/>
      <c r="X2462"/>
      <c r="Y2462"/>
      <c r="Z2462"/>
      <c r="AA2462"/>
      <c r="AB2462"/>
      <c r="AC2462"/>
      <c r="AD2462"/>
      <c r="AE2462">
        <v>0.12995999999999999</v>
      </c>
      <c r="AF2462"/>
      <c r="AG2462"/>
      <c r="AH2462"/>
      <c r="AI2462"/>
      <c r="AJ2462"/>
      <c r="AK2462"/>
      <c r="AL2462"/>
      <c r="AM2462"/>
      <c r="AN2462"/>
      <c r="AO2462"/>
      <c r="AP2462"/>
      <c r="AQ2462"/>
      <c r="AR2462"/>
      <c r="AS2462" t="s">
        <v>1353</v>
      </c>
      <c r="AT2462" s="108" t="str">
        <f t="shared" si="38"/>
        <v>WP2_2025-07-29_C</v>
      </c>
    </row>
    <row r="2463" spans="1:46" x14ac:dyDescent="0.35">
      <c r="A2463" t="s">
        <v>1979</v>
      </c>
      <c r="B2463" t="s">
        <v>1349</v>
      </c>
      <c r="C2463" t="s">
        <v>1359</v>
      </c>
      <c r="D2463" t="s">
        <v>1349</v>
      </c>
      <c r="E2463">
        <v>128.7826</v>
      </c>
      <c r="F2463" t="s">
        <v>1357</v>
      </c>
      <c r="G2463" s="6">
        <v>45867.542523148149</v>
      </c>
      <c r="H2463"/>
      <c r="I2463" t="s">
        <v>1352</v>
      </c>
      <c r="J2463"/>
      <c r="K2463" t="s">
        <v>1360</v>
      </c>
      <c r="L2463">
        <v>4</v>
      </c>
      <c r="M2463">
        <v>0</v>
      </c>
      <c r="N2463">
        <v>8.0600000000000005E-2</v>
      </c>
      <c r="O2463">
        <v>0.12959000000000001</v>
      </c>
      <c r="P2463"/>
      <c r="Q2463"/>
      <c r="R2463">
        <v>0.21018999999999999</v>
      </c>
      <c r="S2463"/>
      <c r="T2463"/>
      <c r="U2463"/>
      <c r="V2463"/>
      <c r="W2463"/>
      <c r="X2463"/>
      <c r="Y2463"/>
      <c r="Z2463"/>
      <c r="AA2463"/>
      <c r="AB2463"/>
      <c r="AC2463"/>
      <c r="AD2463"/>
      <c r="AE2463">
        <v>0.12959000000000001</v>
      </c>
      <c r="AF2463"/>
      <c r="AG2463"/>
      <c r="AH2463"/>
      <c r="AI2463"/>
      <c r="AJ2463"/>
      <c r="AK2463"/>
      <c r="AL2463"/>
      <c r="AM2463"/>
      <c r="AN2463"/>
      <c r="AO2463"/>
      <c r="AP2463"/>
      <c r="AQ2463"/>
      <c r="AR2463"/>
      <c r="AS2463" t="s">
        <v>1353</v>
      </c>
      <c r="AT2463" s="108" t="str">
        <f t="shared" si="38"/>
        <v>WP3_2025-07-29_C</v>
      </c>
    </row>
    <row r="2464" spans="1:46" x14ac:dyDescent="0.35">
      <c r="A2464" t="s">
        <v>1982</v>
      </c>
      <c r="B2464" t="s">
        <v>1349</v>
      </c>
      <c r="C2464" t="s">
        <v>1350</v>
      </c>
      <c r="D2464" t="s">
        <v>1349</v>
      </c>
      <c r="E2464">
        <v>-1.4924500000000001</v>
      </c>
      <c r="F2464" t="s">
        <v>1351</v>
      </c>
      <c r="G2464" s="6">
        <v>45867.54314814815</v>
      </c>
      <c r="H2464"/>
      <c r="I2464" t="s">
        <v>1352</v>
      </c>
      <c r="J2464"/>
      <c r="K2464"/>
      <c r="L2464">
        <v>0</v>
      </c>
      <c r="M2464">
        <v>0</v>
      </c>
      <c r="N2464">
        <v>4.9300000000000004E-3</v>
      </c>
      <c r="O2464">
        <v>8.4799999999999997E-3</v>
      </c>
      <c r="P2464"/>
      <c r="Q2464"/>
      <c r="R2464">
        <v>1.341E-2</v>
      </c>
      <c r="S2464"/>
      <c r="T2464"/>
      <c r="U2464"/>
      <c r="V2464"/>
      <c r="W2464"/>
      <c r="X2464"/>
      <c r="Y2464"/>
      <c r="Z2464"/>
      <c r="AA2464"/>
      <c r="AB2464"/>
      <c r="AC2464"/>
      <c r="AD2464"/>
      <c r="AE2464">
        <v>8.4799999999999997E-3</v>
      </c>
      <c r="AF2464"/>
      <c r="AG2464"/>
      <c r="AH2464"/>
      <c r="AI2464"/>
      <c r="AJ2464"/>
      <c r="AK2464"/>
      <c r="AL2464"/>
      <c r="AM2464"/>
      <c r="AN2464"/>
      <c r="AO2464"/>
      <c r="AP2464"/>
      <c r="AQ2464"/>
      <c r="AR2464"/>
      <c r="AS2464" t="s">
        <v>1353</v>
      </c>
      <c r="AT2464" s="108" t="str">
        <f t="shared" si="38"/>
        <v>HO3_2025-07-29_N</v>
      </c>
    </row>
    <row r="2465" spans="1:46" x14ac:dyDescent="0.35">
      <c r="A2465" t="s">
        <v>1979</v>
      </c>
      <c r="B2465" t="s">
        <v>1349</v>
      </c>
      <c r="C2465" t="s">
        <v>1361</v>
      </c>
      <c r="D2465" t="s">
        <v>1349</v>
      </c>
      <c r="E2465">
        <v>0.56701999999999997</v>
      </c>
      <c r="F2465" t="s">
        <v>1351</v>
      </c>
      <c r="G2465" s="6">
        <v>45867.544189814813</v>
      </c>
      <c r="H2465"/>
      <c r="I2465" t="s">
        <v>1352</v>
      </c>
      <c r="J2465"/>
      <c r="K2465"/>
      <c r="L2465">
        <v>0</v>
      </c>
      <c r="M2465">
        <v>0</v>
      </c>
      <c r="N2465">
        <v>6.6E-4</v>
      </c>
      <c r="O2465">
        <v>1.7149999999999999E-2</v>
      </c>
      <c r="P2465"/>
      <c r="Q2465"/>
      <c r="R2465">
        <v>1.7819999999999999E-2</v>
      </c>
      <c r="S2465"/>
      <c r="T2465"/>
      <c r="U2465"/>
      <c r="V2465"/>
      <c r="W2465"/>
      <c r="X2465"/>
      <c r="Y2465"/>
      <c r="Z2465"/>
      <c r="AA2465"/>
      <c r="AB2465"/>
      <c r="AC2465"/>
      <c r="AD2465"/>
      <c r="AE2465">
        <v>1.7149999999999999E-2</v>
      </c>
      <c r="AF2465"/>
      <c r="AG2465"/>
      <c r="AH2465"/>
      <c r="AI2465"/>
      <c r="AJ2465"/>
      <c r="AK2465"/>
      <c r="AL2465"/>
      <c r="AM2465"/>
      <c r="AN2465"/>
      <c r="AO2465"/>
      <c r="AP2465"/>
      <c r="AQ2465"/>
      <c r="AR2465"/>
      <c r="AS2465" t="s">
        <v>1353</v>
      </c>
      <c r="AT2465" s="108" t="str">
        <f t="shared" si="38"/>
        <v>WP3_2025-07-29_T</v>
      </c>
    </row>
    <row r="2466" spans="1:46" x14ac:dyDescent="0.35">
      <c r="A2466" t="s">
        <v>1980</v>
      </c>
      <c r="B2466" t="s">
        <v>1349</v>
      </c>
      <c r="C2466" t="s">
        <v>1359</v>
      </c>
      <c r="D2466" t="s">
        <v>1349</v>
      </c>
      <c r="E2466">
        <v>126.3064</v>
      </c>
      <c r="F2466" t="s">
        <v>1357</v>
      </c>
      <c r="G2466" s="6">
        <v>45867.545335648145</v>
      </c>
      <c r="H2466"/>
      <c r="I2466" t="s">
        <v>1352</v>
      </c>
      <c r="J2466"/>
      <c r="K2466" t="s">
        <v>1360</v>
      </c>
      <c r="L2466">
        <v>4</v>
      </c>
      <c r="M2466">
        <v>0</v>
      </c>
      <c r="N2466">
        <v>7.9149999999999998E-2</v>
      </c>
      <c r="O2466">
        <v>0.13211000000000001</v>
      </c>
      <c r="P2466"/>
      <c r="Q2466"/>
      <c r="R2466">
        <v>0.21126</v>
      </c>
      <c r="S2466"/>
      <c r="T2466"/>
      <c r="U2466"/>
      <c r="V2466"/>
      <c r="W2466"/>
      <c r="X2466"/>
      <c r="Y2466"/>
      <c r="Z2466"/>
      <c r="AA2466"/>
      <c r="AB2466"/>
      <c r="AC2466"/>
      <c r="AD2466"/>
      <c r="AE2466">
        <v>0.13211000000000001</v>
      </c>
      <c r="AF2466"/>
      <c r="AG2466"/>
      <c r="AH2466"/>
      <c r="AI2466"/>
      <c r="AJ2466"/>
      <c r="AK2466"/>
      <c r="AL2466"/>
      <c r="AM2466"/>
      <c r="AN2466"/>
      <c r="AO2466"/>
      <c r="AP2466"/>
      <c r="AQ2466"/>
      <c r="AR2466"/>
      <c r="AS2466" t="s">
        <v>1353</v>
      </c>
      <c r="AT2466" s="108" t="str">
        <f t="shared" si="38"/>
        <v>WP4_2025-07-29_C</v>
      </c>
    </row>
    <row r="2467" spans="1:46" x14ac:dyDescent="0.35">
      <c r="A2467" t="s">
        <v>1980</v>
      </c>
      <c r="B2467" t="s">
        <v>1349</v>
      </c>
      <c r="C2467" t="s">
        <v>1361</v>
      </c>
      <c r="D2467" t="s">
        <v>1349</v>
      </c>
      <c r="E2467">
        <v>4.1547499999999999</v>
      </c>
      <c r="F2467" t="s">
        <v>1351</v>
      </c>
      <c r="G2467" s="6">
        <v>45867.545439814814</v>
      </c>
      <c r="H2467"/>
      <c r="I2467" t="s">
        <v>1352</v>
      </c>
      <c r="J2467"/>
      <c r="K2467"/>
      <c r="L2467">
        <v>0</v>
      </c>
      <c r="M2467">
        <v>0</v>
      </c>
      <c r="N2467">
        <v>4.1999999999999997E-3</v>
      </c>
      <c r="O2467">
        <v>1.601E-2</v>
      </c>
      <c r="P2467"/>
      <c r="Q2467"/>
      <c r="R2467">
        <v>2.0199999999999999E-2</v>
      </c>
      <c r="S2467"/>
      <c r="T2467"/>
      <c r="U2467"/>
      <c r="V2467"/>
      <c r="W2467"/>
      <c r="X2467"/>
      <c r="Y2467"/>
      <c r="Z2467"/>
      <c r="AA2467"/>
      <c r="AB2467"/>
      <c r="AC2467"/>
      <c r="AD2467"/>
      <c r="AE2467">
        <v>1.601E-2</v>
      </c>
      <c r="AF2467"/>
      <c r="AG2467"/>
      <c r="AH2467"/>
      <c r="AI2467"/>
      <c r="AJ2467"/>
      <c r="AK2467"/>
      <c r="AL2467"/>
      <c r="AM2467"/>
      <c r="AN2467"/>
      <c r="AO2467"/>
      <c r="AP2467"/>
      <c r="AQ2467"/>
      <c r="AR2467"/>
      <c r="AS2467" t="s">
        <v>1353</v>
      </c>
      <c r="AT2467" s="108" t="str">
        <f t="shared" si="38"/>
        <v>WP4_2025-07-29_T</v>
      </c>
    </row>
    <row r="2468" spans="1:46" x14ac:dyDescent="0.35">
      <c r="A2468" t="s">
        <v>1981</v>
      </c>
      <c r="B2468" t="s">
        <v>1349</v>
      </c>
      <c r="C2468" t="s">
        <v>1361</v>
      </c>
      <c r="D2468" t="s">
        <v>1349</v>
      </c>
      <c r="E2468">
        <v>18.136299999999999</v>
      </c>
      <c r="F2468" t="s">
        <v>1351</v>
      </c>
      <c r="G2468" s="6">
        <v>45867.545648148145</v>
      </c>
      <c r="H2468"/>
      <c r="I2468" t="s">
        <v>1352</v>
      </c>
      <c r="J2468"/>
      <c r="K2468"/>
      <c r="L2468">
        <v>0</v>
      </c>
      <c r="M2468">
        <v>0</v>
      </c>
      <c r="N2468">
        <v>1.7979999999999999E-2</v>
      </c>
      <c r="O2468">
        <v>5.62E-3</v>
      </c>
      <c r="P2468"/>
      <c r="Q2468"/>
      <c r="R2468">
        <v>2.3599999999999999E-2</v>
      </c>
      <c r="S2468"/>
      <c r="T2468"/>
      <c r="U2468"/>
      <c r="V2468"/>
      <c r="W2468"/>
      <c r="X2468"/>
      <c r="Y2468"/>
      <c r="Z2468"/>
      <c r="AA2468"/>
      <c r="AB2468"/>
      <c r="AC2468"/>
      <c r="AD2468"/>
      <c r="AE2468">
        <v>5.62E-3</v>
      </c>
      <c r="AF2468"/>
      <c r="AG2468"/>
      <c r="AH2468"/>
      <c r="AI2468"/>
      <c r="AJ2468"/>
      <c r="AK2468"/>
      <c r="AL2468"/>
      <c r="AM2468"/>
      <c r="AN2468"/>
      <c r="AO2468"/>
      <c r="AP2468"/>
      <c r="AQ2468"/>
      <c r="AR2468"/>
      <c r="AS2468" t="s">
        <v>1353</v>
      </c>
      <c r="AT2468" s="108" t="str">
        <f t="shared" si="38"/>
        <v>HO2_2025-07-29_T</v>
      </c>
    </row>
    <row r="2469" spans="1:46" x14ac:dyDescent="0.35">
      <c r="A2469" t="s">
        <v>1981</v>
      </c>
      <c r="B2469" t="s">
        <v>1349</v>
      </c>
      <c r="C2469" t="s">
        <v>1359</v>
      </c>
      <c r="D2469" t="s">
        <v>1349</v>
      </c>
      <c r="E2469">
        <v>123.1696</v>
      </c>
      <c r="F2469" t="s">
        <v>1357</v>
      </c>
      <c r="G2469" s="6">
        <v>45867.546898148146</v>
      </c>
      <c r="H2469"/>
      <c r="I2469" t="s">
        <v>1352</v>
      </c>
      <c r="J2469"/>
      <c r="K2469" t="s">
        <v>1360</v>
      </c>
      <c r="L2469">
        <v>4</v>
      </c>
      <c r="M2469">
        <v>0</v>
      </c>
      <c r="N2469">
        <v>7.7310000000000004E-2</v>
      </c>
      <c r="O2469">
        <v>0.13297</v>
      </c>
      <c r="P2469"/>
      <c r="Q2469"/>
      <c r="R2469">
        <v>0.21027999999999999</v>
      </c>
      <c r="S2469"/>
      <c r="T2469"/>
      <c r="U2469"/>
      <c r="V2469"/>
      <c r="W2469"/>
      <c r="X2469"/>
      <c r="Y2469"/>
      <c r="Z2469"/>
      <c r="AA2469"/>
      <c r="AB2469"/>
      <c r="AC2469"/>
      <c r="AD2469"/>
      <c r="AE2469">
        <v>0.13297</v>
      </c>
      <c r="AF2469"/>
      <c r="AG2469"/>
      <c r="AH2469"/>
      <c r="AI2469"/>
      <c r="AJ2469"/>
      <c r="AK2469"/>
      <c r="AL2469"/>
      <c r="AM2469"/>
      <c r="AN2469"/>
      <c r="AO2469"/>
      <c r="AP2469"/>
      <c r="AQ2469"/>
      <c r="AR2469"/>
      <c r="AS2469" t="s">
        <v>1353</v>
      </c>
      <c r="AT2469" s="108" t="str">
        <f t="shared" si="38"/>
        <v>HO2_2025-07-29_C</v>
      </c>
    </row>
    <row r="2470" spans="1:46" x14ac:dyDescent="0.35">
      <c r="A2470" t="s">
        <v>1982</v>
      </c>
      <c r="B2470" t="s">
        <v>1349</v>
      </c>
      <c r="C2470" t="s">
        <v>1361</v>
      </c>
      <c r="D2470" t="s">
        <v>1349</v>
      </c>
      <c r="E2470">
        <v>101.66070000000001</v>
      </c>
      <c r="F2470" t="s">
        <v>1351</v>
      </c>
      <c r="G2470" s="6">
        <v>45867.549710648149</v>
      </c>
      <c r="H2470"/>
      <c r="I2470" t="s">
        <v>1352</v>
      </c>
      <c r="J2470"/>
      <c r="K2470"/>
      <c r="L2470">
        <v>0</v>
      </c>
      <c r="M2470">
        <v>0</v>
      </c>
      <c r="N2470">
        <v>0.10063999999999999</v>
      </c>
      <c r="O2470">
        <v>6.2700000000000004E-3</v>
      </c>
      <c r="P2470"/>
      <c r="Q2470"/>
      <c r="R2470">
        <v>0.10691000000000001</v>
      </c>
      <c r="S2470"/>
      <c r="T2470"/>
      <c r="U2470"/>
      <c r="V2470"/>
      <c r="W2470"/>
      <c r="X2470"/>
      <c r="Y2470"/>
      <c r="Z2470"/>
      <c r="AA2470"/>
      <c r="AB2470"/>
      <c r="AC2470"/>
      <c r="AD2470"/>
      <c r="AE2470">
        <v>6.2700000000000004E-3</v>
      </c>
      <c r="AF2470"/>
      <c r="AG2470"/>
      <c r="AH2470"/>
      <c r="AI2470"/>
      <c r="AJ2470"/>
      <c r="AK2470"/>
      <c r="AL2470"/>
      <c r="AM2470"/>
      <c r="AN2470"/>
      <c r="AO2470"/>
      <c r="AP2470"/>
      <c r="AQ2470"/>
      <c r="AR2470"/>
      <c r="AS2470" t="s">
        <v>1353</v>
      </c>
      <c r="AT2470" s="108" t="str">
        <f t="shared" si="38"/>
        <v>HO3_2025-07-29_T</v>
      </c>
    </row>
    <row r="2471" spans="1:46" x14ac:dyDescent="0.35">
      <c r="A2471" t="s">
        <v>1982</v>
      </c>
      <c r="B2471" t="s">
        <v>1349</v>
      </c>
      <c r="C2471" t="s">
        <v>1359</v>
      </c>
      <c r="D2471" t="s">
        <v>1349</v>
      </c>
      <c r="E2471">
        <v>327.6651</v>
      </c>
      <c r="F2471" t="s">
        <v>1357</v>
      </c>
      <c r="G2471" s="6">
        <v>45867.551168981481</v>
      </c>
      <c r="H2471"/>
      <c r="I2471" t="s">
        <v>1352</v>
      </c>
      <c r="J2471"/>
      <c r="K2471" t="s">
        <v>1360</v>
      </c>
      <c r="L2471">
        <v>4</v>
      </c>
      <c r="M2471">
        <v>0</v>
      </c>
      <c r="N2471">
        <v>0.19156999999999999</v>
      </c>
      <c r="O2471">
        <v>0.13395000000000001</v>
      </c>
      <c r="P2471"/>
      <c r="Q2471"/>
      <c r="R2471">
        <v>0.32551000000000002</v>
      </c>
      <c r="S2471"/>
      <c r="T2471"/>
      <c r="U2471"/>
      <c r="V2471"/>
      <c r="W2471"/>
      <c r="X2471"/>
      <c r="Y2471"/>
      <c r="Z2471"/>
      <c r="AA2471"/>
      <c r="AB2471"/>
      <c r="AC2471"/>
      <c r="AD2471"/>
      <c r="AE2471">
        <v>0.13395000000000001</v>
      </c>
      <c r="AF2471"/>
      <c r="AG2471"/>
      <c r="AH2471"/>
      <c r="AI2471"/>
      <c r="AJ2471"/>
      <c r="AK2471"/>
      <c r="AL2471"/>
      <c r="AM2471"/>
      <c r="AN2471"/>
      <c r="AO2471"/>
      <c r="AP2471"/>
      <c r="AQ2471"/>
      <c r="AR2471"/>
      <c r="AS2471" t="s">
        <v>1353</v>
      </c>
      <c r="AT2471" s="108" t="str">
        <f t="shared" si="38"/>
        <v>HO3_2025-07-29_C</v>
      </c>
    </row>
    <row r="2472" spans="1:46" x14ac:dyDescent="0.35">
      <c r="A2472" t="s">
        <v>1977</v>
      </c>
      <c r="B2472" t="s">
        <v>1349</v>
      </c>
      <c r="C2472" t="s">
        <v>1356</v>
      </c>
      <c r="D2472" t="s">
        <v>1349</v>
      </c>
      <c r="E2472">
        <v>1.289E-2</v>
      </c>
      <c r="F2472" t="s">
        <v>1357</v>
      </c>
      <c r="G2472" s="6">
        <v>45867.552106481482</v>
      </c>
      <c r="H2472"/>
      <c r="I2472" t="s">
        <v>1352</v>
      </c>
      <c r="J2472"/>
      <c r="K2472"/>
      <c r="L2472">
        <v>0</v>
      </c>
      <c r="M2472">
        <v>0</v>
      </c>
      <c r="N2472">
        <v>4.5999999999999999E-3</v>
      </c>
      <c r="O2472">
        <v>6.9100000000000003E-3</v>
      </c>
      <c r="P2472"/>
      <c r="Q2472"/>
      <c r="R2472">
        <v>1.1509999999999999E-2</v>
      </c>
      <c r="S2472"/>
      <c r="T2472"/>
      <c r="U2472"/>
      <c r="V2472"/>
      <c r="W2472"/>
      <c r="X2472"/>
      <c r="Y2472"/>
      <c r="Z2472"/>
      <c r="AA2472"/>
      <c r="AB2472"/>
      <c r="AC2472"/>
      <c r="AD2472"/>
      <c r="AE2472">
        <v>6.9100000000000003E-3</v>
      </c>
      <c r="AF2472"/>
      <c r="AG2472"/>
      <c r="AH2472"/>
      <c r="AI2472"/>
      <c r="AJ2472"/>
      <c r="AK2472"/>
      <c r="AL2472"/>
      <c r="AM2472"/>
      <c r="AN2472"/>
      <c r="AO2472"/>
      <c r="AP2472"/>
      <c r="AQ2472"/>
      <c r="AR2472"/>
      <c r="AS2472" t="s">
        <v>1353</v>
      </c>
      <c r="AT2472" s="108" t="str">
        <f t="shared" si="38"/>
        <v>WP1_2025-07-29_P</v>
      </c>
    </row>
    <row r="2473" spans="1:46" x14ac:dyDescent="0.35">
      <c r="A2473" t="s">
        <v>1978</v>
      </c>
      <c r="B2473" t="s">
        <v>1349</v>
      </c>
      <c r="C2473" t="s">
        <v>1356</v>
      </c>
      <c r="D2473" t="s">
        <v>1349</v>
      </c>
      <c r="E2473">
        <v>7.4700000000000001E-3</v>
      </c>
      <c r="F2473" t="s">
        <v>1357</v>
      </c>
      <c r="G2473" s="6">
        <v>45867.552210648151</v>
      </c>
      <c r="H2473"/>
      <c r="I2473" t="s">
        <v>1352</v>
      </c>
      <c r="J2473"/>
      <c r="K2473"/>
      <c r="L2473">
        <v>0</v>
      </c>
      <c r="M2473">
        <v>0</v>
      </c>
      <c r="N2473">
        <v>2.0600000000000002E-3</v>
      </c>
      <c r="O2473">
        <v>5.9199999999999999E-3</v>
      </c>
      <c r="P2473"/>
      <c r="Q2473"/>
      <c r="R2473">
        <v>7.9699999999999997E-3</v>
      </c>
      <c r="S2473"/>
      <c r="T2473"/>
      <c r="U2473"/>
      <c r="V2473"/>
      <c r="W2473"/>
      <c r="X2473"/>
      <c r="Y2473"/>
      <c r="Z2473"/>
      <c r="AA2473"/>
      <c r="AB2473"/>
      <c r="AC2473"/>
      <c r="AD2473"/>
      <c r="AE2473">
        <v>5.9199999999999999E-3</v>
      </c>
      <c r="AF2473"/>
      <c r="AG2473"/>
      <c r="AH2473"/>
      <c r="AI2473"/>
      <c r="AJ2473"/>
      <c r="AK2473"/>
      <c r="AL2473"/>
      <c r="AM2473"/>
      <c r="AN2473"/>
      <c r="AO2473"/>
      <c r="AP2473"/>
      <c r="AQ2473"/>
      <c r="AR2473"/>
      <c r="AS2473" t="s">
        <v>1353</v>
      </c>
      <c r="AT2473" s="108" t="str">
        <f t="shared" si="38"/>
        <v>WP2_2025-07-29_P</v>
      </c>
    </row>
    <row r="2474" spans="1:46" x14ac:dyDescent="0.35">
      <c r="A2474" t="s">
        <v>1979</v>
      </c>
      <c r="B2474" t="s">
        <v>1349</v>
      </c>
      <c r="C2474" t="s">
        <v>1356</v>
      </c>
      <c r="D2474" t="s">
        <v>1349</v>
      </c>
      <c r="E2474">
        <v>5.1900000000000002E-3</v>
      </c>
      <c r="F2474" t="s">
        <v>1357</v>
      </c>
      <c r="G2474" s="6">
        <v>45867.552314814813</v>
      </c>
      <c r="H2474"/>
      <c r="I2474" t="s">
        <v>1352</v>
      </c>
      <c r="J2474"/>
      <c r="K2474"/>
      <c r="L2474">
        <v>0</v>
      </c>
      <c r="M2474">
        <v>0</v>
      </c>
      <c r="N2474">
        <v>9.7999999999999997E-4</v>
      </c>
      <c r="O2474">
        <v>1.141E-2</v>
      </c>
      <c r="P2474"/>
      <c r="Q2474"/>
      <c r="R2474">
        <v>1.239E-2</v>
      </c>
      <c r="S2474"/>
      <c r="T2474"/>
      <c r="U2474"/>
      <c r="V2474"/>
      <c r="W2474"/>
      <c r="X2474"/>
      <c r="Y2474"/>
      <c r="Z2474"/>
      <c r="AA2474"/>
      <c r="AB2474"/>
      <c r="AC2474"/>
      <c r="AD2474"/>
      <c r="AE2474">
        <v>1.141E-2</v>
      </c>
      <c r="AF2474"/>
      <c r="AG2474"/>
      <c r="AH2474"/>
      <c r="AI2474"/>
      <c r="AJ2474"/>
      <c r="AK2474"/>
      <c r="AL2474"/>
      <c r="AM2474"/>
      <c r="AN2474"/>
      <c r="AO2474"/>
      <c r="AP2474"/>
      <c r="AQ2474"/>
      <c r="AR2474"/>
      <c r="AS2474" t="s">
        <v>1353</v>
      </c>
      <c r="AT2474" s="108" t="str">
        <f t="shared" si="38"/>
        <v>WP3_2025-07-29_P</v>
      </c>
    </row>
    <row r="2475" spans="1:46" x14ac:dyDescent="0.35">
      <c r="A2475" t="s">
        <v>1980</v>
      </c>
      <c r="B2475" t="s">
        <v>1349</v>
      </c>
      <c r="C2475" t="s">
        <v>1356</v>
      </c>
      <c r="D2475" t="s">
        <v>1349</v>
      </c>
      <c r="E2475">
        <v>1.3220000000000001E-2</v>
      </c>
      <c r="F2475" t="s">
        <v>1357</v>
      </c>
      <c r="G2475" s="6">
        <v>45867.552835648145</v>
      </c>
      <c r="H2475"/>
      <c r="I2475" t="s">
        <v>1352</v>
      </c>
      <c r="J2475"/>
      <c r="K2475"/>
      <c r="L2475">
        <v>0</v>
      </c>
      <c r="M2475">
        <v>0</v>
      </c>
      <c r="N2475">
        <v>4.7600000000000003E-3</v>
      </c>
      <c r="O2475">
        <v>1.1849999999999999E-2</v>
      </c>
      <c r="P2475"/>
      <c r="Q2475"/>
      <c r="R2475">
        <v>1.661E-2</v>
      </c>
      <c r="S2475"/>
      <c r="T2475"/>
      <c r="U2475"/>
      <c r="V2475"/>
      <c r="W2475"/>
      <c r="X2475"/>
      <c r="Y2475"/>
      <c r="Z2475"/>
      <c r="AA2475"/>
      <c r="AB2475"/>
      <c r="AC2475"/>
      <c r="AD2475"/>
      <c r="AE2475">
        <v>1.1849999999999999E-2</v>
      </c>
      <c r="AF2475"/>
      <c r="AG2475"/>
      <c r="AH2475"/>
      <c r="AI2475"/>
      <c r="AJ2475"/>
      <c r="AK2475"/>
      <c r="AL2475"/>
      <c r="AM2475"/>
      <c r="AN2475"/>
      <c r="AO2475"/>
      <c r="AP2475"/>
      <c r="AQ2475"/>
      <c r="AR2475"/>
      <c r="AS2475" t="s">
        <v>1353</v>
      </c>
      <c r="AT2475" s="108" t="str">
        <f t="shared" si="38"/>
        <v>WP4_2025-07-29_P</v>
      </c>
    </row>
    <row r="2476" spans="1:46" x14ac:dyDescent="0.35">
      <c r="A2476" t="s">
        <v>1981</v>
      </c>
      <c r="B2476" t="s">
        <v>1349</v>
      </c>
      <c r="C2476" t="s">
        <v>1356</v>
      </c>
      <c r="D2476" t="s">
        <v>1349</v>
      </c>
      <c r="E2476">
        <v>0.16087000000000001</v>
      </c>
      <c r="F2476" t="s">
        <v>1357</v>
      </c>
      <c r="G2476" s="6">
        <v>45867.563877314817</v>
      </c>
      <c r="H2476"/>
      <c r="I2476" t="s">
        <v>1352</v>
      </c>
      <c r="J2476"/>
      <c r="K2476" t="s">
        <v>1360</v>
      </c>
      <c r="L2476">
        <v>0</v>
      </c>
      <c r="M2476">
        <v>0</v>
      </c>
      <c r="N2476">
        <v>7.4130000000000001E-2</v>
      </c>
      <c r="O2476">
        <v>4.7099999999999998E-3</v>
      </c>
      <c r="P2476"/>
      <c r="Q2476"/>
      <c r="R2476">
        <v>7.8839999999999993E-2</v>
      </c>
      <c r="S2476"/>
      <c r="T2476"/>
      <c r="U2476"/>
      <c r="V2476"/>
      <c r="W2476"/>
      <c r="X2476"/>
      <c r="Y2476"/>
      <c r="Z2476"/>
      <c r="AA2476"/>
      <c r="AB2476"/>
      <c r="AC2476"/>
      <c r="AD2476"/>
      <c r="AE2476">
        <v>4.7099999999999998E-3</v>
      </c>
      <c r="AF2476"/>
      <c r="AG2476"/>
      <c r="AH2476"/>
      <c r="AI2476"/>
      <c r="AJ2476"/>
      <c r="AK2476"/>
      <c r="AL2476"/>
      <c r="AM2476"/>
      <c r="AN2476"/>
      <c r="AO2476"/>
      <c r="AP2476"/>
      <c r="AQ2476"/>
      <c r="AR2476"/>
      <c r="AS2476" t="s">
        <v>1353</v>
      </c>
      <c r="AT2476" s="108" t="str">
        <f t="shared" si="38"/>
        <v>HO2_2025-07-29_P</v>
      </c>
    </row>
    <row r="2477" spans="1:46" x14ac:dyDescent="0.35">
      <c r="A2477" t="s">
        <v>1982</v>
      </c>
      <c r="B2477" t="s">
        <v>1349</v>
      </c>
      <c r="C2477" t="s">
        <v>1356</v>
      </c>
      <c r="D2477" t="s">
        <v>1349</v>
      </c>
      <c r="E2477">
        <v>0.10273</v>
      </c>
      <c r="F2477" t="s">
        <v>1357</v>
      </c>
      <c r="G2477" s="6">
        <v>45867.570752314816</v>
      </c>
      <c r="H2477"/>
      <c r="I2477" t="s">
        <v>1352</v>
      </c>
      <c r="J2477"/>
      <c r="K2477" t="s">
        <v>1360</v>
      </c>
      <c r="L2477">
        <v>4</v>
      </c>
      <c r="M2477">
        <v>0</v>
      </c>
      <c r="N2477">
        <v>8.2000000000000007E-3</v>
      </c>
      <c r="O2477">
        <v>-3.8000000000000002E-4</v>
      </c>
      <c r="P2477"/>
      <c r="Q2477"/>
      <c r="R2477">
        <v>7.8200000000000006E-3</v>
      </c>
      <c r="S2477"/>
      <c r="T2477"/>
      <c r="U2477"/>
      <c r="V2477"/>
      <c r="W2477"/>
      <c r="X2477"/>
      <c r="Y2477"/>
      <c r="Z2477"/>
      <c r="AA2477"/>
      <c r="AB2477"/>
      <c r="AC2477"/>
      <c r="AD2477"/>
      <c r="AE2477">
        <v>-3.8000000000000002E-4</v>
      </c>
      <c r="AF2477"/>
      <c r="AG2477"/>
      <c r="AH2477"/>
      <c r="AI2477"/>
      <c r="AJ2477"/>
      <c r="AK2477"/>
      <c r="AL2477"/>
      <c r="AM2477"/>
      <c r="AN2477"/>
      <c r="AO2477"/>
      <c r="AP2477"/>
      <c r="AQ2477"/>
      <c r="AR2477"/>
      <c r="AS2477" t="s">
        <v>1353</v>
      </c>
      <c r="AT2477" s="108" t="str">
        <f t="shared" si="38"/>
        <v>HO3_2025-07-29_P</v>
      </c>
    </row>
    <row r="2478" spans="1:46" x14ac:dyDescent="0.35">
      <c r="A2478" t="s">
        <v>1983</v>
      </c>
      <c r="B2478" t="s">
        <v>1349</v>
      </c>
      <c r="C2478" t="s">
        <v>1350</v>
      </c>
      <c r="D2478" t="s">
        <v>1349</v>
      </c>
      <c r="E2478">
        <v>2.89391</v>
      </c>
      <c r="F2478" t="s">
        <v>1351</v>
      </c>
      <c r="G2478" s="6">
        <v>45872.539641203701</v>
      </c>
      <c r="H2478"/>
      <c r="I2478" t="s">
        <v>1352</v>
      </c>
      <c r="J2478"/>
      <c r="K2478"/>
      <c r="L2478">
        <v>0</v>
      </c>
      <c r="M2478">
        <v>0</v>
      </c>
      <c r="N2478">
        <v>1.7299999999999999E-2</v>
      </c>
      <c r="O2478">
        <v>8.7899999999999992E-3</v>
      </c>
      <c r="P2478"/>
      <c r="Q2478"/>
      <c r="R2478">
        <v>2.6089999999999999E-2</v>
      </c>
      <c r="S2478"/>
      <c r="T2478"/>
      <c r="U2478"/>
      <c r="V2478"/>
      <c r="W2478"/>
      <c r="X2478"/>
      <c r="Y2478"/>
      <c r="Z2478"/>
      <c r="AA2478"/>
      <c r="AB2478"/>
      <c r="AC2478"/>
      <c r="AD2478"/>
      <c r="AE2478">
        <v>8.7899999999999992E-3</v>
      </c>
      <c r="AF2478"/>
      <c r="AG2478"/>
      <c r="AH2478"/>
      <c r="AI2478"/>
      <c r="AJ2478"/>
      <c r="AK2478"/>
      <c r="AL2478"/>
      <c r="AM2478"/>
      <c r="AN2478"/>
      <c r="AO2478"/>
      <c r="AP2478"/>
      <c r="AQ2478"/>
      <c r="AR2478"/>
      <c r="AS2478" t="s">
        <v>1353</v>
      </c>
      <c r="AT2478" s="108" t="str">
        <f t="shared" si="38"/>
        <v>MRCL1_2025-08-03_N</v>
      </c>
    </row>
    <row r="2479" spans="1:46" x14ac:dyDescent="0.35">
      <c r="A2479" t="s">
        <v>1984</v>
      </c>
      <c r="B2479" t="s">
        <v>1349</v>
      </c>
      <c r="C2479" t="s">
        <v>1350</v>
      </c>
      <c r="D2479" t="s">
        <v>1349</v>
      </c>
      <c r="E2479">
        <v>38.059570000000001</v>
      </c>
      <c r="F2479" t="s">
        <v>1351</v>
      </c>
      <c r="G2479" s="6">
        <v>45872.540995370371</v>
      </c>
      <c r="H2479"/>
      <c r="I2479" t="s">
        <v>1352</v>
      </c>
      <c r="J2479"/>
      <c r="K2479"/>
      <c r="L2479">
        <v>0</v>
      </c>
      <c r="M2479">
        <v>0</v>
      </c>
      <c r="N2479">
        <v>0.11749</v>
      </c>
      <c r="O2479">
        <v>4.2199999999999998E-3</v>
      </c>
      <c r="P2479"/>
      <c r="Q2479"/>
      <c r="R2479">
        <v>0.12171999999999999</v>
      </c>
      <c r="S2479"/>
      <c r="T2479"/>
      <c r="U2479"/>
      <c r="V2479"/>
      <c r="W2479"/>
      <c r="X2479"/>
      <c r="Y2479"/>
      <c r="Z2479"/>
      <c r="AA2479"/>
      <c r="AB2479"/>
      <c r="AC2479"/>
      <c r="AD2479"/>
      <c r="AE2479">
        <v>4.2199999999999998E-3</v>
      </c>
      <c r="AF2479"/>
      <c r="AG2479"/>
      <c r="AH2479"/>
      <c r="AI2479"/>
      <c r="AJ2479"/>
      <c r="AK2479"/>
      <c r="AL2479"/>
      <c r="AM2479"/>
      <c r="AN2479"/>
      <c r="AO2479"/>
      <c r="AP2479"/>
      <c r="AQ2479"/>
      <c r="AR2479"/>
      <c r="AS2479" t="s">
        <v>1353</v>
      </c>
      <c r="AT2479" s="108" t="str">
        <f t="shared" si="38"/>
        <v>MR3_2025-08-03_N</v>
      </c>
    </row>
    <row r="2480" spans="1:46" x14ac:dyDescent="0.35">
      <c r="A2480" t="s">
        <v>1985</v>
      </c>
      <c r="B2480" t="s">
        <v>1349</v>
      </c>
      <c r="C2480" t="s">
        <v>1350</v>
      </c>
      <c r="D2480" t="s">
        <v>1349</v>
      </c>
      <c r="E2480">
        <v>-4.76234</v>
      </c>
      <c r="F2480" t="s">
        <v>1351</v>
      </c>
      <c r="G2480" s="6">
        <v>45872.543912037036</v>
      </c>
      <c r="H2480"/>
      <c r="I2480" t="s">
        <v>1352</v>
      </c>
      <c r="J2480"/>
      <c r="K2480"/>
      <c r="L2480">
        <v>0</v>
      </c>
      <c r="M2480">
        <v>0</v>
      </c>
      <c r="N2480">
        <v>-4.5199999999999997E-3</v>
      </c>
      <c r="O2480">
        <v>1.5129999999999999E-2</v>
      </c>
      <c r="P2480"/>
      <c r="Q2480"/>
      <c r="R2480">
        <v>1.061E-2</v>
      </c>
      <c r="S2480"/>
      <c r="T2480"/>
      <c r="U2480"/>
      <c r="V2480"/>
      <c r="W2480"/>
      <c r="X2480"/>
      <c r="Y2480"/>
      <c r="Z2480"/>
      <c r="AA2480"/>
      <c r="AB2480"/>
      <c r="AC2480"/>
      <c r="AD2480"/>
      <c r="AE2480">
        <v>1.5129999999999999E-2</v>
      </c>
      <c r="AF2480"/>
      <c r="AG2480"/>
      <c r="AH2480"/>
      <c r="AI2480"/>
      <c r="AJ2480"/>
      <c r="AK2480"/>
      <c r="AL2480"/>
      <c r="AM2480"/>
      <c r="AN2480"/>
      <c r="AO2480"/>
      <c r="AP2480"/>
      <c r="AQ2480"/>
      <c r="AR2480"/>
      <c r="AS2480" t="s">
        <v>1353</v>
      </c>
      <c r="AT2480" s="108" t="str">
        <f t="shared" si="38"/>
        <v>HL2_2025-08-03_N</v>
      </c>
    </row>
    <row r="2481" spans="1:46" x14ac:dyDescent="0.35">
      <c r="A2481" t="s">
        <v>1984</v>
      </c>
      <c r="B2481" t="s">
        <v>1349</v>
      </c>
      <c r="C2481" t="s">
        <v>1397</v>
      </c>
      <c r="D2481" t="s">
        <v>1349</v>
      </c>
      <c r="E2481">
        <v>0.33091999999999999</v>
      </c>
      <c r="F2481" t="s">
        <v>1357</v>
      </c>
      <c r="G2481" s="6">
        <v>45872.544432870367</v>
      </c>
      <c r="H2481"/>
      <c r="I2481" t="s">
        <v>1352</v>
      </c>
      <c r="J2481"/>
      <c r="K2481"/>
      <c r="L2481">
        <v>0</v>
      </c>
      <c r="M2481">
        <v>0</v>
      </c>
      <c r="N2481">
        <v>0.11748</v>
      </c>
      <c r="O2481">
        <v>5.5999999999999995E-4</v>
      </c>
      <c r="P2481"/>
      <c r="Q2481"/>
      <c r="R2481">
        <v>0.11804000000000001</v>
      </c>
      <c r="S2481"/>
      <c r="T2481"/>
      <c r="U2481"/>
      <c r="V2481"/>
      <c r="W2481"/>
      <c r="X2481"/>
      <c r="Y2481"/>
      <c r="Z2481"/>
      <c r="AA2481"/>
      <c r="AB2481"/>
      <c r="AC2481"/>
      <c r="AD2481"/>
      <c r="AE2481">
        <v>5.5999999999999995E-4</v>
      </c>
      <c r="AF2481"/>
      <c r="AG2481"/>
      <c r="AH2481"/>
      <c r="AI2481"/>
      <c r="AJ2481"/>
      <c r="AK2481"/>
      <c r="AL2481"/>
      <c r="AM2481"/>
      <c r="AN2481"/>
      <c r="AO2481"/>
      <c r="AP2481"/>
      <c r="AQ2481"/>
      <c r="AR2481"/>
      <c r="AS2481" t="s">
        <v>1353</v>
      </c>
      <c r="AT2481" s="108" t="str">
        <f t="shared" si="38"/>
        <v>MR3_2025-08-03_P</v>
      </c>
    </row>
    <row r="2482" spans="1:46" x14ac:dyDescent="0.35">
      <c r="A2482" t="s">
        <v>1986</v>
      </c>
      <c r="B2482" t="s">
        <v>1349</v>
      </c>
      <c r="C2482" t="s">
        <v>1350</v>
      </c>
      <c r="D2482" t="s">
        <v>1349</v>
      </c>
      <c r="E2482">
        <v>-2.3262900000000002</v>
      </c>
      <c r="F2482" t="s">
        <v>1351</v>
      </c>
      <c r="G2482" s="6">
        <v>45872.545995370368</v>
      </c>
      <c r="H2482"/>
      <c r="I2482" t="s">
        <v>1352</v>
      </c>
      <c r="J2482"/>
      <c r="K2482"/>
      <c r="L2482">
        <v>0</v>
      </c>
      <c r="M2482">
        <v>0</v>
      </c>
      <c r="N2482">
        <v>2.4299999999999999E-3</v>
      </c>
      <c r="O2482">
        <v>3.5E-4</v>
      </c>
      <c r="P2482"/>
      <c r="Q2482"/>
      <c r="R2482">
        <v>2.7699999999999999E-3</v>
      </c>
      <c r="S2482"/>
      <c r="T2482"/>
      <c r="U2482"/>
      <c r="V2482"/>
      <c r="W2482"/>
      <c r="X2482"/>
      <c r="Y2482"/>
      <c r="Z2482"/>
      <c r="AA2482"/>
      <c r="AB2482"/>
      <c r="AC2482"/>
      <c r="AD2482"/>
      <c r="AE2482">
        <v>3.5E-4</v>
      </c>
      <c r="AF2482"/>
      <c r="AG2482"/>
      <c r="AH2482"/>
      <c r="AI2482"/>
      <c r="AJ2482"/>
      <c r="AK2482"/>
      <c r="AL2482"/>
      <c r="AM2482"/>
      <c r="AN2482"/>
      <c r="AO2482"/>
      <c r="AP2482"/>
      <c r="AQ2482"/>
      <c r="AR2482"/>
      <c r="AS2482" t="s">
        <v>1353</v>
      </c>
      <c r="AT2482" s="108" t="str">
        <f t="shared" si="38"/>
        <v>MB3_2025-08-03_N</v>
      </c>
    </row>
    <row r="2483" spans="1:46" x14ac:dyDescent="0.35">
      <c r="A2483" t="s">
        <v>1983</v>
      </c>
      <c r="B2483" t="s">
        <v>1349</v>
      </c>
      <c r="C2483" t="s">
        <v>1359</v>
      </c>
      <c r="D2483" t="s">
        <v>1349</v>
      </c>
      <c r="E2483">
        <v>361.02550000000002</v>
      </c>
      <c r="F2483" t="s">
        <v>1357</v>
      </c>
      <c r="G2483" s="6">
        <v>45872.545995370368</v>
      </c>
      <c r="H2483"/>
      <c r="I2483" t="s">
        <v>1352</v>
      </c>
      <c r="J2483"/>
      <c r="K2483" t="s">
        <v>1360</v>
      </c>
      <c r="L2483">
        <v>4</v>
      </c>
      <c r="M2483">
        <v>0</v>
      </c>
      <c r="N2483">
        <v>0.21506</v>
      </c>
      <c r="O2483">
        <v>0.13023999999999999</v>
      </c>
      <c r="P2483"/>
      <c r="Q2483"/>
      <c r="R2483">
        <v>0.3453</v>
      </c>
      <c r="S2483"/>
      <c r="T2483"/>
      <c r="U2483"/>
      <c r="V2483"/>
      <c r="W2483"/>
      <c r="X2483"/>
      <c r="Y2483"/>
      <c r="Z2483"/>
      <c r="AA2483"/>
      <c r="AB2483"/>
      <c r="AC2483"/>
      <c r="AD2483"/>
      <c r="AE2483">
        <v>0.13023999999999999</v>
      </c>
      <c r="AF2483"/>
      <c r="AG2483"/>
      <c r="AH2483"/>
      <c r="AI2483"/>
      <c r="AJ2483"/>
      <c r="AK2483"/>
      <c r="AL2483"/>
      <c r="AM2483"/>
      <c r="AN2483"/>
      <c r="AO2483"/>
      <c r="AP2483"/>
      <c r="AQ2483"/>
      <c r="AR2483"/>
      <c r="AS2483" t="s">
        <v>1353</v>
      </c>
      <c r="AT2483" s="108" t="str">
        <f t="shared" si="38"/>
        <v>MRCL1_2025-08-03_C</v>
      </c>
    </row>
    <row r="2484" spans="1:46" x14ac:dyDescent="0.35">
      <c r="A2484" t="s">
        <v>1983</v>
      </c>
      <c r="B2484" t="s">
        <v>1349</v>
      </c>
      <c r="C2484" t="s">
        <v>1361</v>
      </c>
      <c r="D2484" t="s">
        <v>1349</v>
      </c>
      <c r="E2484">
        <v>151.9332</v>
      </c>
      <c r="F2484" t="s">
        <v>1351</v>
      </c>
      <c r="G2484" s="6">
        <v>45872.546203703707</v>
      </c>
      <c r="H2484"/>
      <c r="I2484" t="s">
        <v>1352</v>
      </c>
      <c r="J2484"/>
      <c r="K2484"/>
      <c r="L2484">
        <v>0</v>
      </c>
      <c r="M2484">
        <v>0</v>
      </c>
      <c r="N2484">
        <v>0.15570999999999999</v>
      </c>
      <c r="O2484">
        <v>4.5999999999999999E-3</v>
      </c>
      <c r="P2484"/>
      <c r="Q2484"/>
      <c r="R2484">
        <v>0.16031000000000001</v>
      </c>
      <c r="S2484"/>
      <c r="T2484"/>
      <c r="U2484"/>
      <c r="V2484"/>
      <c r="W2484"/>
      <c r="X2484"/>
      <c r="Y2484"/>
      <c r="Z2484"/>
      <c r="AA2484"/>
      <c r="AB2484"/>
      <c r="AC2484"/>
      <c r="AD2484"/>
      <c r="AE2484">
        <v>4.5999999999999999E-3</v>
      </c>
      <c r="AF2484"/>
      <c r="AG2484"/>
      <c r="AH2484"/>
      <c r="AI2484"/>
      <c r="AJ2484"/>
      <c r="AK2484"/>
      <c r="AL2484"/>
      <c r="AM2484"/>
      <c r="AN2484"/>
      <c r="AO2484"/>
      <c r="AP2484"/>
      <c r="AQ2484"/>
      <c r="AR2484"/>
      <c r="AS2484" t="s">
        <v>1353</v>
      </c>
      <c r="AT2484" s="108" t="str">
        <f t="shared" si="38"/>
        <v>MRCL1_2025-08-03_T</v>
      </c>
    </row>
    <row r="2485" spans="1:46" x14ac:dyDescent="0.35">
      <c r="A2485" t="s">
        <v>1985</v>
      </c>
      <c r="B2485" t="s">
        <v>1349</v>
      </c>
      <c r="C2485" t="s">
        <v>1356</v>
      </c>
      <c r="D2485" t="s">
        <v>1349</v>
      </c>
      <c r="E2485">
        <v>1.6289999999999999E-2</v>
      </c>
      <c r="F2485" t="s">
        <v>1357</v>
      </c>
      <c r="G2485" s="6">
        <v>45872.547349537039</v>
      </c>
      <c r="H2485"/>
      <c r="I2485" t="s">
        <v>1352</v>
      </c>
      <c r="J2485"/>
      <c r="K2485"/>
      <c r="L2485">
        <v>0</v>
      </c>
      <c r="M2485">
        <v>0</v>
      </c>
      <c r="N2485">
        <v>5.5500000000000002E-3</v>
      </c>
      <c r="O2485">
        <v>9.2099999999999994E-3</v>
      </c>
      <c r="P2485"/>
      <c r="Q2485"/>
      <c r="R2485">
        <v>1.4760000000000001E-2</v>
      </c>
      <c r="S2485"/>
      <c r="T2485"/>
      <c r="U2485"/>
      <c r="V2485"/>
      <c r="W2485"/>
      <c r="X2485"/>
      <c r="Y2485"/>
      <c r="Z2485"/>
      <c r="AA2485"/>
      <c r="AB2485"/>
      <c r="AC2485"/>
      <c r="AD2485"/>
      <c r="AE2485">
        <v>9.2099999999999994E-3</v>
      </c>
      <c r="AF2485"/>
      <c r="AG2485"/>
      <c r="AH2485"/>
      <c r="AI2485"/>
      <c r="AJ2485"/>
      <c r="AK2485"/>
      <c r="AL2485"/>
      <c r="AM2485"/>
      <c r="AN2485"/>
      <c r="AO2485"/>
      <c r="AP2485"/>
      <c r="AQ2485"/>
      <c r="AR2485"/>
      <c r="AS2485" t="s">
        <v>1353</v>
      </c>
      <c r="AT2485" s="108" t="str">
        <f t="shared" si="38"/>
        <v>HL2_2025-08-03_P</v>
      </c>
    </row>
    <row r="2486" spans="1:46" x14ac:dyDescent="0.35">
      <c r="A2486" t="s">
        <v>1987</v>
      </c>
      <c r="B2486" t="s">
        <v>1349</v>
      </c>
      <c r="C2486" t="s">
        <v>1350</v>
      </c>
      <c r="D2486" t="s">
        <v>1349</v>
      </c>
      <c r="E2486">
        <v>2.6449199999999999</v>
      </c>
      <c r="F2486" t="s">
        <v>1351</v>
      </c>
      <c r="G2486" s="6">
        <v>45872.548182870371</v>
      </c>
      <c r="H2486"/>
      <c r="I2486" t="s">
        <v>1352</v>
      </c>
      <c r="J2486"/>
      <c r="K2486"/>
      <c r="L2486">
        <v>0</v>
      </c>
      <c r="M2486">
        <v>0</v>
      </c>
      <c r="N2486">
        <v>1.6590000000000001E-2</v>
      </c>
      <c r="O2486">
        <v>2.4299999999999999E-3</v>
      </c>
      <c r="P2486"/>
      <c r="Q2486"/>
      <c r="R2486">
        <v>1.9019999999999999E-2</v>
      </c>
      <c r="S2486"/>
      <c r="T2486"/>
      <c r="U2486"/>
      <c r="V2486"/>
      <c r="W2486"/>
      <c r="X2486"/>
      <c r="Y2486"/>
      <c r="Z2486"/>
      <c r="AA2486"/>
      <c r="AB2486"/>
      <c r="AC2486"/>
      <c r="AD2486"/>
      <c r="AE2486">
        <v>2.4299999999999999E-3</v>
      </c>
      <c r="AF2486"/>
      <c r="AG2486"/>
      <c r="AH2486"/>
      <c r="AI2486"/>
      <c r="AJ2486"/>
      <c r="AK2486"/>
      <c r="AL2486"/>
      <c r="AM2486"/>
      <c r="AN2486"/>
      <c r="AO2486"/>
      <c r="AP2486"/>
      <c r="AQ2486"/>
      <c r="AR2486"/>
      <c r="AS2486" t="s">
        <v>1353</v>
      </c>
      <c r="AT2486" s="108" t="str">
        <f t="shared" si="38"/>
        <v>BD1a_2025-08-03_N</v>
      </c>
    </row>
    <row r="2487" spans="1:46" x14ac:dyDescent="0.35">
      <c r="A2487" t="s">
        <v>1986</v>
      </c>
      <c r="B2487" t="s">
        <v>1349</v>
      </c>
      <c r="C2487" t="s">
        <v>1356</v>
      </c>
      <c r="D2487" t="s">
        <v>1349</v>
      </c>
      <c r="E2487">
        <v>6.13E-2</v>
      </c>
      <c r="F2487" t="s">
        <v>1357</v>
      </c>
      <c r="G2487" s="6">
        <v>45872.549432870372</v>
      </c>
      <c r="H2487"/>
      <c r="I2487" t="s">
        <v>1352</v>
      </c>
      <c r="J2487"/>
      <c r="K2487"/>
      <c r="L2487">
        <v>0</v>
      </c>
      <c r="M2487">
        <v>0</v>
      </c>
      <c r="N2487">
        <v>2.435E-2</v>
      </c>
      <c r="O2487">
        <v>3.0000000000000001E-5</v>
      </c>
      <c r="P2487"/>
      <c r="Q2487"/>
      <c r="R2487">
        <v>2.4369999999999999E-2</v>
      </c>
      <c r="S2487"/>
      <c r="T2487"/>
      <c r="U2487"/>
      <c r="V2487"/>
      <c r="W2487"/>
      <c r="X2487"/>
      <c r="Y2487"/>
      <c r="Z2487"/>
      <c r="AA2487"/>
      <c r="AB2487"/>
      <c r="AC2487"/>
      <c r="AD2487"/>
      <c r="AE2487">
        <v>3.0000000000000001E-5</v>
      </c>
      <c r="AF2487"/>
      <c r="AG2487"/>
      <c r="AH2487"/>
      <c r="AI2487"/>
      <c r="AJ2487"/>
      <c r="AK2487"/>
      <c r="AL2487"/>
      <c r="AM2487"/>
      <c r="AN2487"/>
      <c r="AO2487"/>
      <c r="AP2487"/>
      <c r="AQ2487"/>
      <c r="AR2487"/>
      <c r="AS2487" t="s">
        <v>1353</v>
      </c>
      <c r="AT2487" s="108" t="str">
        <f t="shared" si="38"/>
        <v>MB3_2025-08-03_P</v>
      </c>
    </row>
    <row r="2488" spans="1:46" x14ac:dyDescent="0.35">
      <c r="A2488" t="s">
        <v>1985</v>
      </c>
      <c r="B2488" t="s">
        <v>1349</v>
      </c>
      <c r="C2488" t="s">
        <v>1361</v>
      </c>
      <c r="D2488" t="s">
        <v>1349</v>
      </c>
      <c r="E2488">
        <v>3.2404700000000002</v>
      </c>
      <c r="F2488" t="s">
        <v>1351</v>
      </c>
      <c r="G2488" s="6">
        <v>45872.549745370372</v>
      </c>
      <c r="H2488"/>
      <c r="I2488" t="s">
        <v>1352</v>
      </c>
      <c r="J2488"/>
      <c r="K2488"/>
      <c r="L2488">
        <v>0</v>
      </c>
      <c r="M2488">
        <v>0</v>
      </c>
      <c r="N2488">
        <v>6.8399999999999997E-3</v>
      </c>
      <c r="O2488">
        <v>7.9900000000000006E-3</v>
      </c>
      <c r="P2488"/>
      <c r="Q2488"/>
      <c r="R2488">
        <v>1.4829999999999999E-2</v>
      </c>
      <c r="S2488"/>
      <c r="T2488"/>
      <c r="U2488"/>
      <c r="V2488"/>
      <c r="W2488"/>
      <c r="X2488"/>
      <c r="Y2488"/>
      <c r="Z2488"/>
      <c r="AA2488"/>
      <c r="AB2488"/>
      <c r="AC2488"/>
      <c r="AD2488"/>
      <c r="AE2488">
        <v>7.9900000000000006E-3</v>
      </c>
      <c r="AF2488"/>
      <c r="AG2488"/>
      <c r="AH2488"/>
      <c r="AI2488"/>
      <c r="AJ2488"/>
      <c r="AK2488"/>
      <c r="AL2488"/>
      <c r="AM2488"/>
      <c r="AN2488"/>
      <c r="AO2488"/>
      <c r="AP2488"/>
      <c r="AQ2488"/>
      <c r="AR2488"/>
      <c r="AS2488" t="s">
        <v>1353</v>
      </c>
      <c r="AT2488" s="108" t="str">
        <f t="shared" si="38"/>
        <v>HL2_2025-08-03_T</v>
      </c>
    </row>
    <row r="2489" spans="1:46" x14ac:dyDescent="0.35">
      <c r="A2489" t="s">
        <v>1985</v>
      </c>
      <c r="B2489" t="s">
        <v>1349</v>
      </c>
      <c r="C2489" t="s">
        <v>1359</v>
      </c>
      <c r="D2489" t="s">
        <v>1349</v>
      </c>
      <c r="E2489">
        <v>256.48869999999999</v>
      </c>
      <c r="F2489" t="s">
        <v>1357</v>
      </c>
      <c r="G2489" s="6">
        <v>45872.550266203703</v>
      </c>
      <c r="H2489"/>
      <c r="I2489" t="s">
        <v>1352</v>
      </c>
      <c r="J2489"/>
      <c r="K2489" t="s">
        <v>1360</v>
      </c>
      <c r="L2489">
        <v>4</v>
      </c>
      <c r="M2489">
        <v>0</v>
      </c>
      <c r="N2489">
        <v>0.15847</v>
      </c>
      <c r="O2489">
        <v>0.12903000000000001</v>
      </c>
      <c r="P2489"/>
      <c r="Q2489"/>
      <c r="R2489">
        <v>0.28750999999999999</v>
      </c>
      <c r="S2489"/>
      <c r="T2489"/>
      <c r="U2489"/>
      <c r="V2489"/>
      <c r="W2489"/>
      <c r="X2489"/>
      <c r="Y2489"/>
      <c r="Z2489"/>
      <c r="AA2489"/>
      <c r="AB2489"/>
      <c r="AC2489"/>
      <c r="AD2489"/>
      <c r="AE2489">
        <v>0.12903000000000001</v>
      </c>
      <c r="AF2489"/>
      <c r="AG2489"/>
      <c r="AH2489"/>
      <c r="AI2489"/>
      <c r="AJ2489"/>
      <c r="AK2489"/>
      <c r="AL2489"/>
      <c r="AM2489"/>
      <c r="AN2489"/>
      <c r="AO2489"/>
      <c r="AP2489"/>
      <c r="AQ2489"/>
      <c r="AR2489"/>
      <c r="AS2489" t="s">
        <v>1353</v>
      </c>
      <c r="AT2489" s="108" t="str">
        <f t="shared" si="38"/>
        <v>HL2_2025-08-03_C</v>
      </c>
    </row>
    <row r="2490" spans="1:46" x14ac:dyDescent="0.35">
      <c r="A2490" t="s">
        <v>1986</v>
      </c>
      <c r="B2490" t="s">
        <v>1349</v>
      </c>
      <c r="C2490" t="s">
        <v>1361</v>
      </c>
      <c r="D2490" t="s">
        <v>1349</v>
      </c>
      <c r="E2490">
        <v>132.30699999999999</v>
      </c>
      <c r="F2490" t="s">
        <v>1351</v>
      </c>
      <c r="G2490" s="6">
        <v>45872.551203703704</v>
      </c>
      <c r="H2490"/>
      <c r="I2490" t="s">
        <v>1352</v>
      </c>
      <c r="J2490"/>
      <c r="K2490"/>
      <c r="L2490">
        <v>0</v>
      </c>
      <c r="M2490">
        <v>0</v>
      </c>
      <c r="N2490">
        <v>0.13588</v>
      </c>
      <c r="O2490">
        <v>1.14E-3</v>
      </c>
      <c r="P2490"/>
      <c r="Q2490"/>
      <c r="R2490">
        <v>0.13703000000000001</v>
      </c>
      <c r="S2490"/>
      <c r="T2490"/>
      <c r="U2490"/>
      <c r="V2490"/>
      <c r="W2490"/>
      <c r="X2490"/>
      <c r="Y2490"/>
      <c r="Z2490"/>
      <c r="AA2490"/>
      <c r="AB2490"/>
      <c r="AC2490"/>
      <c r="AD2490"/>
      <c r="AE2490">
        <v>1.14E-3</v>
      </c>
      <c r="AF2490"/>
      <c r="AG2490"/>
      <c r="AH2490"/>
      <c r="AI2490"/>
      <c r="AJ2490"/>
      <c r="AK2490"/>
      <c r="AL2490"/>
      <c r="AM2490"/>
      <c r="AN2490"/>
      <c r="AO2490"/>
      <c r="AP2490"/>
      <c r="AQ2490"/>
      <c r="AR2490"/>
      <c r="AS2490" t="s">
        <v>1353</v>
      </c>
      <c r="AT2490" s="108" t="str">
        <f t="shared" si="38"/>
        <v>MB3_2025-08-03_T</v>
      </c>
    </row>
    <row r="2491" spans="1:46" x14ac:dyDescent="0.35">
      <c r="A2491" t="s">
        <v>1988</v>
      </c>
      <c r="B2491" t="s">
        <v>1349</v>
      </c>
      <c r="C2491" t="s">
        <v>1350</v>
      </c>
      <c r="D2491" t="s">
        <v>1349</v>
      </c>
      <c r="E2491">
        <v>-0.64039999999999997</v>
      </c>
      <c r="F2491" t="s">
        <v>1351</v>
      </c>
      <c r="G2491" s="6">
        <v>45872.552662037036</v>
      </c>
      <c r="H2491"/>
      <c r="I2491" t="s">
        <v>1352</v>
      </c>
      <c r="J2491"/>
      <c r="K2491"/>
      <c r="L2491">
        <v>0</v>
      </c>
      <c r="M2491">
        <v>0</v>
      </c>
      <c r="N2491">
        <v>7.2300000000000003E-3</v>
      </c>
      <c r="O2491">
        <v>3.96E-3</v>
      </c>
      <c r="P2491"/>
      <c r="Q2491"/>
      <c r="R2491">
        <v>1.119E-2</v>
      </c>
      <c r="S2491"/>
      <c r="T2491"/>
      <c r="U2491"/>
      <c r="V2491"/>
      <c r="W2491"/>
      <c r="X2491"/>
      <c r="Y2491"/>
      <c r="Z2491"/>
      <c r="AA2491"/>
      <c r="AB2491"/>
      <c r="AC2491"/>
      <c r="AD2491"/>
      <c r="AE2491">
        <v>3.96E-3</v>
      </c>
      <c r="AF2491"/>
      <c r="AG2491"/>
      <c r="AH2491"/>
      <c r="AI2491"/>
      <c r="AJ2491"/>
      <c r="AK2491"/>
      <c r="AL2491"/>
      <c r="AM2491"/>
      <c r="AN2491"/>
      <c r="AO2491"/>
      <c r="AP2491"/>
      <c r="AQ2491"/>
      <c r="AR2491"/>
      <c r="AS2491" t="s">
        <v>1353</v>
      </c>
      <c r="AT2491" s="108" t="str">
        <f t="shared" si="38"/>
        <v>JC6_2025-08-03_N</v>
      </c>
    </row>
    <row r="2492" spans="1:46" x14ac:dyDescent="0.35">
      <c r="A2492" t="s">
        <v>1983</v>
      </c>
      <c r="B2492" t="s">
        <v>1349</v>
      </c>
      <c r="C2492" t="s">
        <v>1356</v>
      </c>
      <c r="D2492" t="s">
        <v>1349</v>
      </c>
      <c r="E2492">
        <v>1.3299999999999999E-2</v>
      </c>
      <c r="F2492" t="s">
        <v>1357</v>
      </c>
      <c r="G2492" s="6">
        <v>45872.553599537037</v>
      </c>
      <c r="H2492"/>
      <c r="I2492" t="s">
        <v>1352</v>
      </c>
      <c r="J2492"/>
      <c r="K2492" t="s">
        <v>1360</v>
      </c>
      <c r="L2492">
        <v>0</v>
      </c>
      <c r="M2492">
        <v>0</v>
      </c>
      <c r="N2492">
        <v>4.3E-3</v>
      </c>
      <c r="O2492">
        <v>1.91E-3</v>
      </c>
      <c r="P2492"/>
      <c r="Q2492"/>
      <c r="R2492">
        <v>6.2100000000000002E-3</v>
      </c>
      <c r="S2492"/>
      <c r="T2492"/>
      <c r="U2492"/>
      <c r="V2492"/>
      <c r="W2492"/>
      <c r="X2492"/>
      <c r="Y2492"/>
      <c r="Z2492"/>
      <c r="AA2492"/>
      <c r="AB2492"/>
      <c r="AC2492"/>
      <c r="AD2492"/>
      <c r="AE2492">
        <v>1.91E-3</v>
      </c>
      <c r="AF2492"/>
      <c r="AG2492"/>
      <c r="AH2492"/>
      <c r="AI2492"/>
      <c r="AJ2492"/>
      <c r="AK2492"/>
      <c r="AL2492"/>
      <c r="AM2492"/>
      <c r="AN2492"/>
      <c r="AO2492"/>
      <c r="AP2492"/>
      <c r="AQ2492"/>
      <c r="AR2492"/>
      <c r="AS2492" t="s">
        <v>1353</v>
      </c>
      <c r="AT2492" s="108" t="str">
        <f t="shared" si="38"/>
        <v>MRCL1_2025-08-03_P</v>
      </c>
    </row>
    <row r="2493" spans="1:46" x14ac:dyDescent="0.35">
      <c r="A2493" t="s">
        <v>1984</v>
      </c>
      <c r="B2493" t="s">
        <v>1349</v>
      </c>
      <c r="C2493" t="s">
        <v>1359</v>
      </c>
      <c r="D2493" t="s">
        <v>1349</v>
      </c>
      <c r="E2493">
        <v>578.48710000000005</v>
      </c>
      <c r="F2493" t="s">
        <v>1357</v>
      </c>
      <c r="G2493" s="6">
        <v>45872.555162037039</v>
      </c>
      <c r="H2493"/>
      <c r="I2493" t="s">
        <v>1352</v>
      </c>
      <c r="J2493"/>
      <c r="K2493" t="s">
        <v>1360</v>
      </c>
      <c r="L2493">
        <v>23</v>
      </c>
      <c r="M2493">
        <v>0</v>
      </c>
      <c r="N2493">
        <v>7.893E-2</v>
      </c>
      <c r="O2493">
        <v>0.12631999999999999</v>
      </c>
      <c r="P2493"/>
      <c r="Q2493"/>
      <c r="R2493">
        <v>0.20524999999999999</v>
      </c>
      <c r="S2493"/>
      <c r="T2493"/>
      <c r="U2493"/>
      <c r="V2493"/>
      <c r="W2493"/>
      <c r="X2493"/>
      <c r="Y2493"/>
      <c r="Z2493"/>
      <c r="AA2493"/>
      <c r="AB2493"/>
      <c r="AC2493"/>
      <c r="AD2493"/>
      <c r="AE2493">
        <v>0.12631999999999999</v>
      </c>
      <c r="AF2493"/>
      <c r="AG2493"/>
      <c r="AH2493"/>
      <c r="AI2493"/>
      <c r="AJ2493"/>
      <c r="AK2493"/>
      <c r="AL2493"/>
      <c r="AM2493"/>
      <c r="AN2493"/>
      <c r="AO2493"/>
      <c r="AP2493"/>
      <c r="AQ2493"/>
      <c r="AR2493"/>
      <c r="AS2493" t="s">
        <v>1353</v>
      </c>
      <c r="AT2493" s="108" t="str">
        <f t="shared" si="38"/>
        <v>MR3_2025-08-03_C</v>
      </c>
    </row>
    <row r="2494" spans="1:46" x14ac:dyDescent="0.35">
      <c r="A2494" t="s">
        <v>1989</v>
      </c>
      <c r="B2494" t="s">
        <v>1349</v>
      </c>
      <c r="C2494" t="s">
        <v>1350</v>
      </c>
      <c r="D2494" t="s">
        <v>1349</v>
      </c>
      <c r="E2494">
        <v>0.19578999999999999</v>
      </c>
      <c r="F2494" t="s">
        <v>1351</v>
      </c>
      <c r="G2494" s="6">
        <v>45872.55537037037</v>
      </c>
      <c r="H2494"/>
      <c r="I2494" t="s">
        <v>1352</v>
      </c>
      <c r="J2494"/>
      <c r="K2494"/>
      <c r="L2494">
        <v>0</v>
      </c>
      <c r="M2494">
        <v>0</v>
      </c>
      <c r="N2494">
        <v>9.6100000000000005E-3</v>
      </c>
      <c r="O2494">
        <v>6.7000000000000002E-4</v>
      </c>
      <c r="P2494"/>
      <c r="Q2494"/>
      <c r="R2494">
        <v>1.0279999999999999E-2</v>
      </c>
      <c r="S2494"/>
      <c r="T2494"/>
      <c r="U2494"/>
      <c r="V2494"/>
      <c r="W2494"/>
      <c r="X2494"/>
      <c r="Y2494"/>
      <c r="Z2494"/>
      <c r="AA2494"/>
      <c r="AB2494"/>
      <c r="AC2494"/>
      <c r="AD2494"/>
      <c r="AE2494">
        <v>6.7000000000000002E-4</v>
      </c>
      <c r="AF2494"/>
      <c r="AG2494"/>
      <c r="AH2494"/>
      <c r="AI2494"/>
      <c r="AJ2494"/>
      <c r="AK2494"/>
      <c r="AL2494"/>
      <c r="AM2494"/>
      <c r="AN2494"/>
      <c r="AO2494"/>
      <c r="AP2494"/>
      <c r="AQ2494"/>
      <c r="AR2494"/>
      <c r="AS2494" t="s">
        <v>1353</v>
      </c>
      <c r="AT2494" s="108" t="str">
        <f t="shared" si="38"/>
        <v>JC5_2025-08-03_N</v>
      </c>
    </row>
    <row r="2495" spans="1:46" x14ac:dyDescent="0.35">
      <c r="A2495" t="s">
        <v>1990</v>
      </c>
      <c r="B2495" t="s">
        <v>1349</v>
      </c>
      <c r="C2495" t="s">
        <v>1350</v>
      </c>
      <c r="D2495" t="s">
        <v>1349</v>
      </c>
      <c r="E2495">
        <v>6.7551699999999997</v>
      </c>
      <c r="F2495" t="s">
        <v>1351</v>
      </c>
      <c r="G2495" s="6">
        <v>45872.558078703703</v>
      </c>
      <c r="H2495"/>
      <c r="I2495" t="s">
        <v>1352</v>
      </c>
      <c r="J2495"/>
      <c r="K2495"/>
      <c r="L2495">
        <v>0</v>
      </c>
      <c r="M2495">
        <v>0</v>
      </c>
      <c r="N2495">
        <v>2.8299999999999999E-2</v>
      </c>
      <c r="O2495">
        <v>1.2659999999999999E-2</v>
      </c>
      <c r="P2495"/>
      <c r="Q2495"/>
      <c r="R2495">
        <v>4.0960000000000003E-2</v>
      </c>
      <c r="S2495"/>
      <c r="T2495"/>
      <c r="U2495"/>
      <c r="V2495"/>
      <c r="W2495"/>
      <c r="X2495"/>
      <c r="Y2495"/>
      <c r="Z2495"/>
      <c r="AA2495"/>
      <c r="AB2495"/>
      <c r="AC2495"/>
      <c r="AD2495"/>
      <c r="AE2495">
        <v>1.2659999999999999E-2</v>
      </c>
      <c r="AF2495"/>
      <c r="AG2495"/>
      <c r="AH2495"/>
      <c r="AI2495"/>
      <c r="AJ2495"/>
      <c r="AK2495"/>
      <c r="AL2495"/>
      <c r="AM2495"/>
      <c r="AN2495"/>
      <c r="AO2495"/>
      <c r="AP2495"/>
      <c r="AQ2495"/>
      <c r="AR2495"/>
      <c r="AS2495" t="s">
        <v>1353</v>
      </c>
      <c r="AT2495" s="108" t="str">
        <f t="shared" si="38"/>
        <v>CL5_2025-08-03_N</v>
      </c>
    </row>
    <row r="2496" spans="1:46" x14ac:dyDescent="0.35">
      <c r="A2496" t="s">
        <v>1986</v>
      </c>
      <c r="B2496" t="s">
        <v>1349</v>
      </c>
      <c r="C2496" t="s">
        <v>1359</v>
      </c>
      <c r="D2496" t="s">
        <v>1349</v>
      </c>
      <c r="E2496">
        <v>890.81479999999999</v>
      </c>
      <c r="F2496" t="s">
        <v>1357</v>
      </c>
      <c r="G2496" s="6">
        <v>45872.558807870373</v>
      </c>
      <c r="H2496"/>
      <c r="I2496" t="s">
        <v>1352</v>
      </c>
      <c r="J2496"/>
      <c r="K2496" t="s">
        <v>1360</v>
      </c>
      <c r="L2496">
        <v>35</v>
      </c>
      <c r="M2496">
        <v>0</v>
      </c>
      <c r="N2496">
        <v>8.0890000000000004E-2</v>
      </c>
      <c r="O2496">
        <v>0.12720999999999999</v>
      </c>
      <c r="P2496"/>
      <c r="Q2496"/>
      <c r="R2496">
        <v>0.20810000000000001</v>
      </c>
      <c r="S2496"/>
      <c r="T2496"/>
      <c r="U2496"/>
      <c r="V2496"/>
      <c r="W2496"/>
      <c r="X2496"/>
      <c r="Y2496"/>
      <c r="Z2496"/>
      <c r="AA2496"/>
      <c r="AB2496"/>
      <c r="AC2496"/>
      <c r="AD2496"/>
      <c r="AE2496">
        <v>0.12720999999999999</v>
      </c>
      <c r="AF2496"/>
      <c r="AG2496"/>
      <c r="AH2496"/>
      <c r="AI2496"/>
      <c r="AJ2496"/>
      <c r="AK2496"/>
      <c r="AL2496"/>
      <c r="AM2496"/>
      <c r="AN2496"/>
      <c r="AO2496"/>
      <c r="AP2496"/>
      <c r="AQ2496"/>
      <c r="AR2496"/>
      <c r="AS2496" t="s">
        <v>1353</v>
      </c>
      <c r="AT2496" s="108" t="str">
        <f t="shared" si="38"/>
        <v>MB3_2025-08-03_C</v>
      </c>
    </row>
    <row r="2497" spans="1:46" x14ac:dyDescent="0.35">
      <c r="A2497" t="s">
        <v>1990</v>
      </c>
      <c r="B2497" t="s">
        <v>1349</v>
      </c>
      <c r="C2497" t="s">
        <v>1356</v>
      </c>
      <c r="D2497" t="s">
        <v>1349</v>
      </c>
      <c r="E2497">
        <v>8.344E-2</v>
      </c>
      <c r="F2497" t="s">
        <v>1357</v>
      </c>
      <c r="G2497" s="6">
        <v>45872.560474537036</v>
      </c>
      <c r="H2497"/>
      <c r="I2497" t="s">
        <v>1352</v>
      </c>
      <c r="J2497"/>
      <c r="K2497"/>
      <c r="L2497">
        <v>0</v>
      </c>
      <c r="M2497">
        <v>0</v>
      </c>
      <c r="N2497">
        <v>3.3599999999999998E-2</v>
      </c>
      <c r="O2497">
        <v>6.5700000000000003E-3</v>
      </c>
      <c r="P2497"/>
      <c r="Q2497"/>
      <c r="R2497">
        <v>4.0169999999999997E-2</v>
      </c>
      <c r="S2497"/>
      <c r="T2497"/>
      <c r="U2497"/>
      <c r="V2497"/>
      <c r="W2497"/>
      <c r="X2497"/>
      <c r="Y2497"/>
      <c r="Z2497"/>
      <c r="AA2497"/>
      <c r="AB2497"/>
      <c r="AC2497"/>
      <c r="AD2497"/>
      <c r="AE2497">
        <v>6.5700000000000003E-3</v>
      </c>
      <c r="AF2497"/>
      <c r="AG2497"/>
      <c r="AH2497"/>
      <c r="AI2497"/>
      <c r="AJ2497"/>
      <c r="AK2497"/>
      <c r="AL2497"/>
      <c r="AM2497"/>
      <c r="AN2497"/>
      <c r="AO2497"/>
      <c r="AP2497"/>
      <c r="AQ2497"/>
      <c r="AR2497"/>
      <c r="AS2497" t="s">
        <v>1353</v>
      </c>
      <c r="AT2497" s="108" t="str">
        <f t="shared" si="38"/>
        <v>CL5_2025-08-03_P</v>
      </c>
    </row>
    <row r="2498" spans="1:46" x14ac:dyDescent="0.35">
      <c r="A2498" t="s">
        <v>1987</v>
      </c>
      <c r="B2498" t="s">
        <v>1349</v>
      </c>
      <c r="C2498" t="s">
        <v>1359</v>
      </c>
      <c r="D2498" t="s">
        <v>1349</v>
      </c>
      <c r="E2498">
        <v>488.04599999999999</v>
      </c>
      <c r="F2498" t="s">
        <v>1357</v>
      </c>
      <c r="G2498" s="6">
        <v>45872.562141203707</v>
      </c>
      <c r="H2498"/>
      <c r="I2498" t="s">
        <v>1352</v>
      </c>
      <c r="J2498"/>
      <c r="K2498" t="s">
        <v>1360</v>
      </c>
      <c r="L2498">
        <v>20</v>
      </c>
      <c r="M2498">
        <v>0</v>
      </c>
      <c r="N2498">
        <v>7.6300000000000007E-2</v>
      </c>
      <c r="O2498">
        <v>0.12767000000000001</v>
      </c>
      <c r="P2498"/>
      <c r="Q2498"/>
      <c r="R2498">
        <v>0.20397000000000001</v>
      </c>
      <c r="S2498"/>
      <c r="T2498"/>
      <c r="U2498"/>
      <c r="V2498"/>
      <c r="W2498"/>
      <c r="X2498"/>
      <c r="Y2498"/>
      <c r="Z2498"/>
      <c r="AA2498"/>
      <c r="AB2498"/>
      <c r="AC2498"/>
      <c r="AD2498"/>
      <c r="AE2498">
        <v>0.12767000000000001</v>
      </c>
      <c r="AF2498"/>
      <c r="AG2498"/>
      <c r="AH2498"/>
      <c r="AI2498"/>
      <c r="AJ2498"/>
      <c r="AK2498"/>
      <c r="AL2498"/>
      <c r="AM2498"/>
      <c r="AN2498"/>
      <c r="AO2498"/>
      <c r="AP2498"/>
      <c r="AQ2498"/>
      <c r="AR2498"/>
      <c r="AS2498" t="s">
        <v>1353</v>
      </c>
      <c r="AT2498" s="108" t="str">
        <f t="shared" ref="AT2498:AT2561" si="39">A2498&amp;"_"&amp;LEFT(C2498,1)</f>
        <v>BD1a_2025-08-03_C</v>
      </c>
    </row>
    <row r="2499" spans="1:46" x14ac:dyDescent="0.35">
      <c r="A2499" t="s">
        <v>1989</v>
      </c>
      <c r="B2499" t="s">
        <v>1349</v>
      </c>
      <c r="C2499" t="s">
        <v>1359</v>
      </c>
      <c r="D2499" t="s">
        <v>1349</v>
      </c>
      <c r="E2499">
        <v>389.58249999999998</v>
      </c>
      <c r="F2499" t="s">
        <v>1357</v>
      </c>
      <c r="G2499" s="6">
        <v>45872.5624537037</v>
      </c>
      <c r="H2499"/>
      <c r="I2499" t="s">
        <v>1352</v>
      </c>
      <c r="J2499"/>
      <c r="K2499" t="s">
        <v>1360</v>
      </c>
      <c r="L2499">
        <v>4</v>
      </c>
      <c r="M2499">
        <v>0</v>
      </c>
      <c r="N2499">
        <v>0.22982</v>
      </c>
      <c r="O2499">
        <v>0.12762999999999999</v>
      </c>
      <c r="P2499"/>
      <c r="Q2499"/>
      <c r="R2499">
        <v>0.35744999999999999</v>
      </c>
      <c r="S2499"/>
      <c r="T2499"/>
      <c r="U2499"/>
      <c r="V2499"/>
      <c r="W2499"/>
      <c r="X2499"/>
      <c r="Y2499"/>
      <c r="Z2499"/>
      <c r="AA2499"/>
      <c r="AB2499"/>
      <c r="AC2499"/>
      <c r="AD2499"/>
      <c r="AE2499">
        <v>0.12762999999999999</v>
      </c>
      <c r="AF2499"/>
      <c r="AG2499"/>
      <c r="AH2499"/>
      <c r="AI2499"/>
      <c r="AJ2499"/>
      <c r="AK2499"/>
      <c r="AL2499"/>
      <c r="AM2499"/>
      <c r="AN2499"/>
      <c r="AO2499"/>
      <c r="AP2499"/>
      <c r="AQ2499"/>
      <c r="AR2499"/>
      <c r="AS2499" t="s">
        <v>1353</v>
      </c>
      <c r="AT2499" s="108" t="str">
        <f t="shared" si="39"/>
        <v>JC5_2025-08-03_C</v>
      </c>
    </row>
    <row r="2500" spans="1:46" x14ac:dyDescent="0.35">
      <c r="A2500" t="s">
        <v>1991</v>
      </c>
      <c r="B2500" t="s">
        <v>1349</v>
      </c>
      <c r="C2500" t="s">
        <v>1350</v>
      </c>
      <c r="D2500" t="s">
        <v>1349</v>
      </c>
      <c r="E2500">
        <v>1.55704</v>
      </c>
      <c r="F2500" t="s">
        <v>1351</v>
      </c>
      <c r="G2500" s="6">
        <v>45872.562974537039</v>
      </c>
      <c r="H2500"/>
      <c r="I2500" t="s">
        <v>1352</v>
      </c>
      <c r="J2500"/>
      <c r="K2500"/>
      <c r="L2500">
        <v>0</v>
      </c>
      <c r="M2500">
        <v>0</v>
      </c>
      <c r="N2500">
        <v>1.349E-2</v>
      </c>
      <c r="O2500">
        <v>1.643E-2</v>
      </c>
      <c r="P2500"/>
      <c r="Q2500"/>
      <c r="R2500">
        <v>2.9919999999999999E-2</v>
      </c>
      <c r="S2500"/>
      <c r="T2500"/>
      <c r="U2500"/>
      <c r="V2500"/>
      <c r="W2500"/>
      <c r="X2500"/>
      <c r="Y2500"/>
      <c r="Z2500"/>
      <c r="AA2500"/>
      <c r="AB2500"/>
      <c r="AC2500"/>
      <c r="AD2500"/>
      <c r="AE2500">
        <v>1.643E-2</v>
      </c>
      <c r="AF2500"/>
      <c r="AG2500"/>
      <c r="AH2500"/>
      <c r="AI2500"/>
      <c r="AJ2500"/>
      <c r="AK2500"/>
      <c r="AL2500"/>
      <c r="AM2500"/>
      <c r="AN2500"/>
      <c r="AO2500"/>
      <c r="AP2500"/>
      <c r="AQ2500"/>
      <c r="AR2500"/>
      <c r="AS2500" t="s">
        <v>1353</v>
      </c>
      <c r="AT2500" s="108" t="str">
        <f t="shared" si="39"/>
        <v>CL4_2025-08-03_N</v>
      </c>
    </row>
    <row r="2501" spans="1:46" x14ac:dyDescent="0.35">
      <c r="A2501" t="s">
        <v>1992</v>
      </c>
      <c r="B2501" t="s">
        <v>1349</v>
      </c>
      <c r="C2501" t="s">
        <v>1350</v>
      </c>
      <c r="D2501" t="s">
        <v>1349</v>
      </c>
      <c r="E2501">
        <v>-7.3759300000000003</v>
      </c>
      <c r="F2501" t="s">
        <v>1351</v>
      </c>
      <c r="G2501" s="6">
        <v>45872.565891203703</v>
      </c>
      <c r="H2501"/>
      <c r="I2501" t="s">
        <v>1352</v>
      </c>
      <c r="J2501"/>
      <c r="K2501"/>
      <c r="L2501">
        <v>0</v>
      </c>
      <c r="M2501">
        <v>0</v>
      </c>
      <c r="N2501">
        <v>-1.196E-2</v>
      </c>
      <c r="O2501">
        <v>5.3150000000000003E-2</v>
      </c>
      <c r="P2501"/>
      <c r="Q2501"/>
      <c r="R2501">
        <v>4.1189999999999997E-2</v>
      </c>
      <c r="S2501"/>
      <c r="T2501"/>
      <c r="U2501"/>
      <c r="V2501"/>
      <c r="W2501"/>
      <c r="X2501"/>
      <c r="Y2501"/>
      <c r="Z2501"/>
      <c r="AA2501"/>
      <c r="AB2501"/>
      <c r="AC2501"/>
      <c r="AD2501"/>
      <c r="AE2501">
        <v>5.3150000000000003E-2</v>
      </c>
      <c r="AF2501"/>
      <c r="AG2501"/>
      <c r="AH2501"/>
      <c r="AI2501"/>
      <c r="AJ2501"/>
      <c r="AK2501"/>
      <c r="AL2501"/>
      <c r="AM2501"/>
      <c r="AN2501"/>
      <c r="AO2501"/>
      <c r="AP2501"/>
      <c r="AQ2501"/>
      <c r="AR2501"/>
      <c r="AS2501" t="s">
        <v>1353</v>
      </c>
      <c r="AT2501" s="108" t="str">
        <f t="shared" si="39"/>
        <v>HA1_2025-08-03_N</v>
      </c>
    </row>
    <row r="2502" spans="1:46" x14ac:dyDescent="0.35">
      <c r="A2502" t="s">
        <v>1987</v>
      </c>
      <c r="B2502" t="s">
        <v>1349</v>
      </c>
      <c r="C2502" t="s">
        <v>1361</v>
      </c>
      <c r="D2502" t="s">
        <v>1349</v>
      </c>
      <c r="E2502">
        <v>847.51499999999999</v>
      </c>
      <c r="F2502" t="s">
        <v>1351</v>
      </c>
      <c r="G2502" s="6">
        <v>45872.566423611112</v>
      </c>
      <c r="H2502"/>
      <c r="I2502" t="s">
        <v>1352</v>
      </c>
      <c r="J2502"/>
      <c r="K2502" t="s">
        <v>1360</v>
      </c>
      <c r="L2502">
        <v>4</v>
      </c>
      <c r="M2502">
        <v>0</v>
      </c>
      <c r="N2502">
        <v>0.17351</v>
      </c>
      <c r="O2502">
        <v>2.0000000000000001E-4</v>
      </c>
      <c r="P2502"/>
      <c r="Q2502"/>
      <c r="R2502">
        <v>0.17372000000000001</v>
      </c>
      <c r="S2502"/>
      <c r="T2502"/>
      <c r="U2502"/>
      <c r="V2502"/>
      <c r="W2502"/>
      <c r="X2502"/>
      <c r="Y2502"/>
      <c r="Z2502"/>
      <c r="AA2502"/>
      <c r="AB2502"/>
      <c r="AC2502"/>
      <c r="AD2502"/>
      <c r="AE2502">
        <v>2.0000000000000001E-4</v>
      </c>
      <c r="AF2502"/>
      <c r="AG2502"/>
      <c r="AH2502"/>
      <c r="AI2502"/>
      <c r="AJ2502"/>
      <c r="AK2502"/>
      <c r="AL2502"/>
      <c r="AM2502"/>
      <c r="AN2502"/>
      <c r="AO2502"/>
      <c r="AP2502"/>
      <c r="AQ2502"/>
      <c r="AR2502"/>
      <c r="AS2502" t="s">
        <v>1353</v>
      </c>
      <c r="AT2502" s="108" t="str">
        <f t="shared" si="39"/>
        <v>BD1a_2025-08-03_T</v>
      </c>
    </row>
    <row r="2503" spans="1:46" x14ac:dyDescent="0.35">
      <c r="A2503" t="s">
        <v>1993</v>
      </c>
      <c r="B2503" t="s">
        <v>1349</v>
      </c>
      <c r="C2503" t="s">
        <v>1350</v>
      </c>
      <c r="D2503" t="s">
        <v>1349</v>
      </c>
      <c r="E2503">
        <v>-4.1627599999999996</v>
      </c>
      <c r="F2503" t="s">
        <v>1351</v>
      </c>
      <c r="G2503" s="6">
        <v>45872.567870370367</v>
      </c>
      <c r="H2503"/>
      <c r="I2503" t="s">
        <v>1352</v>
      </c>
      <c r="J2503"/>
      <c r="K2503"/>
      <c r="L2503">
        <v>0</v>
      </c>
      <c r="M2503">
        <v>0</v>
      </c>
      <c r="N2503">
        <v>-2.81E-3</v>
      </c>
      <c r="O2503">
        <v>1.6299999999999999E-2</v>
      </c>
      <c r="P2503"/>
      <c r="Q2503"/>
      <c r="R2503">
        <v>1.349E-2</v>
      </c>
      <c r="S2503"/>
      <c r="T2503"/>
      <c r="U2503"/>
      <c r="V2503"/>
      <c r="W2503"/>
      <c r="X2503"/>
      <c r="Y2503"/>
      <c r="Z2503"/>
      <c r="AA2503"/>
      <c r="AB2503"/>
      <c r="AC2503"/>
      <c r="AD2503"/>
      <c r="AE2503">
        <v>1.6299999999999999E-2</v>
      </c>
      <c r="AF2503"/>
      <c r="AG2503"/>
      <c r="AH2503"/>
      <c r="AI2503"/>
      <c r="AJ2503"/>
      <c r="AK2503"/>
      <c r="AL2503"/>
      <c r="AM2503"/>
      <c r="AN2503"/>
      <c r="AO2503"/>
      <c r="AP2503"/>
      <c r="AQ2503"/>
      <c r="AR2503"/>
      <c r="AS2503" t="s">
        <v>1353</v>
      </c>
      <c r="AT2503" s="108" t="str">
        <f t="shared" si="39"/>
        <v>WP1_2025-08-03_N</v>
      </c>
    </row>
    <row r="2504" spans="1:46" x14ac:dyDescent="0.35">
      <c r="A2504" t="s">
        <v>1992</v>
      </c>
      <c r="B2504" t="s">
        <v>1349</v>
      </c>
      <c r="C2504" t="s">
        <v>1356</v>
      </c>
      <c r="D2504" t="s">
        <v>1349</v>
      </c>
      <c r="E2504">
        <v>-0.11784</v>
      </c>
      <c r="F2504" t="s">
        <v>1357</v>
      </c>
      <c r="G2504" s="6">
        <v>45872.568495370368</v>
      </c>
      <c r="H2504"/>
      <c r="I2504" t="s">
        <v>1352</v>
      </c>
      <c r="J2504"/>
      <c r="K2504"/>
      <c r="L2504">
        <v>0</v>
      </c>
      <c r="M2504">
        <v>0</v>
      </c>
      <c r="N2504">
        <v>-5.049E-2</v>
      </c>
      <c r="O2504">
        <v>6.386E-2</v>
      </c>
      <c r="P2504"/>
      <c r="Q2504"/>
      <c r="R2504">
        <v>1.337E-2</v>
      </c>
      <c r="S2504"/>
      <c r="T2504"/>
      <c r="U2504"/>
      <c r="V2504"/>
      <c r="W2504"/>
      <c r="X2504"/>
      <c r="Y2504"/>
      <c r="Z2504"/>
      <c r="AA2504"/>
      <c r="AB2504"/>
      <c r="AC2504"/>
      <c r="AD2504"/>
      <c r="AE2504">
        <v>6.386E-2</v>
      </c>
      <c r="AF2504"/>
      <c r="AG2504"/>
      <c r="AH2504"/>
      <c r="AI2504"/>
      <c r="AJ2504"/>
      <c r="AK2504"/>
      <c r="AL2504"/>
      <c r="AM2504"/>
      <c r="AN2504"/>
      <c r="AO2504"/>
      <c r="AP2504"/>
      <c r="AQ2504"/>
      <c r="AR2504"/>
      <c r="AS2504" t="s">
        <v>1353</v>
      </c>
      <c r="AT2504" s="108" t="str">
        <f t="shared" si="39"/>
        <v>HA1_2025-08-03_P</v>
      </c>
    </row>
    <row r="2505" spans="1:46" x14ac:dyDescent="0.35">
      <c r="A2505" t="s">
        <v>1994</v>
      </c>
      <c r="B2505" t="s">
        <v>1349</v>
      </c>
      <c r="C2505" t="s">
        <v>1350</v>
      </c>
      <c r="D2505" t="s">
        <v>1349</v>
      </c>
      <c r="E2505">
        <v>-4.7707600000000001</v>
      </c>
      <c r="F2505" t="s">
        <v>1351</v>
      </c>
      <c r="G2505" s="6">
        <v>45872.5702662037</v>
      </c>
      <c r="H2505"/>
      <c r="I2505" t="s">
        <v>1352</v>
      </c>
      <c r="J2505"/>
      <c r="K2505"/>
      <c r="L2505">
        <v>0</v>
      </c>
      <c r="M2505">
        <v>0</v>
      </c>
      <c r="N2505">
        <v>-4.5399999999999998E-3</v>
      </c>
      <c r="O2505">
        <v>1.6310000000000002E-2</v>
      </c>
      <c r="P2505"/>
      <c r="Q2505"/>
      <c r="R2505">
        <v>1.1769999999999999E-2</v>
      </c>
      <c r="S2505"/>
      <c r="T2505"/>
      <c r="U2505"/>
      <c r="V2505"/>
      <c r="W2505"/>
      <c r="X2505"/>
      <c r="Y2505"/>
      <c r="Z2505"/>
      <c r="AA2505"/>
      <c r="AB2505"/>
      <c r="AC2505"/>
      <c r="AD2505"/>
      <c r="AE2505">
        <v>1.6310000000000002E-2</v>
      </c>
      <c r="AF2505"/>
      <c r="AG2505"/>
      <c r="AH2505"/>
      <c r="AI2505"/>
      <c r="AJ2505"/>
      <c r="AK2505"/>
      <c r="AL2505"/>
      <c r="AM2505"/>
      <c r="AN2505"/>
      <c r="AO2505"/>
      <c r="AP2505"/>
      <c r="AQ2505"/>
      <c r="AR2505"/>
      <c r="AS2505" t="s">
        <v>1353</v>
      </c>
      <c r="AT2505" s="108" t="str">
        <f t="shared" si="39"/>
        <v>WP2_2025-08-03_N</v>
      </c>
    </row>
    <row r="2506" spans="1:46" x14ac:dyDescent="0.35">
      <c r="A2506" t="s">
        <v>1992</v>
      </c>
      <c r="B2506" t="s">
        <v>1349</v>
      </c>
      <c r="C2506" t="s">
        <v>1361</v>
      </c>
      <c r="D2506" t="s">
        <v>1349</v>
      </c>
      <c r="E2506">
        <v>78.028139999999993</v>
      </c>
      <c r="F2506" t="s">
        <v>1351</v>
      </c>
      <c r="G2506" s="6">
        <v>45872.572245370371</v>
      </c>
      <c r="H2506"/>
      <c r="I2506" t="s">
        <v>1352</v>
      </c>
      <c r="J2506"/>
      <c r="K2506"/>
      <c r="L2506">
        <v>0</v>
      </c>
      <c r="M2506">
        <v>0</v>
      </c>
      <c r="N2506">
        <v>8.133E-2</v>
      </c>
      <c r="O2506">
        <v>2.613E-2</v>
      </c>
      <c r="P2506"/>
      <c r="Q2506"/>
      <c r="R2506">
        <v>0.10745</v>
      </c>
      <c r="S2506"/>
      <c r="T2506"/>
      <c r="U2506"/>
      <c r="V2506"/>
      <c r="W2506"/>
      <c r="X2506"/>
      <c r="Y2506"/>
      <c r="Z2506"/>
      <c r="AA2506"/>
      <c r="AB2506"/>
      <c r="AC2506"/>
      <c r="AD2506"/>
      <c r="AE2506">
        <v>2.613E-2</v>
      </c>
      <c r="AF2506"/>
      <c r="AG2506"/>
      <c r="AH2506"/>
      <c r="AI2506"/>
      <c r="AJ2506"/>
      <c r="AK2506"/>
      <c r="AL2506"/>
      <c r="AM2506"/>
      <c r="AN2506"/>
      <c r="AO2506"/>
      <c r="AP2506"/>
      <c r="AQ2506"/>
      <c r="AR2506"/>
      <c r="AS2506" t="s">
        <v>1353</v>
      </c>
      <c r="AT2506" s="108" t="str">
        <f t="shared" si="39"/>
        <v>HA1_2025-08-03_T</v>
      </c>
    </row>
    <row r="2507" spans="1:46" x14ac:dyDescent="0.35">
      <c r="A2507" t="s">
        <v>1994</v>
      </c>
      <c r="B2507" t="s">
        <v>1349</v>
      </c>
      <c r="C2507" t="s">
        <v>1356</v>
      </c>
      <c r="D2507" t="s">
        <v>1349</v>
      </c>
      <c r="E2507">
        <v>1.265E-2</v>
      </c>
      <c r="F2507" t="s">
        <v>1357</v>
      </c>
      <c r="G2507" s="6">
        <v>45872.572974537034</v>
      </c>
      <c r="H2507"/>
      <c r="I2507" t="s">
        <v>1352</v>
      </c>
      <c r="J2507"/>
      <c r="K2507"/>
      <c r="L2507">
        <v>0</v>
      </c>
      <c r="M2507">
        <v>0</v>
      </c>
      <c r="N2507">
        <v>4.0299999999999997E-3</v>
      </c>
      <c r="O2507">
        <v>6.3200000000000001E-3</v>
      </c>
      <c r="P2507"/>
      <c r="Q2507"/>
      <c r="R2507">
        <v>1.035E-2</v>
      </c>
      <c r="S2507"/>
      <c r="T2507"/>
      <c r="U2507"/>
      <c r="V2507"/>
      <c r="W2507"/>
      <c r="X2507"/>
      <c r="Y2507"/>
      <c r="Z2507"/>
      <c r="AA2507"/>
      <c r="AB2507"/>
      <c r="AC2507"/>
      <c r="AD2507"/>
      <c r="AE2507">
        <v>6.3200000000000001E-3</v>
      </c>
      <c r="AF2507"/>
      <c r="AG2507"/>
      <c r="AH2507"/>
      <c r="AI2507"/>
      <c r="AJ2507"/>
      <c r="AK2507"/>
      <c r="AL2507"/>
      <c r="AM2507"/>
      <c r="AN2507"/>
      <c r="AO2507"/>
      <c r="AP2507"/>
      <c r="AQ2507"/>
      <c r="AR2507"/>
      <c r="AS2507" t="s">
        <v>1353</v>
      </c>
      <c r="AT2507" s="108" t="str">
        <f t="shared" si="39"/>
        <v>WP2_2025-08-03_P</v>
      </c>
    </row>
    <row r="2508" spans="1:46" x14ac:dyDescent="0.35">
      <c r="A2508" t="s">
        <v>1988</v>
      </c>
      <c r="B2508" t="s">
        <v>1349</v>
      </c>
      <c r="C2508" t="s">
        <v>1359</v>
      </c>
      <c r="D2508" t="s">
        <v>1349</v>
      </c>
      <c r="E2508">
        <v>579.17250000000001</v>
      </c>
      <c r="F2508" t="s">
        <v>1357</v>
      </c>
      <c r="G2508" s="6">
        <v>45872.573391203703</v>
      </c>
      <c r="H2508"/>
      <c r="I2508" t="s">
        <v>1352</v>
      </c>
      <c r="J2508"/>
      <c r="K2508" t="s">
        <v>1360</v>
      </c>
      <c r="L2508">
        <v>24</v>
      </c>
      <c r="M2508">
        <v>0</v>
      </c>
      <c r="N2508">
        <v>7.6079999999999995E-2</v>
      </c>
      <c r="O2508">
        <v>0.12679000000000001</v>
      </c>
      <c r="P2508"/>
      <c r="Q2508"/>
      <c r="R2508">
        <v>0.20286999999999999</v>
      </c>
      <c r="S2508"/>
      <c r="T2508"/>
      <c r="U2508"/>
      <c r="V2508"/>
      <c r="W2508"/>
      <c r="X2508"/>
      <c r="Y2508"/>
      <c r="Z2508"/>
      <c r="AA2508"/>
      <c r="AB2508"/>
      <c r="AC2508"/>
      <c r="AD2508"/>
      <c r="AE2508">
        <v>0.12679000000000001</v>
      </c>
      <c r="AF2508"/>
      <c r="AG2508"/>
      <c r="AH2508"/>
      <c r="AI2508"/>
      <c r="AJ2508"/>
      <c r="AK2508"/>
      <c r="AL2508"/>
      <c r="AM2508"/>
      <c r="AN2508"/>
      <c r="AO2508"/>
      <c r="AP2508"/>
      <c r="AQ2508"/>
      <c r="AR2508"/>
      <c r="AS2508" t="s">
        <v>1353</v>
      </c>
      <c r="AT2508" s="108" t="str">
        <f t="shared" si="39"/>
        <v>JC6_2025-08-03_C</v>
      </c>
    </row>
    <row r="2509" spans="1:46" x14ac:dyDescent="0.35">
      <c r="A2509" t="s">
        <v>1990</v>
      </c>
      <c r="B2509" t="s">
        <v>1349</v>
      </c>
      <c r="C2509" t="s">
        <v>1359</v>
      </c>
      <c r="D2509" t="s">
        <v>1349</v>
      </c>
      <c r="E2509">
        <v>612.56230000000005</v>
      </c>
      <c r="F2509" t="s">
        <v>1357</v>
      </c>
      <c r="G2509" s="6">
        <v>45872.573703703703</v>
      </c>
      <c r="H2509"/>
      <c r="I2509" t="s">
        <v>1352</v>
      </c>
      <c r="J2509"/>
      <c r="K2509" t="s">
        <v>1360</v>
      </c>
      <c r="L2509">
        <v>25</v>
      </c>
      <c r="M2509">
        <v>0</v>
      </c>
      <c r="N2509">
        <v>7.7280000000000001E-2</v>
      </c>
      <c r="O2509">
        <v>0.12862999999999999</v>
      </c>
      <c r="P2509"/>
      <c r="Q2509"/>
      <c r="R2509">
        <v>0.2059</v>
      </c>
      <c r="S2509"/>
      <c r="T2509"/>
      <c r="U2509"/>
      <c r="V2509"/>
      <c r="W2509"/>
      <c r="X2509"/>
      <c r="Y2509"/>
      <c r="Z2509"/>
      <c r="AA2509"/>
      <c r="AB2509"/>
      <c r="AC2509"/>
      <c r="AD2509"/>
      <c r="AE2509">
        <v>0.12862999999999999</v>
      </c>
      <c r="AF2509"/>
      <c r="AG2509"/>
      <c r="AH2509"/>
      <c r="AI2509"/>
      <c r="AJ2509"/>
      <c r="AK2509"/>
      <c r="AL2509"/>
      <c r="AM2509"/>
      <c r="AN2509"/>
      <c r="AO2509"/>
      <c r="AP2509"/>
      <c r="AQ2509"/>
      <c r="AR2509"/>
      <c r="AS2509" t="s">
        <v>1353</v>
      </c>
      <c r="AT2509" s="108" t="str">
        <f t="shared" si="39"/>
        <v>CL5_2025-08-03_C</v>
      </c>
    </row>
    <row r="2510" spans="1:46" x14ac:dyDescent="0.35">
      <c r="A2510" t="s">
        <v>1989</v>
      </c>
      <c r="B2510" t="s">
        <v>1349</v>
      </c>
      <c r="C2510" t="s">
        <v>1361</v>
      </c>
      <c r="D2510" t="s">
        <v>1349</v>
      </c>
      <c r="E2510">
        <v>491.2765</v>
      </c>
      <c r="F2510" t="s">
        <v>1351</v>
      </c>
      <c r="G2510" s="6">
        <v>45872.573807870373</v>
      </c>
      <c r="H2510"/>
      <c r="I2510" t="s">
        <v>1352</v>
      </c>
      <c r="J2510"/>
      <c r="K2510" t="s">
        <v>1360</v>
      </c>
      <c r="L2510">
        <v>4</v>
      </c>
      <c r="M2510">
        <v>0</v>
      </c>
      <c r="N2510">
        <v>0.10161000000000001</v>
      </c>
      <c r="O2510">
        <v>-3.8999999999999999E-4</v>
      </c>
      <c r="P2510"/>
      <c r="Q2510"/>
      <c r="R2510">
        <v>0.10122</v>
      </c>
      <c r="S2510"/>
      <c r="T2510"/>
      <c r="U2510"/>
      <c r="V2510"/>
      <c r="W2510"/>
      <c r="X2510"/>
      <c r="Y2510"/>
      <c r="Z2510"/>
      <c r="AA2510"/>
      <c r="AB2510"/>
      <c r="AC2510"/>
      <c r="AD2510"/>
      <c r="AE2510">
        <v>-3.8999999999999999E-4</v>
      </c>
      <c r="AF2510"/>
      <c r="AG2510"/>
      <c r="AH2510"/>
      <c r="AI2510"/>
      <c r="AJ2510"/>
      <c r="AK2510"/>
      <c r="AL2510"/>
      <c r="AM2510"/>
      <c r="AN2510"/>
      <c r="AO2510"/>
      <c r="AP2510"/>
      <c r="AQ2510"/>
      <c r="AR2510"/>
      <c r="AS2510" t="s">
        <v>1353</v>
      </c>
      <c r="AT2510" s="108" t="str">
        <f t="shared" si="39"/>
        <v>JC5_2025-08-03_T</v>
      </c>
    </row>
    <row r="2511" spans="1:46" x14ac:dyDescent="0.35">
      <c r="A2511" t="s">
        <v>1994</v>
      </c>
      <c r="B2511" t="s">
        <v>1349</v>
      </c>
      <c r="C2511" t="s">
        <v>1361</v>
      </c>
      <c r="D2511" t="s">
        <v>1349</v>
      </c>
      <c r="E2511">
        <v>7.25692</v>
      </c>
      <c r="F2511" t="s">
        <v>1351</v>
      </c>
      <c r="G2511" s="6">
        <v>45872.575578703705</v>
      </c>
      <c r="H2511"/>
      <c r="I2511" t="s">
        <v>1352</v>
      </c>
      <c r="J2511"/>
      <c r="K2511"/>
      <c r="L2511">
        <v>0</v>
      </c>
      <c r="M2511">
        <v>0</v>
      </c>
      <c r="N2511">
        <v>1.082E-2</v>
      </c>
      <c r="O2511">
        <v>9.3500000000000007E-3</v>
      </c>
      <c r="P2511"/>
      <c r="Q2511"/>
      <c r="R2511">
        <v>2.017E-2</v>
      </c>
      <c r="S2511"/>
      <c r="T2511"/>
      <c r="U2511"/>
      <c r="V2511"/>
      <c r="W2511"/>
      <c r="X2511"/>
      <c r="Y2511"/>
      <c r="Z2511"/>
      <c r="AA2511"/>
      <c r="AB2511"/>
      <c r="AC2511"/>
      <c r="AD2511"/>
      <c r="AE2511">
        <v>9.3500000000000007E-3</v>
      </c>
      <c r="AF2511"/>
      <c r="AG2511"/>
      <c r="AH2511"/>
      <c r="AI2511"/>
      <c r="AJ2511"/>
      <c r="AK2511"/>
      <c r="AL2511"/>
      <c r="AM2511"/>
      <c r="AN2511"/>
      <c r="AO2511"/>
      <c r="AP2511"/>
      <c r="AQ2511"/>
      <c r="AR2511"/>
      <c r="AS2511" t="s">
        <v>1353</v>
      </c>
      <c r="AT2511" s="108" t="str">
        <f t="shared" si="39"/>
        <v>WP2_2025-08-03_T</v>
      </c>
    </row>
    <row r="2512" spans="1:46" x14ac:dyDescent="0.35">
      <c r="A2512" t="s">
        <v>1987</v>
      </c>
      <c r="B2512" t="s">
        <v>1349</v>
      </c>
      <c r="C2512" t="s">
        <v>1397</v>
      </c>
      <c r="D2512" t="s">
        <v>1349</v>
      </c>
      <c r="E2512">
        <v>0.32790000000000002</v>
      </c>
      <c r="F2512" t="s">
        <v>1357</v>
      </c>
      <c r="G2512" s="6">
        <v>45872.577037037037</v>
      </c>
      <c r="H2512"/>
      <c r="I2512" t="s">
        <v>1352</v>
      </c>
      <c r="J2512"/>
      <c r="K2512" t="s">
        <v>1360</v>
      </c>
      <c r="L2512">
        <v>4</v>
      </c>
      <c r="M2512">
        <v>0</v>
      </c>
      <c r="N2512">
        <v>1.481E-2</v>
      </c>
      <c r="O2512">
        <v>-4.6999999999999999E-4</v>
      </c>
      <c r="P2512"/>
      <c r="Q2512"/>
      <c r="R2512">
        <v>1.435E-2</v>
      </c>
      <c r="S2512"/>
      <c r="T2512"/>
      <c r="U2512"/>
      <c r="V2512"/>
      <c r="W2512"/>
      <c r="X2512"/>
      <c r="Y2512"/>
      <c r="Z2512"/>
      <c r="AA2512"/>
      <c r="AB2512"/>
      <c r="AC2512"/>
      <c r="AD2512"/>
      <c r="AE2512">
        <v>-4.6999999999999999E-4</v>
      </c>
      <c r="AF2512"/>
      <c r="AG2512"/>
      <c r="AH2512"/>
      <c r="AI2512"/>
      <c r="AJ2512"/>
      <c r="AK2512"/>
      <c r="AL2512"/>
      <c r="AM2512"/>
      <c r="AN2512"/>
      <c r="AO2512"/>
      <c r="AP2512"/>
      <c r="AQ2512"/>
      <c r="AR2512"/>
      <c r="AS2512" t="s">
        <v>1353</v>
      </c>
      <c r="AT2512" s="108" t="str">
        <f t="shared" si="39"/>
        <v>BD1a_2025-08-03_P</v>
      </c>
    </row>
    <row r="2513" spans="1:46" x14ac:dyDescent="0.35">
      <c r="A2513" t="s">
        <v>1995</v>
      </c>
      <c r="B2513" t="s">
        <v>1349</v>
      </c>
      <c r="C2513" t="s">
        <v>1361</v>
      </c>
      <c r="D2513" t="s">
        <v>1349</v>
      </c>
      <c r="E2513">
        <v>-2.4220600000000001</v>
      </c>
      <c r="F2513" t="s">
        <v>1351</v>
      </c>
      <c r="G2513" s="6">
        <v>45872.577245370368</v>
      </c>
      <c r="H2513"/>
      <c r="I2513" t="s">
        <v>1352</v>
      </c>
      <c r="J2513">
        <v>30</v>
      </c>
      <c r="K2513"/>
      <c r="L2513">
        <v>0</v>
      </c>
      <c r="M2513">
        <v>0</v>
      </c>
      <c r="N2513">
        <v>1.23E-3</v>
      </c>
      <c r="O2513">
        <v>8.5699999999999995E-3</v>
      </c>
      <c r="P2513"/>
      <c r="Q2513"/>
      <c r="R2513">
        <v>9.7999999999999997E-3</v>
      </c>
      <c r="S2513"/>
      <c r="T2513"/>
      <c r="U2513"/>
      <c r="V2513"/>
      <c r="W2513"/>
      <c r="X2513"/>
      <c r="Y2513"/>
      <c r="Z2513"/>
      <c r="AA2513"/>
      <c r="AB2513"/>
      <c r="AC2513"/>
      <c r="AD2513"/>
      <c r="AE2513">
        <v>8.5699999999999995E-3</v>
      </c>
      <c r="AF2513"/>
      <c r="AG2513"/>
      <c r="AH2513"/>
      <c r="AI2513"/>
      <c r="AJ2513"/>
      <c r="AK2513"/>
      <c r="AL2513"/>
      <c r="AM2513"/>
      <c r="AN2513"/>
      <c r="AO2513"/>
      <c r="AP2513"/>
      <c r="AQ2513"/>
      <c r="AR2513"/>
      <c r="AS2513" t="s">
        <v>1353</v>
      </c>
      <c r="AT2513" s="108" t="str">
        <f t="shared" si="39"/>
        <v>WP3_2025-08-03_T</v>
      </c>
    </row>
    <row r="2514" spans="1:46" x14ac:dyDescent="0.35">
      <c r="A2514" t="s">
        <v>1988</v>
      </c>
      <c r="B2514" t="s">
        <v>1349</v>
      </c>
      <c r="C2514" t="s">
        <v>1397</v>
      </c>
      <c r="D2514" t="s">
        <v>1349</v>
      </c>
      <c r="E2514">
        <v>1.1274900000000001</v>
      </c>
      <c r="F2514" t="s">
        <v>1357</v>
      </c>
      <c r="G2514" s="6">
        <v>45872.58016203704</v>
      </c>
      <c r="H2514"/>
      <c r="I2514" t="s">
        <v>1352</v>
      </c>
      <c r="J2514"/>
      <c r="K2514" t="s">
        <v>1360</v>
      </c>
      <c r="L2514">
        <v>4</v>
      </c>
      <c r="M2514">
        <v>0</v>
      </c>
      <c r="N2514">
        <v>7.6689999999999994E-2</v>
      </c>
      <c r="O2514">
        <v>-3.2000000000000003E-4</v>
      </c>
      <c r="P2514"/>
      <c r="Q2514"/>
      <c r="R2514">
        <v>7.6380000000000003E-2</v>
      </c>
      <c r="S2514"/>
      <c r="T2514"/>
      <c r="U2514"/>
      <c r="V2514"/>
      <c r="W2514"/>
      <c r="X2514"/>
      <c r="Y2514"/>
      <c r="Z2514"/>
      <c r="AA2514"/>
      <c r="AB2514"/>
      <c r="AC2514"/>
      <c r="AD2514"/>
      <c r="AE2514">
        <v>-3.2000000000000003E-4</v>
      </c>
      <c r="AF2514"/>
      <c r="AG2514"/>
      <c r="AH2514"/>
      <c r="AI2514"/>
      <c r="AJ2514"/>
      <c r="AK2514"/>
      <c r="AL2514"/>
      <c r="AM2514"/>
      <c r="AN2514"/>
      <c r="AO2514"/>
      <c r="AP2514"/>
      <c r="AQ2514"/>
      <c r="AR2514"/>
      <c r="AS2514" t="s">
        <v>1353</v>
      </c>
      <c r="AT2514" s="108" t="str">
        <f t="shared" si="39"/>
        <v>JC6_2025-08-03_P</v>
      </c>
    </row>
    <row r="2515" spans="1:46" x14ac:dyDescent="0.35">
      <c r="A2515" t="s">
        <v>1991</v>
      </c>
      <c r="B2515" t="s">
        <v>1349</v>
      </c>
      <c r="C2515" t="s">
        <v>1359</v>
      </c>
      <c r="D2515" t="s">
        <v>1349</v>
      </c>
      <c r="E2515">
        <v>573.47439999999995</v>
      </c>
      <c r="F2515" t="s">
        <v>1357</v>
      </c>
      <c r="G2515" s="6">
        <v>45872.581099537034</v>
      </c>
      <c r="H2515"/>
      <c r="I2515" t="s">
        <v>1352</v>
      </c>
      <c r="J2515"/>
      <c r="K2515" t="s">
        <v>1360</v>
      </c>
      <c r="L2515">
        <v>24</v>
      </c>
      <c r="M2515">
        <v>0</v>
      </c>
      <c r="N2515">
        <v>7.5380000000000003E-2</v>
      </c>
      <c r="O2515">
        <v>0.12662999999999999</v>
      </c>
      <c r="P2515"/>
      <c r="Q2515"/>
      <c r="R2515">
        <v>0.20201</v>
      </c>
      <c r="S2515"/>
      <c r="T2515"/>
      <c r="U2515"/>
      <c r="V2515"/>
      <c r="W2515"/>
      <c r="X2515"/>
      <c r="Y2515"/>
      <c r="Z2515"/>
      <c r="AA2515"/>
      <c r="AB2515"/>
      <c r="AC2515"/>
      <c r="AD2515"/>
      <c r="AE2515">
        <v>0.12662999999999999</v>
      </c>
      <c r="AF2515"/>
      <c r="AG2515"/>
      <c r="AH2515"/>
      <c r="AI2515"/>
      <c r="AJ2515"/>
      <c r="AK2515"/>
      <c r="AL2515"/>
      <c r="AM2515"/>
      <c r="AN2515"/>
      <c r="AO2515"/>
      <c r="AP2515"/>
      <c r="AQ2515"/>
      <c r="AR2515"/>
      <c r="AS2515" t="s">
        <v>1353</v>
      </c>
      <c r="AT2515" s="108" t="str">
        <f t="shared" si="39"/>
        <v>CL4_2025-08-03_C</v>
      </c>
    </row>
    <row r="2516" spans="1:46" x14ac:dyDescent="0.35">
      <c r="A2516" t="s">
        <v>1993</v>
      </c>
      <c r="B2516" t="s">
        <v>1349</v>
      </c>
      <c r="C2516" t="s">
        <v>1359</v>
      </c>
      <c r="D2516" t="s">
        <v>1349</v>
      </c>
      <c r="E2516">
        <v>123.4029</v>
      </c>
      <c r="F2516" t="s">
        <v>1357</v>
      </c>
      <c r="G2516" s="6">
        <v>45872.581620370373</v>
      </c>
      <c r="H2516"/>
      <c r="I2516" t="s">
        <v>1352</v>
      </c>
      <c r="J2516"/>
      <c r="K2516" t="s">
        <v>1360</v>
      </c>
      <c r="L2516">
        <v>4</v>
      </c>
      <c r="M2516">
        <v>0</v>
      </c>
      <c r="N2516">
        <v>8.0689999999999998E-2</v>
      </c>
      <c r="O2516">
        <v>0.12975</v>
      </c>
      <c r="P2516"/>
      <c r="Q2516"/>
      <c r="R2516">
        <v>0.21043999999999999</v>
      </c>
      <c r="S2516"/>
      <c r="T2516"/>
      <c r="U2516"/>
      <c r="V2516"/>
      <c r="W2516"/>
      <c r="X2516"/>
      <c r="Y2516"/>
      <c r="Z2516"/>
      <c r="AA2516"/>
      <c r="AB2516"/>
      <c r="AC2516"/>
      <c r="AD2516"/>
      <c r="AE2516">
        <v>0.12975</v>
      </c>
      <c r="AF2516"/>
      <c r="AG2516"/>
      <c r="AH2516"/>
      <c r="AI2516"/>
      <c r="AJ2516"/>
      <c r="AK2516"/>
      <c r="AL2516"/>
      <c r="AM2516"/>
      <c r="AN2516"/>
      <c r="AO2516"/>
      <c r="AP2516"/>
      <c r="AQ2516"/>
      <c r="AR2516"/>
      <c r="AS2516" t="s">
        <v>1353</v>
      </c>
      <c r="AT2516" s="108" t="str">
        <f t="shared" si="39"/>
        <v>WP1_2025-08-03_C</v>
      </c>
    </row>
    <row r="2517" spans="1:46" x14ac:dyDescent="0.35">
      <c r="A2517" t="s">
        <v>1994</v>
      </c>
      <c r="B2517" t="s">
        <v>1349</v>
      </c>
      <c r="C2517" t="s">
        <v>1359</v>
      </c>
      <c r="D2517" t="s">
        <v>1349</v>
      </c>
      <c r="E2517">
        <v>125.3728</v>
      </c>
      <c r="F2517" t="s">
        <v>1357</v>
      </c>
      <c r="G2517" s="6">
        <v>45872.582453703704</v>
      </c>
      <c r="H2517"/>
      <c r="I2517" t="s">
        <v>1352</v>
      </c>
      <c r="J2517"/>
      <c r="K2517" t="s">
        <v>1360</v>
      </c>
      <c r="L2517">
        <v>4</v>
      </c>
      <c r="M2517">
        <v>0</v>
      </c>
      <c r="N2517">
        <v>8.1890000000000004E-2</v>
      </c>
      <c r="O2517">
        <v>0.12620000000000001</v>
      </c>
      <c r="P2517"/>
      <c r="Q2517"/>
      <c r="R2517">
        <v>0.20809</v>
      </c>
      <c r="S2517"/>
      <c r="T2517"/>
      <c r="U2517"/>
      <c r="V2517"/>
      <c r="W2517"/>
      <c r="X2517"/>
      <c r="Y2517"/>
      <c r="Z2517"/>
      <c r="AA2517"/>
      <c r="AB2517"/>
      <c r="AC2517"/>
      <c r="AD2517"/>
      <c r="AE2517">
        <v>0.12620000000000001</v>
      </c>
      <c r="AF2517"/>
      <c r="AG2517"/>
      <c r="AH2517"/>
      <c r="AI2517"/>
      <c r="AJ2517"/>
      <c r="AK2517"/>
      <c r="AL2517"/>
      <c r="AM2517"/>
      <c r="AN2517"/>
      <c r="AO2517"/>
      <c r="AP2517"/>
      <c r="AQ2517"/>
      <c r="AR2517"/>
      <c r="AS2517" t="s">
        <v>1353</v>
      </c>
      <c r="AT2517" s="108" t="str">
        <f t="shared" si="39"/>
        <v>WP2_2025-08-03_C</v>
      </c>
    </row>
    <row r="2518" spans="1:46" x14ac:dyDescent="0.35">
      <c r="A2518" t="s">
        <v>1995</v>
      </c>
      <c r="B2518" t="s">
        <v>1349</v>
      </c>
      <c r="C2518" t="s">
        <v>1350</v>
      </c>
      <c r="D2518" t="s">
        <v>1349</v>
      </c>
      <c r="E2518">
        <v>-4.9375200000000001</v>
      </c>
      <c r="F2518" t="s">
        <v>1351</v>
      </c>
      <c r="G2518" s="6">
        <v>45872.582465277781</v>
      </c>
      <c r="H2518"/>
      <c r="I2518" t="s">
        <v>1352</v>
      </c>
      <c r="J2518"/>
      <c r="K2518"/>
      <c r="L2518">
        <v>0</v>
      </c>
      <c r="M2518">
        <v>0</v>
      </c>
      <c r="N2518">
        <v>-5.0099999999999997E-3</v>
      </c>
      <c r="O2518">
        <v>1.5869999999999999E-2</v>
      </c>
      <c r="P2518"/>
      <c r="Q2518"/>
      <c r="R2518">
        <v>1.085E-2</v>
      </c>
      <c r="S2518"/>
      <c r="T2518"/>
      <c r="U2518"/>
      <c r="V2518"/>
      <c r="W2518"/>
      <c r="X2518"/>
      <c r="Y2518"/>
      <c r="Z2518"/>
      <c r="AA2518"/>
      <c r="AB2518"/>
      <c r="AC2518"/>
      <c r="AD2518"/>
      <c r="AE2518">
        <v>1.5869999999999999E-2</v>
      </c>
      <c r="AF2518"/>
      <c r="AG2518"/>
      <c r="AH2518"/>
      <c r="AI2518"/>
      <c r="AJ2518"/>
      <c r="AK2518"/>
      <c r="AL2518"/>
      <c r="AM2518"/>
      <c r="AN2518"/>
      <c r="AO2518"/>
      <c r="AP2518"/>
      <c r="AQ2518"/>
      <c r="AR2518"/>
      <c r="AS2518" t="s">
        <v>1353</v>
      </c>
      <c r="AT2518" s="108" t="str">
        <f t="shared" si="39"/>
        <v>WP3_2025-08-03_N</v>
      </c>
    </row>
    <row r="2519" spans="1:46" x14ac:dyDescent="0.35">
      <c r="A2519" t="s">
        <v>1992</v>
      </c>
      <c r="B2519" t="s">
        <v>1349</v>
      </c>
      <c r="C2519" t="s">
        <v>1359</v>
      </c>
      <c r="D2519" t="s">
        <v>1349</v>
      </c>
      <c r="E2519">
        <v>757.42650000000003</v>
      </c>
      <c r="F2519" t="s">
        <v>1357</v>
      </c>
      <c r="G2519" s="6">
        <v>45872.582662037035</v>
      </c>
      <c r="H2519"/>
      <c r="I2519" t="s">
        <v>1352</v>
      </c>
      <c r="J2519"/>
      <c r="K2519" t="s">
        <v>1360</v>
      </c>
      <c r="L2519">
        <v>30</v>
      </c>
      <c r="M2519">
        <v>0</v>
      </c>
      <c r="N2519">
        <v>7.9939999999999997E-2</v>
      </c>
      <c r="O2519">
        <v>0.12573999999999999</v>
      </c>
      <c r="P2519"/>
      <c r="Q2519"/>
      <c r="R2519">
        <v>0.20568</v>
      </c>
      <c r="S2519"/>
      <c r="T2519"/>
      <c r="U2519"/>
      <c r="V2519"/>
      <c r="W2519"/>
      <c r="X2519"/>
      <c r="Y2519"/>
      <c r="Z2519"/>
      <c r="AA2519"/>
      <c r="AB2519"/>
      <c r="AC2519"/>
      <c r="AD2519"/>
      <c r="AE2519">
        <v>0.12573999999999999</v>
      </c>
      <c r="AF2519"/>
      <c r="AG2519"/>
      <c r="AH2519"/>
      <c r="AI2519"/>
      <c r="AJ2519"/>
      <c r="AK2519"/>
      <c r="AL2519"/>
      <c r="AM2519"/>
      <c r="AN2519"/>
      <c r="AO2519"/>
      <c r="AP2519"/>
      <c r="AQ2519"/>
      <c r="AR2519"/>
      <c r="AS2519" t="s">
        <v>1353</v>
      </c>
      <c r="AT2519" s="108" t="str">
        <f t="shared" si="39"/>
        <v>HA1_2025-08-03_C</v>
      </c>
    </row>
    <row r="2520" spans="1:46" x14ac:dyDescent="0.35">
      <c r="A2520" t="s">
        <v>1995</v>
      </c>
      <c r="B2520" t="s">
        <v>1349</v>
      </c>
      <c r="C2520" t="s">
        <v>1359</v>
      </c>
      <c r="D2520" t="s">
        <v>1349</v>
      </c>
      <c r="E2520">
        <v>124.3839</v>
      </c>
      <c r="F2520" t="s">
        <v>1357</v>
      </c>
      <c r="G2520" s="6">
        <v>45872.582974537036</v>
      </c>
      <c r="H2520"/>
      <c r="I2520" t="s">
        <v>1352</v>
      </c>
      <c r="J2520"/>
      <c r="K2520" t="s">
        <v>1360</v>
      </c>
      <c r="L2520">
        <v>4</v>
      </c>
      <c r="M2520">
        <v>0</v>
      </c>
      <c r="N2520">
        <v>8.1290000000000001E-2</v>
      </c>
      <c r="O2520">
        <v>0.12676000000000001</v>
      </c>
      <c r="P2520"/>
      <c r="Q2520"/>
      <c r="R2520">
        <v>0.20805000000000001</v>
      </c>
      <c r="S2520"/>
      <c r="T2520"/>
      <c r="U2520"/>
      <c r="V2520"/>
      <c r="W2520"/>
      <c r="X2520"/>
      <c r="Y2520"/>
      <c r="Z2520"/>
      <c r="AA2520"/>
      <c r="AB2520"/>
      <c r="AC2520"/>
      <c r="AD2520"/>
      <c r="AE2520">
        <v>0.12676000000000001</v>
      </c>
      <c r="AF2520"/>
      <c r="AG2520"/>
      <c r="AH2520"/>
      <c r="AI2520"/>
      <c r="AJ2520"/>
      <c r="AK2520"/>
      <c r="AL2520"/>
      <c r="AM2520"/>
      <c r="AN2520"/>
      <c r="AO2520"/>
      <c r="AP2520"/>
      <c r="AQ2520"/>
      <c r="AR2520"/>
      <c r="AS2520" t="s">
        <v>1353</v>
      </c>
      <c r="AT2520" s="108" t="str">
        <f t="shared" si="39"/>
        <v>WP3_2025-08-03_C</v>
      </c>
    </row>
    <row r="2521" spans="1:46" x14ac:dyDescent="0.35">
      <c r="A2521" t="s">
        <v>1984</v>
      </c>
      <c r="B2521" t="s">
        <v>1349</v>
      </c>
      <c r="C2521" t="s">
        <v>1361</v>
      </c>
      <c r="D2521" t="s">
        <v>1349</v>
      </c>
      <c r="E2521">
        <v>2238.078</v>
      </c>
      <c r="F2521" t="s">
        <v>1351</v>
      </c>
      <c r="G2521" s="6">
        <v>45872.583078703705</v>
      </c>
      <c r="H2521"/>
      <c r="I2521" t="s">
        <v>1352</v>
      </c>
      <c r="J2521"/>
      <c r="K2521" t="s">
        <v>1360</v>
      </c>
      <c r="L2521">
        <v>4</v>
      </c>
      <c r="M2521">
        <v>0</v>
      </c>
      <c r="N2521">
        <v>0.46106999999999998</v>
      </c>
      <c r="O2521">
        <v>-2.1000000000000001E-4</v>
      </c>
      <c r="P2521"/>
      <c r="Q2521"/>
      <c r="R2521">
        <v>0.46085999999999999</v>
      </c>
      <c r="S2521"/>
      <c r="T2521"/>
      <c r="U2521"/>
      <c r="V2521"/>
      <c r="W2521"/>
      <c r="X2521"/>
      <c r="Y2521"/>
      <c r="Z2521"/>
      <c r="AA2521"/>
      <c r="AB2521"/>
      <c r="AC2521"/>
      <c r="AD2521"/>
      <c r="AE2521">
        <v>-2.1000000000000001E-4</v>
      </c>
      <c r="AF2521"/>
      <c r="AG2521"/>
      <c r="AH2521"/>
      <c r="AI2521"/>
      <c r="AJ2521"/>
      <c r="AK2521"/>
      <c r="AL2521"/>
      <c r="AM2521"/>
      <c r="AN2521"/>
      <c r="AO2521"/>
      <c r="AP2521"/>
      <c r="AQ2521"/>
      <c r="AR2521"/>
      <c r="AS2521" t="s">
        <v>1353</v>
      </c>
      <c r="AT2521" s="108" t="str">
        <f t="shared" si="39"/>
        <v>MR3_2025-08-03_T</v>
      </c>
    </row>
    <row r="2522" spans="1:46" x14ac:dyDescent="0.35">
      <c r="A2522" t="s">
        <v>1996</v>
      </c>
      <c r="B2522" t="s">
        <v>1349</v>
      </c>
      <c r="C2522" t="s">
        <v>1350</v>
      </c>
      <c r="D2522" t="s">
        <v>1349</v>
      </c>
      <c r="E2522">
        <v>-4.4059799999999996</v>
      </c>
      <c r="F2522" t="s">
        <v>1351</v>
      </c>
      <c r="G2522" s="6">
        <v>45872.584224537037</v>
      </c>
      <c r="H2522"/>
      <c r="I2522" t="s">
        <v>1352</v>
      </c>
      <c r="J2522"/>
      <c r="K2522"/>
      <c r="L2522">
        <v>0</v>
      </c>
      <c r="M2522">
        <v>0</v>
      </c>
      <c r="N2522">
        <v>-3.5000000000000001E-3</v>
      </c>
      <c r="O2522">
        <v>1.7250000000000001E-2</v>
      </c>
      <c r="P2522"/>
      <c r="Q2522"/>
      <c r="R2522">
        <v>1.375E-2</v>
      </c>
      <c r="S2522"/>
      <c r="T2522"/>
      <c r="U2522"/>
      <c r="V2522"/>
      <c r="W2522"/>
      <c r="X2522"/>
      <c r="Y2522"/>
      <c r="Z2522"/>
      <c r="AA2522"/>
      <c r="AB2522"/>
      <c r="AC2522"/>
      <c r="AD2522"/>
      <c r="AE2522">
        <v>1.7250000000000001E-2</v>
      </c>
      <c r="AF2522"/>
      <c r="AG2522"/>
      <c r="AH2522"/>
      <c r="AI2522"/>
      <c r="AJ2522"/>
      <c r="AK2522"/>
      <c r="AL2522"/>
      <c r="AM2522"/>
      <c r="AN2522"/>
      <c r="AO2522"/>
      <c r="AP2522"/>
      <c r="AQ2522"/>
      <c r="AR2522"/>
      <c r="AS2522" t="s">
        <v>1353</v>
      </c>
      <c r="AT2522" s="108" t="str">
        <f t="shared" si="39"/>
        <v>WP4_2025-08-03_N</v>
      </c>
    </row>
    <row r="2523" spans="1:46" x14ac:dyDescent="0.35">
      <c r="A2523" t="s">
        <v>1993</v>
      </c>
      <c r="B2523" t="s">
        <v>1349</v>
      </c>
      <c r="C2523" t="s">
        <v>1356</v>
      </c>
      <c r="D2523" t="s">
        <v>1349</v>
      </c>
      <c r="E2523">
        <v>7.6499999999999997E-3</v>
      </c>
      <c r="F2523" t="s">
        <v>1357</v>
      </c>
      <c r="G2523" s="6">
        <v>45872.584328703706</v>
      </c>
      <c r="H2523"/>
      <c r="I2523" t="s">
        <v>1352</v>
      </c>
      <c r="J2523"/>
      <c r="K2523" t="s">
        <v>1360</v>
      </c>
      <c r="L2523">
        <v>0</v>
      </c>
      <c r="M2523">
        <v>0</v>
      </c>
      <c r="N2523">
        <v>1.9400000000000001E-3</v>
      </c>
      <c r="O2523">
        <v>5.7000000000000002E-3</v>
      </c>
      <c r="P2523"/>
      <c r="Q2523"/>
      <c r="R2523">
        <v>7.6299999999999996E-3</v>
      </c>
      <c r="S2523"/>
      <c r="T2523"/>
      <c r="U2523"/>
      <c r="V2523"/>
      <c r="W2523"/>
      <c r="X2523"/>
      <c r="Y2523"/>
      <c r="Z2523"/>
      <c r="AA2523"/>
      <c r="AB2523"/>
      <c r="AC2523"/>
      <c r="AD2523"/>
      <c r="AE2523">
        <v>5.7000000000000002E-3</v>
      </c>
      <c r="AF2523"/>
      <c r="AG2523"/>
      <c r="AH2523"/>
      <c r="AI2523"/>
      <c r="AJ2523"/>
      <c r="AK2523"/>
      <c r="AL2523"/>
      <c r="AM2523"/>
      <c r="AN2523"/>
      <c r="AO2523"/>
      <c r="AP2523"/>
      <c r="AQ2523"/>
      <c r="AR2523"/>
      <c r="AS2523" t="s">
        <v>1353</v>
      </c>
      <c r="AT2523" s="108" t="str">
        <f t="shared" si="39"/>
        <v>WP1_2025-08-03_P</v>
      </c>
    </row>
    <row r="2524" spans="1:46" x14ac:dyDescent="0.35">
      <c r="A2524" t="s">
        <v>1988</v>
      </c>
      <c r="B2524" t="s">
        <v>1349</v>
      </c>
      <c r="C2524" t="s">
        <v>1361</v>
      </c>
      <c r="D2524" t="s">
        <v>1349</v>
      </c>
      <c r="E2524">
        <v>1089.124</v>
      </c>
      <c r="F2524" t="s">
        <v>1351</v>
      </c>
      <c r="G2524" s="6">
        <v>45872.584432870368</v>
      </c>
      <c r="H2524"/>
      <c r="I2524" t="s">
        <v>1352</v>
      </c>
      <c r="J2524"/>
      <c r="K2524" t="s">
        <v>1360</v>
      </c>
      <c r="L2524">
        <v>4</v>
      </c>
      <c r="M2524">
        <v>0</v>
      </c>
      <c r="N2524">
        <v>0.22269</v>
      </c>
      <c r="O2524">
        <v>-2.2000000000000001E-4</v>
      </c>
      <c r="P2524"/>
      <c r="Q2524"/>
      <c r="R2524">
        <v>0.22247</v>
      </c>
      <c r="S2524"/>
      <c r="T2524"/>
      <c r="U2524"/>
      <c r="V2524"/>
      <c r="W2524"/>
      <c r="X2524"/>
      <c r="Y2524"/>
      <c r="Z2524"/>
      <c r="AA2524"/>
      <c r="AB2524"/>
      <c r="AC2524"/>
      <c r="AD2524"/>
      <c r="AE2524">
        <v>-2.2000000000000001E-4</v>
      </c>
      <c r="AF2524"/>
      <c r="AG2524"/>
      <c r="AH2524"/>
      <c r="AI2524"/>
      <c r="AJ2524"/>
      <c r="AK2524"/>
      <c r="AL2524"/>
      <c r="AM2524"/>
      <c r="AN2524"/>
      <c r="AO2524"/>
      <c r="AP2524"/>
      <c r="AQ2524"/>
      <c r="AR2524"/>
      <c r="AS2524" t="s">
        <v>1353</v>
      </c>
      <c r="AT2524" s="108" t="str">
        <f t="shared" si="39"/>
        <v>JC6_2025-08-03_T</v>
      </c>
    </row>
    <row r="2525" spans="1:46" x14ac:dyDescent="0.35">
      <c r="A2525" t="s">
        <v>1995</v>
      </c>
      <c r="B2525" t="s">
        <v>1349</v>
      </c>
      <c r="C2525" t="s">
        <v>1356</v>
      </c>
      <c r="D2525" t="s">
        <v>1349</v>
      </c>
      <c r="E2525">
        <v>7.7640000000000001E-2</v>
      </c>
      <c r="F2525" t="s">
        <v>1357</v>
      </c>
      <c r="G2525" s="6">
        <v>45872.585370370369</v>
      </c>
      <c r="H2525"/>
      <c r="I2525" t="s">
        <v>1352</v>
      </c>
      <c r="J2525"/>
      <c r="K2525"/>
      <c r="L2525">
        <v>0</v>
      </c>
      <c r="M2525">
        <v>0</v>
      </c>
      <c r="N2525">
        <v>3.1179999999999999E-2</v>
      </c>
      <c r="O2525">
        <v>5.1399999999999996E-3</v>
      </c>
      <c r="P2525"/>
      <c r="Q2525"/>
      <c r="R2525">
        <v>3.6310000000000002E-2</v>
      </c>
      <c r="S2525"/>
      <c r="T2525"/>
      <c r="U2525"/>
      <c r="V2525"/>
      <c r="W2525"/>
      <c r="X2525"/>
      <c r="Y2525"/>
      <c r="Z2525"/>
      <c r="AA2525"/>
      <c r="AB2525"/>
      <c r="AC2525"/>
      <c r="AD2525"/>
      <c r="AE2525">
        <v>5.1399999999999996E-3</v>
      </c>
      <c r="AF2525"/>
      <c r="AG2525"/>
      <c r="AH2525"/>
      <c r="AI2525"/>
      <c r="AJ2525"/>
      <c r="AK2525"/>
      <c r="AL2525"/>
      <c r="AM2525"/>
      <c r="AN2525"/>
      <c r="AO2525"/>
      <c r="AP2525"/>
      <c r="AQ2525"/>
      <c r="AR2525"/>
      <c r="AS2525" t="s">
        <v>1353</v>
      </c>
      <c r="AT2525" s="108" t="str">
        <f t="shared" si="39"/>
        <v>WP3_2025-08-03_P</v>
      </c>
    </row>
    <row r="2526" spans="1:46" x14ac:dyDescent="0.35">
      <c r="A2526" t="s">
        <v>1990</v>
      </c>
      <c r="B2526" t="s">
        <v>1349</v>
      </c>
      <c r="C2526" t="s">
        <v>1361</v>
      </c>
      <c r="D2526" t="s">
        <v>1349</v>
      </c>
      <c r="E2526">
        <v>249.3253</v>
      </c>
      <c r="F2526" t="s">
        <v>1351</v>
      </c>
      <c r="G2526" s="6">
        <v>45872.5858912037</v>
      </c>
      <c r="H2526"/>
      <c r="I2526" t="s">
        <v>1352</v>
      </c>
      <c r="J2526"/>
      <c r="K2526" t="s">
        <v>1360</v>
      </c>
      <c r="L2526">
        <v>0</v>
      </c>
      <c r="M2526">
        <v>0</v>
      </c>
      <c r="N2526">
        <v>0.25491999999999998</v>
      </c>
      <c r="O2526">
        <v>5.8100000000000001E-3</v>
      </c>
      <c r="P2526"/>
      <c r="Q2526"/>
      <c r="R2526">
        <v>0.26073000000000002</v>
      </c>
      <c r="S2526"/>
      <c r="T2526"/>
      <c r="U2526"/>
      <c r="V2526"/>
      <c r="W2526"/>
      <c r="X2526"/>
      <c r="Y2526"/>
      <c r="Z2526"/>
      <c r="AA2526"/>
      <c r="AB2526"/>
      <c r="AC2526"/>
      <c r="AD2526"/>
      <c r="AE2526">
        <v>5.8100000000000001E-3</v>
      </c>
      <c r="AF2526"/>
      <c r="AG2526"/>
      <c r="AH2526"/>
      <c r="AI2526"/>
      <c r="AJ2526"/>
      <c r="AK2526"/>
      <c r="AL2526"/>
      <c r="AM2526"/>
      <c r="AN2526"/>
      <c r="AO2526"/>
      <c r="AP2526"/>
      <c r="AQ2526"/>
      <c r="AR2526"/>
      <c r="AS2526" t="s">
        <v>1353</v>
      </c>
      <c r="AT2526" s="108" t="str">
        <f t="shared" si="39"/>
        <v>CL5_2025-08-03_T</v>
      </c>
    </row>
    <row r="2527" spans="1:46" x14ac:dyDescent="0.35">
      <c r="A2527" t="s">
        <v>1997</v>
      </c>
      <c r="B2527" t="s">
        <v>1349</v>
      </c>
      <c r="C2527" t="s">
        <v>1356</v>
      </c>
      <c r="D2527" t="s">
        <v>1349</v>
      </c>
      <c r="E2527">
        <v>0.14330000000000001</v>
      </c>
      <c r="F2527" t="s">
        <v>1357</v>
      </c>
      <c r="G2527" s="6">
        <v>45872.588599537034</v>
      </c>
      <c r="H2527"/>
      <c r="I2527" t="s">
        <v>1352</v>
      </c>
      <c r="J2527"/>
      <c r="K2527"/>
      <c r="L2527">
        <v>0</v>
      </c>
      <c r="M2527">
        <v>0</v>
      </c>
      <c r="N2527">
        <v>5.8610000000000002E-2</v>
      </c>
      <c r="O2527">
        <v>1.2700000000000001E-3</v>
      </c>
      <c r="P2527"/>
      <c r="Q2527"/>
      <c r="R2527">
        <v>5.9880000000000003E-2</v>
      </c>
      <c r="S2527"/>
      <c r="T2527"/>
      <c r="U2527"/>
      <c r="V2527"/>
      <c r="W2527"/>
      <c r="X2527"/>
      <c r="Y2527"/>
      <c r="Z2527"/>
      <c r="AA2527"/>
      <c r="AB2527"/>
      <c r="AC2527"/>
      <c r="AD2527"/>
      <c r="AE2527">
        <v>1.2700000000000001E-3</v>
      </c>
      <c r="AF2527"/>
      <c r="AG2527"/>
      <c r="AH2527"/>
      <c r="AI2527"/>
      <c r="AJ2527"/>
      <c r="AK2527"/>
      <c r="AL2527"/>
      <c r="AM2527"/>
      <c r="AN2527"/>
      <c r="AO2527"/>
      <c r="AP2527"/>
      <c r="AQ2527"/>
      <c r="AR2527"/>
      <c r="AS2527" t="s">
        <v>1353</v>
      </c>
      <c r="AT2527" s="108" t="str">
        <f t="shared" si="39"/>
        <v>HO2_2025-08-03_P</v>
      </c>
    </row>
    <row r="2528" spans="1:46" x14ac:dyDescent="0.35">
      <c r="A2528" t="s">
        <v>1989</v>
      </c>
      <c r="B2528" t="s">
        <v>1349</v>
      </c>
      <c r="C2528" t="s">
        <v>1397</v>
      </c>
      <c r="D2528" t="s">
        <v>1349</v>
      </c>
      <c r="E2528">
        <v>1.13649</v>
      </c>
      <c r="F2528" t="s">
        <v>1357</v>
      </c>
      <c r="G2528" s="6">
        <v>45872.589432870373</v>
      </c>
      <c r="H2528"/>
      <c r="I2528" t="s">
        <v>1352</v>
      </c>
      <c r="J2528"/>
      <c r="K2528" t="s">
        <v>1360</v>
      </c>
      <c r="L2528">
        <v>4</v>
      </c>
      <c r="M2528">
        <v>0</v>
      </c>
      <c r="N2528">
        <v>7.739E-2</v>
      </c>
      <c r="O2528">
        <v>-5.1999999999999995E-4</v>
      </c>
      <c r="P2528"/>
      <c r="Q2528"/>
      <c r="R2528">
        <v>7.6869999999999994E-2</v>
      </c>
      <c r="S2528"/>
      <c r="T2528"/>
      <c r="U2528"/>
      <c r="V2528"/>
      <c r="W2528"/>
      <c r="X2528"/>
      <c r="Y2528"/>
      <c r="Z2528"/>
      <c r="AA2528"/>
      <c r="AB2528"/>
      <c r="AC2528"/>
      <c r="AD2528"/>
      <c r="AE2528">
        <v>-5.1999999999999995E-4</v>
      </c>
      <c r="AF2528"/>
      <c r="AG2528"/>
      <c r="AH2528"/>
      <c r="AI2528"/>
      <c r="AJ2528"/>
      <c r="AK2528"/>
      <c r="AL2528"/>
      <c r="AM2528"/>
      <c r="AN2528"/>
      <c r="AO2528"/>
      <c r="AP2528"/>
      <c r="AQ2528"/>
      <c r="AR2528"/>
      <c r="AS2528" t="s">
        <v>1353</v>
      </c>
      <c r="AT2528" s="108" t="str">
        <f t="shared" si="39"/>
        <v>JC5_2025-08-03_P</v>
      </c>
    </row>
    <row r="2529" spans="1:46" x14ac:dyDescent="0.35">
      <c r="A2529" t="s">
        <v>1996</v>
      </c>
      <c r="B2529" t="s">
        <v>1349</v>
      </c>
      <c r="C2529" t="s">
        <v>1359</v>
      </c>
      <c r="D2529" t="s">
        <v>1349</v>
      </c>
      <c r="E2529">
        <v>125.3848</v>
      </c>
      <c r="F2529" t="s">
        <v>1357</v>
      </c>
      <c r="G2529" s="6">
        <v>45872.589432870373</v>
      </c>
      <c r="H2529"/>
      <c r="I2529" t="s">
        <v>1352</v>
      </c>
      <c r="J2529"/>
      <c r="K2529" t="s">
        <v>1360</v>
      </c>
      <c r="L2529">
        <v>4</v>
      </c>
      <c r="M2529">
        <v>0</v>
      </c>
      <c r="N2529">
        <v>8.1900000000000001E-2</v>
      </c>
      <c r="O2529">
        <v>0.12803</v>
      </c>
      <c r="P2529"/>
      <c r="Q2529"/>
      <c r="R2529">
        <v>0.20993000000000001</v>
      </c>
      <c r="S2529"/>
      <c r="T2529"/>
      <c r="U2529"/>
      <c r="V2529"/>
      <c r="W2529"/>
      <c r="X2529"/>
      <c r="Y2529"/>
      <c r="Z2529"/>
      <c r="AA2529"/>
      <c r="AB2529"/>
      <c r="AC2529"/>
      <c r="AD2529"/>
      <c r="AE2529">
        <v>0.12803</v>
      </c>
      <c r="AF2529"/>
      <c r="AG2529"/>
      <c r="AH2529"/>
      <c r="AI2529"/>
      <c r="AJ2529"/>
      <c r="AK2529"/>
      <c r="AL2529"/>
      <c r="AM2529"/>
      <c r="AN2529"/>
      <c r="AO2529"/>
      <c r="AP2529"/>
      <c r="AQ2529"/>
      <c r="AR2529"/>
      <c r="AS2529" t="s">
        <v>1353</v>
      </c>
      <c r="AT2529" s="108" t="str">
        <f t="shared" si="39"/>
        <v>WP4_2025-08-03_C</v>
      </c>
    </row>
    <row r="2530" spans="1:46" x14ac:dyDescent="0.35">
      <c r="A2530" t="s">
        <v>1996</v>
      </c>
      <c r="B2530" t="s">
        <v>1349</v>
      </c>
      <c r="C2530" t="s">
        <v>1361</v>
      </c>
      <c r="D2530" t="s">
        <v>1349</v>
      </c>
      <c r="E2530">
        <v>-5.7518900000000004</v>
      </c>
      <c r="F2530" t="s">
        <v>1351</v>
      </c>
      <c r="G2530" s="6">
        <v>45872.589849537035</v>
      </c>
      <c r="H2530"/>
      <c r="I2530" t="s">
        <v>1352</v>
      </c>
      <c r="J2530">
        <v>30</v>
      </c>
      <c r="K2530"/>
      <c r="L2530">
        <v>0</v>
      </c>
      <c r="M2530">
        <v>0</v>
      </c>
      <c r="N2530">
        <v>-2.0699999999999998E-3</v>
      </c>
      <c r="O2530">
        <v>1.095E-2</v>
      </c>
      <c r="P2530"/>
      <c r="Q2530"/>
      <c r="R2530">
        <v>8.8800000000000007E-3</v>
      </c>
      <c r="S2530"/>
      <c r="T2530"/>
      <c r="U2530"/>
      <c r="V2530"/>
      <c r="W2530"/>
      <c r="X2530"/>
      <c r="Y2530"/>
      <c r="Z2530"/>
      <c r="AA2530"/>
      <c r="AB2530"/>
      <c r="AC2530"/>
      <c r="AD2530"/>
      <c r="AE2530">
        <v>1.095E-2</v>
      </c>
      <c r="AF2530"/>
      <c r="AG2530"/>
      <c r="AH2530"/>
      <c r="AI2530"/>
      <c r="AJ2530"/>
      <c r="AK2530"/>
      <c r="AL2530"/>
      <c r="AM2530"/>
      <c r="AN2530"/>
      <c r="AO2530"/>
      <c r="AP2530"/>
      <c r="AQ2530"/>
      <c r="AR2530"/>
      <c r="AS2530" t="s">
        <v>1353</v>
      </c>
      <c r="AT2530" s="108" t="str">
        <f t="shared" si="39"/>
        <v>WP4_2025-08-03_T</v>
      </c>
    </row>
    <row r="2531" spans="1:46" x14ac:dyDescent="0.35">
      <c r="A2531" t="s">
        <v>1997</v>
      </c>
      <c r="B2531" t="s">
        <v>1349</v>
      </c>
      <c r="C2531" t="s">
        <v>1350</v>
      </c>
      <c r="D2531" t="s">
        <v>1349</v>
      </c>
      <c r="E2531">
        <v>9.14696</v>
      </c>
      <c r="F2531" t="s">
        <v>1351</v>
      </c>
      <c r="G2531" s="6">
        <v>45872.590266203704</v>
      </c>
      <c r="H2531"/>
      <c r="I2531" t="s">
        <v>1352</v>
      </c>
      <c r="J2531"/>
      <c r="K2531"/>
      <c r="L2531">
        <v>0</v>
      </c>
      <c r="M2531">
        <v>0</v>
      </c>
      <c r="N2531">
        <v>3.5110000000000002E-2</v>
      </c>
      <c r="O2531">
        <v>5.2599999999999999E-3</v>
      </c>
      <c r="P2531"/>
      <c r="Q2531"/>
      <c r="R2531">
        <v>4.0370000000000003E-2</v>
      </c>
      <c r="S2531"/>
      <c r="T2531"/>
      <c r="U2531"/>
      <c r="V2531"/>
      <c r="W2531"/>
      <c r="X2531"/>
      <c r="Y2531"/>
      <c r="Z2531"/>
      <c r="AA2531"/>
      <c r="AB2531"/>
      <c r="AC2531"/>
      <c r="AD2531"/>
      <c r="AE2531">
        <v>5.2599999999999999E-3</v>
      </c>
      <c r="AF2531"/>
      <c r="AG2531"/>
      <c r="AH2531"/>
      <c r="AI2531"/>
      <c r="AJ2531"/>
      <c r="AK2531"/>
      <c r="AL2531"/>
      <c r="AM2531"/>
      <c r="AN2531"/>
      <c r="AO2531"/>
      <c r="AP2531"/>
      <c r="AQ2531"/>
      <c r="AR2531"/>
      <c r="AS2531" t="s">
        <v>1353</v>
      </c>
      <c r="AT2531" s="108" t="str">
        <f t="shared" si="39"/>
        <v>HO2_2025-08-03_N</v>
      </c>
    </row>
    <row r="2532" spans="1:46" x14ac:dyDescent="0.35">
      <c r="A2532" t="s">
        <v>1998</v>
      </c>
      <c r="B2532" t="s">
        <v>1349</v>
      </c>
      <c r="C2532" t="s">
        <v>1350</v>
      </c>
      <c r="D2532" t="s">
        <v>1349</v>
      </c>
      <c r="E2532">
        <v>-1.9763900000000001</v>
      </c>
      <c r="F2532" t="s">
        <v>1351</v>
      </c>
      <c r="G2532" s="6">
        <v>45872.592453703706</v>
      </c>
      <c r="H2532"/>
      <c r="I2532" t="s">
        <v>1352</v>
      </c>
      <c r="J2532"/>
      <c r="K2532"/>
      <c r="L2532">
        <v>0</v>
      </c>
      <c r="M2532">
        <v>0</v>
      </c>
      <c r="N2532">
        <v>3.4199999999999999E-3</v>
      </c>
      <c r="O2532">
        <v>1.1180000000000001E-2</v>
      </c>
      <c r="P2532"/>
      <c r="Q2532"/>
      <c r="R2532">
        <v>1.46E-2</v>
      </c>
      <c r="S2532"/>
      <c r="T2532"/>
      <c r="U2532"/>
      <c r="V2532"/>
      <c r="W2532"/>
      <c r="X2532"/>
      <c r="Y2532"/>
      <c r="Z2532"/>
      <c r="AA2532"/>
      <c r="AB2532"/>
      <c r="AC2532"/>
      <c r="AD2532"/>
      <c r="AE2532">
        <v>1.1180000000000001E-2</v>
      </c>
      <c r="AF2532"/>
      <c r="AG2532"/>
      <c r="AH2532"/>
      <c r="AI2532"/>
      <c r="AJ2532"/>
      <c r="AK2532"/>
      <c r="AL2532"/>
      <c r="AM2532"/>
      <c r="AN2532"/>
      <c r="AO2532"/>
      <c r="AP2532"/>
      <c r="AQ2532"/>
      <c r="AR2532"/>
      <c r="AS2532" t="s">
        <v>1353</v>
      </c>
      <c r="AT2532" s="108" t="str">
        <f t="shared" si="39"/>
        <v>HO3_2025-08-03_N</v>
      </c>
    </row>
    <row r="2533" spans="1:46" x14ac:dyDescent="0.35">
      <c r="A2533" t="s">
        <v>1991</v>
      </c>
      <c r="B2533" t="s">
        <v>1349</v>
      </c>
      <c r="C2533" t="s">
        <v>1356</v>
      </c>
      <c r="D2533" t="s">
        <v>1349</v>
      </c>
      <c r="E2533">
        <v>1.3180000000000001E-2</v>
      </c>
      <c r="F2533" t="s">
        <v>1357</v>
      </c>
      <c r="G2533" s="6">
        <v>45872.593495370369</v>
      </c>
      <c r="H2533"/>
      <c r="I2533" t="s">
        <v>1352</v>
      </c>
      <c r="J2533"/>
      <c r="K2533" t="s">
        <v>1360</v>
      </c>
      <c r="L2533">
        <v>0</v>
      </c>
      <c r="M2533">
        <v>0</v>
      </c>
      <c r="N2533">
        <v>4.2500000000000003E-3</v>
      </c>
      <c r="O2533">
        <v>1.7919999999999998E-2</v>
      </c>
      <c r="P2533"/>
      <c r="Q2533"/>
      <c r="R2533">
        <v>2.2169999999999999E-2</v>
      </c>
      <c r="S2533"/>
      <c r="T2533"/>
      <c r="U2533"/>
      <c r="V2533"/>
      <c r="W2533"/>
      <c r="X2533"/>
      <c r="Y2533"/>
      <c r="Z2533"/>
      <c r="AA2533"/>
      <c r="AB2533"/>
      <c r="AC2533"/>
      <c r="AD2533"/>
      <c r="AE2533">
        <v>1.7919999999999998E-2</v>
      </c>
      <c r="AF2533"/>
      <c r="AG2533"/>
      <c r="AH2533"/>
      <c r="AI2533"/>
      <c r="AJ2533"/>
      <c r="AK2533"/>
      <c r="AL2533"/>
      <c r="AM2533"/>
      <c r="AN2533"/>
      <c r="AO2533"/>
      <c r="AP2533"/>
      <c r="AQ2533"/>
      <c r="AR2533"/>
      <c r="AS2533" t="s">
        <v>1353</v>
      </c>
      <c r="AT2533" s="108" t="str">
        <f t="shared" si="39"/>
        <v>CL4_2025-08-03_P</v>
      </c>
    </row>
    <row r="2534" spans="1:46" x14ac:dyDescent="0.35">
      <c r="A2534" t="s">
        <v>1993</v>
      </c>
      <c r="B2534" t="s">
        <v>1349</v>
      </c>
      <c r="C2534" t="s">
        <v>1361</v>
      </c>
      <c r="D2534" t="s">
        <v>1349</v>
      </c>
      <c r="E2534">
        <v>12.41025</v>
      </c>
      <c r="F2534" t="s">
        <v>1351</v>
      </c>
      <c r="G2534" s="6">
        <v>45872.594641203701</v>
      </c>
      <c r="H2534"/>
      <c r="I2534" t="s">
        <v>1352</v>
      </c>
      <c r="J2534"/>
      <c r="K2534" t="s">
        <v>1360</v>
      </c>
      <c r="L2534">
        <v>0</v>
      </c>
      <c r="M2534">
        <v>0</v>
      </c>
      <c r="N2534">
        <v>1.593E-2</v>
      </c>
      <c r="O2534">
        <v>8.6800000000000002E-3</v>
      </c>
      <c r="P2534"/>
      <c r="Q2534"/>
      <c r="R2534">
        <v>2.461E-2</v>
      </c>
      <c r="S2534"/>
      <c r="T2534"/>
      <c r="U2534"/>
      <c r="V2534"/>
      <c r="W2534"/>
      <c r="X2534"/>
      <c r="Y2534"/>
      <c r="Z2534"/>
      <c r="AA2534"/>
      <c r="AB2534"/>
      <c r="AC2534"/>
      <c r="AD2534"/>
      <c r="AE2534">
        <v>8.6800000000000002E-3</v>
      </c>
      <c r="AF2534"/>
      <c r="AG2534"/>
      <c r="AH2534"/>
      <c r="AI2534"/>
      <c r="AJ2534"/>
      <c r="AK2534"/>
      <c r="AL2534"/>
      <c r="AM2534"/>
      <c r="AN2534"/>
      <c r="AO2534"/>
      <c r="AP2534"/>
      <c r="AQ2534"/>
      <c r="AR2534"/>
      <c r="AS2534" t="s">
        <v>1353</v>
      </c>
      <c r="AT2534" s="108" t="str">
        <f t="shared" si="39"/>
        <v>WP1_2025-08-03_T</v>
      </c>
    </row>
    <row r="2535" spans="1:46" x14ac:dyDescent="0.35">
      <c r="A2535" t="s">
        <v>1997</v>
      </c>
      <c r="B2535" t="s">
        <v>1349</v>
      </c>
      <c r="C2535" t="s">
        <v>1359</v>
      </c>
      <c r="D2535" t="s">
        <v>1349</v>
      </c>
      <c r="E2535">
        <v>116.9984</v>
      </c>
      <c r="F2535" t="s">
        <v>1357</v>
      </c>
      <c r="G2535" s="6">
        <v>45872.597245370373</v>
      </c>
      <c r="H2535"/>
      <c r="I2535" t="s">
        <v>1352</v>
      </c>
      <c r="J2535"/>
      <c r="K2535" t="s">
        <v>1360</v>
      </c>
      <c r="L2535">
        <v>4</v>
      </c>
      <c r="M2535">
        <v>0</v>
      </c>
      <c r="N2535">
        <v>7.6789999999999997E-2</v>
      </c>
      <c r="O2535">
        <v>0.13145000000000001</v>
      </c>
      <c r="P2535"/>
      <c r="Q2535"/>
      <c r="R2535">
        <v>0.20824000000000001</v>
      </c>
      <c r="S2535"/>
      <c r="T2535"/>
      <c r="U2535"/>
      <c r="V2535"/>
      <c r="W2535"/>
      <c r="X2535"/>
      <c r="Y2535"/>
      <c r="Z2535"/>
      <c r="AA2535"/>
      <c r="AB2535"/>
      <c r="AC2535"/>
      <c r="AD2535"/>
      <c r="AE2535">
        <v>0.13145000000000001</v>
      </c>
      <c r="AF2535"/>
      <c r="AG2535"/>
      <c r="AH2535"/>
      <c r="AI2535"/>
      <c r="AJ2535"/>
      <c r="AK2535"/>
      <c r="AL2535"/>
      <c r="AM2535"/>
      <c r="AN2535"/>
      <c r="AO2535"/>
      <c r="AP2535"/>
      <c r="AQ2535"/>
      <c r="AR2535"/>
      <c r="AS2535" t="s">
        <v>1353</v>
      </c>
      <c r="AT2535" s="108" t="str">
        <f t="shared" si="39"/>
        <v>HO2_2025-08-03_C</v>
      </c>
    </row>
    <row r="2536" spans="1:46" x14ac:dyDescent="0.35">
      <c r="A2536" t="s">
        <v>1996</v>
      </c>
      <c r="B2536" t="s">
        <v>1349</v>
      </c>
      <c r="C2536" t="s">
        <v>1356</v>
      </c>
      <c r="D2536" t="s">
        <v>1349</v>
      </c>
      <c r="E2536">
        <v>1.359E-2</v>
      </c>
      <c r="F2536" t="s">
        <v>1357</v>
      </c>
      <c r="G2536" s="6">
        <v>45872.597766203704</v>
      </c>
      <c r="H2536"/>
      <c r="I2536" t="s">
        <v>1352</v>
      </c>
      <c r="J2536"/>
      <c r="K2536" t="s">
        <v>1360</v>
      </c>
      <c r="L2536">
        <v>0</v>
      </c>
      <c r="M2536">
        <v>0</v>
      </c>
      <c r="N2536">
        <v>4.4200000000000003E-3</v>
      </c>
      <c r="O2536">
        <v>5.9699999999999996E-3</v>
      </c>
      <c r="P2536"/>
      <c r="Q2536"/>
      <c r="R2536">
        <v>1.038E-2</v>
      </c>
      <c r="S2536"/>
      <c r="T2536"/>
      <c r="U2536"/>
      <c r="V2536"/>
      <c r="W2536"/>
      <c r="X2536"/>
      <c r="Y2536"/>
      <c r="Z2536"/>
      <c r="AA2536"/>
      <c r="AB2536"/>
      <c r="AC2536"/>
      <c r="AD2536"/>
      <c r="AE2536">
        <v>5.9699999999999996E-3</v>
      </c>
      <c r="AF2536"/>
      <c r="AG2536"/>
      <c r="AH2536"/>
      <c r="AI2536"/>
      <c r="AJ2536"/>
      <c r="AK2536"/>
      <c r="AL2536"/>
      <c r="AM2536"/>
      <c r="AN2536"/>
      <c r="AO2536"/>
      <c r="AP2536"/>
      <c r="AQ2536"/>
      <c r="AR2536"/>
      <c r="AS2536" t="s">
        <v>1353</v>
      </c>
      <c r="AT2536" s="108" t="str">
        <f t="shared" si="39"/>
        <v>WP4_2025-08-03_P</v>
      </c>
    </row>
    <row r="2537" spans="1:46" x14ac:dyDescent="0.35">
      <c r="A2537" t="s">
        <v>1997</v>
      </c>
      <c r="B2537" t="s">
        <v>1349</v>
      </c>
      <c r="C2537" t="s">
        <v>1361</v>
      </c>
      <c r="D2537" t="s">
        <v>1349</v>
      </c>
      <c r="E2537">
        <v>23.49344</v>
      </c>
      <c r="F2537" t="s">
        <v>1351</v>
      </c>
      <c r="G2537" s="6">
        <v>45872.598182870373</v>
      </c>
      <c r="H2537"/>
      <c r="I2537" t="s">
        <v>1352</v>
      </c>
      <c r="J2537"/>
      <c r="K2537"/>
      <c r="L2537">
        <v>0</v>
      </c>
      <c r="M2537">
        <v>0</v>
      </c>
      <c r="N2537">
        <v>2.6929999999999999E-2</v>
      </c>
      <c r="O2537">
        <v>4.15E-3</v>
      </c>
      <c r="P2537"/>
      <c r="Q2537"/>
      <c r="R2537">
        <v>3.108E-2</v>
      </c>
      <c r="S2537"/>
      <c r="T2537"/>
      <c r="U2537"/>
      <c r="V2537"/>
      <c r="W2537"/>
      <c r="X2537"/>
      <c r="Y2537"/>
      <c r="Z2537"/>
      <c r="AA2537"/>
      <c r="AB2537"/>
      <c r="AC2537"/>
      <c r="AD2537"/>
      <c r="AE2537">
        <v>4.15E-3</v>
      </c>
      <c r="AF2537"/>
      <c r="AG2537"/>
      <c r="AH2537"/>
      <c r="AI2537"/>
      <c r="AJ2537"/>
      <c r="AK2537"/>
      <c r="AL2537"/>
      <c r="AM2537"/>
      <c r="AN2537"/>
      <c r="AO2537"/>
      <c r="AP2537"/>
      <c r="AQ2537"/>
      <c r="AR2537"/>
      <c r="AS2537" t="s">
        <v>1353</v>
      </c>
      <c r="AT2537" s="108" t="str">
        <f t="shared" si="39"/>
        <v>HO2_2025-08-03_T</v>
      </c>
    </row>
    <row r="2538" spans="1:46" x14ac:dyDescent="0.35">
      <c r="A2538" t="s">
        <v>1998</v>
      </c>
      <c r="B2538" t="s">
        <v>1349</v>
      </c>
      <c r="C2538" t="s">
        <v>1359</v>
      </c>
      <c r="D2538" t="s">
        <v>1349</v>
      </c>
      <c r="E2538">
        <v>228.6225</v>
      </c>
      <c r="F2538" t="s">
        <v>1357</v>
      </c>
      <c r="G2538" s="6">
        <v>45872.599537037036</v>
      </c>
      <c r="H2538"/>
      <c r="I2538" t="s">
        <v>1352</v>
      </c>
      <c r="J2538"/>
      <c r="K2538" t="s">
        <v>1360</v>
      </c>
      <c r="L2538">
        <v>4</v>
      </c>
      <c r="M2538">
        <v>0</v>
      </c>
      <c r="N2538">
        <v>0.14272000000000001</v>
      </c>
      <c r="O2538">
        <v>0.12867000000000001</v>
      </c>
      <c r="P2538"/>
      <c r="Q2538"/>
      <c r="R2538">
        <v>0.27139000000000002</v>
      </c>
      <c r="S2538"/>
      <c r="T2538"/>
      <c r="U2538"/>
      <c r="V2538"/>
      <c r="W2538"/>
      <c r="X2538"/>
      <c r="Y2538"/>
      <c r="Z2538"/>
      <c r="AA2538"/>
      <c r="AB2538"/>
      <c r="AC2538"/>
      <c r="AD2538"/>
      <c r="AE2538">
        <v>0.12867000000000001</v>
      </c>
      <c r="AF2538"/>
      <c r="AG2538"/>
      <c r="AH2538"/>
      <c r="AI2538"/>
      <c r="AJ2538"/>
      <c r="AK2538"/>
      <c r="AL2538"/>
      <c r="AM2538"/>
      <c r="AN2538"/>
      <c r="AO2538"/>
      <c r="AP2538"/>
      <c r="AQ2538"/>
      <c r="AR2538"/>
      <c r="AS2538" t="s">
        <v>1353</v>
      </c>
      <c r="AT2538" s="108" t="str">
        <f t="shared" si="39"/>
        <v>HO3_2025-08-03_C</v>
      </c>
    </row>
    <row r="2539" spans="1:46" x14ac:dyDescent="0.35">
      <c r="A2539" t="s">
        <v>1999</v>
      </c>
      <c r="B2539" t="s">
        <v>1349</v>
      </c>
      <c r="C2539" t="s">
        <v>1350</v>
      </c>
      <c r="D2539" t="s">
        <v>1349</v>
      </c>
      <c r="E2539">
        <v>-2.8145600000000002</v>
      </c>
      <c r="F2539" t="s">
        <v>1351</v>
      </c>
      <c r="G2539" s="6">
        <v>45872.607141203705</v>
      </c>
      <c r="H2539"/>
      <c r="I2539" t="s">
        <v>1352</v>
      </c>
      <c r="J2539"/>
      <c r="K2539"/>
      <c r="L2539">
        <v>0</v>
      </c>
      <c r="M2539">
        <v>0</v>
      </c>
      <c r="N2539">
        <v>1.0300000000000001E-3</v>
      </c>
      <c r="O2539">
        <v>-3.0000000000000001E-5</v>
      </c>
      <c r="P2539"/>
      <c r="Q2539"/>
      <c r="R2539">
        <v>1.01E-3</v>
      </c>
      <c r="S2539"/>
      <c r="T2539"/>
      <c r="U2539"/>
      <c r="V2539"/>
      <c r="W2539"/>
      <c r="X2539"/>
      <c r="Y2539"/>
      <c r="Z2539"/>
      <c r="AA2539"/>
      <c r="AB2539"/>
      <c r="AC2539"/>
      <c r="AD2539"/>
      <c r="AE2539">
        <v>-3.0000000000000001E-5</v>
      </c>
      <c r="AF2539"/>
      <c r="AG2539"/>
      <c r="AH2539"/>
      <c r="AI2539"/>
      <c r="AJ2539"/>
      <c r="AK2539"/>
      <c r="AL2539"/>
      <c r="AM2539"/>
      <c r="AN2539"/>
      <c r="AO2539"/>
      <c r="AP2539"/>
      <c r="AQ2539"/>
      <c r="AR2539"/>
      <c r="AS2539" t="s">
        <v>1353</v>
      </c>
      <c r="AT2539" s="108" t="str">
        <f t="shared" si="39"/>
        <v>AX1_2025-08-03_N</v>
      </c>
    </row>
    <row r="2540" spans="1:46" x14ac:dyDescent="0.35">
      <c r="A2540" t="s">
        <v>2000</v>
      </c>
      <c r="B2540" t="s">
        <v>1349</v>
      </c>
      <c r="C2540" t="s">
        <v>1350</v>
      </c>
      <c r="D2540" t="s">
        <v>1349</v>
      </c>
      <c r="E2540">
        <v>7.7273100000000001</v>
      </c>
      <c r="F2540" t="s">
        <v>1351</v>
      </c>
      <c r="G2540" s="6">
        <v>45872.609120370369</v>
      </c>
      <c r="H2540"/>
      <c r="I2540" t="s">
        <v>1352</v>
      </c>
      <c r="J2540"/>
      <c r="K2540"/>
      <c r="L2540">
        <v>0</v>
      </c>
      <c r="M2540">
        <v>0</v>
      </c>
      <c r="N2540">
        <v>3.107E-2</v>
      </c>
      <c r="O2540">
        <v>1.0019999999999999E-2</v>
      </c>
      <c r="P2540"/>
      <c r="Q2540"/>
      <c r="R2540">
        <v>4.1090000000000002E-2</v>
      </c>
      <c r="S2540"/>
      <c r="T2540"/>
      <c r="U2540"/>
      <c r="V2540"/>
      <c r="W2540"/>
      <c r="X2540"/>
      <c r="Y2540"/>
      <c r="Z2540"/>
      <c r="AA2540"/>
      <c r="AB2540"/>
      <c r="AC2540"/>
      <c r="AD2540"/>
      <c r="AE2540">
        <v>1.0019999999999999E-2</v>
      </c>
      <c r="AF2540"/>
      <c r="AG2540"/>
      <c r="AH2540"/>
      <c r="AI2540"/>
      <c r="AJ2540"/>
      <c r="AK2540"/>
      <c r="AL2540"/>
      <c r="AM2540"/>
      <c r="AN2540"/>
      <c r="AO2540"/>
      <c r="AP2540"/>
      <c r="AQ2540"/>
      <c r="AR2540"/>
      <c r="AS2540" t="s">
        <v>1353</v>
      </c>
      <c r="AT2540" s="108" t="str">
        <f t="shared" si="39"/>
        <v>ETL1_2025-08-03_N</v>
      </c>
    </row>
    <row r="2541" spans="1:46" x14ac:dyDescent="0.35">
      <c r="A2541" t="s">
        <v>1999</v>
      </c>
      <c r="B2541" t="s">
        <v>1349</v>
      </c>
      <c r="C2541" t="s">
        <v>1356</v>
      </c>
      <c r="D2541" t="s">
        <v>1349</v>
      </c>
      <c r="E2541">
        <v>2.6519999999999998E-2</v>
      </c>
      <c r="F2541" t="s">
        <v>1357</v>
      </c>
      <c r="G2541" s="6">
        <v>45872.609953703701</v>
      </c>
      <c r="H2541"/>
      <c r="I2541" t="s">
        <v>1352</v>
      </c>
      <c r="J2541"/>
      <c r="K2541"/>
      <c r="L2541">
        <v>0</v>
      </c>
      <c r="M2541">
        <v>0</v>
      </c>
      <c r="N2541">
        <v>9.8200000000000006E-3</v>
      </c>
      <c r="O2541">
        <v>6.8999999999999997E-4</v>
      </c>
      <c r="P2541"/>
      <c r="Q2541"/>
      <c r="R2541">
        <v>1.0500000000000001E-2</v>
      </c>
      <c r="S2541"/>
      <c r="T2541"/>
      <c r="U2541"/>
      <c r="V2541"/>
      <c r="W2541"/>
      <c r="X2541"/>
      <c r="Y2541"/>
      <c r="Z2541"/>
      <c r="AA2541"/>
      <c r="AB2541"/>
      <c r="AC2541"/>
      <c r="AD2541"/>
      <c r="AE2541">
        <v>6.8999999999999997E-4</v>
      </c>
      <c r="AF2541"/>
      <c r="AG2541"/>
      <c r="AH2541"/>
      <c r="AI2541"/>
      <c r="AJ2541"/>
      <c r="AK2541"/>
      <c r="AL2541"/>
      <c r="AM2541"/>
      <c r="AN2541"/>
      <c r="AO2541"/>
      <c r="AP2541"/>
      <c r="AQ2541"/>
      <c r="AR2541"/>
      <c r="AS2541" t="s">
        <v>1353</v>
      </c>
      <c r="AT2541" s="108" t="str">
        <f t="shared" si="39"/>
        <v>AX1_2025-08-03_P</v>
      </c>
    </row>
    <row r="2542" spans="1:46" x14ac:dyDescent="0.35">
      <c r="A2542" t="s">
        <v>1998</v>
      </c>
      <c r="B2542" t="s">
        <v>1349</v>
      </c>
      <c r="C2542" t="s">
        <v>1361</v>
      </c>
      <c r="D2542" t="s">
        <v>1349</v>
      </c>
      <c r="E2542">
        <v>30.56786</v>
      </c>
      <c r="F2542" t="s">
        <v>1351</v>
      </c>
      <c r="G2542" s="6">
        <v>45872.610891203702</v>
      </c>
      <c r="H2542"/>
      <c r="I2542" t="s">
        <v>1352</v>
      </c>
      <c r="J2542"/>
      <c r="K2542"/>
      <c r="L2542">
        <v>0</v>
      </c>
      <c r="M2542">
        <v>0</v>
      </c>
      <c r="N2542">
        <v>3.397E-2</v>
      </c>
      <c r="O2542">
        <v>7.6600000000000001E-3</v>
      </c>
      <c r="P2542"/>
      <c r="Q2542"/>
      <c r="R2542">
        <v>4.1619999999999997E-2</v>
      </c>
      <c r="S2542"/>
      <c r="T2542"/>
      <c r="U2542"/>
      <c r="V2542"/>
      <c r="W2542"/>
      <c r="X2542"/>
      <c r="Y2542"/>
      <c r="Z2542"/>
      <c r="AA2542"/>
      <c r="AB2542"/>
      <c r="AC2542"/>
      <c r="AD2542"/>
      <c r="AE2542">
        <v>7.6600000000000001E-3</v>
      </c>
      <c r="AF2542"/>
      <c r="AG2542"/>
      <c r="AH2542"/>
      <c r="AI2542"/>
      <c r="AJ2542"/>
      <c r="AK2542"/>
      <c r="AL2542"/>
      <c r="AM2542"/>
      <c r="AN2542"/>
      <c r="AO2542"/>
      <c r="AP2542"/>
      <c r="AQ2542"/>
      <c r="AR2542"/>
      <c r="AS2542" t="s">
        <v>1353</v>
      </c>
      <c r="AT2542" s="108" t="str">
        <f t="shared" si="39"/>
        <v>HO3_2025-08-03_T</v>
      </c>
    </row>
    <row r="2543" spans="1:46" x14ac:dyDescent="0.35">
      <c r="A2543" t="s">
        <v>2001</v>
      </c>
      <c r="B2543" t="s">
        <v>1349</v>
      </c>
      <c r="C2543" t="s">
        <v>1350</v>
      </c>
      <c r="D2543" t="s">
        <v>1349</v>
      </c>
      <c r="E2543">
        <v>1.03746</v>
      </c>
      <c r="F2543" t="s">
        <v>1351</v>
      </c>
      <c r="G2543" s="6">
        <v>45872.610995370371</v>
      </c>
      <c r="H2543"/>
      <c r="I2543" t="s">
        <v>1352</v>
      </c>
      <c r="J2543"/>
      <c r="K2543"/>
      <c r="L2543">
        <v>0</v>
      </c>
      <c r="M2543">
        <v>0</v>
      </c>
      <c r="N2543">
        <v>1.201E-2</v>
      </c>
      <c r="O2543">
        <v>4.28E-3</v>
      </c>
      <c r="P2543"/>
      <c r="Q2543"/>
      <c r="R2543">
        <v>1.6289999999999999E-2</v>
      </c>
      <c r="S2543"/>
      <c r="T2543"/>
      <c r="U2543"/>
      <c r="V2543"/>
      <c r="W2543"/>
      <c r="X2543"/>
      <c r="Y2543"/>
      <c r="Z2543"/>
      <c r="AA2543"/>
      <c r="AB2543"/>
      <c r="AC2543"/>
      <c r="AD2543"/>
      <c r="AE2543">
        <v>4.28E-3</v>
      </c>
      <c r="AF2543"/>
      <c r="AG2543"/>
      <c r="AH2543"/>
      <c r="AI2543"/>
      <c r="AJ2543"/>
      <c r="AK2543"/>
      <c r="AL2543"/>
      <c r="AM2543"/>
      <c r="AN2543"/>
      <c r="AO2543"/>
      <c r="AP2543"/>
      <c r="AQ2543"/>
      <c r="AR2543"/>
      <c r="AS2543" t="s">
        <v>1353</v>
      </c>
      <c r="AT2543" s="108" t="str">
        <f t="shared" si="39"/>
        <v>RO1a_2025-08-03_N</v>
      </c>
    </row>
    <row r="2544" spans="1:46" x14ac:dyDescent="0.35">
      <c r="A2544" t="s">
        <v>1999</v>
      </c>
      <c r="B2544" t="s">
        <v>1349</v>
      </c>
      <c r="C2544" t="s">
        <v>1361</v>
      </c>
      <c r="D2544" t="s">
        <v>1349</v>
      </c>
      <c r="E2544">
        <v>188.04929999999999</v>
      </c>
      <c r="F2544" t="s">
        <v>1351</v>
      </c>
      <c r="G2544" s="6">
        <v>45872.612766203703</v>
      </c>
      <c r="H2544"/>
      <c r="I2544" t="s">
        <v>1352</v>
      </c>
      <c r="J2544"/>
      <c r="K2544"/>
      <c r="L2544">
        <v>0</v>
      </c>
      <c r="M2544">
        <v>0</v>
      </c>
      <c r="N2544">
        <v>0.19234999999999999</v>
      </c>
      <c r="O2544">
        <v>5.1999999999999995E-4</v>
      </c>
      <c r="P2544"/>
      <c r="Q2544"/>
      <c r="R2544">
        <v>0.19287000000000001</v>
      </c>
      <c r="S2544"/>
      <c r="T2544"/>
      <c r="U2544"/>
      <c r="V2544"/>
      <c r="W2544"/>
      <c r="X2544"/>
      <c r="Y2544"/>
      <c r="Z2544"/>
      <c r="AA2544"/>
      <c r="AB2544"/>
      <c r="AC2544"/>
      <c r="AD2544"/>
      <c r="AE2544">
        <v>5.1999999999999995E-4</v>
      </c>
      <c r="AF2544"/>
      <c r="AG2544"/>
      <c r="AH2544"/>
      <c r="AI2544"/>
      <c r="AJ2544"/>
      <c r="AK2544"/>
      <c r="AL2544"/>
      <c r="AM2544"/>
      <c r="AN2544"/>
      <c r="AO2544"/>
      <c r="AP2544"/>
      <c r="AQ2544"/>
      <c r="AR2544"/>
      <c r="AS2544" t="s">
        <v>1353</v>
      </c>
      <c r="AT2544" s="108" t="str">
        <f t="shared" si="39"/>
        <v>AX1_2025-08-03_T</v>
      </c>
    </row>
    <row r="2545" spans="1:46" x14ac:dyDescent="0.35">
      <c r="A2545" t="s">
        <v>2002</v>
      </c>
      <c r="B2545" t="s">
        <v>1349</v>
      </c>
      <c r="C2545" t="s">
        <v>1350</v>
      </c>
      <c r="D2545" t="s">
        <v>1349</v>
      </c>
      <c r="E2545">
        <v>3.47898</v>
      </c>
      <c r="F2545" t="s">
        <v>1351</v>
      </c>
      <c r="G2545" s="6">
        <v>45872.613807870373</v>
      </c>
      <c r="H2545"/>
      <c r="I2545" t="s">
        <v>1352</v>
      </c>
      <c r="J2545"/>
      <c r="K2545"/>
      <c r="L2545">
        <v>0</v>
      </c>
      <c r="M2545">
        <v>0</v>
      </c>
      <c r="N2545">
        <v>1.8970000000000001E-2</v>
      </c>
      <c r="O2545">
        <v>2.1099999999999999E-3</v>
      </c>
      <c r="P2545"/>
      <c r="Q2545"/>
      <c r="R2545">
        <v>2.1080000000000002E-2</v>
      </c>
      <c r="S2545"/>
      <c r="T2545"/>
      <c r="U2545"/>
      <c r="V2545"/>
      <c r="W2545"/>
      <c r="X2545"/>
      <c r="Y2545"/>
      <c r="Z2545"/>
      <c r="AA2545"/>
      <c r="AB2545"/>
      <c r="AC2545"/>
      <c r="AD2545"/>
      <c r="AE2545">
        <v>2.1099999999999999E-3</v>
      </c>
      <c r="AF2545"/>
      <c r="AG2545"/>
      <c r="AH2545"/>
      <c r="AI2545"/>
      <c r="AJ2545"/>
      <c r="AK2545"/>
      <c r="AL2545"/>
      <c r="AM2545"/>
      <c r="AN2545"/>
      <c r="AO2545"/>
      <c r="AP2545"/>
      <c r="AQ2545"/>
      <c r="AR2545"/>
      <c r="AS2545" t="s">
        <v>1353</v>
      </c>
      <c r="AT2545" s="108" t="str">
        <f t="shared" si="39"/>
        <v>AC5_2025-08-03_N</v>
      </c>
    </row>
    <row r="2546" spans="1:46" x14ac:dyDescent="0.35">
      <c r="A2546" t="s">
        <v>2000</v>
      </c>
      <c r="B2546" t="s">
        <v>1349</v>
      </c>
      <c r="C2546" t="s">
        <v>1356</v>
      </c>
      <c r="D2546" t="s">
        <v>1349</v>
      </c>
      <c r="E2546">
        <v>5.4489999999999997E-2</v>
      </c>
      <c r="F2546" t="s">
        <v>1357</v>
      </c>
      <c r="G2546" s="6">
        <v>45872.613912037035</v>
      </c>
      <c r="H2546"/>
      <c r="I2546" t="s">
        <v>1352</v>
      </c>
      <c r="J2546"/>
      <c r="K2546"/>
      <c r="L2546">
        <v>0</v>
      </c>
      <c r="M2546">
        <v>0</v>
      </c>
      <c r="N2546">
        <v>2.1510000000000001E-2</v>
      </c>
      <c r="O2546">
        <v>1.4E-3</v>
      </c>
      <c r="P2546"/>
      <c r="Q2546"/>
      <c r="R2546">
        <v>2.291E-2</v>
      </c>
      <c r="S2546"/>
      <c r="T2546"/>
      <c r="U2546"/>
      <c r="V2546"/>
      <c r="W2546"/>
      <c r="X2546"/>
      <c r="Y2546"/>
      <c r="Z2546"/>
      <c r="AA2546"/>
      <c r="AB2546"/>
      <c r="AC2546"/>
      <c r="AD2546"/>
      <c r="AE2546">
        <v>1.4E-3</v>
      </c>
      <c r="AF2546"/>
      <c r="AG2546"/>
      <c r="AH2546"/>
      <c r="AI2546"/>
      <c r="AJ2546"/>
      <c r="AK2546"/>
      <c r="AL2546"/>
      <c r="AM2546"/>
      <c r="AN2546"/>
      <c r="AO2546"/>
      <c r="AP2546"/>
      <c r="AQ2546"/>
      <c r="AR2546"/>
      <c r="AS2546" t="s">
        <v>1353</v>
      </c>
      <c r="AT2546" s="108" t="str">
        <f t="shared" si="39"/>
        <v>ETL1_2025-08-03_P</v>
      </c>
    </row>
    <row r="2547" spans="1:46" x14ac:dyDescent="0.35">
      <c r="A2547" t="s">
        <v>2003</v>
      </c>
      <c r="B2547" t="s">
        <v>1349</v>
      </c>
      <c r="C2547" t="s">
        <v>1350</v>
      </c>
      <c r="D2547" t="s">
        <v>1349</v>
      </c>
      <c r="E2547">
        <v>-3.3205900000000002</v>
      </c>
      <c r="F2547" t="s">
        <v>1351</v>
      </c>
      <c r="G2547" s="6">
        <v>45872.615266203706</v>
      </c>
      <c r="H2547"/>
      <c r="I2547" t="s">
        <v>1352</v>
      </c>
      <c r="J2547"/>
      <c r="K2547"/>
      <c r="L2547">
        <v>0</v>
      </c>
      <c r="M2547">
        <v>0</v>
      </c>
      <c r="N2547">
        <v>-4.0999999999999999E-4</v>
      </c>
      <c r="O2547">
        <v>1.251E-2</v>
      </c>
      <c r="P2547"/>
      <c r="Q2547"/>
      <c r="R2547">
        <v>1.21E-2</v>
      </c>
      <c r="S2547"/>
      <c r="T2547"/>
      <c r="U2547"/>
      <c r="V2547"/>
      <c r="W2547"/>
      <c r="X2547"/>
      <c r="Y2547"/>
      <c r="Z2547"/>
      <c r="AA2547"/>
      <c r="AB2547"/>
      <c r="AC2547"/>
      <c r="AD2547"/>
      <c r="AE2547">
        <v>1.251E-2</v>
      </c>
      <c r="AF2547"/>
      <c r="AG2547"/>
      <c r="AH2547"/>
      <c r="AI2547"/>
      <c r="AJ2547"/>
      <c r="AK2547"/>
      <c r="AL2547"/>
      <c r="AM2547"/>
      <c r="AN2547"/>
      <c r="AO2547"/>
      <c r="AP2547"/>
      <c r="AQ2547"/>
      <c r="AR2547"/>
      <c r="AS2547" t="s">
        <v>1353</v>
      </c>
      <c r="AT2547" s="108" t="str">
        <f t="shared" si="39"/>
        <v>CTL1_2025-08-03_N</v>
      </c>
    </row>
    <row r="2548" spans="1:46" x14ac:dyDescent="0.35">
      <c r="A2548" t="s">
        <v>2000</v>
      </c>
      <c r="B2548" t="s">
        <v>1349</v>
      </c>
      <c r="C2548" t="s">
        <v>1361</v>
      </c>
      <c r="D2548" t="s">
        <v>1349</v>
      </c>
      <c r="E2548">
        <v>197.4357</v>
      </c>
      <c r="F2548" t="s">
        <v>1351</v>
      </c>
      <c r="G2548" s="6">
        <v>45872.615474537037</v>
      </c>
      <c r="H2548"/>
      <c r="I2548" t="s">
        <v>1352</v>
      </c>
      <c r="J2548"/>
      <c r="K2548"/>
      <c r="L2548">
        <v>0</v>
      </c>
      <c r="M2548">
        <v>0</v>
      </c>
      <c r="N2548">
        <v>0.2019</v>
      </c>
      <c r="O2548">
        <v>4.8399999999999997E-3</v>
      </c>
      <c r="P2548"/>
      <c r="Q2548"/>
      <c r="R2548">
        <v>0.20674000000000001</v>
      </c>
      <c r="S2548"/>
      <c r="T2548"/>
      <c r="U2548"/>
      <c r="V2548"/>
      <c r="W2548"/>
      <c r="X2548"/>
      <c r="Y2548"/>
      <c r="Z2548"/>
      <c r="AA2548"/>
      <c r="AB2548"/>
      <c r="AC2548"/>
      <c r="AD2548"/>
      <c r="AE2548">
        <v>4.8399999999999997E-3</v>
      </c>
      <c r="AF2548"/>
      <c r="AG2548"/>
      <c r="AH2548"/>
      <c r="AI2548"/>
      <c r="AJ2548"/>
      <c r="AK2548"/>
      <c r="AL2548"/>
      <c r="AM2548"/>
      <c r="AN2548"/>
      <c r="AO2548"/>
      <c r="AP2548"/>
      <c r="AQ2548"/>
      <c r="AR2548"/>
      <c r="AS2548" t="s">
        <v>1353</v>
      </c>
      <c r="AT2548" s="108" t="str">
        <f t="shared" si="39"/>
        <v>ETL1_2025-08-03_T</v>
      </c>
    </row>
    <row r="2549" spans="1:46" x14ac:dyDescent="0.35">
      <c r="A2549" t="s">
        <v>2000</v>
      </c>
      <c r="B2549" t="s">
        <v>1349</v>
      </c>
      <c r="C2549" t="s">
        <v>1359</v>
      </c>
      <c r="D2549" t="s">
        <v>1349</v>
      </c>
      <c r="E2549">
        <v>484.1044</v>
      </c>
      <c r="F2549" t="s">
        <v>1357</v>
      </c>
      <c r="G2549" s="6">
        <v>45872.616099537037</v>
      </c>
      <c r="H2549"/>
      <c r="I2549" t="s">
        <v>1352</v>
      </c>
      <c r="J2549"/>
      <c r="K2549" t="s">
        <v>1360</v>
      </c>
      <c r="L2549">
        <v>4</v>
      </c>
      <c r="M2549">
        <v>0</v>
      </c>
      <c r="N2549">
        <v>0.27659</v>
      </c>
      <c r="O2549">
        <v>0.12753999999999999</v>
      </c>
      <c r="P2549"/>
      <c r="Q2549"/>
      <c r="R2549">
        <v>0.40412999999999999</v>
      </c>
      <c r="S2549"/>
      <c r="T2549"/>
      <c r="U2549"/>
      <c r="V2549"/>
      <c r="W2549"/>
      <c r="X2549"/>
      <c r="Y2549"/>
      <c r="Z2549"/>
      <c r="AA2549"/>
      <c r="AB2549"/>
      <c r="AC2549"/>
      <c r="AD2549"/>
      <c r="AE2549">
        <v>0.12753999999999999</v>
      </c>
      <c r="AF2549"/>
      <c r="AG2549"/>
      <c r="AH2549"/>
      <c r="AI2549"/>
      <c r="AJ2549"/>
      <c r="AK2549"/>
      <c r="AL2549"/>
      <c r="AM2549"/>
      <c r="AN2549"/>
      <c r="AO2549"/>
      <c r="AP2549"/>
      <c r="AQ2549"/>
      <c r="AR2549"/>
      <c r="AS2549" t="s">
        <v>1353</v>
      </c>
      <c r="AT2549" s="108" t="str">
        <f t="shared" si="39"/>
        <v>ETL1_2025-08-03_C</v>
      </c>
    </row>
    <row r="2550" spans="1:46" x14ac:dyDescent="0.35">
      <c r="A2550" t="s">
        <v>2002</v>
      </c>
      <c r="B2550" t="s">
        <v>1349</v>
      </c>
      <c r="C2550" t="s">
        <v>1359</v>
      </c>
      <c r="D2550" t="s">
        <v>1349</v>
      </c>
      <c r="E2550">
        <v>350.02179999999998</v>
      </c>
      <c r="F2550" t="s">
        <v>1357</v>
      </c>
      <c r="G2550" s="6">
        <v>45872.618703703702</v>
      </c>
      <c r="H2550"/>
      <c r="I2550" t="s">
        <v>1352</v>
      </c>
      <c r="J2550"/>
      <c r="K2550" t="s">
        <v>1360</v>
      </c>
      <c r="L2550">
        <v>4</v>
      </c>
      <c r="M2550">
        <v>0</v>
      </c>
      <c r="N2550">
        <v>0.20929</v>
      </c>
      <c r="O2550">
        <v>0.12938</v>
      </c>
      <c r="P2550"/>
      <c r="Q2550"/>
      <c r="R2550">
        <v>0.33867000000000003</v>
      </c>
      <c r="S2550"/>
      <c r="T2550"/>
      <c r="U2550"/>
      <c r="V2550"/>
      <c r="W2550"/>
      <c r="X2550"/>
      <c r="Y2550"/>
      <c r="Z2550"/>
      <c r="AA2550"/>
      <c r="AB2550"/>
      <c r="AC2550"/>
      <c r="AD2550"/>
      <c r="AE2550">
        <v>0.12938</v>
      </c>
      <c r="AF2550"/>
      <c r="AG2550"/>
      <c r="AH2550"/>
      <c r="AI2550"/>
      <c r="AJ2550"/>
      <c r="AK2550"/>
      <c r="AL2550"/>
      <c r="AM2550"/>
      <c r="AN2550"/>
      <c r="AO2550"/>
      <c r="AP2550"/>
      <c r="AQ2550"/>
      <c r="AR2550"/>
      <c r="AS2550" t="s">
        <v>1353</v>
      </c>
      <c r="AT2550" s="108" t="str">
        <f t="shared" si="39"/>
        <v>AC5_2025-08-03_C</v>
      </c>
    </row>
    <row r="2551" spans="1:46" x14ac:dyDescent="0.35">
      <c r="A2551" t="s">
        <v>1999</v>
      </c>
      <c r="B2551" t="s">
        <v>1349</v>
      </c>
      <c r="C2551" t="s">
        <v>1359</v>
      </c>
      <c r="D2551" t="s">
        <v>1349</v>
      </c>
      <c r="E2551">
        <v>481.10570000000001</v>
      </c>
      <c r="F2551" t="s">
        <v>1357</v>
      </c>
      <c r="G2551" s="6">
        <v>45872.620891203704</v>
      </c>
      <c r="H2551"/>
      <c r="I2551" t="s">
        <v>1352</v>
      </c>
      <c r="J2551"/>
      <c r="K2551" t="s">
        <v>1360</v>
      </c>
      <c r="L2551">
        <v>20</v>
      </c>
      <c r="M2551">
        <v>0</v>
      </c>
      <c r="N2551">
        <v>7.5289999999999996E-2</v>
      </c>
      <c r="O2551">
        <v>0.12891</v>
      </c>
      <c r="P2551"/>
      <c r="Q2551"/>
      <c r="R2551">
        <v>0.20419000000000001</v>
      </c>
      <c r="S2551"/>
      <c r="T2551"/>
      <c r="U2551"/>
      <c r="V2551"/>
      <c r="W2551"/>
      <c r="X2551"/>
      <c r="Y2551"/>
      <c r="Z2551"/>
      <c r="AA2551"/>
      <c r="AB2551"/>
      <c r="AC2551"/>
      <c r="AD2551"/>
      <c r="AE2551">
        <v>0.12891</v>
      </c>
      <c r="AF2551"/>
      <c r="AG2551"/>
      <c r="AH2551"/>
      <c r="AI2551"/>
      <c r="AJ2551"/>
      <c r="AK2551"/>
      <c r="AL2551"/>
      <c r="AM2551"/>
      <c r="AN2551"/>
      <c r="AO2551"/>
      <c r="AP2551"/>
      <c r="AQ2551"/>
      <c r="AR2551"/>
      <c r="AS2551" t="s">
        <v>1353</v>
      </c>
      <c r="AT2551" s="108" t="str">
        <f t="shared" si="39"/>
        <v>AX1_2025-08-03_C</v>
      </c>
    </row>
    <row r="2552" spans="1:46" x14ac:dyDescent="0.35">
      <c r="A2552" t="s">
        <v>2003</v>
      </c>
      <c r="B2552" t="s">
        <v>1349</v>
      </c>
      <c r="C2552" t="s">
        <v>1359</v>
      </c>
      <c r="D2552" t="s">
        <v>1349</v>
      </c>
      <c r="E2552">
        <v>404.17880000000002</v>
      </c>
      <c r="F2552" t="s">
        <v>1357</v>
      </c>
      <c r="G2552" s="6">
        <v>45872.621307870373</v>
      </c>
      <c r="H2552"/>
      <c r="I2552" t="s">
        <v>1352</v>
      </c>
      <c r="J2552"/>
      <c r="K2552" t="s">
        <v>1360</v>
      </c>
      <c r="L2552">
        <v>4</v>
      </c>
      <c r="M2552">
        <v>0</v>
      </c>
      <c r="N2552">
        <v>0.23726</v>
      </c>
      <c r="O2552">
        <v>0.1305</v>
      </c>
      <c r="P2552"/>
      <c r="Q2552"/>
      <c r="R2552">
        <v>0.36775999999999998</v>
      </c>
      <c r="S2552"/>
      <c r="T2552"/>
      <c r="U2552"/>
      <c r="V2552"/>
      <c r="W2552"/>
      <c r="X2552"/>
      <c r="Y2552"/>
      <c r="Z2552"/>
      <c r="AA2552"/>
      <c r="AB2552"/>
      <c r="AC2552"/>
      <c r="AD2552"/>
      <c r="AE2552">
        <v>0.1305</v>
      </c>
      <c r="AF2552"/>
      <c r="AG2552"/>
      <c r="AH2552"/>
      <c r="AI2552"/>
      <c r="AJ2552"/>
      <c r="AK2552"/>
      <c r="AL2552"/>
      <c r="AM2552"/>
      <c r="AN2552"/>
      <c r="AO2552"/>
      <c r="AP2552"/>
      <c r="AQ2552"/>
      <c r="AR2552"/>
      <c r="AS2552" t="s">
        <v>1353</v>
      </c>
      <c r="AT2552" s="108" t="str">
        <f t="shared" si="39"/>
        <v>CTL1_2025-08-03_C</v>
      </c>
    </row>
    <row r="2553" spans="1:46" x14ac:dyDescent="0.35">
      <c r="A2553" t="s">
        <v>2003</v>
      </c>
      <c r="B2553" t="s">
        <v>1349</v>
      </c>
      <c r="C2553" t="s">
        <v>1361</v>
      </c>
      <c r="D2553" t="s">
        <v>1349</v>
      </c>
      <c r="E2553">
        <v>123.85250000000001</v>
      </c>
      <c r="F2553" t="s">
        <v>1351</v>
      </c>
      <c r="G2553" s="6">
        <v>45872.621516203704</v>
      </c>
      <c r="H2553"/>
      <c r="I2553" t="s">
        <v>1352</v>
      </c>
      <c r="J2553"/>
      <c r="K2553"/>
      <c r="L2553">
        <v>0</v>
      </c>
      <c r="M2553">
        <v>0</v>
      </c>
      <c r="N2553">
        <v>0.12736</v>
      </c>
      <c r="O2553">
        <v>6.6400000000000001E-3</v>
      </c>
      <c r="P2553"/>
      <c r="Q2553"/>
      <c r="R2553">
        <v>0.13400000000000001</v>
      </c>
      <c r="S2553"/>
      <c r="T2553"/>
      <c r="U2553"/>
      <c r="V2553"/>
      <c r="W2553"/>
      <c r="X2553"/>
      <c r="Y2553"/>
      <c r="Z2553"/>
      <c r="AA2553"/>
      <c r="AB2553"/>
      <c r="AC2553"/>
      <c r="AD2553"/>
      <c r="AE2553">
        <v>6.6400000000000001E-3</v>
      </c>
      <c r="AF2553"/>
      <c r="AG2553"/>
      <c r="AH2553"/>
      <c r="AI2553"/>
      <c r="AJ2553"/>
      <c r="AK2553"/>
      <c r="AL2553"/>
      <c r="AM2553"/>
      <c r="AN2553"/>
      <c r="AO2553"/>
      <c r="AP2553"/>
      <c r="AQ2553"/>
      <c r="AR2553"/>
      <c r="AS2553" t="s">
        <v>1353</v>
      </c>
      <c r="AT2553" s="108" t="str">
        <f t="shared" si="39"/>
        <v>CTL1_2025-08-03_T</v>
      </c>
    </row>
    <row r="2554" spans="1:46" x14ac:dyDescent="0.35">
      <c r="A2554" t="s">
        <v>1998</v>
      </c>
      <c r="B2554" t="s">
        <v>1349</v>
      </c>
      <c r="C2554" t="s">
        <v>1397</v>
      </c>
      <c r="D2554" t="s">
        <v>1349</v>
      </c>
      <c r="E2554">
        <v>0.27628999999999998</v>
      </c>
      <c r="F2554" t="s">
        <v>1357</v>
      </c>
      <c r="G2554" s="6">
        <v>45872.622037037036</v>
      </c>
      <c r="H2554"/>
      <c r="I2554" t="s">
        <v>1352</v>
      </c>
      <c r="J2554"/>
      <c r="K2554" t="s">
        <v>1360</v>
      </c>
      <c r="L2554">
        <v>4</v>
      </c>
      <c r="M2554">
        <v>0</v>
      </c>
      <c r="N2554">
        <v>1.082E-2</v>
      </c>
      <c r="O2554">
        <v>-1.7000000000000001E-4</v>
      </c>
      <c r="P2554"/>
      <c r="Q2554"/>
      <c r="R2554">
        <v>1.065E-2</v>
      </c>
      <c r="S2554"/>
      <c r="T2554"/>
      <c r="U2554"/>
      <c r="V2554"/>
      <c r="W2554"/>
      <c r="X2554"/>
      <c r="Y2554"/>
      <c r="Z2554"/>
      <c r="AA2554"/>
      <c r="AB2554"/>
      <c r="AC2554"/>
      <c r="AD2554"/>
      <c r="AE2554">
        <v>-1.7000000000000001E-4</v>
      </c>
      <c r="AF2554"/>
      <c r="AG2554"/>
      <c r="AH2554"/>
      <c r="AI2554"/>
      <c r="AJ2554"/>
      <c r="AK2554"/>
      <c r="AL2554"/>
      <c r="AM2554"/>
      <c r="AN2554"/>
      <c r="AO2554"/>
      <c r="AP2554"/>
      <c r="AQ2554"/>
      <c r="AR2554"/>
      <c r="AS2554" t="s">
        <v>1353</v>
      </c>
      <c r="AT2554" s="108" t="str">
        <f t="shared" si="39"/>
        <v>HO3_2025-08-03_P</v>
      </c>
    </row>
    <row r="2555" spans="1:46" x14ac:dyDescent="0.35">
      <c r="A2555" t="s">
        <v>2001</v>
      </c>
      <c r="B2555" t="s">
        <v>1349</v>
      </c>
      <c r="C2555" t="s">
        <v>1356</v>
      </c>
      <c r="D2555" t="s">
        <v>1349</v>
      </c>
      <c r="E2555">
        <v>0.19671</v>
      </c>
      <c r="F2555" t="s">
        <v>1357</v>
      </c>
      <c r="G2555" s="6">
        <v>45872.624016203707</v>
      </c>
      <c r="H2555"/>
      <c r="I2555" t="s">
        <v>1352</v>
      </c>
      <c r="J2555"/>
      <c r="K2555" t="s">
        <v>1360</v>
      </c>
      <c r="L2555">
        <v>4</v>
      </c>
      <c r="M2555">
        <v>0</v>
      </c>
      <c r="N2555">
        <v>1.5180000000000001E-2</v>
      </c>
      <c r="O2555">
        <v>-3.3E-4</v>
      </c>
      <c r="P2555"/>
      <c r="Q2555"/>
      <c r="R2555">
        <v>1.485E-2</v>
      </c>
      <c r="S2555"/>
      <c r="T2555"/>
      <c r="U2555"/>
      <c r="V2555"/>
      <c r="W2555"/>
      <c r="X2555"/>
      <c r="Y2555"/>
      <c r="Z2555"/>
      <c r="AA2555"/>
      <c r="AB2555"/>
      <c r="AC2555"/>
      <c r="AD2555"/>
      <c r="AE2555">
        <v>-3.3E-4</v>
      </c>
      <c r="AF2555"/>
      <c r="AG2555"/>
      <c r="AH2555"/>
      <c r="AI2555"/>
      <c r="AJ2555"/>
      <c r="AK2555"/>
      <c r="AL2555"/>
      <c r="AM2555"/>
      <c r="AN2555"/>
      <c r="AO2555"/>
      <c r="AP2555"/>
      <c r="AQ2555"/>
      <c r="AR2555"/>
      <c r="AS2555" t="s">
        <v>1353</v>
      </c>
      <c r="AT2555" s="108" t="str">
        <f t="shared" si="39"/>
        <v>RO1a_2025-08-03_P</v>
      </c>
    </row>
    <row r="2556" spans="1:46" x14ac:dyDescent="0.35">
      <c r="A2556" t="s">
        <v>2001</v>
      </c>
      <c r="B2556" t="s">
        <v>1349</v>
      </c>
      <c r="C2556" t="s">
        <v>1359</v>
      </c>
      <c r="D2556" t="s">
        <v>1349</v>
      </c>
      <c r="E2556">
        <v>571.25070000000005</v>
      </c>
      <c r="F2556" t="s">
        <v>1357</v>
      </c>
      <c r="G2556" s="6">
        <v>45872.624016203707</v>
      </c>
      <c r="H2556"/>
      <c r="I2556" t="s">
        <v>1352</v>
      </c>
      <c r="J2556"/>
      <c r="K2556" t="s">
        <v>1360</v>
      </c>
      <c r="L2556">
        <v>23</v>
      </c>
      <c r="M2556">
        <v>0</v>
      </c>
      <c r="N2556">
        <v>7.8020000000000006E-2</v>
      </c>
      <c r="O2556">
        <v>0.12667999999999999</v>
      </c>
      <c r="P2556"/>
      <c r="Q2556"/>
      <c r="R2556">
        <v>0.20469999999999999</v>
      </c>
      <c r="S2556"/>
      <c r="T2556"/>
      <c r="U2556"/>
      <c r="V2556"/>
      <c r="W2556"/>
      <c r="X2556"/>
      <c r="Y2556"/>
      <c r="Z2556"/>
      <c r="AA2556"/>
      <c r="AB2556"/>
      <c r="AC2556"/>
      <c r="AD2556"/>
      <c r="AE2556">
        <v>0.12667999999999999</v>
      </c>
      <c r="AF2556"/>
      <c r="AG2556"/>
      <c r="AH2556"/>
      <c r="AI2556"/>
      <c r="AJ2556"/>
      <c r="AK2556"/>
      <c r="AL2556"/>
      <c r="AM2556"/>
      <c r="AN2556"/>
      <c r="AO2556"/>
      <c r="AP2556"/>
      <c r="AQ2556"/>
      <c r="AR2556"/>
      <c r="AS2556" t="s">
        <v>1353</v>
      </c>
      <c r="AT2556" s="108" t="str">
        <f t="shared" si="39"/>
        <v>RO1a_2025-08-03_C</v>
      </c>
    </row>
    <row r="2557" spans="1:46" x14ac:dyDescent="0.35">
      <c r="A2557" t="s">
        <v>2004</v>
      </c>
      <c r="B2557" t="s">
        <v>1349</v>
      </c>
      <c r="C2557" t="s">
        <v>1350</v>
      </c>
      <c r="D2557" t="s">
        <v>1349</v>
      </c>
      <c r="E2557">
        <v>4.0723599999999998</v>
      </c>
      <c r="F2557" t="s">
        <v>1351</v>
      </c>
      <c r="G2557" s="6">
        <v>45872.624641203707</v>
      </c>
      <c r="H2557"/>
      <c r="I2557" t="s">
        <v>1352</v>
      </c>
      <c r="J2557"/>
      <c r="K2557"/>
      <c r="L2557">
        <v>0</v>
      </c>
      <c r="M2557">
        <v>0</v>
      </c>
      <c r="N2557">
        <v>2.0660000000000001E-2</v>
      </c>
      <c r="O2557">
        <v>3.1800000000000001E-3</v>
      </c>
      <c r="P2557"/>
      <c r="Q2557"/>
      <c r="R2557">
        <v>2.384E-2</v>
      </c>
      <c r="S2557"/>
      <c r="T2557"/>
      <c r="U2557"/>
      <c r="V2557"/>
      <c r="W2557"/>
      <c r="X2557"/>
      <c r="Y2557"/>
      <c r="Z2557"/>
      <c r="AA2557"/>
      <c r="AB2557"/>
      <c r="AC2557"/>
      <c r="AD2557"/>
      <c r="AE2557">
        <v>3.1800000000000001E-3</v>
      </c>
      <c r="AF2557"/>
      <c r="AG2557"/>
      <c r="AH2557"/>
      <c r="AI2557"/>
      <c r="AJ2557"/>
      <c r="AK2557"/>
      <c r="AL2557"/>
      <c r="AM2557"/>
      <c r="AN2557"/>
      <c r="AO2557"/>
      <c r="AP2557"/>
      <c r="AQ2557"/>
      <c r="AR2557"/>
      <c r="AS2557" t="s">
        <v>1353</v>
      </c>
      <c r="AT2557" s="108" t="str">
        <f t="shared" si="39"/>
        <v>SB9_2025-08-03_N</v>
      </c>
    </row>
    <row r="2558" spans="1:46" x14ac:dyDescent="0.35">
      <c r="A2558" t="s">
        <v>2004</v>
      </c>
      <c r="B2558" t="s">
        <v>1349</v>
      </c>
      <c r="C2558" t="s">
        <v>1356</v>
      </c>
      <c r="D2558" t="s">
        <v>1349</v>
      </c>
      <c r="E2558">
        <v>0.19438</v>
      </c>
      <c r="F2558" t="s">
        <v>1357</v>
      </c>
      <c r="G2558" s="6">
        <v>45872.6252662037</v>
      </c>
      <c r="H2558"/>
      <c r="I2558" t="s">
        <v>1352</v>
      </c>
      <c r="J2558"/>
      <c r="K2558"/>
      <c r="L2558">
        <v>0</v>
      </c>
      <c r="M2558">
        <v>0</v>
      </c>
      <c r="N2558">
        <v>7.9949999999999993E-2</v>
      </c>
      <c r="O2558">
        <v>5.9999999999999995E-4</v>
      </c>
      <c r="P2558"/>
      <c r="Q2558"/>
      <c r="R2558">
        <v>8.0549999999999997E-2</v>
      </c>
      <c r="S2558"/>
      <c r="T2558"/>
      <c r="U2558"/>
      <c r="V2558"/>
      <c r="W2558"/>
      <c r="X2558"/>
      <c r="Y2558"/>
      <c r="Z2558"/>
      <c r="AA2558"/>
      <c r="AB2558"/>
      <c r="AC2558"/>
      <c r="AD2558"/>
      <c r="AE2558">
        <v>5.9999999999999995E-4</v>
      </c>
      <c r="AF2558"/>
      <c r="AG2558"/>
      <c r="AH2558"/>
      <c r="AI2558"/>
      <c r="AJ2558"/>
      <c r="AK2558"/>
      <c r="AL2558"/>
      <c r="AM2558"/>
      <c r="AN2558"/>
      <c r="AO2558"/>
      <c r="AP2558"/>
      <c r="AQ2558"/>
      <c r="AR2558"/>
      <c r="AS2558" t="s">
        <v>1353</v>
      </c>
      <c r="AT2558" s="108" t="str">
        <f t="shared" si="39"/>
        <v>SB9_2025-08-03_P</v>
      </c>
    </row>
    <row r="2559" spans="1:46" x14ac:dyDescent="0.35">
      <c r="A2559" t="s">
        <v>1991</v>
      </c>
      <c r="B2559" t="s">
        <v>1349</v>
      </c>
      <c r="C2559" t="s">
        <v>1361</v>
      </c>
      <c r="D2559" t="s">
        <v>1349</v>
      </c>
      <c r="E2559">
        <v>51.476869999999998</v>
      </c>
      <c r="F2559" t="s">
        <v>1351</v>
      </c>
      <c r="G2559" s="6">
        <v>45872.626319444447</v>
      </c>
      <c r="H2559"/>
      <c r="I2559" t="s">
        <v>1352</v>
      </c>
      <c r="J2559"/>
      <c r="K2559" t="s">
        <v>1360</v>
      </c>
      <c r="L2559">
        <v>0</v>
      </c>
      <c r="M2559">
        <v>0</v>
      </c>
      <c r="N2559">
        <v>5.4789999999999998E-2</v>
      </c>
      <c r="O2559">
        <v>7.3899999999999999E-3</v>
      </c>
      <c r="P2559"/>
      <c r="Q2559"/>
      <c r="R2559">
        <v>6.2179999999999999E-2</v>
      </c>
      <c r="S2559"/>
      <c r="T2559"/>
      <c r="U2559"/>
      <c r="V2559"/>
      <c r="W2559"/>
      <c r="X2559"/>
      <c r="Y2559"/>
      <c r="Z2559"/>
      <c r="AA2559"/>
      <c r="AB2559"/>
      <c r="AC2559"/>
      <c r="AD2559"/>
      <c r="AE2559">
        <v>7.3899999999999999E-3</v>
      </c>
      <c r="AF2559"/>
      <c r="AG2559"/>
      <c r="AH2559"/>
      <c r="AI2559"/>
      <c r="AJ2559"/>
      <c r="AK2559"/>
      <c r="AL2559"/>
      <c r="AM2559"/>
      <c r="AN2559"/>
      <c r="AO2559"/>
      <c r="AP2559"/>
      <c r="AQ2559"/>
      <c r="AR2559"/>
      <c r="AS2559" t="s">
        <v>1353</v>
      </c>
      <c r="AT2559" s="108" t="str">
        <f t="shared" si="39"/>
        <v>CL4_2025-08-03_T</v>
      </c>
    </row>
    <row r="2560" spans="1:46" x14ac:dyDescent="0.35">
      <c r="A2560" t="s">
        <v>2005</v>
      </c>
      <c r="B2560" t="s">
        <v>1349</v>
      </c>
      <c r="C2560" t="s">
        <v>1350</v>
      </c>
      <c r="D2560" t="s">
        <v>1349</v>
      </c>
      <c r="E2560">
        <v>13.091089999999999</v>
      </c>
      <c r="F2560" t="s">
        <v>1351</v>
      </c>
      <c r="G2560" s="6">
        <v>45872.62641203704</v>
      </c>
      <c r="H2560"/>
      <c r="I2560" t="s">
        <v>1352</v>
      </c>
      <c r="J2560"/>
      <c r="K2560"/>
      <c r="L2560">
        <v>0</v>
      </c>
      <c r="M2560">
        <v>0</v>
      </c>
      <c r="N2560">
        <v>4.6350000000000002E-2</v>
      </c>
      <c r="O2560">
        <v>7.8100000000000001E-3</v>
      </c>
      <c r="P2560"/>
      <c r="Q2560"/>
      <c r="R2560">
        <v>5.4170000000000003E-2</v>
      </c>
      <c r="S2560"/>
      <c r="T2560"/>
      <c r="U2560"/>
      <c r="V2560"/>
      <c r="W2560"/>
      <c r="X2560"/>
      <c r="Y2560"/>
      <c r="Z2560"/>
      <c r="AA2560"/>
      <c r="AB2560"/>
      <c r="AC2560"/>
      <c r="AD2560"/>
      <c r="AE2560">
        <v>7.8100000000000001E-3</v>
      </c>
      <c r="AF2560"/>
      <c r="AG2560"/>
      <c r="AH2560"/>
      <c r="AI2560"/>
      <c r="AJ2560"/>
      <c r="AK2560"/>
      <c r="AL2560"/>
      <c r="AM2560"/>
      <c r="AN2560"/>
      <c r="AO2560"/>
      <c r="AP2560"/>
      <c r="AQ2560"/>
      <c r="AR2560"/>
      <c r="AS2560" t="s">
        <v>1353</v>
      </c>
      <c r="AT2560" s="108" t="str">
        <f t="shared" si="39"/>
        <v>PL1_2025-08-03_N</v>
      </c>
    </row>
    <row r="2561" spans="1:46" x14ac:dyDescent="0.35">
      <c r="A2561" t="s">
        <v>2002</v>
      </c>
      <c r="B2561" t="s">
        <v>1349</v>
      </c>
      <c r="C2561" t="s">
        <v>1356</v>
      </c>
      <c r="D2561" t="s">
        <v>1349</v>
      </c>
      <c r="E2561">
        <v>1.2749999999999999E-2</v>
      </c>
      <c r="F2561" t="s">
        <v>1357</v>
      </c>
      <c r="G2561" s="6">
        <v>45872.62703703704</v>
      </c>
      <c r="H2561"/>
      <c r="I2561" t="s">
        <v>1352</v>
      </c>
      <c r="J2561"/>
      <c r="K2561" t="s">
        <v>1360</v>
      </c>
      <c r="L2561">
        <v>0</v>
      </c>
      <c r="M2561">
        <v>0</v>
      </c>
      <c r="N2561">
        <v>4.0699999999999998E-3</v>
      </c>
      <c r="O2561">
        <v>-3.0000000000000001E-5</v>
      </c>
      <c r="P2561"/>
      <c r="Q2561"/>
      <c r="R2561">
        <v>4.0400000000000002E-3</v>
      </c>
      <c r="S2561"/>
      <c r="T2561"/>
      <c r="U2561"/>
      <c r="V2561"/>
      <c r="W2561"/>
      <c r="X2561"/>
      <c r="Y2561"/>
      <c r="Z2561"/>
      <c r="AA2561"/>
      <c r="AB2561"/>
      <c r="AC2561"/>
      <c r="AD2561"/>
      <c r="AE2561">
        <v>-3.0000000000000001E-5</v>
      </c>
      <c r="AF2561"/>
      <c r="AG2561"/>
      <c r="AH2561"/>
      <c r="AI2561"/>
      <c r="AJ2561"/>
      <c r="AK2561"/>
      <c r="AL2561"/>
      <c r="AM2561"/>
      <c r="AN2561"/>
      <c r="AO2561"/>
      <c r="AP2561"/>
      <c r="AQ2561"/>
      <c r="AR2561"/>
      <c r="AS2561" t="s">
        <v>1353</v>
      </c>
      <c r="AT2561" s="108" t="str">
        <f t="shared" si="39"/>
        <v>AC5_2025-08-03_P</v>
      </c>
    </row>
    <row r="2562" spans="1:46" x14ac:dyDescent="0.35">
      <c r="A2562" t="s">
        <v>2001</v>
      </c>
      <c r="B2562" t="s">
        <v>1349</v>
      </c>
      <c r="C2562" t="s">
        <v>1361</v>
      </c>
      <c r="D2562" t="s">
        <v>1349</v>
      </c>
      <c r="E2562">
        <v>795.92020000000002</v>
      </c>
      <c r="F2562" t="s">
        <v>1351</v>
      </c>
      <c r="G2562" s="6">
        <v>45872.628703703704</v>
      </c>
      <c r="H2562"/>
      <c r="I2562" t="s">
        <v>1352</v>
      </c>
      <c r="J2562"/>
      <c r="K2562" t="s">
        <v>1360</v>
      </c>
      <c r="L2562">
        <v>4</v>
      </c>
      <c r="M2562">
        <v>0</v>
      </c>
      <c r="N2562">
        <v>0.16305</v>
      </c>
      <c r="O2562">
        <v>3.6000000000000002E-4</v>
      </c>
      <c r="P2562"/>
      <c r="Q2562"/>
      <c r="R2562">
        <v>0.16342000000000001</v>
      </c>
      <c r="S2562"/>
      <c r="T2562"/>
      <c r="U2562"/>
      <c r="V2562"/>
      <c r="W2562"/>
      <c r="X2562"/>
      <c r="Y2562"/>
      <c r="Z2562"/>
      <c r="AA2562"/>
      <c r="AB2562"/>
      <c r="AC2562"/>
      <c r="AD2562"/>
      <c r="AE2562">
        <v>3.6000000000000002E-4</v>
      </c>
      <c r="AF2562"/>
      <c r="AG2562"/>
      <c r="AH2562"/>
      <c r="AI2562"/>
      <c r="AJ2562"/>
      <c r="AK2562"/>
      <c r="AL2562"/>
      <c r="AM2562"/>
      <c r="AN2562"/>
      <c r="AO2562"/>
      <c r="AP2562"/>
      <c r="AQ2562"/>
      <c r="AR2562"/>
      <c r="AS2562" t="s">
        <v>1353</v>
      </c>
      <c r="AT2562" s="108" t="str">
        <f t="shared" ref="AT2562:AT2625" si="40">A2562&amp;"_"&amp;LEFT(C2562,1)</f>
        <v>RO1a_2025-08-03_T</v>
      </c>
    </row>
    <row r="2563" spans="1:46" x14ac:dyDescent="0.35">
      <c r="A2563" t="s">
        <v>2006</v>
      </c>
      <c r="B2563" t="s">
        <v>1349</v>
      </c>
      <c r="C2563" t="s">
        <v>1350</v>
      </c>
      <c r="D2563" t="s">
        <v>1349</v>
      </c>
      <c r="E2563">
        <v>-0.86046</v>
      </c>
      <c r="F2563" t="s">
        <v>1351</v>
      </c>
      <c r="G2563" s="6">
        <v>45872.629537037035</v>
      </c>
      <c r="H2563"/>
      <c r="I2563" t="s">
        <v>1352</v>
      </c>
      <c r="J2563"/>
      <c r="K2563"/>
      <c r="L2563">
        <v>0</v>
      </c>
      <c r="M2563">
        <v>0</v>
      </c>
      <c r="N2563">
        <v>6.6E-3</v>
      </c>
      <c r="O2563">
        <v>5.0600000000000003E-3</v>
      </c>
      <c r="P2563"/>
      <c r="Q2563"/>
      <c r="R2563">
        <v>1.166E-2</v>
      </c>
      <c r="S2563"/>
      <c r="T2563"/>
      <c r="U2563"/>
      <c r="V2563"/>
      <c r="W2563"/>
      <c r="X2563"/>
      <c r="Y2563"/>
      <c r="Z2563"/>
      <c r="AA2563"/>
      <c r="AB2563"/>
      <c r="AC2563"/>
      <c r="AD2563"/>
      <c r="AE2563">
        <v>5.0600000000000003E-3</v>
      </c>
      <c r="AF2563"/>
      <c r="AG2563"/>
      <c r="AH2563"/>
      <c r="AI2563"/>
      <c r="AJ2563"/>
      <c r="AK2563"/>
      <c r="AL2563"/>
      <c r="AM2563"/>
      <c r="AN2563"/>
      <c r="AO2563"/>
      <c r="AP2563"/>
      <c r="AQ2563"/>
      <c r="AR2563"/>
      <c r="AS2563" t="s">
        <v>1353</v>
      </c>
      <c r="AT2563" s="108" t="str">
        <f t="shared" si="40"/>
        <v>SB2_2025-08-03_N</v>
      </c>
    </row>
    <row r="2564" spans="1:46" x14ac:dyDescent="0.35">
      <c r="A2564" t="s">
        <v>2004</v>
      </c>
      <c r="B2564" t="s">
        <v>1349</v>
      </c>
      <c r="C2564" t="s">
        <v>1359</v>
      </c>
      <c r="D2564" t="s">
        <v>1349</v>
      </c>
      <c r="E2564">
        <v>591.52059999999994</v>
      </c>
      <c r="F2564" t="s">
        <v>1357</v>
      </c>
      <c r="G2564" s="6">
        <v>45872.631620370368</v>
      </c>
      <c r="H2564"/>
      <c r="I2564" t="s">
        <v>1352</v>
      </c>
      <c r="J2564"/>
      <c r="K2564" t="s">
        <v>1360</v>
      </c>
      <c r="L2564">
        <v>24</v>
      </c>
      <c r="M2564">
        <v>0</v>
      </c>
      <c r="N2564">
        <v>7.7579999999999996E-2</v>
      </c>
      <c r="O2564">
        <v>0.12773999999999999</v>
      </c>
      <c r="P2564"/>
      <c r="Q2564"/>
      <c r="R2564">
        <v>0.20533000000000001</v>
      </c>
      <c r="S2564"/>
      <c r="T2564"/>
      <c r="U2564"/>
      <c r="V2564"/>
      <c r="W2564"/>
      <c r="X2564"/>
      <c r="Y2564"/>
      <c r="Z2564"/>
      <c r="AA2564"/>
      <c r="AB2564"/>
      <c r="AC2564"/>
      <c r="AD2564"/>
      <c r="AE2564">
        <v>0.12773999999999999</v>
      </c>
      <c r="AF2564"/>
      <c r="AG2564"/>
      <c r="AH2564"/>
      <c r="AI2564"/>
      <c r="AJ2564"/>
      <c r="AK2564"/>
      <c r="AL2564"/>
      <c r="AM2564"/>
      <c r="AN2564"/>
      <c r="AO2564"/>
      <c r="AP2564"/>
      <c r="AQ2564"/>
      <c r="AR2564"/>
      <c r="AS2564" t="s">
        <v>1353</v>
      </c>
      <c r="AT2564" s="108" t="str">
        <f t="shared" si="40"/>
        <v>SB9_2025-08-03_C</v>
      </c>
    </row>
    <row r="2565" spans="1:46" x14ac:dyDescent="0.35">
      <c r="A2565" t="s">
        <v>2003</v>
      </c>
      <c r="B2565" t="s">
        <v>1349</v>
      </c>
      <c r="C2565" t="s">
        <v>1356</v>
      </c>
      <c r="D2565" t="s">
        <v>1349</v>
      </c>
      <c r="E2565">
        <v>0.14297000000000001</v>
      </c>
      <c r="F2565" t="s">
        <v>1357</v>
      </c>
      <c r="G2565" s="6">
        <v>45872.631932870368</v>
      </c>
      <c r="H2565"/>
      <c r="I2565" t="s">
        <v>1352</v>
      </c>
      <c r="J2565"/>
      <c r="K2565" t="s">
        <v>1360</v>
      </c>
      <c r="L2565">
        <v>0</v>
      </c>
      <c r="M2565">
        <v>0</v>
      </c>
      <c r="N2565">
        <v>5.8470000000000001E-2</v>
      </c>
      <c r="O2565">
        <v>4.2599999999999999E-3</v>
      </c>
      <c r="P2565"/>
      <c r="Q2565"/>
      <c r="R2565">
        <v>6.2729999999999994E-2</v>
      </c>
      <c r="S2565"/>
      <c r="T2565"/>
      <c r="U2565"/>
      <c r="V2565"/>
      <c r="W2565"/>
      <c r="X2565"/>
      <c r="Y2565"/>
      <c r="Z2565"/>
      <c r="AA2565"/>
      <c r="AB2565"/>
      <c r="AC2565"/>
      <c r="AD2565"/>
      <c r="AE2565">
        <v>4.2599999999999999E-3</v>
      </c>
      <c r="AF2565"/>
      <c r="AG2565"/>
      <c r="AH2565"/>
      <c r="AI2565"/>
      <c r="AJ2565"/>
      <c r="AK2565"/>
      <c r="AL2565"/>
      <c r="AM2565"/>
      <c r="AN2565"/>
      <c r="AO2565"/>
      <c r="AP2565"/>
      <c r="AQ2565"/>
      <c r="AR2565"/>
      <c r="AS2565" t="s">
        <v>1353</v>
      </c>
      <c r="AT2565" s="108" t="str">
        <f t="shared" si="40"/>
        <v>CTL1_2025-08-03_P</v>
      </c>
    </row>
    <row r="2566" spans="1:46" x14ac:dyDescent="0.35">
      <c r="A2566" t="s">
        <v>2007</v>
      </c>
      <c r="B2566" t="s">
        <v>1349</v>
      </c>
      <c r="C2566" t="s">
        <v>1350</v>
      </c>
      <c r="D2566" t="s">
        <v>1349</v>
      </c>
      <c r="E2566">
        <v>-3.5019300000000002</v>
      </c>
      <c r="F2566" t="s">
        <v>1351</v>
      </c>
      <c r="G2566" s="6">
        <v>45872.631932870368</v>
      </c>
      <c r="H2566"/>
      <c r="I2566" t="s">
        <v>1352</v>
      </c>
      <c r="J2566"/>
      <c r="K2566"/>
      <c r="L2566">
        <v>0</v>
      </c>
      <c r="M2566">
        <v>0</v>
      </c>
      <c r="N2566">
        <v>-9.2000000000000003E-4</v>
      </c>
      <c r="O2566">
        <v>1.374E-2</v>
      </c>
      <c r="P2566"/>
      <c r="Q2566"/>
      <c r="R2566">
        <v>1.281E-2</v>
      </c>
      <c r="S2566"/>
      <c r="T2566"/>
      <c r="U2566"/>
      <c r="V2566"/>
      <c r="W2566"/>
      <c r="X2566"/>
      <c r="Y2566"/>
      <c r="Z2566"/>
      <c r="AA2566"/>
      <c r="AB2566"/>
      <c r="AC2566"/>
      <c r="AD2566"/>
      <c r="AE2566">
        <v>1.374E-2</v>
      </c>
      <c r="AF2566"/>
      <c r="AG2566"/>
      <c r="AH2566"/>
      <c r="AI2566"/>
      <c r="AJ2566"/>
      <c r="AK2566"/>
      <c r="AL2566"/>
      <c r="AM2566"/>
      <c r="AN2566"/>
      <c r="AO2566"/>
      <c r="AP2566"/>
      <c r="AQ2566"/>
      <c r="AR2566"/>
      <c r="AS2566" t="s">
        <v>1353</v>
      </c>
      <c r="AT2566" s="108" t="str">
        <f t="shared" si="40"/>
        <v>SPBP2_2025-08-03_N</v>
      </c>
    </row>
    <row r="2567" spans="1:46" x14ac:dyDescent="0.35">
      <c r="A2567" t="s">
        <v>2002</v>
      </c>
      <c r="B2567" t="s">
        <v>1349</v>
      </c>
      <c r="C2567" t="s">
        <v>1361</v>
      </c>
      <c r="D2567" t="s">
        <v>1349</v>
      </c>
      <c r="E2567">
        <v>198.3937</v>
      </c>
      <c r="F2567" t="s">
        <v>1351</v>
      </c>
      <c r="G2567" s="6">
        <v>45872.632245370369</v>
      </c>
      <c r="H2567"/>
      <c r="I2567" t="s">
        <v>1352</v>
      </c>
      <c r="J2567"/>
      <c r="K2567" t="s">
        <v>1360</v>
      </c>
      <c r="L2567">
        <v>4</v>
      </c>
      <c r="M2567">
        <v>0</v>
      </c>
      <c r="N2567">
        <v>4.3029999999999999E-2</v>
      </c>
      <c r="O2567">
        <v>-3.6999999999999999E-4</v>
      </c>
      <c r="P2567"/>
      <c r="Q2567"/>
      <c r="R2567">
        <v>4.2659999999999997E-2</v>
      </c>
      <c r="S2567"/>
      <c r="T2567"/>
      <c r="U2567"/>
      <c r="V2567"/>
      <c r="W2567"/>
      <c r="X2567"/>
      <c r="Y2567"/>
      <c r="Z2567"/>
      <c r="AA2567"/>
      <c r="AB2567"/>
      <c r="AC2567"/>
      <c r="AD2567"/>
      <c r="AE2567">
        <v>-3.6999999999999999E-4</v>
      </c>
      <c r="AF2567"/>
      <c r="AG2567"/>
      <c r="AH2567"/>
      <c r="AI2567"/>
      <c r="AJ2567"/>
      <c r="AK2567"/>
      <c r="AL2567"/>
      <c r="AM2567"/>
      <c r="AN2567"/>
      <c r="AO2567"/>
      <c r="AP2567"/>
      <c r="AQ2567"/>
      <c r="AR2567"/>
      <c r="AS2567" t="s">
        <v>1353</v>
      </c>
      <c r="AT2567" s="108" t="str">
        <f t="shared" si="40"/>
        <v>AC5_2025-08-03_T</v>
      </c>
    </row>
    <row r="2568" spans="1:46" x14ac:dyDescent="0.35">
      <c r="A2568" t="s">
        <v>2006</v>
      </c>
      <c r="B2568" t="s">
        <v>1349</v>
      </c>
      <c r="C2568" t="s">
        <v>1356</v>
      </c>
      <c r="D2568" t="s">
        <v>1349</v>
      </c>
      <c r="E2568">
        <v>0.18301000000000001</v>
      </c>
      <c r="F2568" t="s">
        <v>1357</v>
      </c>
      <c r="G2568" s="6">
        <v>45872.632453703707</v>
      </c>
      <c r="H2568"/>
      <c r="I2568" t="s">
        <v>1352</v>
      </c>
      <c r="J2568"/>
      <c r="K2568"/>
      <c r="L2568">
        <v>0</v>
      </c>
      <c r="M2568">
        <v>0</v>
      </c>
      <c r="N2568">
        <v>7.5200000000000003E-2</v>
      </c>
      <c r="O2568">
        <v>7.3999999999999999E-4</v>
      </c>
      <c r="P2568"/>
      <c r="Q2568"/>
      <c r="R2568">
        <v>7.5950000000000004E-2</v>
      </c>
      <c r="S2568"/>
      <c r="T2568"/>
      <c r="U2568"/>
      <c r="V2568"/>
      <c r="W2568"/>
      <c r="X2568"/>
      <c r="Y2568"/>
      <c r="Z2568"/>
      <c r="AA2568"/>
      <c r="AB2568"/>
      <c r="AC2568"/>
      <c r="AD2568"/>
      <c r="AE2568">
        <v>7.3999999999999999E-4</v>
      </c>
      <c r="AF2568"/>
      <c r="AG2568"/>
      <c r="AH2568"/>
      <c r="AI2568"/>
      <c r="AJ2568"/>
      <c r="AK2568"/>
      <c r="AL2568"/>
      <c r="AM2568"/>
      <c r="AN2568"/>
      <c r="AO2568"/>
      <c r="AP2568"/>
      <c r="AQ2568"/>
      <c r="AR2568"/>
      <c r="AS2568" t="s">
        <v>1353</v>
      </c>
      <c r="AT2568" s="108" t="str">
        <f t="shared" si="40"/>
        <v>SB2_2025-08-03_P</v>
      </c>
    </row>
    <row r="2569" spans="1:46" x14ac:dyDescent="0.35">
      <c r="A2569" t="s">
        <v>2005</v>
      </c>
      <c r="B2569" t="s">
        <v>1349</v>
      </c>
      <c r="C2569" t="s">
        <v>1361</v>
      </c>
      <c r="D2569" t="s">
        <v>1349</v>
      </c>
      <c r="E2569">
        <v>357.58510000000001</v>
      </c>
      <c r="F2569" t="s">
        <v>1351</v>
      </c>
      <c r="G2569" s="6">
        <v>45872.6327662037</v>
      </c>
      <c r="H2569"/>
      <c r="I2569" t="s">
        <v>1352</v>
      </c>
      <c r="J2569"/>
      <c r="K2569"/>
      <c r="L2569">
        <v>0</v>
      </c>
      <c r="M2569">
        <v>0</v>
      </c>
      <c r="N2569">
        <v>0.36677999999999999</v>
      </c>
      <c r="O2569">
        <v>4.13E-3</v>
      </c>
      <c r="P2569"/>
      <c r="Q2569"/>
      <c r="R2569">
        <v>0.37091000000000002</v>
      </c>
      <c r="S2569"/>
      <c r="T2569"/>
      <c r="U2569"/>
      <c r="V2569"/>
      <c r="W2569"/>
      <c r="X2569"/>
      <c r="Y2569"/>
      <c r="Z2569"/>
      <c r="AA2569"/>
      <c r="AB2569"/>
      <c r="AC2569"/>
      <c r="AD2569"/>
      <c r="AE2569">
        <v>4.13E-3</v>
      </c>
      <c r="AF2569"/>
      <c r="AG2569"/>
      <c r="AH2569"/>
      <c r="AI2569"/>
      <c r="AJ2569"/>
      <c r="AK2569"/>
      <c r="AL2569"/>
      <c r="AM2569"/>
      <c r="AN2569"/>
      <c r="AO2569"/>
      <c r="AP2569"/>
      <c r="AQ2569"/>
      <c r="AR2569"/>
      <c r="AS2569" t="s">
        <v>1353</v>
      </c>
      <c r="AT2569" s="108" t="str">
        <f t="shared" si="40"/>
        <v>PL1_2025-08-03_T</v>
      </c>
    </row>
    <row r="2570" spans="1:46" x14ac:dyDescent="0.35">
      <c r="A2570" t="s">
        <v>2006</v>
      </c>
      <c r="B2570" t="s">
        <v>1349</v>
      </c>
      <c r="C2570" t="s">
        <v>1361</v>
      </c>
      <c r="D2570" t="s">
        <v>1349</v>
      </c>
      <c r="E2570">
        <v>179.80439999999999</v>
      </c>
      <c r="F2570" t="s">
        <v>1351</v>
      </c>
      <c r="G2570" s="6">
        <v>45872.63484953704</v>
      </c>
      <c r="H2570"/>
      <c r="I2570" t="s">
        <v>1352</v>
      </c>
      <c r="J2570"/>
      <c r="K2570"/>
      <c r="L2570">
        <v>0</v>
      </c>
      <c r="M2570">
        <v>0</v>
      </c>
      <c r="N2570">
        <v>0.18396999999999999</v>
      </c>
      <c r="O2570">
        <v>3.5500000000000002E-3</v>
      </c>
      <c r="P2570"/>
      <c r="Q2570"/>
      <c r="R2570">
        <v>0.18751000000000001</v>
      </c>
      <c r="S2570"/>
      <c r="T2570"/>
      <c r="U2570"/>
      <c r="V2570"/>
      <c r="W2570"/>
      <c r="X2570"/>
      <c r="Y2570"/>
      <c r="Z2570"/>
      <c r="AA2570"/>
      <c r="AB2570"/>
      <c r="AC2570"/>
      <c r="AD2570"/>
      <c r="AE2570">
        <v>3.5500000000000002E-3</v>
      </c>
      <c r="AF2570"/>
      <c r="AG2570"/>
      <c r="AH2570"/>
      <c r="AI2570"/>
      <c r="AJ2570"/>
      <c r="AK2570"/>
      <c r="AL2570"/>
      <c r="AM2570"/>
      <c r="AN2570"/>
      <c r="AO2570"/>
      <c r="AP2570"/>
      <c r="AQ2570"/>
      <c r="AR2570"/>
      <c r="AS2570" t="s">
        <v>1353</v>
      </c>
      <c r="AT2570" s="108" t="str">
        <f t="shared" si="40"/>
        <v>SB2_2025-08-03_T</v>
      </c>
    </row>
    <row r="2571" spans="1:46" x14ac:dyDescent="0.35">
      <c r="A2571" t="s">
        <v>2008</v>
      </c>
      <c r="B2571" t="s">
        <v>1349</v>
      </c>
      <c r="C2571" t="s">
        <v>1350</v>
      </c>
      <c r="D2571" t="s">
        <v>1349</v>
      </c>
      <c r="E2571">
        <v>13.687110000000001</v>
      </c>
      <c r="F2571" t="s">
        <v>1351</v>
      </c>
      <c r="G2571" s="6">
        <v>45872.638078703705</v>
      </c>
      <c r="H2571"/>
      <c r="I2571" t="s">
        <v>1352</v>
      </c>
      <c r="J2571"/>
      <c r="K2571"/>
      <c r="L2571">
        <v>0</v>
      </c>
      <c r="M2571">
        <v>0</v>
      </c>
      <c r="N2571">
        <v>4.8050000000000002E-2</v>
      </c>
      <c r="O2571">
        <v>5.8399999999999997E-3</v>
      </c>
      <c r="P2571"/>
      <c r="Q2571"/>
      <c r="R2571">
        <v>5.389E-2</v>
      </c>
      <c r="S2571"/>
      <c r="T2571"/>
      <c r="U2571"/>
      <c r="V2571"/>
      <c r="W2571"/>
      <c r="X2571"/>
      <c r="Y2571"/>
      <c r="Z2571"/>
      <c r="AA2571"/>
      <c r="AB2571"/>
      <c r="AC2571"/>
      <c r="AD2571"/>
      <c r="AE2571">
        <v>5.8399999999999997E-3</v>
      </c>
      <c r="AF2571"/>
      <c r="AG2571"/>
      <c r="AH2571"/>
      <c r="AI2571"/>
      <c r="AJ2571"/>
      <c r="AK2571"/>
      <c r="AL2571"/>
      <c r="AM2571"/>
      <c r="AN2571"/>
      <c r="AO2571"/>
      <c r="AP2571"/>
      <c r="AQ2571"/>
      <c r="AR2571"/>
      <c r="AS2571" t="s">
        <v>1353</v>
      </c>
      <c r="AT2571" s="108" t="str">
        <f t="shared" si="40"/>
        <v>RBA_2025-08-03_N</v>
      </c>
    </row>
    <row r="2572" spans="1:46" x14ac:dyDescent="0.35">
      <c r="A2572" t="s">
        <v>2007</v>
      </c>
      <c r="B2572" t="s">
        <v>1349</v>
      </c>
      <c r="C2572" t="s">
        <v>1359</v>
      </c>
      <c r="D2572" t="s">
        <v>1349</v>
      </c>
      <c r="E2572">
        <v>253.80199999999999</v>
      </c>
      <c r="F2572" t="s">
        <v>1357</v>
      </c>
      <c r="G2572" s="6">
        <v>45872.638807870368</v>
      </c>
      <c r="H2572"/>
      <c r="I2572" t="s">
        <v>1352</v>
      </c>
      <c r="J2572"/>
      <c r="K2572" t="s">
        <v>1360</v>
      </c>
      <c r="L2572">
        <v>4</v>
      </c>
      <c r="M2572">
        <v>0</v>
      </c>
      <c r="N2572">
        <v>0.15697</v>
      </c>
      <c r="O2572">
        <v>0.12764</v>
      </c>
      <c r="P2572"/>
      <c r="Q2572"/>
      <c r="R2572">
        <v>0.28460999999999997</v>
      </c>
      <c r="S2572"/>
      <c r="T2572"/>
      <c r="U2572"/>
      <c r="V2572"/>
      <c r="W2572"/>
      <c r="X2572"/>
      <c r="Y2572"/>
      <c r="Z2572"/>
      <c r="AA2572"/>
      <c r="AB2572"/>
      <c r="AC2572"/>
      <c r="AD2572"/>
      <c r="AE2572">
        <v>0.12764</v>
      </c>
      <c r="AF2572"/>
      <c r="AG2572"/>
      <c r="AH2572"/>
      <c r="AI2572"/>
      <c r="AJ2572"/>
      <c r="AK2572"/>
      <c r="AL2572"/>
      <c r="AM2572"/>
      <c r="AN2572"/>
      <c r="AO2572"/>
      <c r="AP2572"/>
      <c r="AQ2572"/>
      <c r="AR2572"/>
      <c r="AS2572" t="s">
        <v>1353</v>
      </c>
      <c r="AT2572" s="108" t="str">
        <f t="shared" si="40"/>
        <v>SPBP2_2025-08-03_C</v>
      </c>
    </row>
    <row r="2573" spans="1:46" x14ac:dyDescent="0.35">
      <c r="A2573" t="s">
        <v>2007</v>
      </c>
      <c r="B2573" t="s">
        <v>1349</v>
      </c>
      <c r="C2573" t="s">
        <v>1361</v>
      </c>
      <c r="D2573" t="s">
        <v>1349</v>
      </c>
      <c r="E2573">
        <v>140.86179999999999</v>
      </c>
      <c r="F2573" t="s">
        <v>1351</v>
      </c>
      <c r="G2573" s="6">
        <v>45872.639849537038</v>
      </c>
      <c r="H2573"/>
      <c r="I2573" t="s">
        <v>1352</v>
      </c>
      <c r="J2573"/>
      <c r="K2573"/>
      <c r="L2573">
        <v>0</v>
      </c>
      <c r="M2573">
        <v>0</v>
      </c>
      <c r="N2573">
        <v>0.14452000000000001</v>
      </c>
      <c r="O2573">
        <v>6.8599999999999998E-3</v>
      </c>
      <c r="P2573"/>
      <c r="Q2573"/>
      <c r="R2573">
        <v>0.15137999999999999</v>
      </c>
      <c r="S2573"/>
      <c r="T2573"/>
      <c r="U2573"/>
      <c r="V2573"/>
      <c r="W2573"/>
      <c r="X2573"/>
      <c r="Y2573"/>
      <c r="Z2573"/>
      <c r="AA2573"/>
      <c r="AB2573"/>
      <c r="AC2573"/>
      <c r="AD2573"/>
      <c r="AE2573">
        <v>6.8599999999999998E-3</v>
      </c>
      <c r="AF2573"/>
      <c r="AG2573"/>
      <c r="AH2573"/>
      <c r="AI2573"/>
      <c r="AJ2573"/>
      <c r="AK2573"/>
      <c r="AL2573"/>
      <c r="AM2573"/>
      <c r="AN2573"/>
      <c r="AO2573"/>
      <c r="AP2573"/>
      <c r="AQ2573"/>
      <c r="AR2573"/>
      <c r="AS2573" t="s">
        <v>1353</v>
      </c>
      <c r="AT2573" s="108" t="str">
        <f t="shared" si="40"/>
        <v>SPBP2_2025-08-03_T</v>
      </c>
    </row>
    <row r="2574" spans="1:46" x14ac:dyDescent="0.35">
      <c r="A2574" t="s">
        <v>2005</v>
      </c>
      <c r="B2574" t="s">
        <v>1349</v>
      </c>
      <c r="C2574" t="s">
        <v>1356</v>
      </c>
      <c r="D2574" t="s">
        <v>1349</v>
      </c>
      <c r="E2574">
        <v>3.338E-2</v>
      </c>
      <c r="F2574" t="s">
        <v>1357</v>
      </c>
      <c r="G2574" s="6">
        <v>45872.640370370369</v>
      </c>
      <c r="H2574"/>
      <c r="I2574" t="s">
        <v>1352</v>
      </c>
      <c r="J2574"/>
      <c r="K2574" t="s">
        <v>1360</v>
      </c>
      <c r="L2574">
        <v>0</v>
      </c>
      <c r="M2574">
        <v>0</v>
      </c>
      <c r="N2574">
        <v>1.269E-2</v>
      </c>
      <c r="O2574">
        <v>9.6000000000000002E-4</v>
      </c>
      <c r="P2574"/>
      <c r="Q2574"/>
      <c r="R2574">
        <v>1.3650000000000001E-2</v>
      </c>
      <c r="S2574"/>
      <c r="T2574"/>
      <c r="U2574"/>
      <c r="V2574"/>
      <c r="W2574"/>
      <c r="X2574"/>
      <c r="Y2574"/>
      <c r="Z2574"/>
      <c r="AA2574"/>
      <c r="AB2574"/>
      <c r="AC2574"/>
      <c r="AD2574"/>
      <c r="AE2574">
        <v>9.6000000000000002E-4</v>
      </c>
      <c r="AF2574"/>
      <c r="AG2574"/>
      <c r="AH2574"/>
      <c r="AI2574"/>
      <c r="AJ2574"/>
      <c r="AK2574"/>
      <c r="AL2574"/>
      <c r="AM2574"/>
      <c r="AN2574"/>
      <c r="AO2574"/>
      <c r="AP2574"/>
      <c r="AQ2574"/>
      <c r="AR2574"/>
      <c r="AS2574" t="s">
        <v>1353</v>
      </c>
      <c r="AT2574" s="108" t="str">
        <f t="shared" si="40"/>
        <v>PL1_2025-08-03_P</v>
      </c>
    </row>
    <row r="2575" spans="1:46" x14ac:dyDescent="0.35">
      <c r="A2575" t="s">
        <v>2008</v>
      </c>
      <c r="B2575" t="s">
        <v>1349</v>
      </c>
      <c r="C2575" t="s">
        <v>1356</v>
      </c>
      <c r="D2575" t="s">
        <v>1349</v>
      </c>
      <c r="E2575">
        <v>3.354E-2</v>
      </c>
      <c r="F2575" t="s">
        <v>1357</v>
      </c>
      <c r="G2575" s="6">
        <v>45872.6405787037</v>
      </c>
      <c r="H2575"/>
      <c r="I2575" t="s">
        <v>1352</v>
      </c>
      <c r="J2575"/>
      <c r="K2575"/>
      <c r="L2575">
        <v>0</v>
      </c>
      <c r="M2575">
        <v>0</v>
      </c>
      <c r="N2575">
        <v>1.2749999999999999E-2</v>
      </c>
      <c r="O2575">
        <v>6.4000000000000005E-4</v>
      </c>
      <c r="P2575"/>
      <c r="Q2575"/>
      <c r="R2575">
        <v>1.3390000000000001E-2</v>
      </c>
      <c r="S2575"/>
      <c r="T2575"/>
      <c r="U2575"/>
      <c r="V2575"/>
      <c r="W2575"/>
      <c r="X2575"/>
      <c r="Y2575"/>
      <c r="Z2575"/>
      <c r="AA2575"/>
      <c r="AB2575"/>
      <c r="AC2575"/>
      <c r="AD2575"/>
      <c r="AE2575">
        <v>6.4000000000000005E-4</v>
      </c>
      <c r="AF2575"/>
      <c r="AG2575"/>
      <c r="AH2575"/>
      <c r="AI2575"/>
      <c r="AJ2575"/>
      <c r="AK2575"/>
      <c r="AL2575"/>
      <c r="AM2575"/>
      <c r="AN2575"/>
      <c r="AO2575"/>
      <c r="AP2575"/>
      <c r="AQ2575"/>
      <c r="AR2575"/>
      <c r="AS2575" t="s">
        <v>1353</v>
      </c>
      <c r="AT2575" s="108" t="str">
        <f t="shared" si="40"/>
        <v>RBA_2025-08-03_P</v>
      </c>
    </row>
    <row r="2576" spans="1:46" x14ac:dyDescent="0.35">
      <c r="A2576" t="s">
        <v>2009</v>
      </c>
      <c r="B2576" t="s">
        <v>1349</v>
      </c>
      <c r="C2576" t="s">
        <v>1350</v>
      </c>
      <c r="D2576" t="s">
        <v>1349</v>
      </c>
      <c r="E2576">
        <v>-3.18418</v>
      </c>
      <c r="F2576" t="s">
        <v>1351</v>
      </c>
      <c r="G2576" s="6">
        <v>45872.640682870369</v>
      </c>
      <c r="H2576"/>
      <c r="I2576" t="s">
        <v>1352</v>
      </c>
      <c r="J2576"/>
      <c r="K2576"/>
      <c r="L2576">
        <v>0</v>
      </c>
      <c r="M2576">
        <v>0</v>
      </c>
      <c r="N2576">
        <v>-2.0000000000000002E-5</v>
      </c>
      <c r="O2576">
        <v>1.204E-2</v>
      </c>
      <c r="P2576"/>
      <c r="Q2576"/>
      <c r="R2576">
        <v>1.2019999999999999E-2</v>
      </c>
      <c r="S2576"/>
      <c r="T2576"/>
      <c r="U2576"/>
      <c r="V2576"/>
      <c r="W2576"/>
      <c r="X2576"/>
      <c r="Y2576"/>
      <c r="Z2576"/>
      <c r="AA2576"/>
      <c r="AB2576"/>
      <c r="AC2576"/>
      <c r="AD2576"/>
      <c r="AE2576">
        <v>1.204E-2</v>
      </c>
      <c r="AF2576"/>
      <c r="AG2576"/>
      <c r="AH2576"/>
      <c r="AI2576"/>
      <c r="AJ2576"/>
      <c r="AK2576"/>
      <c r="AL2576"/>
      <c r="AM2576"/>
      <c r="AN2576"/>
      <c r="AO2576"/>
      <c r="AP2576"/>
      <c r="AQ2576"/>
      <c r="AR2576"/>
      <c r="AS2576" t="s">
        <v>1353</v>
      </c>
      <c r="AT2576" s="108" t="str">
        <f t="shared" si="40"/>
        <v>SPBP1_2025-08-03_N</v>
      </c>
    </row>
    <row r="2577" spans="1:46" x14ac:dyDescent="0.35">
      <c r="A2577" t="s">
        <v>2005</v>
      </c>
      <c r="B2577" t="s">
        <v>1349</v>
      </c>
      <c r="C2577" t="s">
        <v>1359</v>
      </c>
      <c r="D2577" t="s">
        <v>1349</v>
      </c>
      <c r="E2577">
        <v>818.34</v>
      </c>
      <c r="F2577" t="s">
        <v>1357</v>
      </c>
      <c r="G2577" s="6">
        <v>45872.641099537039</v>
      </c>
      <c r="H2577"/>
      <c r="I2577" t="s">
        <v>1352</v>
      </c>
      <c r="J2577"/>
      <c r="K2577" t="s">
        <v>1360</v>
      </c>
      <c r="L2577">
        <v>34</v>
      </c>
      <c r="M2577">
        <v>0</v>
      </c>
      <c r="N2577">
        <v>7.6730000000000007E-2</v>
      </c>
      <c r="O2577">
        <v>0.13058</v>
      </c>
      <c r="P2577"/>
      <c r="Q2577"/>
      <c r="R2577">
        <v>0.20730999999999999</v>
      </c>
      <c r="S2577"/>
      <c r="T2577"/>
      <c r="U2577"/>
      <c r="V2577"/>
      <c r="W2577"/>
      <c r="X2577"/>
      <c r="Y2577"/>
      <c r="Z2577"/>
      <c r="AA2577"/>
      <c r="AB2577"/>
      <c r="AC2577"/>
      <c r="AD2577"/>
      <c r="AE2577">
        <v>0.13058</v>
      </c>
      <c r="AF2577"/>
      <c r="AG2577"/>
      <c r="AH2577"/>
      <c r="AI2577"/>
      <c r="AJ2577"/>
      <c r="AK2577"/>
      <c r="AL2577"/>
      <c r="AM2577"/>
      <c r="AN2577"/>
      <c r="AO2577"/>
      <c r="AP2577"/>
      <c r="AQ2577"/>
      <c r="AR2577"/>
      <c r="AS2577" t="s">
        <v>1353</v>
      </c>
      <c r="AT2577" s="108" t="str">
        <f t="shared" si="40"/>
        <v>PL1_2025-08-03_C</v>
      </c>
    </row>
    <row r="2578" spans="1:46" x14ac:dyDescent="0.35">
      <c r="A2578" t="s">
        <v>2006</v>
      </c>
      <c r="B2578" t="s">
        <v>1349</v>
      </c>
      <c r="C2578" t="s">
        <v>1359</v>
      </c>
      <c r="D2578" t="s">
        <v>1349</v>
      </c>
      <c r="E2578">
        <v>514.77</v>
      </c>
      <c r="F2578" t="s">
        <v>1357</v>
      </c>
      <c r="G2578" s="6">
        <v>45872.641203703701</v>
      </c>
      <c r="H2578"/>
      <c r="I2578" t="s">
        <v>1352</v>
      </c>
      <c r="J2578"/>
      <c r="K2578" t="s">
        <v>1360</v>
      </c>
      <c r="L2578">
        <v>22</v>
      </c>
      <c r="M2578">
        <v>0</v>
      </c>
      <c r="N2578">
        <v>7.3669999999999999E-2</v>
      </c>
      <c r="O2578">
        <v>0.12701000000000001</v>
      </c>
      <c r="P2578"/>
      <c r="Q2578"/>
      <c r="R2578">
        <v>0.20068</v>
      </c>
      <c r="S2578"/>
      <c r="T2578"/>
      <c r="U2578"/>
      <c r="V2578"/>
      <c r="W2578"/>
      <c r="X2578"/>
      <c r="Y2578"/>
      <c r="Z2578"/>
      <c r="AA2578"/>
      <c r="AB2578"/>
      <c r="AC2578"/>
      <c r="AD2578"/>
      <c r="AE2578">
        <v>0.12701000000000001</v>
      </c>
      <c r="AF2578"/>
      <c r="AG2578"/>
      <c r="AH2578"/>
      <c r="AI2578"/>
      <c r="AJ2578"/>
      <c r="AK2578"/>
      <c r="AL2578"/>
      <c r="AM2578"/>
      <c r="AN2578"/>
      <c r="AO2578"/>
      <c r="AP2578"/>
      <c r="AQ2578"/>
      <c r="AR2578"/>
      <c r="AS2578" t="s">
        <v>1353</v>
      </c>
      <c r="AT2578" s="108" t="str">
        <f t="shared" si="40"/>
        <v>SB2_2025-08-03_C</v>
      </c>
    </row>
    <row r="2579" spans="1:46" x14ac:dyDescent="0.35">
      <c r="A2579" t="s">
        <v>2010</v>
      </c>
      <c r="B2579" t="s">
        <v>1349</v>
      </c>
      <c r="C2579" t="s">
        <v>1350</v>
      </c>
      <c r="D2579" t="s">
        <v>1349</v>
      </c>
      <c r="E2579">
        <v>-0.18748999999999999</v>
      </c>
      <c r="F2579" t="s">
        <v>1351</v>
      </c>
      <c r="G2579" s="6">
        <v>45872.641828703701</v>
      </c>
      <c r="H2579"/>
      <c r="I2579" t="s">
        <v>1352</v>
      </c>
      <c r="J2579"/>
      <c r="K2579"/>
      <c r="L2579">
        <v>0</v>
      </c>
      <c r="M2579">
        <v>0</v>
      </c>
      <c r="N2579">
        <v>8.5199999999999998E-3</v>
      </c>
      <c r="O2579">
        <v>2.1900000000000001E-3</v>
      </c>
      <c r="P2579"/>
      <c r="Q2579"/>
      <c r="R2579">
        <v>1.0710000000000001E-2</v>
      </c>
      <c r="S2579"/>
      <c r="T2579"/>
      <c r="U2579"/>
      <c r="V2579"/>
      <c r="W2579"/>
      <c r="X2579"/>
      <c r="Y2579"/>
      <c r="Z2579"/>
      <c r="AA2579"/>
      <c r="AB2579"/>
      <c r="AC2579"/>
      <c r="AD2579"/>
      <c r="AE2579">
        <v>2.1900000000000001E-3</v>
      </c>
      <c r="AF2579"/>
      <c r="AG2579"/>
      <c r="AH2579"/>
      <c r="AI2579"/>
      <c r="AJ2579"/>
      <c r="AK2579"/>
      <c r="AL2579"/>
      <c r="AM2579"/>
      <c r="AN2579"/>
      <c r="AO2579"/>
      <c r="AP2579"/>
      <c r="AQ2579"/>
      <c r="AR2579"/>
      <c r="AS2579" t="s">
        <v>1353</v>
      </c>
      <c r="AT2579" s="108" t="str">
        <f t="shared" si="40"/>
        <v>SB1_2025-08-03_N</v>
      </c>
    </row>
    <row r="2580" spans="1:46" x14ac:dyDescent="0.35">
      <c r="A2580" t="s">
        <v>2004</v>
      </c>
      <c r="B2580" t="s">
        <v>1349</v>
      </c>
      <c r="C2580" t="s">
        <v>1361</v>
      </c>
      <c r="D2580" t="s">
        <v>1349</v>
      </c>
      <c r="E2580">
        <v>171.56559999999999</v>
      </c>
      <c r="F2580" t="s">
        <v>1351</v>
      </c>
      <c r="G2580" s="6">
        <v>45872.643182870372</v>
      </c>
      <c r="H2580"/>
      <c r="I2580" t="s">
        <v>1352</v>
      </c>
      <c r="J2580"/>
      <c r="K2580" t="s">
        <v>1360</v>
      </c>
      <c r="L2580">
        <v>0</v>
      </c>
      <c r="M2580">
        <v>0</v>
      </c>
      <c r="N2580">
        <v>0.17560999999999999</v>
      </c>
      <c r="O2580">
        <v>2.2699999999999999E-3</v>
      </c>
      <c r="P2580"/>
      <c r="Q2580"/>
      <c r="R2580">
        <v>0.17788000000000001</v>
      </c>
      <c r="S2580"/>
      <c r="T2580"/>
      <c r="U2580"/>
      <c r="V2580"/>
      <c r="W2580"/>
      <c r="X2580"/>
      <c r="Y2580"/>
      <c r="Z2580"/>
      <c r="AA2580"/>
      <c r="AB2580"/>
      <c r="AC2580"/>
      <c r="AD2580"/>
      <c r="AE2580">
        <v>2.2699999999999999E-3</v>
      </c>
      <c r="AF2580"/>
      <c r="AG2580"/>
      <c r="AH2580"/>
      <c r="AI2580"/>
      <c r="AJ2580"/>
      <c r="AK2580"/>
      <c r="AL2580"/>
      <c r="AM2580"/>
      <c r="AN2580"/>
      <c r="AO2580"/>
      <c r="AP2580"/>
      <c r="AQ2580"/>
      <c r="AR2580"/>
      <c r="AS2580" t="s">
        <v>1353</v>
      </c>
      <c r="AT2580" s="108" t="str">
        <f t="shared" si="40"/>
        <v>SB9_2025-08-03_T</v>
      </c>
    </row>
    <row r="2581" spans="1:46" x14ac:dyDescent="0.35">
      <c r="A2581" t="s">
        <v>2007</v>
      </c>
      <c r="B2581" t="s">
        <v>1349</v>
      </c>
      <c r="C2581" t="s">
        <v>1356</v>
      </c>
      <c r="D2581" t="s">
        <v>1349</v>
      </c>
      <c r="E2581">
        <v>0.10857</v>
      </c>
      <c r="F2581" t="s">
        <v>1357</v>
      </c>
      <c r="G2581" s="6">
        <v>45872.647349537037</v>
      </c>
      <c r="H2581"/>
      <c r="I2581" t="s">
        <v>1352</v>
      </c>
      <c r="J2581"/>
      <c r="K2581" t="s">
        <v>1360</v>
      </c>
      <c r="L2581">
        <v>0</v>
      </c>
      <c r="M2581">
        <v>0</v>
      </c>
      <c r="N2581">
        <v>4.41E-2</v>
      </c>
      <c r="O2581">
        <v>5.1900000000000002E-3</v>
      </c>
      <c r="P2581"/>
      <c r="Q2581"/>
      <c r="R2581">
        <v>4.9279999999999997E-2</v>
      </c>
      <c r="S2581"/>
      <c r="T2581"/>
      <c r="U2581"/>
      <c r="V2581"/>
      <c r="W2581"/>
      <c r="X2581"/>
      <c r="Y2581"/>
      <c r="Z2581"/>
      <c r="AA2581"/>
      <c r="AB2581"/>
      <c r="AC2581"/>
      <c r="AD2581"/>
      <c r="AE2581">
        <v>5.1900000000000002E-3</v>
      </c>
      <c r="AF2581"/>
      <c r="AG2581"/>
      <c r="AH2581"/>
      <c r="AI2581"/>
      <c r="AJ2581"/>
      <c r="AK2581"/>
      <c r="AL2581"/>
      <c r="AM2581"/>
      <c r="AN2581"/>
      <c r="AO2581"/>
      <c r="AP2581"/>
      <c r="AQ2581"/>
      <c r="AR2581"/>
      <c r="AS2581" t="s">
        <v>1353</v>
      </c>
      <c r="AT2581" s="108" t="str">
        <f t="shared" si="40"/>
        <v>SPBP2_2025-08-03_P</v>
      </c>
    </row>
    <row r="2582" spans="1:46" x14ac:dyDescent="0.35">
      <c r="A2582" t="s">
        <v>2009</v>
      </c>
      <c r="B2582" t="s">
        <v>1349</v>
      </c>
      <c r="C2582" t="s">
        <v>1359</v>
      </c>
      <c r="D2582" t="s">
        <v>1349</v>
      </c>
      <c r="E2582">
        <v>226.16249999999999</v>
      </c>
      <c r="F2582" t="s">
        <v>1357</v>
      </c>
      <c r="G2582" s="6">
        <v>45872.66474537037</v>
      </c>
      <c r="H2582"/>
      <c r="I2582" t="s">
        <v>1352</v>
      </c>
      <c r="J2582"/>
      <c r="K2582" t="s">
        <v>1360</v>
      </c>
      <c r="L2582">
        <v>4</v>
      </c>
      <c r="M2582">
        <v>0</v>
      </c>
      <c r="N2582">
        <v>0.14130999999999999</v>
      </c>
      <c r="O2582">
        <v>0.13053000000000001</v>
      </c>
      <c r="P2582"/>
      <c r="Q2582"/>
      <c r="R2582">
        <v>0.27184000000000003</v>
      </c>
      <c r="S2582"/>
      <c r="T2582"/>
      <c r="U2582"/>
      <c r="V2582"/>
      <c r="W2582"/>
      <c r="X2582"/>
      <c r="Y2582"/>
      <c r="Z2582"/>
      <c r="AA2582"/>
      <c r="AB2582"/>
      <c r="AC2582"/>
      <c r="AD2582"/>
      <c r="AE2582">
        <v>0.13053000000000001</v>
      </c>
      <c r="AF2582"/>
      <c r="AG2582"/>
      <c r="AH2582"/>
      <c r="AI2582"/>
      <c r="AJ2582"/>
      <c r="AK2582"/>
      <c r="AL2582"/>
      <c r="AM2582"/>
      <c r="AN2582"/>
      <c r="AO2582"/>
      <c r="AP2582"/>
      <c r="AQ2582"/>
      <c r="AR2582"/>
      <c r="AS2582" t="s">
        <v>1353</v>
      </c>
      <c r="AT2582" s="108" t="str">
        <f t="shared" si="40"/>
        <v>SPBP1_2025-08-03_C</v>
      </c>
    </row>
    <row r="2583" spans="1:46" x14ac:dyDescent="0.35">
      <c r="A2583" t="s">
        <v>2011</v>
      </c>
      <c r="B2583" t="s">
        <v>1349</v>
      </c>
      <c r="C2583" t="s">
        <v>1350</v>
      </c>
      <c r="D2583" t="s">
        <v>1349</v>
      </c>
      <c r="E2583">
        <v>-2.07945</v>
      </c>
      <c r="F2583" t="s">
        <v>1351</v>
      </c>
      <c r="G2583" s="6">
        <v>45872.665682870371</v>
      </c>
      <c r="H2583"/>
      <c r="I2583" t="s">
        <v>1352</v>
      </c>
      <c r="J2583"/>
      <c r="K2583"/>
      <c r="L2583">
        <v>0</v>
      </c>
      <c r="M2583">
        <v>0</v>
      </c>
      <c r="N2583">
        <v>3.13E-3</v>
      </c>
      <c r="O2583">
        <v>3.3E-4</v>
      </c>
      <c r="P2583"/>
      <c r="Q2583"/>
      <c r="R2583">
        <v>3.46E-3</v>
      </c>
      <c r="S2583"/>
      <c r="T2583"/>
      <c r="U2583"/>
      <c r="V2583"/>
      <c r="W2583"/>
      <c r="X2583"/>
      <c r="Y2583"/>
      <c r="Z2583"/>
      <c r="AA2583"/>
      <c r="AB2583"/>
      <c r="AC2583"/>
      <c r="AD2583"/>
      <c r="AE2583">
        <v>3.3E-4</v>
      </c>
      <c r="AF2583"/>
      <c r="AG2583"/>
      <c r="AH2583"/>
      <c r="AI2583"/>
      <c r="AJ2583"/>
      <c r="AK2583"/>
      <c r="AL2583"/>
      <c r="AM2583"/>
      <c r="AN2583"/>
      <c r="AO2583"/>
      <c r="AP2583"/>
      <c r="AQ2583"/>
      <c r="AR2583"/>
      <c r="AS2583" t="s">
        <v>1353</v>
      </c>
      <c r="AT2583" s="108" t="str">
        <f t="shared" si="40"/>
        <v>RK1_2025-08-03_N</v>
      </c>
    </row>
    <row r="2584" spans="1:46" x14ac:dyDescent="0.35">
      <c r="A2584" t="s">
        <v>2009</v>
      </c>
      <c r="B2584" t="s">
        <v>1349</v>
      </c>
      <c r="C2584" t="s">
        <v>1356</v>
      </c>
      <c r="D2584" t="s">
        <v>1349</v>
      </c>
      <c r="E2584">
        <v>1.017E-2</v>
      </c>
      <c r="F2584" t="s">
        <v>1357</v>
      </c>
      <c r="G2584" s="6">
        <v>45872.667037037034</v>
      </c>
      <c r="H2584"/>
      <c r="I2584" t="s">
        <v>1352</v>
      </c>
      <c r="J2584"/>
      <c r="K2584" t="s">
        <v>1360</v>
      </c>
      <c r="L2584">
        <v>0</v>
      </c>
      <c r="M2584">
        <v>0</v>
      </c>
      <c r="N2584">
        <v>2.99E-3</v>
      </c>
      <c r="O2584">
        <v>4.7999999999999996E-3</v>
      </c>
      <c r="P2584"/>
      <c r="Q2584"/>
      <c r="R2584">
        <v>7.79E-3</v>
      </c>
      <c r="S2584"/>
      <c r="T2584"/>
      <c r="U2584"/>
      <c r="V2584"/>
      <c r="W2584"/>
      <c r="X2584"/>
      <c r="Y2584"/>
      <c r="Z2584"/>
      <c r="AA2584"/>
      <c r="AB2584"/>
      <c r="AC2584"/>
      <c r="AD2584"/>
      <c r="AE2584">
        <v>4.7999999999999996E-3</v>
      </c>
      <c r="AF2584"/>
      <c r="AG2584"/>
      <c r="AH2584"/>
      <c r="AI2584"/>
      <c r="AJ2584"/>
      <c r="AK2584"/>
      <c r="AL2584"/>
      <c r="AM2584"/>
      <c r="AN2584"/>
      <c r="AO2584"/>
      <c r="AP2584"/>
      <c r="AQ2584"/>
      <c r="AR2584"/>
      <c r="AS2584" t="s">
        <v>1353</v>
      </c>
      <c r="AT2584" s="108" t="str">
        <f t="shared" si="40"/>
        <v>SPBP1_2025-08-03_P</v>
      </c>
    </row>
    <row r="2585" spans="1:46" x14ac:dyDescent="0.35">
      <c r="A2585" t="s">
        <v>2012</v>
      </c>
      <c r="B2585" t="s">
        <v>1349</v>
      </c>
      <c r="C2585" t="s">
        <v>1350</v>
      </c>
      <c r="D2585" t="s">
        <v>1349</v>
      </c>
      <c r="E2585">
        <v>24.401479999999999</v>
      </c>
      <c r="F2585" t="s">
        <v>1351</v>
      </c>
      <c r="G2585" s="6">
        <v>45872.667662037034</v>
      </c>
      <c r="H2585"/>
      <c r="I2585" t="s">
        <v>1352</v>
      </c>
      <c r="J2585"/>
      <c r="K2585"/>
      <c r="L2585">
        <v>0</v>
      </c>
      <c r="M2585">
        <v>0</v>
      </c>
      <c r="N2585">
        <v>7.8579999999999997E-2</v>
      </c>
      <c r="O2585">
        <v>8.6599999999999993E-3</v>
      </c>
      <c r="P2585"/>
      <c r="Q2585"/>
      <c r="R2585">
        <v>8.7230000000000002E-2</v>
      </c>
      <c r="S2585"/>
      <c r="T2585"/>
      <c r="U2585"/>
      <c r="V2585"/>
      <c r="W2585"/>
      <c r="X2585"/>
      <c r="Y2585"/>
      <c r="Z2585"/>
      <c r="AA2585"/>
      <c r="AB2585"/>
      <c r="AC2585"/>
      <c r="AD2585"/>
      <c r="AE2585">
        <v>8.6599999999999993E-3</v>
      </c>
      <c r="AF2585"/>
      <c r="AG2585"/>
      <c r="AH2585"/>
      <c r="AI2585"/>
      <c r="AJ2585"/>
      <c r="AK2585"/>
      <c r="AL2585"/>
      <c r="AM2585"/>
      <c r="AN2585"/>
      <c r="AO2585"/>
      <c r="AP2585"/>
      <c r="AQ2585"/>
      <c r="AR2585"/>
      <c r="AS2585" t="s">
        <v>1353</v>
      </c>
      <c r="AT2585" s="108" t="str">
        <f t="shared" si="40"/>
        <v>PNVL1_2025-08-03_N</v>
      </c>
    </row>
    <row r="2586" spans="1:46" x14ac:dyDescent="0.35">
      <c r="A2586" t="s">
        <v>2013</v>
      </c>
      <c r="B2586" t="s">
        <v>1349</v>
      </c>
      <c r="C2586" t="s">
        <v>1350</v>
      </c>
      <c r="D2586" t="s">
        <v>1349</v>
      </c>
      <c r="E2586">
        <v>0.97543999999999997</v>
      </c>
      <c r="F2586" t="s">
        <v>1351</v>
      </c>
      <c r="G2586" s="6">
        <v>45872.669641203705</v>
      </c>
      <c r="H2586"/>
      <c r="I2586" t="s">
        <v>1352</v>
      </c>
      <c r="J2586"/>
      <c r="K2586"/>
      <c r="L2586">
        <v>0</v>
      </c>
      <c r="M2586">
        <v>0</v>
      </c>
      <c r="N2586">
        <v>1.183E-2</v>
      </c>
      <c r="O2586">
        <v>8.1200000000000005E-3</v>
      </c>
      <c r="P2586"/>
      <c r="Q2586"/>
      <c r="R2586">
        <v>1.9949999999999999E-2</v>
      </c>
      <c r="S2586"/>
      <c r="T2586"/>
      <c r="U2586"/>
      <c r="V2586"/>
      <c r="W2586"/>
      <c r="X2586"/>
      <c r="Y2586"/>
      <c r="Z2586"/>
      <c r="AA2586"/>
      <c r="AB2586"/>
      <c r="AC2586"/>
      <c r="AD2586"/>
      <c r="AE2586">
        <v>8.1200000000000005E-3</v>
      </c>
      <c r="AF2586"/>
      <c r="AG2586"/>
      <c r="AH2586"/>
      <c r="AI2586"/>
      <c r="AJ2586"/>
      <c r="AK2586"/>
      <c r="AL2586"/>
      <c r="AM2586"/>
      <c r="AN2586"/>
      <c r="AO2586"/>
      <c r="AP2586"/>
      <c r="AQ2586"/>
      <c r="AR2586"/>
      <c r="AS2586" t="s">
        <v>1353</v>
      </c>
      <c r="AT2586" s="108" t="str">
        <f t="shared" si="40"/>
        <v>APL1_2025-08-03_N</v>
      </c>
    </row>
    <row r="2587" spans="1:46" x14ac:dyDescent="0.35">
      <c r="A2587" t="s">
        <v>2014</v>
      </c>
      <c r="B2587" t="s">
        <v>1349</v>
      </c>
      <c r="C2587" t="s">
        <v>1350</v>
      </c>
      <c r="D2587" t="s">
        <v>1349</v>
      </c>
      <c r="E2587">
        <v>2.1701700000000002</v>
      </c>
      <c r="F2587" t="s">
        <v>1351</v>
      </c>
      <c r="G2587" s="6">
        <v>45872.670162037037</v>
      </c>
      <c r="H2587"/>
      <c r="I2587" t="s">
        <v>1352</v>
      </c>
      <c r="J2587"/>
      <c r="K2587"/>
      <c r="L2587">
        <v>0</v>
      </c>
      <c r="M2587">
        <v>0</v>
      </c>
      <c r="N2587">
        <v>1.524E-2</v>
      </c>
      <c r="O2587">
        <v>4.9100000000000003E-3</v>
      </c>
      <c r="P2587"/>
      <c r="Q2587"/>
      <c r="R2587">
        <v>2.0150000000000001E-2</v>
      </c>
      <c r="S2587"/>
      <c r="T2587"/>
      <c r="U2587"/>
      <c r="V2587"/>
      <c r="W2587"/>
      <c r="X2587"/>
      <c r="Y2587"/>
      <c r="Z2587"/>
      <c r="AA2587"/>
      <c r="AB2587"/>
      <c r="AC2587"/>
      <c r="AD2587"/>
      <c r="AE2587">
        <v>4.9100000000000003E-3</v>
      </c>
      <c r="AF2587"/>
      <c r="AG2587"/>
      <c r="AH2587"/>
      <c r="AI2587"/>
      <c r="AJ2587"/>
      <c r="AK2587"/>
      <c r="AL2587"/>
      <c r="AM2587"/>
      <c r="AN2587"/>
      <c r="AO2587"/>
      <c r="AP2587"/>
      <c r="AQ2587"/>
      <c r="AR2587"/>
      <c r="AS2587" t="s">
        <v>1353</v>
      </c>
      <c r="AT2587" s="108" t="str">
        <f t="shared" si="40"/>
        <v>LSC1_2025-08-03_N</v>
      </c>
    </row>
    <row r="2588" spans="1:46" x14ac:dyDescent="0.35">
      <c r="A2588" t="s">
        <v>2012</v>
      </c>
      <c r="B2588" t="s">
        <v>1349</v>
      </c>
      <c r="C2588" t="s">
        <v>1356</v>
      </c>
      <c r="D2588" t="s">
        <v>1349</v>
      </c>
      <c r="E2588">
        <v>2.2370000000000001E-2</v>
      </c>
      <c r="F2588" t="s">
        <v>1357</v>
      </c>
      <c r="G2588" s="6">
        <v>45872.670266203706</v>
      </c>
      <c r="H2588"/>
      <c r="I2588" t="s">
        <v>1352</v>
      </c>
      <c r="J2588"/>
      <c r="K2588"/>
      <c r="L2588">
        <v>0</v>
      </c>
      <c r="M2588">
        <v>0</v>
      </c>
      <c r="N2588">
        <v>8.09E-3</v>
      </c>
      <c r="O2588">
        <v>1.5100000000000001E-3</v>
      </c>
      <c r="P2588"/>
      <c r="Q2588"/>
      <c r="R2588">
        <v>9.5899999999999996E-3</v>
      </c>
      <c r="S2588"/>
      <c r="T2588"/>
      <c r="U2588"/>
      <c r="V2588"/>
      <c r="W2588"/>
      <c r="X2588"/>
      <c r="Y2588"/>
      <c r="Z2588"/>
      <c r="AA2588"/>
      <c r="AB2588"/>
      <c r="AC2588"/>
      <c r="AD2588"/>
      <c r="AE2588">
        <v>1.5100000000000001E-3</v>
      </c>
      <c r="AF2588"/>
      <c r="AG2588"/>
      <c r="AH2588"/>
      <c r="AI2588"/>
      <c r="AJ2588"/>
      <c r="AK2588"/>
      <c r="AL2588"/>
      <c r="AM2588"/>
      <c r="AN2588"/>
      <c r="AO2588"/>
      <c r="AP2588"/>
      <c r="AQ2588"/>
      <c r="AR2588"/>
      <c r="AS2588" t="s">
        <v>1353</v>
      </c>
      <c r="AT2588" s="108" t="str">
        <f t="shared" si="40"/>
        <v>PNVL1_2025-08-03_P</v>
      </c>
    </row>
    <row r="2589" spans="1:46" x14ac:dyDescent="0.35">
      <c r="A2589" t="s">
        <v>2010</v>
      </c>
      <c r="B2589" t="s">
        <v>1349</v>
      </c>
      <c r="C2589" t="s">
        <v>1361</v>
      </c>
      <c r="D2589" t="s">
        <v>1349</v>
      </c>
      <c r="E2589">
        <v>235.0232</v>
      </c>
      <c r="F2589" t="s">
        <v>1351</v>
      </c>
      <c r="G2589" s="6">
        <v>45872.670995370368</v>
      </c>
      <c r="H2589"/>
      <c r="I2589" t="s">
        <v>1352</v>
      </c>
      <c r="J2589"/>
      <c r="K2589"/>
      <c r="L2589">
        <v>0</v>
      </c>
      <c r="M2589">
        <v>0</v>
      </c>
      <c r="N2589">
        <v>0.24027000000000001</v>
      </c>
      <c r="O2589">
        <v>1.7700000000000001E-3</v>
      </c>
      <c r="P2589"/>
      <c r="Q2589"/>
      <c r="R2589">
        <v>0.24204000000000001</v>
      </c>
      <c r="S2589"/>
      <c r="T2589"/>
      <c r="U2589"/>
      <c r="V2589"/>
      <c r="W2589"/>
      <c r="X2589"/>
      <c r="Y2589"/>
      <c r="Z2589"/>
      <c r="AA2589"/>
      <c r="AB2589"/>
      <c r="AC2589"/>
      <c r="AD2589"/>
      <c r="AE2589">
        <v>1.7700000000000001E-3</v>
      </c>
      <c r="AF2589"/>
      <c r="AG2589"/>
      <c r="AH2589"/>
      <c r="AI2589"/>
      <c r="AJ2589"/>
      <c r="AK2589"/>
      <c r="AL2589"/>
      <c r="AM2589"/>
      <c r="AN2589"/>
      <c r="AO2589"/>
      <c r="AP2589"/>
      <c r="AQ2589"/>
      <c r="AR2589"/>
      <c r="AS2589" t="s">
        <v>1353</v>
      </c>
      <c r="AT2589" s="108" t="str">
        <f t="shared" si="40"/>
        <v>SB1_2025-08-03_T</v>
      </c>
    </row>
    <row r="2590" spans="1:46" x14ac:dyDescent="0.35">
      <c r="A2590" t="s">
        <v>2011</v>
      </c>
      <c r="B2590" t="s">
        <v>1349</v>
      </c>
      <c r="C2590" t="s">
        <v>1359</v>
      </c>
      <c r="D2590" t="s">
        <v>1349</v>
      </c>
      <c r="E2590">
        <v>174.42099999999999</v>
      </c>
      <c r="F2590" t="s">
        <v>1357</v>
      </c>
      <c r="G2590" s="6">
        <v>45872.6718287037</v>
      </c>
      <c r="H2590"/>
      <c r="I2590" t="s">
        <v>1352</v>
      </c>
      <c r="J2590"/>
      <c r="K2590" t="s">
        <v>1360</v>
      </c>
      <c r="L2590">
        <v>4</v>
      </c>
      <c r="M2590">
        <v>0</v>
      </c>
      <c r="N2590">
        <v>0.11126999999999999</v>
      </c>
      <c r="O2590">
        <v>0.13100999999999999</v>
      </c>
      <c r="P2590"/>
      <c r="Q2590"/>
      <c r="R2590">
        <v>0.24228</v>
      </c>
      <c r="S2590"/>
      <c r="T2590"/>
      <c r="U2590"/>
      <c r="V2590"/>
      <c r="W2590"/>
      <c r="X2590"/>
      <c r="Y2590"/>
      <c r="Z2590"/>
      <c r="AA2590"/>
      <c r="AB2590"/>
      <c r="AC2590"/>
      <c r="AD2590"/>
      <c r="AE2590">
        <v>0.13100999999999999</v>
      </c>
      <c r="AF2590"/>
      <c r="AG2590"/>
      <c r="AH2590"/>
      <c r="AI2590"/>
      <c r="AJ2590"/>
      <c r="AK2590"/>
      <c r="AL2590"/>
      <c r="AM2590"/>
      <c r="AN2590"/>
      <c r="AO2590"/>
      <c r="AP2590"/>
      <c r="AQ2590"/>
      <c r="AR2590"/>
      <c r="AS2590" t="s">
        <v>1353</v>
      </c>
      <c r="AT2590" s="108" t="str">
        <f t="shared" si="40"/>
        <v>RK1_2025-08-03_C</v>
      </c>
    </row>
    <row r="2591" spans="1:46" x14ac:dyDescent="0.35">
      <c r="A2591" t="s">
        <v>2008</v>
      </c>
      <c r="B2591" t="s">
        <v>1349</v>
      </c>
      <c r="C2591" t="s">
        <v>1359</v>
      </c>
      <c r="D2591" t="s">
        <v>1349</v>
      </c>
      <c r="E2591">
        <v>807.81849999999997</v>
      </c>
      <c r="F2591" t="s">
        <v>1357</v>
      </c>
      <c r="G2591" s="6">
        <v>45872.67287037037</v>
      </c>
      <c r="H2591"/>
      <c r="I2591" t="s">
        <v>1352</v>
      </c>
      <c r="J2591"/>
      <c r="K2591" t="s">
        <v>1360</v>
      </c>
      <c r="L2591">
        <v>33</v>
      </c>
      <c r="M2591">
        <v>0</v>
      </c>
      <c r="N2591">
        <v>7.7890000000000001E-2</v>
      </c>
      <c r="O2591">
        <v>0.12984999999999999</v>
      </c>
      <c r="P2591"/>
      <c r="Q2591"/>
      <c r="R2591">
        <v>0.20773</v>
      </c>
      <c r="S2591"/>
      <c r="T2591"/>
      <c r="U2591"/>
      <c r="V2591"/>
      <c r="W2591"/>
      <c r="X2591"/>
      <c r="Y2591"/>
      <c r="Z2591"/>
      <c r="AA2591"/>
      <c r="AB2591"/>
      <c r="AC2591"/>
      <c r="AD2591"/>
      <c r="AE2591">
        <v>0.12984999999999999</v>
      </c>
      <c r="AF2591"/>
      <c r="AG2591"/>
      <c r="AH2591"/>
      <c r="AI2591"/>
      <c r="AJ2591"/>
      <c r="AK2591"/>
      <c r="AL2591"/>
      <c r="AM2591"/>
      <c r="AN2591"/>
      <c r="AO2591"/>
      <c r="AP2591"/>
      <c r="AQ2591"/>
      <c r="AR2591"/>
      <c r="AS2591" t="s">
        <v>1353</v>
      </c>
      <c r="AT2591" s="108" t="str">
        <f t="shared" si="40"/>
        <v>RBA_2025-08-03_C</v>
      </c>
    </row>
    <row r="2592" spans="1:46" x14ac:dyDescent="0.35">
      <c r="A2592" t="s">
        <v>2013</v>
      </c>
      <c r="B2592" t="s">
        <v>1349</v>
      </c>
      <c r="C2592" t="s">
        <v>1356</v>
      </c>
      <c r="D2592" t="s">
        <v>1349</v>
      </c>
      <c r="E2592">
        <v>1.073E-2</v>
      </c>
      <c r="F2592" t="s">
        <v>1357</v>
      </c>
      <c r="G2592" s="6">
        <v>45872.672974537039</v>
      </c>
      <c r="H2592"/>
      <c r="I2592" t="s">
        <v>1352</v>
      </c>
      <c r="J2592"/>
      <c r="K2592"/>
      <c r="L2592">
        <v>0</v>
      </c>
      <c r="M2592">
        <v>0</v>
      </c>
      <c r="N2592">
        <v>3.2200000000000002E-3</v>
      </c>
      <c r="O2592">
        <v>2.33E-3</v>
      </c>
      <c r="P2592"/>
      <c r="Q2592"/>
      <c r="R2592">
        <v>5.5500000000000002E-3</v>
      </c>
      <c r="S2592"/>
      <c r="T2592"/>
      <c r="U2592"/>
      <c r="V2592"/>
      <c r="W2592"/>
      <c r="X2592"/>
      <c r="Y2592"/>
      <c r="Z2592"/>
      <c r="AA2592"/>
      <c r="AB2592"/>
      <c r="AC2592"/>
      <c r="AD2592"/>
      <c r="AE2592">
        <v>2.33E-3</v>
      </c>
      <c r="AF2592"/>
      <c r="AG2592"/>
      <c r="AH2592"/>
      <c r="AI2592"/>
      <c r="AJ2592"/>
      <c r="AK2592"/>
      <c r="AL2592"/>
      <c r="AM2592"/>
      <c r="AN2592"/>
      <c r="AO2592"/>
      <c r="AP2592"/>
      <c r="AQ2592"/>
      <c r="AR2592"/>
      <c r="AS2592" t="s">
        <v>1353</v>
      </c>
      <c r="AT2592" s="108" t="str">
        <f t="shared" si="40"/>
        <v>APL1_2025-08-03_P</v>
      </c>
    </row>
    <row r="2593" spans="1:46" x14ac:dyDescent="0.35">
      <c r="A2593" t="s">
        <v>2011</v>
      </c>
      <c r="B2593" t="s">
        <v>1349</v>
      </c>
      <c r="C2593" t="s">
        <v>1361</v>
      </c>
      <c r="D2593" t="s">
        <v>1349</v>
      </c>
      <c r="E2593">
        <v>88.671549999999996</v>
      </c>
      <c r="F2593" t="s">
        <v>1351</v>
      </c>
      <c r="G2593" s="6">
        <v>45872.673495370371</v>
      </c>
      <c r="H2593"/>
      <c r="I2593" t="s">
        <v>1352</v>
      </c>
      <c r="J2593"/>
      <c r="K2593"/>
      <c r="L2593">
        <v>0</v>
      </c>
      <c r="M2593">
        <v>0</v>
      </c>
      <c r="N2593">
        <v>9.1990000000000002E-2</v>
      </c>
      <c r="O2593">
        <v>7.6999999999999996E-4</v>
      </c>
      <c r="P2593"/>
      <c r="Q2593"/>
      <c r="R2593">
        <v>9.2759999999999995E-2</v>
      </c>
      <c r="S2593"/>
      <c r="T2593"/>
      <c r="U2593"/>
      <c r="V2593"/>
      <c r="W2593"/>
      <c r="X2593"/>
      <c r="Y2593"/>
      <c r="Z2593"/>
      <c r="AA2593"/>
      <c r="AB2593"/>
      <c r="AC2593"/>
      <c r="AD2593"/>
      <c r="AE2593">
        <v>7.6999999999999996E-4</v>
      </c>
      <c r="AF2593"/>
      <c r="AG2593"/>
      <c r="AH2593"/>
      <c r="AI2593"/>
      <c r="AJ2593"/>
      <c r="AK2593"/>
      <c r="AL2593"/>
      <c r="AM2593"/>
      <c r="AN2593"/>
      <c r="AO2593"/>
      <c r="AP2593"/>
      <c r="AQ2593"/>
      <c r="AR2593"/>
      <c r="AS2593" t="s">
        <v>1353</v>
      </c>
      <c r="AT2593" s="108" t="str">
        <f t="shared" si="40"/>
        <v>RK1_2025-08-03_T</v>
      </c>
    </row>
    <row r="2594" spans="1:46" x14ac:dyDescent="0.35">
      <c r="A2594" t="s">
        <v>2010</v>
      </c>
      <c r="B2594" t="s">
        <v>1349</v>
      </c>
      <c r="C2594" t="s">
        <v>1359</v>
      </c>
      <c r="D2594" t="s">
        <v>1349</v>
      </c>
      <c r="E2594">
        <v>654.1105</v>
      </c>
      <c r="F2594" t="s">
        <v>1357</v>
      </c>
      <c r="G2594" s="6">
        <v>45872.67359953704</v>
      </c>
      <c r="H2594"/>
      <c r="I2594" t="s">
        <v>1352</v>
      </c>
      <c r="J2594"/>
      <c r="K2594" t="s">
        <v>1360</v>
      </c>
      <c r="L2594">
        <v>27</v>
      </c>
      <c r="M2594">
        <v>0</v>
      </c>
      <c r="N2594">
        <v>7.6670000000000002E-2</v>
      </c>
      <c r="O2594">
        <v>0.12762000000000001</v>
      </c>
      <c r="P2594"/>
      <c r="Q2594"/>
      <c r="R2594">
        <v>0.20429</v>
      </c>
      <c r="S2594"/>
      <c r="T2594"/>
      <c r="U2594"/>
      <c r="V2594"/>
      <c r="W2594"/>
      <c r="X2594"/>
      <c r="Y2594"/>
      <c r="Z2594"/>
      <c r="AA2594"/>
      <c r="AB2594"/>
      <c r="AC2594"/>
      <c r="AD2594"/>
      <c r="AE2594">
        <v>0.12762000000000001</v>
      </c>
      <c r="AF2594"/>
      <c r="AG2594"/>
      <c r="AH2594"/>
      <c r="AI2594"/>
      <c r="AJ2594"/>
      <c r="AK2594"/>
      <c r="AL2594"/>
      <c r="AM2594"/>
      <c r="AN2594"/>
      <c r="AO2594"/>
      <c r="AP2594"/>
      <c r="AQ2594"/>
      <c r="AR2594"/>
      <c r="AS2594" t="s">
        <v>1353</v>
      </c>
      <c r="AT2594" s="108" t="str">
        <f t="shared" si="40"/>
        <v>SB1_2025-08-03_C</v>
      </c>
    </row>
    <row r="2595" spans="1:46" x14ac:dyDescent="0.35">
      <c r="A2595" t="s">
        <v>2012</v>
      </c>
      <c r="B2595" t="s">
        <v>1349</v>
      </c>
      <c r="C2595" t="s">
        <v>1359</v>
      </c>
      <c r="D2595" t="s">
        <v>1349</v>
      </c>
      <c r="E2595">
        <v>458.0206</v>
      </c>
      <c r="F2595" t="s">
        <v>1357</v>
      </c>
      <c r="G2595" s="6">
        <v>45872.674328703702</v>
      </c>
      <c r="H2595"/>
      <c r="I2595" t="s">
        <v>1352</v>
      </c>
      <c r="J2595"/>
      <c r="K2595" t="s">
        <v>1360</v>
      </c>
      <c r="L2595">
        <v>4</v>
      </c>
      <c r="M2595">
        <v>0</v>
      </c>
      <c r="N2595">
        <v>0.26401000000000002</v>
      </c>
      <c r="O2595">
        <v>0.13020000000000001</v>
      </c>
      <c r="P2595"/>
      <c r="Q2595"/>
      <c r="R2595">
        <v>0.39421</v>
      </c>
      <c r="S2595"/>
      <c r="T2595"/>
      <c r="U2595"/>
      <c r="V2595"/>
      <c r="W2595"/>
      <c r="X2595"/>
      <c r="Y2595"/>
      <c r="Z2595"/>
      <c r="AA2595"/>
      <c r="AB2595"/>
      <c r="AC2595"/>
      <c r="AD2595"/>
      <c r="AE2595">
        <v>0.13020000000000001</v>
      </c>
      <c r="AF2595"/>
      <c r="AG2595"/>
      <c r="AH2595"/>
      <c r="AI2595"/>
      <c r="AJ2595"/>
      <c r="AK2595"/>
      <c r="AL2595"/>
      <c r="AM2595"/>
      <c r="AN2595"/>
      <c r="AO2595"/>
      <c r="AP2595"/>
      <c r="AQ2595"/>
      <c r="AR2595"/>
      <c r="AS2595" t="s">
        <v>1353</v>
      </c>
      <c r="AT2595" s="108" t="str">
        <f t="shared" si="40"/>
        <v>PNVL1_2025-08-03_C</v>
      </c>
    </row>
    <row r="2596" spans="1:46" x14ac:dyDescent="0.35">
      <c r="A2596" t="s">
        <v>2013</v>
      </c>
      <c r="B2596" t="s">
        <v>1349</v>
      </c>
      <c r="C2596" t="s">
        <v>1361</v>
      </c>
      <c r="D2596" t="s">
        <v>1349</v>
      </c>
      <c r="E2596">
        <v>68.23836</v>
      </c>
      <c r="F2596" t="s">
        <v>1351</v>
      </c>
      <c r="G2596" s="6">
        <v>45872.675787037035</v>
      </c>
      <c r="H2596"/>
      <c r="I2596" t="s">
        <v>1352</v>
      </c>
      <c r="J2596"/>
      <c r="K2596"/>
      <c r="L2596">
        <v>0</v>
      </c>
      <c r="M2596">
        <v>0</v>
      </c>
      <c r="N2596">
        <v>7.1529999999999996E-2</v>
      </c>
      <c r="O2596">
        <v>3.5599999999999998E-3</v>
      </c>
      <c r="P2596"/>
      <c r="Q2596"/>
      <c r="R2596">
        <v>7.5090000000000004E-2</v>
      </c>
      <c r="S2596"/>
      <c r="T2596"/>
      <c r="U2596"/>
      <c r="V2596"/>
      <c r="W2596"/>
      <c r="X2596"/>
      <c r="Y2596"/>
      <c r="Z2596"/>
      <c r="AA2596"/>
      <c r="AB2596"/>
      <c r="AC2596"/>
      <c r="AD2596"/>
      <c r="AE2596">
        <v>3.5599999999999998E-3</v>
      </c>
      <c r="AF2596"/>
      <c r="AG2596"/>
      <c r="AH2596"/>
      <c r="AI2596"/>
      <c r="AJ2596"/>
      <c r="AK2596"/>
      <c r="AL2596"/>
      <c r="AM2596"/>
      <c r="AN2596"/>
      <c r="AO2596"/>
      <c r="AP2596"/>
      <c r="AQ2596"/>
      <c r="AR2596"/>
      <c r="AS2596" t="s">
        <v>1353</v>
      </c>
      <c r="AT2596" s="108" t="str">
        <f t="shared" si="40"/>
        <v>APL1_2025-08-03_T</v>
      </c>
    </row>
    <row r="2597" spans="1:46" x14ac:dyDescent="0.35">
      <c r="A2597" t="s">
        <v>2015</v>
      </c>
      <c r="B2597" t="s">
        <v>1349</v>
      </c>
      <c r="C2597" t="s">
        <v>1350</v>
      </c>
      <c r="D2597" t="s">
        <v>1349</v>
      </c>
      <c r="E2597">
        <v>6.9675900000000004</v>
      </c>
      <c r="F2597" t="s">
        <v>1351</v>
      </c>
      <c r="G2597" s="6">
        <v>45872.679016203707</v>
      </c>
      <c r="H2597"/>
      <c r="I2597" t="s">
        <v>1352</v>
      </c>
      <c r="J2597"/>
      <c r="K2597"/>
      <c r="L2597">
        <v>0</v>
      </c>
      <c r="M2597">
        <v>0</v>
      </c>
      <c r="N2597">
        <v>2.8910000000000002E-2</v>
      </c>
      <c r="O2597">
        <v>8.8699999999999994E-3</v>
      </c>
      <c r="P2597"/>
      <c r="Q2597"/>
      <c r="R2597">
        <v>3.7780000000000001E-2</v>
      </c>
      <c r="S2597"/>
      <c r="T2597"/>
      <c r="U2597"/>
      <c r="V2597"/>
      <c r="W2597"/>
      <c r="X2597"/>
      <c r="Y2597"/>
      <c r="Z2597"/>
      <c r="AA2597"/>
      <c r="AB2597"/>
      <c r="AC2597"/>
      <c r="AD2597"/>
      <c r="AE2597">
        <v>8.8699999999999994E-3</v>
      </c>
      <c r="AF2597"/>
      <c r="AG2597"/>
      <c r="AH2597"/>
      <c r="AI2597"/>
      <c r="AJ2597"/>
      <c r="AK2597"/>
      <c r="AL2597"/>
      <c r="AM2597"/>
      <c r="AN2597"/>
      <c r="AO2597"/>
      <c r="AP2597"/>
      <c r="AQ2597"/>
      <c r="AR2597"/>
      <c r="AS2597" t="s">
        <v>1353</v>
      </c>
      <c r="AT2597" s="108" t="str">
        <f t="shared" si="40"/>
        <v>CB3_2025-08-03_N</v>
      </c>
    </row>
    <row r="2598" spans="1:46" x14ac:dyDescent="0.35">
      <c r="A2598" t="s">
        <v>2015</v>
      </c>
      <c r="B2598" t="s">
        <v>1349</v>
      </c>
      <c r="C2598" t="s">
        <v>1356</v>
      </c>
      <c r="D2598" t="s">
        <v>1349</v>
      </c>
      <c r="E2598">
        <v>3.9199999999999999E-2</v>
      </c>
      <c r="F2598" t="s">
        <v>1357</v>
      </c>
      <c r="G2598" s="6">
        <v>45872.682349537034</v>
      </c>
      <c r="H2598"/>
      <c r="I2598" t="s">
        <v>1352</v>
      </c>
      <c r="J2598"/>
      <c r="K2598"/>
      <c r="L2598">
        <v>0</v>
      </c>
      <c r="M2598">
        <v>0</v>
      </c>
      <c r="N2598">
        <v>1.512E-2</v>
      </c>
      <c r="O2598">
        <v>1.56E-3</v>
      </c>
      <c r="P2598"/>
      <c r="Q2598"/>
      <c r="R2598">
        <v>1.668E-2</v>
      </c>
      <c r="S2598"/>
      <c r="T2598"/>
      <c r="U2598"/>
      <c r="V2598"/>
      <c r="W2598"/>
      <c r="X2598"/>
      <c r="Y2598"/>
      <c r="Z2598"/>
      <c r="AA2598"/>
      <c r="AB2598"/>
      <c r="AC2598"/>
      <c r="AD2598"/>
      <c r="AE2598">
        <v>1.56E-3</v>
      </c>
      <c r="AF2598"/>
      <c r="AG2598"/>
      <c r="AH2598"/>
      <c r="AI2598"/>
      <c r="AJ2598"/>
      <c r="AK2598"/>
      <c r="AL2598"/>
      <c r="AM2598"/>
      <c r="AN2598"/>
      <c r="AO2598"/>
      <c r="AP2598"/>
      <c r="AQ2598"/>
      <c r="AR2598"/>
      <c r="AS2598" t="s">
        <v>1353</v>
      </c>
      <c r="AT2598" s="108" t="str">
        <f t="shared" si="40"/>
        <v>CB3_2025-08-03_P</v>
      </c>
    </row>
    <row r="2599" spans="1:46" x14ac:dyDescent="0.35">
      <c r="A2599" t="s">
        <v>2016</v>
      </c>
      <c r="B2599" t="s">
        <v>1349</v>
      </c>
      <c r="C2599" t="s">
        <v>1350</v>
      </c>
      <c r="D2599" t="s">
        <v>1349</v>
      </c>
      <c r="E2599">
        <v>-2.5444100000000001</v>
      </c>
      <c r="F2599" t="s">
        <v>1351</v>
      </c>
      <c r="G2599" s="6">
        <v>45872.683703703704</v>
      </c>
      <c r="H2599"/>
      <c r="I2599" t="s">
        <v>1352</v>
      </c>
      <c r="J2599"/>
      <c r="K2599"/>
      <c r="L2599">
        <v>0</v>
      </c>
      <c r="M2599">
        <v>0</v>
      </c>
      <c r="N2599">
        <v>1.8E-3</v>
      </c>
      <c r="O2599">
        <v>2.1309999999999999E-2</v>
      </c>
      <c r="P2599"/>
      <c r="Q2599"/>
      <c r="R2599">
        <v>2.3109999999999999E-2</v>
      </c>
      <c r="S2599"/>
      <c r="T2599"/>
      <c r="U2599"/>
      <c r="V2599"/>
      <c r="W2599"/>
      <c r="X2599"/>
      <c r="Y2599"/>
      <c r="Z2599"/>
      <c r="AA2599"/>
      <c r="AB2599"/>
      <c r="AC2599"/>
      <c r="AD2599"/>
      <c r="AE2599">
        <v>2.1309999999999999E-2</v>
      </c>
      <c r="AF2599"/>
      <c r="AG2599"/>
      <c r="AH2599"/>
      <c r="AI2599"/>
      <c r="AJ2599"/>
      <c r="AK2599"/>
      <c r="AL2599"/>
      <c r="AM2599"/>
      <c r="AN2599"/>
      <c r="AO2599"/>
      <c r="AP2599"/>
      <c r="AQ2599"/>
      <c r="AR2599"/>
      <c r="AS2599" t="s">
        <v>1353</v>
      </c>
      <c r="AT2599" s="108" t="str">
        <f t="shared" si="40"/>
        <v>SHA_2025-08-03_N</v>
      </c>
    </row>
    <row r="2600" spans="1:46" x14ac:dyDescent="0.35">
      <c r="A2600" t="s">
        <v>2017</v>
      </c>
      <c r="B2600" t="s">
        <v>1349</v>
      </c>
      <c r="C2600" t="s">
        <v>1350</v>
      </c>
      <c r="D2600" t="s">
        <v>1349</v>
      </c>
      <c r="E2600">
        <v>15.23592</v>
      </c>
      <c r="F2600" t="s">
        <v>1351</v>
      </c>
      <c r="G2600" s="6">
        <v>45872.684537037036</v>
      </c>
      <c r="H2600"/>
      <c r="I2600" t="s">
        <v>1352</v>
      </c>
      <c r="J2600"/>
      <c r="K2600"/>
      <c r="L2600">
        <v>0</v>
      </c>
      <c r="M2600">
        <v>0</v>
      </c>
      <c r="N2600">
        <v>5.246E-2</v>
      </c>
      <c r="O2600">
        <v>4.1700000000000001E-3</v>
      </c>
      <c r="P2600"/>
      <c r="Q2600"/>
      <c r="R2600">
        <v>5.663E-2</v>
      </c>
      <c r="S2600"/>
      <c r="T2600"/>
      <c r="U2600"/>
      <c r="V2600"/>
      <c r="W2600"/>
      <c r="X2600"/>
      <c r="Y2600"/>
      <c r="Z2600"/>
      <c r="AA2600"/>
      <c r="AB2600"/>
      <c r="AC2600"/>
      <c r="AD2600"/>
      <c r="AE2600">
        <v>4.1700000000000001E-3</v>
      </c>
      <c r="AF2600"/>
      <c r="AG2600"/>
      <c r="AH2600"/>
      <c r="AI2600"/>
      <c r="AJ2600"/>
      <c r="AK2600"/>
      <c r="AL2600"/>
      <c r="AM2600"/>
      <c r="AN2600"/>
      <c r="AO2600"/>
      <c r="AP2600"/>
      <c r="AQ2600"/>
      <c r="AR2600"/>
      <c r="AS2600" t="s">
        <v>1353</v>
      </c>
      <c r="AT2600" s="108" t="str">
        <f t="shared" si="40"/>
        <v>MDWL1_2025-08-03_N</v>
      </c>
    </row>
    <row r="2601" spans="1:46" x14ac:dyDescent="0.35">
      <c r="A2601" t="s">
        <v>2016</v>
      </c>
      <c r="B2601" t="s">
        <v>1349</v>
      </c>
      <c r="C2601" t="s">
        <v>1356</v>
      </c>
      <c r="D2601" t="s">
        <v>1349</v>
      </c>
      <c r="E2601">
        <v>6.3089999999999993E-2</v>
      </c>
      <c r="F2601" t="s">
        <v>1357</v>
      </c>
      <c r="G2601" s="6">
        <v>45872.686412037037</v>
      </c>
      <c r="H2601"/>
      <c r="I2601" t="s">
        <v>1352</v>
      </c>
      <c r="J2601"/>
      <c r="K2601"/>
      <c r="L2601">
        <v>0</v>
      </c>
      <c r="M2601">
        <v>0</v>
      </c>
      <c r="N2601">
        <v>2.5100000000000001E-2</v>
      </c>
      <c r="O2601">
        <v>1.7899999999999999E-3</v>
      </c>
      <c r="P2601"/>
      <c r="Q2601"/>
      <c r="R2601">
        <v>2.6890000000000001E-2</v>
      </c>
      <c r="S2601"/>
      <c r="T2601"/>
      <c r="U2601"/>
      <c r="V2601"/>
      <c r="W2601"/>
      <c r="X2601"/>
      <c r="Y2601"/>
      <c r="Z2601"/>
      <c r="AA2601"/>
      <c r="AB2601"/>
      <c r="AC2601"/>
      <c r="AD2601"/>
      <c r="AE2601">
        <v>1.7899999999999999E-3</v>
      </c>
      <c r="AF2601"/>
      <c r="AG2601"/>
      <c r="AH2601"/>
      <c r="AI2601"/>
      <c r="AJ2601"/>
      <c r="AK2601"/>
      <c r="AL2601"/>
      <c r="AM2601"/>
      <c r="AN2601"/>
      <c r="AO2601"/>
      <c r="AP2601"/>
      <c r="AQ2601"/>
      <c r="AR2601"/>
      <c r="AS2601" t="s">
        <v>1353</v>
      </c>
      <c r="AT2601" s="108" t="str">
        <f t="shared" si="40"/>
        <v>SHA_2025-08-03_P</v>
      </c>
    </row>
    <row r="2602" spans="1:46" x14ac:dyDescent="0.35">
      <c r="A2602" t="s">
        <v>2017</v>
      </c>
      <c r="B2602" t="s">
        <v>1349</v>
      </c>
      <c r="C2602" t="s">
        <v>1356</v>
      </c>
      <c r="D2602" t="s">
        <v>1349</v>
      </c>
      <c r="E2602">
        <v>2.5319999999999999E-2</v>
      </c>
      <c r="F2602" t="s">
        <v>1357</v>
      </c>
      <c r="G2602" s="6">
        <v>45872.689016203702</v>
      </c>
      <c r="H2602"/>
      <c r="I2602" t="s">
        <v>1352</v>
      </c>
      <c r="J2602"/>
      <c r="K2602"/>
      <c r="L2602">
        <v>0</v>
      </c>
      <c r="M2602">
        <v>0</v>
      </c>
      <c r="N2602">
        <v>9.3200000000000002E-3</v>
      </c>
      <c r="O2602">
        <v>7.5000000000000002E-4</v>
      </c>
      <c r="P2602"/>
      <c r="Q2602"/>
      <c r="R2602">
        <v>1.0070000000000001E-2</v>
      </c>
      <c r="S2602"/>
      <c r="T2602"/>
      <c r="U2602"/>
      <c r="V2602"/>
      <c r="W2602"/>
      <c r="X2602"/>
      <c r="Y2602"/>
      <c r="Z2602"/>
      <c r="AA2602"/>
      <c r="AB2602"/>
      <c r="AC2602"/>
      <c r="AD2602"/>
      <c r="AE2602">
        <v>7.5000000000000002E-4</v>
      </c>
      <c r="AF2602"/>
      <c r="AG2602"/>
      <c r="AH2602"/>
      <c r="AI2602"/>
      <c r="AJ2602"/>
      <c r="AK2602"/>
      <c r="AL2602"/>
      <c r="AM2602"/>
      <c r="AN2602"/>
      <c r="AO2602"/>
      <c r="AP2602"/>
      <c r="AQ2602"/>
      <c r="AR2602"/>
      <c r="AS2602" t="s">
        <v>1353</v>
      </c>
      <c r="AT2602" s="108" t="str">
        <f t="shared" si="40"/>
        <v>MDWL1_2025-08-03_P</v>
      </c>
    </row>
    <row r="2603" spans="1:46" x14ac:dyDescent="0.35">
      <c r="A2603" t="s">
        <v>2016</v>
      </c>
      <c r="B2603" t="s">
        <v>1349</v>
      </c>
      <c r="C2603" t="s">
        <v>1359</v>
      </c>
      <c r="D2603" t="s">
        <v>1349</v>
      </c>
      <c r="E2603">
        <v>330.96559999999999</v>
      </c>
      <c r="F2603" t="s">
        <v>1357</v>
      </c>
      <c r="G2603" s="6">
        <v>45872.690682870372</v>
      </c>
      <c r="H2603"/>
      <c r="I2603" t="s">
        <v>1352</v>
      </c>
      <c r="J2603"/>
      <c r="K2603" t="s">
        <v>1360</v>
      </c>
      <c r="L2603">
        <v>4</v>
      </c>
      <c r="M2603">
        <v>0</v>
      </c>
      <c r="N2603">
        <v>0.19919000000000001</v>
      </c>
      <c r="O2603">
        <v>0.12825</v>
      </c>
      <c r="P2603"/>
      <c r="Q2603"/>
      <c r="R2603">
        <v>0.32744000000000001</v>
      </c>
      <c r="S2603"/>
      <c r="T2603"/>
      <c r="U2603"/>
      <c r="V2603"/>
      <c r="W2603"/>
      <c r="X2603"/>
      <c r="Y2603"/>
      <c r="Z2603"/>
      <c r="AA2603"/>
      <c r="AB2603"/>
      <c r="AC2603"/>
      <c r="AD2603"/>
      <c r="AE2603">
        <v>0.12825</v>
      </c>
      <c r="AF2603"/>
      <c r="AG2603"/>
      <c r="AH2603"/>
      <c r="AI2603"/>
      <c r="AJ2603"/>
      <c r="AK2603"/>
      <c r="AL2603"/>
      <c r="AM2603"/>
      <c r="AN2603"/>
      <c r="AO2603"/>
      <c r="AP2603"/>
      <c r="AQ2603"/>
      <c r="AR2603"/>
      <c r="AS2603" t="s">
        <v>1353</v>
      </c>
      <c r="AT2603" s="108" t="str">
        <f t="shared" si="40"/>
        <v>SHA_2025-08-03_C</v>
      </c>
    </row>
    <row r="2604" spans="1:46" x14ac:dyDescent="0.35">
      <c r="A2604" t="s">
        <v>2018</v>
      </c>
      <c r="B2604" t="s">
        <v>1349</v>
      </c>
      <c r="C2604" t="s">
        <v>1350</v>
      </c>
      <c r="D2604" t="s">
        <v>1349</v>
      </c>
      <c r="E2604">
        <v>-1.5349600000000001</v>
      </c>
      <c r="F2604" t="s">
        <v>1351</v>
      </c>
      <c r="G2604" s="6">
        <v>45872.696099537039</v>
      </c>
      <c r="H2604"/>
      <c r="I2604" t="s">
        <v>1352</v>
      </c>
      <c r="J2604"/>
      <c r="K2604"/>
      <c r="L2604">
        <v>0</v>
      </c>
      <c r="M2604">
        <v>0</v>
      </c>
      <c r="N2604">
        <v>4.6800000000000001E-3</v>
      </c>
      <c r="O2604">
        <v>8.6099999999999996E-3</v>
      </c>
      <c r="P2604"/>
      <c r="Q2604"/>
      <c r="R2604">
        <v>1.329E-2</v>
      </c>
      <c r="S2604"/>
      <c r="T2604"/>
      <c r="U2604"/>
      <c r="V2604"/>
      <c r="W2604"/>
      <c r="X2604"/>
      <c r="Y2604"/>
      <c r="Z2604"/>
      <c r="AA2604"/>
      <c r="AB2604"/>
      <c r="AC2604"/>
      <c r="AD2604"/>
      <c r="AE2604">
        <v>8.6099999999999996E-3</v>
      </c>
      <c r="AF2604"/>
      <c r="AG2604"/>
      <c r="AH2604"/>
      <c r="AI2604"/>
      <c r="AJ2604"/>
      <c r="AK2604"/>
      <c r="AL2604"/>
      <c r="AM2604"/>
      <c r="AN2604"/>
      <c r="AO2604"/>
      <c r="AP2604"/>
      <c r="AQ2604"/>
      <c r="AR2604"/>
      <c r="AS2604" t="s">
        <v>1353</v>
      </c>
      <c r="AT2604" s="108" t="str">
        <f t="shared" si="40"/>
        <v>GRPL1_2025-08-03_N</v>
      </c>
    </row>
    <row r="2605" spans="1:46" x14ac:dyDescent="0.35">
      <c r="A2605" t="s">
        <v>2019</v>
      </c>
      <c r="B2605" t="s">
        <v>1349</v>
      </c>
      <c r="C2605" t="s">
        <v>1350</v>
      </c>
      <c r="D2605" t="s">
        <v>1349</v>
      </c>
      <c r="E2605">
        <v>-2.96794</v>
      </c>
      <c r="F2605" t="s">
        <v>1351</v>
      </c>
      <c r="G2605" s="6">
        <v>45872.697870370372</v>
      </c>
      <c r="H2605"/>
      <c r="I2605" t="s">
        <v>1352</v>
      </c>
      <c r="J2605"/>
      <c r="K2605"/>
      <c r="L2605">
        <v>0</v>
      </c>
      <c r="M2605">
        <v>0</v>
      </c>
      <c r="N2605">
        <v>5.9999999999999995E-4</v>
      </c>
      <c r="O2605">
        <v>5.13E-3</v>
      </c>
      <c r="P2605"/>
      <c r="Q2605"/>
      <c r="R2605">
        <v>5.7200000000000003E-3</v>
      </c>
      <c r="S2605"/>
      <c r="T2605"/>
      <c r="U2605"/>
      <c r="V2605"/>
      <c r="W2605"/>
      <c r="X2605"/>
      <c r="Y2605"/>
      <c r="Z2605"/>
      <c r="AA2605"/>
      <c r="AB2605"/>
      <c r="AC2605"/>
      <c r="AD2605"/>
      <c r="AE2605">
        <v>5.13E-3</v>
      </c>
      <c r="AF2605"/>
      <c r="AG2605"/>
      <c r="AH2605"/>
      <c r="AI2605"/>
      <c r="AJ2605"/>
      <c r="AK2605"/>
      <c r="AL2605"/>
      <c r="AM2605"/>
      <c r="AN2605"/>
      <c r="AO2605"/>
      <c r="AP2605"/>
      <c r="AQ2605"/>
      <c r="AR2605"/>
      <c r="AS2605" t="s">
        <v>1353</v>
      </c>
      <c r="AT2605" s="108" t="str">
        <f t="shared" si="40"/>
        <v>PMRL1_2025-08-03_N</v>
      </c>
    </row>
    <row r="2606" spans="1:46" x14ac:dyDescent="0.35">
      <c r="A2606" t="s">
        <v>2020</v>
      </c>
      <c r="B2606" t="s">
        <v>1349</v>
      </c>
      <c r="C2606" t="s">
        <v>1350</v>
      </c>
      <c r="D2606" t="s">
        <v>1349</v>
      </c>
      <c r="E2606">
        <v>-2.8875999999999999</v>
      </c>
      <c r="F2606" t="s">
        <v>1351</v>
      </c>
      <c r="G2606" s="6">
        <v>45872.699745370373</v>
      </c>
      <c r="H2606"/>
      <c r="I2606" t="s">
        <v>1352</v>
      </c>
      <c r="J2606"/>
      <c r="K2606"/>
      <c r="L2606">
        <v>0</v>
      </c>
      <c r="M2606">
        <v>0</v>
      </c>
      <c r="N2606">
        <v>8.3000000000000001E-4</v>
      </c>
      <c r="O2606">
        <v>2.1579999999999998E-2</v>
      </c>
      <c r="P2606"/>
      <c r="Q2606"/>
      <c r="R2606">
        <v>2.2409999999999999E-2</v>
      </c>
      <c r="S2606"/>
      <c r="T2606"/>
      <c r="U2606"/>
      <c r="V2606"/>
      <c r="W2606"/>
      <c r="X2606"/>
      <c r="Y2606"/>
      <c r="Z2606"/>
      <c r="AA2606"/>
      <c r="AB2606"/>
      <c r="AC2606"/>
      <c r="AD2606"/>
      <c r="AE2606">
        <v>2.1579999999999998E-2</v>
      </c>
      <c r="AF2606"/>
      <c r="AG2606"/>
      <c r="AH2606"/>
      <c r="AI2606"/>
      <c r="AJ2606"/>
      <c r="AK2606"/>
      <c r="AL2606"/>
      <c r="AM2606"/>
      <c r="AN2606"/>
      <c r="AO2606"/>
      <c r="AP2606"/>
      <c r="AQ2606"/>
      <c r="AR2606"/>
      <c r="AS2606" t="s">
        <v>1353</v>
      </c>
      <c r="AT2606" s="108" t="str">
        <f t="shared" si="40"/>
        <v>ROL1_2025-08-03_N</v>
      </c>
    </row>
    <row r="2607" spans="1:46" x14ac:dyDescent="0.35">
      <c r="A2607" t="s">
        <v>2021</v>
      </c>
      <c r="B2607" t="s">
        <v>1349</v>
      </c>
      <c r="C2607" t="s">
        <v>1350</v>
      </c>
      <c r="D2607" t="s">
        <v>1349</v>
      </c>
      <c r="E2607">
        <v>6.3744800000000001</v>
      </c>
      <c r="F2607" t="s">
        <v>1351</v>
      </c>
      <c r="G2607" s="6">
        <v>45872.701099537036</v>
      </c>
      <c r="H2607"/>
      <c r="I2607" t="s">
        <v>1352</v>
      </c>
      <c r="J2607"/>
      <c r="K2607"/>
      <c r="L2607">
        <v>0</v>
      </c>
      <c r="M2607">
        <v>0</v>
      </c>
      <c r="N2607">
        <v>2.7220000000000001E-2</v>
      </c>
      <c r="O2607">
        <v>1.235E-2</v>
      </c>
      <c r="P2607"/>
      <c r="Q2607"/>
      <c r="R2607">
        <v>3.9570000000000001E-2</v>
      </c>
      <c r="S2607"/>
      <c r="T2607"/>
      <c r="U2607"/>
      <c r="V2607"/>
      <c r="W2607"/>
      <c r="X2607"/>
      <c r="Y2607"/>
      <c r="Z2607"/>
      <c r="AA2607"/>
      <c r="AB2607"/>
      <c r="AC2607"/>
      <c r="AD2607"/>
      <c r="AE2607">
        <v>1.235E-2</v>
      </c>
      <c r="AF2607"/>
      <c r="AG2607"/>
      <c r="AH2607"/>
      <c r="AI2607"/>
      <c r="AJ2607"/>
      <c r="AK2607"/>
      <c r="AL2607"/>
      <c r="AM2607"/>
      <c r="AN2607"/>
      <c r="AO2607"/>
      <c r="AP2607"/>
      <c r="AQ2607"/>
      <c r="AR2607"/>
      <c r="AS2607" t="s">
        <v>1353</v>
      </c>
      <c r="AT2607" s="108" t="str">
        <f t="shared" si="40"/>
        <v>ATL1_2025-08-03_N</v>
      </c>
    </row>
    <row r="2608" spans="1:46" x14ac:dyDescent="0.35">
      <c r="A2608" t="s">
        <v>2019</v>
      </c>
      <c r="B2608" t="s">
        <v>1349</v>
      </c>
      <c r="C2608" t="s">
        <v>1356</v>
      </c>
      <c r="D2608" t="s">
        <v>1349</v>
      </c>
      <c r="E2608">
        <v>5.8990000000000001E-2</v>
      </c>
      <c r="F2608" t="s">
        <v>1357</v>
      </c>
      <c r="G2608" s="6">
        <v>45872.701099537036</v>
      </c>
      <c r="H2608"/>
      <c r="I2608" t="s">
        <v>1352</v>
      </c>
      <c r="J2608"/>
      <c r="K2608"/>
      <c r="L2608">
        <v>0</v>
      </c>
      <c r="M2608">
        <v>0</v>
      </c>
      <c r="N2608">
        <v>2.3380000000000001E-2</v>
      </c>
      <c r="O2608">
        <v>8.1999999999999998E-4</v>
      </c>
      <c r="P2608"/>
      <c r="Q2608"/>
      <c r="R2608">
        <v>2.4209999999999999E-2</v>
      </c>
      <c r="S2608"/>
      <c r="T2608"/>
      <c r="U2608"/>
      <c r="V2608"/>
      <c r="W2608"/>
      <c r="X2608"/>
      <c r="Y2608"/>
      <c r="Z2608"/>
      <c r="AA2608"/>
      <c r="AB2608"/>
      <c r="AC2608"/>
      <c r="AD2608"/>
      <c r="AE2608">
        <v>8.1999999999999998E-4</v>
      </c>
      <c r="AF2608"/>
      <c r="AG2608"/>
      <c r="AH2608"/>
      <c r="AI2608"/>
      <c r="AJ2608"/>
      <c r="AK2608"/>
      <c r="AL2608"/>
      <c r="AM2608"/>
      <c r="AN2608"/>
      <c r="AO2608"/>
      <c r="AP2608"/>
      <c r="AQ2608"/>
      <c r="AR2608"/>
      <c r="AS2608" t="s">
        <v>1353</v>
      </c>
      <c r="AT2608" s="108" t="str">
        <f t="shared" si="40"/>
        <v>PMRL1_2025-08-03_P</v>
      </c>
    </row>
    <row r="2609" spans="1:46" x14ac:dyDescent="0.35">
      <c r="A2609" t="s">
        <v>2020</v>
      </c>
      <c r="B2609" t="s">
        <v>1349</v>
      </c>
      <c r="C2609" t="s">
        <v>1356</v>
      </c>
      <c r="D2609" t="s">
        <v>1349</v>
      </c>
      <c r="E2609">
        <v>-6.2199999999999998E-3</v>
      </c>
      <c r="F2609" t="s">
        <v>1357</v>
      </c>
      <c r="G2609" s="6">
        <v>45872.702349537038</v>
      </c>
      <c r="H2609"/>
      <c r="I2609" t="s">
        <v>1352</v>
      </c>
      <c r="J2609"/>
      <c r="K2609"/>
      <c r="L2609">
        <v>0</v>
      </c>
      <c r="M2609">
        <v>0</v>
      </c>
      <c r="N2609">
        <v>-3.8600000000000001E-3</v>
      </c>
      <c r="O2609">
        <v>1.082E-2</v>
      </c>
      <c r="P2609"/>
      <c r="Q2609"/>
      <c r="R2609">
        <v>6.96E-3</v>
      </c>
      <c r="S2609"/>
      <c r="T2609"/>
      <c r="U2609"/>
      <c r="V2609"/>
      <c r="W2609"/>
      <c r="X2609"/>
      <c r="Y2609"/>
      <c r="Z2609"/>
      <c r="AA2609"/>
      <c r="AB2609"/>
      <c r="AC2609"/>
      <c r="AD2609"/>
      <c r="AE2609">
        <v>1.082E-2</v>
      </c>
      <c r="AF2609"/>
      <c r="AG2609"/>
      <c r="AH2609"/>
      <c r="AI2609"/>
      <c r="AJ2609"/>
      <c r="AK2609"/>
      <c r="AL2609"/>
      <c r="AM2609"/>
      <c r="AN2609"/>
      <c r="AO2609"/>
      <c r="AP2609"/>
      <c r="AQ2609"/>
      <c r="AR2609"/>
      <c r="AS2609" t="s">
        <v>1353</v>
      </c>
      <c r="AT2609" s="108" t="str">
        <f t="shared" si="40"/>
        <v>ROL1_2025-08-03_P</v>
      </c>
    </row>
    <row r="2610" spans="1:46" x14ac:dyDescent="0.35">
      <c r="A2610" t="s">
        <v>2018</v>
      </c>
      <c r="B2610" t="s">
        <v>1349</v>
      </c>
      <c r="C2610" t="s">
        <v>1361</v>
      </c>
      <c r="D2610" t="s">
        <v>1349</v>
      </c>
      <c r="E2610">
        <v>84.050790000000006</v>
      </c>
      <c r="F2610" t="s">
        <v>1351</v>
      </c>
      <c r="G2610" s="6">
        <v>45872.702453703707</v>
      </c>
      <c r="H2610"/>
      <c r="I2610" t="s">
        <v>1352</v>
      </c>
      <c r="J2610"/>
      <c r="K2610"/>
      <c r="L2610">
        <v>0</v>
      </c>
      <c r="M2610">
        <v>0</v>
      </c>
      <c r="N2610">
        <v>8.7359999999999993E-2</v>
      </c>
      <c r="O2610">
        <v>5.0000000000000001E-3</v>
      </c>
      <c r="P2610"/>
      <c r="Q2610"/>
      <c r="R2610">
        <v>9.2359999999999998E-2</v>
      </c>
      <c r="S2610"/>
      <c r="T2610"/>
      <c r="U2610"/>
      <c r="V2610"/>
      <c r="W2610"/>
      <c r="X2610"/>
      <c r="Y2610"/>
      <c r="Z2610"/>
      <c r="AA2610"/>
      <c r="AB2610"/>
      <c r="AC2610"/>
      <c r="AD2610"/>
      <c r="AE2610">
        <v>5.0000000000000001E-3</v>
      </c>
      <c r="AF2610"/>
      <c r="AG2610"/>
      <c r="AH2610"/>
      <c r="AI2610"/>
      <c r="AJ2610"/>
      <c r="AK2610"/>
      <c r="AL2610"/>
      <c r="AM2610"/>
      <c r="AN2610"/>
      <c r="AO2610"/>
      <c r="AP2610"/>
      <c r="AQ2610"/>
      <c r="AR2610"/>
      <c r="AS2610" t="s">
        <v>1353</v>
      </c>
      <c r="AT2610" s="108" t="str">
        <f t="shared" si="40"/>
        <v>GRPL1_2025-08-03_T</v>
      </c>
    </row>
    <row r="2611" spans="1:46" x14ac:dyDescent="0.35">
      <c r="A2611" t="s">
        <v>2022</v>
      </c>
      <c r="B2611" t="s">
        <v>1349</v>
      </c>
      <c r="C2611" t="s">
        <v>1350</v>
      </c>
      <c r="D2611" t="s">
        <v>1349</v>
      </c>
      <c r="E2611">
        <v>3.1054900000000001</v>
      </c>
      <c r="F2611" t="s">
        <v>1351</v>
      </c>
      <c r="G2611" s="6">
        <v>45872.704016203701</v>
      </c>
      <c r="H2611"/>
      <c r="I2611" t="s">
        <v>1352</v>
      </c>
      <c r="J2611"/>
      <c r="K2611"/>
      <c r="L2611">
        <v>0</v>
      </c>
      <c r="M2611">
        <v>0</v>
      </c>
      <c r="N2611">
        <v>1.7899999999999999E-2</v>
      </c>
      <c r="O2611">
        <v>2.8E-3</v>
      </c>
      <c r="P2611"/>
      <c r="Q2611"/>
      <c r="R2611">
        <v>2.07E-2</v>
      </c>
      <c r="S2611"/>
      <c r="T2611"/>
      <c r="U2611"/>
      <c r="V2611"/>
      <c r="W2611"/>
      <c r="X2611"/>
      <c r="Y2611"/>
      <c r="Z2611"/>
      <c r="AA2611"/>
      <c r="AB2611"/>
      <c r="AC2611"/>
      <c r="AD2611"/>
      <c r="AE2611">
        <v>2.8E-3</v>
      </c>
      <c r="AF2611"/>
      <c r="AG2611"/>
      <c r="AH2611"/>
      <c r="AI2611"/>
      <c r="AJ2611"/>
      <c r="AK2611"/>
      <c r="AL2611"/>
      <c r="AM2611"/>
      <c r="AN2611"/>
      <c r="AO2611"/>
      <c r="AP2611"/>
      <c r="AQ2611"/>
      <c r="AR2611"/>
      <c r="AS2611" t="s">
        <v>1353</v>
      </c>
      <c r="AT2611" s="108" t="str">
        <f t="shared" si="40"/>
        <v>HO1_2025-08-03_N</v>
      </c>
    </row>
    <row r="2612" spans="1:46" x14ac:dyDescent="0.35">
      <c r="A2612" t="s">
        <v>2019</v>
      </c>
      <c r="B2612" t="s">
        <v>1349</v>
      </c>
      <c r="C2612" t="s">
        <v>1361</v>
      </c>
      <c r="D2612" t="s">
        <v>1349</v>
      </c>
      <c r="E2612">
        <v>4.0912199999999999</v>
      </c>
      <c r="F2612" t="s">
        <v>1351</v>
      </c>
      <c r="G2612" s="6">
        <v>45872.704016203701</v>
      </c>
      <c r="H2612"/>
      <c r="I2612" t="s">
        <v>1352</v>
      </c>
      <c r="J2612"/>
      <c r="K2612"/>
      <c r="L2612">
        <v>0</v>
      </c>
      <c r="M2612">
        <v>0</v>
      </c>
      <c r="N2612">
        <v>7.6800000000000002E-3</v>
      </c>
      <c r="O2612">
        <v>3.48E-3</v>
      </c>
      <c r="P2612"/>
      <c r="Q2612"/>
      <c r="R2612">
        <v>1.116E-2</v>
      </c>
      <c r="S2612"/>
      <c r="T2612"/>
      <c r="U2612"/>
      <c r="V2612"/>
      <c r="W2612"/>
      <c r="X2612"/>
      <c r="Y2612"/>
      <c r="Z2612"/>
      <c r="AA2612"/>
      <c r="AB2612"/>
      <c r="AC2612"/>
      <c r="AD2612"/>
      <c r="AE2612">
        <v>3.48E-3</v>
      </c>
      <c r="AF2612"/>
      <c r="AG2612"/>
      <c r="AH2612"/>
      <c r="AI2612"/>
      <c r="AJ2612"/>
      <c r="AK2612"/>
      <c r="AL2612"/>
      <c r="AM2612"/>
      <c r="AN2612"/>
      <c r="AO2612"/>
      <c r="AP2612"/>
      <c r="AQ2612"/>
      <c r="AR2612"/>
      <c r="AS2612" t="s">
        <v>1353</v>
      </c>
      <c r="AT2612" s="108" t="str">
        <f t="shared" si="40"/>
        <v>PMRL1_2025-08-03_T</v>
      </c>
    </row>
    <row r="2613" spans="1:46" x14ac:dyDescent="0.35">
      <c r="A2613" t="s">
        <v>2023</v>
      </c>
      <c r="B2613" t="s">
        <v>1349</v>
      </c>
      <c r="C2613" t="s">
        <v>1350</v>
      </c>
      <c r="D2613" t="s">
        <v>1349</v>
      </c>
      <c r="E2613">
        <v>40.158949999999997</v>
      </c>
      <c r="F2613" t="s">
        <v>1351</v>
      </c>
      <c r="G2613" s="6">
        <v>45872.705787037034</v>
      </c>
      <c r="H2613"/>
      <c r="I2613" t="s">
        <v>1352</v>
      </c>
      <c r="J2613"/>
      <c r="K2613"/>
      <c r="L2613">
        <v>0</v>
      </c>
      <c r="M2613">
        <v>0</v>
      </c>
      <c r="N2613">
        <v>0.12347</v>
      </c>
      <c r="O2613">
        <v>2.0200000000000001E-3</v>
      </c>
      <c r="P2613"/>
      <c r="Q2613"/>
      <c r="R2613">
        <v>0.1255</v>
      </c>
      <c r="S2613"/>
      <c r="T2613"/>
      <c r="U2613"/>
      <c r="V2613"/>
      <c r="W2613"/>
      <c r="X2613"/>
      <c r="Y2613"/>
      <c r="Z2613"/>
      <c r="AA2613"/>
      <c r="AB2613"/>
      <c r="AC2613"/>
      <c r="AD2613"/>
      <c r="AE2613">
        <v>2.0200000000000001E-3</v>
      </c>
      <c r="AF2613"/>
      <c r="AG2613"/>
      <c r="AH2613"/>
      <c r="AI2613"/>
      <c r="AJ2613"/>
      <c r="AK2613"/>
      <c r="AL2613"/>
      <c r="AM2613"/>
      <c r="AN2613"/>
      <c r="AO2613"/>
      <c r="AP2613"/>
      <c r="AQ2613"/>
      <c r="AR2613"/>
      <c r="AS2613" t="s">
        <v>1353</v>
      </c>
      <c r="AT2613" s="108" t="str">
        <f t="shared" si="40"/>
        <v>AC1_2025-08-03_N</v>
      </c>
    </row>
    <row r="2614" spans="1:46" x14ac:dyDescent="0.35">
      <c r="A2614" t="s">
        <v>2020</v>
      </c>
      <c r="B2614" t="s">
        <v>1349</v>
      </c>
      <c r="C2614" t="s">
        <v>1361</v>
      </c>
      <c r="D2614" t="s">
        <v>1349</v>
      </c>
      <c r="E2614">
        <v>32.54936</v>
      </c>
      <c r="F2614" t="s">
        <v>1351</v>
      </c>
      <c r="G2614" s="6">
        <v>45872.706307870372</v>
      </c>
      <c r="H2614"/>
      <c r="I2614" t="s">
        <v>1352</v>
      </c>
      <c r="J2614"/>
      <c r="K2614"/>
      <c r="L2614">
        <v>0</v>
      </c>
      <c r="M2614">
        <v>0</v>
      </c>
      <c r="N2614">
        <v>3.594E-2</v>
      </c>
      <c r="O2614">
        <v>7.8300000000000002E-3</v>
      </c>
      <c r="P2614"/>
      <c r="Q2614"/>
      <c r="R2614">
        <v>4.3770000000000003E-2</v>
      </c>
      <c r="S2614"/>
      <c r="T2614"/>
      <c r="U2614"/>
      <c r="V2614"/>
      <c r="W2614"/>
      <c r="X2614"/>
      <c r="Y2614"/>
      <c r="Z2614"/>
      <c r="AA2614"/>
      <c r="AB2614"/>
      <c r="AC2614"/>
      <c r="AD2614"/>
      <c r="AE2614">
        <v>7.8300000000000002E-3</v>
      </c>
      <c r="AF2614"/>
      <c r="AG2614"/>
      <c r="AH2614"/>
      <c r="AI2614"/>
      <c r="AJ2614"/>
      <c r="AK2614"/>
      <c r="AL2614"/>
      <c r="AM2614"/>
      <c r="AN2614"/>
      <c r="AO2614"/>
      <c r="AP2614"/>
      <c r="AQ2614"/>
      <c r="AR2614"/>
      <c r="AS2614" t="s">
        <v>1353</v>
      </c>
      <c r="AT2614" s="108" t="str">
        <f t="shared" si="40"/>
        <v>ROL1_2025-08-03_T</v>
      </c>
    </row>
    <row r="2615" spans="1:46" x14ac:dyDescent="0.35">
      <c r="A2615" t="s">
        <v>2020</v>
      </c>
      <c r="B2615" t="s">
        <v>1349</v>
      </c>
      <c r="C2615" t="s">
        <v>1359</v>
      </c>
      <c r="D2615" t="s">
        <v>1349</v>
      </c>
      <c r="E2615">
        <v>265.46510000000001</v>
      </c>
      <c r="F2615" t="s">
        <v>1357</v>
      </c>
      <c r="G2615" s="6">
        <v>45872.706412037034</v>
      </c>
      <c r="H2615"/>
      <c r="I2615" t="s">
        <v>1352</v>
      </c>
      <c r="J2615"/>
      <c r="K2615" t="s">
        <v>1360</v>
      </c>
      <c r="L2615">
        <v>4</v>
      </c>
      <c r="M2615">
        <v>0</v>
      </c>
      <c r="N2615">
        <v>0.16349</v>
      </c>
      <c r="O2615">
        <v>0.12792999999999999</v>
      </c>
      <c r="P2615"/>
      <c r="Q2615"/>
      <c r="R2615">
        <v>0.29141</v>
      </c>
      <c r="S2615"/>
      <c r="T2615"/>
      <c r="U2615"/>
      <c r="V2615"/>
      <c r="W2615"/>
      <c r="X2615"/>
      <c r="Y2615"/>
      <c r="Z2615"/>
      <c r="AA2615"/>
      <c r="AB2615"/>
      <c r="AC2615"/>
      <c r="AD2615"/>
      <c r="AE2615">
        <v>0.12792999999999999</v>
      </c>
      <c r="AF2615"/>
      <c r="AG2615"/>
      <c r="AH2615"/>
      <c r="AI2615"/>
      <c r="AJ2615"/>
      <c r="AK2615"/>
      <c r="AL2615"/>
      <c r="AM2615"/>
      <c r="AN2615"/>
      <c r="AO2615"/>
      <c r="AP2615"/>
      <c r="AQ2615"/>
      <c r="AR2615"/>
      <c r="AS2615" t="s">
        <v>1353</v>
      </c>
      <c r="AT2615" s="108" t="str">
        <f t="shared" si="40"/>
        <v>ROL1_2025-08-03_C</v>
      </c>
    </row>
    <row r="2616" spans="1:46" x14ac:dyDescent="0.35">
      <c r="A2616" t="s">
        <v>2022</v>
      </c>
      <c r="B2616" t="s">
        <v>1349</v>
      </c>
      <c r="C2616" t="s">
        <v>1356</v>
      </c>
      <c r="D2616" t="s">
        <v>1349</v>
      </c>
      <c r="E2616">
        <v>0.15078</v>
      </c>
      <c r="F2616" t="s">
        <v>1357</v>
      </c>
      <c r="G2616" s="6">
        <v>45872.707453703704</v>
      </c>
      <c r="H2616"/>
      <c r="I2616" t="s">
        <v>1352</v>
      </c>
      <c r="J2616"/>
      <c r="K2616"/>
      <c r="L2616">
        <v>0</v>
      </c>
      <c r="M2616">
        <v>0</v>
      </c>
      <c r="N2616">
        <v>6.173E-2</v>
      </c>
      <c r="O2616">
        <v>3.6000000000000002E-4</v>
      </c>
      <c r="P2616"/>
      <c r="Q2616"/>
      <c r="R2616">
        <v>6.2089999999999999E-2</v>
      </c>
      <c r="S2616"/>
      <c r="T2616"/>
      <c r="U2616"/>
      <c r="V2616"/>
      <c r="W2616"/>
      <c r="X2616"/>
      <c r="Y2616"/>
      <c r="Z2616"/>
      <c r="AA2616"/>
      <c r="AB2616"/>
      <c r="AC2616"/>
      <c r="AD2616"/>
      <c r="AE2616">
        <v>3.6000000000000002E-4</v>
      </c>
      <c r="AF2616"/>
      <c r="AG2616"/>
      <c r="AH2616"/>
      <c r="AI2616"/>
      <c r="AJ2616"/>
      <c r="AK2616"/>
      <c r="AL2616"/>
      <c r="AM2616"/>
      <c r="AN2616"/>
      <c r="AO2616"/>
      <c r="AP2616"/>
      <c r="AQ2616"/>
      <c r="AR2616"/>
      <c r="AS2616" t="s">
        <v>1353</v>
      </c>
      <c r="AT2616" s="108" t="str">
        <f t="shared" si="40"/>
        <v>HO1_2025-08-03_P</v>
      </c>
    </row>
    <row r="2617" spans="1:46" x14ac:dyDescent="0.35">
      <c r="A2617" t="s">
        <v>2023</v>
      </c>
      <c r="B2617" t="s">
        <v>1349</v>
      </c>
      <c r="C2617" t="s">
        <v>1397</v>
      </c>
      <c r="D2617" t="s">
        <v>1349</v>
      </c>
      <c r="E2617">
        <v>1.2103900000000001</v>
      </c>
      <c r="F2617" t="s">
        <v>1357</v>
      </c>
      <c r="G2617" s="6">
        <v>45872.708078703705</v>
      </c>
      <c r="H2617"/>
      <c r="I2617" t="s">
        <v>1352</v>
      </c>
      <c r="J2617"/>
      <c r="K2617"/>
      <c r="L2617">
        <v>0</v>
      </c>
      <c r="M2617">
        <v>0</v>
      </c>
      <c r="N2617">
        <v>0.45778999999999997</v>
      </c>
      <c r="O2617">
        <v>-2.4000000000000001E-4</v>
      </c>
      <c r="P2617"/>
      <c r="Q2617"/>
      <c r="R2617">
        <v>0.45754</v>
      </c>
      <c r="S2617"/>
      <c r="T2617"/>
      <c r="U2617"/>
      <c r="V2617"/>
      <c r="W2617"/>
      <c r="X2617"/>
      <c r="Y2617"/>
      <c r="Z2617"/>
      <c r="AA2617"/>
      <c r="AB2617"/>
      <c r="AC2617"/>
      <c r="AD2617"/>
      <c r="AE2617">
        <v>-2.4000000000000001E-4</v>
      </c>
      <c r="AF2617"/>
      <c r="AG2617"/>
      <c r="AH2617"/>
      <c r="AI2617"/>
      <c r="AJ2617"/>
      <c r="AK2617"/>
      <c r="AL2617"/>
      <c r="AM2617"/>
      <c r="AN2617"/>
      <c r="AO2617"/>
      <c r="AP2617"/>
      <c r="AQ2617"/>
      <c r="AR2617"/>
      <c r="AS2617" t="s">
        <v>1353</v>
      </c>
      <c r="AT2617" s="108" t="str">
        <f t="shared" si="40"/>
        <v>AC1_2025-08-03_P</v>
      </c>
    </row>
    <row r="2618" spans="1:46" x14ac:dyDescent="0.35">
      <c r="A2618" t="s">
        <v>2021</v>
      </c>
      <c r="B2618" t="s">
        <v>1349</v>
      </c>
      <c r="C2618" t="s">
        <v>1361</v>
      </c>
      <c r="D2618" t="s">
        <v>1349</v>
      </c>
      <c r="E2618">
        <v>165.70920000000001</v>
      </c>
      <c r="F2618" t="s">
        <v>1351</v>
      </c>
      <c r="G2618" s="6">
        <v>45872.708391203705</v>
      </c>
      <c r="H2618"/>
      <c r="I2618" t="s">
        <v>1352</v>
      </c>
      <c r="J2618"/>
      <c r="K2618"/>
      <c r="L2618">
        <v>0</v>
      </c>
      <c r="M2618">
        <v>0</v>
      </c>
      <c r="N2618">
        <v>0.16966999999999999</v>
      </c>
      <c r="O2618">
        <v>6.9100000000000003E-3</v>
      </c>
      <c r="P2618"/>
      <c r="Q2618"/>
      <c r="R2618">
        <v>0.17657</v>
      </c>
      <c r="S2618"/>
      <c r="T2618"/>
      <c r="U2618"/>
      <c r="V2618"/>
      <c r="W2618"/>
      <c r="X2618"/>
      <c r="Y2618"/>
      <c r="Z2618"/>
      <c r="AA2618"/>
      <c r="AB2618"/>
      <c r="AC2618"/>
      <c r="AD2618"/>
      <c r="AE2618">
        <v>6.9100000000000003E-3</v>
      </c>
      <c r="AF2618"/>
      <c r="AG2618"/>
      <c r="AH2618"/>
      <c r="AI2618"/>
      <c r="AJ2618"/>
      <c r="AK2618"/>
      <c r="AL2618"/>
      <c r="AM2618"/>
      <c r="AN2618"/>
      <c r="AO2618"/>
      <c r="AP2618"/>
      <c r="AQ2618"/>
      <c r="AR2618"/>
      <c r="AS2618" t="s">
        <v>1353</v>
      </c>
      <c r="AT2618" s="108" t="str">
        <f t="shared" si="40"/>
        <v>ATL1_2025-08-03_T</v>
      </c>
    </row>
    <row r="2619" spans="1:46" x14ac:dyDescent="0.35">
      <c r="A2619" t="s">
        <v>2021</v>
      </c>
      <c r="B2619" t="s">
        <v>1349</v>
      </c>
      <c r="C2619" t="s">
        <v>1359</v>
      </c>
      <c r="D2619" t="s">
        <v>1349</v>
      </c>
      <c r="E2619">
        <v>350.40710000000001</v>
      </c>
      <c r="F2619" t="s">
        <v>1357</v>
      </c>
      <c r="G2619" s="6">
        <v>45872.708599537036</v>
      </c>
      <c r="H2619"/>
      <c r="I2619" t="s">
        <v>1352</v>
      </c>
      <c r="J2619"/>
      <c r="K2619" t="s">
        <v>1360</v>
      </c>
      <c r="L2619">
        <v>4</v>
      </c>
      <c r="M2619">
        <v>0</v>
      </c>
      <c r="N2619">
        <v>0.20949000000000001</v>
      </c>
      <c r="O2619">
        <v>0.12761</v>
      </c>
      <c r="P2619"/>
      <c r="Q2619"/>
      <c r="R2619">
        <v>0.33710000000000001</v>
      </c>
      <c r="S2619"/>
      <c r="T2619"/>
      <c r="U2619"/>
      <c r="V2619"/>
      <c r="W2619"/>
      <c r="X2619"/>
      <c r="Y2619"/>
      <c r="Z2619"/>
      <c r="AA2619"/>
      <c r="AB2619"/>
      <c r="AC2619"/>
      <c r="AD2619"/>
      <c r="AE2619">
        <v>0.12761</v>
      </c>
      <c r="AF2619"/>
      <c r="AG2619"/>
      <c r="AH2619"/>
      <c r="AI2619"/>
      <c r="AJ2619"/>
      <c r="AK2619"/>
      <c r="AL2619"/>
      <c r="AM2619"/>
      <c r="AN2619"/>
      <c r="AO2619"/>
      <c r="AP2619"/>
      <c r="AQ2619"/>
      <c r="AR2619"/>
      <c r="AS2619" t="s">
        <v>1353</v>
      </c>
      <c r="AT2619" s="108" t="str">
        <f t="shared" si="40"/>
        <v>ATL1_2025-08-03_C</v>
      </c>
    </row>
    <row r="2620" spans="1:46" x14ac:dyDescent="0.35">
      <c r="A2620" t="s">
        <v>2018</v>
      </c>
      <c r="B2620" t="s">
        <v>1349</v>
      </c>
      <c r="C2620" t="s">
        <v>1356</v>
      </c>
      <c r="D2620" t="s">
        <v>1349</v>
      </c>
      <c r="E2620">
        <v>4.62E-3</v>
      </c>
      <c r="F2620" t="s">
        <v>1357</v>
      </c>
      <c r="G2620" s="6">
        <v>45872.710474537038</v>
      </c>
      <c r="H2620"/>
      <c r="I2620" t="s">
        <v>1352</v>
      </c>
      <c r="J2620"/>
      <c r="K2620" t="s">
        <v>1360</v>
      </c>
      <c r="L2620">
        <v>0</v>
      </c>
      <c r="M2620">
        <v>0</v>
      </c>
      <c r="N2620">
        <v>6.7000000000000002E-4</v>
      </c>
      <c r="O2620">
        <v>2.0899999999999998E-3</v>
      </c>
      <c r="P2620"/>
      <c r="Q2620"/>
      <c r="R2620">
        <v>2.7599999999999999E-3</v>
      </c>
      <c r="S2620"/>
      <c r="T2620"/>
      <c r="U2620"/>
      <c r="V2620"/>
      <c r="W2620"/>
      <c r="X2620"/>
      <c r="Y2620"/>
      <c r="Z2620"/>
      <c r="AA2620"/>
      <c r="AB2620"/>
      <c r="AC2620"/>
      <c r="AD2620"/>
      <c r="AE2620">
        <v>2.0899999999999998E-3</v>
      </c>
      <c r="AF2620"/>
      <c r="AG2620"/>
      <c r="AH2620"/>
      <c r="AI2620"/>
      <c r="AJ2620"/>
      <c r="AK2620"/>
      <c r="AL2620"/>
      <c r="AM2620"/>
      <c r="AN2620"/>
      <c r="AO2620"/>
      <c r="AP2620"/>
      <c r="AQ2620"/>
      <c r="AR2620"/>
      <c r="AS2620" t="s">
        <v>1353</v>
      </c>
      <c r="AT2620" s="108" t="str">
        <f t="shared" si="40"/>
        <v>GRPL1_2025-08-03_P</v>
      </c>
    </row>
    <row r="2621" spans="1:46" x14ac:dyDescent="0.35">
      <c r="A2621" t="s">
        <v>2022</v>
      </c>
      <c r="B2621" t="s">
        <v>1349</v>
      </c>
      <c r="C2621" t="s">
        <v>1361</v>
      </c>
      <c r="D2621" t="s">
        <v>1349</v>
      </c>
      <c r="E2621">
        <v>312.82150000000001</v>
      </c>
      <c r="F2621" t="s">
        <v>1351</v>
      </c>
      <c r="G2621" s="6">
        <v>45872.710474537038</v>
      </c>
      <c r="H2621"/>
      <c r="I2621" t="s">
        <v>1352</v>
      </c>
      <c r="J2621"/>
      <c r="K2621"/>
      <c r="L2621">
        <v>0</v>
      </c>
      <c r="M2621">
        <v>0</v>
      </c>
      <c r="N2621">
        <v>0.32033</v>
      </c>
      <c r="O2621">
        <v>2.0200000000000001E-3</v>
      </c>
      <c r="P2621"/>
      <c r="Q2621"/>
      <c r="R2621">
        <v>0.32235000000000003</v>
      </c>
      <c r="S2621"/>
      <c r="T2621"/>
      <c r="U2621"/>
      <c r="V2621"/>
      <c r="W2621"/>
      <c r="X2621"/>
      <c r="Y2621"/>
      <c r="Z2621"/>
      <c r="AA2621"/>
      <c r="AB2621"/>
      <c r="AC2621"/>
      <c r="AD2621"/>
      <c r="AE2621">
        <v>2.0200000000000001E-3</v>
      </c>
      <c r="AF2621"/>
      <c r="AG2621"/>
      <c r="AH2621"/>
      <c r="AI2621"/>
      <c r="AJ2621"/>
      <c r="AK2621"/>
      <c r="AL2621"/>
      <c r="AM2621"/>
      <c r="AN2621"/>
      <c r="AO2621"/>
      <c r="AP2621"/>
      <c r="AQ2621"/>
      <c r="AR2621"/>
      <c r="AS2621" t="s">
        <v>1353</v>
      </c>
      <c r="AT2621" s="108" t="str">
        <f t="shared" si="40"/>
        <v>HO1_2025-08-03_T</v>
      </c>
    </row>
    <row r="2622" spans="1:46" x14ac:dyDescent="0.35">
      <c r="A2622" t="s">
        <v>2018</v>
      </c>
      <c r="B2622" t="s">
        <v>1349</v>
      </c>
      <c r="C2622" t="s">
        <v>1359</v>
      </c>
      <c r="D2622" t="s">
        <v>1349</v>
      </c>
      <c r="E2622">
        <v>684.52829999999994</v>
      </c>
      <c r="F2622" t="s">
        <v>1357</v>
      </c>
      <c r="G2622" s="6">
        <v>45872.711724537039</v>
      </c>
      <c r="H2622"/>
      <c r="I2622" t="s">
        <v>1352</v>
      </c>
      <c r="J2622"/>
      <c r="K2622" t="s">
        <v>1360</v>
      </c>
      <c r="L2622">
        <v>28</v>
      </c>
      <c r="M2622">
        <v>0</v>
      </c>
      <c r="N2622">
        <v>7.7410000000000007E-2</v>
      </c>
      <c r="O2622">
        <v>0.1278</v>
      </c>
      <c r="P2622"/>
      <c r="Q2622"/>
      <c r="R2622">
        <v>0.20521</v>
      </c>
      <c r="S2622"/>
      <c r="T2622"/>
      <c r="U2622"/>
      <c r="V2622"/>
      <c r="W2622"/>
      <c r="X2622"/>
      <c r="Y2622"/>
      <c r="Z2622"/>
      <c r="AA2622"/>
      <c r="AB2622"/>
      <c r="AC2622"/>
      <c r="AD2622"/>
      <c r="AE2622">
        <v>0.1278</v>
      </c>
      <c r="AF2622"/>
      <c r="AG2622"/>
      <c r="AH2622"/>
      <c r="AI2622"/>
      <c r="AJ2622"/>
      <c r="AK2622"/>
      <c r="AL2622"/>
      <c r="AM2622"/>
      <c r="AN2622"/>
      <c r="AO2622"/>
      <c r="AP2622"/>
      <c r="AQ2622"/>
      <c r="AR2622"/>
      <c r="AS2622" t="s">
        <v>1353</v>
      </c>
      <c r="AT2622" s="108" t="str">
        <f t="shared" si="40"/>
        <v>GRPL1_2025-08-03_C</v>
      </c>
    </row>
    <row r="2623" spans="1:46" x14ac:dyDescent="0.35">
      <c r="A2623" t="s">
        <v>2019</v>
      </c>
      <c r="B2623" t="s">
        <v>1349</v>
      </c>
      <c r="C2623" t="s">
        <v>1359</v>
      </c>
      <c r="D2623" t="s">
        <v>1349</v>
      </c>
      <c r="E2623">
        <v>551.99329999999998</v>
      </c>
      <c r="F2623" t="s">
        <v>1357</v>
      </c>
      <c r="G2623" s="6">
        <v>45872.712245370371</v>
      </c>
      <c r="H2623"/>
      <c r="I2623" t="s">
        <v>1352</v>
      </c>
      <c r="J2623"/>
      <c r="K2623" t="s">
        <v>1360</v>
      </c>
      <c r="L2623">
        <v>22</v>
      </c>
      <c r="M2623">
        <v>0</v>
      </c>
      <c r="N2623">
        <v>7.8619999999999995E-2</v>
      </c>
      <c r="O2623">
        <v>0.12801000000000001</v>
      </c>
      <c r="P2623"/>
      <c r="Q2623"/>
      <c r="R2623">
        <v>0.20662</v>
      </c>
      <c r="S2623"/>
      <c r="T2623"/>
      <c r="U2623"/>
      <c r="V2623"/>
      <c r="W2623"/>
      <c r="X2623"/>
      <c r="Y2623"/>
      <c r="Z2623"/>
      <c r="AA2623"/>
      <c r="AB2623"/>
      <c r="AC2623"/>
      <c r="AD2623"/>
      <c r="AE2623">
        <v>0.12801000000000001</v>
      </c>
      <c r="AF2623"/>
      <c r="AG2623"/>
      <c r="AH2623"/>
      <c r="AI2623"/>
      <c r="AJ2623"/>
      <c r="AK2623"/>
      <c r="AL2623"/>
      <c r="AM2623"/>
      <c r="AN2623"/>
      <c r="AO2623"/>
      <c r="AP2623"/>
      <c r="AQ2623"/>
      <c r="AR2623"/>
      <c r="AS2623" t="s">
        <v>1353</v>
      </c>
      <c r="AT2623" s="108" t="str">
        <f t="shared" si="40"/>
        <v>PMRL1_2025-08-03_C</v>
      </c>
    </row>
    <row r="2624" spans="1:46" x14ac:dyDescent="0.35">
      <c r="A2624" t="s">
        <v>2024</v>
      </c>
      <c r="B2624" t="s">
        <v>1349</v>
      </c>
      <c r="C2624" t="s">
        <v>1350</v>
      </c>
      <c r="D2624" t="s">
        <v>1349</v>
      </c>
      <c r="E2624">
        <v>4.18668</v>
      </c>
      <c r="F2624" t="s">
        <v>1351</v>
      </c>
      <c r="G2624" s="6">
        <v>45872.713287037041</v>
      </c>
      <c r="H2624"/>
      <c r="I2624" t="s">
        <v>1352</v>
      </c>
      <c r="J2624"/>
      <c r="K2624"/>
      <c r="L2624">
        <v>0</v>
      </c>
      <c r="M2624">
        <v>0</v>
      </c>
      <c r="N2624">
        <v>2.0979999999999999E-2</v>
      </c>
      <c r="O2624">
        <v>4.0800000000000003E-3</v>
      </c>
      <c r="P2624"/>
      <c r="Q2624"/>
      <c r="R2624">
        <v>2.5059999999999999E-2</v>
      </c>
      <c r="S2624"/>
      <c r="T2624"/>
      <c r="U2624"/>
      <c r="V2624"/>
      <c r="W2624"/>
      <c r="X2624"/>
      <c r="Y2624"/>
      <c r="Z2624"/>
      <c r="AA2624"/>
      <c r="AB2624"/>
      <c r="AC2624"/>
      <c r="AD2624"/>
      <c r="AE2624">
        <v>4.0800000000000003E-3</v>
      </c>
      <c r="AF2624"/>
      <c r="AG2624"/>
      <c r="AH2624"/>
      <c r="AI2624"/>
      <c r="AJ2624"/>
      <c r="AK2624"/>
      <c r="AL2624"/>
      <c r="AM2624"/>
      <c r="AN2624"/>
      <c r="AO2624"/>
      <c r="AP2624"/>
      <c r="AQ2624"/>
      <c r="AR2624"/>
      <c r="AS2624" t="s">
        <v>1353</v>
      </c>
      <c r="AT2624" s="108" t="str">
        <f t="shared" si="40"/>
        <v>HB3_2025-08-03_N</v>
      </c>
    </row>
    <row r="2625" spans="1:46" x14ac:dyDescent="0.35">
      <c r="A2625" t="s">
        <v>2025</v>
      </c>
      <c r="B2625" t="s">
        <v>1349</v>
      </c>
      <c r="C2625" t="s">
        <v>1350</v>
      </c>
      <c r="D2625" t="s">
        <v>1349</v>
      </c>
      <c r="E2625">
        <v>-2.69957</v>
      </c>
      <c r="F2625" t="s">
        <v>1351</v>
      </c>
      <c r="G2625" s="6">
        <v>45872.714432870373</v>
      </c>
      <c r="H2625"/>
      <c r="I2625" t="s">
        <v>1352</v>
      </c>
      <c r="J2625"/>
      <c r="K2625"/>
      <c r="L2625">
        <v>0</v>
      </c>
      <c r="M2625">
        <v>0</v>
      </c>
      <c r="N2625">
        <v>1.3600000000000001E-3</v>
      </c>
      <c r="O2625">
        <v>9.9000000000000008E-3</v>
      </c>
      <c r="P2625"/>
      <c r="Q2625"/>
      <c r="R2625">
        <v>1.1270000000000001E-2</v>
      </c>
      <c r="S2625"/>
      <c r="T2625"/>
      <c r="U2625"/>
      <c r="V2625"/>
      <c r="W2625"/>
      <c r="X2625"/>
      <c r="Y2625"/>
      <c r="Z2625"/>
      <c r="AA2625"/>
      <c r="AB2625"/>
      <c r="AC2625"/>
      <c r="AD2625"/>
      <c r="AE2625">
        <v>9.9000000000000008E-3</v>
      </c>
      <c r="AF2625"/>
      <c r="AG2625"/>
      <c r="AH2625"/>
      <c r="AI2625"/>
      <c r="AJ2625"/>
      <c r="AK2625"/>
      <c r="AL2625"/>
      <c r="AM2625"/>
      <c r="AN2625"/>
      <c r="AO2625"/>
      <c r="AP2625"/>
      <c r="AQ2625"/>
      <c r="AR2625"/>
      <c r="AS2625" t="s">
        <v>1353</v>
      </c>
      <c r="AT2625" s="108" t="str">
        <f t="shared" si="40"/>
        <v>PRP1_2025-08-03_N</v>
      </c>
    </row>
    <row r="2626" spans="1:46" x14ac:dyDescent="0.35">
      <c r="A2626" t="s">
        <v>2021</v>
      </c>
      <c r="B2626" t="s">
        <v>1349</v>
      </c>
      <c r="C2626" t="s">
        <v>1356</v>
      </c>
      <c r="D2626" t="s">
        <v>1349</v>
      </c>
      <c r="E2626">
        <v>0.14954000000000001</v>
      </c>
      <c r="F2626" t="s">
        <v>1357</v>
      </c>
      <c r="G2626" s="6">
        <v>45872.715474537035</v>
      </c>
      <c r="H2626"/>
      <c r="I2626" t="s">
        <v>1352</v>
      </c>
      <c r="J2626"/>
      <c r="K2626" t="s">
        <v>1360</v>
      </c>
      <c r="L2626">
        <v>0</v>
      </c>
      <c r="M2626">
        <v>0</v>
      </c>
      <c r="N2626">
        <v>6.1210000000000001E-2</v>
      </c>
      <c r="O2626">
        <v>2.98E-3</v>
      </c>
      <c r="P2626"/>
      <c r="Q2626"/>
      <c r="R2626">
        <v>6.4189999999999997E-2</v>
      </c>
      <c r="S2626"/>
      <c r="T2626"/>
      <c r="U2626"/>
      <c r="V2626"/>
      <c r="W2626"/>
      <c r="X2626"/>
      <c r="Y2626"/>
      <c r="Z2626"/>
      <c r="AA2626"/>
      <c r="AB2626"/>
      <c r="AC2626"/>
      <c r="AD2626"/>
      <c r="AE2626">
        <v>2.98E-3</v>
      </c>
      <c r="AF2626"/>
      <c r="AG2626"/>
      <c r="AH2626"/>
      <c r="AI2626"/>
      <c r="AJ2626"/>
      <c r="AK2626"/>
      <c r="AL2626"/>
      <c r="AM2626"/>
      <c r="AN2626"/>
      <c r="AO2626"/>
      <c r="AP2626"/>
      <c r="AQ2626"/>
      <c r="AR2626"/>
      <c r="AS2626" t="s">
        <v>1353</v>
      </c>
      <c r="AT2626" s="108" t="str">
        <f t="shared" ref="AT2626:AT2689" si="41">A2626&amp;"_"&amp;LEFT(C2626,1)</f>
        <v>ATL1_2025-08-03_P</v>
      </c>
    </row>
    <row r="2627" spans="1:46" x14ac:dyDescent="0.35">
      <c r="A2627" t="s">
        <v>2024</v>
      </c>
      <c r="B2627" t="s">
        <v>1349</v>
      </c>
      <c r="C2627" t="s">
        <v>1356</v>
      </c>
      <c r="D2627" t="s">
        <v>1349</v>
      </c>
      <c r="E2627">
        <v>0.14057</v>
      </c>
      <c r="F2627" t="s">
        <v>1357</v>
      </c>
      <c r="G2627" s="6">
        <v>45872.716620370367</v>
      </c>
      <c r="H2627"/>
      <c r="I2627" t="s">
        <v>1352</v>
      </c>
      <c r="J2627"/>
      <c r="K2627"/>
      <c r="L2627">
        <v>0</v>
      </c>
      <c r="M2627">
        <v>0</v>
      </c>
      <c r="N2627">
        <v>5.747E-2</v>
      </c>
      <c r="O2627">
        <v>1E-3</v>
      </c>
      <c r="P2627"/>
      <c r="Q2627"/>
      <c r="R2627">
        <v>5.8470000000000001E-2</v>
      </c>
      <c r="S2627"/>
      <c r="T2627"/>
      <c r="U2627"/>
      <c r="V2627"/>
      <c r="W2627"/>
      <c r="X2627"/>
      <c r="Y2627"/>
      <c r="Z2627"/>
      <c r="AA2627"/>
      <c r="AB2627"/>
      <c r="AC2627"/>
      <c r="AD2627"/>
      <c r="AE2627">
        <v>1E-3</v>
      </c>
      <c r="AF2627"/>
      <c r="AG2627"/>
      <c r="AH2627"/>
      <c r="AI2627"/>
      <c r="AJ2627"/>
      <c r="AK2627"/>
      <c r="AL2627"/>
      <c r="AM2627"/>
      <c r="AN2627"/>
      <c r="AO2627"/>
      <c r="AP2627"/>
      <c r="AQ2627"/>
      <c r="AR2627"/>
      <c r="AS2627" t="s">
        <v>1353</v>
      </c>
      <c r="AT2627" s="108" t="str">
        <f t="shared" si="41"/>
        <v>HB3_2025-08-03_P</v>
      </c>
    </row>
    <row r="2628" spans="1:46" x14ac:dyDescent="0.35">
      <c r="A2628" t="s">
        <v>2026</v>
      </c>
      <c r="B2628" t="s">
        <v>1349</v>
      </c>
      <c r="C2628" t="s">
        <v>1350</v>
      </c>
      <c r="D2628" t="s">
        <v>1349</v>
      </c>
      <c r="E2628">
        <v>4.6971600000000002</v>
      </c>
      <c r="F2628" t="s">
        <v>1351</v>
      </c>
      <c r="G2628" s="6">
        <v>45872.717974537038</v>
      </c>
      <c r="H2628"/>
      <c r="I2628" t="s">
        <v>1352</v>
      </c>
      <c r="J2628"/>
      <c r="K2628"/>
      <c r="L2628">
        <v>0</v>
      </c>
      <c r="M2628">
        <v>0</v>
      </c>
      <c r="N2628">
        <v>2.2440000000000002E-2</v>
      </c>
      <c r="O2628">
        <v>1.57E-3</v>
      </c>
      <c r="P2628"/>
      <c r="Q2628"/>
      <c r="R2628">
        <v>2.401E-2</v>
      </c>
      <c r="S2628"/>
      <c r="T2628"/>
      <c r="U2628"/>
      <c r="V2628"/>
      <c r="W2628"/>
      <c r="X2628"/>
      <c r="Y2628"/>
      <c r="Z2628"/>
      <c r="AA2628"/>
      <c r="AB2628"/>
      <c r="AC2628"/>
      <c r="AD2628"/>
      <c r="AE2628">
        <v>1.57E-3</v>
      </c>
      <c r="AF2628"/>
      <c r="AG2628"/>
      <c r="AH2628"/>
      <c r="AI2628"/>
      <c r="AJ2628"/>
      <c r="AK2628"/>
      <c r="AL2628"/>
      <c r="AM2628"/>
      <c r="AN2628"/>
      <c r="AO2628"/>
      <c r="AP2628"/>
      <c r="AQ2628"/>
      <c r="AR2628"/>
      <c r="AS2628" t="s">
        <v>1353</v>
      </c>
      <c r="AT2628" s="108" t="str">
        <f t="shared" si="41"/>
        <v>SW1_2025-08-03_N</v>
      </c>
    </row>
    <row r="2629" spans="1:46" x14ac:dyDescent="0.35">
      <c r="A2629" t="s">
        <v>2022</v>
      </c>
      <c r="B2629" t="s">
        <v>1349</v>
      </c>
      <c r="C2629" t="s">
        <v>1359</v>
      </c>
      <c r="D2629" t="s">
        <v>1349</v>
      </c>
      <c r="E2629">
        <v>602.07929999999999</v>
      </c>
      <c r="F2629" t="s">
        <v>1357</v>
      </c>
      <c r="G2629" s="6">
        <v>45872.718078703707</v>
      </c>
      <c r="H2629"/>
      <c r="I2629" t="s">
        <v>1352</v>
      </c>
      <c r="J2629"/>
      <c r="K2629" t="s">
        <v>1360</v>
      </c>
      <c r="L2629">
        <v>25</v>
      </c>
      <c r="M2629">
        <v>0</v>
      </c>
      <c r="N2629">
        <v>7.6050000000000006E-2</v>
      </c>
      <c r="O2629">
        <v>0.12866</v>
      </c>
      <c r="P2629"/>
      <c r="Q2629"/>
      <c r="R2629">
        <v>0.20471</v>
      </c>
      <c r="S2629"/>
      <c r="T2629"/>
      <c r="U2629"/>
      <c r="V2629"/>
      <c r="W2629"/>
      <c r="X2629"/>
      <c r="Y2629"/>
      <c r="Z2629"/>
      <c r="AA2629"/>
      <c r="AB2629"/>
      <c r="AC2629"/>
      <c r="AD2629"/>
      <c r="AE2629">
        <v>0.12866</v>
      </c>
      <c r="AF2629"/>
      <c r="AG2629"/>
      <c r="AH2629"/>
      <c r="AI2629"/>
      <c r="AJ2629"/>
      <c r="AK2629"/>
      <c r="AL2629"/>
      <c r="AM2629"/>
      <c r="AN2629"/>
      <c r="AO2629"/>
      <c r="AP2629"/>
      <c r="AQ2629"/>
      <c r="AR2629"/>
      <c r="AS2629" t="s">
        <v>1353</v>
      </c>
      <c r="AT2629" s="108" t="str">
        <f t="shared" si="41"/>
        <v>HO1_2025-08-03_C</v>
      </c>
    </row>
    <row r="2630" spans="1:46" x14ac:dyDescent="0.35">
      <c r="A2630" t="s">
        <v>2027</v>
      </c>
      <c r="B2630" t="s">
        <v>1349</v>
      </c>
      <c r="C2630" t="s">
        <v>1350</v>
      </c>
      <c r="D2630" t="s">
        <v>1349</v>
      </c>
      <c r="E2630">
        <v>-2.4722400000000002</v>
      </c>
      <c r="F2630" t="s">
        <v>1351</v>
      </c>
      <c r="G2630" s="6">
        <v>45872.720995370371</v>
      </c>
      <c r="H2630"/>
      <c r="I2630" t="s">
        <v>1352</v>
      </c>
      <c r="J2630"/>
      <c r="K2630"/>
      <c r="L2630">
        <v>0</v>
      </c>
      <c r="M2630">
        <v>0</v>
      </c>
      <c r="N2630">
        <v>2.0100000000000001E-3</v>
      </c>
      <c r="O2630">
        <v>1.285E-2</v>
      </c>
      <c r="P2630"/>
      <c r="Q2630"/>
      <c r="R2630">
        <v>1.486E-2</v>
      </c>
      <c r="S2630"/>
      <c r="T2630"/>
      <c r="U2630"/>
      <c r="V2630"/>
      <c r="W2630"/>
      <c r="X2630"/>
      <c r="Y2630"/>
      <c r="Z2630"/>
      <c r="AA2630"/>
      <c r="AB2630"/>
      <c r="AC2630"/>
      <c r="AD2630"/>
      <c r="AE2630">
        <v>1.285E-2</v>
      </c>
      <c r="AF2630"/>
      <c r="AG2630"/>
      <c r="AH2630"/>
      <c r="AI2630"/>
      <c r="AJ2630"/>
      <c r="AK2630"/>
      <c r="AL2630"/>
      <c r="AM2630"/>
      <c r="AN2630"/>
      <c r="AO2630"/>
      <c r="AP2630"/>
      <c r="AQ2630"/>
      <c r="AR2630"/>
      <c r="AS2630" t="s">
        <v>1353</v>
      </c>
      <c r="AT2630" s="108" t="str">
        <f t="shared" si="41"/>
        <v>DS21-1_2025-08-03_N</v>
      </c>
    </row>
    <row r="2631" spans="1:46" x14ac:dyDescent="0.35">
      <c r="A2631" t="s">
        <v>2023</v>
      </c>
      <c r="B2631" t="s">
        <v>1349</v>
      </c>
      <c r="C2631" t="s">
        <v>1359</v>
      </c>
      <c r="D2631" t="s">
        <v>1349</v>
      </c>
      <c r="E2631">
        <v>1009.285</v>
      </c>
      <c r="F2631" t="s">
        <v>1357</v>
      </c>
      <c r="G2631" s="6">
        <v>45872.721307870372</v>
      </c>
      <c r="H2631"/>
      <c r="I2631" t="s">
        <v>1352</v>
      </c>
      <c r="J2631"/>
      <c r="K2631" t="s">
        <v>1360</v>
      </c>
      <c r="L2631">
        <v>40</v>
      </c>
      <c r="M2631">
        <v>0</v>
      </c>
      <c r="N2631">
        <v>8.0500000000000002E-2</v>
      </c>
      <c r="O2631">
        <v>0.12839</v>
      </c>
      <c r="P2631"/>
      <c r="Q2631"/>
      <c r="R2631">
        <v>0.20888999999999999</v>
      </c>
      <c r="S2631"/>
      <c r="T2631"/>
      <c r="U2631"/>
      <c r="V2631"/>
      <c r="W2631"/>
      <c r="X2631"/>
      <c r="Y2631"/>
      <c r="Z2631"/>
      <c r="AA2631"/>
      <c r="AB2631"/>
      <c r="AC2631"/>
      <c r="AD2631"/>
      <c r="AE2631">
        <v>0.12839</v>
      </c>
      <c r="AF2631"/>
      <c r="AG2631"/>
      <c r="AH2631"/>
      <c r="AI2631"/>
      <c r="AJ2631"/>
      <c r="AK2631"/>
      <c r="AL2631"/>
      <c r="AM2631"/>
      <c r="AN2631"/>
      <c r="AO2631"/>
      <c r="AP2631"/>
      <c r="AQ2631"/>
      <c r="AR2631"/>
      <c r="AS2631" t="s">
        <v>1353</v>
      </c>
      <c r="AT2631" s="108" t="str">
        <f t="shared" si="41"/>
        <v>AC1_2025-08-03_C</v>
      </c>
    </row>
    <row r="2632" spans="1:46" x14ac:dyDescent="0.35">
      <c r="A2632" t="s">
        <v>2026</v>
      </c>
      <c r="B2632" t="s">
        <v>1349</v>
      </c>
      <c r="C2632" t="s">
        <v>1356</v>
      </c>
      <c r="D2632" t="s">
        <v>1349</v>
      </c>
      <c r="E2632">
        <v>7.0980000000000001E-2</v>
      </c>
      <c r="F2632" t="s">
        <v>1357</v>
      </c>
      <c r="G2632" s="6">
        <v>45872.721412037034</v>
      </c>
      <c r="H2632"/>
      <c r="I2632" t="s">
        <v>1352</v>
      </c>
      <c r="J2632"/>
      <c r="K2632"/>
      <c r="L2632">
        <v>0</v>
      </c>
      <c r="M2632">
        <v>0</v>
      </c>
      <c r="N2632">
        <v>2.8389999999999999E-2</v>
      </c>
      <c r="O2632">
        <v>3.8999999999999999E-4</v>
      </c>
      <c r="P2632"/>
      <c r="Q2632"/>
      <c r="R2632">
        <v>2.878E-2</v>
      </c>
      <c r="S2632"/>
      <c r="T2632"/>
      <c r="U2632"/>
      <c r="V2632"/>
      <c r="W2632"/>
      <c r="X2632"/>
      <c r="Y2632"/>
      <c r="Z2632"/>
      <c r="AA2632"/>
      <c r="AB2632"/>
      <c r="AC2632"/>
      <c r="AD2632"/>
      <c r="AE2632">
        <v>3.8999999999999999E-4</v>
      </c>
      <c r="AF2632"/>
      <c r="AG2632"/>
      <c r="AH2632"/>
      <c r="AI2632"/>
      <c r="AJ2632"/>
      <c r="AK2632"/>
      <c r="AL2632"/>
      <c r="AM2632"/>
      <c r="AN2632"/>
      <c r="AO2632"/>
      <c r="AP2632"/>
      <c r="AQ2632"/>
      <c r="AR2632"/>
      <c r="AS2632" t="s">
        <v>1353</v>
      </c>
      <c r="AT2632" s="108" t="str">
        <f t="shared" si="41"/>
        <v>SW1_2025-08-03_P</v>
      </c>
    </row>
    <row r="2633" spans="1:46" x14ac:dyDescent="0.35">
      <c r="A2633" t="s">
        <v>2025</v>
      </c>
      <c r="B2633" t="s">
        <v>1349</v>
      </c>
      <c r="C2633" t="s">
        <v>1359</v>
      </c>
      <c r="D2633" t="s">
        <v>1349</v>
      </c>
      <c r="E2633">
        <v>267.06709999999998</v>
      </c>
      <c r="F2633" t="s">
        <v>1357</v>
      </c>
      <c r="G2633" s="6">
        <v>45872.721516203703</v>
      </c>
      <c r="H2633"/>
      <c r="I2633" t="s">
        <v>1352</v>
      </c>
      <c r="J2633"/>
      <c r="K2633" t="s">
        <v>1360</v>
      </c>
      <c r="L2633">
        <v>4</v>
      </c>
      <c r="M2633">
        <v>0</v>
      </c>
      <c r="N2633">
        <v>0.16438</v>
      </c>
      <c r="O2633">
        <v>0.12786</v>
      </c>
      <c r="P2633"/>
      <c r="Q2633"/>
      <c r="R2633">
        <v>0.29224</v>
      </c>
      <c r="S2633"/>
      <c r="T2633"/>
      <c r="U2633"/>
      <c r="V2633"/>
      <c r="W2633"/>
      <c r="X2633"/>
      <c r="Y2633"/>
      <c r="Z2633"/>
      <c r="AA2633"/>
      <c r="AB2633"/>
      <c r="AC2633"/>
      <c r="AD2633"/>
      <c r="AE2633">
        <v>0.12786</v>
      </c>
      <c r="AF2633"/>
      <c r="AG2633"/>
      <c r="AH2633"/>
      <c r="AI2633"/>
      <c r="AJ2633"/>
      <c r="AK2633"/>
      <c r="AL2633"/>
      <c r="AM2633"/>
      <c r="AN2633"/>
      <c r="AO2633"/>
      <c r="AP2633"/>
      <c r="AQ2633"/>
      <c r="AR2633"/>
      <c r="AS2633" t="s">
        <v>1353</v>
      </c>
      <c r="AT2633" s="108" t="str">
        <f t="shared" si="41"/>
        <v>PRP1_2025-08-03_C</v>
      </c>
    </row>
    <row r="2634" spans="1:46" x14ac:dyDescent="0.35">
      <c r="A2634" t="s">
        <v>2025</v>
      </c>
      <c r="B2634" t="s">
        <v>1349</v>
      </c>
      <c r="C2634" t="s">
        <v>1361</v>
      </c>
      <c r="D2634" t="s">
        <v>1349</v>
      </c>
      <c r="E2634">
        <v>32.939529999999998</v>
      </c>
      <c r="F2634" t="s">
        <v>1351</v>
      </c>
      <c r="G2634" s="6">
        <v>45872.721932870372</v>
      </c>
      <c r="H2634"/>
      <c r="I2634" t="s">
        <v>1352</v>
      </c>
      <c r="J2634"/>
      <c r="K2634"/>
      <c r="L2634">
        <v>0</v>
      </c>
      <c r="M2634">
        <v>0</v>
      </c>
      <c r="N2634">
        <v>3.6319999999999998E-2</v>
      </c>
      <c r="O2634">
        <v>6.62E-3</v>
      </c>
      <c r="P2634"/>
      <c r="Q2634"/>
      <c r="R2634">
        <v>4.2939999999999999E-2</v>
      </c>
      <c r="S2634"/>
      <c r="T2634"/>
      <c r="U2634"/>
      <c r="V2634"/>
      <c r="W2634"/>
      <c r="X2634"/>
      <c r="Y2634"/>
      <c r="Z2634"/>
      <c r="AA2634"/>
      <c r="AB2634"/>
      <c r="AC2634"/>
      <c r="AD2634"/>
      <c r="AE2634">
        <v>6.62E-3</v>
      </c>
      <c r="AF2634"/>
      <c r="AG2634"/>
      <c r="AH2634"/>
      <c r="AI2634"/>
      <c r="AJ2634"/>
      <c r="AK2634"/>
      <c r="AL2634"/>
      <c r="AM2634"/>
      <c r="AN2634"/>
      <c r="AO2634"/>
      <c r="AP2634"/>
      <c r="AQ2634"/>
      <c r="AR2634"/>
      <c r="AS2634" t="s">
        <v>1353</v>
      </c>
      <c r="AT2634" s="108" t="str">
        <f t="shared" si="41"/>
        <v>PRP1_2025-08-03_T</v>
      </c>
    </row>
    <row r="2635" spans="1:46" x14ac:dyDescent="0.35">
      <c r="A2635" t="s">
        <v>2028</v>
      </c>
      <c r="B2635" t="s">
        <v>1349</v>
      </c>
      <c r="C2635" t="s">
        <v>1350</v>
      </c>
      <c r="D2635" t="s">
        <v>1349</v>
      </c>
      <c r="E2635">
        <v>5.8151000000000002</v>
      </c>
      <c r="F2635" t="s">
        <v>1351</v>
      </c>
      <c r="G2635" s="6">
        <v>45872.723287037035</v>
      </c>
      <c r="H2635"/>
      <c r="I2635" t="s">
        <v>1352</v>
      </c>
      <c r="J2635"/>
      <c r="K2635"/>
      <c r="L2635">
        <v>0</v>
      </c>
      <c r="M2635">
        <v>0</v>
      </c>
      <c r="N2635">
        <v>2.562E-2</v>
      </c>
      <c r="O2635">
        <v>1.57E-3</v>
      </c>
      <c r="P2635"/>
      <c r="Q2635"/>
      <c r="R2635">
        <v>2.7189999999999999E-2</v>
      </c>
      <c r="S2635"/>
      <c r="T2635"/>
      <c r="U2635"/>
      <c r="V2635"/>
      <c r="W2635"/>
      <c r="X2635"/>
      <c r="Y2635"/>
      <c r="Z2635"/>
      <c r="AA2635"/>
      <c r="AB2635"/>
      <c r="AC2635"/>
      <c r="AD2635"/>
      <c r="AE2635">
        <v>1.57E-3</v>
      </c>
      <c r="AF2635"/>
      <c r="AG2635"/>
      <c r="AH2635"/>
      <c r="AI2635"/>
      <c r="AJ2635"/>
      <c r="AK2635"/>
      <c r="AL2635"/>
      <c r="AM2635"/>
      <c r="AN2635"/>
      <c r="AO2635"/>
      <c r="AP2635"/>
      <c r="AQ2635"/>
      <c r="AR2635"/>
      <c r="AS2635" t="s">
        <v>1353</v>
      </c>
      <c r="AT2635" s="108" t="str">
        <f t="shared" si="41"/>
        <v>DE1_2025-08-03_N</v>
      </c>
    </row>
    <row r="2636" spans="1:46" x14ac:dyDescent="0.35">
      <c r="A2636" t="s">
        <v>2023</v>
      </c>
      <c r="B2636" t="s">
        <v>1349</v>
      </c>
      <c r="C2636" t="s">
        <v>1428</v>
      </c>
      <c r="D2636" t="s">
        <v>1349</v>
      </c>
      <c r="E2636">
        <v>8.4325200000000002</v>
      </c>
      <c r="F2636" t="s">
        <v>1357</v>
      </c>
      <c r="G2636" s="6">
        <v>45872.723391203705</v>
      </c>
      <c r="H2636"/>
      <c r="I2636" t="s">
        <v>1352</v>
      </c>
      <c r="J2636"/>
      <c r="K2636" t="s">
        <v>1360</v>
      </c>
      <c r="L2636">
        <v>4</v>
      </c>
      <c r="M2636">
        <v>0</v>
      </c>
      <c r="N2636">
        <v>0.12814999999999999</v>
      </c>
      <c r="O2636">
        <v>-6.3000000000000003E-4</v>
      </c>
      <c r="P2636"/>
      <c r="Q2636"/>
      <c r="R2636">
        <v>0.12753</v>
      </c>
      <c r="S2636"/>
      <c r="T2636"/>
      <c r="U2636"/>
      <c r="V2636"/>
      <c r="W2636"/>
      <c r="X2636"/>
      <c r="Y2636"/>
      <c r="Z2636"/>
      <c r="AA2636"/>
      <c r="AB2636"/>
      <c r="AC2636"/>
      <c r="AD2636"/>
      <c r="AE2636">
        <v>-6.3000000000000003E-4</v>
      </c>
      <c r="AF2636"/>
      <c r="AG2636"/>
      <c r="AH2636"/>
      <c r="AI2636"/>
      <c r="AJ2636"/>
      <c r="AK2636"/>
      <c r="AL2636"/>
      <c r="AM2636"/>
      <c r="AN2636"/>
      <c r="AO2636"/>
      <c r="AP2636"/>
      <c r="AQ2636"/>
      <c r="AR2636"/>
      <c r="AS2636" t="s">
        <v>1353</v>
      </c>
      <c r="AT2636" s="108" t="str">
        <f t="shared" si="41"/>
        <v>AC1_2025-08-03_T</v>
      </c>
    </row>
    <row r="2637" spans="1:46" x14ac:dyDescent="0.35">
      <c r="A2637" t="s">
        <v>2026</v>
      </c>
      <c r="B2637" t="s">
        <v>1349</v>
      </c>
      <c r="C2637" t="s">
        <v>1428</v>
      </c>
      <c r="D2637" t="s">
        <v>1349</v>
      </c>
      <c r="E2637">
        <v>2.7456900000000002</v>
      </c>
      <c r="F2637" t="s">
        <v>1357</v>
      </c>
      <c r="G2637" s="6">
        <v>45872.723912037036</v>
      </c>
      <c r="H2637"/>
      <c r="I2637" t="s">
        <v>1352</v>
      </c>
      <c r="J2637"/>
      <c r="K2637"/>
      <c r="L2637">
        <v>0</v>
      </c>
      <c r="M2637">
        <v>0</v>
      </c>
      <c r="N2637">
        <v>0.21787000000000001</v>
      </c>
      <c r="O2637">
        <v>-5.9999999999999995E-4</v>
      </c>
      <c r="P2637"/>
      <c r="Q2637"/>
      <c r="R2637">
        <v>0.21726999999999999</v>
      </c>
      <c r="S2637"/>
      <c r="T2637"/>
      <c r="U2637"/>
      <c r="V2637"/>
      <c r="W2637"/>
      <c r="X2637"/>
      <c r="Y2637"/>
      <c r="Z2637"/>
      <c r="AA2637"/>
      <c r="AB2637"/>
      <c r="AC2637"/>
      <c r="AD2637"/>
      <c r="AE2637">
        <v>-5.9999999999999995E-4</v>
      </c>
      <c r="AF2637"/>
      <c r="AG2637"/>
      <c r="AH2637"/>
      <c r="AI2637"/>
      <c r="AJ2637"/>
      <c r="AK2637"/>
      <c r="AL2637"/>
      <c r="AM2637"/>
      <c r="AN2637"/>
      <c r="AO2637"/>
      <c r="AP2637"/>
      <c r="AQ2637"/>
      <c r="AR2637"/>
      <c r="AS2637" t="s">
        <v>1353</v>
      </c>
      <c r="AT2637" s="108" t="str">
        <f t="shared" si="41"/>
        <v>SW1_2025-08-03_T</v>
      </c>
    </row>
    <row r="2638" spans="1:46" x14ac:dyDescent="0.35">
      <c r="A2638" t="s">
        <v>2027</v>
      </c>
      <c r="B2638" t="s">
        <v>1349</v>
      </c>
      <c r="C2638" t="s">
        <v>1356</v>
      </c>
      <c r="D2638" t="s">
        <v>1349</v>
      </c>
      <c r="E2638">
        <v>1.129E-2</v>
      </c>
      <c r="F2638" t="s">
        <v>1357</v>
      </c>
      <c r="G2638" s="6">
        <v>45872.724120370367</v>
      </c>
      <c r="H2638"/>
      <c r="I2638" t="s">
        <v>1352</v>
      </c>
      <c r="J2638"/>
      <c r="K2638"/>
      <c r="L2638">
        <v>0</v>
      </c>
      <c r="M2638">
        <v>0</v>
      </c>
      <c r="N2638">
        <v>3.46E-3</v>
      </c>
      <c r="O2638">
        <v>4.2399999999999998E-3</v>
      </c>
      <c r="P2638"/>
      <c r="Q2638"/>
      <c r="R2638">
        <v>7.7000000000000002E-3</v>
      </c>
      <c r="S2638"/>
      <c r="T2638"/>
      <c r="U2638"/>
      <c r="V2638"/>
      <c r="W2638"/>
      <c r="X2638"/>
      <c r="Y2638"/>
      <c r="Z2638"/>
      <c r="AA2638"/>
      <c r="AB2638"/>
      <c r="AC2638"/>
      <c r="AD2638"/>
      <c r="AE2638">
        <v>4.2399999999999998E-3</v>
      </c>
      <c r="AF2638"/>
      <c r="AG2638"/>
      <c r="AH2638"/>
      <c r="AI2638"/>
      <c r="AJ2638"/>
      <c r="AK2638"/>
      <c r="AL2638"/>
      <c r="AM2638"/>
      <c r="AN2638"/>
      <c r="AO2638"/>
      <c r="AP2638"/>
      <c r="AQ2638"/>
      <c r="AR2638"/>
      <c r="AS2638" t="s">
        <v>1353</v>
      </c>
      <c r="AT2638" s="108" t="str">
        <f t="shared" si="41"/>
        <v>DS21-1_2025-08-03_P</v>
      </c>
    </row>
    <row r="2639" spans="1:46" x14ac:dyDescent="0.35">
      <c r="A2639" t="s">
        <v>2024</v>
      </c>
      <c r="B2639" t="s">
        <v>1349</v>
      </c>
      <c r="C2639" t="s">
        <v>1359</v>
      </c>
      <c r="D2639" t="s">
        <v>1349</v>
      </c>
      <c r="E2639">
        <v>1111.172</v>
      </c>
      <c r="F2639" t="s">
        <v>1357</v>
      </c>
      <c r="G2639" s="6">
        <v>45872.724953703706</v>
      </c>
      <c r="H2639"/>
      <c r="I2639" t="s">
        <v>1352</v>
      </c>
      <c r="J2639"/>
      <c r="K2639" t="s">
        <v>1360</v>
      </c>
      <c r="L2639">
        <v>42</v>
      </c>
      <c r="M2639">
        <v>0</v>
      </c>
      <c r="N2639">
        <v>8.4220000000000003E-2</v>
      </c>
      <c r="O2639">
        <v>0.12775</v>
      </c>
      <c r="P2639"/>
      <c r="Q2639"/>
      <c r="R2639">
        <v>0.21196999999999999</v>
      </c>
      <c r="S2639"/>
      <c r="T2639"/>
      <c r="U2639"/>
      <c r="V2639"/>
      <c r="W2639"/>
      <c r="X2639"/>
      <c r="Y2639"/>
      <c r="Z2639"/>
      <c r="AA2639"/>
      <c r="AB2639"/>
      <c r="AC2639"/>
      <c r="AD2639"/>
      <c r="AE2639">
        <v>0.12775</v>
      </c>
      <c r="AF2639"/>
      <c r="AG2639"/>
      <c r="AH2639"/>
      <c r="AI2639"/>
      <c r="AJ2639"/>
      <c r="AK2639"/>
      <c r="AL2639"/>
      <c r="AM2639"/>
      <c r="AN2639"/>
      <c r="AO2639"/>
      <c r="AP2639"/>
      <c r="AQ2639"/>
      <c r="AR2639"/>
      <c r="AS2639" t="s">
        <v>1353</v>
      </c>
      <c r="AT2639" s="108" t="str">
        <f t="shared" si="41"/>
        <v>HB3_2025-08-03_C</v>
      </c>
    </row>
    <row r="2640" spans="1:46" x14ac:dyDescent="0.35">
      <c r="A2640" t="s">
        <v>2026</v>
      </c>
      <c r="B2640" t="s">
        <v>1349</v>
      </c>
      <c r="C2640" t="s">
        <v>1359</v>
      </c>
      <c r="D2640" t="s">
        <v>1349</v>
      </c>
      <c r="E2640">
        <v>251.65299999999999</v>
      </c>
      <c r="F2640" t="s">
        <v>1357</v>
      </c>
      <c r="G2640" s="6">
        <v>45872.725370370368</v>
      </c>
      <c r="H2640"/>
      <c r="I2640" t="s">
        <v>1352</v>
      </c>
      <c r="J2640"/>
      <c r="K2640" t="s">
        <v>1360</v>
      </c>
      <c r="L2640">
        <v>4</v>
      </c>
      <c r="M2640">
        <v>0</v>
      </c>
      <c r="N2640">
        <v>0.15576000000000001</v>
      </c>
      <c r="O2640">
        <v>0.12792000000000001</v>
      </c>
      <c r="P2640"/>
      <c r="Q2640"/>
      <c r="R2640">
        <v>0.28367999999999999</v>
      </c>
      <c r="S2640"/>
      <c r="T2640"/>
      <c r="U2640"/>
      <c r="V2640"/>
      <c r="W2640"/>
      <c r="X2640"/>
      <c r="Y2640"/>
      <c r="Z2640"/>
      <c r="AA2640"/>
      <c r="AB2640"/>
      <c r="AC2640"/>
      <c r="AD2640"/>
      <c r="AE2640">
        <v>0.12792000000000001</v>
      </c>
      <c r="AF2640"/>
      <c r="AG2640"/>
      <c r="AH2640"/>
      <c r="AI2640"/>
      <c r="AJ2640"/>
      <c r="AK2640"/>
      <c r="AL2640"/>
      <c r="AM2640"/>
      <c r="AN2640"/>
      <c r="AO2640"/>
      <c r="AP2640"/>
      <c r="AQ2640"/>
      <c r="AR2640"/>
      <c r="AS2640" t="s">
        <v>1353</v>
      </c>
      <c r="AT2640" s="108" t="str">
        <f t="shared" si="41"/>
        <v>SW1_2025-08-03_C</v>
      </c>
    </row>
    <row r="2641" spans="1:46" x14ac:dyDescent="0.35">
      <c r="A2641" t="s">
        <v>2029</v>
      </c>
      <c r="B2641" t="s">
        <v>1349</v>
      </c>
      <c r="C2641" t="s">
        <v>1350</v>
      </c>
      <c r="D2641" t="s">
        <v>1349</v>
      </c>
      <c r="E2641">
        <v>14.01679</v>
      </c>
      <c r="F2641" t="s">
        <v>1351</v>
      </c>
      <c r="G2641" s="6">
        <v>45872.727766203701</v>
      </c>
      <c r="H2641"/>
      <c r="I2641" t="s">
        <v>1352</v>
      </c>
      <c r="J2641"/>
      <c r="K2641"/>
      <c r="L2641">
        <v>0</v>
      </c>
      <c r="M2641">
        <v>0</v>
      </c>
      <c r="N2641">
        <v>4.8989999999999999E-2</v>
      </c>
      <c r="O2641">
        <v>1.039E-2</v>
      </c>
      <c r="P2641"/>
      <c r="Q2641"/>
      <c r="R2641">
        <v>5.9380000000000002E-2</v>
      </c>
      <c r="S2641"/>
      <c r="T2641"/>
      <c r="U2641"/>
      <c r="V2641"/>
      <c r="W2641"/>
      <c r="X2641"/>
      <c r="Y2641"/>
      <c r="Z2641"/>
      <c r="AA2641"/>
      <c r="AB2641"/>
      <c r="AC2641"/>
      <c r="AD2641"/>
      <c r="AE2641">
        <v>1.039E-2</v>
      </c>
      <c r="AF2641"/>
      <c r="AG2641"/>
      <c r="AH2641"/>
      <c r="AI2641"/>
      <c r="AJ2641"/>
      <c r="AK2641"/>
      <c r="AL2641"/>
      <c r="AM2641"/>
      <c r="AN2641"/>
      <c r="AO2641"/>
      <c r="AP2641"/>
      <c r="AQ2641"/>
      <c r="AR2641"/>
      <c r="AS2641" t="s">
        <v>1353</v>
      </c>
      <c r="AT2641" s="108" t="str">
        <f t="shared" si="41"/>
        <v>DB1_2025-08-03_N</v>
      </c>
    </row>
    <row r="2642" spans="1:46" x14ac:dyDescent="0.35">
      <c r="A2642" t="s">
        <v>2028</v>
      </c>
      <c r="B2642" t="s">
        <v>1349</v>
      </c>
      <c r="C2642" t="s">
        <v>1356</v>
      </c>
      <c r="D2642" t="s">
        <v>1349</v>
      </c>
      <c r="E2642">
        <v>0.15104999999999999</v>
      </c>
      <c r="F2642" t="s">
        <v>1357</v>
      </c>
      <c r="G2642" s="6">
        <v>45872.727777777778</v>
      </c>
      <c r="H2642"/>
      <c r="I2642" t="s">
        <v>1352</v>
      </c>
      <c r="J2642"/>
      <c r="K2642"/>
      <c r="L2642">
        <v>0</v>
      </c>
      <c r="M2642">
        <v>0</v>
      </c>
      <c r="N2642">
        <v>6.1850000000000002E-2</v>
      </c>
      <c r="O2642">
        <v>2.2000000000000001E-4</v>
      </c>
      <c r="P2642"/>
      <c r="Q2642"/>
      <c r="R2642">
        <v>6.2059999999999997E-2</v>
      </c>
      <c r="S2642"/>
      <c r="T2642"/>
      <c r="U2642"/>
      <c r="V2642"/>
      <c r="W2642"/>
      <c r="X2642"/>
      <c r="Y2642"/>
      <c r="Z2642"/>
      <c r="AA2642"/>
      <c r="AB2642"/>
      <c r="AC2642"/>
      <c r="AD2642"/>
      <c r="AE2642">
        <v>2.2000000000000001E-4</v>
      </c>
      <c r="AF2642"/>
      <c r="AG2642"/>
      <c r="AH2642"/>
      <c r="AI2642"/>
      <c r="AJ2642"/>
      <c r="AK2642"/>
      <c r="AL2642"/>
      <c r="AM2642"/>
      <c r="AN2642"/>
      <c r="AO2642"/>
      <c r="AP2642"/>
      <c r="AQ2642"/>
      <c r="AR2642"/>
      <c r="AS2642" t="s">
        <v>1353</v>
      </c>
      <c r="AT2642" s="108" t="str">
        <f t="shared" si="41"/>
        <v>DE1_2025-08-03_P</v>
      </c>
    </row>
    <row r="2643" spans="1:46" x14ac:dyDescent="0.35">
      <c r="A2643" t="s">
        <v>2027</v>
      </c>
      <c r="B2643" t="s">
        <v>1349</v>
      </c>
      <c r="C2643" t="s">
        <v>1361</v>
      </c>
      <c r="D2643" t="s">
        <v>1349</v>
      </c>
      <c r="E2643">
        <v>17.149349999999998</v>
      </c>
      <c r="F2643" t="s">
        <v>1351</v>
      </c>
      <c r="G2643" s="6">
        <v>45872.727870370371</v>
      </c>
      <c r="H2643"/>
      <c r="I2643" t="s">
        <v>1352</v>
      </c>
      <c r="J2643"/>
      <c r="K2643"/>
      <c r="L2643">
        <v>0</v>
      </c>
      <c r="M2643">
        <v>0</v>
      </c>
      <c r="N2643">
        <v>2.0629999999999999E-2</v>
      </c>
      <c r="O2643">
        <v>8.1499999999999993E-3</v>
      </c>
      <c r="P2643"/>
      <c r="Q2643"/>
      <c r="R2643">
        <v>2.878E-2</v>
      </c>
      <c r="S2643"/>
      <c r="T2643"/>
      <c r="U2643"/>
      <c r="V2643"/>
      <c r="W2643"/>
      <c r="X2643"/>
      <c r="Y2643"/>
      <c r="Z2643"/>
      <c r="AA2643"/>
      <c r="AB2643"/>
      <c r="AC2643"/>
      <c r="AD2643"/>
      <c r="AE2643">
        <v>8.1499999999999993E-3</v>
      </c>
      <c r="AF2643"/>
      <c r="AG2643"/>
      <c r="AH2643"/>
      <c r="AI2643"/>
      <c r="AJ2643"/>
      <c r="AK2643"/>
      <c r="AL2643"/>
      <c r="AM2643"/>
      <c r="AN2643"/>
      <c r="AO2643"/>
      <c r="AP2643"/>
      <c r="AQ2643"/>
      <c r="AR2643"/>
      <c r="AS2643" t="s">
        <v>1353</v>
      </c>
      <c r="AT2643" s="108" t="str">
        <f t="shared" si="41"/>
        <v>DS21-1_2025-08-03_T</v>
      </c>
    </row>
    <row r="2644" spans="1:46" x14ac:dyDescent="0.35">
      <c r="A2644" t="s">
        <v>2025</v>
      </c>
      <c r="B2644" t="s">
        <v>1349</v>
      </c>
      <c r="C2644" t="s">
        <v>1356</v>
      </c>
      <c r="D2644" t="s">
        <v>1349</v>
      </c>
      <c r="E2644">
        <v>4.15E-3</v>
      </c>
      <c r="F2644" t="s">
        <v>1357</v>
      </c>
      <c r="G2644" s="6">
        <v>45872.729328703703</v>
      </c>
      <c r="H2644"/>
      <c r="I2644" t="s">
        <v>1352</v>
      </c>
      <c r="J2644"/>
      <c r="K2644" t="s">
        <v>1360</v>
      </c>
      <c r="L2644">
        <v>0</v>
      </c>
      <c r="M2644">
        <v>0</v>
      </c>
      <c r="N2644">
        <v>4.6999999999999999E-4</v>
      </c>
      <c r="O2644">
        <v>4.3200000000000001E-3</v>
      </c>
      <c r="P2644"/>
      <c r="Q2644"/>
      <c r="R2644">
        <v>4.79E-3</v>
      </c>
      <c r="S2644"/>
      <c r="T2644"/>
      <c r="U2644"/>
      <c r="V2644"/>
      <c r="W2644"/>
      <c r="X2644"/>
      <c r="Y2644"/>
      <c r="Z2644"/>
      <c r="AA2644"/>
      <c r="AB2644"/>
      <c r="AC2644"/>
      <c r="AD2644"/>
      <c r="AE2644">
        <v>4.3200000000000001E-3</v>
      </c>
      <c r="AF2644"/>
      <c r="AG2644"/>
      <c r="AH2644"/>
      <c r="AI2644"/>
      <c r="AJ2644"/>
      <c r="AK2644"/>
      <c r="AL2644"/>
      <c r="AM2644"/>
      <c r="AN2644"/>
      <c r="AO2644"/>
      <c r="AP2644"/>
      <c r="AQ2644"/>
      <c r="AR2644"/>
      <c r="AS2644" t="s">
        <v>1353</v>
      </c>
      <c r="AT2644" s="108" t="str">
        <f t="shared" si="41"/>
        <v>PRP1_2025-08-03_P</v>
      </c>
    </row>
    <row r="2645" spans="1:46" x14ac:dyDescent="0.35">
      <c r="A2645" t="s">
        <v>2028</v>
      </c>
      <c r="B2645" t="s">
        <v>1349</v>
      </c>
      <c r="C2645" t="s">
        <v>1359</v>
      </c>
      <c r="D2645" t="s">
        <v>1349</v>
      </c>
      <c r="E2645">
        <v>250.43729999999999</v>
      </c>
      <c r="F2645" t="s">
        <v>1357</v>
      </c>
      <c r="G2645" s="6">
        <v>45872.730578703704</v>
      </c>
      <c r="H2645"/>
      <c r="I2645" t="s">
        <v>1352</v>
      </c>
      <c r="J2645"/>
      <c r="K2645" t="s">
        <v>1360</v>
      </c>
      <c r="L2645">
        <v>4</v>
      </c>
      <c r="M2645">
        <v>0</v>
      </c>
      <c r="N2645">
        <v>0.15508</v>
      </c>
      <c r="O2645">
        <v>0.13048999999999999</v>
      </c>
      <c r="P2645"/>
      <c r="Q2645"/>
      <c r="R2645">
        <v>0.28556999999999999</v>
      </c>
      <c r="S2645"/>
      <c r="T2645"/>
      <c r="U2645"/>
      <c r="V2645"/>
      <c r="W2645"/>
      <c r="X2645"/>
      <c r="Y2645"/>
      <c r="Z2645"/>
      <c r="AA2645"/>
      <c r="AB2645"/>
      <c r="AC2645"/>
      <c r="AD2645"/>
      <c r="AE2645">
        <v>0.13048999999999999</v>
      </c>
      <c r="AF2645"/>
      <c r="AG2645"/>
      <c r="AH2645"/>
      <c r="AI2645"/>
      <c r="AJ2645"/>
      <c r="AK2645"/>
      <c r="AL2645"/>
      <c r="AM2645"/>
      <c r="AN2645"/>
      <c r="AO2645"/>
      <c r="AP2645"/>
      <c r="AQ2645"/>
      <c r="AR2645"/>
      <c r="AS2645" t="s">
        <v>1353</v>
      </c>
      <c r="AT2645" s="108" t="str">
        <f t="shared" si="41"/>
        <v>DE1_2025-08-03_C</v>
      </c>
    </row>
    <row r="2646" spans="1:46" x14ac:dyDescent="0.35">
      <c r="A2646" t="s">
        <v>2030</v>
      </c>
      <c r="B2646" t="s">
        <v>1349</v>
      </c>
      <c r="C2646" t="s">
        <v>1350</v>
      </c>
      <c r="D2646" t="s">
        <v>1349</v>
      </c>
      <c r="E2646">
        <v>-3.4353400000000001</v>
      </c>
      <c r="F2646" t="s">
        <v>1351</v>
      </c>
      <c r="G2646" s="6">
        <v>45872.730891203704</v>
      </c>
      <c r="H2646"/>
      <c r="I2646" t="s">
        <v>1352</v>
      </c>
      <c r="J2646"/>
      <c r="K2646"/>
      <c r="L2646">
        <v>0</v>
      </c>
      <c r="M2646">
        <v>0</v>
      </c>
      <c r="N2646">
        <v>-7.2999999999999996E-4</v>
      </c>
      <c r="O2646">
        <v>2.2040000000000001E-2</v>
      </c>
      <c r="P2646"/>
      <c r="Q2646"/>
      <c r="R2646">
        <v>2.1309999999999999E-2</v>
      </c>
      <c r="S2646"/>
      <c r="T2646"/>
      <c r="U2646"/>
      <c r="V2646"/>
      <c r="W2646"/>
      <c r="X2646"/>
      <c r="Y2646"/>
      <c r="Z2646"/>
      <c r="AA2646"/>
      <c r="AB2646"/>
      <c r="AC2646"/>
      <c r="AD2646"/>
      <c r="AE2646">
        <v>2.2040000000000001E-2</v>
      </c>
      <c r="AF2646"/>
      <c r="AG2646"/>
      <c r="AH2646"/>
      <c r="AI2646"/>
      <c r="AJ2646"/>
      <c r="AK2646"/>
      <c r="AL2646"/>
      <c r="AM2646"/>
      <c r="AN2646"/>
      <c r="AO2646"/>
      <c r="AP2646"/>
      <c r="AQ2646"/>
      <c r="AR2646"/>
      <c r="AS2646" t="s">
        <v>1353</v>
      </c>
      <c r="AT2646" s="108" t="str">
        <f t="shared" si="41"/>
        <v>DBA_2025-08-03_N</v>
      </c>
    </row>
    <row r="2647" spans="1:46" x14ac:dyDescent="0.35">
      <c r="A2647" t="s">
        <v>2024</v>
      </c>
      <c r="B2647" t="s">
        <v>1349</v>
      </c>
      <c r="C2647" t="s">
        <v>1361</v>
      </c>
      <c r="D2647" t="s">
        <v>1349</v>
      </c>
      <c r="E2647">
        <v>2012.7090000000001</v>
      </c>
      <c r="F2647" t="s">
        <v>1351</v>
      </c>
      <c r="G2647" s="6">
        <v>45872.731620370374</v>
      </c>
      <c r="H2647"/>
      <c r="I2647" t="s">
        <v>1352</v>
      </c>
      <c r="J2647"/>
      <c r="K2647" t="s">
        <v>1360</v>
      </c>
      <c r="L2647">
        <v>4</v>
      </c>
      <c r="M2647">
        <v>0</v>
      </c>
      <c r="N2647">
        <v>0.41371999999999998</v>
      </c>
      <c r="O2647">
        <v>-8.0000000000000007E-5</v>
      </c>
      <c r="P2647"/>
      <c r="Q2647"/>
      <c r="R2647">
        <v>0.41364000000000001</v>
      </c>
      <c r="S2647"/>
      <c r="T2647"/>
      <c r="U2647"/>
      <c r="V2647"/>
      <c r="W2647"/>
      <c r="X2647"/>
      <c r="Y2647"/>
      <c r="Z2647"/>
      <c r="AA2647"/>
      <c r="AB2647"/>
      <c r="AC2647"/>
      <c r="AD2647"/>
      <c r="AE2647">
        <v>-8.0000000000000007E-5</v>
      </c>
      <c r="AF2647"/>
      <c r="AG2647"/>
      <c r="AH2647"/>
      <c r="AI2647"/>
      <c r="AJ2647"/>
      <c r="AK2647"/>
      <c r="AL2647"/>
      <c r="AM2647"/>
      <c r="AN2647"/>
      <c r="AO2647"/>
      <c r="AP2647"/>
      <c r="AQ2647"/>
      <c r="AR2647"/>
      <c r="AS2647" t="s">
        <v>1353</v>
      </c>
      <c r="AT2647" s="108" t="str">
        <f t="shared" si="41"/>
        <v>HB3_2025-08-03_T</v>
      </c>
    </row>
    <row r="2648" spans="1:46" x14ac:dyDescent="0.35">
      <c r="A2648" t="s">
        <v>2031</v>
      </c>
      <c r="B2648" t="s">
        <v>1349</v>
      </c>
      <c r="C2648" t="s">
        <v>1350</v>
      </c>
      <c r="D2648" t="s">
        <v>1349</v>
      </c>
      <c r="E2648">
        <v>14.50019</v>
      </c>
      <c r="F2648" t="s">
        <v>1351</v>
      </c>
      <c r="G2648" s="6">
        <v>45872.732141203705</v>
      </c>
      <c r="H2648"/>
      <c r="I2648" t="s">
        <v>1352</v>
      </c>
      <c r="J2648"/>
      <c r="K2648"/>
      <c r="L2648">
        <v>0</v>
      </c>
      <c r="M2648">
        <v>0</v>
      </c>
      <c r="N2648">
        <v>5.0369999999999998E-2</v>
      </c>
      <c r="O2648">
        <v>9.3299999999999998E-3</v>
      </c>
      <c r="P2648"/>
      <c r="Q2648"/>
      <c r="R2648">
        <v>5.9700000000000003E-2</v>
      </c>
      <c r="S2648"/>
      <c r="T2648"/>
      <c r="U2648"/>
      <c r="V2648"/>
      <c r="W2648"/>
      <c r="X2648"/>
      <c r="Y2648"/>
      <c r="Z2648"/>
      <c r="AA2648"/>
      <c r="AB2648"/>
      <c r="AC2648"/>
      <c r="AD2648"/>
      <c r="AE2648">
        <v>9.3299999999999998E-3</v>
      </c>
      <c r="AF2648"/>
      <c r="AG2648"/>
      <c r="AH2648"/>
      <c r="AI2648"/>
      <c r="AJ2648"/>
      <c r="AK2648"/>
      <c r="AL2648"/>
      <c r="AM2648"/>
      <c r="AN2648"/>
      <c r="AO2648"/>
      <c r="AP2648"/>
      <c r="AQ2648"/>
      <c r="AR2648"/>
      <c r="AS2648" t="s">
        <v>1353</v>
      </c>
      <c r="AT2648" s="108" t="str">
        <f t="shared" si="41"/>
        <v>GMP1_2025-08-03_N</v>
      </c>
    </row>
    <row r="2649" spans="1:46" x14ac:dyDescent="0.35">
      <c r="A2649" t="s">
        <v>2027</v>
      </c>
      <c r="B2649" t="s">
        <v>1349</v>
      </c>
      <c r="C2649" t="s">
        <v>1359</v>
      </c>
      <c r="D2649" t="s">
        <v>1349</v>
      </c>
      <c r="E2649">
        <v>511.48610000000002</v>
      </c>
      <c r="F2649" t="s">
        <v>1357</v>
      </c>
      <c r="G2649" s="6">
        <v>45872.733703703707</v>
      </c>
      <c r="H2649"/>
      <c r="I2649" t="s">
        <v>1352</v>
      </c>
      <c r="J2649"/>
      <c r="K2649" t="s">
        <v>1360</v>
      </c>
      <c r="L2649">
        <v>21</v>
      </c>
      <c r="M2649">
        <v>0</v>
      </c>
      <c r="N2649">
        <v>7.6329999999999995E-2</v>
      </c>
      <c r="O2649">
        <v>0.12906000000000001</v>
      </c>
      <c r="P2649"/>
      <c r="Q2649"/>
      <c r="R2649">
        <v>0.20538999999999999</v>
      </c>
      <c r="S2649"/>
      <c r="T2649"/>
      <c r="U2649"/>
      <c r="V2649"/>
      <c r="W2649"/>
      <c r="X2649"/>
      <c r="Y2649"/>
      <c r="Z2649"/>
      <c r="AA2649"/>
      <c r="AB2649"/>
      <c r="AC2649"/>
      <c r="AD2649"/>
      <c r="AE2649">
        <v>0.12906000000000001</v>
      </c>
      <c r="AF2649"/>
      <c r="AG2649"/>
      <c r="AH2649"/>
      <c r="AI2649"/>
      <c r="AJ2649"/>
      <c r="AK2649"/>
      <c r="AL2649"/>
      <c r="AM2649"/>
      <c r="AN2649"/>
      <c r="AO2649"/>
      <c r="AP2649"/>
      <c r="AQ2649"/>
      <c r="AR2649"/>
      <c r="AS2649" t="s">
        <v>1353</v>
      </c>
      <c r="AT2649" s="108" t="str">
        <f t="shared" si="41"/>
        <v>DS21-1_2025-08-03_C</v>
      </c>
    </row>
    <row r="2650" spans="1:46" x14ac:dyDescent="0.35">
      <c r="A2650" t="s">
        <v>2031</v>
      </c>
      <c r="B2650" t="s">
        <v>1349</v>
      </c>
      <c r="C2650" t="s">
        <v>1356</v>
      </c>
      <c r="D2650" t="s">
        <v>1349</v>
      </c>
      <c r="E2650">
        <v>8.3290000000000003E-2</v>
      </c>
      <c r="F2650" t="s">
        <v>1357</v>
      </c>
      <c r="G2650" s="6">
        <v>45872.734953703701</v>
      </c>
      <c r="H2650"/>
      <c r="I2650" t="s">
        <v>1352</v>
      </c>
      <c r="J2650"/>
      <c r="K2650"/>
      <c r="L2650">
        <v>0</v>
      </c>
      <c r="M2650">
        <v>0</v>
      </c>
      <c r="N2650">
        <v>3.354E-2</v>
      </c>
      <c r="O2650">
        <v>4.3899999999999998E-3</v>
      </c>
      <c r="P2650"/>
      <c r="Q2650"/>
      <c r="R2650">
        <v>3.7929999999999998E-2</v>
      </c>
      <c r="S2650"/>
      <c r="T2650"/>
      <c r="U2650"/>
      <c r="V2650"/>
      <c r="W2650"/>
      <c r="X2650"/>
      <c r="Y2650"/>
      <c r="Z2650"/>
      <c r="AA2650"/>
      <c r="AB2650"/>
      <c r="AC2650"/>
      <c r="AD2650"/>
      <c r="AE2650">
        <v>4.3899999999999998E-3</v>
      </c>
      <c r="AF2650"/>
      <c r="AG2650"/>
      <c r="AH2650"/>
      <c r="AI2650"/>
      <c r="AJ2650"/>
      <c r="AK2650"/>
      <c r="AL2650"/>
      <c r="AM2650"/>
      <c r="AN2650"/>
      <c r="AO2650"/>
      <c r="AP2650"/>
      <c r="AQ2650"/>
      <c r="AR2650"/>
      <c r="AS2650" t="s">
        <v>1353</v>
      </c>
      <c r="AT2650" s="108" t="str">
        <f t="shared" si="41"/>
        <v>GMP1_2025-08-03_P</v>
      </c>
    </row>
    <row r="2651" spans="1:46" x14ac:dyDescent="0.35">
      <c r="A2651" t="s">
        <v>2030</v>
      </c>
      <c r="B2651" t="s">
        <v>1349</v>
      </c>
      <c r="C2651" t="s">
        <v>1359</v>
      </c>
      <c r="D2651" t="s">
        <v>1349</v>
      </c>
      <c r="E2651">
        <v>292.75029999999998</v>
      </c>
      <c r="F2651" t="s">
        <v>1357</v>
      </c>
      <c r="G2651" s="6">
        <v>45872.735995370371</v>
      </c>
      <c r="H2651"/>
      <c r="I2651" t="s">
        <v>1352</v>
      </c>
      <c r="J2651"/>
      <c r="K2651" t="s">
        <v>1360</v>
      </c>
      <c r="L2651">
        <v>4</v>
      </c>
      <c r="M2651">
        <v>0</v>
      </c>
      <c r="N2651">
        <v>0.17854999999999999</v>
      </c>
      <c r="O2651">
        <v>0.13139999999999999</v>
      </c>
      <c r="P2651"/>
      <c r="Q2651"/>
      <c r="R2651">
        <v>0.30995</v>
      </c>
      <c r="S2651"/>
      <c r="T2651"/>
      <c r="U2651"/>
      <c r="V2651"/>
      <c r="W2651"/>
      <c r="X2651"/>
      <c r="Y2651"/>
      <c r="Z2651"/>
      <c r="AA2651"/>
      <c r="AB2651"/>
      <c r="AC2651"/>
      <c r="AD2651"/>
      <c r="AE2651">
        <v>0.13139999999999999</v>
      </c>
      <c r="AF2651"/>
      <c r="AG2651"/>
      <c r="AH2651"/>
      <c r="AI2651"/>
      <c r="AJ2651"/>
      <c r="AK2651"/>
      <c r="AL2651"/>
      <c r="AM2651"/>
      <c r="AN2651"/>
      <c r="AO2651"/>
      <c r="AP2651"/>
      <c r="AQ2651"/>
      <c r="AR2651"/>
      <c r="AS2651" t="s">
        <v>1353</v>
      </c>
      <c r="AT2651" s="108" t="str">
        <f t="shared" si="41"/>
        <v>DBA_2025-08-03_C</v>
      </c>
    </row>
    <row r="2652" spans="1:46" x14ac:dyDescent="0.35">
      <c r="A2652" t="s">
        <v>2031</v>
      </c>
      <c r="B2652" t="s">
        <v>1349</v>
      </c>
      <c r="C2652" t="s">
        <v>1359</v>
      </c>
      <c r="D2652" t="s">
        <v>1349</v>
      </c>
      <c r="E2652">
        <v>440.90820000000002</v>
      </c>
      <c r="F2652" t="s">
        <v>1357</v>
      </c>
      <c r="G2652" s="6">
        <v>45872.739016203705</v>
      </c>
      <c r="H2652"/>
      <c r="I2652" t="s">
        <v>1352</v>
      </c>
      <c r="J2652"/>
      <c r="K2652" t="s">
        <v>1360</v>
      </c>
      <c r="L2652">
        <v>4</v>
      </c>
      <c r="M2652">
        <v>0</v>
      </c>
      <c r="N2652">
        <v>0.25562000000000001</v>
      </c>
      <c r="O2652">
        <v>0.13174</v>
      </c>
      <c r="P2652"/>
      <c r="Q2652"/>
      <c r="R2652">
        <v>0.38735999999999998</v>
      </c>
      <c r="S2652"/>
      <c r="T2652"/>
      <c r="U2652"/>
      <c r="V2652"/>
      <c r="W2652"/>
      <c r="X2652"/>
      <c r="Y2652"/>
      <c r="Z2652"/>
      <c r="AA2652"/>
      <c r="AB2652"/>
      <c r="AC2652"/>
      <c r="AD2652"/>
      <c r="AE2652">
        <v>0.13174</v>
      </c>
      <c r="AF2652"/>
      <c r="AG2652"/>
      <c r="AH2652"/>
      <c r="AI2652"/>
      <c r="AJ2652"/>
      <c r="AK2652"/>
      <c r="AL2652"/>
      <c r="AM2652"/>
      <c r="AN2652"/>
      <c r="AO2652"/>
      <c r="AP2652"/>
      <c r="AQ2652"/>
      <c r="AR2652"/>
      <c r="AS2652" t="s">
        <v>1353</v>
      </c>
      <c r="AT2652" s="108" t="str">
        <f t="shared" si="41"/>
        <v>GMP1_2025-08-03_C</v>
      </c>
    </row>
    <row r="2653" spans="1:46" x14ac:dyDescent="0.35">
      <c r="A2653" t="s">
        <v>2032</v>
      </c>
      <c r="B2653" t="s">
        <v>1349</v>
      </c>
      <c r="C2653" t="s">
        <v>1350</v>
      </c>
      <c r="D2653" t="s">
        <v>1349</v>
      </c>
      <c r="E2653">
        <v>-1.9008</v>
      </c>
      <c r="F2653" t="s">
        <v>1351</v>
      </c>
      <c r="G2653" s="6">
        <v>45872.739120370374</v>
      </c>
      <c r="H2653"/>
      <c r="I2653" t="s">
        <v>1352</v>
      </c>
      <c r="J2653"/>
      <c r="K2653"/>
      <c r="L2653">
        <v>0</v>
      </c>
      <c r="M2653">
        <v>0</v>
      </c>
      <c r="N2653">
        <v>3.64E-3</v>
      </c>
      <c r="O2653">
        <v>5.1000000000000004E-4</v>
      </c>
      <c r="P2653"/>
      <c r="Q2653"/>
      <c r="R2653">
        <v>4.15E-3</v>
      </c>
      <c r="S2653"/>
      <c r="T2653"/>
      <c r="U2653"/>
      <c r="V2653"/>
      <c r="W2653"/>
      <c r="X2653"/>
      <c r="Y2653"/>
      <c r="Z2653"/>
      <c r="AA2653"/>
      <c r="AB2653"/>
      <c r="AC2653"/>
      <c r="AD2653"/>
      <c r="AE2653">
        <v>5.1000000000000004E-4</v>
      </c>
      <c r="AF2653"/>
      <c r="AG2653"/>
      <c r="AH2653"/>
      <c r="AI2653"/>
      <c r="AJ2653"/>
      <c r="AK2653"/>
      <c r="AL2653"/>
      <c r="AM2653"/>
      <c r="AN2653"/>
      <c r="AO2653"/>
      <c r="AP2653"/>
      <c r="AQ2653"/>
      <c r="AR2653"/>
      <c r="AS2653" t="s">
        <v>1353</v>
      </c>
      <c r="AT2653" s="108" t="str">
        <f t="shared" si="41"/>
        <v>FC1_2025-08-03_N</v>
      </c>
    </row>
    <row r="2654" spans="1:46" x14ac:dyDescent="0.35">
      <c r="A2654" t="s">
        <v>2029</v>
      </c>
      <c r="B2654" t="s">
        <v>1349</v>
      </c>
      <c r="C2654" t="s">
        <v>1397</v>
      </c>
      <c r="D2654" t="s">
        <v>1349</v>
      </c>
      <c r="E2654">
        <v>0.20058000000000001</v>
      </c>
      <c r="F2654" t="s">
        <v>1357</v>
      </c>
      <c r="G2654" s="6">
        <v>45872.739224537036</v>
      </c>
      <c r="H2654"/>
      <c r="I2654" t="s">
        <v>1352</v>
      </c>
      <c r="J2654"/>
      <c r="K2654" t="s">
        <v>1360</v>
      </c>
      <c r="L2654">
        <v>0</v>
      </c>
      <c r="M2654">
        <v>0</v>
      </c>
      <c r="N2654">
        <v>6.7049999999999998E-2</v>
      </c>
      <c r="O2654">
        <v>1.2099999999999999E-3</v>
      </c>
      <c r="P2654"/>
      <c r="Q2654"/>
      <c r="R2654">
        <v>6.8260000000000001E-2</v>
      </c>
      <c r="S2654"/>
      <c r="T2654"/>
      <c r="U2654"/>
      <c r="V2654"/>
      <c r="W2654"/>
      <c r="X2654"/>
      <c r="Y2654"/>
      <c r="Z2654"/>
      <c r="AA2654"/>
      <c r="AB2654"/>
      <c r="AC2654"/>
      <c r="AD2654"/>
      <c r="AE2654">
        <v>1.2099999999999999E-3</v>
      </c>
      <c r="AF2654"/>
      <c r="AG2654"/>
      <c r="AH2654"/>
      <c r="AI2654"/>
      <c r="AJ2654"/>
      <c r="AK2654"/>
      <c r="AL2654"/>
      <c r="AM2654"/>
      <c r="AN2654"/>
      <c r="AO2654"/>
      <c r="AP2654"/>
      <c r="AQ2654"/>
      <c r="AR2654"/>
      <c r="AS2654" t="s">
        <v>1353</v>
      </c>
      <c r="AT2654" s="108" t="str">
        <f t="shared" si="41"/>
        <v>DB1_2025-08-03_P</v>
      </c>
    </row>
    <row r="2655" spans="1:46" x14ac:dyDescent="0.35">
      <c r="A2655" t="s">
        <v>2033</v>
      </c>
      <c r="B2655" t="s">
        <v>1349</v>
      </c>
      <c r="C2655" t="s">
        <v>1350</v>
      </c>
      <c r="D2655" t="s">
        <v>1349</v>
      </c>
      <c r="E2655">
        <v>-1.3928799999999999</v>
      </c>
      <c r="F2655" t="s">
        <v>1351</v>
      </c>
      <c r="G2655" s="6">
        <v>45872.740682870368</v>
      </c>
      <c r="H2655"/>
      <c r="I2655" t="s">
        <v>1352</v>
      </c>
      <c r="J2655"/>
      <c r="K2655"/>
      <c r="L2655">
        <v>0</v>
      </c>
      <c r="M2655">
        <v>0</v>
      </c>
      <c r="N2655">
        <v>5.0800000000000003E-3</v>
      </c>
      <c r="O2655">
        <v>7.0899999999999999E-3</v>
      </c>
      <c r="P2655"/>
      <c r="Q2655"/>
      <c r="R2655">
        <v>1.218E-2</v>
      </c>
      <c r="S2655"/>
      <c r="T2655"/>
      <c r="U2655"/>
      <c r="V2655"/>
      <c r="W2655"/>
      <c r="X2655"/>
      <c r="Y2655"/>
      <c r="Z2655"/>
      <c r="AA2655"/>
      <c r="AB2655"/>
      <c r="AC2655"/>
      <c r="AD2655"/>
      <c r="AE2655">
        <v>7.0899999999999999E-3</v>
      </c>
      <c r="AF2655"/>
      <c r="AG2655"/>
      <c r="AH2655"/>
      <c r="AI2655"/>
      <c r="AJ2655"/>
      <c r="AK2655"/>
      <c r="AL2655"/>
      <c r="AM2655"/>
      <c r="AN2655"/>
      <c r="AO2655"/>
      <c r="AP2655"/>
      <c r="AQ2655"/>
      <c r="AR2655"/>
      <c r="AS2655" t="s">
        <v>1353</v>
      </c>
      <c r="AT2655" s="108" t="str">
        <f t="shared" si="41"/>
        <v>SYNL1_2025-08-03_N</v>
      </c>
    </row>
    <row r="2656" spans="1:46" x14ac:dyDescent="0.35">
      <c r="A2656" t="s">
        <v>2029</v>
      </c>
      <c r="B2656" t="s">
        <v>1349</v>
      </c>
      <c r="C2656" t="s">
        <v>1359</v>
      </c>
      <c r="D2656" t="s">
        <v>1349</v>
      </c>
      <c r="E2656">
        <v>554.61699999999996</v>
      </c>
      <c r="F2656" t="s">
        <v>1357</v>
      </c>
      <c r="G2656" s="6">
        <v>45872.741099537037</v>
      </c>
      <c r="H2656"/>
      <c r="I2656" t="s">
        <v>1352</v>
      </c>
      <c r="J2656"/>
      <c r="K2656" t="s">
        <v>1360</v>
      </c>
      <c r="L2656">
        <v>24</v>
      </c>
      <c r="M2656">
        <v>0</v>
      </c>
      <c r="N2656">
        <v>7.3069999999999996E-2</v>
      </c>
      <c r="O2656">
        <v>0.12989999999999999</v>
      </c>
      <c r="P2656"/>
      <c r="Q2656"/>
      <c r="R2656">
        <v>0.20297000000000001</v>
      </c>
      <c r="S2656"/>
      <c r="T2656"/>
      <c r="U2656"/>
      <c r="V2656"/>
      <c r="W2656"/>
      <c r="X2656"/>
      <c r="Y2656"/>
      <c r="Z2656"/>
      <c r="AA2656"/>
      <c r="AB2656"/>
      <c r="AC2656"/>
      <c r="AD2656"/>
      <c r="AE2656">
        <v>0.12989999999999999</v>
      </c>
      <c r="AF2656"/>
      <c r="AG2656"/>
      <c r="AH2656"/>
      <c r="AI2656"/>
      <c r="AJ2656"/>
      <c r="AK2656"/>
      <c r="AL2656"/>
      <c r="AM2656"/>
      <c r="AN2656"/>
      <c r="AO2656"/>
      <c r="AP2656"/>
      <c r="AQ2656"/>
      <c r="AR2656"/>
      <c r="AS2656" t="s">
        <v>1353</v>
      </c>
      <c r="AT2656" s="108" t="str">
        <f t="shared" si="41"/>
        <v>DB1_2025-08-03_C</v>
      </c>
    </row>
    <row r="2657" spans="1:46" x14ac:dyDescent="0.35">
      <c r="A2657" t="s">
        <v>2032</v>
      </c>
      <c r="B2657" t="s">
        <v>1349</v>
      </c>
      <c r="C2657" t="s">
        <v>1356</v>
      </c>
      <c r="D2657" t="s">
        <v>1349</v>
      </c>
      <c r="E2657">
        <v>5.8040000000000001E-2</v>
      </c>
      <c r="F2657" t="s">
        <v>1357</v>
      </c>
      <c r="G2657" s="6">
        <v>45872.741828703707</v>
      </c>
      <c r="H2657"/>
      <c r="I2657" t="s">
        <v>1352</v>
      </c>
      <c r="J2657"/>
      <c r="K2657"/>
      <c r="L2657">
        <v>0</v>
      </c>
      <c r="M2657">
        <v>0</v>
      </c>
      <c r="N2657">
        <v>2.299E-2</v>
      </c>
      <c r="O2657">
        <v>-2.0000000000000002E-5</v>
      </c>
      <c r="P2657"/>
      <c r="Q2657"/>
      <c r="R2657">
        <v>2.2970000000000001E-2</v>
      </c>
      <c r="S2657"/>
      <c r="T2657"/>
      <c r="U2657"/>
      <c r="V2657"/>
      <c r="W2657"/>
      <c r="X2657"/>
      <c r="Y2657"/>
      <c r="Z2657"/>
      <c r="AA2657"/>
      <c r="AB2657"/>
      <c r="AC2657"/>
      <c r="AD2657"/>
      <c r="AE2657">
        <v>-2.0000000000000002E-5</v>
      </c>
      <c r="AF2657"/>
      <c r="AG2657"/>
      <c r="AH2657"/>
      <c r="AI2657"/>
      <c r="AJ2657"/>
      <c r="AK2657"/>
      <c r="AL2657"/>
      <c r="AM2657"/>
      <c r="AN2657"/>
      <c r="AO2657"/>
      <c r="AP2657"/>
      <c r="AQ2657"/>
      <c r="AR2657"/>
      <c r="AS2657" t="s">
        <v>1353</v>
      </c>
      <c r="AT2657" s="108" t="str">
        <f t="shared" si="41"/>
        <v>FC1_2025-08-03_P</v>
      </c>
    </row>
    <row r="2658" spans="1:46" x14ac:dyDescent="0.35">
      <c r="A2658" t="s">
        <v>2030</v>
      </c>
      <c r="B2658" t="s">
        <v>1349</v>
      </c>
      <c r="C2658" t="s">
        <v>1356</v>
      </c>
      <c r="D2658" t="s">
        <v>1349</v>
      </c>
      <c r="E2658">
        <v>0.17243</v>
      </c>
      <c r="F2658" t="s">
        <v>1357</v>
      </c>
      <c r="G2658" s="6">
        <v>45872.744537037041</v>
      </c>
      <c r="H2658"/>
      <c r="I2658" t="s">
        <v>1352</v>
      </c>
      <c r="J2658"/>
      <c r="K2658" t="s">
        <v>1360</v>
      </c>
      <c r="L2658">
        <v>0</v>
      </c>
      <c r="M2658">
        <v>0</v>
      </c>
      <c r="N2658">
        <v>7.0779999999999996E-2</v>
      </c>
      <c r="O2658">
        <v>3.9899999999999996E-3</v>
      </c>
      <c r="P2658"/>
      <c r="Q2658"/>
      <c r="R2658">
        <v>7.4770000000000003E-2</v>
      </c>
      <c r="S2658"/>
      <c r="T2658"/>
      <c r="U2658"/>
      <c r="V2658"/>
      <c r="W2658"/>
      <c r="X2658"/>
      <c r="Y2658"/>
      <c r="Z2658"/>
      <c r="AA2658"/>
      <c r="AB2658"/>
      <c r="AC2658"/>
      <c r="AD2658"/>
      <c r="AE2658">
        <v>3.9899999999999996E-3</v>
      </c>
      <c r="AF2658"/>
      <c r="AG2658"/>
      <c r="AH2658"/>
      <c r="AI2658"/>
      <c r="AJ2658"/>
      <c r="AK2658"/>
      <c r="AL2658"/>
      <c r="AM2658"/>
      <c r="AN2658"/>
      <c r="AO2658"/>
      <c r="AP2658"/>
      <c r="AQ2658"/>
      <c r="AR2658"/>
      <c r="AS2658" t="s">
        <v>1353</v>
      </c>
      <c r="AT2658" s="108" t="str">
        <f t="shared" si="41"/>
        <v>DBA_2025-08-03_P</v>
      </c>
    </row>
    <row r="2659" spans="1:46" x14ac:dyDescent="0.35">
      <c r="A2659" t="s">
        <v>2032</v>
      </c>
      <c r="B2659" t="s">
        <v>1349</v>
      </c>
      <c r="C2659" t="s">
        <v>1361</v>
      </c>
      <c r="D2659" t="s">
        <v>1349</v>
      </c>
      <c r="E2659">
        <v>146.7071</v>
      </c>
      <c r="F2659" t="s">
        <v>1351</v>
      </c>
      <c r="G2659" s="6">
        <v>45872.745266203703</v>
      </c>
      <c r="H2659"/>
      <c r="I2659" t="s">
        <v>1352</v>
      </c>
      <c r="J2659"/>
      <c r="K2659"/>
      <c r="L2659">
        <v>0</v>
      </c>
      <c r="M2659">
        <v>0</v>
      </c>
      <c r="N2659">
        <v>0.15043000000000001</v>
      </c>
      <c r="O2659">
        <v>8.7000000000000001E-4</v>
      </c>
      <c r="P2659"/>
      <c r="Q2659"/>
      <c r="R2659">
        <v>0.15129999999999999</v>
      </c>
      <c r="S2659"/>
      <c r="T2659"/>
      <c r="U2659"/>
      <c r="V2659"/>
      <c r="W2659"/>
      <c r="X2659"/>
      <c r="Y2659"/>
      <c r="Z2659"/>
      <c r="AA2659"/>
      <c r="AB2659"/>
      <c r="AC2659"/>
      <c r="AD2659"/>
      <c r="AE2659">
        <v>8.7000000000000001E-4</v>
      </c>
      <c r="AF2659"/>
      <c r="AG2659"/>
      <c r="AH2659"/>
      <c r="AI2659"/>
      <c r="AJ2659"/>
      <c r="AK2659"/>
      <c r="AL2659"/>
      <c r="AM2659"/>
      <c r="AN2659"/>
      <c r="AO2659"/>
      <c r="AP2659"/>
      <c r="AQ2659"/>
      <c r="AR2659"/>
      <c r="AS2659" t="s">
        <v>1353</v>
      </c>
      <c r="AT2659" s="108" t="str">
        <f t="shared" si="41"/>
        <v>FC1_2025-08-03_T</v>
      </c>
    </row>
    <row r="2660" spans="1:46" x14ac:dyDescent="0.35">
      <c r="A2660" t="s">
        <v>2033</v>
      </c>
      <c r="B2660" t="s">
        <v>1349</v>
      </c>
      <c r="C2660" t="s">
        <v>1361</v>
      </c>
      <c r="D2660" t="s">
        <v>1349</v>
      </c>
      <c r="E2660">
        <v>44.241410000000002</v>
      </c>
      <c r="F2660" t="s">
        <v>1351</v>
      </c>
      <c r="G2660" s="6">
        <v>45872.745891203704</v>
      </c>
      <c r="H2660"/>
      <c r="I2660" t="s">
        <v>1352</v>
      </c>
      <c r="J2660"/>
      <c r="K2660"/>
      <c r="L2660">
        <v>0</v>
      </c>
      <c r="M2660">
        <v>0</v>
      </c>
      <c r="N2660">
        <v>4.7579999999999997E-2</v>
      </c>
      <c r="O2660">
        <v>4.0099999999999997E-3</v>
      </c>
      <c r="P2660"/>
      <c r="Q2660"/>
      <c r="R2660">
        <v>5.1589999999999997E-2</v>
      </c>
      <c r="S2660"/>
      <c r="T2660"/>
      <c r="U2660"/>
      <c r="V2660"/>
      <c r="W2660"/>
      <c r="X2660"/>
      <c r="Y2660"/>
      <c r="Z2660"/>
      <c r="AA2660"/>
      <c r="AB2660"/>
      <c r="AC2660"/>
      <c r="AD2660"/>
      <c r="AE2660">
        <v>4.0099999999999997E-3</v>
      </c>
      <c r="AF2660"/>
      <c r="AG2660"/>
      <c r="AH2660"/>
      <c r="AI2660"/>
      <c r="AJ2660"/>
      <c r="AK2660"/>
      <c r="AL2660"/>
      <c r="AM2660"/>
      <c r="AN2660"/>
      <c r="AO2660"/>
      <c r="AP2660"/>
      <c r="AQ2660"/>
      <c r="AR2660"/>
      <c r="AS2660" t="s">
        <v>1353</v>
      </c>
      <c r="AT2660" s="108" t="str">
        <f t="shared" si="41"/>
        <v>SYNL1_2025-08-03_T</v>
      </c>
    </row>
    <row r="2661" spans="1:46" x14ac:dyDescent="0.35">
      <c r="A2661" t="s">
        <v>2032</v>
      </c>
      <c r="B2661" t="s">
        <v>1349</v>
      </c>
      <c r="C2661" t="s">
        <v>1359</v>
      </c>
      <c r="D2661" t="s">
        <v>1349</v>
      </c>
      <c r="E2661">
        <v>237.52889999999999</v>
      </c>
      <c r="F2661" t="s">
        <v>1357</v>
      </c>
      <c r="G2661" s="6">
        <v>45872.745995370373</v>
      </c>
      <c r="H2661"/>
      <c r="I2661" t="s">
        <v>1352</v>
      </c>
      <c r="J2661"/>
      <c r="K2661" t="s">
        <v>1360</v>
      </c>
      <c r="L2661">
        <v>4</v>
      </c>
      <c r="M2661">
        <v>0</v>
      </c>
      <c r="N2661">
        <v>0.14777999999999999</v>
      </c>
      <c r="O2661">
        <v>0.12945999999999999</v>
      </c>
      <c r="P2661"/>
      <c r="Q2661"/>
      <c r="R2661">
        <v>0.27723999999999999</v>
      </c>
      <c r="S2661"/>
      <c r="T2661"/>
      <c r="U2661"/>
      <c r="V2661"/>
      <c r="W2661"/>
      <c r="X2661"/>
      <c r="Y2661"/>
      <c r="Z2661"/>
      <c r="AA2661"/>
      <c r="AB2661"/>
      <c r="AC2661"/>
      <c r="AD2661"/>
      <c r="AE2661">
        <v>0.12945999999999999</v>
      </c>
      <c r="AF2661"/>
      <c r="AG2661"/>
      <c r="AH2661"/>
      <c r="AI2661"/>
      <c r="AJ2661"/>
      <c r="AK2661"/>
      <c r="AL2661"/>
      <c r="AM2661"/>
      <c r="AN2661"/>
      <c r="AO2661"/>
      <c r="AP2661"/>
      <c r="AQ2661"/>
      <c r="AR2661"/>
      <c r="AS2661" t="s">
        <v>1353</v>
      </c>
      <c r="AT2661" s="108" t="str">
        <f t="shared" si="41"/>
        <v>FC1_2025-08-03_C</v>
      </c>
    </row>
    <row r="2662" spans="1:46" x14ac:dyDescent="0.35">
      <c r="A2662" t="s">
        <v>2034</v>
      </c>
      <c r="B2662" t="s">
        <v>1349</v>
      </c>
      <c r="C2662" t="s">
        <v>1350</v>
      </c>
      <c r="D2662" t="s">
        <v>1349</v>
      </c>
      <c r="E2662">
        <v>0.13058</v>
      </c>
      <c r="F2662" t="s">
        <v>1351</v>
      </c>
      <c r="G2662" s="6">
        <v>45872.746932870374</v>
      </c>
      <c r="H2662"/>
      <c r="I2662" t="s">
        <v>1352</v>
      </c>
      <c r="J2662"/>
      <c r="K2662"/>
      <c r="L2662">
        <v>0</v>
      </c>
      <c r="M2662">
        <v>0</v>
      </c>
      <c r="N2662">
        <v>9.4299999999999991E-3</v>
      </c>
      <c r="O2662">
        <v>7.2199999999999999E-3</v>
      </c>
      <c r="P2662"/>
      <c r="Q2662"/>
      <c r="R2662">
        <v>1.6650000000000002E-2</v>
      </c>
      <c r="S2662"/>
      <c r="T2662"/>
      <c r="U2662"/>
      <c r="V2662"/>
      <c r="W2662"/>
      <c r="X2662"/>
      <c r="Y2662"/>
      <c r="Z2662"/>
      <c r="AA2662"/>
      <c r="AB2662"/>
      <c r="AC2662"/>
      <c r="AD2662"/>
      <c r="AE2662">
        <v>7.2199999999999999E-3</v>
      </c>
      <c r="AF2662"/>
      <c r="AG2662"/>
      <c r="AH2662"/>
      <c r="AI2662"/>
      <c r="AJ2662"/>
      <c r="AK2662"/>
      <c r="AL2662"/>
      <c r="AM2662"/>
      <c r="AN2662"/>
      <c r="AO2662"/>
      <c r="AP2662"/>
      <c r="AQ2662"/>
      <c r="AR2662"/>
      <c r="AS2662" t="s">
        <v>1353</v>
      </c>
      <c r="AT2662" s="108" t="str">
        <f t="shared" si="41"/>
        <v>COL1_2025-08-03_N</v>
      </c>
    </row>
    <row r="2663" spans="1:46" x14ac:dyDescent="0.35">
      <c r="A2663" t="s">
        <v>2034</v>
      </c>
      <c r="B2663" t="s">
        <v>1349</v>
      </c>
      <c r="C2663" t="s">
        <v>1356</v>
      </c>
      <c r="D2663" t="s">
        <v>1349</v>
      </c>
      <c r="E2663">
        <v>3.1099999999999999E-2</v>
      </c>
      <c r="F2663" t="s">
        <v>1357</v>
      </c>
      <c r="G2663" s="6">
        <v>45872.747870370367</v>
      </c>
      <c r="H2663"/>
      <c r="I2663" t="s">
        <v>1352</v>
      </c>
      <c r="J2663"/>
      <c r="K2663"/>
      <c r="L2663">
        <v>0</v>
      </c>
      <c r="M2663">
        <v>0</v>
      </c>
      <c r="N2663">
        <v>1.1730000000000001E-2</v>
      </c>
      <c r="O2663">
        <v>2.7200000000000002E-3</v>
      </c>
      <c r="P2663"/>
      <c r="Q2663"/>
      <c r="R2663">
        <v>1.4460000000000001E-2</v>
      </c>
      <c r="S2663"/>
      <c r="T2663"/>
      <c r="U2663"/>
      <c r="V2663"/>
      <c r="W2663"/>
      <c r="X2663"/>
      <c r="Y2663"/>
      <c r="Z2663"/>
      <c r="AA2663"/>
      <c r="AB2663"/>
      <c r="AC2663"/>
      <c r="AD2663"/>
      <c r="AE2663">
        <v>2.7200000000000002E-3</v>
      </c>
      <c r="AF2663"/>
      <c r="AG2663"/>
      <c r="AH2663"/>
      <c r="AI2663"/>
      <c r="AJ2663"/>
      <c r="AK2663"/>
      <c r="AL2663"/>
      <c r="AM2663"/>
      <c r="AN2663"/>
      <c r="AO2663"/>
      <c r="AP2663"/>
      <c r="AQ2663"/>
      <c r="AR2663"/>
      <c r="AS2663" t="s">
        <v>1353</v>
      </c>
      <c r="AT2663" s="108" t="str">
        <f t="shared" si="41"/>
        <v>COL1_2025-08-03_P</v>
      </c>
    </row>
    <row r="2664" spans="1:46" x14ac:dyDescent="0.35">
      <c r="A2664" t="s">
        <v>2033</v>
      </c>
      <c r="B2664" t="s">
        <v>1349</v>
      </c>
      <c r="C2664" t="s">
        <v>1359</v>
      </c>
      <c r="D2664" t="s">
        <v>1349</v>
      </c>
      <c r="E2664">
        <v>204.42670000000001</v>
      </c>
      <c r="F2664" t="s">
        <v>1357</v>
      </c>
      <c r="G2664" s="6">
        <v>45872.747870370367</v>
      </c>
      <c r="H2664"/>
      <c r="I2664" t="s">
        <v>1352</v>
      </c>
      <c r="J2664"/>
      <c r="K2664" t="s">
        <v>1360</v>
      </c>
      <c r="L2664">
        <v>4</v>
      </c>
      <c r="M2664">
        <v>0</v>
      </c>
      <c r="N2664">
        <v>0.12881000000000001</v>
      </c>
      <c r="O2664">
        <v>0.12844</v>
      </c>
      <c r="P2664"/>
      <c r="Q2664"/>
      <c r="R2664">
        <v>0.25724999999999998</v>
      </c>
      <c r="S2664"/>
      <c r="T2664"/>
      <c r="U2664"/>
      <c r="V2664"/>
      <c r="W2664"/>
      <c r="X2664"/>
      <c r="Y2664"/>
      <c r="Z2664"/>
      <c r="AA2664"/>
      <c r="AB2664"/>
      <c r="AC2664"/>
      <c r="AD2664"/>
      <c r="AE2664">
        <v>0.12844</v>
      </c>
      <c r="AF2664"/>
      <c r="AG2664"/>
      <c r="AH2664"/>
      <c r="AI2664"/>
      <c r="AJ2664"/>
      <c r="AK2664"/>
      <c r="AL2664"/>
      <c r="AM2664"/>
      <c r="AN2664"/>
      <c r="AO2664"/>
      <c r="AP2664"/>
      <c r="AQ2664"/>
      <c r="AR2664"/>
      <c r="AS2664" t="s">
        <v>1353</v>
      </c>
      <c r="AT2664" s="108" t="str">
        <f t="shared" si="41"/>
        <v>SYNL1_2025-08-03_C</v>
      </c>
    </row>
    <row r="2665" spans="1:46" x14ac:dyDescent="0.35">
      <c r="A2665" t="s">
        <v>2035</v>
      </c>
      <c r="B2665" t="s">
        <v>1349</v>
      </c>
      <c r="C2665" t="s">
        <v>1350</v>
      </c>
      <c r="D2665" t="s">
        <v>1349</v>
      </c>
      <c r="E2665">
        <v>4.3446400000000001</v>
      </c>
      <c r="F2665" t="s">
        <v>1351</v>
      </c>
      <c r="G2665" s="6">
        <v>45872.748703703706</v>
      </c>
      <c r="H2665"/>
      <c r="I2665" t="s">
        <v>1352</v>
      </c>
      <c r="J2665"/>
      <c r="K2665"/>
      <c r="L2665">
        <v>0</v>
      </c>
      <c r="M2665">
        <v>0</v>
      </c>
      <c r="N2665">
        <v>2.1430000000000001E-2</v>
      </c>
      <c r="O2665">
        <v>1.8400000000000001E-3</v>
      </c>
      <c r="P2665"/>
      <c r="Q2665"/>
      <c r="R2665">
        <v>2.3269999999999999E-2</v>
      </c>
      <c r="S2665"/>
      <c r="T2665"/>
      <c r="U2665"/>
      <c r="V2665"/>
      <c r="W2665"/>
      <c r="X2665"/>
      <c r="Y2665"/>
      <c r="Z2665"/>
      <c r="AA2665"/>
      <c r="AB2665"/>
      <c r="AC2665"/>
      <c r="AD2665"/>
      <c r="AE2665">
        <v>1.8400000000000001E-3</v>
      </c>
      <c r="AF2665"/>
      <c r="AG2665"/>
      <c r="AH2665"/>
      <c r="AI2665"/>
      <c r="AJ2665"/>
      <c r="AK2665"/>
      <c r="AL2665"/>
      <c r="AM2665"/>
      <c r="AN2665"/>
      <c r="AO2665"/>
      <c r="AP2665"/>
      <c r="AQ2665"/>
      <c r="AR2665"/>
      <c r="AS2665" t="s">
        <v>1353</v>
      </c>
      <c r="AT2665" s="108" t="str">
        <f t="shared" si="41"/>
        <v>CL2_2025-08-03_N</v>
      </c>
    </row>
    <row r="2666" spans="1:46" x14ac:dyDescent="0.35">
      <c r="A2666" t="s">
        <v>2029</v>
      </c>
      <c r="B2666" t="s">
        <v>1349</v>
      </c>
      <c r="C2666" t="s">
        <v>1361</v>
      </c>
      <c r="D2666" t="s">
        <v>1349</v>
      </c>
      <c r="E2666">
        <v>291.55840000000001</v>
      </c>
      <c r="F2666" t="s">
        <v>1351</v>
      </c>
      <c r="G2666" s="6">
        <v>45872.750057870369</v>
      </c>
      <c r="H2666"/>
      <c r="I2666" t="s">
        <v>1352</v>
      </c>
      <c r="J2666"/>
      <c r="K2666" t="s">
        <v>1360</v>
      </c>
      <c r="L2666">
        <v>0</v>
      </c>
      <c r="M2666">
        <v>0</v>
      </c>
      <c r="N2666">
        <v>0.29836000000000001</v>
      </c>
      <c r="O2666">
        <v>5.8399999999999997E-3</v>
      </c>
      <c r="P2666"/>
      <c r="Q2666"/>
      <c r="R2666">
        <v>0.30420000000000003</v>
      </c>
      <c r="S2666"/>
      <c r="T2666"/>
      <c r="U2666"/>
      <c r="V2666"/>
      <c r="W2666"/>
      <c r="X2666"/>
      <c r="Y2666"/>
      <c r="Z2666"/>
      <c r="AA2666"/>
      <c r="AB2666"/>
      <c r="AC2666"/>
      <c r="AD2666"/>
      <c r="AE2666">
        <v>5.8399999999999997E-3</v>
      </c>
      <c r="AF2666"/>
      <c r="AG2666"/>
      <c r="AH2666"/>
      <c r="AI2666"/>
      <c r="AJ2666"/>
      <c r="AK2666"/>
      <c r="AL2666"/>
      <c r="AM2666"/>
      <c r="AN2666"/>
      <c r="AO2666"/>
      <c r="AP2666"/>
      <c r="AQ2666"/>
      <c r="AR2666"/>
      <c r="AS2666" t="s">
        <v>1353</v>
      </c>
      <c r="AT2666" s="108" t="str">
        <f t="shared" si="41"/>
        <v>DB1_2025-08-03_T</v>
      </c>
    </row>
    <row r="2667" spans="1:46" x14ac:dyDescent="0.35">
      <c r="A2667" t="s">
        <v>2034</v>
      </c>
      <c r="B2667" t="s">
        <v>1349</v>
      </c>
      <c r="C2667" t="s">
        <v>1361</v>
      </c>
      <c r="D2667" t="s">
        <v>1349</v>
      </c>
      <c r="E2667">
        <v>31.531369999999999</v>
      </c>
      <c r="F2667" t="s">
        <v>1351</v>
      </c>
      <c r="G2667" s="6">
        <v>45872.7502662037</v>
      </c>
      <c r="H2667"/>
      <c r="I2667" t="s">
        <v>1352</v>
      </c>
      <c r="J2667"/>
      <c r="K2667"/>
      <c r="L2667">
        <v>0</v>
      </c>
      <c r="M2667">
        <v>0</v>
      </c>
      <c r="N2667">
        <v>3.492E-2</v>
      </c>
      <c r="O2667">
        <v>4.47E-3</v>
      </c>
      <c r="P2667"/>
      <c r="Q2667"/>
      <c r="R2667">
        <v>3.9399999999999998E-2</v>
      </c>
      <c r="S2667"/>
      <c r="T2667"/>
      <c r="U2667"/>
      <c r="V2667"/>
      <c r="W2667"/>
      <c r="X2667"/>
      <c r="Y2667"/>
      <c r="Z2667"/>
      <c r="AA2667"/>
      <c r="AB2667"/>
      <c r="AC2667"/>
      <c r="AD2667"/>
      <c r="AE2667">
        <v>4.47E-3</v>
      </c>
      <c r="AF2667"/>
      <c r="AG2667"/>
      <c r="AH2667"/>
      <c r="AI2667"/>
      <c r="AJ2667"/>
      <c r="AK2667"/>
      <c r="AL2667"/>
      <c r="AM2667"/>
      <c r="AN2667"/>
      <c r="AO2667"/>
      <c r="AP2667"/>
      <c r="AQ2667"/>
      <c r="AR2667"/>
      <c r="AS2667" t="s">
        <v>1353</v>
      </c>
      <c r="AT2667" s="108" t="str">
        <f t="shared" si="41"/>
        <v>COL1_2025-08-03_T</v>
      </c>
    </row>
    <row r="2668" spans="1:46" x14ac:dyDescent="0.35">
      <c r="A2668" t="s">
        <v>2036</v>
      </c>
      <c r="B2668" t="s">
        <v>1349</v>
      </c>
      <c r="C2668" t="s">
        <v>1350</v>
      </c>
      <c r="D2668" t="s">
        <v>1349</v>
      </c>
      <c r="E2668">
        <v>8.7844700000000007</v>
      </c>
      <c r="F2668" t="s">
        <v>1351</v>
      </c>
      <c r="G2668" s="6">
        <v>45872.75037037037</v>
      </c>
      <c r="H2668"/>
      <c r="I2668" t="s">
        <v>1352</v>
      </c>
      <c r="J2668"/>
      <c r="K2668"/>
      <c r="L2668">
        <v>0</v>
      </c>
      <c r="M2668">
        <v>0</v>
      </c>
      <c r="N2668">
        <v>3.4079999999999999E-2</v>
      </c>
      <c r="O2668">
        <v>8.2699999999999996E-3</v>
      </c>
      <c r="P2668"/>
      <c r="Q2668"/>
      <c r="R2668">
        <v>4.2349999999999999E-2</v>
      </c>
      <c r="S2668"/>
      <c r="T2668"/>
      <c r="U2668"/>
      <c r="V2668"/>
      <c r="W2668"/>
      <c r="X2668"/>
      <c r="Y2668"/>
      <c r="Z2668"/>
      <c r="AA2668"/>
      <c r="AB2668"/>
      <c r="AC2668"/>
      <c r="AD2668"/>
      <c r="AE2668">
        <v>8.2699999999999996E-3</v>
      </c>
      <c r="AF2668"/>
      <c r="AG2668"/>
      <c r="AH2668"/>
      <c r="AI2668"/>
      <c r="AJ2668"/>
      <c r="AK2668"/>
      <c r="AL2668"/>
      <c r="AM2668"/>
      <c r="AN2668"/>
      <c r="AO2668"/>
      <c r="AP2668"/>
      <c r="AQ2668"/>
      <c r="AR2668"/>
      <c r="AS2668" t="s">
        <v>1353</v>
      </c>
      <c r="AT2668" s="108" t="str">
        <f t="shared" si="41"/>
        <v>CB2_2025-08-03_N</v>
      </c>
    </row>
    <row r="2669" spans="1:46" x14ac:dyDescent="0.35">
      <c r="A2669" t="s">
        <v>2035</v>
      </c>
      <c r="B2669" t="s">
        <v>1349</v>
      </c>
      <c r="C2669" t="s">
        <v>1356</v>
      </c>
      <c r="D2669" t="s">
        <v>1349</v>
      </c>
      <c r="E2669">
        <v>9.4369999999999996E-2</v>
      </c>
      <c r="F2669" t="s">
        <v>1357</v>
      </c>
      <c r="G2669" s="6">
        <v>45872.75203703704</v>
      </c>
      <c r="H2669"/>
      <c r="I2669" t="s">
        <v>1352</v>
      </c>
      <c r="J2669"/>
      <c r="K2669"/>
      <c r="L2669">
        <v>0</v>
      </c>
      <c r="M2669">
        <v>0</v>
      </c>
      <c r="N2669">
        <v>3.8170000000000003E-2</v>
      </c>
      <c r="O2669">
        <v>3.8000000000000002E-4</v>
      </c>
      <c r="P2669"/>
      <c r="Q2669"/>
      <c r="R2669">
        <v>3.8550000000000001E-2</v>
      </c>
      <c r="S2669"/>
      <c r="T2669"/>
      <c r="U2669"/>
      <c r="V2669"/>
      <c r="W2669"/>
      <c r="X2669"/>
      <c r="Y2669"/>
      <c r="Z2669"/>
      <c r="AA2669"/>
      <c r="AB2669"/>
      <c r="AC2669"/>
      <c r="AD2669"/>
      <c r="AE2669">
        <v>3.8000000000000002E-4</v>
      </c>
      <c r="AF2669"/>
      <c r="AG2669"/>
      <c r="AH2669"/>
      <c r="AI2669"/>
      <c r="AJ2669"/>
      <c r="AK2669"/>
      <c r="AL2669"/>
      <c r="AM2669"/>
      <c r="AN2669"/>
      <c r="AO2669"/>
      <c r="AP2669"/>
      <c r="AQ2669"/>
      <c r="AR2669"/>
      <c r="AS2669" t="s">
        <v>1353</v>
      </c>
      <c r="AT2669" s="108" t="str">
        <f t="shared" si="41"/>
        <v>CL2_2025-08-03_P</v>
      </c>
    </row>
    <row r="2670" spans="1:46" x14ac:dyDescent="0.35">
      <c r="A2670" t="s">
        <v>2037</v>
      </c>
      <c r="B2670" t="s">
        <v>1349</v>
      </c>
      <c r="C2670" t="s">
        <v>1350</v>
      </c>
      <c r="D2670" t="s">
        <v>1349</v>
      </c>
      <c r="E2670">
        <v>-2.5247999999999999</v>
      </c>
      <c r="F2670" t="s">
        <v>1351</v>
      </c>
      <c r="G2670" s="6">
        <v>45872.753912037035</v>
      </c>
      <c r="H2670"/>
      <c r="I2670" t="s">
        <v>1352</v>
      </c>
      <c r="J2670"/>
      <c r="K2670"/>
      <c r="L2670">
        <v>0</v>
      </c>
      <c r="M2670">
        <v>0</v>
      </c>
      <c r="N2670">
        <v>1.8600000000000001E-3</v>
      </c>
      <c r="O2670">
        <v>9.2200000000000008E-3</v>
      </c>
      <c r="P2670"/>
      <c r="Q2670"/>
      <c r="R2670">
        <v>1.108E-2</v>
      </c>
      <c r="S2670"/>
      <c r="T2670"/>
      <c r="U2670"/>
      <c r="V2670"/>
      <c r="W2670"/>
      <c r="X2670"/>
      <c r="Y2670"/>
      <c r="Z2670"/>
      <c r="AA2670"/>
      <c r="AB2670"/>
      <c r="AC2670"/>
      <c r="AD2670"/>
      <c r="AE2670">
        <v>9.2200000000000008E-3</v>
      </c>
      <c r="AF2670"/>
      <c r="AG2670"/>
      <c r="AH2670"/>
      <c r="AI2670"/>
      <c r="AJ2670"/>
      <c r="AK2670"/>
      <c r="AL2670"/>
      <c r="AM2670"/>
      <c r="AN2670"/>
      <c r="AO2670"/>
      <c r="AP2670"/>
      <c r="AQ2670"/>
      <c r="AR2670"/>
      <c r="AS2670" t="s">
        <v>1353</v>
      </c>
      <c r="AT2670" s="108" t="str">
        <f t="shared" si="41"/>
        <v>CVL1_2025-08-03_N</v>
      </c>
    </row>
    <row r="2671" spans="1:46" x14ac:dyDescent="0.35">
      <c r="A2671" t="s">
        <v>2038</v>
      </c>
      <c r="B2671" t="s">
        <v>1349</v>
      </c>
      <c r="C2671" t="s">
        <v>1350</v>
      </c>
      <c r="D2671" t="s">
        <v>1349</v>
      </c>
      <c r="E2671">
        <v>11.86281</v>
      </c>
      <c r="F2671" t="s">
        <v>1351</v>
      </c>
      <c r="G2671" s="6">
        <v>45872.754016203704</v>
      </c>
      <c r="H2671"/>
      <c r="I2671" t="s">
        <v>1352</v>
      </c>
      <c r="J2671"/>
      <c r="K2671"/>
      <c r="L2671">
        <v>0</v>
      </c>
      <c r="M2671">
        <v>0</v>
      </c>
      <c r="N2671">
        <v>4.2849999999999999E-2</v>
      </c>
      <c r="O2671">
        <v>5.9199999999999999E-3</v>
      </c>
      <c r="P2671"/>
      <c r="Q2671"/>
      <c r="R2671">
        <v>4.8770000000000001E-2</v>
      </c>
      <c r="S2671"/>
      <c r="T2671"/>
      <c r="U2671"/>
      <c r="V2671"/>
      <c r="W2671"/>
      <c r="X2671"/>
      <c r="Y2671"/>
      <c r="Z2671"/>
      <c r="AA2671"/>
      <c r="AB2671"/>
      <c r="AC2671"/>
      <c r="AD2671"/>
      <c r="AE2671">
        <v>5.9199999999999999E-3</v>
      </c>
      <c r="AF2671"/>
      <c r="AG2671"/>
      <c r="AH2671"/>
      <c r="AI2671"/>
      <c r="AJ2671"/>
      <c r="AK2671"/>
      <c r="AL2671"/>
      <c r="AM2671"/>
      <c r="AN2671"/>
      <c r="AO2671"/>
      <c r="AP2671"/>
      <c r="AQ2671"/>
      <c r="AR2671"/>
      <c r="AS2671" t="s">
        <v>1353</v>
      </c>
      <c r="AT2671" s="108" t="str">
        <f t="shared" si="41"/>
        <v>MR2_2025-08-03_N</v>
      </c>
    </row>
    <row r="2672" spans="1:46" x14ac:dyDescent="0.35">
      <c r="A2672" t="s">
        <v>2035</v>
      </c>
      <c r="B2672" t="s">
        <v>1349</v>
      </c>
      <c r="C2672" t="s">
        <v>1359</v>
      </c>
      <c r="D2672" t="s">
        <v>1349</v>
      </c>
      <c r="E2672">
        <v>286.90910000000002</v>
      </c>
      <c r="F2672" t="s">
        <v>1357</v>
      </c>
      <c r="G2672" s="6">
        <v>45872.755682870367</v>
      </c>
      <c r="H2672"/>
      <c r="I2672" t="s">
        <v>1352</v>
      </c>
      <c r="J2672"/>
      <c r="K2672" t="s">
        <v>1360</v>
      </c>
      <c r="L2672">
        <v>4</v>
      </c>
      <c r="M2672">
        <v>0</v>
      </c>
      <c r="N2672">
        <v>0.17535000000000001</v>
      </c>
      <c r="O2672">
        <v>0.12992999999999999</v>
      </c>
      <c r="P2672"/>
      <c r="Q2672"/>
      <c r="R2672">
        <v>0.30528</v>
      </c>
      <c r="S2672"/>
      <c r="T2672"/>
      <c r="U2672"/>
      <c r="V2672"/>
      <c r="W2672"/>
      <c r="X2672"/>
      <c r="Y2672"/>
      <c r="Z2672"/>
      <c r="AA2672"/>
      <c r="AB2672"/>
      <c r="AC2672"/>
      <c r="AD2672"/>
      <c r="AE2672">
        <v>0.12992999999999999</v>
      </c>
      <c r="AF2672"/>
      <c r="AG2672"/>
      <c r="AH2672"/>
      <c r="AI2672"/>
      <c r="AJ2672"/>
      <c r="AK2672"/>
      <c r="AL2672"/>
      <c r="AM2672"/>
      <c r="AN2672"/>
      <c r="AO2672"/>
      <c r="AP2672"/>
      <c r="AQ2672"/>
      <c r="AR2672"/>
      <c r="AS2672" t="s">
        <v>1353</v>
      </c>
      <c r="AT2672" s="108" t="str">
        <f t="shared" si="41"/>
        <v>CL2_2025-08-03_C</v>
      </c>
    </row>
    <row r="2673" spans="1:46" x14ac:dyDescent="0.35">
      <c r="A2673" t="s">
        <v>2037</v>
      </c>
      <c r="B2673" t="s">
        <v>1349</v>
      </c>
      <c r="C2673" t="s">
        <v>1356</v>
      </c>
      <c r="D2673" t="s">
        <v>1349</v>
      </c>
      <c r="E2673">
        <v>1.257E-2</v>
      </c>
      <c r="F2673" t="s">
        <v>1357</v>
      </c>
      <c r="G2673" s="6">
        <v>45872.755787037036</v>
      </c>
      <c r="H2673"/>
      <c r="I2673" t="s">
        <v>1352</v>
      </c>
      <c r="J2673"/>
      <c r="K2673"/>
      <c r="L2673">
        <v>0</v>
      </c>
      <c r="M2673">
        <v>0</v>
      </c>
      <c r="N2673">
        <v>3.9899999999999996E-3</v>
      </c>
      <c r="O2673">
        <v>3.3500000000000001E-3</v>
      </c>
      <c r="P2673"/>
      <c r="Q2673"/>
      <c r="R2673">
        <v>7.3499999999999998E-3</v>
      </c>
      <c r="S2673"/>
      <c r="T2673"/>
      <c r="U2673"/>
      <c r="V2673"/>
      <c r="W2673"/>
      <c r="X2673"/>
      <c r="Y2673"/>
      <c r="Z2673"/>
      <c r="AA2673"/>
      <c r="AB2673"/>
      <c r="AC2673"/>
      <c r="AD2673"/>
      <c r="AE2673">
        <v>3.3500000000000001E-3</v>
      </c>
      <c r="AF2673"/>
      <c r="AG2673"/>
      <c r="AH2673"/>
      <c r="AI2673"/>
      <c r="AJ2673"/>
      <c r="AK2673"/>
      <c r="AL2673"/>
      <c r="AM2673"/>
      <c r="AN2673"/>
      <c r="AO2673"/>
      <c r="AP2673"/>
      <c r="AQ2673"/>
      <c r="AR2673"/>
      <c r="AS2673" t="s">
        <v>1353</v>
      </c>
      <c r="AT2673" s="108" t="str">
        <f t="shared" si="41"/>
        <v>CVL1_2025-08-03_P</v>
      </c>
    </row>
    <row r="2674" spans="1:46" x14ac:dyDescent="0.35">
      <c r="A2674" t="s">
        <v>2036</v>
      </c>
      <c r="B2674" t="s">
        <v>1349</v>
      </c>
      <c r="C2674" t="s">
        <v>1359</v>
      </c>
      <c r="D2674" t="s">
        <v>1349</v>
      </c>
      <c r="E2674">
        <v>451.81479999999999</v>
      </c>
      <c r="F2674" t="s">
        <v>1357</v>
      </c>
      <c r="G2674" s="6">
        <v>45872.756412037037</v>
      </c>
      <c r="H2674"/>
      <c r="I2674" t="s">
        <v>1352</v>
      </c>
      <c r="J2674"/>
      <c r="K2674" t="s">
        <v>1360</v>
      </c>
      <c r="L2674">
        <v>4</v>
      </c>
      <c r="M2674">
        <v>0</v>
      </c>
      <c r="N2674">
        <v>0.26097999999999999</v>
      </c>
      <c r="O2674">
        <v>0.13197999999999999</v>
      </c>
      <c r="P2674"/>
      <c r="Q2674"/>
      <c r="R2674">
        <v>0.39295999999999998</v>
      </c>
      <c r="S2674"/>
      <c r="T2674"/>
      <c r="U2674"/>
      <c r="V2674"/>
      <c r="W2674"/>
      <c r="X2674"/>
      <c r="Y2674"/>
      <c r="Z2674"/>
      <c r="AA2674"/>
      <c r="AB2674"/>
      <c r="AC2674"/>
      <c r="AD2674"/>
      <c r="AE2674">
        <v>0.13197999999999999</v>
      </c>
      <c r="AF2674"/>
      <c r="AG2674"/>
      <c r="AH2674"/>
      <c r="AI2674"/>
      <c r="AJ2674"/>
      <c r="AK2674"/>
      <c r="AL2674"/>
      <c r="AM2674"/>
      <c r="AN2674"/>
      <c r="AO2674"/>
      <c r="AP2674"/>
      <c r="AQ2674"/>
      <c r="AR2674"/>
      <c r="AS2674" t="s">
        <v>1353</v>
      </c>
      <c r="AT2674" s="108" t="str">
        <f t="shared" si="41"/>
        <v>CB2_2025-08-03_C</v>
      </c>
    </row>
    <row r="2675" spans="1:46" x14ac:dyDescent="0.35">
      <c r="A2675" t="s">
        <v>2036</v>
      </c>
      <c r="B2675" t="s">
        <v>1349</v>
      </c>
      <c r="C2675" t="s">
        <v>1361</v>
      </c>
      <c r="D2675" t="s">
        <v>1349</v>
      </c>
      <c r="E2675">
        <v>170.3931</v>
      </c>
      <c r="F2675" t="s">
        <v>1351</v>
      </c>
      <c r="G2675" s="6">
        <v>45872.757037037038</v>
      </c>
      <c r="H2675"/>
      <c r="I2675" t="s">
        <v>1352</v>
      </c>
      <c r="J2675"/>
      <c r="K2675"/>
      <c r="L2675">
        <v>0</v>
      </c>
      <c r="M2675">
        <v>0</v>
      </c>
      <c r="N2675">
        <v>0.17441999999999999</v>
      </c>
      <c r="O2675">
        <v>4.2900000000000004E-3</v>
      </c>
      <c r="P2675"/>
      <c r="Q2675"/>
      <c r="R2675">
        <v>0.17871000000000001</v>
      </c>
      <c r="S2675"/>
      <c r="T2675"/>
      <c r="U2675"/>
      <c r="V2675"/>
      <c r="W2675"/>
      <c r="X2675"/>
      <c r="Y2675"/>
      <c r="Z2675"/>
      <c r="AA2675"/>
      <c r="AB2675"/>
      <c r="AC2675"/>
      <c r="AD2675"/>
      <c r="AE2675">
        <v>4.2900000000000004E-3</v>
      </c>
      <c r="AF2675"/>
      <c r="AG2675"/>
      <c r="AH2675"/>
      <c r="AI2675"/>
      <c r="AJ2675"/>
      <c r="AK2675"/>
      <c r="AL2675"/>
      <c r="AM2675"/>
      <c r="AN2675"/>
      <c r="AO2675"/>
      <c r="AP2675"/>
      <c r="AQ2675"/>
      <c r="AR2675"/>
      <c r="AS2675" t="s">
        <v>1353</v>
      </c>
      <c r="AT2675" s="108" t="str">
        <f t="shared" si="41"/>
        <v>CB2_2025-08-03_T</v>
      </c>
    </row>
    <row r="2676" spans="1:46" x14ac:dyDescent="0.35">
      <c r="A2676" t="s">
        <v>2039</v>
      </c>
      <c r="B2676" t="s">
        <v>1349</v>
      </c>
      <c r="C2676" t="s">
        <v>1350</v>
      </c>
      <c r="D2676" t="s">
        <v>1349</v>
      </c>
      <c r="E2676">
        <v>1.4499</v>
      </c>
      <c r="F2676" t="s">
        <v>1351</v>
      </c>
      <c r="G2676" s="6">
        <v>45872.758287037039</v>
      </c>
      <c r="H2676"/>
      <c r="I2676" t="s">
        <v>1352</v>
      </c>
      <c r="J2676"/>
      <c r="K2676"/>
      <c r="L2676">
        <v>0</v>
      </c>
      <c r="M2676">
        <v>0</v>
      </c>
      <c r="N2676">
        <v>1.3180000000000001E-2</v>
      </c>
      <c r="O2676">
        <v>1.086E-2</v>
      </c>
      <c r="P2676"/>
      <c r="Q2676"/>
      <c r="R2676">
        <v>2.4039999999999999E-2</v>
      </c>
      <c r="S2676"/>
      <c r="T2676"/>
      <c r="U2676"/>
      <c r="V2676"/>
      <c r="W2676"/>
      <c r="X2676"/>
      <c r="Y2676"/>
      <c r="Z2676"/>
      <c r="AA2676"/>
      <c r="AB2676"/>
      <c r="AC2676"/>
      <c r="AD2676"/>
      <c r="AE2676">
        <v>1.086E-2</v>
      </c>
      <c r="AF2676"/>
      <c r="AG2676"/>
      <c r="AH2676"/>
      <c r="AI2676"/>
      <c r="AJ2676"/>
      <c r="AK2676"/>
      <c r="AL2676"/>
      <c r="AM2676"/>
      <c r="AN2676"/>
      <c r="AO2676"/>
      <c r="AP2676"/>
      <c r="AQ2676"/>
      <c r="AR2676"/>
      <c r="AS2676" t="s">
        <v>1353</v>
      </c>
      <c r="AT2676" s="108" t="str">
        <f t="shared" si="41"/>
        <v>PP1_2025-08-03_N</v>
      </c>
    </row>
    <row r="2677" spans="1:46" x14ac:dyDescent="0.35">
      <c r="A2677" t="s">
        <v>2037</v>
      </c>
      <c r="B2677" t="s">
        <v>1349</v>
      </c>
      <c r="C2677" t="s">
        <v>1361</v>
      </c>
      <c r="D2677" t="s">
        <v>1349</v>
      </c>
      <c r="E2677">
        <v>11.96991</v>
      </c>
      <c r="F2677" t="s">
        <v>1351</v>
      </c>
      <c r="G2677" s="6">
        <v>45872.759745370371</v>
      </c>
      <c r="H2677"/>
      <c r="I2677" t="s">
        <v>1352</v>
      </c>
      <c r="J2677"/>
      <c r="K2677"/>
      <c r="L2677">
        <v>0</v>
      </c>
      <c r="M2677">
        <v>0</v>
      </c>
      <c r="N2677">
        <v>1.549E-2</v>
      </c>
      <c r="O2677">
        <v>4.9399999999999999E-3</v>
      </c>
      <c r="P2677"/>
      <c r="Q2677"/>
      <c r="R2677">
        <v>2.043E-2</v>
      </c>
      <c r="S2677"/>
      <c r="T2677"/>
      <c r="U2677"/>
      <c r="V2677"/>
      <c r="W2677"/>
      <c r="X2677"/>
      <c r="Y2677"/>
      <c r="Z2677"/>
      <c r="AA2677"/>
      <c r="AB2677"/>
      <c r="AC2677"/>
      <c r="AD2677"/>
      <c r="AE2677">
        <v>4.9399999999999999E-3</v>
      </c>
      <c r="AF2677"/>
      <c r="AG2677"/>
      <c r="AH2677"/>
      <c r="AI2677"/>
      <c r="AJ2677"/>
      <c r="AK2677"/>
      <c r="AL2677"/>
      <c r="AM2677"/>
      <c r="AN2677"/>
      <c r="AO2677"/>
      <c r="AP2677"/>
      <c r="AQ2677"/>
      <c r="AR2677"/>
      <c r="AS2677" t="s">
        <v>1353</v>
      </c>
      <c r="AT2677" s="108" t="str">
        <f t="shared" si="41"/>
        <v>CVL1_2025-08-03_T</v>
      </c>
    </row>
    <row r="2678" spans="1:46" x14ac:dyDescent="0.35">
      <c r="A2678" t="s">
        <v>2038</v>
      </c>
      <c r="B2678" t="s">
        <v>1349</v>
      </c>
      <c r="C2678" t="s">
        <v>1356</v>
      </c>
      <c r="D2678" t="s">
        <v>1349</v>
      </c>
      <c r="E2678">
        <v>7.059E-2</v>
      </c>
      <c r="F2678" t="s">
        <v>1357</v>
      </c>
      <c r="G2678" s="6">
        <v>45872.760057870371</v>
      </c>
      <c r="H2678"/>
      <c r="I2678" t="s">
        <v>1352</v>
      </c>
      <c r="J2678"/>
      <c r="K2678"/>
      <c r="L2678">
        <v>0</v>
      </c>
      <c r="M2678">
        <v>0</v>
      </c>
      <c r="N2678">
        <v>2.8230000000000002E-2</v>
      </c>
      <c r="O2678">
        <v>7.7999999999999999E-4</v>
      </c>
      <c r="P2678"/>
      <c r="Q2678"/>
      <c r="R2678">
        <v>2.9010000000000001E-2</v>
      </c>
      <c r="S2678"/>
      <c r="T2678"/>
      <c r="U2678"/>
      <c r="V2678"/>
      <c r="W2678"/>
      <c r="X2678"/>
      <c r="Y2678"/>
      <c r="Z2678"/>
      <c r="AA2678"/>
      <c r="AB2678"/>
      <c r="AC2678"/>
      <c r="AD2678"/>
      <c r="AE2678">
        <v>7.7999999999999999E-4</v>
      </c>
      <c r="AF2678"/>
      <c r="AG2678"/>
      <c r="AH2678"/>
      <c r="AI2678"/>
      <c r="AJ2678"/>
      <c r="AK2678"/>
      <c r="AL2678"/>
      <c r="AM2678"/>
      <c r="AN2678"/>
      <c r="AO2678"/>
      <c r="AP2678"/>
      <c r="AQ2678"/>
      <c r="AR2678"/>
      <c r="AS2678" t="s">
        <v>1353</v>
      </c>
      <c r="AT2678" s="108" t="str">
        <f t="shared" si="41"/>
        <v>MR2_2025-08-03_P</v>
      </c>
    </row>
    <row r="2679" spans="1:46" x14ac:dyDescent="0.35">
      <c r="A2679" t="s">
        <v>2039</v>
      </c>
      <c r="B2679" t="s">
        <v>1349</v>
      </c>
      <c r="C2679" t="s">
        <v>1356</v>
      </c>
      <c r="D2679" t="s">
        <v>1349</v>
      </c>
      <c r="E2679">
        <v>4.0030000000000003E-2</v>
      </c>
      <c r="F2679" t="s">
        <v>1357</v>
      </c>
      <c r="G2679" s="6">
        <v>45872.760266203702</v>
      </c>
      <c r="H2679"/>
      <c r="I2679" t="s">
        <v>1352</v>
      </c>
      <c r="J2679"/>
      <c r="K2679"/>
      <c r="L2679">
        <v>0</v>
      </c>
      <c r="M2679">
        <v>0</v>
      </c>
      <c r="N2679">
        <v>1.5469999999999999E-2</v>
      </c>
      <c r="O2679">
        <v>2.2499999999999998E-3</v>
      </c>
      <c r="P2679"/>
      <c r="Q2679"/>
      <c r="R2679">
        <v>1.771E-2</v>
      </c>
      <c r="S2679"/>
      <c r="T2679"/>
      <c r="U2679"/>
      <c r="V2679"/>
      <c r="W2679"/>
      <c r="X2679"/>
      <c r="Y2679"/>
      <c r="Z2679"/>
      <c r="AA2679"/>
      <c r="AB2679"/>
      <c r="AC2679"/>
      <c r="AD2679"/>
      <c r="AE2679">
        <v>2.2499999999999998E-3</v>
      </c>
      <c r="AF2679"/>
      <c r="AG2679"/>
      <c r="AH2679"/>
      <c r="AI2679"/>
      <c r="AJ2679"/>
      <c r="AK2679"/>
      <c r="AL2679"/>
      <c r="AM2679"/>
      <c r="AN2679"/>
      <c r="AO2679"/>
      <c r="AP2679"/>
      <c r="AQ2679"/>
      <c r="AR2679"/>
      <c r="AS2679" t="s">
        <v>1353</v>
      </c>
      <c r="AT2679" s="108" t="str">
        <f t="shared" si="41"/>
        <v>PP1_2025-08-03_P</v>
      </c>
    </row>
    <row r="2680" spans="1:46" x14ac:dyDescent="0.35">
      <c r="A2680" t="s">
        <v>2037</v>
      </c>
      <c r="B2680" t="s">
        <v>1349</v>
      </c>
      <c r="C2680" t="s">
        <v>1359</v>
      </c>
      <c r="D2680" t="s">
        <v>1349</v>
      </c>
      <c r="E2680">
        <v>448.5641</v>
      </c>
      <c r="F2680" t="s">
        <v>1357</v>
      </c>
      <c r="G2680" s="6">
        <v>45872.760578703703</v>
      </c>
      <c r="H2680"/>
      <c r="I2680" t="s">
        <v>1352</v>
      </c>
      <c r="J2680"/>
      <c r="K2680" t="s">
        <v>1360</v>
      </c>
      <c r="L2680">
        <v>4</v>
      </c>
      <c r="M2680">
        <v>0</v>
      </c>
      <c r="N2680">
        <v>0.25939000000000001</v>
      </c>
      <c r="O2680">
        <v>0.12839</v>
      </c>
      <c r="P2680"/>
      <c r="Q2680"/>
      <c r="R2680">
        <v>0.38777</v>
      </c>
      <c r="S2680"/>
      <c r="T2680"/>
      <c r="U2680"/>
      <c r="V2680"/>
      <c r="W2680"/>
      <c r="X2680"/>
      <c r="Y2680"/>
      <c r="Z2680"/>
      <c r="AA2680"/>
      <c r="AB2680"/>
      <c r="AC2680"/>
      <c r="AD2680"/>
      <c r="AE2680">
        <v>0.12839</v>
      </c>
      <c r="AF2680"/>
      <c r="AG2680"/>
      <c r="AH2680"/>
      <c r="AI2680"/>
      <c r="AJ2680"/>
      <c r="AK2680"/>
      <c r="AL2680"/>
      <c r="AM2680"/>
      <c r="AN2680"/>
      <c r="AO2680"/>
      <c r="AP2680"/>
      <c r="AQ2680"/>
      <c r="AR2680"/>
      <c r="AS2680" t="s">
        <v>1353</v>
      </c>
      <c r="AT2680" s="108" t="str">
        <f t="shared" si="41"/>
        <v>CVL1_2025-08-03_C</v>
      </c>
    </row>
    <row r="2681" spans="1:46" x14ac:dyDescent="0.35">
      <c r="A2681" t="s">
        <v>2013</v>
      </c>
      <c r="B2681" t="s">
        <v>1349</v>
      </c>
      <c r="C2681" t="s">
        <v>1359</v>
      </c>
      <c r="D2681" t="s">
        <v>1349</v>
      </c>
      <c r="E2681">
        <v>268.90699999999998</v>
      </c>
      <c r="F2681" t="s">
        <v>1357</v>
      </c>
      <c r="G2681" s="6">
        <v>45872.763599537036</v>
      </c>
      <c r="H2681"/>
      <c r="I2681" t="s">
        <v>1352</v>
      </c>
      <c r="J2681"/>
      <c r="K2681" t="s">
        <v>1360</v>
      </c>
      <c r="L2681">
        <v>4</v>
      </c>
      <c r="M2681">
        <v>0</v>
      </c>
      <c r="N2681">
        <v>0.16539999999999999</v>
      </c>
      <c r="O2681">
        <v>0.12948000000000001</v>
      </c>
      <c r="P2681"/>
      <c r="Q2681"/>
      <c r="R2681">
        <v>0.29487999999999998</v>
      </c>
      <c r="S2681"/>
      <c r="T2681"/>
      <c r="U2681"/>
      <c r="V2681"/>
      <c r="W2681"/>
      <c r="X2681"/>
      <c r="Y2681"/>
      <c r="Z2681"/>
      <c r="AA2681"/>
      <c r="AB2681"/>
      <c r="AC2681"/>
      <c r="AD2681"/>
      <c r="AE2681">
        <v>0.12948000000000001</v>
      </c>
      <c r="AF2681"/>
      <c r="AG2681"/>
      <c r="AH2681"/>
      <c r="AI2681"/>
      <c r="AJ2681"/>
      <c r="AK2681"/>
      <c r="AL2681"/>
      <c r="AM2681"/>
      <c r="AN2681"/>
      <c r="AO2681"/>
      <c r="AP2681"/>
      <c r="AQ2681"/>
      <c r="AR2681"/>
      <c r="AS2681" t="s">
        <v>1353</v>
      </c>
      <c r="AT2681" s="108" t="str">
        <f t="shared" si="41"/>
        <v>APL1_2025-08-03_C</v>
      </c>
    </row>
    <row r="2682" spans="1:46" x14ac:dyDescent="0.35">
      <c r="A2682" t="s">
        <v>2034</v>
      </c>
      <c r="B2682" t="s">
        <v>1349</v>
      </c>
      <c r="C2682" t="s">
        <v>1359</v>
      </c>
      <c r="D2682" t="s">
        <v>1349</v>
      </c>
      <c r="E2682">
        <v>672.06979999999999</v>
      </c>
      <c r="F2682" t="s">
        <v>1357</v>
      </c>
      <c r="G2682" s="6">
        <v>45872.764745370368</v>
      </c>
      <c r="H2682"/>
      <c r="I2682" t="s">
        <v>1352</v>
      </c>
      <c r="J2682"/>
      <c r="K2682" t="s">
        <v>1360</v>
      </c>
      <c r="L2682">
        <v>28</v>
      </c>
      <c r="M2682">
        <v>0</v>
      </c>
      <c r="N2682">
        <v>7.6100000000000001E-2</v>
      </c>
      <c r="O2682">
        <v>0.13092999999999999</v>
      </c>
      <c r="P2682"/>
      <c r="Q2682"/>
      <c r="R2682">
        <v>0.20702999999999999</v>
      </c>
      <c r="S2682"/>
      <c r="T2682"/>
      <c r="U2682"/>
      <c r="V2682"/>
      <c r="W2682"/>
      <c r="X2682"/>
      <c r="Y2682"/>
      <c r="Z2682"/>
      <c r="AA2682"/>
      <c r="AB2682"/>
      <c r="AC2682"/>
      <c r="AD2682"/>
      <c r="AE2682">
        <v>0.13092999999999999</v>
      </c>
      <c r="AF2682"/>
      <c r="AG2682"/>
      <c r="AH2682"/>
      <c r="AI2682"/>
      <c r="AJ2682"/>
      <c r="AK2682"/>
      <c r="AL2682"/>
      <c r="AM2682"/>
      <c r="AN2682"/>
      <c r="AO2682"/>
      <c r="AP2682"/>
      <c r="AQ2682"/>
      <c r="AR2682"/>
      <c r="AS2682" t="s">
        <v>1353</v>
      </c>
      <c r="AT2682" s="108" t="str">
        <f t="shared" si="41"/>
        <v>COL1_2025-08-03_C</v>
      </c>
    </row>
    <row r="2683" spans="1:46" x14ac:dyDescent="0.35">
      <c r="A2683" t="s">
        <v>2011</v>
      </c>
      <c r="B2683" t="s">
        <v>1349</v>
      </c>
      <c r="C2683" t="s">
        <v>1356</v>
      </c>
      <c r="D2683" t="s">
        <v>1349</v>
      </c>
      <c r="E2683">
        <v>9.7300000000000008E-3</v>
      </c>
      <c r="F2683" t="s">
        <v>1357</v>
      </c>
      <c r="G2683" s="6">
        <v>45872.765057870369</v>
      </c>
      <c r="H2683"/>
      <c r="I2683" t="s">
        <v>1352</v>
      </c>
      <c r="J2683"/>
      <c r="K2683" t="s">
        <v>1360</v>
      </c>
      <c r="L2683">
        <v>0</v>
      </c>
      <c r="M2683">
        <v>0</v>
      </c>
      <c r="N2683">
        <v>2.81E-3</v>
      </c>
      <c r="O2683">
        <v>-2.9999999999999997E-4</v>
      </c>
      <c r="P2683"/>
      <c r="Q2683"/>
      <c r="R2683">
        <v>2.5100000000000001E-3</v>
      </c>
      <c r="S2683"/>
      <c r="T2683"/>
      <c r="U2683"/>
      <c r="V2683"/>
      <c r="W2683"/>
      <c r="X2683"/>
      <c r="Y2683"/>
      <c r="Z2683"/>
      <c r="AA2683"/>
      <c r="AB2683"/>
      <c r="AC2683"/>
      <c r="AD2683"/>
      <c r="AE2683">
        <v>-2.9999999999999997E-4</v>
      </c>
      <c r="AF2683"/>
      <c r="AG2683"/>
      <c r="AH2683"/>
      <c r="AI2683"/>
      <c r="AJ2683"/>
      <c r="AK2683"/>
      <c r="AL2683"/>
      <c r="AM2683"/>
      <c r="AN2683"/>
      <c r="AO2683"/>
      <c r="AP2683"/>
      <c r="AQ2683"/>
      <c r="AR2683"/>
      <c r="AS2683" t="s">
        <v>1353</v>
      </c>
      <c r="AT2683" s="108" t="str">
        <f t="shared" si="41"/>
        <v>RK1_2025-08-03_P</v>
      </c>
    </row>
    <row r="2684" spans="1:46" x14ac:dyDescent="0.35">
      <c r="A2684" t="s">
        <v>2008</v>
      </c>
      <c r="B2684" t="s">
        <v>1349</v>
      </c>
      <c r="C2684" t="s">
        <v>1361</v>
      </c>
      <c r="D2684" t="s">
        <v>1349</v>
      </c>
      <c r="E2684">
        <v>520.29</v>
      </c>
      <c r="F2684" t="s">
        <v>1351</v>
      </c>
      <c r="G2684" s="6">
        <v>45872.76599537037</v>
      </c>
      <c r="H2684"/>
      <c r="I2684" t="s">
        <v>1352</v>
      </c>
      <c r="J2684"/>
      <c r="K2684" t="s">
        <v>1360</v>
      </c>
      <c r="L2684">
        <v>4</v>
      </c>
      <c r="M2684">
        <v>0</v>
      </c>
      <c r="N2684">
        <v>0.10743999999999999</v>
      </c>
      <c r="O2684">
        <v>6.9999999999999994E-5</v>
      </c>
      <c r="P2684"/>
      <c r="Q2684"/>
      <c r="R2684">
        <v>0.10750999999999999</v>
      </c>
      <c r="S2684"/>
      <c r="T2684"/>
      <c r="U2684"/>
      <c r="V2684"/>
      <c r="W2684"/>
      <c r="X2684"/>
      <c r="Y2684"/>
      <c r="Z2684"/>
      <c r="AA2684"/>
      <c r="AB2684"/>
      <c r="AC2684"/>
      <c r="AD2684"/>
      <c r="AE2684">
        <v>6.9999999999999994E-5</v>
      </c>
      <c r="AF2684"/>
      <c r="AG2684"/>
      <c r="AH2684"/>
      <c r="AI2684"/>
      <c r="AJ2684"/>
      <c r="AK2684"/>
      <c r="AL2684"/>
      <c r="AM2684"/>
      <c r="AN2684"/>
      <c r="AO2684"/>
      <c r="AP2684"/>
      <c r="AQ2684"/>
      <c r="AR2684"/>
      <c r="AS2684" t="s">
        <v>1353</v>
      </c>
      <c r="AT2684" s="108" t="str">
        <f t="shared" si="41"/>
        <v>RBA_2025-08-03_T</v>
      </c>
    </row>
    <row r="2685" spans="1:46" x14ac:dyDescent="0.35">
      <c r="A2685" t="s">
        <v>2015</v>
      </c>
      <c r="B2685" t="s">
        <v>1349</v>
      </c>
      <c r="C2685" t="s">
        <v>1359</v>
      </c>
      <c r="D2685" t="s">
        <v>1349</v>
      </c>
      <c r="E2685">
        <v>652.95920000000001</v>
      </c>
      <c r="F2685" t="s">
        <v>1357</v>
      </c>
      <c r="G2685" s="6">
        <v>45872.767245370371</v>
      </c>
      <c r="H2685"/>
      <c r="I2685" t="s">
        <v>1352</v>
      </c>
      <c r="J2685"/>
      <c r="K2685" t="s">
        <v>1360</v>
      </c>
      <c r="L2685">
        <v>26</v>
      </c>
      <c r="M2685">
        <v>0</v>
      </c>
      <c r="N2685">
        <v>7.918E-2</v>
      </c>
      <c r="O2685">
        <v>0.12928000000000001</v>
      </c>
      <c r="P2685"/>
      <c r="Q2685"/>
      <c r="R2685">
        <v>0.20846000000000001</v>
      </c>
      <c r="S2685"/>
      <c r="T2685"/>
      <c r="U2685"/>
      <c r="V2685"/>
      <c r="W2685"/>
      <c r="X2685"/>
      <c r="Y2685"/>
      <c r="Z2685"/>
      <c r="AA2685"/>
      <c r="AB2685"/>
      <c r="AC2685"/>
      <c r="AD2685"/>
      <c r="AE2685">
        <v>0.12928000000000001</v>
      </c>
      <c r="AF2685"/>
      <c r="AG2685"/>
      <c r="AH2685"/>
      <c r="AI2685"/>
      <c r="AJ2685"/>
      <c r="AK2685"/>
      <c r="AL2685"/>
      <c r="AM2685"/>
      <c r="AN2685"/>
      <c r="AO2685"/>
      <c r="AP2685"/>
      <c r="AQ2685"/>
      <c r="AR2685"/>
      <c r="AS2685" t="s">
        <v>1353</v>
      </c>
      <c r="AT2685" s="108" t="str">
        <f t="shared" si="41"/>
        <v>CB3_2025-08-03_C</v>
      </c>
    </row>
    <row r="2686" spans="1:46" x14ac:dyDescent="0.35">
      <c r="A2686" t="s">
        <v>2038</v>
      </c>
      <c r="B2686" t="s">
        <v>1349</v>
      </c>
      <c r="C2686" t="s">
        <v>1359</v>
      </c>
      <c r="D2686" t="s">
        <v>1349</v>
      </c>
      <c r="E2686">
        <v>625.03970000000004</v>
      </c>
      <c r="F2686" t="s">
        <v>1357</v>
      </c>
      <c r="G2686" s="6">
        <v>45872.768287037034</v>
      </c>
      <c r="H2686"/>
      <c r="I2686" t="s">
        <v>1352</v>
      </c>
      <c r="J2686"/>
      <c r="K2686" t="s">
        <v>1360</v>
      </c>
      <c r="L2686">
        <v>27</v>
      </c>
      <c r="M2686">
        <v>0</v>
      </c>
      <c r="N2686">
        <v>7.349E-2</v>
      </c>
      <c r="O2686">
        <v>0.13325000000000001</v>
      </c>
      <c r="P2686"/>
      <c r="Q2686"/>
      <c r="R2686">
        <v>0.20674000000000001</v>
      </c>
      <c r="S2686"/>
      <c r="T2686"/>
      <c r="U2686"/>
      <c r="V2686"/>
      <c r="W2686"/>
      <c r="X2686"/>
      <c r="Y2686"/>
      <c r="Z2686"/>
      <c r="AA2686"/>
      <c r="AB2686"/>
      <c r="AC2686"/>
      <c r="AD2686"/>
      <c r="AE2686">
        <v>0.13325000000000001</v>
      </c>
      <c r="AF2686"/>
      <c r="AG2686"/>
      <c r="AH2686"/>
      <c r="AI2686"/>
      <c r="AJ2686"/>
      <c r="AK2686"/>
      <c r="AL2686"/>
      <c r="AM2686"/>
      <c r="AN2686"/>
      <c r="AO2686"/>
      <c r="AP2686"/>
      <c r="AQ2686"/>
      <c r="AR2686"/>
      <c r="AS2686" t="s">
        <v>1353</v>
      </c>
      <c r="AT2686" s="108" t="str">
        <f t="shared" si="41"/>
        <v>MR2_2025-08-03_C</v>
      </c>
    </row>
    <row r="2687" spans="1:46" x14ac:dyDescent="0.35">
      <c r="A2687" t="s">
        <v>2012</v>
      </c>
      <c r="B2687" t="s">
        <v>1349</v>
      </c>
      <c r="C2687" t="s">
        <v>1361</v>
      </c>
      <c r="D2687" t="s">
        <v>1349</v>
      </c>
      <c r="E2687">
        <v>491.79079999999999</v>
      </c>
      <c r="F2687" t="s">
        <v>1351</v>
      </c>
      <c r="G2687" s="6">
        <v>45872.768807870372</v>
      </c>
      <c r="H2687"/>
      <c r="I2687" t="s">
        <v>1352</v>
      </c>
      <c r="J2687"/>
      <c r="K2687" t="s">
        <v>1360</v>
      </c>
      <c r="L2687">
        <v>4</v>
      </c>
      <c r="M2687">
        <v>0</v>
      </c>
      <c r="N2687">
        <v>0.10170999999999999</v>
      </c>
      <c r="O2687">
        <v>1.2E-4</v>
      </c>
      <c r="P2687"/>
      <c r="Q2687"/>
      <c r="R2687">
        <v>0.10183</v>
      </c>
      <c r="S2687"/>
      <c r="T2687"/>
      <c r="U2687"/>
      <c r="V2687"/>
      <c r="W2687"/>
      <c r="X2687"/>
      <c r="Y2687"/>
      <c r="Z2687"/>
      <c r="AA2687"/>
      <c r="AB2687"/>
      <c r="AC2687"/>
      <c r="AD2687"/>
      <c r="AE2687">
        <v>1.2E-4</v>
      </c>
      <c r="AF2687"/>
      <c r="AG2687"/>
      <c r="AH2687"/>
      <c r="AI2687"/>
      <c r="AJ2687"/>
      <c r="AK2687"/>
      <c r="AL2687"/>
      <c r="AM2687"/>
      <c r="AN2687"/>
      <c r="AO2687"/>
      <c r="AP2687"/>
      <c r="AQ2687"/>
      <c r="AR2687"/>
      <c r="AS2687" t="s">
        <v>1353</v>
      </c>
      <c r="AT2687" s="108" t="str">
        <f t="shared" si="41"/>
        <v>PNVL1_2025-08-03_T</v>
      </c>
    </row>
    <row r="2688" spans="1:46" x14ac:dyDescent="0.35">
      <c r="A2688" t="s">
        <v>2017</v>
      </c>
      <c r="B2688" t="s">
        <v>1349</v>
      </c>
      <c r="C2688" t="s">
        <v>1359</v>
      </c>
      <c r="D2688" t="s">
        <v>1349</v>
      </c>
      <c r="E2688">
        <v>574.94650000000001</v>
      </c>
      <c r="F2688" t="s">
        <v>1357</v>
      </c>
      <c r="G2688" s="6">
        <v>45872.771099537036</v>
      </c>
      <c r="H2688"/>
      <c r="I2688" t="s">
        <v>1352</v>
      </c>
      <c r="J2688"/>
      <c r="K2688" t="s">
        <v>1360</v>
      </c>
      <c r="L2688">
        <v>24</v>
      </c>
      <c r="M2688">
        <v>0</v>
      </c>
      <c r="N2688">
        <v>7.5560000000000002E-2</v>
      </c>
      <c r="O2688">
        <v>0.12892000000000001</v>
      </c>
      <c r="P2688"/>
      <c r="Q2688"/>
      <c r="R2688">
        <v>0.20448</v>
      </c>
      <c r="S2688"/>
      <c r="T2688"/>
      <c r="U2688"/>
      <c r="V2688"/>
      <c r="W2688"/>
      <c r="X2688"/>
      <c r="Y2688"/>
      <c r="Z2688"/>
      <c r="AA2688"/>
      <c r="AB2688"/>
      <c r="AC2688"/>
      <c r="AD2688"/>
      <c r="AE2688">
        <v>0.12892000000000001</v>
      </c>
      <c r="AF2688"/>
      <c r="AG2688"/>
      <c r="AH2688"/>
      <c r="AI2688"/>
      <c r="AJ2688"/>
      <c r="AK2688"/>
      <c r="AL2688"/>
      <c r="AM2688"/>
      <c r="AN2688"/>
      <c r="AO2688"/>
      <c r="AP2688"/>
      <c r="AQ2688"/>
      <c r="AR2688"/>
      <c r="AS2688" t="s">
        <v>1353</v>
      </c>
      <c r="AT2688" s="108" t="str">
        <f t="shared" si="41"/>
        <v>MDWL1_2025-08-03_C</v>
      </c>
    </row>
    <row r="2689" spans="1:46" x14ac:dyDescent="0.35">
      <c r="A2689" t="s">
        <v>2040</v>
      </c>
      <c r="B2689" t="s">
        <v>1349</v>
      </c>
      <c r="C2689" t="s">
        <v>1359</v>
      </c>
      <c r="D2689" t="s">
        <v>1349</v>
      </c>
      <c r="E2689">
        <v>476.87729999999999</v>
      </c>
      <c r="F2689" t="s">
        <v>1357</v>
      </c>
      <c r="G2689" s="6">
        <v>45872.772141203706</v>
      </c>
      <c r="H2689"/>
      <c r="I2689" t="s">
        <v>1352</v>
      </c>
      <c r="J2689"/>
      <c r="K2689" t="s">
        <v>1360</v>
      </c>
      <c r="L2689">
        <v>4</v>
      </c>
      <c r="M2689">
        <v>0</v>
      </c>
      <c r="N2689">
        <v>0.27312999999999998</v>
      </c>
      <c r="O2689">
        <v>0.12864999999999999</v>
      </c>
      <c r="P2689"/>
      <c r="Q2689"/>
      <c r="R2689">
        <v>0.40178000000000003</v>
      </c>
      <c r="S2689"/>
      <c r="T2689"/>
      <c r="U2689"/>
      <c r="V2689"/>
      <c r="W2689"/>
      <c r="X2689"/>
      <c r="Y2689"/>
      <c r="Z2689"/>
      <c r="AA2689"/>
      <c r="AB2689"/>
      <c r="AC2689"/>
      <c r="AD2689"/>
      <c r="AE2689">
        <v>0.12864999999999999</v>
      </c>
      <c r="AF2689"/>
      <c r="AG2689"/>
      <c r="AH2689"/>
      <c r="AI2689"/>
      <c r="AJ2689"/>
      <c r="AK2689"/>
      <c r="AL2689"/>
      <c r="AM2689"/>
      <c r="AN2689"/>
      <c r="AO2689"/>
      <c r="AP2689"/>
      <c r="AQ2689"/>
      <c r="AR2689"/>
      <c r="AS2689" t="s">
        <v>1353</v>
      </c>
      <c r="AT2689" s="108" t="str">
        <f t="shared" si="41"/>
        <v>BB1_2025-08-03_C</v>
      </c>
    </row>
    <row r="2690" spans="1:46" x14ac:dyDescent="0.35">
      <c r="A2690" t="s">
        <v>2016</v>
      </c>
      <c r="B2690" t="s">
        <v>1349</v>
      </c>
      <c r="C2690" t="s">
        <v>1361</v>
      </c>
      <c r="D2690" t="s">
        <v>1349</v>
      </c>
      <c r="E2690">
        <v>8.2175399999999996</v>
      </c>
      <c r="F2690" t="s">
        <v>1351</v>
      </c>
      <c r="G2690" s="6">
        <v>45872.776203703703</v>
      </c>
      <c r="H2690"/>
      <c r="I2690" t="s">
        <v>1352</v>
      </c>
      <c r="J2690"/>
      <c r="K2690"/>
      <c r="L2690">
        <v>0</v>
      </c>
      <c r="M2690">
        <v>0</v>
      </c>
      <c r="N2690">
        <v>1.1769999999999999E-2</v>
      </c>
      <c r="O2690">
        <v>7.9399999999999991E-3</v>
      </c>
      <c r="P2690"/>
      <c r="Q2690"/>
      <c r="R2690">
        <v>1.9709999999999998E-2</v>
      </c>
      <c r="S2690"/>
      <c r="T2690"/>
      <c r="U2690"/>
      <c r="V2690"/>
      <c r="W2690"/>
      <c r="X2690"/>
      <c r="Y2690"/>
      <c r="Z2690"/>
      <c r="AA2690"/>
      <c r="AB2690"/>
      <c r="AC2690"/>
      <c r="AD2690"/>
      <c r="AE2690">
        <v>7.9399999999999991E-3</v>
      </c>
      <c r="AF2690"/>
      <c r="AG2690"/>
      <c r="AH2690"/>
      <c r="AI2690"/>
      <c r="AJ2690"/>
      <c r="AK2690"/>
      <c r="AL2690"/>
      <c r="AM2690"/>
      <c r="AN2690"/>
      <c r="AO2690"/>
      <c r="AP2690"/>
      <c r="AQ2690"/>
      <c r="AR2690"/>
      <c r="AS2690" t="s">
        <v>1353</v>
      </c>
      <c r="AT2690" s="108" t="str">
        <f t="shared" ref="AT2690:AT2725" si="42">A2690&amp;"_"&amp;LEFT(C2690,1)</f>
        <v>SHA_2025-08-03_T</v>
      </c>
    </row>
    <row r="2691" spans="1:46" x14ac:dyDescent="0.35">
      <c r="A2691" t="s">
        <v>2033</v>
      </c>
      <c r="B2691" t="s">
        <v>1349</v>
      </c>
      <c r="C2691" t="s">
        <v>1356</v>
      </c>
      <c r="D2691" t="s">
        <v>1349</v>
      </c>
      <c r="E2691">
        <v>3.7620000000000001E-2</v>
      </c>
      <c r="F2691" t="s">
        <v>1357</v>
      </c>
      <c r="G2691" s="6">
        <v>45872.780995370369</v>
      </c>
      <c r="H2691"/>
      <c r="I2691" t="s">
        <v>1352</v>
      </c>
      <c r="J2691"/>
      <c r="K2691" t="s">
        <v>1360</v>
      </c>
      <c r="L2691">
        <v>0</v>
      </c>
      <c r="M2691">
        <v>0</v>
      </c>
      <c r="N2691">
        <v>1.4460000000000001E-2</v>
      </c>
      <c r="O2691">
        <v>6.8599999999999998E-3</v>
      </c>
      <c r="P2691"/>
      <c r="Q2691"/>
      <c r="R2691">
        <v>2.1319999999999999E-2</v>
      </c>
      <c r="S2691"/>
      <c r="T2691"/>
      <c r="U2691"/>
      <c r="V2691"/>
      <c r="W2691"/>
      <c r="X2691"/>
      <c r="Y2691"/>
      <c r="Z2691"/>
      <c r="AA2691"/>
      <c r="AB2691"/>
      <c r="AC2691"/>
      <c r="AD2691"/>
      <c r="AE2691">
        <v>6.8599999999999998E-3</v>
      </c>
      <c r="AF2691"/>
      <c r="AG2691"/>
      <c r="AH2691"/>
      <c r="AI2691"/>
      <c r="AJ2691"/>
      <c r="AK2691"/>
      <c r="AL2691"/>
      <c r="AM2691"/>
      <c r="AN2691"/>
      <c r="AO2691"/>
      <c r="AP2691"/>
      <c r="AQ2691"/>
      <c r="AR2691"/>
      <c r="AS2691" t="s">
        <v>1353</v>
      </c>
      <c r="AT2691" s="108" t="str">
        <f t="shared" si="42"/>
        <v>SYNL1_2025-08-03_P</v>
      </c>
    </row>
    <row r="2692" spans="1:46" x14ac:dyDescent="0.35">
      <c r="A2692" t="s">
        <v>2039</v>
      </c>
      <c r="B2692" t="s">
        <v>1349</v>
      </c>
      <c r="C2692" t="s">
        <v>1359</v>
      </c>
      <c r="D2692" t="s">
        <v>1349</v>
      </c>
      <c r="E2692">
        <v>634.97299999999996</v>
      </c>
      <c r="F2692" t="s">
        <v>1357</v>
      </c>
      <c r="G2692" s="6">
        <v>45872.78162037037</v>
      </c>
      <c r="H2692"/>
      <c r="I2692" t="s">
        <v>1352</v>
      </c>
      <c r="J2692"/>
      <c r="K2692" t="s">
        <v>1360</v>
      </c>
      <c r="L2692">
        <v>27</v>
      </c>
      <c r="M2692">
        <v>0</v>
      </c>
      <c r="N2692">
        <v>7.4579999999999994E-2</v>
      </c>
      <c r="O2692">
        <v>0.13155</v>
      </c>
      <c r="P2692"/>
      <c r="Q2692"/>
      <c r="R2692">
        <v>0.20613000000000001</v>
      </c>
      <c r="S2692"/>
      <c r="T2692"/>
      <c r="U2692"/>
      <c r="V2692"/>
      <c r="W2692"/>
      <c r="X2692"/>
      <c r="Y2692"/>
      <c r="Z2692"/>
      <c r="AA2692"/>
      <c r="AB2692"/>
      <c r="AC2692"/>
      <c r="AD2692"/>
      <c r="AE2692">
        <v>0.13155</v>
      </c>
      <c r="AF2692"/>
      <c r="AG2692"/>
      <c r="AH2692"/>
      <c r="AI2692"/>
      <c r="AJ2692"/>
      <c r="AK2692"/>
      <c r="AL2692"/>
      <c r="AM2692"/>
      <c r="AN2692"/>
      <c r="AO2692"/>
      <c r="AP2692"/>
      <c r="AQ2692"/>
      <c r="AR2692"/>
      <c r="AS2692" t="s">
        <v>1353</v>
      </c>
      <c r="AT2692" s="108" t="str">
        <f t="shared" si="42"/>
        <v>PP1_2025-08-03_C</v>
      </c>
    </row>
    <row r="2693" spans="1:46" x14ac:dyDescent="0.35">
      <c r="A2693" t="s">
        <v>2040</v>
      </c>
      <c r="B2693" t="s">
        <v>1349</v>
      </c>
      <c r="C2693" t="s">
        <v>1350</v>
      </c>
      <c r="D2693" t="s">
        <v>1349</v>
      </c>
      <c r="E2693">
        <v>11.47152</v>
      </c>
      <c r="F2693" t="s">
        <v>1351</v>
      </c>
      <c r="G2693" s="6">
        <v>45872.782870370371</v>
      </c>
      <c r="H2693"/>
      <c r="I2693" t="s">
        <v>1352</v>
      </c>
      <c r="J2693"/>
      <c r="K2693"/>
      <c r="L2693">
        <v>0</v>
      </c>
      <c r="M2693">
        <v>0</v>
      </c>
      <c r="N2693">
        <v>4.1739999999999999E-2</v>
      </c>
      <c r="O2693">
        <v>6.8500000000000002E-3</v>
      </c>
      <c r="P2693"/>
      <c r="Q2693"/>
      <c r="R2693">
        <v>4.8590000000000001E-2</v>
      </c>
      <c r="S2693"/>
      <c r="T2693"/>
      <c r="U2693"/>
      <c r="V2693"/>
      <c r="W2693"/>
      <c r="X2693"/>
      <c r="Y2693"/>
      <c r="Z2693"/>
      <c r="AA2693"/>
      <c r="AB2693"/>
      <c r="AC2693"/>
      <c r="AD2693"/>
      <c r="AE2693">
        <v>6.8500000000000002E-3</v>
      </c>
      <c r="AF2693"/>
      <c r="AG2693"/>
      <c r="AH2693"/>
      <c r="AI2693"/>
      <c r="AJ2693"/>
      <c r="AK2693"/>
      <c r="AL2693"/>
      <c r="AM2693"/>
      <c r="AN2693"/>
      <c r="AO2693"/>
      <c r="AP2693"/>
      <c r="AQ2693"/>
      <c r="AR2693"/>
      <c r="AS2693" t="s">
        <v>1353</v>
      </c>
      <c r="AT2693" s="108" t="str">
        <f t="shared" si="42"/>
        <v>BB1_2025-08-03_N</v>
      </c>
    </row>
    <row r="2694" spans="1:46" x14ac:dyDescent="0.35">
      <c r="A2694" t="s">
        <v>2041</v>
      </c>
      <c r="B2694" t="s">
        <v>1349</v>
      </c>
      <c r="C2694" t="s">
        <v>1350</v>
      </c>
      <c r="D2694" t="s">
        <v>1349</v>
      </c>
      <c r="E2694">
        <v>21.73753</v>
      </c>
      <c r="F2694" t="s">
        <v>1351</v>
      </c>
      <c r="G2694" s="6">
        <v>45872.784432870372</v>
      </c>
      <c r="H2694"/>
      <c r="I2694" t="s">
        <v>1352</v>
      </c>
      <c r="J2694"/>
      <c r="K2694"/>
      <c r="L2694">
        <v>0</v>
      </c>
      <c r="M2694">
        <v>0</v>
      </c>
      <c r="N2694">
        <v>7.0989999999999998E-2</v>
      </c>
      <c r="O2694">
        <v>1.81E-3</v>
      </c>
      <c r="P2694"/>
      <c r="Q2694"/>
      <c r="R2694">
        <v>7.2800000000000004E-2</v>
      </c>
      <c r="S2694"/>
      <c r="T2694"/>
      <c r="U2694"/>
      <c r="V2694"/>
      <c r="W2694"/>
      <c r="X2694"/>
      <c r="Y2694"/>
      <c r="Z2694"/>
      <c r="AA2694"/>
      <c r="AB2694"/>
      <c r="AC2694"/>
      <c r="AD2694"/>
      <c r="AE2694">
        <v>1.81E-3</v>
      </c>
      <c r="AF2694"/>
      <c r="AG2694"/>
      <c r="AH2694"/>
      <c r="AI2694"/>
      <c r="AJ2694"/>
      <c r="AK2694"/>
      <c r="AL2694"/>
      <c r="AM2694"/>
      <c r="AN2694"/>
      <c r="AO2694"/>
      <c r="AP2694"/>
      <c r="AQ2694"/>
      <c r="AR2694"/>
      <c r="AS2694" t="s">
        <v>1353</v>
      </c>
      <c r="AT2694" s="108" t="str">
        <f t="shared" si="42"/>
        <v>ABM4_2025-08-03_N</v>
      </c>
    </row>
    <row r="2695" spans="1:46" x14ac:dyDescent="0.35">
      <c r="A2695" t="s">
        <v>2042</v>
      </c>
      <c r="B2695" t="s">
        <v>1349</v>
      </c>
      <c r="C2695" t="s">
        <v>1350</v>
      </c>
      <c r="D2695" t="s">
        <v>1349</v>
      </c>
      <c r="E2695">
        <v>5.2142600000000003</v>
      </c>
      <c r="F2695" t="s">
        <v>1351</v>
      </c>
      <c r="G2695" s="6">
        <v>45872.785474537035</v>
      </c>
      <c r="H2695"/>
      <c r="I2695" t="s">
        <v>1352</v>
      </c>
      <c r="J2695"/>
      <c r="K2695"/>
      <c r="L2695">
        <v>0</v>
      </c>
      <c r="M2695">
        <v>0</v>
      </c>
      <c r="N2695">
        <v>2.3910000000000001E-2</v>
      </c>
      <c r="O2695">
        <v>8.6499999999999997E-3</v>
      </c>
      <c r="P2695"/>
      <c r="Q2695"/>
      <c r="R2695">
        <v>3.2559999999999999E-2</v>
      </c>
      <c r="S2695"/>
      <c r="T2695"/>
      <c r="U2695"/>
      <c r="V2695"/>
      <c r="W2695"/>
      <c r="X2695"/>
      <c r="Y2695"/>
      <c r="Z2695"/>
      <c r="AA2695"/>
      <c r="AB2695"/>
      <c r="AC2695"/>
      <c r="AD2695"/>
      <c r="AE2695">
        <v>8.6499999999999997E-3</v>
      </c>
      <c r="AF2695"/>
      <c r="AG2695"/>
      <c r="AH2695"/>
      <c r="AI2695"/>
      <c r="AJ2695"/>
      <c r="AK2695"/>
      <c r="AL2695"/>
      <c r="AM2695"/>
      <c r="AN2695"/>
      <c r="AO2695"/>
      <c r="AP2695"/>
      <c r="AQ2695"/>
      <c r="AR2695"/>
      <c r="AS2695" t="s">
        <v>1353</v>
      </c>
      <c r="AT2695" s="108" t="str">
        <f t="shared" si="42"/>
        <v>BRL1_2025-08-03_N</v>
      </c>
    </row>
    <row r="2696" spans="1:46" x14ac:dyDescent="0.35">
      <c r="A2696" t="s">
        <v>2041</v>
      </c>
      <c r="B2696" t="s">
        <v>1349</v>
      </c>
      <c r="C2696" t="s">
        <v>1356</v>
      </c>
      <c r="D2696" t="s">
        <v>1349</v>
      </c>
      <c r="E2696">
        <v>9.7619999999999998E-2</v>
      </c>
      <c r="F2696" t="s">
        <v>1357</v>
      </c>
      <c r="G2696" s="6">
        <v>45872.787453703706</v>
      </c>
      <c r="H2696"/>
      <c r="I2696" t="s">
        <v>1352</v>
      </c>
      <c r="J2696"/>
      <c r="K2696"/>
      <c r="L2696">
        <v>0</v>
      </c>
      <c r="M2696">
        <v>0</v>
      </c>
      <c r="N2696">
        <v>3.952E-2</v>
      </c>
      <c r="O2696">
        <v>8.5999999999999998E-4</v>
      </c>
      <c r="P2696"/>
      <c r="Q2696"/>
      <c r="R2696">
        <v>4.0390000000000002E-2</v>
      </c>
      <c r="S2696"/>
      <c r="T2696"/>
      <c r="U2696"/>
      <c r="V2696"/>
      <c r="W2696"/>
      <c r="X2696"/>
      <c r="Y2696"/>
      <c r="Z2696"/>
      <c r="AA2696"/>
      <c r="AB2696"/>
      <c r="AC2696"/>
      <c r="AD2696"/>
      <c r="AE2696">
        <v>8.5999999999999998E-4</v>
      </c>
      <c r="AF2696"/>
      <c r="AG2696"/>
      <c r="AH2696"/>
      <c r="AI2696"/>
      <c r="AJ2696"/>
      <c r="AK2696"/>
      <c r="AL2696"/>
      <c r="AM2696"/>
      <c r="AN2696"/>
      <c r="AO2696"/>
      <c r="AP2696"/>
      <c r="AQ2696"/>
      <c r="AR2696"/>
      <c r="AS2696" t="s">
        <v>1353</v>
      </c>
      <c r="AT2696" s="108" t="str">
        <f t="shared" si="42"/>
        <v>ABM4_2025-08-03_P</v>
      </c>
    </row>
    <row r="2697" spans="1:46" x14ac:dyDescent="0.35">
      <c r="A2697" t="s">
        <v>2041</v>
      </c>
      <c r="B2697" t="s">
        <v>1349</v>
      </c>
      <c r="C2697" t="s">
        <v>1359</v>
      </c>
      <c r="D2697" t="s">
        <v>1349</v>
      </c>
      <c r="E2697">
        <v>272.68819999999999</v>
      </c>
      <c r="F2697" t="s">
        <v>1357</v>
      </c>
      <c r="G2697" s="6">
        <v>45872.792453703703</v>
      </c>
      <c r="H2697"/>
      <c r="I2697" t="s">
        <v>1352</v>
      </c>
      <c r="J2697"/>
      <c r="K2697" t="s">
        <v>1360</v>
      </c>
      <c r="L2697">
        <v>4</v>
      </c>
      <c r="M2697">
        <v>0</v>
      </c>
      <c r="N2697">
        <v>0.16750000000000001</v>
      </c>
      <c r="O2697">
        <v>0.13225999999999999</v>
      </c>
      <c r="P2697"/>
      <c r="Q2697"/>
      <c r="R2697">
        <v>0.29976000000000003</v>
      </c>
      <c r="S2697"/>
      <c r="T2697"/>
      <c r="U2697"/>
      <c r="V2697"/>
      <c r="W2697"/>
      <c r="X2697"/>
      <c r="Y2697"/>
      <c r="Z2697"/>
      <c r="AA2697"/>
      <c r="AB2697"/>
      <c r="AC2697"/>
      <c r="AD2697"/>
      <c r="AE2697">
        <v>0.13225999999999999</v>
      </c>
      <c r="AF2697"/>
      <c r="AG2697"/>
      <c r="AH2697"/>
      <c r="AI2697"/>
      <c r="AJ2697"/>
      <c r="AK2697"/>
      <c r="AL2697"/>
      <c r="AM2697"/>
      <c r="AN2697"/>
      <c r="AO2697"/>
      <c r="AP2697"/>
      <c r="AQ2697"/>
      <c r="AR2697"/>
      <c r="AS2697" t="s">
        <v>1353</v>
      </c>
      <c r="AT2697" s="108" t="str">
        <f t="shared" si="42"/>
        <v>ABM4_2025-08-03_C</v>
      </c>
    </row>
    <row r="2698" spans="1:46" x14ac:dyDescent="0.35">
      <c r="A2698" t="s">
        <v>2010</v>
      </c>
      <c r="B2698" t="s">
        <v>1349</v>
      </c>
      <c r="C2698" t="s">
        <v>1397</v>
      </c>
      <c r="D2698" t="s">
        <v>1349</v>
      </c>
      <c r="E2698">
        <v>0.15156</v>
      </c>
      <c r="F2698" t="s">
        <v>1357</v>
      </c>
      <c r="G2698" s="6">
        <v>45872.799328703702</v>
      </c>
      <c r="H2698" t="s">
        <v>1468</v>
      </c>
      <c r="I2698" t="s">
        <v>1352</v>
      </c>
      <c r="J2698"/>
      <c r="K2698" t="s">
        <v>1360</v>
      </c>
      <c r="L2698">
        <v>0</v>
      </c>
      <c r="M2698">
        <v>0</v>
      </c>
      <c r="N2698">
        <v>4.8079999999999998E-2</v>
      </c>
      <c r="O2698">
        <v>4.0000000000000003E-5</v>
      </c>
      <c r="P2698"/>
      <c r="Q2698"/>
      <c r="R2698">
        <v>4.8120000000000003E-2</v>
      </c>
      <c r="S2698"/>
      <c r="T2698"/>
      <c r="U2698"/>
      <c r="V2698"/>
      <c r="W2698"/>
      <c r="X2698"/>
      <c r="Y2698"/>
      <c r="Z2698"/>
      <c r="AA2698"/>
      <c r="AB2698"/>
      <c r="AC2698"/>
      <c r="AD2698"/>
      <c r="AE2698">
        <v>4.0000000000000003E-5</v>
      </c>
      <c r="AF2698"/>
      <c r="AG2698"/>
      <c r="AH2698"/>
      <c r="AI2698"/>
      <c r="AJ2698"/>
      <c r="AK2698"/>
      <c r="AL2698"/>
      <c r="AM2698"/>
      <c r="AN2698"/>
      <c r="AO2698"/>
      <c r="AP2698"/>
      <c r="AQ2698"/>
      <c r="AR2698"/>
      <c r="AS2698" t="s">
        <v>1353</v>
      </c>
      <c r="AT2698" s="108" t="str">
        <f t="shared" si="42"/>
        <v>SB1_2025-08-03_P</v>
      </c>
    </row>
    <row r="2699" spans="1:46" x14ac:dyDescent="0.35">
      <c r="A2699" t="s">
        <v>2015</v>
      </c>
      <c r="B2699" t="s">
        <v>1349</v>
      </c>
      <c r="C2699" t="s">
        <v>1361</v>
      </c>
      <c r="D2699" t="s">
        <v>1349</v>
      </c>
      <c r="E2699">
        <v>457.82409999999999</v>
      </c>
      <c r="F2699" t="s">
        <v>1351</v>
      </c>
      <c r="G2699" s="6">
        <v>45872.802662037036</v>
      </c>
      <c r="H2699"/>
      <c r="I2699" t="s">
        <v>1352</v>
      </c>
      <c r="J2699"/>
      <c r="K2699"/>
      <c r="L2699">
        <v>0</v>
      </c>
      <c r="M2699">
        <v>0</v>
      </c>
      <c r="N2699">
        <v>0.47183999999999998</v>
      </c>
      <c r="O2699">
        <v>4.8399999999999997E-3</v>
      </c>
      <c r="P2699"/>
      <c r="Q2699"/>
      <c r="R2699">
        <v>0.47667999999999999</v>
      </c>
      <c r="S2699"/>
      <c r="T2699"/>
      <c r="U2699"/>
      <c r="V2699"/>
      <c r="W2699"/>
      <c r="X2699"/>
      <c r="Y2699"/>
      <c r="Z2699"/>
      <c r="AA2699"/>
      <c r="AB2699"/>
      <c r="AC2699"/>
      <c r="AD2699"/>
      <c r="AE2699">
        <v>4.8399999999999997E-3</v>
      </c>
      <c r="AF2699"/>
      <c r="AG2699"/>
      <c r="AH2699"/>
      <c r="AI2699"/>
      <c r="AJ2699"/>
      <c r="AK2699"/>
      <c r="AL2699"/>
      <c r="AM2699"/>
      <c r="AN2699"/>
      <c r="AO2699"/>
      <c r="AP2699"/>
      <c r="AQ2699"/>
      <c r="AR2699"/>
      <c r="AS2699" t="s">
        <v>1353</v>
      </c>
      <c r="AT2699" s="108" t="str">
        <f t="shared" si="42"/>
        <v>CB3_2025-08-03_T</v>
      </c>
    </row>
    <row r="2700" spans="1:46" x14ac:dyDescent="0.35">
      <c r="A2700" t="s">
        <v>2028</v>
      </c>
      <c r="B2700" t="s">
        <v>1349</v>
      </c>
      <c r="C2700" t="s">
        <v>1361</v>
      </c>
      <c r="D2700" t="s">
        <v>1349</v>
      </c>
      <c r="E2700">
        <v>680.92219999999998</v>
      </c>
      <c r="F2700" t="s">
        <v>1351</v>
      </c>
      <c r="G2700" s="6">
        <v>45872.803391203706</v>
      </c>
      <c r="H2700" t="s">
        <v>1468</v>
      </c>
      <c r="I2700" t="s">
        <v>1352</v>
      </c>
      <c r="J2700" t="s">
        <v>1976</v>
      </c>
      <c r="K2700" t="s">
        <v>1360</v>
      </c>
      <c r="L2700">
        <v>0</v>
      </c>
      <c r="M2700">
        <v>0</v>
      </c>
      <c r="N2700">
        <v>0.70838000000000001</v>
      </c>
      <c r="O2700">
        <v>1.8600000000000001E-3</v>
      </c>
      <c r="P2700"/>
      <c r="Q2700"/>
      <c r="R2700">
        <v>0.71023999999999998</v>
      </c>
      <c r="S2700"/>
      <c r="T2700"/>
      <c r="U2700"/>
      <c r="V2700"/>
      <c r="W2700"/>
      <c r="X2700"/>
      <c r="Y2700"/>
      <c r="Z2700"/>
      <c r="AA2700"/>
      <c r="AB2700"/>
      <c r="AC2700"/>
      <c r="AD2700"/>
      <c r="AE2700">
        <v>1.8600000000000001E-3</v>
      </c>
      <c r="AF2700"/>
      <c r="AG2700"/>
      <c r="AH2700"/>
      <c r="AI2700"/>
      <c r="AJ2700"/>
      <c r="AK2700"/>
      <c r="AL2700"/>
      <c r="AM2700"/>
      <c r="AN2700"/>
      <c r="AO2700"/>
      <c r="AP2700"/>
      <c r="AQ2700"/>
      <c r="AR2700"/>
      <c r="AS2700" t="s">
        <v>1353</v>
      </c>
      <c r="AT2700" s="108" t="str">
        <f t="shared" si="42"/>
        <v>DE1_2025-08-03_T</v>
      </c>
    </row>
    <row r="2701" spans="1:46" x14ac:dyDescent="0.35">
      <c r="A2701" t="s">
        <v>2040</v>
      </c>
      <c r="B2701" t="s">
        <v>1349</v>
      </c>
      <c r="C2701" t="s">
        <v>1361</v>
      </c>
      <c r="D2701" t="s">
        <v>1349</v>
      </c>
      <c r="E2701">
        <v>463.39620000000002</v>
      </c>
      <c r="F2701" t="s">
        <v>1351</v>
      </c>
      <c r="G2701" s="6">
        <v>45872.803599537037</v>
      </c>
      <c r="H2701"/>
      <c r="I2701" t="s">
        <v>1352</v>
      </c>
      <c r="J2701"/>
      <c r="K2701"/>
      <c r="L2701">
        <v>0</v>
      </c>
      <c r="M2701">
        <v>0</v>
      </c>
      <c r="N2701">
        <v>0.47771999999999998</v>
      </c>
      <c r="O2701">
        <v>3.47E-3</v>
      </c>
      <c r="P2701"/>
      <c r="Q2701"/>
      <c r="R2701">
        <v>0.48119000000000001</v>
      </c>
      <c r="S2701"/>
      <c r="T2701"/>
      <c r="U2701"/>
      <c r="V2701"/>
      <c r="W2701"/>
      <c r="X2701"/>
      <c r="Y2701"/>
      <c r="Z2701"/>
      <c r="AA2701"/>
      <c r="AB2701"/>
      <c r="AC2701"/>
      <c r="AD2701"/>
      <c r="AE2701">
        <v>3.47E-3</v>
      </c>
      <c r="AF2701"/>
      <c r="AG2701"/>
      <c r="AH2701"/>
      <c r="AI2701"/>
      <c r="AJ2701"/>
      <c r="AK2701"/>
      <c r="AL2701"/>
      <c r="AM2701"/>
      <c r="AN2701"/>
      <c r="AO2701"/>
      <c r="AP2701"/>
      <c r="AQ2701"/>
      <c r="AR2701"/>
      <c r="AS2701" t="s">
        <v>1353</v>
      </c>
      <c r="AT2701" s="108" t="str">
        <f t="shared" si="42"/>
        <v>BB1_2025-08-03_T</v>
      </c>
    </row>
    <row r="2702" spans="1:46" x14ac:dyDescent="0.35">
      <c r="A2702" t="s">
        <v>2036</v>
      </c>
      <c r="B2702" t="s">
        <v>1349</v>
      </c>
      <c r="C2702" t="s">
        <v>1356</v>
      </c>
      <c r="D2702" t="s">
        <v>1349</v>
      </c>
      <c r="E2702">
        <v>7.9399999999999991E-3</v>
      </c>
      <c r="F2702" t="s">
        <v>1357</v>
      </c>
      <c r="G2702" s="6">
        <v>45872.804432870369</v>
      </c>
      <c r="H2702"/>
      <c r="I2702" t="s">
        <v>1352</v>
      </c>
      <c r="J2702"/>
      <c r="K2702" t="s">
        <v>1360</v>
      </c>
      <c r="L2702">
        <v>0</v>
      </c>
      <c r="M2702">
        <v>0</v>
      </c>
      <c r="N2702">
        <v>2.0600000000000002E-3</v>
      </c>
      <c r="O2702">
        <v>2.7899999999999999E-3</v>
      </c>
      <c r="P2702"/>
      <c r="Q2702"/>
      <c r="R2702">
        <v>4.8500000000000001E-3</v>
      </c>
      <c r="S2702"/>
      <c r="T2702"/>
      <c r="U2702"/>
      <c r="V2702"/>
      <c r="W2702"/>
      <c r="X2702"/>
      <c r="Y2702"/>
      <c r="Z2702"/>
      <c r="AA2702"/>
      <c r="AB2702"/>
      <c r="AC2702"/>
      <c r="AD2702"/>
      <c r="AE2702">
        <v>2.7899999999999999E-3</v>
      </c>
      <c r="AF2702"/>
      <c r="AG2702"/>
      <c r="AH2702"/>
      <c r="AI2702"/>
      <c r="AJ2702"/>
      <c r="AK2702"/>
      <c r="AL2702"/>
      <c r="AM2702"/>
      <c r="AN2702"/>
      <c r="AO2702"/>
      <c r="AP2702"/>
      <c r="AQ2702"/>
      <c r="AR2702"/>
      <c r="AS2702" t="s">
        <v>1353</v>
      </c>
      <c r="AT2702" s="108" t="str">
        <f t="shared" si="42"/>
        <v>CB2_2025-08-03_P</v>
      </c>
    </row>
    <row r="2703" spans="1:46" x14ac:dyDescent="0.35">
      <c r="A2703" t="s">
        <v>2042</v>
      </c>
      <c r="B2703" t="s">
        <v>1349</v>
      </c>
      <c r="C2703" t="s">
        <v>1361</v>
      </c>
      <c r="D2703" t="s">
        <v>1349</v>
      </c>
      <c r="E2703">
        <v>200.1962</v>
      </c>
      <c r="F2703" t="s">
        <v>1351</v>
      </c>
      <c r="G2703" s="6">
        <v>45872.804537037038</v>
      </c>
      <c r="H2703"/>
      <c r="I2703" t="s">
        <v>1352</v>
      </c>
      <c r="J2703"/>
      <c r="K2703"/>
      <c r="L2703">
        <v>0</v>
      </c>
      <c r="M2703">
        <v>0</v>
      </c>
      <c r="N2703">
        <v>0.20471</v>
      </c>
      <c r="O2703">
        <v>5.79E-3</v>
      </c>
      <c r="P2703"/>
      <c r="Q2703"/>
      <c r="R2703">
        <v>0.21049999999999999</v>
      </c>
      <c r="S2703"/>
      <c r="T2703"/>
      <c r="U2703"/>
      <c r="V2703"/>
      <c r="W2703"/>
      <c r="X2703"/>
      <c r="Y2703"/>
      <c r="Z2703"/>
      <c r="AA2703"/>
      <c r="AB2703"/>
      <c r="AC2703"/>
      <c r="AD2703"/>
      <c r="AE2703">
        <v>5.79E-3</v>
      </c>
      <c r="AF2703"/>
      <c r="AG2703"/>
      <c r="AH2703"/>
      <c r="AI2703"/>
      <c r="AJ2703"/>
      <c r="AK2703"/>
      <c r="AL2703"/>
      <c r="AM2703"/>
      <c r="AN2703"/>
      <c r="AO2703"/>
      <c r="AP2703"/>
      <c r="AQ2703"/>
      <c r="AR2703"/>
      <c r="AS2703" t="s">
        <v>1353</v>
      </c>
      <c r="AT2703" s="108" t="str">
        <f t="shared" si="42"/>
        <v>BRL1_2025-08-03_T</v>
      </c>
    </row>
    <row r="2704" spans="1:46" x14ac:dyDescent="0.35">
      <c r="A2704" t="s">
        <v>2014</v>
      </c>
      <c r="B2704" t="s">
        <v>1349</v>
      </c>
      <c r="C2704" t="s">
        <v>1356</v>
      </c>
      <c r="D2704" t="s">
        <v>1349</v>
      </c>
      <c r="E2704">
        <v>0.16002</v>
      </c>
      <c r="F2704" t="s">
        <v>1357</v>
      </c>
      <c r="G2704" s="6">
        <v>45872.8049537037</v>
      </c>
      <c r="H2704" t="s">
        <v>1468</v>
      </c>
      <c r="I2704" t="s">
        <v>1352</v>
      </c>
      <c r="J2704"/>
      <c r="K2704" t="s">
        <v>1360</v>
      </c>
      <c r="L2704">
        <v>4</v>
      </c>
      <c r="M2704">
        <v>0</v>
      </c>
      <c r="N2704">
        <v>1.2109999999999999E-2</v>
      </c>
      <c r="O2704">
        <v>-2.3000000000000001E-4</v>
      </c>
      <c r="P2704"/>
      <c r="Q2704"/>
      <c r="R2704">
        <v>1.188E-2</v>
      </c>
      <c r="S2704"/>
      <c r="T2704"/>
      <c r="U2704"/>
      <c r="V2704"/>
      <c r="W2704"/>
      <c r="X2704"/>
      <c r="Y2704"/>
      <c r="Z2704"/>
      <c r="AA2704"/>
      <c r="AB2704"/>
      <c r="AC2704"/>
      <c r="AD2704"/>
      <c r="AE2704">
        <v>-2.3000000000000001E-4</v>
      </c>
      <c r="AF2704"/>
      <c r="AG2704"/>
      <c r="AH2704"/>
      <c r="AI2704"/>
      <c r="AJ2704"/>
      <c r="AK2704"/>
      <c r="AL2704"/>
      <c r="AM2704"/>
      <c r="AN2704"/>
      <c r="AO2704"/>
      <c r="AP2704"/>
      <c r="AQ2704"/>
      <c r="AR2704"/>
      <c r="AS2704" t="s">
        <v>1353</v>
      </c>
      <c r="AT2704" s="108" t="str">
        <f t="shared" si="42"/>
        <v>LSC1_2025-08-03_P</v>
      </c>
    </row>
    <row r="2705" spans="1:46" x14ac:dyDescent="0.35">
      <c r="A2705" t="s">
        <v>2009</v>
      </c>
      <c r="B2705" t="s">
        <v>1349</v>
      </c>
      <c r="C2705" t="s">
        <v>1361</v>
      </c>
      <c r="D2705" t="s">
        <v>1349</v>
      </c>
      <c r="E2705">
        <v>7.4237700000000002</v>
      </c>
      <c r="F2705" t="s">
        <v>1351</v>
      </c>
      <c r="G2705" s="6">
        <v>45872.805891203701</v>
      </c>
      <c r="H2705"/>
      <c r="I2705" t="s">
        <v>1352</v>
      </c>
      <c r="J2705"/>
      <c r="K2705" t="s">
        <v>1360</v>
      </c>
      <c r="L2705">
        <v>0</v>
      </c>
      <c r="M2705">
        <v>0</v>
      </c>
      <c r="N2705">
        <v>1.098E-2</v>
      </c>
      <c r="O2705">
        <v>7.4000000000000003E-3</v>
      </c>
      <c r="P2705"/>
      <c r="Q2705"/>
      <c r="R2705">
        <v>1.8380000000000001E-2</v>
      </c>
      <c r="S2705"/>
      <c r="T2705"/>
      <c r="U2705"/>
      <c r="V2705"/>
      <c r="W2705"/>
      <c r="X2705"/>
      <c r="Y2705"/>
      <c r="Z2705"/>
      <c r="AA2705"/>
      <c r="AB2705"/>
      <c r="AC2705"/>
      <c r="AD2705"/>
      <c r="AE2705">
        <v>7.4000000000000003E-3</v>
      </c>
      <c r="AF2705"/>
      <c r="AG2705"/>
      <c r="AH2705"/>
      <c r="AI2705"/>
      <c r="AJ2705"/>
      <c r="AK2705"/>
      <c r="AL2705"/>
      <c r="AM2705"/>
      <c r="AN2705"/>
      <c r="AO2705"/>
      <c r="AP2705"/>
      <c r="AQ2705"/>
      <c r="AR2705"/>
      <c r="AS2705" t="s">
        <v>1353</v>
      </c>
      <c r="AT2705" s="108" t="str">
        <f t="shared" si="42"/>
        <v>SPBP1_2025-08-03_T</v>
      </c>
    </row>
    <row r="2706" spans="1:46" x14ac:dyDescent="0.35">
      <c r="A2706" t="s">
        <v>2035</v>
      </c>
      <c r="B2706" t="s">
        <v>1349</v>
      </c>
      <c r="C2706" t="s">
        <v>1361</v>
      </c>
      <c r="D2706" t="s">
        <v>1349</v>
      </c>
      <c r="E2706">
        <v>524.19719999999995</v>
      </c>
      <c r="F2706" t="s">
        <v>1351</v>
      </c>
      <c r="G2706" s="6">
        <v>45872.80609953704</v>
      </c>
      <c r="H2706"/>
      <c r="I2706" t="s">
        <v>1352</v>
      </c>
      <c r="J2706"/>
      <c r="K2706" t="s">
        <v>1360</v>
      </c>
      <c r="L2706">
        <v>4</v>
      </c>
      <c r="M2706">
        <v>0</v>
      </c>
      <c r="N2706">
        <v>0.10822</v>
      </c>
      <c r="O2706">
        <v>1.1E-4</v>
      </c>
      <c r="P2706"/>
      <c r="Q2706"/>
      <c r="R2706">
        <v>0.10834000000000001</v>
      </c>
      <c r="S2706"/>
      <c r="T2706"/>
      <c r="U2706"/>
      <c r="V2706"/>
      <c r="W2706"/>
      <c r="X2706"/>
      <c r="Y2706"/>
      <c r="Z2706"/>
      <c r="AA2706"/>
      <c r="AB2706"/>
      <c r="AC2706"/>
      <c r="AD2706"/>
      <c r="AE2706">
        <v>1.1E-4</v>
      </c>
      <c r="AF2706"/>
      <c r="AG2706"/>
      <c r="AH2706"/>
      <c r="AI2706"/>
      <c r="AJ2706"/>
      <c r="AK2706"/>
      <c r="AL2706"/>
      <c r="AM2706"/>
      <c r="AN2706"/>
      <c r="AO2706"/>
      <c r="AP2706"/>
      <c r="AQ2706"/>
      <c r="AR2706"/>
      <c r="AS2706" t="s">
        <v>1353</v>
      </c>
      <c r="AT2706" s="108" t="str">
        <f t="shared" si="42"/>
        <v>CL2_2025-08-03_T</v>
      </c>
    </row>
    <row r="2707" spans="1:46" x14ac:dyDescent="0.35">
      <c r="A2707" t="s">
        <v>2042</v>
      </c>
      <c r="B2707" t="s">
        <v>1349</v>
      </c>
      <c r="C2707" t="s">
        <v>1359</v>
      </c>
      <c r="D2707" t="s">
        <v>1349</v>
      </c>
      <c r="E2707">
        <v>439.36750000000001</v>
      </c>
      <c r="F2707" t="s">
        <v>1357</v>
      </c>
      <c r="G2707" s="6">
        <v>45872.80672453704</v>
      </c>
      <c r="H2707"/>
      <c r="I2707" t="s">
        <v>1352</v>
      </c>
      <c r="J2707"/>
      <c r="K2707" t="s">
        <v>1360</v>
      </c>
      <c r="L2707">
        <v>4</v>
      </c>
      <c r="M2707">
        <v>0</v>
      </c>
      <c r="N2707">
        <v>0.25485999999999998</v>
      </c>
      <c r="O2707">
        <v>0.12837999999999999</v>
      </c>
      <c r="P2707"/>
      <c r="Q2707"/>
      <c r="R2707">
        <v>0.38324000000000003</v>
      </c>
      <c r="S2707"/>
      <c r="T2707"/>
      <c r="U2707"/>
      <c r="V2707"/>
      <c r="W2707"/>
      <c r="X2707"/>
      <c r="Y2707"/>
      <c r="Z2707"/>
      <c r="AA2707"/>
      <c r="AB2707"/>
      <c r="AC2707"/>
      <c r="AD2707"/>
      <c r="AE2707">
        <v>0.12837999999999999</v>
      </c>
      <c r="AF2707"/>
      <c r="AG2707"/>
      <c r="AH2707"/>
      <c r="AI2707"/>
      <c r="AJ2707"/>
      <c r="AK2707"/>
      <c r="AL2707"/>
      <c r="AM2707"/>
      <c r="AN2707"/>
      <c r="AO2707"/>
      <c r="AP2707"/>
      <c r="AQ2707"/>
      <c r="AR2707"/>
      <c r="AS2707" t="s">
        <v>1353</v>
      </c>
      <c r="AT2707" s="108" t="str">
        <f t="shared" si="42"/>
        <v>BRL1_2025-08-03_C</v>
      </c>
    </row>
    <row r="2708" spans="1:46" x14ac:dyDescent="0.35">
      <c r="A2708" t="s">
        <v>2040</v>
      </c>
      <c r="B2708" t="s">
        <v>1349</v>
      </c>
      <c r="C2708" t="s">
        <v>1356</v>
      </c>
      <c r="D2708" t="s">
        <v>1349</v>
      </c>
      <c r="E2708">
        <v>2.2550000000000001E-2</v>
      </c>
      <c r="F2708" t="s">
        <v>1357</v>
      </c>
      <c r="G2708" s="6">
        <v>45872.808182870373</v>
      </c>
      <c r="H2708"/>
      <c r="I2708" t="s">
        <v>1352</v>
      </c>
      <c r="J2708"/>
      <c r="K2708" t="s">
        <v>1360</v>
      </c>
      <c r="L2708">
        <v>0</v>
      </c>
      <c r="M2708">
        <v>0</v>
      </c>
      <c r="N2708">
        <v>8.1600000000000006E-3</v>
      </c>
      <c r="O2708">
        <v>2.8700000000000002E-3</v>
      </c>
      <c r="P2708"/>
      <c r="Q2708"/>
      <c r="R2708">
        <v>1.103E-2</v>
      </c>
      <c r="S2708"/>
      <c r="T2708"/>
      <c r="U2708"/>
      <c r="V2708"/>
      <c r="W2708"/>
      <c r="X2708"/>
      <c r="Y2708"/>
      <c r="Z2708"/>
      <c r="AA2708"/>
      <c r="AB2708"/>
      <c r="AC2708"/>
      <c r="AD2708"/>
      <c r="AE2708">
        <v>2.8700000000000002E-3</v>
      </c>
      <c r="AF2708"/>
      <c r="AG2708"/>
      <c r="AH2708"/>
      <c r="AI2708"/>
      <c r="AJ2708"/>
      <c r="AK2708"/>
      <c r="AL2708"/>
      <c r="AM2708"/>
      <c r="AN2708"/>
      <c r="AO2708"/>
      <c r="AP2708"/>
      <c r="AQ2708"/>
      <c r="AR2708"/>
      <c r="AS2708" t="s">
        <v>1353</v>
      </c>
      <c r="AT2708" s="108" t="str">
        <f t="shared" si="42"/>
        <v>BB1_2025-08-03_P</v>
      </c>
    </row>
    <row r="2709" spans="1:46" x14ac:dyDescent="0.35">
      <c r="A2709" t="s">
        <v>2014</v>
      </c>
      <c r="B2709" t="s">
        <v>1349</v>
      </c>
      <c r="C2709" t="s">
        <v>1359</v>
      </c>
      <c r="D2709" t="s">
        <v>1349</v>
      </c>
      <c r="E2709">
        <v>548.1558</v>
      </c>
      <c r="F2709" t="s">
        <v>1357</v>
      </c>
      <c r="G2709" s="6">
        <v>45872.809016203704</v>
      </c>
      <c r="H2709"/>
      <c r="I2709" t="s">
        <v>1352</v>
      </c>
      <c r="J2709"/>
      <c r="K2709" t="s">
        <v>1360</v>
      </c>
      <c r="L2709">
        <v>23</v>
      </c>
      <c r="M2709">
        <v>0</v>
      </c>
      <c r="N2709">
        <v>7.5079999999999994E-2</v>
      </c>
      <c r="O2709">
        <v>0.13131999999999999</v>
      </c>
      <c r="P2709"/>
      <c r="Q2709"/>
      <c r="R2709">
        <v>0.2064</v>
      </c>
      <c r="S2709"/>
      <c r="T2709"/>
      <c r="U2709"/>
      <c r="V2709"/>
      <c r="W2709"/>
      <c r="X2709"/>
      <c r="Y2709"/>
      <c r="Z2709"/>
      <c r="AA2709"/>
      <c r="AB2709"/>
      <c r="AC2709"/>
      <c r="AD2709"/>
      <c r="AE2709">
        <v>0.13131999999999999</v>
      </c>
      <c r="AF2709"/>
      <c r="AG2709"/>
      <c r="AH2709"/>
      <c r="AI2709"/>
      <c r="AJ2709"/>
      <c r="AK2709"/>
      <c r="AL2709"/>
      <c r="AM2709"/>
      <c r="AN2709"/>
      <c r="AO2709"/>
      <c r="AP2709"/>
      <c r="AQ2709"/>
      <c r="AR2709"/>
      <c r="AS2709" t="s">
        <v>1353</v>
      </c>
      <c r="AT2709" s="108" t="str">
        <f t="shared" si="42"/>
        <v>LSC1_2025-08-03_C</v>
      </c>
    </row>
    <row r="2710" spans="1:46" x14ac:dyDescent="0.35">
      <c r="A2710" t="s">
        <v>2043</v>
      </c>
      <c r="B2710" t="s">
        <v>1349</v>
      </c>
      <c r="C2710" t="s">
        <v>1356</v>
      </c>
      <c r="D2710" t="s">
        <v>1349</v>
      </c>
      <c r="E2710">
        <v>5.185E-2</v>
      </c>
      <c r="F2710" t="s">
        <v>1357</v>
      </c>
      <c r="G2710" s="6">
        <v>45872.81318287037</v>
      </c>
      <c r="H2710"/>
      <c r="I2710" t="s">
        <v>1352</v>
      </c>
      <c r="J2710"/>
      <c r="K2710"/>
      <c r="L2710">
        <v>0</v>
      </c>
      <c r="M2710">
        <v>0</v>
      </c>
      <c r="N2710">
        <v>2.0400000000000001E-2</v>
      </c>
      <c r="O2710">
        <v>4.8799999999999998E-3</v>
      </c>
      <c r="P2710"/>
      <c r="Q2710"/>
      <c r="R2710">
        <v>2.528E-2</v>
      </c>
      <c r="S2710"/>
      <c r="T2710"/>
      <c r="U2710"/>
      <c r="V2710"/>
      <c r="W2710"/>
      <c r="X2710"/>
      <c r="Y2710"/>
      <c r="Z2710"/>
      <c r="AA2710"/>
      <c r="AB2710"/>
      <c r="AC2710"/>
      <c r="AD2710"/>
      <c r="AE2710">
        <v>4.8799999999999998E-3</v>
      </c>
      <c r="AF2710"/>
      <c r="AG2710"/>
      <c r="AH2710"/>
      <c r="AI2710"/>
      <c r="AJ2710"/>
      <c r="AK2710"/>
      <c r="AL2710"/>
      <c r="AM2710"/>
      <c r="AN2710"/>
      <c r="AO2710"/>
      <c r="AP2710"/>
      <c r="AQ2710"/>
      <c r="AR2710"/>
      <c r="AS2710" t="s">
        <v>1353</v>
      </c>
      <c r="AT2710" s="108" t="str">
        <f t="shared" si="42"/>
        <v>SYL1_2025-08-03_P</v>
      </c>
    </row>
    <row r="2711" spans="1:46" x14ac:dyDescent="0.35">
      <c r="A2711" t="s">
        <v>2044</v>
      </c>
      <c r="B2711" t="s">
        <v>1349</v>
      </c>
      <c r="C2711" t="s">
        <v>1356</v>
      </c>
      <c r="D2711" t="s">
        <v>1349</v>
      </c>
      <c r="E2711">
        <v>6.0749999999999998E-2</v>
      </c>
      <c r="F2711" t="s">
        <v>1357</v>
      </c>
      <c r="G2711" s="6">
        <v>45872.813287037039</v>
      </c>
      <c r="H2711"/>
      <c r="I2711" t="s">
        <v>1352</v>
      </c>
      <c r="J2711"/>
      <c r="K2711"/>
      <c r="L2711">
        <v>0</v>
      </c>
      <c r="M2711">
        <v>0</v>
      </c>
      <c r="N2711">
        <v>2.4119999999999999E-2</v>
      </c>
      <c r="O2711">
        <v>-3.3E-4</v>
      </c>
      <c r="P2711"/>
      <c r="Q2711"/>
      <c r="R2711">
        <v>2.3789999999999999E-2</v>
      </c>
      <c r="S2711"/>
      <c r="T2711"/>
      <c r="U2711"/>
      <c r="V2711"/>
      <c r="W2711"/>
      <c r="X2711"/>
      <c r="Y2711"/>
      <c r="Z2711"/>
      <c r="AA2711"/>
      <c r="AB2711"/>
      <c r="AC2711"/>
      <c r="AD2711"/>
      <c r="AE2711">
        <v>-3.3E-4</v>
      </c>
      <c r="AF2711"/>
      <c r="AG2711"/>
      <c r="AH2711"/>
      <c r="AI2711"/>
      <c r="AJ2711"/>
      <c r="AK2711"/>
      <c r="AL2711"/>
      <c r="AM2711"/>
      <c r="AN2711"/>
      <c r="AO2711"/>
      <c r="AP2711"/>
      <c r="AQ2711"/>
      <c r="AR2711"/>
      <c r="AS2711" t="s">
        <v>1353</v>
      </c>
      <c r="AT2711" s="108" t="str">
        <f t="shared" si="42"/>
        <v>BD4_2025-08-03_P</v>
      </c>
    </row>
    <row r="2712" spans="1:46" x14ac:dyDescent="0.35">
      <c r="A2712" t="s">
        <v>2043</v>
      </c>
      <c r="B2712" t="s">
        <v>1349</v>
      </c>
      <c r="C2712" t="s">
        <v>1350</v>
      </c>
      <c r="D2712" t="s">
        <v>1349</v>
      </c>
      <c r="E2712">
        <v>-3.0073400000000001</v>
      </c>
      <c r="F2712" t="s">
        <v>1351</v>
      </c>
      <c r="G2712" s="6">
        <v>45872.815682870372</v>
      </c>
      <c r="H2712"/>
      <c r="I2712" t="s">
        <v>1352</v>
      </c>
      <c r="J2712"/>
      <c r="K2712"/>
      <c r="L2712">
        <v>0</v>
      </c>
      <c r="M2712">
        <v>0</v>
      </c>
      <c r="N2712">
        <v>4.8000000000000001E-4</v>
      </c>
      <c r="O2712">
        <v>7.7099999999999998E-3</v>
      </c>
      <c r="P2712"/>
      <c r="Q2712"/>
      <c r="R2712">
        <v>8.2000000000000007E-3</v>
      </c>
      <c r="S2712"/>
      <c r="T2712"/>
      <c r="U2712"/>
      <c r="V2712"/>
      <c r="W2712"/>
      <c r="X2712"/>
      <c r="Y2712"/>
      <c r="Z2712"/>
      <c r="AA2712"/>
      <c r="AB2712"/>
      <c r="AC2712"/>
      <c r="AD2712"/>
      <c r="AE2712">
        <v>7.7099999999999998E-3</v>
      </c>
      <c r="AF2712"/>
      <c r="AG2712"/>
      <c r="AH2712"/>
      <c r="AI2712"/>
      <c r="AJ2712"/>
      <c r="AK2712"/>
      <c r="AL2712"/>
      <c r="AM2712"/>
      <c r="AN2712"/>
      <c r="AO2712"/>
      <c r="AP2712"/>
      <c r="AQ2712"/>
      <c r="AR2712"/>
      <c r="AS2712" t="s">
        <v>1353</v>
      </c>
      <c r="AT2712" s="108" t="str">
        <f t="shared" si="42"/>
        <v>SYL1_2025-08-03_N</v>
      </c>
    </row>
    <row r="2713" spans="1:46" x14ac:dyDescent="0.35">
      <c r="A2713" t="s">
        <v>2044</v>
      </c>
      <c r="B2713" t="s">
        <v>1349</v>
      </c>
      <c r="C2713" t="s">
        <v>1350</v>
      </c>
      <c r="D2713" t="s">
        <v>1349</v>
      </c>
      <c r="E2713">
        <v>0.38228000000000001</v>
      </c>
      <c r="F2713" t="s">
        <v>1351</v>
      </c>
      <c r="G2713" s="6">
        <v>45872.816203703704</v>
      </c>
      <c r="H2713"/>
      <c r="I2713" t="s">
        <v>1352</v>
      </c>
      <c r="J2713"/>
      <c r="K2713"/>
      <c r="L2713">
        <v>0</v>
      </c>
      <c r="M2713">
        <v>0</v>
      </c>
      <c r="N2713">
        <v>1.014E-2</v>
      </c>
      <c r="O2713">
        <v>8.4000000000000003E-4</v>
      </c>
      <c r="P2713"/>
      <c r="Q2713"/>
      <c r="R2713">
        <v>1.099E-2</v>
      </c>
      <c r="S2713"/>
      <c r="T2713"/>
      <c r="U2713"/>
      <c r="V2713"/>
      <c r="W2713"/>
      <c r="X2713"/>
      <c r="Y2713"/>
      <c r="Z2713"/>
      <c r="AA2713"/>
      <c r="AB2713"/>
      <c r="AC2713"/>
      <c r="AD2713"/>
      <c r="AE2713">
        <v>8.4000000000000003E-4</v>
      </c>
      <c r="AF2713"/>
      <c r="AG2713"/>
      <c r="AH2713"/>
      <c r="AI2713"/>
      <c r="AJ2713"/>
      <c r="AK2713"/>
      <c r="AL2713"/>
      <c r="AM2713"/>
      <c r="AN2713"/>
      <c r="AO2713"/>
      <c r="AP2713"/>
      <c r="AQ2713"/>
      <c r="AR2713"/>
      <c r="AS2713" t="s">
        <v>1353</v>
      </c>
      <c r="AT2713" s="108" t="str">
        <f t="shared" si="42"/>
        <v>BD4_2025-08-03_N</v>
      </c>
    </row>
    <row r="2714" spans="1:46" x14ac:dyDescent="0.35">
      <c r="A2714" t="s">
        <v>2030</v>
      </c>
      <c r="B2714" t="s">
        <v>1349</v>
      </c>
      <c r="C2714" t="s">
        <v>1361</v>
      </c>
      <c r="D2714" t="s">
        <v>1349</v>
      </c>
      <c r="E2714">
        <v>160.09649999999999</v>
      </c>
      <c r="F2714" t="s">
        <v>1351</v>
      </c>
      <c r="G2714" s="6">
        <v>45872.819328703707</v>
      </c>
      <c r="H2714" t="s">
        <v>1468</v>
      </c>
      <c r="I2714" t="s">
        <v>1352</v>
      </c>
      <c r="J2714"/>
      <c r="K2714" t="s">
        <v>1360</v>
      </c>
      <c r="L2714">
        <v>0</v>
      </c>
      <c r="M2714">
        <v>0</v>
      </c>
      <c r="N2714">
        <v>0.16397999999999999</v>
      </c>
      <c r="O2714">
        <v>1.319E-2</v>
      </c>
      <c r="P2714"/>
      <c r="Q2714"/>
      <c r="R2714">
        <v>0.17716999999999999</v>
      </c>
      <c r="S2714"/>
      <c r="T2714"/>
      <c r="U2714"/>
      <c r="V2714"/>
      <c r="W2714"/>
      <c r="X2714"/>
      <c r="Y2714"/>
      <c r="Z2714"/>
      <c r="AA2714"/>
      <c r="AB2714"/>
      <c r="AC2714"/>
      <c r="AD2714"/>
      <c r="AE2714">
        <v>1.319E-2</v>
      </c>
      <c r="AF2714"/>
      <c r="AG2714"/>
      <c r="AH2714"/>
      <c r="AI2714"/>
      <c r="AJ2714"/>
      <c r="AK2714"/>
      <c r="AL2714"/>
      <c r="AM2714"/>
      <c r="AN2714"/>
      <c r="AO2714"/>
      <c r="AP2714"/>
      <c r="AQ2714"/>
      <c r="AR2714"/>
      <c r="AS2714" t="s">
        <v>1353</v>
      </c>
      <c r="AT2714" s="108" t="str">
        <f t="shared" si="42"/>
        <v>DBA_2025-08-03_T</v>
      </c>
    </row>
    <row r="2715" spans="1:46" x14ac:dyDescent="0.35">
      <c r="A2715" t="s">
        <v>2014</v>
      </c>
      <c r="B2715" t="s">
        <v>1349</v>
      </c>
      <c r="C2715" t="s">
        <v>1361</v>
      </c>
      <c r="D2715" t="s">
        <v>1349</v>
      </c>
      <c r="E2715">
        <v>265.03309999999999</v>
      </c>
      <c r="F2715" t="s">
        <v>1351</v>
      </c>
      <c r="G2715" s="6">
        <v>45872.819537037038</v>
      </c>
      <c r="H2715" t="s">
        <v>1468</v>
      </c>
      <c r="I2715" t="s">
        <v>1352</v>
      </c>
      <c r="J2715"/>
      <c r="K2715"/>
      <c r="L2715">
        <v>0</v>
      </c>
      <c r="M2715">
        <v>0</v>
      </c>
      <c r="N2715">
        <v>0.27105000000000001</v>
      </c>
      <c r="O2715">
        <v>3.0300000000000001E-3</v>
      </c>
      <c r="P2715"/>
      <c r="Q2715"/>
      <c r="R2715">
        <v>0.27407999999999999</v>
      </c>
      <c r="S2715"/>
      <c r="T2715"/>
      <c r="U2715"/>
      <c r="V2715"/>
      <c r="W2715"/>
      <c r="X2715"/>
      <c r="Y2715"/>
      <c r="Z2715"/>
      <c r="AA2715"/>
      <c r="AB2715"/>
      <c r="AC2715"/>
      <c r="AD2715"/>
      <c r="AE2715">
        <v>3.0300000000000001E-3</v>
      </c>
      <c r="AF2715"/>
      <c r="AG2715"/>
      <c r="AH2715"/>
      <c r="AI2715"/>
      <c r="AJ2715"/>
      <c r="AK2715"/>
      <c r="AL2715"/>
      <c r="AM2715"/>
      <c r="AN2715"/>
      <c r="AO2715"/>
      <c r="AP2715"/>
      <c r="AQ2715"/>
      <c r="AR2715"/>
      <c r="AS2715" t="s">
        <v>1353</v>
      </c>
      <c r="AT2715" s="108" t="str">
        <f t="shared" si="42"/>
        <v>LSC1_2025-08-03_T</v>
      </c>
    </row>
    <row r="2716" spans="1:46" x14ac:dyDescent="0.35">
      <c r="A2716" t="s">
        <v>2039</v>
      </c>
      <c r="B2716" t="s">
        <v>1349</v>
      </c>
      <c r="C2716" t="s">
        <v>1361</v>
      </c>
      <c r="D2716" t="s">
        <v>1349</v>
      </c>
      <c r="E2716">
        <v>149.71080000000001</v>
      </c>
      <c r="F2716" t="s">
        <v>1351</v>
      </c>
      <c r="G2716" s="6">
        <v>45872.820474537039</v>
      </c>
      <c r="H2716"/>
      <c r="I2716" t="s">
        <v>1352</v>
      </c>
      <c r="J2716"/>
      <c r="K2716" t="s">
        <v>1360</v>
      </c>
      <c r="L2716">
        <v>0</v>
      </c>
      <c r="M2716">
        <v>0</v>
      </c>
      <c r="N2716">
        <v>0.15347</v>
      </c>
      <c r="O2716">
        <v>5.4400000000000004E-3</v>
      </c>
      <c r="P2716"/>
      <c r="Q2716"/>
      <c r="R2716">
        <v>0.15890000000000001</v>
      </c>
      <c r="S2716"/>
      <c r="T2716"/>
      <c r="U2716"/>
      <c r="V2716"/>
      <c r="W2716"/>
      <c r="X2716"/>
      <c r="Y2716"/>
      <c r="Z2716"/>
      <c r="AA2716"/>
      <c r="AB2716"/>
      <c r="AC2716"/>
      <c r="AD2716"/>
      <c r="AE2716">
        <v>5.4400000000000004E-3</v>
      </c>
      <c r="AF2716"/>
      <c r="AG2716"/>
      <c r="AH2716"/>
      <c r="AI2716"/>
      <c r="AJ2716"/>
      <c r="AK2716"/>
      <c r="AL2716"/>
      <c r="AM2716"/>
      <c r="AN2716"/>
      <c r="AO2716"/>
      <c r="AP2716"/>
      <c r="AQ2716"/>
      <c r="AR2716"/>
      <c r="AS2716" t="s">
        <v>1353</v>
      </c>
      <c r="AT2716" s="108" t="str">
        <f t="shared" si="42"/>
        <v>PP1_2025-08-03_T</v>
      </c>
    </row>
    <row r="2717" spans="1:46" x14ac:dyDescent="0.35">
      <c r="A2717" t="s">
        <v>2031</v>
      </c>
      <c r="B2717" t="s">
        <v>1349</v>
      </c>
      <c r="C2717" t="s">
        <v>1361</v>
      </c>
      <c r="D2717" t="s">
        <v>1349</v>
      </c>
      <c r="E2717">
        <v>475.26589999999999</v>
      </c>
      <c r="F2717" t="s">
        <v>1351</v>
      </c>
      <c r="G2717" s="6">
        <v>45872.821099537039</v>
      </c>
      <c r="H2717"/>
      <c r="I2717" t="s">
        <v>1352</v>
      </c>
      <c r="J2717"/>
      <c r="K2717" t="s">
        <v>1360</v>
      </c>
      <c r="L2717">
        <v>22</v>
      </c>
      <c r="M2717">
        <v>0</v>
      </c>
      <c r="N2717">
        <v>2.4119999999999999E-2</v>
      </c>
      <c r="O2717">
        <v>-1.8000000000000001E-4</v>
      </c>
      <c r="P2717"/>
      <c r="Q2717"/>
      <c r="R2717">
        <v>2.3949999999999999E-2</v>
      </c>
      <c r="S2717"/>
      <c r="T2717"/>
      <c r="U2717"/>
      <c r="V2717"/>
      <c r="W2717"/>
      <c r="X2717"/>
      <c r="Y2717"/>
      <c r="Z2717"/>
      <c r="AA2717"/>
      <c r="AB2717"/>
      <c r="AC2717"/>
      <c r="AD2717"/>
      <c r="AE2717">
        <v>-1.8000000000000001E-4</v>
      </c>
      <c r="AF2717"/>
      <c r="AG2717"/>
      <c r="AH2717"/>
      <c r="AI2717"/>
      <c r="AJ2717"/>
      <c r="AK2717"/>
      <c r="AL2717"/>
      <c r="AM2717"/>
      <c r="AN2717"/>
      <c r="AO2717"/>
      <c r="AP2717"/>
      <c r="AQ2717"/>
      <c r="AR2717"/>
      <c r="AS2717" t="s">
        <v>1353</v>
      </c>
      <c r="AT2717" s="108" t="str">
        <f t="shared" si="42"/>
        <v>GMP1_2025-08-03_T</v>
      </c>
    </row>
    <row r="2718" spans="1:46" x14ac:dyDescent="0.35">
      <c r="A2718" t="s">
        <v>2041</v>
      </c>
      <c r="B2718" t="s">
        <v>1349</v>
      </c>
      <c r="C2718" t="s">
        <v>1361</v>
      </c>
      <c r="D2718" t="s">
        <v>1349</v>
      </c>
      <c r="E2718">
        <v>794.09939999999995</v>
      </c>
      <c r="F2718" t="s">
        <v>1351</v>
      </c>
      <c r="G2718" s="6">
        <v>45872.821620370371</v>
      </c>
      <c r="H2718"/>
      <c r="I2718" t="s">
        <v>1352</v>
      </c>
      <c r="J2718"/>
      <c r="K2718" t="s">
        <v>1360</v>
      </c>
      <c r="L2718">
        <v>4</v>
      </c>
      <c r="M2718">
        <v>0</v>
      </c>
      <c r="N2718">
        <v>0.16269</v>
      </c>
      <c r="O2718">
        <v>-4.2000000000000002E-4</v>
      </c>
      <c r="P2718"/>
      <c r="Q2718"/>
      <c r="R2718">
        <v>0.16225999999999999</v>
      </c>
      <c r="S2718"/>
      <c r="T2718"/>
      <c r="U2718"/>
      <c r="V2718"/>
      <c r="W2718"/>
      <c r="X2718"/>
      <c r="Y2718"/>
      <c r="Z2718"/>
      <c r="AA2718"/>
      <c r="AB2718"/>
      <c r="AC2718"/>
      <c r="AD2718"/>
      <c r="AE2718">
        <v>-4.2000000000000002E-4</v>
      </c>
      <c r="AF2718"/>
      <c r="AG2718"/>
      <c r="AH2718"/>
      <c r="AI2718"/>
      <c r="AJ2718"/>
      <c r="AK2718"/>
      <c r="AL2718"/>
      <c r="AM2718"/>
      <c r="AN2718"/>
      <c r="AO2718"/>
      <c r="AP2718"/>
      <c r="AQ2718"/>
      <c r="AR2718"/>
      <c r="AS2718" t="s">
        <v>1353</v>
      </c>
      <c r="AT2718" s="108" t="str">
        <f t="shared" si="42"/>
        <v>ABM4_2025-08-03_T</v>
      </c>
    </row>
    <row r="2719" spans="1:46" x14ac:dyDescent="0.35">
      <c r="A2719" t="s">
        <v>2043</v>
      </c>
      <c r="B2719" t="s">
        <v>1349</v>
      </c>
      <c r="C2719" t="s">
        <v>1361</v>
      </c>
      <c r="D2719" t="s">
        <v>1349</v>
      </c>
      <c r="E2719">
        <v>20.957450000000001</v>
      </c>
      <c r="F2719" t="s">
        <v>1351</v>
      </c>
      <c r="G2719" s="6">
        <v>45872.82203703704</v>
      </c>
      <c r="H2719"/>
      <c r="I2719" t="s">
        <v>1352</v>
      </c>
      <c r="J2719"/>
      <c r="K2719"/>
      <c r="L2719">
        <v>0</v>
      </c>
      <c r="M2719">
        <v>0</v>
      </c>
      <c r="N2719">
        <v>2.4410000000000001E-2</v>
      </c>
      <c r="O2719">
        <v>4.5900000000000003E-3</v>
      </c>
      <c r="P2719"/>
      <c r="Q2719"/>
      <c r="R2719">
        <v>2.9000000000000001E-2</v>
      </c>
      <c r="S2719"/>
      <c r="T2719"/>
      <c r="U2719"/>
      <c r="V2719"/>
      <c r="W2719"/>
      <c r="X2719"/>
      <c r="Y2719"/>
      <c r="Z2719"/>
      <c r="AA2719"/>
      <c r="AB2719"/>
      <c r="AC2719"/>
      <c r="AD2719"/>
      <c r="AE2719">
        <v>4.5900000000000003E-3</v>
      </c>
      <c r="AF2719"/>
      <c r="AG2719"/>
      <c r="AH2719"/>
      <c r="AI2719"/>
      <c r="AJ2719"/>
      <c r="AK2719"/>
      <c r="AL2719"/>
      <c r="AM2719"/>
      <c r="AN2719"/>
      <c r="AO2719"/>
      <c r="AP2719"/>
      <c r="AQ2719"/>
      <c r="AR2719"/>
      <c r="AS2719" t="s">
        <v>1353</v>
      </c>
      <c r="AT2719" s="108" t="str">
        <f t="shared" si="42"/>
        <v>SYL1_2025-08-03_T</v>
      </c>
    </row>
    <row r="2720" spans="1:46" x14ac:dyDescent="0.35">
      <c r="A2720" t="s">
        <v>2042</v>
      </c>
      <c r="B2720" t="s">
        <v>1349</v>
      </c>
      <c r="C2720" t="s">
        <v>1356</v>
      </c>
      <c r="D2720" t="s">
        <v>1349</v>
      </c>
      <c r="E2720">
        <v>9.1249999999999998E-2</v>
      </c>
      <c r="F2720" t="s">
        <v>1357</v>
      </c>
      <c r="G2720" s="6">
        <v>45872.822245370371</v>
      </c>
      <c r="H2720"/>
      <c r="I2720" t="s">
        <v>1352</v>
      </c>
      <c r="J2720"/>
      <c r="K2720" t="s">
        <v>1360</v>
      </c>
      <c r="L2720">
        <v>0</v>
      </c>
      <c r="M2720">
        <v>0</v>
      </c>
      <c r="N2720">
        <v>3.6859999999999997E-2</v>
      </c>
      <c r="O2720">
        <v>4.5199999999999997E-3</v>
      </c>
      <c r="P2720"/>
      <c r="Q2720"/>
      <c r="R2720">
        <v>4.1390000000000003E-2</v>
      </c>
      <c r="S2720"/>
      <c r="T2720"/>
      <c r="U2720"/>
      <c r="V2720"/>
      <c r="W2720"/>
      <c r="X2720"/>
      <c r="Y2720"/>
      <c r="Z2720"/>
      <c r="AA2720"/>
      <c r="AB2720"/>
      <c r="AC2720"/>
      <c r="AD2720"/>
      <c r="AE2720">
        <v>4.5199999999999997E-3</v>
      </c>
      <c r="AF2720"/>
      <c r="AG2720"/>
      <c r="AH2720"/>
      <c r="AI2720"/>
      <c r="AJ2720"/>
      <c r="AK2720"/>
      <c r="AL2720"/>
      <c r="AM2720"/>
      <c r="AN2720"/>
      <c r="AO2720"/>
      <c r="AP2720"/>
      <c r="AQ2720"/>
      <c r="AR2720"/>
      <c r="AS2720" t="s">
        <v>1353</v>
      </c>
      <c r="AT2720" s="108" t="str">
        <f t="shared" si="42"/>
        <v>BRL1_2025-08-03_P</v>
      </c>
    </row>
    <row r="2721" spans="1:46" x14ac:dyDescent="0.35">
      <c r="A2721" t="s">
        <v>2044</v>
      </c>
      <c r="B2721" t="s">
        <v>1349</v>
      </c>
      <c r="C2721" t="s">
        <v>1359</v>
      </c>
      <c r="D2721" t="s">
        <v>1349</v>
      </c>
      <c r="E2721">
        <v>339.86709999999999</v>
      </c>
      <c r="F2721" t="s">
        <v>1357</v>
      </c>
      <c r="G2721" s="6">
        <v>45872.823182870372</v>
      </c>
      <c r="H2721"/>
      <c r="I2721" t="s">
        <v>1352</v>
      </c>
      <c r="J2721"/>
      <c r="K2721" t="s">
        <v>1360</v>
      </c>
      <c r="L2721">
        <v>4</v>
      </c>
      <c r="M2721">
        <v>0</v>
      </c>
      <c r="N2721">
        <v>0.20391999999999999</v>
      </c>
      <c r="O2721">
        <v>0.13128000000000001</v>
      </c>
      <c r="P2721"/>
      <c r="Q2721"/>
      <c r="R2721">
        <v>0.3352</v>
      </c>
      <c r="S2721"/>
      <c r="T2721"/>
      <c r="U2721"/>
      <c r="V2721"/>
      <c r="W2721"/>
      <c r="X2721"/>
      <c r="Y2721"/>
      <c r="Z2721"/>
      <c r="AA2721"/>
      <c r="AB2721"/>
      <c r="AC2721"/>
      <c r="AD2721"/>
      <c r="AE2721">
        <v>0.13128000000000001</v>
      </c>
      <c r="AF2721"/>
      <c r="AG2721"/>
      <c r="AH2721"/>
      <c r="AI2721"/>
      <c r="AJ2721"/>
      <c r="AK2721"/>
      <c r="AL2721"/>
      <c r="AM2721"/>
      <c r="AN2721"/>
      <c r="AO2721"/>
      <c r="AP2721"/>
      <c r="AQ2721"/>
      <c r="AR2721"/>
      <c r="AS2721" t="s">
        <v>1353</v>
      </c>
      <c r="AT2721" s="108" t="str">
        <f t="shared" si="42"/>
        <v>BD4_2025-08-03_C</v>
      </c>
    </row>
    <row r="2722" spans="1:46" x14ac:dyDescent="0.35">
      <c r="A2722" t="s">
        <v>2044</v>
      </c>
      <c r="B2722" t="s">
        <v>1349</v>
      </c>
      <c r="C2722" t="s">
        <v>1361</v>
      </c>
      <c r="D2722" t="s">
        <v>1349</v>
      </c>
      <c r="E2722">
        <v>342.3</v>
      </c>
      <c r="F2722" t="s">
        <v>1351</v>
      </c>
      <c r="G2722" s="6">
        <v>45872.824537037035</v>
      </c>
      <c r="H2722"/>
      <c r="I2722" t="s">
        <v>1352</v>
      </c>
      <c r="J2722"/>
      <c r="K2722"/>
      <c r="L2722">
        <v>0</v>
      </c>
      <c r="M2722">
        <v>0</v>
      </c>
      <c r="N2722">
        <v>0.35088999999999998</v>
      </c>
      <c r="O2722">
        <v>8.4999999999999995E-4</v>
      </c>
      <c r="P2722"/>
      <c r="Q2722"/>
      <c r="R2722">
        <v>0.35174</v>
      </c>
      <c r="S2722"/>
      <c r="T2722"/>
      <c r="U2722"/>
      <c r="V2722"/>
      <c r="W2722"/>
      <c r="X2722"/>
      <c r="Y2722"/>
      <c r="Z2722"/>
      <c r="AA2722"/>
      <c r="AB2722"/>
      <c r="AC2722"/>
      <c r="AD2722"/>
      <c r="AE2722">
        <v>8.4999999999999995E-4</v>
      </c>
      <c r="AF2722"/>
      <c r="AG2722"/>
      <c r="AH2722"/>
      <c r="AI2722"/>
      <c r="AJ2722"/>
      <c r="AK2722"/>
      <c r="AL2722"/>
      <c r="AM2722"/>
      <c r="AN2722"/>
      <c r="AO2722"/>
      <c r="AP2722"/>
      <c r="AQ2722"/>
      <c r="AR2722"/>
      <c r="AS2722" t="s">
        <v>1353</v>
      </c>
      <c r="AT2722" s="108" t="str">
        <f t="shared" si="42"/>
        <v>BD4_2025-08-03_T</v>
      </c>
    </row>
    <row r="2723" spans="1:46" x14ac:dyDescent="0.35">
      <c r="A2723" t="s">
        <v>2043</v>
      </c>
      <c r="B2723" t="s">
        <v>1349</v>
      </c>
      <c r="C2723" t="s">
        <v>1359</v>
      </c>
      <c r="D2723" t="s">
        <v>1349</v>
      </c>
      <c r="E2723">
        <v>817.48689999999999</v>
      </c>
      <c r="F2723" t="s">
        <v>1357</v>
      </c>
      <c r="G2723" s="6">
        <v>45872.830474537041</v>
      </c>
      <c r="H2723"/>
      <c r="I2723" t="s">
        <v>1352</v>
      </c>
      <c r="J2723"/>
      <c r="K2723" t="s">
        <v>1360</v>
      </c>
      <c r="L2723">
        <v>34</v>
      </c>
      <c r="M2723">
        <v>0</v>
      </c>
      <c r="N2723">
        <v>7.6660000000000006E-2</v>
      </c>
      <c r="O2723">
        <v>0.13249</v>
      </c>
      <c r="P2723"/>
      <c r="Q2723"/>
      <c r="R2723">
        <v>0.20915</v>
      </c>
      <c r="S2723"/>
      <c r="T2723"/>
      <c r="U2723"/>
      <c r="V2723"/>
      <c r="W2723"/>
      <c r="X2723"/>
      <c r="Y2723"/>
      <c r="Z2723"/>
      <c r="AA2723"/>
      <c r="AB2723"/>
      <c r="AC2723"/>
      <c r="AD2723"/>
      <c r="AE2723">
        <v>0.13249</v>
      </c>
      <c r="AF2723"/>
      <c r="AG2723"/>
      <c r="AH2723"/>
      <c r="AI2723"/>
      <c r="AJ2723"/>
      <c r="AK2723"/>
      <c r="AL2723"/>
      <c r="AM2723"/>
      <c r="AN2723"/>
      <c r="AO2723"/>
      <c r="AP2723"/>
      <c r="AQ2723"/>
      <c r="AR2723"/>
      <c r="AS2723" t="s">
        <v>1353</v>
      </c>
      <c r="AT2723" s="108" t="str">
        <f t="shared" si="42"/>
        <v>SYL1_2025-08-03_C</v>
      </c>
    </row>
    <row r="2724" spans="1:46" x14ac:dyDescent="0.35">
      <c r="A2724" t="s">
        <v>2038</v>
      </c>
      <c r="B2724" t="s">
        <v>1349</v>
      </c>
      <c r="C2724" t="s">
        <v>1361</v>
      </c>
      <c r="D2724" t="s">
        <v>1349</v>
      </c>
      <c r="E2724">
        <v>1938.799</v>
      </c>
      <c r="F2724" t="s">
        <v>1351</v>
      </c>
      <c r="G2724" s="6">
        <v>45872.832557870373</v>
      </c>
      <c r="H2724"/>
      <c r="I2724" t="s">
        <v>1352</v>
      </c>
      <c r="J2724"/>
      <c r="K2724" t="s">
        <v>1360</v>
      </c>
      <c r="L2724">
        <v>4</v>
      </c>
      <c r="M2724">
        <v>0</v>
      </c>
      <c r="N2724">
        <v>0.39826</v>
      </c>
      <c r="O2724">
        <v>-8.0000000000000007E-5</v>
      </c>
      <c r="P2724"/>
      <c r="Q2724"/>
      <c r="R2724">
        <v>0.39817000000000002</v>
      </c>
      <c r="S2724"/>
      <c r="T2724"/>
      <c r="U2724"/>
      <c r="V2724"/>
      <c r="W2724"/>
      <c r="X2724"/>
      <c r="Y2724"/>
      <c r="Z2724"/>
      <c r="AA2724"/>
      <c r="AB2724"/>
      <c r="AC2724"/>
      <c r="AD2724"/>
      <c r="AE2724">
        <v>-8.0000000000000007E-5</v>
      </c>
      <c r="AF2724"/>
      <c r="AG2724"/>
      <c r="AH2724"/>
      <c r="AI2724"/>
      <c r="AJ2724"/>
      <c r="AK2724"/>
      <c r="AL2724"/>
      <c r="AM2724"/>
      <c r="AN2724"/>
      <c r="AO2724"/>
      <c r="AP2724"/>
      <c r="AQ2724"/>
      <c r="AR2724"/>
      <c r="AS2724" t="s">
        <v>1353</v>
      </c>
      <c r="AT2724" s="108" t="str">
        <f t="shared" si="42"/>
        <v>MR2_2025-08-03_T</v>
      </c>
    </row>
    <row r="2725" spans="1:46" x14ac:dyDescent="0.35">
      <c r="A2725" t="s">
        <v>2017</v>
      </c>
      <c r="B2725" t="s">
        <v>1349</v>
      </c>
      <c r="C2725" t="s">
        <v>1361</v>
      </c>
      <c r="D2725" t="s">
        <v>1349</v>
      </c>
      <c r="E2725">
        <v>1242.588</v>
      </c>
      <c r="F2725" t="s">
        <v>1351</v>
      </c>
      <c r="G2725" s="6">
        <v>45872.832974537036</v>
      </c>
      <c r="H2725"/>
      <c r="I2725" t="s">
        <v>1352</v>
      </c>
      <c r="J2725"/>
      <c r="K2725" t="s">
        <v>1360</v>
      </c>
      <c r="L2725">
        <v>4</v>
      </c>
      <c r="M2725">
        <v>0</v>
      </c>
      <c r="N2725">
        <v>0.25409999999999999</v>
      </c>
      <c r="O2725">
        <v>-2.4000000000000001E-4</v>
      </c>
      <c r="P2725"/>
      <c r="Q2725"/>
      <c r="R2725">
        <v>0.25385999999999997</v>
      </c>
      <c r="S2725"/>
      <c r="T2725"/>
      <c r="U2725"/>
      <c r="V2725"/>
      <c r="W2725"/>
      <c r="X2725"/>
      <c r="Y2725"/>
      <c r="Z2725"/>
      <c r="AA2725"/>
      <c r="AB2725"/>
      <c r="AC2725"/>
      <c r="AD2725"/>
      <c r="AE2725">
        <v>-2.4000000000000001E-4</v>
      </c>
      <c r="AF2725"/>
      <c r="AG2725"/>
      <c r="AH2725"/>
      <c r="AI2725"/>
      <c r="AJ2725"/>
      <c r="AK2725"/>
      <c r="AL2725"/>
      <c r="AM2725"/>
      <c r="AN2725"/>
      <c r="AO2725"/>
      <c r="AP2725"/>
      <c r="AQ2725"/>
      <c r="AR2725"/>
      <c r="AS2725" t="s">
        <v>1353</v>
      </c>
      <c r="AT2725" s="108" t="str">
        <f t="shared" si="42"/>
        <v>MDWL1_2025-08-03_T</v>
      </c>
    </row>
  </sheetData>
  <autoFilter ref="A1:AT2203" xr:uid="{648F97FF-5699-4A60-9624-8B3E1EA45069}">
    <sortState xmlns:xlrd2="http://schemas.microsoft.com/office/spreadsheetml/2017/richdata2" ref="A2:AT2725">
      <sortCondition ref="G1:G2203"/>
    </sortState>
  </autoFilter>
  <sortState xmlns:xlrd2="http://schemas.microsoft.com/office/spreadsheetml/2017/richdata2" ref="A1970:XFD2236">
    <sortCondition ref="A1970:A2236"/>
  </sortState>
  <phoneticPr fontId="18" type="noConversion"/>
  <conditionalFormatting sqref="AT1:AT2725">
    <cfRule type="duplicateValues" dxfId="14" priority="46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93AB-9330-4C4B-BB76-A99359F7D922}">
  <dimension ref="A1:J797"/>
  <sheetViews>
    <sheetView tabSelected="1" zoomScale="120" workbookViewId="0">
      <pane ySplit="1" topLeftCell="A700" activePane="bottomLeft" state="frozen"/>
      <selection pane="bottomLeft" activeCell="C714" sqref="C714:C724"/>
    </sheetView>
  </sheetViews>
  <sheetFormatPr defaultColWidth="8.453125" defaultRowHeight="14.5" x14ac:dyDescent="0.35"/>
  <cols>
    <col min="1" max="1" width="17.36328125" customWidth="1"/>
    <col min="3" max="3" width="10.453125" style="6" customWidth="1"/>
    <col min="4" max="4" width="9" bestFit="1" customWidth="1"/>
    <col min="9" max="9" width="8.453125" style="91"/>
    <col min="10" max="10" width="10.453125" customWidth="1"/>
  </cols>
  <sheetData>
    <row r="1" spans="1:10" s="48" customFormat="1" ht="29" x14ac:dyDescent="0.35">
      <c r="A1" s="103" t="s">
        <v>111</v>
      </c>
      <c r="B1" s="104" t="s">
        <v>1239</v>
      </c>
      <c r="C1" s="116" t="s">
        <v>1240</v>
      </c>
      <c r="D1" s="4" t="s">
        <v>2045</v>
      </c>
      <c r="E1" s="4" t="s">
        <v>2046</v>
      </c>
      <c r="F1" s="4" t="s">
        <v>2047</v>
      </c>
      <c r="G1" s="4" t="s">
        <v>2048</v>
      </c>
      <c r="H1" s="101" t="s">
        <v>1313</v>
      </c>
      <c r="I1" s="106" t="s">
        <v>2049</v>
      </c>
    </row>
    <row r="2" spans="1:10" x14ac:dyDescent="0.35">
      <c r="A2" s="13" t="str">
        <f>$B2&amp;"_"&amp;TEXT($C2,"yyyy-mm-dd")</f>
        <v>APL1_2025-05-18</v>
      </c>
      <c r="B2" s="114" t="s">
        <v>312</v>
      </c>
      <c r="C2" s="6">
        <v>45795</v>
      </c>
      <c r="D2" s="115">
        <v>6.55</v>
      </c>
      <c r="E2" s="115">
        <v>6.35</v>
      </c>
      <c r="F2" s="115">
        <v>6.29</v>
      </c>
      <c r="G2" s="77"/>
      <c r="H2" s="76"/>
      <c r="I2" s="91">
        <f>MIN($D2:$G2)</f>
        <v>6.29</v>
      </c>
      <c r="J2" s="114"/>
    </row>
    <row r="3" spans="1:10" x14ac:dyDescent="0.35">
      <c r="A3" s="13" t="str">
        <f t="shared" ref="A3:A42" si="0">$B3&amp;"_"&amp;TEXT($C3,"yyyy-mm-dd")</f>
        <v>AWL1_2025-05-18</v>
      </c>
      <c r="B3" t="s">
        <v>154</v>
      </c>
      <c r="C3" s="6">
        <v>45795</v>
      </c>
      <c r="D3">
        <v>16.3</v>
      </c>
      <c r="E3">
        <v>16</v>
      </c>
      <c r="F3">
        <v>15.9</v>
      </c>
      <c r="I3" s="91">
        <f t="shared" ref="I3:I42" si="1">MIN($D3:$G3)</f>
        <v>15.9</v>
      </c>
    </row>
    <row r="4" spans="1:10" x14ac:dyDescent="0.35">
      <c r="A4" s="13" t="str">
        <f t="shared" si="0"/>
        <v>AX1_2025-05-18</v>
      </c>
      <c r="B4" t="s">
        <v>168</v>
      </c>
      <c r="C4" s="6">
        <v>45795</v>
      </c>
      <c r="D4">
        <v>2.59</v>
      </c>
      <c r="E4">
        <v>2.5299999999999998</v>
      </c>
      <c r="F4">
        <v>2.33</v>
      </c>
      <c r="I4" s="91">
        <f t="shared" si="1"/>
        <v>2.33</v>
      </c>
    </row>
    <row r="5" spans="1:10" x14ac:dyDescent="0.35">
      <c r="A5" s="13" t="str">
        <f t="shared" si="0"/>
        <v>AX2_2025-05-18</v>
      </c>
      <c r="B5" t="s">
        <v>175</v>
      </c>
      <c r="C5" s="6">
        <v>45795</v>
      </c>
      <c r="D5">
        <v>1.64</v>
      </c>
      <c r="E5">
        <v>1.63</v>
      </c>
      <c r="F5">
        <v>1.59</v>
      </c>
      <c r="I5" s="91">
        <f t="shared" si="1"/>
        <v>1.59</v>
      </c>
    </row>
    <row r="6" spans="1:10" x14ac:dyDescent="0.35">
      <c r="A6" s="13" t="str">
        <f t="shared" si="0"/>
        <v>BB1_2025-05-18</v>
      </c>
      <c r="B6" t="s">
        <v>181</v>
      </c>
      <c r="C6" s="6">
        <v>45795</v>
      </c>
      <c r="D6">
        <v>6.83</v>
      </c>
      <c r="E6">
        <v>6.77</v>
      </c>
      <c r="F6">
        <v>6.81</v>
      </c>
      <c r="I6" s="91">
        <f t="shared" si="1"/>
        <v>6.77</v>
      </c>
    </row>
    <row r="7" spans="1:10" x14ac:dyDescent="0.35">
      <c r="A7" s="13" t="str">
        <f t="shared" si="0"/>
        <v>BD1a_2025-05-18</v>
      </c>
      <c r="B7" t="s">
        <v>186</v>
      </c>
      <c r="C7" s="6">
        <v>45795</v>
      </c>
      <c r="D7">
        <v>33.4</v>
      </c>
      <c r="E7">
        <v>29.7</v>
      </c>
      <c r="F7">
        <v>27.5</v>
      </c>
      <c r="I7" s="91">
        <f t="shared" si="1"/>
        <v>27.5</v>
      </c>
    </row>
    <row r="8" spans="1:10" x14ac:dyDescent="0.35">
      <c r="A8" s="13" t="str">
        <f t="shared" si="0"/>
        <v>BLDL1_2025-05-18</v>
      </c>
      <c r="B8" t="s">
        <v>189</v>
      </c>
      <c r="C8" s="6">
        <v>45795</v>
      </c>
      <c r="D8">
        <v>19.600000000000001</v>
      </c>
      <c r="E8">
        <v>20.3</v>
      </c>
      <c r="F8">
        <v>16.899999999999999</v>
      </c>
      <c r="I8" s="91">
        <f t="shared" si="1"/>
        <v>16.899999999999999</v>
      </c>
    </row>
    <row r="9" spans="1:10" x14ac:dyDescent="0.35">
      <c r="A9" s="13" t="str">
        <f t="shared" si="0"/>
        <v>BRL1_2025-05-18</v>
      </c>
      <c r="B9" t="s">
        <v>195</v>
      </c>
      <c r="C9" s="6">
        <v>45795</v>
      </c>
      <c r="D9">
        <v>9.7200000000000006</v>
      </c>
      <c r="E9">
        <v>8.34</v>
      </c>
      <c r="F9">
        <v>8.42</v>
      </c>
      <c r="I9" s="91">
        <f t="shared" si="1"/>
        <v>8.34</v>
      </c>
    </row>
    <row r="10" spans="1:10" x14ac:dyDescent="0.35">
      <c r="A10" s="13" t="str">
        <f t="shared" si="0"/>
        <v>CB2_2025-05-18</v>
      </c>
      <c r="B10" t="s">
        <v>198</v>
      </c>
      <c r="C10" s="6">
        <v>45795</v>
      </c>
      <c r="D10">
        <v>4.51</v>
      </c>
      <c r="E10">
        <v>4.25</v>
      </c>
      <c r="F10">
        <v>4.26</v>
      </c>
      <c r="I10" s="91">
        <f t="shared" si="1"/>
        <v>4.25</v>
      </c>
    </row>
    <row r="11" spans="1:10" x14ac:dyDescent="0.35">
      <c r="A11" s="13" t="str">
        <f t="shared" si="0"/>
        <v>CB3_2025-05-18</v>
      </c>
      <c r="B11" t="s">
        <v>201</v>
      </c>
      <c r="C11" s="6">
        <v>45795</v>
      </c>
      <c r="D11">
        <v>5.45</v>
      </c>
      <c r="E11">
        <v>5.13</v>
      </c>
      <c r="F11">
        <v>5.27</v>
      </c>
      <c r="I11" s="91">
        <f t="shared" si="1"/>
        <v>5.13</v>
      </c>
    </row>
    <row r="12" spans="1:10" x14ac:dyDescent="0.35">
      <c r="A12" s="13" t="str">
        <f t="shared" si="0"/>
        <v>CL2_2025-05-18</v>
      </c>
      <c r="B12" t="s">
        <v>207</v>
      </c>
      <c r="C12" s="6">
        <v>45795</v>
      </c>
      <c r="D12">
        <v>10.4</v>
      </c>
      <c r="E12">
        <v>10.5</v>
      </c>
      <c r="F12">
        <v>10.3</v>
      </c>
      <c r="I12" s="91">
        <f t="shared" si="1"/>
        <v>10.3</v>
      </c>
    </row>
    <row r="13" spans="1:10" x14ac:dyDescent="0.35">
      <c r="A13" s="13" t="str">
        <f t="shared" si="0"/>
        <v>CL4_2025-05-18</v>
      </c>
      <c r="B13" t="s">
        <v>211</v>
      </c>
      <c r="C13" s="6">
        <v>45795</v>
      </c>
      <c r="D13">
        <v>18</v>
      </c>
      <c r="E13">
        <v>20.8</v>
      </c>
      <c r="F13">
        <v>21.7</v>
      </c>
      <c r="I13" s="91">
        <f t="shared" si="1"/>
        <v>18</v>
      </c>
    </row>
    <row r="14" spans="1:10" x14ac:dyDescent="0.35">
      <c r="A14" s="13" t="str">
        <f t="shared" si="0"/>
        <v>CL5_2025-05-18</v>
      </c>
      <c r="B14" t="s">
        <v>217</v>
      </c>
      <c r="C14" s="6">
        <v>45795</v>
      </c>
      <c r="D14">
        <v>7.26</v>
      </c>
      <c r="E14">
        <v>7.01</v>
      </c>
      <c r="F14">
        <v>6.57</v>
      </c>
      <c r="I14" s="91">
        <f t="shared" si="1"/>
        <v>6.57</v>
      </c>
    </row>
    <row r="15" spans="1:10" x14ac:dyDescent="0.35">
      <c r="A15" s="13" t="str">
        <f t="shared" si="0"/>
        <v>CTL1_2025-05-18</v>
      </c>
      <c r="B15" t="s">
        <v>223</v>
      </c>
      <c r="C15" s="6">
        <v>45795</v>
      </c>
      <c r="D15">
        <v>12.2</v>
      </c>
      <c r="E15">
        <v>11.5</v>
      </c>
      <c r="F15">
        <v>9.9499999999999993</v>
      </c>
      <c r="I15" s="91">
        <f t="shared" si="1"/>
        <v>9.9499999999999993</v>
      </c>
    </row>
    <row r="16" spans="1:10" x14ac:dyDescent="0.35">
      <c r="A16" s="13" t="str">
        <f t="shared" si="0"/>
        <v>CVL1_2025-05-18</v>
      </c>
      <c r="B16" t="s">
        <v>225</v>
      </c>
      <c r="C16" s="6">
        <v>45795</v>
      </c>
      <c r="D16">
        <v>4.49</v>
      </c>
      <c r="E16">
        <v>3.64</v>
      </c>
      <c r="F16">
        <v>3.39</v>
      </c>
      <c r="I16" s="91">
        <f t="shared" si="1"/>
        <v>3.39</v>
      </c>
    </row>
    <row r="17" spans="1:9" x14ac:dyDescent="0.35">
      <c r="A17" s="13" t="str">
        <f t="shared" si="0"/>
        <v>DB1_2025-05-18</v>
      </c>
      <c r="B17" t="s">
        <v>227</v>
      </c>
      <c r="C17" s="6">
        <v>45795</v>
      </c>
      <c r="D17">
        <v>6.39</v>
      </c>
      <c r="E17">
        <v>5.38</v>
      </c>
      <c r="F17">
        <v>5.19</v>
      </c>
      <c r="I17" s="91">
        <f t="shared" si="1"/>
        <v>5.19</v>
      </c>
    </row>
    <row r="18" spans="1:9" x14ac:dyDescent="0.35">
      <c r="A18" s="13" t="str">
        <f t="shared" si="0"/>
        <v>DE1_2025-05-18</v>
      </c>
      <c r="B18" t="s">
        <v>231</v>
      </c>
      <c r="C18" s="6">
        <v>45795</v>
      </c>
      <c r="D18">
        <v>3.34</v>
      </c>
      <c r="E18">
        <v>3.34</v>
      </c>
      <c r="F18">
        <v>3.19</v>
      </c>
      <c r="I18" s="91">
        <f t="shared" si="1"/>
        <v>3.19</v>
      </c>
    </row>
    <row r="19" spans="1:9" x14ac:dyDescent="0.35">
      <c r="A19" s="13" t="str">
        <f t="shared" si="0"/>
        <v>ETL1_2025-05-18</v>
      </c>
      <c r="B19" t="s">
        <v>236</v>
      </c>
      <c r="C19" s="6">
        <v>45795</v>
      </c>
      <c r="D19">
        <v>11.1</v>
      </c>
      <c r="E19">
        <v>11.5</v>
      </c>
      <c r="F19">
        <v>12.2</v>
      </c>
      <c r="I19" s="91">
        <f t="shared" si="1"/>
        <v>11.1</v>
      </c>
    </row>
    <row r="20" spans="1:9" x14ac:dyDescent="0.35">
      <c r="A20" s="13" t="str">
        <f t="shared" si="0"/>
        <v>GMP1_2025-05-18</v>
      </c>
      <c r="B20" t="s">
        <v>239</v>
      </c>
      <c r="C20" s="6">
        <v>45795</v>
      </c>
      <c r="D20">
        <v>4.7300000000000004</v>
      </c>
      <c r="E20">
        <v>4.75</v>
      </c>
      <c r="F20">
        <v>4.6500000000000004</v>
      </c>
      <c r="I20" s="91">
        <f t="shared" si="1"/>
        <v>4.6500000000000004</v>
      </c>
    </row>
    <row r="21" spans="1:9" x14ac:dyDescent="0.35">
      <c r="A21" s="13" t="str">
        <f t="shared" si="0"/>
        <v>HA1_2025-05-18</v>
      </c>
      <c r="B21" t="s">
        <v>241</v>
      </c>
      <c r="C21" s="6">
        <v>45795</v>
      </c>
      <c r="D21">
        <v>1.29</v>
      </c>
      <c r="E21">
        <v>1.28</v>
      </c>
      <c r="F21">
        <v>1.24</v>
      </c>
      <c r="I21" s="91">
        <f t="shared" si="1"/>
        <v>1.24</v>
      </c>
    </row>
    <row r="22" spans="1:9" x14ac:dyDescent="0.35">
      <c r="A22" s="13" t="str">
        <f t="shared" si="0"/>
        <v>HB3_2025-05-18</v>
      </c>
      <c r="B22" t="s">
        <v>245</v>
      </c>
      <c r="C22" s="6">
        <v>45795</v>
      </c>
      <c r="D22">
        <v>11.9</v>
      </c>
      <c r="E22">
        <v>10</v>
      </c>
      <c r="F22">
        <v>8.57</v>
      </c>
      <c r="I22" s="91">
        <f t="shared" si="1"/>
        <v>8.57</v>
      </c>
    </row>
    <row r="23" spans="1:9" x14ac:dyDescent="0.35">
      <c r="A23" s="13" t="str">
        <f t="shared" si="0"/>
        <v>HL2_2025-05-18</v>
      </c>
      <c r="B23" t="s">
        <v>249</v>
      </c>
      <c r="C23" s="6">
        <v>45795</v>
      </c>
      <c r="D23">
        <v>19.899999999999999</v>
      </c>
      <c r="E23">
        <v>17.3</v>
      </c>
      <c r="F23">
        <v>17.899999999999999</v>
      </c>
      <c r="I23" s="91">
        <f t="shared" si="1"/>
        <v>17.3</v>
      </c>
    </row>
    <row r="24" spans="1:9" x14ac:dyDescent="0.35">
      <c r="A24" s="13" t="str">
        <f t="shared" si="0"/>
        <v>HO1_2025-05-18</v>
      </c>
      <c r="B24" t="s">
        <v>254</v>
      </c>
      <c r="C24" s="6">
        <v>45795</v>
      </c>
      <c r="D24">
        <v>8.68</v>
      </c>
      <c r="E24">
        <v>7.37</v>
      </c>
      <c r="F24">
        <v>8.2100000000000009</v>
      </c>
      <c r="I24" s="91">
        <f t="shared" si="1"/>
        <v>7.37</v>
      </c>
    </row>
    <row r="25" spans="1:9" x14ac:dyDescent="0.35">
      <c r="A25" s="13" t="str">
        <f t="shared" si="0"/>
        <v>MB3_2025-05-18</v>
      </c>
      <c r="B25" t="s">
        <v>256</v>
      </c>
      <c r="C25" s="6">
        <v>45795</v>
      </c>
      <c r="D25">
        <v>1.1499999999999999</v>
      </c>
      <c r="E25">
        <v>1.1599999999999999</v>
      </c>
      <c r="F25">
        <v>1.2</v>
      </c>
      <c r="I25" s="91">
        <f t="shared" si="1"/>
        <v>1.1499999999999999</v>
      </c>
    </row>
    <row r="26" spans="1:9" x14ac:dyDescent="0.35">
      <c r="A26" s="13" t="str">
        <f t="shared" si="0"/>
        <v>MDWL1_2025-05-18</v>
      </c>
      <c r="B26" t="s">
        <v>260</v>
      </c>
      <c r="C26" s="6">
        <v>45795</v>
      </c>
      <c r="D26">
        <v>5.68</v>
      </c>
      <c r="E26">
        <v>5.12</v>
      </c>
      <c r="F26">
        <v>5.18</v>
      </c>
      <c r="I26" s="91">
        <f t="shared" si="1"/>
        <v>5.12</v>
      </c>
    </row>
    <row r="27" spans="1:9" x14ac:dyDescent="0.35">
      <c r="A27" s="13" t="str">
        <f t="shared" si="0"/>
        <v>MR3_2025-05-18</v>
      </c>
      <c r="B27" t="s">
        <v>263</v>
      </c>
      <c r="C27" s="6">
        <v>45795</v>
      </c>
      <c r="D27">
        <v>7.52</v>
      </c>
      <c r="E27">
        <v>7.41</v>
      </c>
      <c r="F27">
        <v>8.85</v>
      </c>
      <c r="I27" s="91">
        <f t="shared" si="1"/>
        <v>7.41</v>
      </c>
    </row>
    <row r="28" spans="1:9" x14ac:dyDescent="0.35">
      <c r="A28" s="13" t="str">
        <f t="shared" si="0"/>
        <v>MR4_2025-05-18</v>
      </c>
      <c r="B28" t="s">
        <v>265</v>
      </c>
      <c r="C28" s="6">
        <v>45795</v>
      </c>
      <c r="D28">
        <v>5.76</v>
      </c>
      <c r="E28">
        <v>5.79</v>
      </c>
      <c r="F28">
        <v>6.57</v>
      </c>
      <c r="I28" s="91">
        <f t="shared" si="1"/>
        <v>5.76</v>
      </c>
    </row>
    <row r="29" spans="1:9" x14ac:dyDescent="0.35">
      <c r="A29" s="13" t="str">
        <f t="shared" si="0"/>
        <v>PL1_2025-05-18</v>
      </c>
      <c r="B29" t="s">
        <v>267</v>
      </c>
      <c r="C29" s="6">
        <v>45795</v>
      </c>
      <c r="D29">
        <v>4.2699999999999996</v>
      </c>
      <c r="E29">
        <v>4.1900000000000004</v>
      </c>
      <c r="F29">
        <v>4.22</v>
      </c>
      <c r="I29" s="91">
        <f t="shared" si="1"/>
        <v>4.1900000000000004</v>
      </c>
    </row>
    <row r="30" spans="1:9" x14ac:dyDescent="0.35">
      <c r="A30" s="13" t="str">
        <f t="shared" si="0"/>
        <v>PMRL1_2025-05-18</v>
      </c>
      <c r="B30" t="s">
        <v>269</v>
      </c>
      <c r="C30" s="6">
        <v>45795</v>
      </c>
      <c r="D30">
        <v>3.77</v>
      </c>
      <c r="E30">
        <v>3.75</v>
      </c>
      <c r="F30">
        <v>3.75</v>
      </c>
      <c r="I30" s="91">
        <f t="shared" si="1"/>
        <v>3.75</v>
      </c>
    </row>
    <row r="31" spans="1:9" x14ac:dyDescent="0.35">
      <c r="A31" s="13" t="str">
        <f t="shared" si="0"/>
        <v>PNVL1_2025-05-18</v>
      </c>
      <c r="B31" t="s">
        <v>271</v>
      </c>
      <c r="C31" s="6">
        <v>45795</v>
      </c>
      <c r="D31">
        <v>2.36</v>
      </c>
      <c r="E31">
        <v>2.5299999999999998</v>
      </c>
      <c r="F31">
        <v>2.57</v>
      </c>
      <c r="I31" s="91">
        <f t="shared" si="1"/>
        <v>2.36</v>
      </c>
    </row>
    <row r="32" spans="1:9" x14ac:dyDescent="0.35">
      <c r="A32" s="13" t="str">
        <f t="shared" si="0"/>
        <v>PP1_2025-05-18</v>
      </c>
      <c r="B32" t="s">
        <v>274</v>
      </c>
      <c r="C32" s="6">
        <v>45795</v>
      </c>
      <c r="D32">
        <v>5.92</v>
      </c>
      <c r="E32">
        <v>5.98</v>
      </c>
      <c r="F32">
        <v>5.75</v>
      </c>
      <c r="I32" s="91">
        <f t="shared" si="1"/>
        <v>5.75</v>
      </c>
    </row>
    <row r="33" spans="1:10" x14ac:dyDescent="0.35">
      <c r="A33" s="13" t="str">
        <f t="shared" si="0"/>
        <v>PRP1_2025-05-18</v>
      </c>
      <c r="B33" t="s">
        <v>277</v>
      </c>
      <c r="C33" s="6">
        <v>45795</v>
      </c>
      <c r="D33">
        <v>3.95</v>
      </c>
      <c r="E33">
        <v>3.79</v>
      </c>
      <c r="F33">
        <v>3.49</v>
      </c>
      <c r="I33" s="91">
        <f t="shared" si="1"/>
        <v>3.49</v>
      </c>
    </row>
    <row r="34" spans="1:10" x14ac:dyDescent="0.35">
      <c r="A34" s="13" t="str">
        <f t="shared" si="0"/>
        <v>RBA_2025-05-18</v>
      </c>
      <c r="B34" t="s">
        <v>279</v>
      </c>
      <c r="C34" s="6">
        <v>45795</v>
      </c>
      <c r="D34">
        <v>4.3899999999999997</v>
      </c>
      <c r="E34">
        <v>4.04</v>
      </c>
      <c r="F34">
        <v>4.16</v>
      </c>
      <c r="I34" s="91">
        <f t="shared" si="1"/>
        <v>4.04</v>
      </c>
    </row>
    <row r="35" spans="1:10" x14ac:dyDescent="0.35">
      <c r="A35" s="13" t="str">
        <f t="shared" si="0"/>
        <v>RK1_2025-05-18</v>
      </c>
      <c r="B35" t="s">
        <v>281</v>
      </c>
      <c r="C35" s="6">
        <v>45795</v>
      </c>
      <c r="D35">
        <v>2.2799999999999998</v>
      </c>
      <c r="E35">
        <v>2.2400000000000002</v>
      </c>
      <c r="F35">
        <v>2.4700000000000002</v>
      </c>
      <c r="I35" s="91">
        <f t="shared" si="1"/>
        <v>2.2400000000000002</v>
      </c>
    </row>
    <row r="36" spans="1:10" x14ac:dyDescent="0.35">
      <c r="A36" s="13" t="str">
        <f t="shared" si="0"/>
        <v>RO1a_2025-05-18</v>
      </c>
      <c r="B36" t="s">
        <v>285</v>
      </c>
      <c r="C36" s="6">
        <v>45795</v>
      </c>
      <c r="D36">
        <v>10.3</v>
      </c>
      <c r="E36">
        <v>10</v>
      </c>
      <c r="F36">
        <v>9.9499999999999993</v>
      </c>
      <c r="I36" s="91">
        <f t="shared" si="1"/>
        <v>9.9499999999999993</v>
      </c>
    </row>
    <row r="37" spans="1:10" x14ac:dyDescent="0.35">
      <c r="A37" s="13" t="str">
        <f t="shared" si="0"/>
        <v>ROL1_2025-05-18</v>
      </c>
      <c r="B37" t="s">
        <v>289</v>
      </c>
      <c r="C37" s="6">
        <v>45795</v>
      </c>
      <c r="D37">
        <v>7.18</v>
      </c>
      <c r="E37">
        <v>6.95</v>
      </c>
      <c r="F37">
        <v>6.98</v>
      </c>
      <c r="I37" s="91">
        <f t="shared" si="1"/>
        <v>6.95</v>
      </c>
    </row>
    <row r="38" spans="1:10" x14ac:dyDescent="0.35">
      <c r="A38" s="13" t="str">
        <f t="shared" si="0"/>
        <v>SB9_2025-05-18</v>
      </c>
      <c r="B38" t="s">
        <v>298</v>
      </c>
      <c r="C38" s="6">
        <v>45795</v>
      </c>
      <c r="D38">
        <v>7.23</v>
      </c>
      <c r="E38">
        <v>7.13</v>
      </c>
      <c r="F38">
        <v>6.97</v>
      </c>
      <c r="I38" s="91">
        <f t="shared" si="1"/>
        <v>6.97</v>
      </c>
    </row>
    <row r="39" spans="1:10" x14ac:dyDescent="0.35">
      <c r="A39" s="13" t="str">
        <f t="shared" si="0"/>
        <v>SPBP1_2025-05-18</v>
      </c>
      <c r="B39" t="s">
        <v>301</v>
      </c>
      <c r="C39" s="6">
        <v>45795</v>
      </c>
      <c r="D39">
        <v>17.899999999999999</v>
      </c>
      <c r="E39">
        <v>17.600000000000001</v>
      </c>
      <c r="F39">
        <v>17.3</v>
      </c>
      <c r="I39" s="91">
        <f t="shared" si="1"/>
        <v>17.3</v>
      </c>
    </row>
    <row r="40" spans="1:10" x14ac:dyDescent="0.35">
      <c r="A40" s="13" t="str">
        <f t="shared" si="0"/>
        <v>SPBP2_2025-05-18</v>
      </c>
      <c r="B40" t="s">
        <v>303</v>
      </c>
      <c r="C40" s="6">
        <v>45795</v>
      </c>
      <c r="D40">
        <v>14.4</v>
      </c>
      <c r="E40">
        <v>14.8</v>
      </c>
      <c r="F40">
        <v>14.1</v>
      </c>
      <c r="I40" s="91">
        <f t="shared" si="1"/>
        <v>14.1</v>
      </c>
    </row>
    <row r="41" spans="1:10" x14ac:dyDescent="0.35">
      <c r="A41" s="13" t="str">
        <f t="shared" si="0"/>
        <v>SYL1_2025-05-18</v>
      </c>
      <c r="B41" t="s">
        <v>307</v>
      </c>
      <c r="C41" s="6">
        <v>45795</v>
      </c>
      <c r="D41">
        <v>6.05</v>
      </c>
      <c r="E41">
        <v>5.66</v>
      </c>
      <c r="F41">
        <v>5.55</v>
      </c>
      <c r="I41" s="91">
        <f t="shared" si="1"/>
        <v>5.55</v>
      </c>
    </row>
    <row r="42" spans="1:10" x14ac:dyDescent="0.35">
      <c r="A42" s="13" t="str">
        <f t="shared" si="0"/>
        <v>SYNL1_2025-05-18</v>
      </c>
      <c r="B42" t="s">
        <v>310</v>
      </c>
      <c r="C42" s="6">
        <v>45795</v>
      </c>
      <c r="D42">
        <v>3.73</v>
      </c>
      <c r="E42">
        <v>3.61</v>
      </c>
      <c r="F42">
        <v>3.57</v>
      </c>
      <c r="I42" s="91">
        <f t="shared" si="1"/>
        <v>3.57</v>
      </c>
    </row>
    <row r="43" spans="1:10" x14ac:dyDescent="0.35">
      <c r="A43" s="13" t="str">
        <f t="shared" ref="A43:A83" si="2">$B43&amp;"_"&amp;TEXT($C43,"yyyy-mm-dd")</f>
        <v>ABM4_2025-05-25</v>
      </c>
      <c r="B43" t="s">
        <v>381</v>
      </c>
      <c r="C43" s="6">
        <v>45802</v>
      </c>
      <c r="D43">
        <v>7.39</v>
      </c>
      <c r="E43">
        <v>7.52</v>
      </c>
      <c r="F43">
        <v>7.69</v>
      </c>
      <c r="G43">
        <v>7.48</v>
      </c>
      <c r="I43" s="91">
        <f t="shared" ref="I43:I83" si="3">MIN($D43:$G43)</f>
        <v>7.39</v>
      </c>
    </row>
    <row r="44" spans="1:10" x14ac:dyDescent="0.35">
      <c r="A44" s="13" t="str">
        <f t="shared" si="2"/>
        <v>APL1_2025-05-25</v>
      </c>
      <c r="B44" s="114" t="s">
        <v>312</v>
      </c>
      <c r="C44" s="6">
        <v>45802</v>
      </c>
      <c r="D44">
        <v>5.95</v>
      </c>
      <c r="E44">
        <v>6.14</v>
      </c>
      <c r="F44">
        <v>6.1</v>
      </c>
      <c r="G44">
        <v>5.96</v>
      </c>
      <c r="I44" s="91">
        <f t="shared" si="3"/>
        <v>5.95</v>
      </c>
      <c r="J44" s="114"/>
    </row>
    <row r="45" spans="1:10" x14ac:dyDescent="0.35">
      <c r="A45" s="13" t="str">
        <f t="shared" si="2"/>
        <v>AWL1_2025-05-25</v>
      </c>
      <c r="B45" t="s">
        <v>154</v>
      </c>
      <c r="C45" s="6">
        <v>45802</v>
      </c>
      <c r="D45">
        <v>26.5</v>
      </c>
      <c r="E45">
        <v>26.2</v>
      </c>
      <c r="F45">
        <v>26.3</v>
      </c>
      <c r="G45">
        <v>26</v>
      </c>
      <c r="I45" s="91">
        <f t="shared" si="3"/>
        <v>26</v>
      </c>
    </row>
    <row r="46" spans="1:10" x14ac:dyDescent="0.35">
      <c r="A46" s="13" t="str">
        <f t="shared" si="2"/>
        <v>AX1_2025-05-25</v>
      </c>
      <c r="B46" t="s">
        <v>168</v>
      </c>
      <c r="C46" s="6">
        <v>45802</v>
      </c>
      <c r="D46">
        <v>1.41</v>
      </c>
      <c r="E46">
        <v>1.32</v>
      </c>
      <c r="F46">
        <v>1.3</v>
      </c>
      <c r="G46">
        <v>1.36</v>
      </c>
      <c r="I46" s="91">
        <f t="shared" si="3"/>
        <v>1.3</v>
      </c>
    </row>
    <row r="47" spans="1:10" x14ac:dyDescent="0.35">
      <c r="A47" s="13" t="str">
        <f t="shared" si="2"/>
        <v>AX2_2025-05-25</v>
      </c>
      <c r="B47" t="s">
        <v>175</v>
      </c>
      <c r="C47" s="6">
        <v>45802</v>
      </c>
      <c r="D47">
        <v>1.52</v>
      </c>
      <c r="E47">
        <v>1.54</v>
      </c>
      <c r="F47">
        <v>1.56</v>
      </c>
      <c r="G47">
        <v>1.53</v>
      </c>
      <c r="I47" s="91">
        <f t="shared" si="3"/>
        <v>1.52</v>
      </c>
    </row>
    <row r="48" spans="1:10" x14ac:dyDescent="0.35">
      <c r="A48" s="13" t="str">
        <f t="shared" si="2"/>
        <v>BB1_2025-05-25</v>
      </c>
      <c r="B48" t="s">
        <v>181</v>
      </c>
      <c r="C48" s="6">
        <v>45802</v>
      </c>
      <c r="D48">
        <v>6.74</v>
      </c>
      <c r="E48">
        <v>6.9</v>
      </c>
      <c r="F48">
        <v>6.89</v>
      </c>
      <c r="G48">
        <v>6.92</v>
      </c>
      <c r="I48" s="91">
        <f t="shared" si="3"/>
        <v>6.74</v>
      </c>
    </row>
    <row r="49" spans="1:9" x14ac:dyDescent="0.35">
      <c r="A49" s="13" t="str">
        <f t="shared" si="2"/>
        <v>BD1a_2025-05-25</v>
      </c>
      <c r="B49" t="s">
        <v>186</v>
      </c>
      <c r="C49" s="6">
        <v>45802</v>
      </c>
      <c r="D49">
        <v>2.91</v>
      </c>
      <c r="E49">
        <v>2.9</v>
      </c>
      <c r="F49">
        <v>2.91</v>
      </c>
      <c r="G49">
        <v>2.9</v>
      </c>
      <c r="I49" s="91">
        <f t="shared" si="3"/>
        <v>2.9</v>
      </c>
    </row>
    <row r="50" spans="1:9" x14ac:dyDescent="0.35">
      <c r="A50" s="13" t="str">
        <f t="shared" si="2"/>
        <v>BLDL1_2025-05-25</v>
      </c>
      <c r="B50" t="s">
        <v>189</v>
      </c>
      <c r="C50" s="6">
        <v>45802</v>
      </c>
      <c r="D50">
        <v>6.43</v>
      </c>
      <c r="E50">
        <v>6.41</v>
      </c>
      <c r="F50">
        <v>6.45</v>
      </c>
      <c r="G50">
        <v>6.46</v>
      </c>
      <c r="I50" s="91">
        <f t="shared" si="3"/>
        <v>6.41</v>
      </c>
    </row>
    <row r="51" spans="1:9" x14ac:dyDescent="0.35">
      <c r="A51" s="13" t="str">
        <f t="shared" si="2"/>
        <v>BRL1_2025-05-25</v>
      </c>
      <c r="B51" t="s">
        <v>195</v>
      </c>
      <c r="C51" s="6">
        <v>45802</v>
      </c>
      <c r="D51">
        <v>13.5</v>
      </c>
      <c r="E51">
        <v>13.2</v>
      </c>
      <c r="F51">
        <v>13.2</v>
      </c>
      <c r="G51">
        <v>13</v>
      </c>
      <c r="I51" s="91">
        <f t="shared" si="3"/>
        <v>13</v>
      </c>
    </row>
    <row r="52" spans="1:9" x14ac:dyDescent="0.35">
      <c r="A52" s="13" t="str">
        <f t="shared" si="2"/>
        <v>CB2_2025-05-25</v>
      </c>
      <c r="B52" t="s">
        <v>198</v>
      </c>
      <c r="C52" s="6">
        <v>45802</v>
      </c>
      <c r="D52">
        <v>5.68</v>
      </c>
      <c r="E52">
        <v>5.8</v>
      </c>
      <c r="F52">
        <v>5.81</v>
      </c>
      <c r="G52">
        <v>5.78</v>
      </c>
      <c r="I52" s="91">
        <f t="shared" si="3"/>
        <v>5.68</v>
      </c>
    </row>
    <row r="53" spans="1:9" x14ac:dyDescent="0.35">
      <c r="A53" s="13" t="str">
        <f t="shared" si="2"/>
        <v>CB3_2025-05-25</v>
      </c>
      <c r="B53" t="s">
        <v>201</v>
      </c>
      <c r="C53" s="6">
        <v>45802</v>
      </c>
      <c r="D53">
        <v>5.35</v>
      </c>
      <c r="E53">
        <v>5.41</v>
      </c>
      <c r="F53">
        <v>5.33</v>
      </c>
      <c r="G53">
        <v>5.45</v>
      </c>
      <c r="I53" s="91">
        <f t="shared" si="3"/>
        <v>5.33</v>
      </c>
    </row>
    <row r="54" spans="1:9" x14ac:dyDescent="0.35">
      <c r="A54" s="13" t="str">
        <f t="shared" si="2"/>
        <v>CL2_2025-05-25</v>
      </c>
      <c r="B54" t="s">
        <v>207</v>
      </c>
      <c r="C54" s="6">
        <v>45802</v>
      </c>
      <c r="D54">
        <v>6.83</v>
      </c>
      <c r="E54">
        <v>6.92</v>
      </c>
      <c r="F54">
        <v>6.82</v>
      </c>
      <c r="G54">
        <v>6.89</v>
      </c>
      <c r="I54" s="91">
        <f t="shared" si="3"/>
        <v>6.82</v>
      </c>
    </row>
    <row r="55" spans="1:9" x14ac:dyDescent="0.35">
      <c r="A55" s="13" t="str">
        <f t="shared" si="2"/>
        <v>CL4_2025-05-25</v>
      </c>
      <c r="B55" t="s">
        <v>211</v>
      </c>
      <c r="C55" s="6">
        <v>45802</v>
      </c>
      <c r="D55">
        <v>11</v>
      </c>
      <c r="E55">
        <v>11</v>
      </c>
      <c r="F55">
        <v>10.9</v>
      </c>
      <c r="G55">
        <v>10.9</v>
      </c>
      <c r="I55" s="91">
        <f t="shared" si="3"/>
        <v>10.9</v>
      </c>
    </row>
    <row r="56" spans="1:9" x14ac:dyDescent="0.35">
      <c r="A56" s="13" t="str">
        <f t="shared" si="2"/>
        <v>CL5_2025-05-25</v>
      </c>
      <c r="B56" t="s">
        <v>217</v>
      </c>
      <c r="C56" s="6">
        <v>45802</v>
      </c>
      <c r="D56">
        <v>12.4</v>
      </c>
      <c r="E56">
        <v>12.5</v>
      </c>
      <c r="F56">
        <v>12.6</v>
      </c>
      <c r="G56">
        <v>12.6</v>
      </c>
      <c r="I56" s="91">
        <f t="shared" si="3"/>
        <v>12.4</v>
      </c>
    </row>
    <row r="57" spans="1:9" x14ac:dyDescent="0.35">
      <c r="A57" s="13" t="str">
        <f t="shared" si="2"/>
        <v>COL1_2025-05-25</v>
      </c>
      <c r="B57" t="s">
        <v>339</v>
      </c>
      <c r="C57" s="6">
        <v>45802</v>
      </c>
      <c r="D57">
        <v>7.64</v>
      </c>
      <c r="E57">
        <v>7.73</v>
      </c>
      <c r="F57">
        <v>7.43</v>
      </c>
      <c r="G57">
        <v>7.45</v>
      </c>
      <c r="I57" s="91">
        <f t="shared" si="3"/>
        <v>7.43</v>
      </c>
    </row>
    <row r="58" spans="1:9" x14ac:dyDescent="0.35">
      <c r="A58" s="13" t="str">
        <f t="shared" si="2"/>
        <v>CTL1_2025-05-25</v>
      </c>
      <c r="B58" t="s">
        <v>223</v>
      </c>
      <c r="C58" s="6">
        <v>45802</v>
      </c>
      <c r="D58">
        <v>1.76</v>
      </c>
      <c r="E58">
        <v>1.76</v>
      </c>
      <c r="F58">
        <v>1.76</v>
      </c>
      <c r="G58">
        <v>1.88</v>
      </c>
      <c r="I58" s="91">
        <f t="shared" si="3"/>
        <v>1.76</v>
      </c>
    </row>
    <row r="59" spans="1:9" x14ac:dyDescent="0.35">
      <c r="A59" s="13" t="str">
        <f t="shared" si="2"/>
        <v>CVL1_2025-05-25</v>
      </c>
      <c r="B59" t="s">
        <v>225</v>
      </c>
      <c r="C59" s="6">
        <v>45802</v>
      </c>
      <c r="D59">
        <v>10.3</v>
      </c>
      <c r="E59">
        <v>11.5</v>
      </c>
      <c r="F59">
        <v>10.199999999999999</v>
      </c>
      <c r="G59">
        <v>10.3</v>
      </c>
      <c r="I59" s="91">
        <f t="shared" si="3"/>
        <v>10.199999999999999</v>
      </c>
    </row>
    <row r="60" spans="1:9" x14ac:dyDescent="0.35">
      <c r="A60" s="13" t="str">
        <f t="shared" si="2"/>
        <v>DB1_2025-05-25</v>
      </c>
      <c r="B60" t="s">
        <v>227</v>
      </c>
      <c r="C60" s="6">
        <v>45802</v>
      </c>
      <c r="D60">
        <v>3.72</v>
      </c>
      <c r="E60">
        <v>3.71</v>
      </c>
      <c r="F60">
        <v>3.77</v>
      </c>
      <c r="G60">
        <v>3.64</v>
      </c>
      <c r="I60" s="91">
        <f t="shared" si="3"/>
        <v>3.64</v>
      </c>
    </row>
    <row r="61" spans="1:9" x14ac:dyDescent="0.35">
      <c r="A61" s="13" t="str">
        <f t="shared" si="2"/>
        <v>DE1_2025-05-25</v>
      </c>
      <c r="B61" t="s">
        <v>231</v>
      </c>
      <c r="C61" s="6">
        <v>45802</v>
      </c>
      <c r="D61">
        <v>3.68</v>
      </c>
      <c r="E61">
        <v>3.52</v>
      </c>
      <c r="F61">
        <v>3.53</v>
      </c>
      <c r="G61">
        <v>3.97</v>
      </c>
      <c r="I61" s="91">
        <f t="shared" si="3"/>
        <v>3.52</v>
      </c>
    </row>
    <row r="62" spans="1:9" x14ac:dyDescent="0.35">
      <c r="A62" s="13" t="str">
        <f t="shared" si="2"/>
        <v>ETL1_2025-05-25</v>
      </c>
      <c r="B62" t="s">
        <v>236</v>
      </c>
      <c r="C62" s="6">
        <v>45802</v>
      </c>
      <c r="D62">
        <v>7.87</v>
      </c>
      <c r="E62">
        <v>7.81</v>
      </c>
      <c r="F62">
        <v>7.79</v>
      </c>
      <c r="G62">
        <v>7.77</v>
      </c>
      <c r="I62" s="91">
        <f t="shared" si="3"/>
        <v>7.77</v>
      </c>
    </row>
    <row r="63" spans="1:9" x14ac:dyDescent="0.35">
      <c r="A63" s="13" t="str">
        <f t="shared" si="2"/>
        <v>GMP1_2025-05-25</v>
      </c>
      <c r="B63" t="s">
        <v>239</v>
      </c>
      <c r="C63" s="6">
        <v>45802</v>
      </c>
      <c r="D63">
        <v>7.93</v>
      </c>
      <c r="E63">
        <v>7.91</v>
      </c>
      <c r="F63">
        <v>7.91</v>
      </c>
      <c r="G63">
        <v>7.78</v>
      </c>
      <c r="I63" s="91">
        <f t="shared" si="3"/>
        <v>7.78</v>
      </c>
    </row>
    <row r="64" spans="1:9" x14ac:dyDescent="0.35">
      <c r="A64" s="13" t="str">
        <f t="shared" si="2"/>
        <v>HA1_2025-05-25</v>
      </c>
      <c r="B64" t="s">
        <v>241</v>
      </c>
      <c r="C64" s="6">
        <v>45802</v>
      </c>
      <c r="D64">
        <v>1</v>
      </c>
      <c r="E64">
        <v>1.01</v>
      </c>
      <c r="F64">
        <v>1.02</v>
      </c>
      <c r="G64">
        <v>1.01</v>
      </c>
      <c r="I64" s="91">
        <f t="shared" si="3"/>
        <v>1</v>
      </c>
    </row>
    <row r="65" spans="1:9" x14ac:dyDescent="0.35">
      <c r="A65" s="13" t="str">
        <f t="shared" si="2"/>
        <v>HB3_2025-05-25</v>
      </c>
      <c r="B65" t="s">
        <v>245</v>
      </c>
      <c r="C65" s="6">
        <v>45802</v>
      </c>
      <c r="D65">
        <v>4.17</v>
      </c>
      <c r="E65">
        <v>3.81</v>
      </c>
      <c r="F65">
        <v>5.08</v>
      </c>
      <c r="G65">
        <v>3.34</v>
      </c>
      <c r="I65" s="91">
        <f t="shared" si="3"/>
        <v>3.34</v>
      </c>
    </row>
    <row r="66" spans="1:9" x14ac:dyDescent="0.35">
      <c r="A66" s="13" t="str">
        <f t="shared" si="2"/>
        <v>HL2_2025-05-25</v>
      </c>
      <c r="B66" t="s">
        <v>249</v>
      </c>
      <c r="C66" s="6">
        <v>45802</v>
      </c>
      <c r="D66">
        <v>10.5</v>
      </c>
      <c r="E66">
        <v>9.6300000000000008</v>
      </c>
      <c r="F66">
        <v>10.6</v>
      </c>
      <c r="G66">
        <v>10.8</v>
      </c>
      <c r="I66" s="91">
        <f t="shared" si="3"/>
        <v>9.6300000000000008</v>
      </c>
    </row>
    <row r="67" spans="1:9" x14ac:dyDescent="0.35">
      <c r="A67" s="13" t="str">
        <f t="shared" si="2"/>
        <v>HO1_2025-05-25</v>
      </c>
      <c r="B67" t="s">
        <v>254</v>
      </c>
      <c r="C67" s="6">
        <v>45802</v>
      </c>
      <c r="D67">
        <v>7.8</v>
      </c>
      <c r="E67">
        <v>8.2100000000000009</v>
      </c>
      <c r="F67">
        <v>7.63</v>
      </c>
      <c r="G67">
        <v>7.5</v>
      </c>
      <c r="I67" s="91">
        <f t="shared" si="3"/>
        <v>7.5</v>
      </c>
    </row>
    <row r="68" spans="1:9" x14ac:dyDescent="0.35">
      <c r="A68" s="13" t="str">
        <f t="shared" si="2"/>
        <v>MB3_2025-05-25</v>
      </c>
      <c r="B68" t="s">
        <v>256</v>
      </c>
      <c r="C68" s="6">
        <v>45802</v>
      </c>
      <c r="D68">
        <v>0.77</v>
      </c>
      <c r="E68">
        <v>0.77</v>
      </c>
      <c r="F68">
        <v>0.76</v>
      </c>
      <c r="G68">
        <v>0.76</v>
      </c>
      <c r="I68" s="91">
        <f t="shared" si="3"/>
        <v>0.76</v>
      </c>
    </row>
    <row r="69" spans="1:9" x14ac:dyDescent="0.35">
      <c r="A69" s="13" t="str">
        <f t="shared" si="2"/>
        <v>MDWL1_2025-05-25</v>
      </c>
      <c r="B69" t="s">
        <v>260</v>
      </c>
      <c r="C69" s="6">
        <v>45802</v>
      </c>
      <c r="D69">
        <v>4.57</v>
      </c>
      <c r="E69">
        <v>4.55</v>
      </c>
      <c r="F69">
        <v>4.54</v>
      </c>
      <c r="G69">
        <v>4.51</v>
      </c>
      <c r="I69" s="91">
        <f t="shared" si="3"/>
        <v>4.51</v>
      </c>
    </row>
    <row r="70" spans="1:9" x14ac:dyDescent="0.35">
      <c r="A70" s="13" t="str">
        <f t="shared" si="2"/>
        <v>MR3_2025-05-25</v>
      </c>
      <c r="B70" t="s">
        <v>263</v>
      </c>
      <c r="C70" s="6">
        <v>45802</v>
      </c>
      <c r="D70">
        <v>5.44</v>
      </c>
      <c r="E70">
        <v>5.4</v>
      </c>
      <c r="F70">
        <v>5.42</v>
      </c>
      <c r="G70">
        <v>5.35</v>
      </c>
      <c r="I70" s="91">
        <f t="shared" si="3"/>
        <v>5.35</v>
      </c>
    </row>
    <row r="71" spans="1:9" x14ac:dyDescent="0.35">
      <c r="A71" s="13" t="str">
        <f t="shared" si="2"/>
        <v>MR4_2025-05-25</v>
      </c>
      <c r="B71" t="s">
        <v>265</v>
      </c>
      <c r="C71" s="6">
        <v>45802</v>
      </c>
      <c r="D71">
        <v>6.2</v>
      </c>
      <c r="E71">
        <v>6.18</v>
      </c>
      <c r="F71">
        <v>6.21</v>
      </c>
      <c r="G71">
        <v>6.22</v>
      </c>
      <c r="I71" s="91">
        <f t="shared" si="3"/>
        <v>6.18</v>
      </c>
    </row>
    <row r="72" spans="1:9" x14ac:dyDescent="0.35">
      <c r="A72" s="13" t="str">
        <f t="shared" si="2"/>
        <v>MRCL1_2025-05-25</v>
      </c>
      <c r="B72" t="s">
        <v>362</v>
      </c>
      <c r="C72" s="6">
        <v>45802</v>
      </c>
      <c r="D72">
        <v>3.93</v>
      </c>
      <c r="E72">
        <v>3.92</v>
      </c>
      <c r="F72">
        <v>3.88</v>
      </c>
      <c r="G72">
        <v>3.86</v>
      </c>
      <c r="I72" s="91">
        <f t="shared" si="3"/>
        <v>3.86</v>
      </c>
    </row>
    <row r="73" spans="1:9" x14ac:dyDescent="0.35">
      <c r="A73" s="13" t="str">
        <f t="shared" si="2"/>
        <v>PL1_2025-05-25</v>
      </c>
      <c r="B73" t="s">
        <v>267</v>
      </c>
      <c r="C73" s="6">
        <v>45802</v>
      </c>
      <c r="D73">
        <v>6.72</v>
      </c>
      <c r="E73">
        <v>6.77</v>
      </c>
      <c r="F73">
        <v>6.65</v>
      </c>
      <c r="G73">
        <v>6.62</v>
      </c>
      <c r="I73" s="91">
        <f t="shared" si="3"/>
        <v>6.62</v>
      </c>
    </row>
    <row r="74" spans="1:9" x14ac:dyDescent="0.35">
      <c r="A74" s="13" t="str">
        <f t="shared" si="2"/>
        <v>PMRL1_2025-05-25</v>
      </c>
      <c r="B74" t="s">
        <v>269</v>
      </c>
      <c r="C74" s="6">
        <v>45802</v>
      </c>
      <c r="D74">
        <v>3.52</v>
      </c>
      <c r="E74">
        <v>3.55</v>
      </c>
      <c r="F74">
        <v>3.51</v>
      </c>
      <c r="G74">
        <v>3.51</v>
      </c>
      <c r="I74" s="91">
        <f t="shared" si="3"/>
        <v>3.51</v>
      </c>
    </row>
    <row r="75" spans="1:9" x14ac:dyDescent="0.35">
      <c r="A75" s="13" t="str">
        <f t="shared" si="2"/>
        <v>PNRL1_2025-05-25</v>
      </c>
      <c r="B75" t="s">
        <v>2050</v>
      </c>
      <c r="C75" s="6">
        <v>45802</v>
      </c>
      <c r="D75">
        <v>3.2</v>
      </c>
      <c r="E75">
        <v>3.14</v>
      </c>
      <c r="F75">
        <v>3.16</v>
      </c>
      <c r="G75">
        <v>3.2</v>
      </c>
      <c r="I75" s="91">
        <f t="shared" si="3"/>
        <v>3.14</v>
      </c>
    </row>
    <row r="76" spans="1:9" x14ac:dyDescent="0.35">
      <c r="A76" s="13" t="str">
        <f t="shared" si="2"/>
        <v>PP1_2025-05-25</v>
      </c>
      <c r="B76" t="s">
        <v>274</v>
      </c>
      <c r="C76" s="6">
        <v>45802</v>
      </c>
      <c r="D76">
        <v>5.23</v>
      </c>
      <c r="E76">
        <v>5.25</v>
      </c>
      <c r="F76">
        <v>5.14</v>
      </c>
      <c r="G76">
        <v>5.16</v>
      </c>
      <c r="I76" s="91">
        <f t="shared" si="3"/>
        <v>5.14</v>
      </c>
    </row>
    <row r="77" spans="1:9" x14ac:dyDescent="0.35">
      <c r="A77" s="13" t="str">
        <f t="shared" si="2"/>
        <v>PRP1_2025-05-25</v>
      </c>
      <c r="B77" t="s">
        <v>277</v>
      </c>
      <c r="C77" s="6">
        <v>45802</v>
      </c>
      <c r="D77">
        <v>3.59</v>
      </c>
      <c r="E77">
        <v>3.43</v>
      </c>
      <c r="F77">
        <v>3.61</v>
      </c>
      <c r="G77">
        <v>3.82</v>
      </c>
      <c r="I77" s="91">
        <f t="shared" si="3"/>
        <v>3.43</v>
      </c>
    </row>
    <row r="78" spans="1:9" x14ac:dyDescent="0.35">
      <c r="A78" s="13" t="str">
        <f t="shared" si="2"/>
        <v>RBA_2025-05-25</v>
      </c>
      <c r="B78" t="s">
        <v>279</v>
      </c>
      <c r="C78" s="6">
        <v>45802</v>
      </c>
      <c r="D78">
        <v>5.93</v>
      </c>
      <c r="E78">
        <v>6.01</v>
      </c>
      <c r="F78">
        <v>5.98</v>
      </c>
      <c r="G78">
        <v>5.96</v>
      </c>
      <c r="I78" s="91">
        <f t="shared" si="3"/>
        <v>5.93</v>
      </c>
    </row>
    <row r="79" spans="1:9" x14ac:dyDescent="0.35">
      <c r="A79" s="13" t="str">
        <f t="shared" si="2"/>
        <v>RK1_2025-05-25</v>
      </c>
      <c r="B79" t="s">
        <v>281</v>
      </c>
      <c r="C79" s="6">
        <v>45802</v>
      </c>
      <c r="D79">
        <v>1.49</v>
      </c>
      <c r="E79">
        <v>1.5</v>
      </c>
      <c r="F79">
        <v>1.49</v>
      </c>
      <c r="G79">
        <v>1.51</v>
      </c>
      <c r="I79" s="91">
        <f t="shared" si="3"/>
        <v>1.49</v>
      </c>
    </row>
    <row r="80" spans="1:9" x14ac:dyDescent="0.35">
      <c r="A80" s="13" t="str">
        <f t="shared" si="2"/>
        <v>ROL1_2025-05-25</v>
      </c>
      <c r="B80" t="s">
        <v>289</v>
      </c>
      <c r="C80" s="6">
        <v>45802</v>
      </c>
      <c r="D80">
        <v>12</v>
      </c>
      <c r="E80">
        <v>11.7</v>
      </c>
      <c r="F80">
        <v>11.7</v>
      </c>
      <c r="G80">
        <v>11.7</v>
      </c>
      <c r="I80" s="91">
        <f t="shared" si="3"/>
        <v>11.7</v>
      </c>
    </row>
    <row r="81" spans="1:9" x14ac:dyDescent="0.35">
      <c r="A81" s="13" t="str">
        <f t="shared" si="2"/>
        <v>SB9_2025-05-25</v>
      </c>
      <c r="B81" t="s">
        <v>298</v>
      </c>
      <c r="C81" s="6">
        <v>45802</v>
      </c>
      <c r="D81">
        <v>9.67</v>
      </c>
      <c r="E81">
        <v>9.49</v>
      </c>
      <c r="F81">
        <v>9.26</v>
      </c>
      <c r="G81">
        <v>9.08</v>
      </c>
      <c r="I81" s="91">
        <f t="shared" si="3"/>
        <v>9.08</v>
      </c>
    </row>
    <row r="82" spans="1:9" x14ac:dyDescent="0.35">
      <c r="A82" s="13" t="str">
        <f t="shared" si="2"/>
        <v>SYL1_2025-05-25</v>
      </c>
      <c r="B82" t="s">
        <v>307</v>
      </c>
      <c r="C82" s="6">
        <v>45802</v>
      </c>
      <c r="D82">
        <v>3.07</v>
      </c>
      <c r="E82">
        <v>3.15</v>
      </c>
      <c r="F82">
        <v>3.1</v>
      </c>
      <c r="G82">
        <v>3.12</v>
      </c>
      <c r="I82" s="91">
        <f t="shared" si="3"/>
        <v>3.07</v>
      </c>
    </row>
    <row r="83" spans="1:9" x14ac:dyDescent="0.35">
      <c r="A83" s="13" t="str">
        <f t="shared" si="2"/>
        <v>SYNL1_2025-05-25</v>
      </c>
      <c r="B83" t="s">
        <v>310</v>
      </c>
      <c r="C83" s="6">
        <v>45802</v>
      </c>
      <c r="D83">
        <v>2.95</v>
      </c>
      <c r="E83">
        <v>2.95</v>
      </c>
      <c r="F83">
        <v>2.89</v>
      </c>
      <c r="G83">
        <v>2.89</v>
      </c>
      <c r="I83" s="91">
        <f t="shared" si="3"/>
        <v>2.89</v>
      </c>
    </row>
    <row r="84" spans="1:9" x14ac:dyDescent="0.35">
      <c r="A84" s="13" t="str">
        <f t="shared" ref="A84:A125" si="4">$B84&amp;"_"&amp;TEXT($C84,"yyyy-mm-dd")</f>
        <v>ABM4_2025-06-01</v>
      </c>
      <c r="B84" t="s">
        <v>381</v>
      </c>
      <c r="C84" s="6">
        <v>45809</v>
      </c>
      <c r="D84">
        <v>11.9</v>
      </c>
      <c r="E84">
        <v>12</v>
      </c>
      <c r="F84">
        <v>11.6</v>
      </c>
      <c r="G84">
        <v>11.4</v>
      </c>
      <c r="I84" s="91">
        <f t="shared" ref="I84:I92" si="5">MIN($D84:$G84)</f>
        <v>11.4</v>
      </c>
    </row>
    <row r="85" spans="1:9" x14ac:dyDescent="0.35">
      <c r="A85" s="13" t="str">
        <f t="shared" si="4"/>
        <v>AC4_2025-06-01</v>
      </c>
      <c r="B85" t="s">
        <v>388</v>
      </c>
      <c r="C85" s="6">
        <v>45809</v>
      </c>
      <c r="D85">
        <v>5.88</v>
      </c>
      <c r="E85">
        <v>6.03</v>
      </c>
      <c r="F85">
        <v>5.69</v>
      </c>
      <c r="G85">
        <v>5.67</v>
      </c>
      <c r="I85" s="91">
        <f t="shared" si="5"/>
        <v>5.67</v>
      </c>
    </row>
    <row r="86" spans="1:9" x14ac:dyDescent="0.35">
      <c r="A86" s="13" t="str">
        <f t="shared" si="4"/>
        <v>APL1_2025-06-01</v>
      </c>
      <c r="B86" t="s">
        <v>312</v>
      </c>
      <c r="C86" s="6">
        <v>45809</v>
      </c>
      <c r="D86">
        <v>5.92</v>
      </c>
      <c r="E86">
        <v>5.54</v>
      </c>
      <c r="F86">
        <v>5.4</v>
      </c>
      <c r="G86">
        <v>5.23</v>
      </c>
      <c r="I86" s="91">
        <f t="shared" si="5"/>
        <v>5.23</v>
      </c>
    </row>
    <row r="87" spans="1:9" x14ac:dyDescent="0.35">
      <c r="A87" s="13" t="str">
        <f t="shared" si="4"/>
        <v>AWL1_2025-06-01</v>
      </c>
      <c r="B87" t="s">
        <v>154</v>
      </c>
      <c r="C87" s="6">
        <v>45809</v>
      </c>
      <c r="D87">
        <v>56.9</v>
      </c>
      <c r="E87">
        <v>58</v>
      </c>
      <c r="F87">
        <v>57.8</v>
      </c>
      <c r="G87">
        <v>55.5</v>
      </c>
      <c r="I87" s="91">
        <f t="shared" si="5"/>
        <v>55.5</v>
      </c>
    </row>
    <row r="88" spans="1:9" x14ac:dyDescent="0.35">
      <c r="A88" s="13" t="str">
        <f t="shared" si="4"/>
        <v>AX1_2025-06-01</v>
      </c>
      <c r="B88" t="s">
        <v>168</v>
      </c>
      <c r="C88" s="6">
        <v>45809</v>
      </c>
      <c r="D88">
        <v>3.82</v>
      </c>
      <c r="E88">
        <v>3.72</v>
      </c>
      <c r="F88">
        <v>3.72</v>
      </c>
      <c r="G88">
        <v>3.71</v>
      </c>
      <c r="I88" s="91">
        <f t="shared" si="5"/>
        <v>3.71</v>
      </c>
    </row>
    <row r="89" spans="1:9" x14ac:dyDescent="0.35">
      <c r="A89" s="13" t="str">
        <f t="shared" si="4"/>
        <v>AX2_2025-06-01</v>
      </c>
      <c r="B89" t="s">
        <v>175</v>
      </c>
      <c r="C89" s="6">
        <v>45809</v>
      </c>
      <c r="D89">
        <v>4.42</v>
      </c>
      <c r="E89">
        <v>4.41</v>
      </c>
      <c r="F89">
        <v>4.43</v>
      </c>
      <c r="G89">
        <v>4.43</v>
      </c>
      <c r="I89" s="91">
        <f t="shared" si="5"/>
        <v>4.41</v>
      </c>
    </row>
    <row r="90" spans="1:9" x14ac:dyDescent="0.35">
      <c r="A90" s="13" t="str">
        <f t="shared" si="4"/>
        <v>BB1_2025-06-01</v>
      </c>
      <c r="B90" t="s">
        <v>181</v>
      </c>
      <c r="C90" s="6">
        <v>45809</v>
      </c>
      <c r="D90">
        <v>11.6</v>
      </c>
      <c r="E90">
        <v>11.4</v>
      </c>
      <c r="F90">
        <v>10.3</v>
      </c>
      <c r="G90">
        <v>9.9700000000000006</v>
      </c>
      <c r="I90" s="91">
        <f t="shared" si="5"/>
        <v>9.9700000000000006</v>
      </c>
    </row>
    <row r="91" spans="1:9" x14ac:dyDescent="0.35">
      <c r="A91" s="13" t="str">
        <f t="shared" si="4"/>
        <v>BD1a_2025-06-01</v>
      </c>
      <c r="B91" t="s">
        <v>186</v>
      </c>
      <c r="C91" s="6">
        <v>45809</v>
      </c>
      <c r="D91">
        <v>8.48</v>
      </c>
      <c r="E91">
        <v>8.5</v>
      </c>
      <c r="F91">
        <v>8.44</v>
      </c>
      <c r="G91">
        <v>8.48</v>
      </c>
      <c r="I91" s="91">
        <f t="shared" si="5"/>
        <v>8.44</v>
      </c>
    </row>
    <row r="92" spans="1:9" x14ac:dyDescent="0.35">
      <c r="A92" s="13" t="str">
        <f t="shared" si="4"/>
        <v>BLDL1_2025-06-01</v>
      </c>
      <c r="B92" t="s">
        <v>189</v>
      </c>
      <c r="C92" s="6">
        <v>45809</v>
      </c>
      <c r="D92">
        <v>28.2</v>
      </c>
      <c r="E92">
        <v>27.8</v>
      </c>
      <c r="F92">
        <v>28.1</v>
      </c>
      <c r="G92">
        <v>27.8</v>
      </c>
      <c r="I92" s="91">
        <f t="shared" si="5"/>
        <v>27.8</v>
      </c>
    </row>
    <row r="93" spans="1:9" x14ac:dyDescent="0.35">
      <c r="A93" s="13" t="str">
        <f t="shared" si="4"/>
        <v>BRL1_2025-06-01</v>
      </c>
      <c r="B93" t="s">
        <v>195</v>
      </c>
      <c r="C93" s="6">
        <v>45809</v>
      </c>
      <c r="D93">
        <v>5.71</v>
      </c>
      <c r="E93">
        <v>5.69</v>
      </c>
      <c r="F93">
        <v>5.67</v>
      </c>
      <c r="G93">
        <v>5.7</v>
      </c>
      <c r="I93" s="91">
        <f t="shared" ref="I93:I125" si="6">MIN($D93:$G93)</f>
        <v>5.67</v>
      </c>
    </row>
    <row r="94" spans="1:9" x14ac:dyDescent="0.35">
      <c r="A94" s="13" t="str">
        <f t="shared" si="4"/>
        <v>CB2_2025-06-01</v>
      </c>
      <c r="B94" t="s">
        <v>198</v>
      </c>
      <c r="C94" s="6">
        <v>45809</v>
      </c>
      <c r="D94">
        <v>5.82</v>
      </c>
      <c r="E94">
        <v>5.75</v>
      </c>
      <c r="F94">
        <v>5.71</v>
      </c>
      <c r="G94">
        <v>5.83</v>
      </c>
      <c r="I94" s="91">
        <f t="shared" si="6"/>
        <v>5.71</v>
      </c>
    </row>
    <row r="95" spans="1:9" x14ac:dyDescent="0.35">
      <c r="A95" s="13" t="str">
        <f t="shared" si="4"/>
        <v>CB3_2025-06-01</v>
      </c>
      <c r="B95" t="s">
        <v>201</v>
      </c>
      <c r="C95" s="6">
        <v>45809</v>
      </c>
      <c r="D95">
        <v>4.32</v>
      </c>
      <c r="E95">
        <v>4.29</v>
      </c>
      <c r="F95">
        <v>4.24</v>
      </c>
      <c r="G95">
        <v>4.1900000000000004</v>
      </c>
      <c r="I95" s="91">
        <f t="shared" si="6"/>
        <v>4.1900000000000004</v>
      </c>
    </row>
    <row r="96" spans="1:9" x14ac:dyDescent="0.35">
      <c r="A96" s="13" t="str">
        <f t="shared" si="4"/>
        <v>CL4_2025-06-01</v>
      </c>
      <c r="B96" t="s">
        <v>211</v>
      </c>
      <c r="C96" s="6">
        <v>45809</v>
      </c>
      <c r="D96">
        <v>22.2</v>
      </c>
      <c r="E96">
        <v>21.9</v>
      </c>
      <c r="F96">
        <v>22</v>
      </c>
      <c r="G96">
        <v>21.9</v>
      </c>
      <c r="I96" s="91">
        <f t="shared" si="6"/>
        <v>21.9</v>
      </c>
    </row>
    <row r="97" spans="1:9" x14ac:dyDescent="0.35">
      <c r="A97" s="13" t="str">
        <f t="shared" si="4"/>
        <v>CL5_2025-06-01</v>
      </c>
      <c r="B97" t="s">
        <v>217</v>
      </c>
      <c r="C97" s="6">
        <v>45809</v>
      </c>
      <c r="D97">
        <v>13.7</v>
      </c>
      <c r="E97">
        <v>13.6</v>
      </c>
      <c r="F97">
        <v>13.3</v>
      </c>
      <c r="G97">
        <v>13.2</v>
      </c>
      <c r="I97" s="91">
        <f t="shared" si="6"/>
        <v>13.2</v>
      </c>
    </row>
    <row r="98" spans="1:9" x14ac:dyDescent="0.35">
      <c r="A98" s="13" t="str">
        <f t="shared" si="4"/>
        <v>CTL1_2025-06-01</v>
      </c>
      <c r="B98" t="s">
        <v>223</v>
      </c>
      <c r="C98" s="6">
        <v>45809</v>
      </c>
      <c r="D98">
        <v>11.6</v>
      </c>
      <c r="E98">
        <v>11.6</v>
      </c>
      <c r="F98">
        <v>11.5</v>
      </c>
      <c r="G98">
        <v>11.7</v>
      </c>
      <c r="I98" s="91">
        <f t="shared" si="6"/>
        <v>11.5</v>
      </c>
    </row>
    <row r="99" spans="1:9" x14ac:dyDescent="0.35">
      <c r="A99" s="13" t="str">
        <f t="shared" si="4"/>
        <v>CVL1_2025-06-01</v>
      </c>
      <c r="B99" t="s">
        <v>225</v>
      </c>
      <c r="C99" s="6">
        <v>45809</v>
      </c>
      <c r="D99">
        <v>11.9</v>
      </c>
      <c r="E99">
        <v>11.8</v>
      </c>
      <c r="F99">
        <v>12</v>
      </c>
      <c r="G99">
        <v>11.8</v>
      </c>
      <c r="I99" s="91">
        <f t="shared" si="6"/>
        <v>11.8</v>
      </c>
    </row>
    <row r="100" spans="1:9" x14ac:dyDescent="0.35">
      <c r="A100" s="13" t="str">
        <f t="shared" si="4"/>
        <v>DE1_2025-06-01</v>
      </c>
      <c r="B100" t="s">
        <v>231</v>
      </c>
      <c r="C100" s="6">
        <v>45809</v>
      </c>
      <c r="D100">
        <v>10.9</v>
      </c>
      <c r="E100">
        <v>10.9</v>
      </c>
      <c r="F100">
        <v>10.9</v>
      </c>
      <c r="G100">
        <v>10.8</v>
      </c>
      <c r="I100" s="91">
        <f t="shared" si="6"/>
        <v>10.8</v>
      </c>
    </row>
    <row r="101" spans="1:9" x14ac:dyDescent="0.35">
      <c r="A101" s="13" t="str">
        <f t="shared" si="4"/>
        <v>ETL1_2025-06-01</v>
      </c>
      <c r="B101" t="s">
        <v>236</v>
      </c>
      <c r="C101" s="6">
        <v>45809</v>
      </c>
      <c r="D101">
        <v>7.67</v>
      </c>
      <c r="E101">
        <v>7.22</v>
      </c>
      <c r="F101">
        <v>8.0500000000000007</v>
      </c>
      <c r="G101">
        <v>7.84</v>
      </c>
      <c r="I101" s="91">
        <f t="shared" si="6"/>
        <v>7.22</v>
      </c>
    </row>
    <row r="102" spans="1:9" x14ac:dyDescent="0.35">
      <c r="A102" s="13" t="str">
        <f t="shared" si="4"/>
        <v>GMP1_2025-06-01</v>
      </c>
      <c r="B102" t="s">
        <v>239</v>
      </c>
      <c r="C102" s="6">
        <v>45809</v>
      </c>
      <c r="D102">
        <v>10.1</v>
      </c>
      <c r="E102">
        <v>9.94</v>
      </c>
      <c r="F102">
        <v>9.9600000000000009</v>
      </c>
      <c r="G102">
        <v>10.1</v>
      </c>
      <c r="I102" s="91">
        <f t="shared" si="6"/>
        <v>9.94</v>
      </c>
    </row>
    <row r="103" spans="1:9" x14ac:dyDescent="0.35">
      <c r="A103" s="13" t="str">
        <f t="shared" si="4"/>
        <v>GRPL1_2025-06-01</v>
      </c>
      <c r="B103" t="s">
        <v>349</v>
      </c>
      <c r="C103" s="6">
        <v>45809</v>
      </c>
      <c r="D103">
        <v>25.1</v>
      </c>
      <c r="E103">
        <v>25</v>
      </c>
      <c r="F103">
        <v>25</v>
      </c>
      <c r="G103">
        <v>25</v>
      </c>
      <c r="I103" s="91">
        <f t="shared" si="6"/>
        <v>25</v>
      </c>
    </row>
    <row r="104" spans="1:9" x14ac:dyDescent="0.35">
      <c r="A104" s="13" t="str">
        <f t="shared" si="4"/>
        <v>HA1_2025-06-01</v>
      </c>
      <c r="B104" t="s">
        <v>241</v>
      </c>
      <c r="C104" s="6">
        <v>45809</v>
      </c>
      <c r="D104">
        <v>3.09</v>
      </c>
      <c r="E104">
        <v>3.26</v>
      </c>
      <c r="F104">
        <v>3.27</v>
      </c>
      <c r="G104">
        <v>3.31</v>
      </c>
      <c r="I104" s="91">
        <f t="shared" si="6"/>
        <v>3.09</v>
      </c>
    </row>
    <row r="105" spans="1:9" x14ac:dyDescent="0.35">
      <c r="A105" s="13" t="str">
        <f t="shared" si="4"/>
        <v>HB3_2025-06-01</v>
      </c>
      <c r="B105" t="s">
        <v>245</v>
      </c>
      <c r="C105" s="6">
        <v>45809</v>
      </c>
      <c r="D105">
        <v>17.899999999999999</v>
      </c>
      <c r="E105">
        <v>18</v>
      </c>
      <c r="F105">
        <v>18.3</v>
      </c>
      <c r="G105">
        <v>18.3</v>
      </c>
      <c r="I105" s="91">
        <f t="shared" si="6"/>
        <v>17.899999999999999</v>
      </c>
    </row>
    <row r="106" spans="1:9" x14ac:dyDescent="0.35">
      <c r="A106" s="13" t="str">
        <f t="shared" si="4"/>
        <v>HL2_2025-06-01</v>
      </c>
      <c r="B106" t="s">
        <v>249</v>
      </c>
      <c r="C106" s="6">
        <v>45809</v>
      </c>
      <c r="D106">
        <v>27.9</v>
      </c>
      <c r="E106">
        <v>32.200000000000003</v>
      </c>
      <c r="F106">
        <v>29</v>
      </c>
      <c r="G106">
        <v>25.4</v>
      </c>
      <c r="I106" s="91">
        <f t="shared" si="6"/>
        <v>25.4</v>
      </c>
    </row>
    <row r="107" spans="1:9" x14ac:dyDescent="0.35">
      <c r="A107" s="13" t="str">
        <f t="shared" si="4"/>
        <v>HO1_2025-06-01</v>
      </c>
      <c r="B107" t="s">
        <v>254</v>
      </c>
      <c r="C107" s="6">
        <v>45809</v>
      </c>
      <c r="D107">
        <v>11.7</v>
      </c>
      <c r="E107">
        <v>11.9</v>
      </c>
      <c r="F107">
        <v>12.7</v>
      </c>
      <c r="G107">
        <v>13.1</v>
      </c>
      <c r="I107" s="91">
        <f t="shared" si="6"/>
        <v>11.7</v>
      </c>
    </row>
    <row r="108" spans="1:9" x14ac:dyDescent="0.35">
      <c r="A108" s="13" t="str">
        <f t="shared" si="4"/>
        <v>MB3_2025-06-01</v>
      </c>
      <c r="B108" t="s">
        <v>256</v>
      </c>
      <c r="C108" s="6">
        <v>45809</v>
      </c>
      <c r="D108">
        <v>3.02</v>
      </c>
      <c r="E108">
        <v>3.06</v>
      </c>
      <c r="F108">
        <v>3.14</v>
      </c>
      <c r="G108">
        <v>3.05</v>
      </c>
      <c r="I108" s="91">
        <f t="shared" si="6"/>
        <v>3.02</v>
      </c>
    </row>
    <row r="109" spans="1:9" x14ac:dyDescent="0.35">
      <c r="A109" s="13" t="str">
        <f t="shared" si="4"/>
        <v>MDWL1_2025-06-01</v>
      </c>
      <c r="B109" t="s">
        <v>260</v>
      </c>
      <c r="C109" s="6">
        <v>45809</v>
      </c>
      <c r="D109">
        <v>5.1100000000000003</v>
      </c>
      <c r="E109">
        <v>5.08</v>
      </c>
      <c r="F109">
        <v>5.05</v>
      </c>
      <c r="G109">
        <v>5.07</v>
      </c>
      <c r="I109" s="91">
        <f t="shared" si="6"/>
        <v>5.05</v>
      </c>
    </row>
    <row r="110" spans="1:9" x14ac:dyDescent="0.35">
      <c r="A110" s="13" t="str">
        <f t="shared" si="4"/>
        <v>MR3_2025-06-01</v>
      </c>
      <c r="B110" t="s">
        <v>263</v>
      </c>
      <c r="C110" s="6">
        <v>45809</v>
      </c>
      <c r="D110">
        <v>9.58</v>
      </c>
      <c r="E110">
        <v>9.86</v>
      </c>
      <c r="F110">
        <v>9.56</v>
      </c>
      <c r="G110">
        <v>9.4600000000000009</v>
      </c>
      <c r="I110" s="91">
        <f t="shared" si="6"/>
        <v>9.4600000000000009</v>
      </c>
    </row>
    <row r="111" spans="1:9" x14ac:dyDescent="0.35">
      <c r="A111" s="13" t="str">
        <f t="shared" si="4"/>
        <v>MR4_2025-06-01</v>
      </c>
      <c r="B111" t="s">
        <v>265</v>
      </c>
      <c r="C111" s="6">
        <v>45809</v>
      </c>
      <c r="D111">
        <v>6.44</v>
      </c>
      <c r="E111">
        <v>6.41</v>
      </c>
      <c r="F111">
        <v>6.55</v>
      </c>
      <c r="G111">
        <v>6.34</v>
      </c>
      <c r="I111" s="91">
        <f t="shared" si="6"/>
        <v>6.34</v>
      </c>
    </row>
    <row r="112" spans="1:9" x14ac:dyDescent="0.35">
      <c r="A112" s="13" t="str">
        <f t="shared" si="4"/>
        <v>MRCL1_2025-06-01</v>
      </c>
      <c r="B112" t="s">
        <v>362</v>
      </c>
      <c r="C112" s="6">
        <v>45809</v>
      </c>
      <c r="D112">
        <v>8.0500000000000007</v>
      </c>
      <c r="E112">
        <v>7.5</v>
      </c>
      <c r="F112">
        <v>7.64</v>
      </c>
      <c r="G112">
        <v>7.27</v>
      </c>
      <c r="I112" s="91">
        <f t="shared" si="6"/>
        <v>7.27</v>
      </c>
    </row>
    <row r="113" spans="1:9" x14ac:dyDescent="0.35">
      <c r="A113" s="13" t="str">
        <f t="shared" si="4"/>
        <v>PL1_2025-06-01</v>
      </c>
      <c r="B113" s="114" t="s">
        <v>267</v>
      </c>
      <c r="C113" s="6">
        <v>45809</v>
      </c>
      <c r="D113">
        <v>4.7699999999999996</v>
      </c>
      <c r="E113">
        <v>4.8499999999999996</v>
      </c>
      <c r="F113">
        <v>4.6399999999999997</v>
      </c>
      <c r="G113">
        <v>4.7699999999999996</v>
      </c>
      <c r="I113" s="91">
        <f t="shared" si="6"/>
        <v>4.6399999999999997</v>
      </c>
    </row>
    <row r="114" spans="1:9" x14ac:dyDescent="0.35">
      <c r="A114" s="13" t="str">
        <f t="shared" si="4"/>
        <v>PMRL1_2025-06-01</v>
      </c>
      <c r="B114" t="s">
        <v>269</v>
      </c>
      <c r="C114" s="6">
        <v>45809</v>
      </c>
      <c r="D114">
        <v>11.2</v>
      </c>
      <c r="E114">
        <v>11.2</v>
      </c>
      <c r="F114">
        <v>11.1</v>
      </c>
      <c r="G114">
        <v>11.1</v>
      </c>
      <c r="I114" s="91">
        <f t="shared" si="6"/>
        <v>11.1</v>
      </c>
    </row>
    <row r="115" spans="1:9" x14ac:dyDescent="0.35">
      <c r="A115" s="13" t="str">
        <f t="shared" si="4"/>
        <v>PNVL1_2025-06-01</v>
      </c>
      <c r="B115" t="s">
        <v>271</v>
      </c>
      <c r="C115" s="6">
        <v>45809</v>
      </c>
      <c r="D115">
        <v>2.86</v>
      </c>
      <c r="E115">
        <v>4.28</v>
      </c>
      <c r="F115">
        <v>2.9</v>
      </c>
      <c r="G115">
        <v>2.9</v>
      </c>
      <c r="I115" s="91">
        <f t="shared" si="6"/>
        <v>2.86</v>
      </c>
    </row>
    <row r="116" spans="1:9" x14ac:dyDescent="0.35">
      <c r="A116" s="13" t="str">
        <f t="shared" si="4"/>
        <v>PP1_2025-06-01</v>
      </c>
      <c r="B116" t="s">
        <v>274</v>
      </c>
      <c r="C116" s="6">
        <v>45809</v>
      </c>
      <c r="D116">
        <v>6.04</v>
      </c>
      <c r="E116">
        <v>6</v>
      </c>
      <c r="F116">
        <v>6.01</v>
      </c>
      <c r="G116">
        <v>6.04</v>
      </c>
      <c r="I116" s="91">
        <f t="shared" si="6"/>
        <v>6</v>
      </c>
    </row>
    <row r="117" spans="1:9" x14ac:dyDescent="0.35">
      <c r="A117" s="13" t="str">
        <f t="shared" si="4"/>
        <v>RBA_2025-06-01</v>
      </c>
      <c r="B117" t="s">
        <v>279</v>
      </c>
      <c r="C117" s="6">
        <v>45809</v>
      </c>
      <c r="D117">
        <v>4.05</v>
      </c>
      <c r="E117">
        <v>3.95</v>
      </c>
      <c r="F117">
        <v>4</v>
      </c>
      <c r="G117">
        <v>3.96</v>
      </c>
      <c r="I117" s="91">
        <f t="shared" si="6"/>
        <v>3.95</v>
      </c>
    </row>
    <row r="118" spans="1:9" x14ac:dyDescent="0.35">
      <c r="A118" s="13" t="str">
        <f t="shared" si="4"/>
        <v>RK1_2025-06-01</v>
      </c>
      <c r="B118" t="s">
        <v>281</v>
      </c>
      <c r="C118" s="6">
        <v>45809</v>
      </c>
      <c r="D118">
        <v>3.52</v>
      </c>
      <c r="E118">
        <v>3.62</v>
      </c>
      <c r="F118">
        <v>3.62</v>
      </c>
      <c r="G118">
        <v>3.65</v>
      </c>
      <c r="I118" s="91">
        <f t="shared" si="6"/>
        <v>3.52</v>
      </c>
    </row>
    <row r="119" spans="1:9" x14ac:dyDescent="0.35">
      <c r="A119" s="13" t="str">
        <f t="shared" si="4"/>
        <v>RO1a_2025-06-01</v>
      </c>
      <c r="B119" s="114" t="s">
        <v>285</v>
      </c>
      <c r="C119" s="6">
        <v>45809</v>
      </c>
      <c r="D119">
        <v>20.5</v>
      </c>
      <c r="E119">
        <v>20.8</v>
      </c>
      <c r="F119">
        <v>20.7</v>
      </c>
      <c r="G119">
        <v>20.8</v>
      </c>
      <c r="I119" s="91">
        <f t="shared" si="6"/>
        <v>20.5</v>
      </c>
    </row>
    <row r="120" spans="1:9" x14ac:dyDescent="0.35">
      <c r="A120" s="13" t="str">
        <f t="shared" si="4"/>
        <v>ROL1_2025-06-01</v>
      </c>
      <c r="B120" s="114" t="s">
        <v>289</v>
      </c>
      <c r="C120" s="6">
        <v>45809</v>
      </c>
      <c r="D120">
        <v>12.6</v>
      </c>
      <c r="E120">
        <v>12.8</v>
      </c>
      <c r="F120">
        <v>12.6</v>
      </c>
      <c r="G120">
        <v>12.5</v>
      </c>
      <c r="I120" s="91">
        <f t="shared" si="6"/>
        <v>12.5</v>
      </c>
    </row>
    <row r="121" spans="1:9" x14ac:dyDescent="0.35">
      <c r="A121" s="13" t="str">
        <f t="shared" si="4"/>
        <v>SB9_2025-06-01</v>
      </c>
      <c r="B121" t="s">
        <v>298</v>
      </c>
      <c r="C121" s="6">
        <v>45809</v>
      </c>
      <c r="D121">
        <v>17.5</v>
      </c>
      <c r="E121">
        <v>17.100000000000001</v>
      </c>
      <c r="F121">
        <v>17.2</v>
      </c>
      <c r="G121">
        <v>17</v>
      </c>
      <c r="I121" s="91">
        <f t="shared" si="6"/>
        <v>17</v>
      </c>
    </row>
    <row r="122" spans="1:9" x14ac:dyDescent="0.35">
      <c r="A122" s="13" t="str">
        <f t="shared" si="4"/>
        <v>SPBP1_2025-06-01</v>
      </c>
      <c r="B122" s="114" t="s">
        <v>301</v>
      </c>
      <c r="C122" s="6">
        <v>45809</v>
      </c>
      <c r="D122">
        <v>15.7</v>
      </c>
      <c r="E122">
        <v>15.4</v>
      </c>
      <c r="F122">
        <v>17</v>
      </c>
      <c r="G122">
        <v>15.6</v>
      </c>
      <c r="I122" s="91">
        <f t="shared" si="6"/>
        <v>15.4</v>
      </c>
    </row>
    <row r="123" spans="1:9" x14ac:dyDescent="0.35">
      <c r="A123" s="13" t="str">
        <f t="shared" si="4"/>
        <v>SPBP2_2025-06-01</v>
      </c>
      <c r="B123" t="s">
        <v>303</v>
      </c>
      <c r="C123" s="6">
        <v>45809</v>
      </c>
      <c r="D123">
        <v>17.600000000000001</v>
      </c>
      <c r="E123">
        <v>17.7</v>
      </c>
      <c r="F123">
        <v>17.600000000000001</v>
      </c>
      <c r="G123">
        <v>17.7</v>
      </c>
      <c r="I123" s="91">
        <f t="shared" si="6"/>
        <v>17.600000000000001</v>
      </c>
    </row>
    <row r="124" spans="1:9" x14ac:dyDescent="0.35">
      <c r="A124" s="13" t="str">
        <f t="shared" si="4"/>
        <v>SYL1_2025-06-01</v>
      </c>
      <c r="B124" t="s">
        <v>307</v>
      </c>
      <c r="C124" s="6">
        <v>45809</v>
      </c>
      <c r="D124">
        <v>3.9</v>
      </c>
      <c r="E124">
        <v>3.89</v>
      </c>
      <c r="F124">
        <v>3.83</v>
      </c>
      <c r="G124">
        <v>3.81</v>
      </c>
      <c r="I124" s="91">
        <f t="shared" si="6"/>
        <v>3.81</v>
      </c>
    </row>
    <row r="125" spans="1:9" x14ac:dyDescent="0.35">
      <c r="A125" s="13" t="str">
        <f t="shared" si="4"/>
        <v>SYNL1_2025-06-01</v>
      </c>
      <c r="B125" t="s">
        <v>310</v>
      </c>
      <c r="C125" s="6">
        <v>45809</v>
      </c>
      <c r="D125">
        <v>8</v>
      </c>
      <c r="E125">
        <v>7.86</v>
      </c>
      <c r="F125">
        <v>7.6</v>
      </c>
      <c r="G125">
        <v>7.49</v>
      </c>
      <c r="I125" s="91">
        <f t="shared" si="6"/>
        <v>7.49</v>
      </c>
    </row>
    <row r="126" spans="1:9" x14ac:dyDescent="0.35">
      <c r="A126" s="13" t="str">
        <f t="shared" ref="A126:A157" si="7">$B126&amp;"_"&amp;TEXT($C126,"yyyy-mm-dd")</f>
        <v>ABM4_2025-06-08</v>
      </c>
      <c r="B126" s="114" t="s">
        <v>381</v>
      </c>
      <c r="C126" s="6">
        <v>45816</v>
      </c>
      <c r="D126">
        <v>2.99</v>
      </c>
      <c r="E126">
        <v>2.78</v>
      </c>
      <c r="F126">
        <v>2.74</v>
      </c>
      <c r="G126">
        <v>2.74</v>
      </c>
      <c r="I126" s="91">
        <f t="shared" ref="I126:I157" si="8">MIN($D126:$G126)</f>
        <v>2.74</v>
      </c>
    </row>
    <row r="127" spans="1:9" x14ac:dyDescent="0.35">
      <c r="A127" s="13" t="str">
        <f t="shared" si="7"/>
        <v>ACL1_2025-06-08</v>
      </c>
      <c r="B127" s="114" t="s">
        <v>2051</v>
      </c>
      <c r="C127" s="6">
        <f t="shared" ref="C127:C158" si="9">C126</f>
        <v>45816</v>
      </c>
      <c r="D127">
        <v>4.7699999999999996</v>
      </c>
      <c r="E127">
        <v>4.96</v>
      </c>
      <c r="F127">
        <v>4.9400000000000004</v>
      </c>
      <c r="G127">
        <v>4.8600000000000003</v>
      </c>
      <c r="I127" s="91">
        <f t="shared" si="8"/>
        <v>4.7699999999999996</v>
      </c>
    </row>
    <row r="128" spans="1:9" x14ac:dyDescent="0.35">
      <c r="A128" s="13" t="str">
        <f t="shared" si="7"/>
        <v>APL1_2025-06-08</v>
      </c>
      <c r="B128" s="114" t="s">
        <v>312</v>
      </c>
      <c r="C128" s="6">
        <f t="shared" si="9"/>
        <v>45816</v>
      </c>
      <c r="D128">
        <v>3.91</v>
      </c>
      <c r="E128">
        <v>3.54</v>
      </c>
      <c r="F128">
        <v>3.24</v>
      </c>
      <c r="G128">
        <v>3.26</v>
      </c>
      <c r="I128" s="91">
        <f t="shared" si="8"/>
        <v>3.24</v>
      </c>
    </row>
    <row r="129" spans="1:9" x14ac:dyDescent="0.35">
      <c r="A129" s="13" t="str">
        <f t="shared" si="7"/>
        <v>AWL1_2025-06-08</v>
      </c>
      <c r="B129" s="114" t="s">
        <v>154</v>
      </c>
      <c r="C129" s="6">
        <f t="shared" si="9"/>
        <v>45816</v>
      </c>
      <c r="D129">
        <v>62.9</v>
      </c>
      <c r="E129">
        <v>60.6</v>
      </c>
      <c r="F129">
        <v>58.4</v>
      </c>
      <c r="G129">
        <v>59.5</v>
      </c>
      <c r="I129" s="91">
        <f t="shared" si="8"/>
        <v>58.4</v>
      </c>
    </row>
    <row r="130" spans="1:9" x14ac:dyDescent="0.35">
      <c r="A130" s="13" t="str">
        <f t="shared" si="7"/>
        <v>AX1_2025-06-08</v>
      </c>
      <c r="B130" s="114" t="s">
        <v>168</v>
      </c>
      <c r="C130" s="6">
        <f t="shared" si="9"/>
        <v>45816</v>
      </c>
      <c r="D130">
        <v>0.67</v>
      </c>
      <c r="E130">
        <v>0.71</v>
      </c>
      <c r="F130">
        <v>0.66</v>
      </c>
      <c r="G130">
        <v>0.65</v>
      </c>
      <c r="I130" s="91">
        <f t="shared" si="8"/>
        <v>0.65</v>
      </c>
    </row>
    <row r="131" spans="1:9" x14ac:dyDescent="0.35">
      <c r="A131" s="13" t="str">
        <f t="shared" si="7"/>
        <v>AX2_2025-06-08</v>
      </c>
      <c r="B131" s="114" t="s">
        <v>175</v>
      </c>
      <c r="C131" s="6">
        <f t="shared" si="9"/>
        <v>45816</v>
      </c>
      <c r="D131">
        <v>0.68</v>
      </c>
      <c r="E131">
        <v>0.59</v>
      </c>
      <c r="F131">
        <v>0.61</v>
      </c>
      <c r="G131">
        <v>0.6</v>
      </c>
      <c r="I131" s="91">
        <f t="shared" si="8"/>
        <v>0.59</v>
      </c>
    </row>
    <row r="132" spans="1:9" x14ac:dyDescent="0.35">
      <c r="A132" s="13" t="str">
        <f t="shared" si="7"/>
        <v>BB1_2025-06-08</v>
      </c>
      <c r="B132" s="114" t="s">
        <v>181</v>
      </c>
      <c r="C132" s="6">
        <f t="shared" si="9"/>
        <v>45816</v>
      </c>
      <c r="D132">
        <v>2.99</v>
      </c>
      <c r="E132">
        <v>2.68</v>
      </c>
      <c r="F132">
        <v>2.68</v>
      </c>
      <c r="G132">
        <v>2.5299999999999998</v>
      </c>
      <c r="I132" s="91">
        <f t="shared" si="8"/>
        <v>2.5299999999999998</v>
      </c>
    </row>
    <row r="133" spans="1:9" x14ac:dyDescent="0.35">
      <c r="A133" s="13" t="str">
        <f t="shared" si="7"/>
        <v>BD1_2025-06-08</v>
      </c>
      <c r="B133" s="114" t="s">
        <v>2052</v>
      </c>
      <c r="C133" s="6">
        <f t="shared" si="9"/>
        <v>45816</v>
      </c>
      <c r="D133">
        <v>1.74</v>
      </c>
      <c r="E133">
        <v>1.63</v>
      </c>
      <c r="F133">
        <v>1.67</v>
      </c>
      <c r="G133">
        <v>1.65</v>
      </c>
      <c r="I133" s="91">
        <f t="shared" si="8"/>
        <v>1.63</v>
      </c>
    </row>
    <row r="134" spans="1:9" x14ac:dyDescent="0.35">
      <c r="A134" s="13" t="str">
        <f t="shared" si="7"/>
        <v>BLDL1_2025-06-08</v>
      </c>
      <c r="B134" s="114" t="s">
        <v>189</v>
      </c>
      <c r="C134" s="6">
        <f t="shared" si="9"/>
        <v>45816</v>
      </c>
      <c r="D134">
        <v>7.14</v>
      </c>
      <c r="E134">
        <v>6.94</v>
      </c>
      <c r="F134">
        <v>7.37</v>
      </c>
      <c r="G134">
        <v>7.23</v>
      </c>
      <c r="I134" s="91">
        <f t="shared" si="8"/>
        <v>6.94</v>
      </c>
    </row>
    <row r="135" spans="1:9" x14ac:dyDescent="0.35">
      <c r="A135" s="13" t="str">
        <f t="shared" si="7"/>
        <v>BRL1_2025-06-08</v>
      </c>
      <c r="B135" s="114" t="s">
        <v>195</v>
      </c>
      <c r="C135" s="6">
        <f t="shared" si="9"/>
        <v>45816</v>
      </c>
      <c r="D135">
        <v>2.2599999999999998</v>
      </c>
      <c r="E135">
        <v>2.13</v>
      </c>
      <c r="F135">
        <v>2.0499999999999998</v>
      </c>
      <c r="G135">
        <v>2.11</v>
      </c>
      <c r="I135" s="91">
        <f t="shared" si="8"/>
        <v>2.0499999999999998</v>
      </c>
    </row>
    <row r="136" spans="1:9" x14ac:dyDescent="0.35">
      <c r="A136" s="13" t="str">
        <f t="shared" si="7"/>
        <v>CB2_2025-06-08</v>
      </c>
      <c r="B136" s="114" t="s">
        <v>198</v>
      </c>
      <c r="C136" s="6">
        <f t="shared" si="9"/>
        <v>45816</v>
      </c>
      <c r="D136">
        <v>2.0499999999999998</v>
      </c>
      <c r="E136">
        <v>2.0099999999999998</v>
      </c>
      <c r="F136">
        <v>2.0299999999999998</v>
      </c>
      <c r="G136">
        <v>1.95</v>
      </c>
      <c r="I136" s="91">
        <f t="shared" si="8"/>
        <v>1.95</v>
      </c>
    </row>
    <row r="137" spans="1:9" x14ac:dyDescent="0.35">
      <c r="A137" s="13" t="str">
        <f t="shared" si="7"/>
        <v>CB3_2025-06-08</v>
      </c>
      <c r="B137" s="114" t="s">
        <v>201</v>
      </c>
      <c r="C137" s="6">
        <f t="shared" si="9"/>
        <v>45816</v>
      </c>
      <c r="D137">
        <v>2.41</v>
      </c>
      <c r="E137">
        <v>2.4900000000000002</v>
      </c>
      <c r="F137">
        <v>2.19</v>
      </c>
      <c r="G137">
        <v>2.04</v>
      </c>
      <c r="I137" s="91">
        <f t="shared" si="8"/>
        <v>2.04</v>
      </c>
    </row>
    <row r="138" spans="1:9" x14ac:dyDescent="0.35">
      <c r="A138" s="13" t="str">
        <f t="shared" si="7"/>
        <v>CL2_2025-06-08</v>
      </c>
      <c r="B138" s="114" t="s">
        <v>207</v>
      </c>
      <c r="C138" s="6">
        <f t="shared" si="9"/>
        <v>45816</v>
      </c>
      <c r="D138">
        <v>4.2300000000000004</v>
      </c>
      <c r="E138">
        <v>4.12</v>
      </c>
      <c r="F138">
        <v>4</v>
      </c>
      <c r="G138">
        <v>3.94</v>
      </c>
      <c r="I138" s="91">
        <f t="shared" si="8"/>
        <v>3.94</v>
      </c>
    </row>
    <row r="139" spans="1:9" x14ac:dyDescent="0.35">
      <c r="A139" s="13" t="str">
        <f t="shared" si="7"/>
        <v>CL4_2025-06-08</v>
      </c>
      <c r="B139" s="114" t="s">
        <v>211</v>
      </c>
      <c r="C139" s="6">
        <f t="shared" si="9"/>
        <v>45816</v>
      </c>
      <c r="D139">
        <v>4.82</v>
      </c>
      <c r="E139">
        <v>5.17</v>
      </c>
      <c r="F139">
        <v>4.88</v>
      </c>
      <c r="G139">
        <v>4.63</v>
      </c>
      <c r="I139" s="91">
        <f t="shared" si="8"/>
        <v>4.63</v>
      </c>
    </row>
    <row r="140" spans="1:9" x14ac:dyDescent="0.35">
      <c r="A140" s="13" t="str">
        <f t="shared" si="7"/>
        <v>CLS_2025-06-08</v>
      </c>
      <c r="B140" s="114" t="s">
        <v>2053</v>
      </c>
      <c r="C140" s="6">
        <f t="shared" si="9"/>
        <v>45816</v>
      </c>
      <c r="D140">
        <v>6.69</v>
      </c>
      <c r="E140">
        <v>5.85</v>
      </c>
      <c r="F140">
        <v>5.98</v>
      </c>
      <c r="G140">
        <v>5.8</v>
      </c>
      <c r="I140" s="91">
        <f t="shared" si="8"/>
        <v>5.8</v>
      </c>
    </row>
    <row r="141" spans="1:9" x14ac:dyDescent="0.35">
      <c r="A141" s="13" t="str">
        <f t="shared" si="7"/>
        <v>COL1_2025-06-08</v>
      </c>
      <c r="B141" s="114" t="s">
        <v>339</v>
      </c>
      <c r="C141" s="6">
        <f t="shared" si="9"/>
        <v>45816</v>
      </c>
      <c r="D141">
        <v>11.3</v>
      </c>
      <c r="E141">
        <v>11.1</v>
      </c>
      <c r="F141">
        <v>12</v>
      </c>
      <c r="G141">
        <v>10.9</v>
      </c>
      <c r="H141" t="s">
        <v>2054</v>
      </c>
      <c r="I141" s="91">
        <f t="shared" si="8"/>
        <v>10.9</v>
      </c>
    </row>
    <row r="142" spans="1:9" x14ac:dyDescent="0.35">
      <c r="A142" s="13" t="str">
        <f t="shared" si="7"/>
        <v>CTL1_2025-06-08</v>
      </c>
      <c r="B142" s="114" t="s">
        <v>223</v>
      </c>
      <c r="C142" s="6">
        <f t="shared" si="9"/>
        <v>45816</v>
      </c>
      <c r="D142">
        <v>2.76</v>
      </c>
      <c r="E142">
        <v>2.48</v>
      </c>
      <c r="F142">
        <v>2.59</v>
      </c>
      <c r="G142">
        <v>2.57</v>
      </c>
      <c r="I142" s="91">
        <f t="shared" si="8"/>
        <v>2.48</v>
      </c>
    </row>
    <row r="143" spans="1:9" x14ac:dyDescent="0.35">
      <c r="A143" s="13" t="str">
        <f t="shared" si="7"/>
        <v>CVL1_2025-06-08</v>
      </c>
      <c r="B143" s="114" t="s">
        <v>225</v>
      </c>
      <c r="C143" s="6">
        <f t="shared" si="9"/>
        <v>45816</v>
      </c>
      <c r="D143">
        <v>9.52</v>
      </c>
      <c r="E143">
        <v>9.56</v>
      </c>
      <c r="F143">
        <v>9.35</v>
      </c>
      <c r="G143">
        <v>9.6199999999999992</v>
      </c>
      <c r="I143" s="91">
        <f t="shared" si="8"/>
        <v>9.35</v>
      </c>
    </row>
    <row r="144" spans="1:9" x14ac:dyDescent="0.35">
      <c r="A144" s="13" t="str">
        <f t="shared" si="7"/>
        <v>DB1_2025-06-08</v>
      </c>
      <c r="B144" s="114" t="s">
        <v>227</v>
      </c>
      <c r="C144" s="6">
        <f t="shared" si="9"/>
        <v>45816</v>
      </c>
      <c r="D144">
        <v>3.85</v>
      </c>
      <c r="E144">
        <v>3.43</v>
      </c>
      <c r="F144">
        <v>3.81</v>
      </c>
      <c r="G144">
        <v>3.23</v>
      </c>
      <c r="I144" s="91">
        <f t="shared" si="8"/>
        <v>3.23</v>
      </c>
    </row>
    <row r="145" spans="1:9" x14ac:dyDescent="0.35">
      <c r="A145" s="13" t="str">
        <f t="shared" si="7"/>
        <v>DE1_2025-06-08</v>
      </c>
      <c r="B145" s="114" t="s">
        <v>231</v>
      </c>
      <c r="C145" s="6">
        <f t="shared" si="9"/>
        <v>45816</v>
      </c>
      <c r="D145">
        <v>2.35</v>
      </c>
      <c r="E145">
        <v>2.2599999999999998</v>
      </c>
      <c r="F145">
        <v>2.1800000000000002</v>
      </c>
      <c r="G145">
        <v>2.04</v>
      </c>
      <c r="I145" s="91">
        <f t="shared" si="8"/>
        <v>2.04</v>
      </c>
    </row>
    <row r="146" spans="1:9" x14ac:dyDescent="0.35">
      <c r="A146" s="13" t="str">
        <f t="shared" si="7"/>
        <v>ETL1_2025-06-08</v>
      </c>
      <c r="B146" s="114" t="s">
        <v>236</v>
      </c>
      <c r="C146" s="6">
        <f t="shared" si="9"/>
        <v>45816</v>
      </c>
      <c r="D146">
        <v>3.05</v>
      </c>
      <c r="E146">
        <v>2.83</v>
      </c>
      <c r="F146">
        <v>2.78</v>
      </c>
      <c r="G146">
        <v>2.91</v>
      </c>
      <c r="I146" s="91">
        <f t="shared" si="8"/>
        <v>2.78</v>
      </c>
    </row>
    <row r="147" spans="1:9" x14ac:dyDescent="0.35">
      <c r="A147" s="13" t="str">
        <f t="shared" si="7"/>
        <v>GMP1_2025-06-08</v>
      </c>
      <c r="B147" s="114" t="s">
        <v>239</v>
      </c>
      <c r="C147" s="6">
        <f t="shared" si="9"/>
        <v>45816</v>
      </c>
      <c r="D147">
        <v>2.27</v>
      </c>
      <c r="E147">
        <v>2.25</v>
      </c>
      <c r="F147">
        <v>2.13</v>
      </c>
      <c r="G147">
        <v>2.04</v>
      </c>
      <c r="I147" s="91">
        <f t="shared" si="8"/>
        <v>2.04</v>
      </c>
    </row>
    <row r="148" spans="1:9" x14ac:dyDescent="0.35">
      <c r="A148" s="13" t="str">
        <f t="shared" si="7"/>
        <v>GRPL1_2025-06-08</v>
      </c>
      <c r="B148" s="114" t="s">
        <v>349</v>
      </c>
      <c r="C148" s="6">
        <f t="shared" si="9"/>
        <v>45816</v>
      </c>
      <c r="D148">
        <v>4.2699999999999996</v>
      </c>
      <c r="E148">
        <v>4.2</v>
      </c>
      <c r="F148">
        <v>4.12</v>
      </c>
      <c r="G148">
        <v>4.1500000000000004</v>
      </c>
      <c r="I148" s="91">
        <f t="shared" si="8"/>
        <v>4.12</v>
      </c>
    </row>
    <row r="149" spans="1:9" x14ac:dyDescent="0.35">
      <c r="A149" s="13" t="str">
        <f t="shared" si="7"/>
        <v>HA1_2025-06-08</v>
      </c>
      <c r="B149" s="114" t="s">
        <v>241</v>
      </c>
      <c r="C149" s="6">
        <f t="shared" si="9"/>
        <v>45816</v>
      </c>
      <c r="D149">
        <v>8.27</v>
      </c>
      <c r="E149">
        <v>8.5299999999999994</v>
      </c>
      <c r="F149">
        <v>8.44</v>
      </c>
      <c r="G149">
        <v>8.17</v>
      </c>
      <c r="I149" s="91">
        <f t="shared" si="8"/>
        <v>8.17</v>
      </c>
    </row>
    <row r="150" spans="1:9" x14ac:dyDescent="0.35">
      <c r="A150" s="13" t="str">
        <f t="shared" si="7"/>
        <v>HB3_2025-06-08</v>
      </c>
      <c r="B150" s="114" t="s">
        <v>245</v>
      </c>
      <c r="C150" s="6">
        <f t="shared" si="9"/>
        <v>45816</v>
      </c>
      <c r="D150">
        <v>4.12</v>
      </c>
      <c r="E150">
        <v>4.07</v>
      </c>
      <c r="F150">
        <v>4.01</v>
      </c>
      <c r="G150">
        <v>3.96</v>
      </c>
      <c r="I150" s="91">
        <f t="shared" si="8"/>
        <v>3.96</v>
      </c>
    </row>
    <row r="151" spans="1:9" x14ac:dyDescent="0.35">
      <c r="A151" s="13" t="str">
        <f t="shared" si="7"/>
        <v>HL2_2025-06-08</v>
      </c>
      <c r="B151" s="114" t="s">
        <v>249</v>
      </c>
      <c r="C151" s="6">
        <f t="shared" si="9"/>
        <v>45816</v>
      </c>
      <c r="D151">
        <v>25.7</v>
      </c>
      <c r="E151">
        <v>25.9</v>
      </c>
      <c r="F151">
        <v>23.7</v>
      </c>
      <c r="G151">
        <v>24.3</v>
      </c>
      <c r="I151" s="91">
        <f t="shared" si="8"/>
        <v>23.7</v>
      </c>
    </row>
    <row r="152" spans="1:9" x14ac:dyDescent="0.35">
      <c r="A152" s="13" t="str">
        <f t="shared" si="7"/>
        <v>HO1_2025-06-08</v>
      </c>
      <c r="B152" s="114" t="s">
        <v>254</v>
      </c>
      <c r="C152" s="6">
        <f t="shared" si="9"/>
        <v>45816</v>
      </c>
      <c r="D152">
        <v>10.3</v>
      </c>
      <c r="E152">
        <v>10.3</v>
      </c>
      <c r="F152">
        <v>10.3</v>
      </c>
      <c r="G152">
        <v>9.8000000000000007</v>
      </c>
      <c r="I152" s="91">
        <f t="shared" si="8"/>
        <v>9.8000000000000007</v>
      </c>
    </row>
    <row r="153" spans="1:9" x14ac:dyDescent="0.35">
      <c r="A153" s="13" t="str">
        <f t="shared" si="7"/>
        <v>HO2_2025-06-08</v>
      </c>
      <c r="B153" s="114" t="s">
        <v>1265</v>
      </c>
      <c r="C153" s="6">
        <f t="shared" si="9"/>
        <v>45816</v>
      </c>
      <c r="D153">
        <v>59.1</v>
      </c>
      <c r="E153">
        <v>59</v>
      </c>
      <c r="F153">
        <v>58.7</v>
      </c>
      <c r="G153">
        <v>59.7</v>
      </c>
      <c r="I153" s="91">
        <f t="shared" si="8"/>
        <v>58.7</v>
      </c>
    </row>
    <row r="154" spans="1:9" x14ac:dyDescent="0.35">
      <c r="A154" s="13" t="str">
        <f t="shared" si="7"/>
        <v>HO3_2025-06-08</v>
      </c>
      <c r="B154" s="114" t="s">
        <v>1266</v>
      </c>
      <c r="C154" s="6">
        <f t="shared" si="9"/>
        <v>45816</v>
      </c>
      <c r="D154">
        <v>5.74</v>
      </c>
      <c r="E154">
        <v>5.79</v>
      </c>
      <c r="F154">
        <v>5.49</v>
      </c>
      <c r="G154">
        <v>5.62</v>
      </c>
      <c r="I154" s="91">
        <f t="shared" si="8"/>
        <v>5.49</v>
      </c>
    </row>
    <row r="155" spans="1:9" x14ac:dyDescent="0.35">
      <c r="A155" s="13" t="str">
        <f t="shared" si="7"/>
        <v>HO3A_2025-06-08</v>
      </c>
      <c r="B155" s="114" t="s">
        <v>1289</v>
      </c>
      <c r="C155" s="6">
        <f t="shared" si="9"/>
        <v>45816</v>
      </c>
      <c r="D155">
        <v>7.51</v>
      </c>
      <c r="E155">
        <v>7.54</v>
      </c>
      <c r="F155">
        <v>7.41</v>
      </c>
      <c r="G155">
        <v>7.43</v>
      </c>
      <c r="I155" s="91">
        <f t="shared" si="8"/>
        <v>7.41</v>
      </c>
    </row>
    <row r="156" spans="1:9" x14ac:dyDescent="0.35">
      <c r="A156" s="13" t="str">
        <f t="shared" si="7"/>
        <v>MB3_2025-06-08</v>
      </c>
      <c r="B156" s="114" t="s">
        <v>256</v>
      </c>
      <c r="C156" s="6">
        <f t="shared" si="9"/>
        <v>45816</v>
      </c>
      <c r="D156">
        <v>0.71</v>
      </c>
      <c r="E156">
        <v>0.72</v>
      </c>
      <c r="F156">
        <v>0.7</v>
      </c>
      <c r="G156">
        <v>0.74</v>
      </c>
      <c r="I156" s="91">
        <f t="shared" si="8"/>
        <v>0.7</v>
      </c>
    </row>
    <row r="157" spans="1:9" x14ac:dyDescent="0.35">
      <c r="A157" s="13" t="str">
        <f t="shared" si="7"/>
        <v>MDWL1_2025-06-08</v>
      </c>
      <c r="B157" s="114" t="s">
        <v>260</v>
      </c>
      <c r="C157" s="6">
        <f t="shared" si="9"/>
        <v>45816</v>
      </c>
      <c r="D157">
        <v>2.77</v>
      </c>
      <c r="E157">
        <v>2.75</v>
      </c>
      <c r="F157">
        <v>2.73</v>
      </c>
      <c r="G157">
        <v>2.7</v>
      </c>
      <c r="I157" s="91">
        <f t="shared" si="8"/>
        <v>2.7</v>
      </c>
    </row>
    <row r="158" spans="1:9" x14ac:dyDescent="0.35">
      <c r="A158" s="13" t="str">
        <f t="shared" ref="A158:A189" si="10">$B158&amp;"_"&amp;TEXT($C158,"yyyy-mm-dd")</f>
        <v>MR3_2025-06-08</v>
      </c>
      <c r="B158" s="114" t="s">
        <v>263</v>
      </c>
      <c r="C158" s="6">
        <f t="shared" si="9"/>
        <v>45816</v>
      </c>
      <c r="D158">
        <v>5.51</v>
      </c>
      <c r="E158">
        <v>5.27</v>
      </c>
      <c r="F158">
        <v>5.07</v>
      </c>
      <c r="G158">
        <v>4.8099999999999996</v>
      </c>
      <c r="I158" s="91">
        <f t="shared" ref="I158:I189" si="11">MIN($D158:$G158)</f>
        <v>4.8099999999999996</v>
      </c>
    </row>
    <row r="159" spans="1:9" x14ac:dyDescent="0.35">
      <c r="A159" s="13" t="str">
        <f t="shared" si="10"/>
        <v>MR4_2025-06-08</v>
      </c>
      <c r="B159" s="114" t="s">
        <v>265</v>
      </c>
      <c r="C159" s="6">
        <f t="shared" ref="C159:C175" si="12">C158</f>
        <v>45816</v>
      </c>
      <c r="D159">
        <v>4.76</v>
      </c>
      <c r="E159">
        <v>4.71</v>
      </c>
      <c r="F159">
        <v>4.59</v>
      </c>
      <c r="G159">
        <v>4.3899999999999997</v>
      </c>
      <c r="I159" s="91">
        <f t="shared" si="11"/>
        <v>4.3899999999999997</v>
      </c>
    </row>
    <row r="160" spans="1:9" x14ac:dyDescent="0.35">
      <c r="A160" s="13" t="str">
        <f t="shared" si="10"/>
        <v>MRCL_2025-06-08</v>
      </c>
      <c r="B160" s="114" t="s">
        <v>2055</v>
      </c>
      <c r="C160" s="6">
        <f t="shared" si="12"/>
        <v>45816</v>
      </c>
      <c r="D160">
        <v>3.06</v>
      </c>
      <c r="E160">
        <v>3.13</v>
      </c>
      <c r="F160">
        <v>3.41</v>
      </c>
      <c r="G160">
        <v>3.23</v>
      </c>
      <c r="I160" s="91">
        <f t="shared" si="11"/>
        <v>3.06</v>
      </c>
    </row>
    <row r="161" spans="1:9" x14ac:dyDescent="0.35">
      <c r="A161" s="13" t="str">
        <f t="shared" si="10"/>
        <v>PL1_2025-06-08</v>
      </c>
      <c r="B161" s="114" t="s">
        <v>267</v>
      </c>
      <c r="C161" s="6">
        <f t="shared" si="12"/>
        <v>45816</v>
      </c>
      <c r="D161">
        <v>2.31</v>
      </c>
      <c r="E161">
        <v>2.3199999999999998</v>
      </c>
      <c r="F161">
        <v>2.23</v>
      </c>
      <c r="G161">
        <v>2.2999999999999998</v>
      </c>
      <c r="I161" s="91">
        <f t="shared" si="11"/>
        <v>2.23</v>
      </c>
    </row>
    <row r="162" spans="1:9" x14ac:dyDescent="0.35">
      <c r="A162" s="13" t="str">
        <f t="shared" si="10"/>
        <v>PMRL1_2025-06-08</v>
      </c>
      <c r="B162" s="114" t="s">
        <v>269</v>
      </c>
      <c r="C162" s="6">
        <f t="shared" si="12"/>
        <v>45816</v>
      </c>
      <c r="D162">
        <v>2.0099999999999998</v>
      </c>
      <c r="E162">
        <v>1.99</v>
      </c>
      <c r="F162">
        <v>1.94</v>
      </c>
      <c r="G162">
        <v>1.95</v>
      </c>
      <c r="I162" s="91">
        <f t="shared" si="11"/>
        <v>1.94</v>
      </c>
    </row>
    <row r="163" spans="1:9" x14ac:dyDescent="0.35">
      <c r="A163" s="13" t="str">
        <f t="shared" si="10"/>
        <v>PNVL1_2025-06-08</v>
      </c>
      <c r="B163" s="114" t="s">
        <v>271</v>
      </c>
      <c r="C163" s="6">
        <f t="shared" si="12"/>
        <v>45816</v>
      </c>
      <c r="D163">
        <v>2.25</v>
      </c>
      <c r="E163">
        <v>2.2200000000000002</v>
      </c>
      <c r="F163">
        <v>2.2400000000000002</v>
      </c>
      <c r="G163">
        <v>2.16</v>
      </c>
      <c r="I163" s="91">
        <f t="shared" si="11"/>
        <v>2.16</v>
      </c>
    </row>
    <row r="164" spans="1:9" x14ac:dyDescent="0.35">
      <c r="A164" s="13" t="str">
        <f t="shared" si="10"/>
        <v>PP1_2025-06-08</v>
      </c>
      <c r="B164" s="114" t="s">
        <v>274</v>
      </c>
      <c r="C164" s="6">
        <f t="shared" si="12"/>
        <v>45816</v>
      </c>
      <c r="D164">
        <v>3.5</v>
      </c>
      <c r="E164">
        <v>3.45</v>
      </c>
      <c r="F164">
        <v>3.63</v>
      </c>
      <c r="G164">
        <v>3.79</v>
      </c>
      <c r="I164" s="91">
        <f t="shared" si="11"/>
        <v>3.45</v>
      </c>
    </row>
    <row r="165" spans="1:9" x14ac:dyDescent="0.35">
      <c r="A165" s="13" t="str">
        <f t="shared" si="10"/>
        <v>PRP1_2025-06-08</v>
      </c>
      <c r="B165" s="114" t="s">
        <v>277</v>
      </c>
      <c r="C165" s="6">
        <f t="shared" si="12"/>
        <v>45816</v>
      </c>
      <c r="D165">
        <v>3.45</v>
      </c>
      <c r="E165">
        <v>3.14</v>
      </c>
      <c r="F165">
        <v>2.84</v>
      </c>
      <c r="G165">
        <v>3.07</v>
      </c>
      <c r="I165" s="91">
        <f t="shared" si="11"/>
        <v>2.84</v>
      </c>
    </row>
    <row r="166" spans="1:9" x14ac:dyDescent="0.35">
      <c r="A166" s="13" t="str">
        <f t="shared" si="10"/>
        <v>RBA_2025-06-08</v>
      </c>
      <c r="B166" s="114" t="s">
        <v>279</v>
      </c>
      <c r="C166" s="6">
        <f t="shared" si="12"/>
        <v>45816</v>
      </c>
      <c r="D166">
        <v>2.04</v>
      </c>
      <c r="E166">
        <v>1.98</v>
      </c>
      <c r="F166">
        <v>1.98</v>
      </c>
      <c r="G166">
        <v>2.0099999999999998</v>
      </c>
      <c r="I166" s="91">
        <f t="shared" si="11"/>
        <v>1.98</v>
      </c>
    </row>
    <row r="167" spans="1:9" x14ac:dyDescent="0.35">
      <c r="A167" s="13" t="str">
        <f t="shared" si="10"/>
        <v>RKI_2025-06-08</v>
      </c>
      <c r="B167" s="114" t="s">
        <v>2056</v>
      </c>
      <c r="C167" s="6">
        <f t="shared" si="12"/>
        <v>45816</v>
      </c>
      <c r="D167">
        <v>0.87</v>
      </c>
      <c r="E167">
        <v>0.87</v>
      </c>
      <c r="F167">
        <v>0.84</v>
      </c>
      <c r="G167">
        <v>0.95</v>
      </c>
      <c r="I167" s="91">
        <f t="shared" si="11"/>
        <v>0.84</v>
      </c>
    </row>
    <row r="168" spans="1:9" x14ac:dyDescent="0.35">
      <c r="A168" s="13" t="str">
        <f t="shared" si="10"/>
        <v>RO1A_2025-06-08</v>
      </c>
      <c r="B168" s="114" t="s">
        <v>1302</v>
      </c>
      <c r="C168" s="6">
        <f t="shared" si="12"/>
        <v>45816</v>
      </c>
      <c r="D168">
        <v>6.1</v>
      </c>
      <c r="E168">
        <v>6.59</v>
      </c>
      <c r="F168">
        <v>6.18</v>
      </c>
      <c r="G168">
        <v>5.9</v>
      </c>
      <c r="I168" s="91">
        <f t="shared" si="11"/>
        <v>5.9</v>
      </c>
    </row>
    <row r="169" spans="1:9" x14ac:dyDescent="0.35">
      <c r="A169" s="13" t="str">
        <f t="shared" si="10"/>
        <v>ROL1_2025-06-08</v>
      </c>
      <c r="B169" s="114" t="s">
        <v>289</v>
      </c>
      <c r="C169" s="6">
        <f t="shared" si="12"/>
        <v>45816</v>
      </c>
      <c r="D169">
        <v>11.5</v>
      </c>
      <c r="E169">
        <v>11.2</v>
      </c>
      <c r="F169">
        <v>10.9</v>
      </c>
      <c r="G169">
        <v>11</v>
      </c>
      <c r="I169" s="91">
        <f t="shared" si="11"/>
        <v>10.9</v>
      </c>
    </row>
    <row r="170" spans="1:9" x14ac:dyDescent="0.35">
      <c r="A170" s="13" t="str">
        <f t="shared" si="10"/>
        <v>SB2_2025-06-08</v>
      </c>
      <c r="B170" s="114" t="s">
        <v>447</v>
      </c>
      <c r="C170" s="6">
        <f t="shared" si="12"/>
        <v>45816</v>
      </c>
      <c r="D170">
        <v>3.85</v>
      </c>
      <c r="E170">
        <v>3.81</v>
      </c>
      <c r="F170">
        <v>3.76</v>
      </c>
      <c r="G170">
        <v>3.76</v>
      </c>
      <c r="I170" s="91">
        <f t="shared" si="11"/>
        <v>3.76</v>
      </c>
    </row>
    <row r="171" spans="1:9" x14ac:dyDescent="0.35">
      <c r="A171" s="13" t="str">
        <f t="shared" si="10"/>
        <v>SB9_2025-06-08</v>
      </c>
      <c r="B171" s="114" t="s">
        <v>298</v>
      </c>
      <c r="C171" s="6">
        <f t="shared" si="12"/>
        <v>45816</v>
      </c>
      <c r="D171">
        <v>3.41</v>
      </c>
      <c r="E171">
        <v>3.51</v>
      </c>
      <c r="F171">
        <v>3.4</v>
      </c>
      <c r="G171">
        <v>3.38</v>
      </c>
      <c r="I171" s="91">
        <f t="shared" si="11"/>
        <v>3.38</v>
      </c>
    </row>
    <row r="172" spans="1:9" x14ac:dyDescent="0.35">
      <c r="A172" s="13" t="str">
        <f t="shared" si="10"/>
        <v>SPBP1_2025-06-08</v>
      </c>
      <c r="B172" s="114" t="s">
        <v>301</v>
      </c>
      <c r="C172" s="6">
        <f t="shared" si="12"/>
        <v>45816</v>
      </c>
      <c r="D172">
        <v>23.5</v>
      </c>
      <c r="E172">
        <v>24.6</v>
      </c>
      <c r="F172">
        <v>23.2</v>
      </c>
      <c r="G172">
        <v>23.5</v>
      </c>
      <c r="I172" s="91">
        <f t="shared" si="11"/>
        <v>23.2</v>
      </c>
    </row>
    <row r="173" spans="1:9" x14ac:dyDescent="0.35">
      <c r="A173" s="13" t="str">
        <f t="shared" si="10"/>
        <v>SPBP2_2025-06-08</v>
      </c>
      <c r="B173" s="114" t="s">
        <v>303</v>
      </c>
      <c r="C173" s="6">
        <f t="shared" si="12"/>
        <v>45816</v>
      </c>
      <c r="D173">
        <v>8.15</v>
      </c>
      <c r="E173">
        <v>8.34</v>
      </c>
      <c r="F173">
        <v>8.34</v>
      </c>
      <c r="G173">
        <v>7.83</v>
      </c>
      <c r="I173" s="91">
        <f t="shared" si="11"/>
        <v>7.83</v>
      </c>
    </row>
    <row r="174" spans="1:9" x14ac:dyDescent="0.35">
      <c r="A174" s="13" t="str">
        <f t="shared" si="10"/>
        <v>SYL1_2025-06-08</v>
      </c>
      <c r="B174" s="114" t="s">
        <v>307</v>
      </c>
      <c r="C174" s="6">
        <f t="shared" si="12"/>
        <v>45816</v>
      </c>
      <c r="D174">
        <v>1.26</v>
      </c>
      <c r="E174">
        <v>1.28</v>
      </c>
      <c r="F174">
        <v>1.24</v>
      </c>
      <c r="G174">
        <v>1.25</v>
      </c>
      <c r="I174" s="91">
        <f t="shared" si="11"/>
        <v>1.24</v>
      </c>
    </row>
    <row r="175" spans="1:9" x14ac:dyDescent="0.35">
      <c r="A175" s="13" t="str">
        <f t="shared" si="10"/>
        <v>SYNL1_2025-06-08</v>
      </c>
      <c r="B175" s="114" t="s">
        <v>310</v>
      </c>
      <c r="C175" s="6">
        <f t="shared" si="12"/>
        <v>45816</v>
      </c>
      <c r="D175">
        <v>3.04</v>
      </c>
      <c r="E175">
        <v>2.98</v>
      </c>
      <c r="F175">
        <v>2.87</v>
      </c>
      <c r="G175">
        <v>2.8</v>
      </c>
      <c r="I175" s="91">
        <f t="shared" si="11"/>
        <v>2.8</v>
      </c>
    </row>
    <row r="176" spans="1:9" x14ac:dyDescent="0.35">
      <c r="A176" s="13" t="str">
        <f t="shared" si="10"/>
        <v>WP1_2025-06-08</v>
      </c>
      <c r="B176" s="114" t="s">
        <v>1268</v>
      </c>
      <c r="C176" s="6">
        <v>45816</v>
      </c>
      <c r="D176">
        <v>89.2</v>
      </c>
      <c r="E176">
        <v>84.9</v>
      </c>
      <c r="F176">
        <v>88.5</v>
      </c>
      <c r="G176">
        <v>90.4</v>
      </c>
      <c r="I176" s="91">
        <f t="shared" si="11"/>
        <v>84.9</v>
      </c>
    </row>
    <row r="177" spans="1:9" x14ac:dyDescent="0.35">
      <c r="A177" s="13" t="str">
        <f t="shared" si="10"/>
        <v>WP2_2025-06-08</v>
      </c>
      <c r="B177" s="114" t="s">
        <v>529</v>
      </c>
      <c r="C177" s="6">
        <f>C176</f>
        <v>45816</v>
      </c>
      <c r="D177">
        <v>39.9</v>
      </c>
      <c r="E177">
        <v>39.799999999999997</v>
      </c>
      <c r="F177">
        <v>38.200000000000003</v>
      </c>
      <c r="G177">
        <v>39.5</v>
      </c>
      <c r="I177" s="91">
        <f t="shared" si="11"/>
        <v>38.200000000000003</v>
      </c>
    </row>
    <row r="178" spans="1:9" x14ac:dyDescent="0.35">
      <c r="A178" s="13" t="str">
        <f t="shared" si="10"/>
        <v>WP3_2025-06-08</v>
      </c>
      <c r="B178" s="114" t="s">
        <v>1269</v>
      </c>
      <c r="C178" s="6">
        <f>C177</f>
        <v>45816</v>
      </c>
      <c r="D178">
        <v>40.200000000000003</v>
      </c>
      <c r="E178">
        <v>38.9</v>
      </c>
      <c r="F178">
        <v>40.299999999999997</v>
      </c>
      <c r="G178">
        <v>40.1</v>
      </c>
      <c r="I178" s="91">
        <f t="shared" si="11"/>
        <v>38.9</v>
      </c>
    </row>
    <row r="179" spans="1:9" x14ac:dyDescent="0.35">
      <c r="A179" s="13" t="str">
        <f t="shared" si="10"/>
        <v>WP4_2025-06-08</v>
      </c>
      <c r="B179" s="114" t="s">
        <v>1270</v>
      </c>
      <c r="C179" s="6">
        <v>45816</v>
      </c>
      <c r="D179">
        <v>42.9</v>
      </c>
      <c r="E179">
        <v>43.4</v>
      </c>
      <c r="F179">
        <v>43.4</v>
      </c>
      <c r="G179">
        <v>44.3</v>
      </c>
      <c r="I179" s="91">
        <f t="shared" si="11"/>
        <v>42.9</v>
      </c>
    </row>
    <row r="180" spans="1:9" x14ac:dyDescent="0.35">
      <c r="A180" s="13" t="str">
        <f t="shared" si="10"/>
        <v>HO2_2025-06-11</v>
      </c>
      <c r="B180" s="114" t="s">
        <v>1265</v>
      </c>
      <c r="C180" s="6">
        <v>45819</v>
      </c>
      <c r="D180">
        <v>249</v>
      </c>
      <c r="E180">
        <v>228</v>
      </c>
      <c r="F180">
        <v>241</v>
      </c>
      <c r="G180">
        <v>213</v>
      </c>
      <c r="I180" s="91">
        <f t="shared" si="11"/>
        <v>213</v>
      </c>
    </row>
    <row r="181" spans="1:9" x14ac:dyDescent="0.35">
      <c r="A181" s="13" t="str">
        <f t="shared" si="10"/>
        <v>HO3_2025-06-11</v>
      </c>
      <c r="B181" s="114" t="s">
        <v>1266</v>
      </c>
      <c r="C181" s="6">
        <v>45819</v>
      </c>
      <c r="D181">
        <v>10.8</v>
      </c>
      <c r="E181">
        <v>8.4700000000000006</v>
      </c>
      <c r="F181">
        <v>9.0500000000000007</v>
      </c>
      <c r="G181">
        <v>8.48</v>
      </c>
      <c r="I181" s="91">
        <f t="shared" si="11"/>
        <v>8.4700000000000006</v>
      </c>
    </row>
    <row r="182" spans="1:9" x14ac:dyDescent="0.35">
      <c r="A182" s="13" t="str">
        <f t="shared" si="10"/>
        <v>HO3a_2025-06-11</v>
      </c>
      <c r="B182" s="114" t="s">
        <v>1267</v>
      </c>
      <c r="C182" s="6">
        <v>45819</v>
      </c>
      <c r="D182">
        <v>8.48</v>
      </c>
      <c r="E182">
        <v>16</v>
      </c>
      <c r="F182">
        <v>9.7899999999999991</v>
      </c>
      <c r="G182">
        <v>9.2100000000000009</v>
      </c>
      <c r="I182" s="91">
        <f t="shared" si="11"/>
        <v>8.48</v>
      </c>
    </row>
    <row r="183" spans="1:9" x14ac:dyDescent="0.35">
      <c r="A183" s="13" t="str">
        <f t="shared" si="10"/>
        <v>WP1_2025-06-11</v>
      </c>
      <c r="B183" s="114" t="s">
        <v>1268</v>
      </c>
      <c r="C183" s="6">
        <v>45819</v>
      </c>
      <c r="D183">
        <v>76.5</v>
      </c>
      <c r="E183">
        <v>65</v>
      </c>
      <c r="F183">
        <v>74.599999999999994</v>
      </c>
      <c r="G183">
        <v>83</v>
      </c>
      <c r="I183" s="91">
        <f t="shared" si="11"/>
        <v>65</v>
      </c>
    </row>
    <row r="184" spans="1:9" x14ac:dyDescent="0.35">
      <c r="A184" s="13" t="str">
        <f t="shared" si="10"/>
        <v>WP2_2025-06-11</v>
      </c>
      <c r="B184" s="114" t="s">
        <v>529</v>
      </c>
      <c r="C184" s="6">
        <v>45819</v>
      </c>
      <c r="D184">
        <v>81.8</v>
      </c>
      <c r="E184">
        <v>76.400000000000006</v>
      </c>
      <c r="F184">
        <v>69.900000000000006</v>
      </c>
      <c r="G184">
        <v>79.8</v>
      </c>
      <c r="I184" s="91">
        <f t="shared" si="11"/>
        <v>69.900000000000006</v>
      </c>
    </row>
    <row r="185" spans="1:9" x14ac:dyDescent="0.35">
      <c r="A185" s="13" t="str">
        <f t="shared" si="10"/>
        <v>WP3_2025-06-11</v>
      </c>
      <c r="B185" s="114" t="s">
        <v>1269</v>
      </c>
      <c r="C185" s="6">
        <v>45819</v>
      </c>
      <c r="D185">
        <v>99.9</v>
      </c>
      <c r="E185">
        <v>89.7</v>
      </c>
      <c r="F185">
        <v>105</v>
      </c>
      <c r="G185">
        <v>78.7</v>
      </c>
      <c r="I185" s="91">
        <f t="shared" si="11"/>
        <v>78.7</v>
      </c>
    </row>
    <row r="186" spans="1:9" x14ac:dyDescent="0.35">
      <c r="A186" s="13" t="str">
        <f t="shared" si="10"/>
        <v>WP4_2025-06-11</v>
      </c>
      <c r="B186" s="114" t="s">
        <v>1270</v>
      </c>
      <c r="C186" s="6">
        <v>45819</v>
      </c>
      <c r="D186">
        <v>151</v>
      </c>
      <c r="E186">
        <v>188</v>
      </c>
      <c r="F186">
        <v>143</v>
      </c>
      <c r="G186">
        <v>166</v>
      </c>
      <c r="I186" s="91">
        <f t="shared" si="11"/>
        <v>143</v>
      </c>
    </row>
    <row r="187" spans="1:9" x14ac:dyDescent="0.35">
      <c r="A187" s="13" t="str">
        <f t="shared" si="10"/>
        <v>ABM4_2025-06-15</v>
      </c>
      <c r="B187" t="s">
        <v>381</v>
      </c>
      <c r="C187" s="6">
        <v>45823</v>
      </c>
      <c r="D187">
        <v>2.2000000000000002</v>
      </c>
      <c r="E187">
        <v>2.7</v>
      </c>
      <c r="F187">
        <v>2.08</v>
      </c>
      <c r="G187">
        <v>2.08</v>
      </c>
      <c r="I187" s="91">
        <f t="shared" si="11"/>
        <v>2.08</v>
      </c>
    </row>
    <row r="188" spans="1:9" x14ac:dyDescent="0.35">
      <c r="A188" s="13" t="str">
        <f t="shared" si="10"/>
        <v>AC4_2025-06-15</v>
      </c>
      <c r="B188" t="s">
        <v>388</v>
      </c>
      <c r="C188" s="6">
        <v>45823</v>
      </c>
      <c r="D188">
        <v>6.54</v>
      </c>
      <c r="E188">
        <v>6.3</v>
      </c>
      <c r="F188">
        <v>6.51</v>
      </c>
      <c r="G188">
        <v>6.39</v>
      </c>
      <c r="I188" s="91">
        <f t="shared" si="11"/>
        <v>6.3</v>
      </c>
    </row>
    <row r="189" spans="1:9" x14ac:dyDescent="0.35">
      <c r="A189" s="13" t="str">
        <f t="shared" si="10"/>
        <v>APL1_2025-06-15</v>
      </c>
      <c r="B189" t="s">
        <v>312</v>
      </c>
      <c r="C189" s="6">
        <v>45823</v>
      </c>
      <c r="D189">
        <v>13.8</v>
      </c>
      <c r="E189">
        <v>14.4</v>
      </c>
      <c r="F189">
        <v>13.2</v>
      </c>
      <c r="G189">
        <v>13.4</v>
      </c>
      <c r="I189" s="91">
        <f t="shared" si="11"/>
        <v>13.2</v>
      </c>
    </row>
    <row r="190" spans="1:9" x14ac:dyDescent="0.35">
      <c r="A190" s="13" t="str">
        <f t="shared" ref="A190:A221" si="13">$B190&amp;"_"&amp;TEXT($C190,"yyyy-mm-dd")</f>
        <v>AX1_2025-06-15</v>
      </c>
      <c r="B190" t="s">
        <v>168</v>
      </c>
      <c r="C190" s="6">
        <v>45823</v>
      </c>
      <c r="D190">
        <v>2.5499999999999998</v>
      </c>
      <c r="E190">
        <v>2.4900000000000002</v>
      </c>
      <c r="F190">
        <v>2.5099999999999998</v>
      </c>
      <c r="G190">
        <v>2.54</v>
      </c>
      <c r="I190" s="91">
        <f t="shared" ref="I190:I221" si="14">MIN($D190:$G190)</f>
        <v>2.4900000000000002</v>
      </c>
    </row>
    <row r="191" spans="1:9" x14ac:dyDescent="0.35">
      <c r="A191" s="13" t="str">
        <f t="shared" si="13"/>
        <v>AX2_2025-06-15</v>
      </c>
      <c r="B191" t="s">
        <v>175</v>
      </c>
      <c r="C191" s="6">
        <v>45823</v>
      </c>
      <c r="D191">
        <v>3.38</v>
      </c>
      <c r="E191">
        <v>3.24</v>
      </c>
      <c r="F191">
        <v>3.41</v>
      </c>
      <c r="G191">
        <v>3.18</v>
      </c>
      <c r="I191" s="91">
        <f t="shared" si="14"/>
        <v>3.18</v>
      </c>
    </row>
    <row r="192" spans="1:9" x14ac:dyDescent="0.35">
      <c r="A192" s="13" t="str">
        <f t="shared" si="13"/>
        <v>BB1_2025-06-15</v>
      </c>
      <c r="B192" t="s">
        <v>181</v>
      </c>
      <c r="C192" s="6">
        <v>45823</v>
      </c>
      <c r="D192">
        <v>7.37</v>
      </c>
      <c r="E192">
        <v>6.76</v>
      </c>
      <c r="F192">
        <v>7.39</v>
      </c>
      <c r="G192">
        <v>6.98</v>
      </c>
      <c r="I192" s="91">
        <f t="shared" si="14"/>
        <v>6.76</v>
      </c>
    </row>
    <row r="193" spans="1:9" x14ac:dyDescent="0.35">
      <c r="A193" s="13" t="str">
        <f t="shared" si="13"/>
        <v>BD1a_2025-06-15</v>
      </c>
      <c r="B193" t="s">
        <v>186</v>
      </c>
      <c r="C193" s="6">
        <v>45823</v>
      </c>
      <c r="D193">
        <v>8.2899999999999991</v>
      </c>
      <c r="E193">
        <v>8.19</v>
      </c>
      <c r="F193">
        <v>8.0500000000000007</v>
      </c>
      <c r="G193">
        <v>8.08</v>
      </c>
      <c r="I193" s="91">
        <f t="shared" si="14"/>
        <v>8.0500000000000007</v>
      </c>
    </row>
    <row r="194" spans="1:9" x14ac:dyDescent="0.35">
      <c r="A194" s="13" t="str">
        <f t="shared" si="13"/>
        <v>BLDL1_2025-06-15</v>
      </c>
      <c r="B194" t="s">
        <v>189</v>
      </c>
      <c r="C194" s="6">
        <v>45823</v>
      </c>
      <c r="D194">
        <v>30.4</v>
      </c>
      <c r="E194">
        <v>30.3</v>
      </c>
      <c r="F194">
        <v>22</v>
      </c>
      <c r="G194">
        <v>22.1</v>
      </c>
      <c r="I194" s="91">
        <f t="shared" si="14"/>
        <v>22</v>
      </c>
    </row>
    <row r="195" spans="1:9" x14ac:dyDescent="0.35">
      <c r="A195" s="13" t="str">
        <f t="shared" si="13"/>
        <v>BRL1_2025-06-15</v>
      </c>
      <c r="B195" t="s">
        <v>195</v>
      </c>
      <c r="C195" s="6">
        <v>45823</v>
      </c>
      <c r="D195">
        <v>4.74</v>
      </c>
      <c r="E195">
        <v>4.71</v>
      </c>
      <c r="F195">
        <v>4.6399999999999997</v>
      </c>
      <c r="G195">
        <v>4.7699999999999996</v>
      </c>
      <c r="I195" s="91">
        <f t="shared" si="14"/>
        <v>4.6399999999999997</v>
      </c>
    </row>
    <row r="196" spans="1:9" x14ac:dyDescent="0.35">
      <c r="A196" s="13" t="str">
        <f t="shared" si="13"/>
        <v>CB2_2025-06-15</v>
      </c>
      <c r="B196" t="s">
        <v>198</v>
      </c>
      <c r="C196" s="6">
        <v>45823</v>
      </c>
      <c r="D196">
        <v>2.86</v>
      </c>
      <c r="E196">
        <v>2.64</v>
      </c>
      <c r="F196">
        <v>2.61</v>
      </c>
      <c r="G196">
        <v>2.64</v>
      </c>
      <c r="I196" s="91">
        <f t="shared" si="14"/>
        <v>2.61</v>
      </c>
    </row>
    <row r="197" spans="1:9" x14ac:dyDescent="0.35">
      <c r="A197" s="13" t="str">
        <f t="shared" si="13"/>
        <v>CB3_2025-06-15</v>
      </c>
      <c r="B197" t="s">
        <v>201</v>
      </c>
      <c r="C197" s="6">
        <v>45823</v>
      </c>
      <c r="D197">
        <v>5.75</v>
      </c>
      <c r="E197">
        <v>5.94</v>
      </c>
      <c r="F197">
        <v>5.52</v>
      </c>
      <c r="G197">
        <v>5.79</v>
      </c>
      <c r="I197" s="91">
        <f t="shared" si="14"/>
        <v>5.52</v>
      </c>
    </row>
    <row r="198" spans="1:9" x14ac:dyDescent="0.35">
      <c r="A198" s="13" t="str">
        <f t="shared" si="13"/>
        <v>CL2_2025-06-15</v>
      </c>
      <c r="B198" t="s">
        <v>207</v>
      </c>
      <c r="C198" s="6">
        <v>45823</v>
      </c>
      <c r="D198">
        <v>6.73</v>
      </c>
      <c r="E198">
        <v>6.63</v>
      </c>
      <c r="F198">
        <v>6.61</v>
      </c>
      <c r="G198">
        <v>6.65</v>
      </c>
      <c r="I198" s="91">
        <f t="shared" si="14"/>
        <v>6.61</v>
      </c>
    </row>
    <row r="199" spans="1:9" x14ac:dyDescent="0.35">
      <c r="A199" s="13" t="str">
        <f t="shared" si="13"/>
        <v>CL4_2025-06-15</v>
      </c>
      <c r="B199" t="s">
        <v>211</v>
      </c>
      <c r="C199" s="6">
        <v>45823</v>
      </c>
      <c r="D199">
        <v>14.5</v>
      </c>
      <c r="E199">
        <v>13.6</v>
      </c>
      <c r="F199">
        <v>12.6</v>
      </c>
      <c r="G199">
        <v>13</v>
      </c>
      <c r="I199" s="91">
        <f t="shared" si="14"/>
        <v>12.6</v>
      </c>
    </row>
    <row r="200" spans="1:9" x14ac:dyDescent="0.35">
      <c r="A200" s="13" t="str">
        <f t="shared" si="13"/>
        <v>CL5_2025-06-15</v>
      </c>
      <c r="B200" t="s">
        <v>217</v>
      </c>
      <c r="C200" s="6">
        <v>45823</v>
      </c>
      <c r="D200">
        <v>11</v>
      </c>
      <c r="E200">
        <v>9.9499999999999993</v>
      </c>
      <c r="F200">
        <v>9.56</v>
      </c>
      <c r="G200">
        <v>9.56</v>
      </c>
      <c r="I200" s="91">
        <f t="shared" si="14"/>
        <v>9.56</v>
      </c>
    </row>
    <row r="201" spans="1:9" x14ac:dyDescent="0.35">
      <c r="A201" s="13" t="str">
        <f t="shared" si="13"/>
        <v>COL1_2025-06-15</v>
      </c>
      <c r="B201" t="s">
        <v>339</v>
      </c>
      <c r="C201" s="6">
        <v>45823</v>
      </c>
      <c r="D201">
        <v>9.01</v>
      </c>
      <c r="E201">
        <v>8.3699999999999992</v>
      </c>
      <c r="F201">
        <v>8.1300000000000008</v>
      </c>
      <c r="G201">
        <v>8.2100000000000009</v>
      </c>
      <c r="I201" s="91">
        <f t="shared" si="14"/>
        <v>8.1300000000000008</v>
      </c>
    </row>
    <row r="202" spans="1:9" x14ac:dyDescent="0.35">
      <c r="A202" s="13" t="str">
        <f t="shared" si="13"/>
        <v>CTL1_2025-06-15</v>
      </c>
      <c r="B202" t="s">
        <v>223</v>
      </c>
      <c r="C202" s="6">
        <v>45823</v>
      </c>
      <c r="D202">
        <v>13.5</v>
      </c>
      <c r="E202">
        <v>11.6</v>
      </c>
      <c r="F202">
        <v>10.9</v>
      </c>
      <c r="G202">
        <v>10.9</v>
      </c>
      <c r="I202" s="91">
        <f t="shared" si="14"/>
        <v>10.9</v>
      </c>
    </row>
    <row r="203" spans="1:9" x14ac:dyDescent="0.35">
      <c r="A203" s="13" t="str">
        <f t="shared" si="13"/>
        <v>CVL1_2025-06-15</v>
      </c>
      <c r="B203" t="s">
        <v>225</v>
      </c>
      <c r="C203" s="6">
        <v>45823</v>
      </c>
      <c r="D203">
        <v>23.9</v>
      </c>
      <c r="E203">
        <v>21.5</v>
      </c>
      <c r="F203">
        <v>21.3</v>
      </c>
      <c r="G203">
        <v>21</v>
      </c>
      <c r="I203" s="91">
        <f t="shared" si="14"/>
        <v>21</v>
      </c>
    </row>
    <row r="204" spans="1:9" x14ac:dyDescent="0.35">
      <c r="A204" s="13" t="str">
        <f t="shared" si="13"/>
        <v>DB1_2025-06-15</v>
      </c>
      <c r="B204" t="s">
        <v>227</v>
      </c>
      <c r="C204" s="6">
        <v>45823</v>
      </c>
      <c r="D204">
        <v>5.51</v>
      </c>
      <c r="E204">
        <v>5.67</v>
      </c>
      <c r="F204">
        <v>5.75</v>
      </c>
      <c r="G204">
        <v>5.78</v>
      </c>
      <c r="I204" s="91">
        <f t="shared" si="14"/>
        <v>5.51</v>
      </c>
    </row>
    <row r="205" spans="1:9" x14ac:dyDescent="0.35">
      <c r="A205" s="13" t="str">
        <f t="shared" si="13"/>
        <v>DE1_2025-06-15</v>
      </c>
      <c r="B205" t="s">
        <v>231</v>
      </c>
      <c r="C205" s="6">
        <v>45823</v>
      </c>
      <c r="D205">
        <v>3.75</v>
      </c>
      <c r="E205">
        <v>3.54</v>
      </c>
      <c r="F205">
        <v>3.33</v>
      </c>
      <c r="G205">
        <v>3.4</v>
      </c>
      <c r="I205" s="91">
        <f t="shared" si="14"/>
        <v>3.33</v>
      </c>
    </row>
    <row r="206" spans="1:9" x14ac:dyDescent="0.35">
      <c r="A206" s="13" t="str">
        <f t="shared" si="13"/>
        <v>ETL1_2025-06-15</v>
      </c>
      <c r="B206" t="s">
        <v>236</v>
      </c>
      <c r="C206" s="6">
        <v>45823</v>
      </c>
      <c r="D206">
        <v>3.64</v>
      </c>
      <c r="E206">
        <v>3.48</v>
      </c>
      <c r="F206">
        <v>3.43</v>
      </c>
      <c r="G206">
        <v>3.64</v>
      </c>
      <c r="I206" s="91">
        <f t="shared" si="14"/>
        <v>3.43</v>
      </c>
    </row>
    <row r="207" spans="1:9" x14ac:dyDescent="0.35">
      <c r="A207" s="13" t="str">
        <f t="shared" si="13"/>
        <v>GMP1_2025-06-15</v>
      </c>
      <c r="B207" t="s">
        <v>239</v>
      </c>
      <c r="C207" s="6">
        <v>45823</v>
      </c>
      <c r="D207">
        <v>3.85</v>
      </c>
      <c r="E207">
        <v>3.82</v>
      </c>
      <c r="F207">
        <v>3.81</v>
      </c>
      <c r="G207">
        <v>3.68</v>
      </c>
      <c r="I207" s="91">
        <f t="shared" si="14"/>
        <v>3.68</v>
      </c>
    </row>
    <row r="208" spans="1:9" x14ac:dyDescent="0.35">
      <c r="A208" s="13" t="str">
        <f t="shared" si="13"/>
        <v>GRPL1_2025-06-15</v>
      </c>
      <c r="B208" t="s">
        <v>349</v>
      </c>
      <c r="C208" s="6">
        <v>45823</v>
      </c>
      <c r="D208">
        <v>3.95</v>
      </c>
      <c r="E208">
        <v>3.94</v>
      </c>
      <c r="F208">
        <v>3.79</v>
      </c>
      <c r="G208">
        <v>3.81</v>
      </c>
      <c r="I208" s="91">
        <f t="shared" si="14"/>
        <v>3.79</v>
      </c>
    </row>
    <row r="209" spans="1:9" x14ac:dyDescent="0.35">
      <c r="A209" s="13" t="str">
        <f t="shared" si="13"/>
        <v>HA1_2025-06-15</v>
      </c>
      <c r="B209" t="s">
        <v>241</v>
      </c>
      <c r="C209" s="6">
        <v>45823</v>
      </c>
      <c r="D209">
        <v>7.81</v>
      </c>
      <c r="E209">
        <v>8.17</v>
      </c>
      <c r="F209">
        <v>7.55</v>
      </c>
      <c r="G209">
        <v>12.6</v>
      </c>
      <c r="I209" s="91">
        <f t="shared" si="14"/>
        <v>7.55</v>
      </c>
    </row>
    <row r="210" spans="1:9" x14ac:dyDescent="0.35">
      <c r="A210" s="13" t="str">
        <f t="shared" si="13"/>
        <v>HB3_2025-06-15</v>
      </c>
      <c r="B210" t="s">
        <v>245</v>
      </c>
      <c r="C210" s="6">
        <v>45823</v>
      </c>
      <c r="D210">
        <v>4.3899999999999997</v>
      </c>
      <c r="E210">
        <v>4.26</v>
      </c>
      <c r="F210">
        <v>4.32</v>
      </c>
      <c r="G210">
        <v>4.32</v>
      </c>
      <c r="I210" s="91">
        <f t="shared" si="14"/>
        <v>4.26</v>
      </c>
    </row>
    <row r="211" spans="1:9" x14ac:dyDescent="0.35">
      <c r="A211" s="13" t="str">
        <f t="shared" si="13"/>
        <v>HL2_2025-06-15</v>
      </c>
      <c r="B211" t="s">
        <v>249</v>
      </c>
      <c r="C211" s="6">
        <v>45823</v>
      </c>
      <c r="D211">
        <v>13.3</v>
      </c>
      <c r="E211">
        <v>12.7</v>
      </c>
      <c r="F211">
        <v>12.6</v>
      </c>
      <c r="G211">
        <v>12.4</v>
      </c>
      <c r="I211" s="91">
        <f t="shared" si="14"/>
        <v>12.4</v>
      </c>
    </row>
    <row r="212" spans="1:9" x14ac:dyDescent="0.35">
      <c r="A212" s="13" t="str">
        <f t="shared" si="13"/>
        <v>HO1_2025-06-15</v>
      </c>
      <c r="B212" t="s">
        <v>254</v>
      </c>
      <c r="C212" s="6">
        <v>45823</v>
      </c>
      <c r="D212">
        <v>15.9</v>
      </c>
      <c r="E212">
        <v>15.6</v>
      </c>
      <c r="F212">
        <v>16.2</v>
      </c>
      <c r="G212">
        <v>17.3</v>
      </c>
      <c r="I212" s="91">
        <f t="shared" si="14"/>
        <v>15.6</v>
      </c>
    </row>
    <row r="213" spans="1:9" x14ac:dyDescent="0.35">
      <c r="A213" s="13" t="str">
        <f t="shared" si="13"/>
        <v>HO2_2025-06-15</v>
      </c>
      <c r="B213" t="s">
        <v>1265</v>
      </c>
      <c r="C213" s="6">
        <v>45823</v>
      </c>
      <c r="D213">
        <v>32</v>
      </c>
      <c r="E213">
        <v>30.8</v>
      </c>
      <c r="F213">
        <v>31.9</v>
      </c>
      <c r="G213">
        <v>32.4</v>
      </c>
      <c r="I213" s="91">
        <f t="shared" si="14"/>
        <v>30.8</v>
      </c>
    </row>
    <row r="214" spans="1:9" x14ac:dyDescent="0.35">
      <c r="A214" s="13" t="str">
        <f t="shared" si="13"/>
        <v>HO3_2025-06-15</v>
      </c>
      <c r="B214" t="s">
        <v>1266</v>
      </c>
      <c r="C214" s="6">
        <v>45823</v>
      </c>
      <c r="D214">
        <v>10.199999999999999</v>
      </c>
      <c r="E214">
        <v>10.199999999999999</v>
      </c>
      <c r="F214">
        <v>10.3</v>
      </c>
      <c r="G214">
        <v>10.199999999999999</v>
      </c>
      <c r="I214" s="91">
        <f t="shared" si="14"/>
        <v>10.199999999999999</v>
      </c>
    </row>
    <row r="215" spans="1:9" x14ac:dyDescent="0.35">
      <c r="A215" s="13" t="str">
        <f t="shared" si="13"/>
        <v>HO3a_2025-06-15</v>
      </c>
      <c r="B215" t="s">
        <v>1267</v>
      </c>
      <c r="C215" s="6">
        <v>45823</v>
      </c>
      <c r="D215">
        <v>5.43</v>
      </c>
      <c r="E215">
        <v>5.58</v>
      </c>
      <c r="F215">
        <v>5.5</v>
      </c>
      <c r="G215">
        <v>5.53</v>
      </c>
      <c r="I215" s="91">
        <f t="shared" si="14"/>
        <v>5.43</v>
      </c>
    </row>
    <row r="216" spans="1:9" x14ac:dyDescent="0.35">
      <c r="A216" s="13" t="str">
        <f t="shared" si="13"/>
        <v>MB3_2025-06-15</v>
      </c>
      <c r="B216" t="s">
        <v>256</v>
      </c>
      <c r="C216" s="6">
        <v>45823</v>
      </c>
      <c r="D216">
        <v>2.83</v>
      </c>
      <c r="E216">
        <v>2.77</v>
      </c>
      <c r="F216">
        <v>2.87</v>
      </c>
      <c r="G216">
        <v>2.8</v>
      </c>
      <c r="I216" s="91">
        <f t="shared" si="14"/>
        <v>2.77</v>
      </c>
    </row>
    <row r="217" spans="1:9" x14ac:dyDescent="0.35">
      <c r="A217" s="13" t="str">
        <f t="shared" si="13"/>
        <v>MDWL1_2025-06-15</v>
      </c>
      <c r="B217" t="s">
        <v>260</v>
      </c>
      <c r="C217" s="6">
        <v>45823</v>
      </c>
      <c r="D217">
        <v>4.6500000000000004</v>
      </c>
      <c r="E217">
        <v>4.51</v>
      </c>
      <c r="F217">
        <v>4.49</v>
      </c>
      <c r="G217">
        <v>4.51</v>
      </c>
      <c r="I217" s="91">
        <f t="shared" si="14"/>
        <v>4.49</v>
      </c>
    </row>
    <row r="218" spans="1:9" x14ac:dyDescent="0.35">
      <c r="A218" s="13" t="str">
        <f t="shared" si="13"/>
        <v>MKCL1_2025-06-15</v>
      </c>
      <c r="B218" t="s">
        <v>2057</v>
      </c>
      <c r="C218" s="6">
        <v>45823</v>
      </c>
      <c r="D218">
        <v>2.86</v>
      </c>
      <c r="E218">
        <v>2.73</v>
      </c>
      <c r="F218">
        <v>2.83</v>
      </c>
      <c r="G218">
        <v>2.85</v>
      </c>
      <c r="I218" s="91">
        <f t="shared" si="14"/>
        <v>2.73</v>
      </c>
    </row>
    <row r="219" spans="1:9" x14ac:dyDescent="0.35">
      <c r="A219" s="13" t="str">
        <f t="shared" si="13"/>
        <v>MR3_2025-06-15</v>
      </c>
      <c r="B219" t="s">
        <v>263</v>
      </c>
      <c r="C219" s="6">
        <v>45823</v>
      </c>
      <c r="D219">
        <v>7.36</v>
      </c>
      <c r="E219">
        <v>7.24</v>
      </c>
      <c r="F219">
        <v>7.23</v>
      </c>
      <c r="G219">
        <v>7.22</v>
      </c>
      <c r="I219" s="91">
        <f t="shared" si="14"/>
        <v>7.22</v>
      </c>
    </row>
    <row r="220" spans="1:9" x14ac:dyDescent="0.35">
      <c r="A220" s="13" t="str">
        <f t="shared" si="13"/>
        <v>MR4_2025-06-15</v>
      </c>
      <c r="B220" t="s">
        <v>265</v>
      </c>
      <c r="C220" s="6">
        <v>45823</v>
      </c>
      <c r="D220">
        <v>10.4</v>
      </c>
      <c r="E220">
        <v>10.3</v>
      </c>
      <c r="F220">
        <v>9.3800000000000008</v>
      </c>
      <c r="G220">
        <v>9.26</v>
      </c>
      <c r="I220" s="91">
        <f t="shared" si="14"/>
        <v>9.26</v>
      </c>
    </row>
    <row r="221" spans="1:9" x14ac:dyDescent="0.35">
      <c r="A221" s="13" t="str">
        <f t="shared" si="13"/>
        <v>PL1_2025-06-15</v>
      </c>
      <c r="B221" t="s">
        <v>267</v>
      </c>
      <c r="C221" s="6">
        <v>45823</v>
      </c>
      <c r="D221">
        <v>3.62</v>
      </c>
      <c r="E221">
        <v>3.36</v>
      </c>
      <c r="F221">
        <v>3.24</v>
      </c>
      <c r="G221">
        <v>3.48</v>
      </c>
      <c r="I221" s="91">
        <f t="shared" si="14"/>
        <v>3.24</v>
      </c>
    </row>
    <row r="222" spans="1:9" x14ac:dyDescent="0.35">
      <c r="A222" s="13" t="str">
        <f t="shared" ref="A222:A245" si="15">$B222&amp;"_"&amp;TEXT($C222,"yyyy-mm-dd")</f>
        <v>PMRL1_2025-06-15</v>
      </c>
      <c r="B222" t="s">
        <v>269</v>
      </c>
      <c r="C222" s="6">
        <v>45823</v>
      </c>
      <c r="D222">
        <v>8.36</v>
      </c>
      <c r="E222">
        <v>8.4</v>
      </c>
      <c r="F222">
        <v>8.52</v>
      </c>
      <c r="G222">
        <v>8.35</v>
      </c>
      <c r="I222" s="91">
        <f t="shared" ref="I222:I245" si="16">MIN($D222:$G222)</f>
        <v>8.35</v>
      </c>
    </row>
    <row r="223" spans="1:9" x14ac:dyDescent="0.35">
      <c r="A223" s="13" t="str">
        <f t="shared" si="15"/>
        <v>PNVL1_2025-06-15</v>
      </c>
      <c r="B223" t="s">
        <v>271</v>
      </c>
      <c r="C223" s="6">
        <v>45823</v>
      </c>
      <c r="D223">
        <v>2.84</v>
      </c>
      <c r="E223">
        <v>2.84</v>
      </c>
      <c r="F223">
        <v>2.81</v>
      </c>
      <c r="G223">
        <v>2.84</v>
      </c>
      <c r="I223" s="91">
        <f t="shared" si="16"/>
        <v>2.81</v>
      </c>
    </row>
    <row r="224" spans="1:9" x14ac:dyDescent="0.35">
      <c r="A224" s="13" t="str">
        <f t="shared" si="15"/>
        <v>PP1_2025-06-15</v>
      </c>
      <c r="B224" t="s">
        <v>274</v>
      </c>
      <c r="C224" s="6">
        <v>45823</v>
      </c>
      <c r="D224">
        <v>5.88</v>
      </c>
      <c r="E224">
        <v>5.72</v>
      </c>
      <c r="F224">
        <v>5.84</v>
      </c>
      <c r="G224">
        <v>5.84</v>
      </c>
      <c r="I224" s="91">
        <f t="shared" si="16"/>
        <v>5.72</v>
      </c>
    </row>
    <row r="225" spans="1:9" x14ac:dyDescent="0.35">
      <c r="A225" s="13" t="str">
        <f t="shared" si="15"/>
        <v>PRP1_2025-06-15</v>
      </c>
      <c r="B225" t="s">
        <v>277</v>
      </c>
      <c r="C225" s="6">
        <v>45823</v>
      </c>
      <c r="D225">
        <v>3.52</v>
      </c>
      <c r="E225">
        <v>5.62</v>
      </c>
      <c r="F225">
        <v>2.4700000000000002</v>
      </c>
      <c r="G225">
        <v>3.97</v>
      </c>
      <c r="I225" s="91">
        <f t="shared" si="16"/>
        <v>2.4700000000000002</v>
      </c>
    </row>
    <row r="226" spans="1:9" x14ac:dyDescent="0.35">
      <c r="A226" s="13" t="str">
        <f t="shared" si="15"/>
        <v>RBA_2025-06-15</v>
      </c>
      <c r="B226" t="s">
        <v>279</v>
      </c>
      <c r="C226" s="6">
        <v>45823</v>
      </c>
      <c r="D226">
        <v>3.05</v>
      </c>
      <c r="E226">
        <v>3.04</v>
      </c>
      <c r="F226">
        <v>3.04</v>
      </c>
      <c r="G226">
        <v>3.02</v>
      </c>
      <c r="I226" s="91">
        <f t="shared" si="16"/>
        <v>3.02</v>
      </c>
    </row>
    <row r="227" spans="1:9" x14ac:dyDescent="0.35">
      <c r="A227" s="13" t="str">
        <f t="shared" si="15"/>
        <v>RK1_2025-06-15</v>
      </c>
      <c r="B227" t="s">
        <v>281</v>
      </c>
      <c r="C227" s="6">
        <v>45823</v>
      </c>
      <c r="D227">
        <v>1.35</v>
      </c>
      <c r="E227">
        <v>1.46</v>
      </c>
      <c r="F227">
        <v>1.31</v>
      </c>
      <c r="G227">
        <v>1.32</v>
      </c>
      <c r="I227" s="91">
        <f t="shared" si="16"/>
        <v>1.31</v>
      </c>
    </row>
    <row r="228" spans="1:9" x14ac:dyDescent="0.35">
      <c r="A228" s="13" t="str">
        <f t="shared" si="15"/>
        <v>RO1a_2025-06-15</v>
      </c>
      <c r="B228" t="s">
        <v>285</v>
      </c>
      <c r="C228" s="6">
        <v>45823</v>
      </c>
      <c r="D228">
        <v>8.2899999999999991</v>
      </c>
      <c r="E228">
        <v>8.32</v>
      </c>
      <c r="F228">
        <v>8.07</v>
      </c>
      <c r="G228">
        <v>8.17</v>
      </c>
      <c r="I228" s="91">
        <f t="shared" si="16"/>
        <v>8.07</v>
      </c>
    </row>
    <row r="229" spans="1:9" x14ac:dyDescent="0.35">
      <c r="A229" s="13" t="str">
        <f t="shared" si="15"/>
        <v>SB1_2025-06-15</v>
      </c>
      <c r="B229" t="s">
        <v>293</v>
      </c>
      <c r="C229" s="6">
        <v>45823</v>
      </c>
      <c r="D229">
        <v>15</v>
      </c>
      <c r="E229">
        <v>14.1</v>
      </c>
      <c r="F229">
        <v>14.1</v>
      </c>
      <c r="G229">
        <v>14.2</v>
      </c>
      <c r="I229" s="91">
        <f t="shared" si="16"/>
        <v>14.1</v>
      </c>
    </row>
    <row r="230" spans="1:9" x14ac:dyDescent="0.35">
      <c r="A230" s="13" t="str">
        <f t="shared" si="15"/>
        <v>SB9_2025-06-15</v>
      </c>
      <c r="B230" t="s">
        <v>298</v>
      </c>
      <c r="C230" s="6">
        <v>45823</v>
      </c>
      <c r="D230">
        <v>24</v>
      </c>
      <c r="E230">
        <v>23</v>
      </c>
      <c r="F230">
        <v>21.1</v>
      </c>
      <c r="G230">
        <v>20.7</v>
      </c>
      <c r="I230" s="91">
        <f t="shared" si="16"/>
        <v>20.7</v>
      </c>
    </row>
    <row r="231" spans="1:9" x14ac:dyDescent="0.35">
      <c r="A231" s="13" t="str">
        <f t="shared" si="15"/>
        <v>SPBP1_2025-06-15</v>
      </c>
      <c r="B231" t="s">
        <v>301</v>
      </c>
      <c r="C231" s="6">
        <v>45823</v>
      </c>
      <c r="D231">
        <v>11.9</v>
      </c>
      <c r="E231">
        <v>11.4</v>
      </c>
      <c r="F231">
        <v>10.9</v>
      </c>
      <c r="G231">
        <v>11.4</v>
      </c>
      <c r="I231" s="91">
        <f t="shared" si="16"/>
        <v>10.9</v>
      </c>
    </row>
    <row r="232" spans="1:9" x14ac:dyDescent="0.35">
      <c r="A232" s="13" t="str">
        <f t="shared" si="15"/>
        <v>SPBP2_2025-06-15</v>
      </c>
      <c r="B232" t="s">
        <v>303</v>
      </c>
      <c r="C232" s="6">
        <v>45823</v>
      </c>
      <c r="D232">
        <v>9.52</v>
      </c>
      <c r="E232">
        <v>11.7</v>
      </c>
      <c r="F232">
        <v>8.9499999999999993</v>
      </c>
      <c r="G232">
        <v>9.15</v>
      </c>
      <c r="I232" s="91">
        <f t="shared" si="16"/>
        <v>8.9499999999999993</v>
      </c>
    </row>
    <row r="233" spans="1:9" x14ac:dyDescent="0.35">
      <c r="A233" s="13" t="str">
        <f t="shared" si="15"/>
        <v>SYL1_2025-06-15</v>
      </c>
      <c r="B233" t="s">
        <v>307</v>
      </c>
      <c r="C233" s="6">
        <v>45823</v>
      </c>
      <c r="D233">
        <v>2.81</v>
      </c>
      <c r="E233">
        <v>3.05</v>
      </c>
      <c r="F233">
        <v>2.83</v>
      </c>
      <c r="G233">
        <v>2.23</v>
      </c>
      <c r="I233" s="91">
        <f t="shared" si="16"/>
        <v>2.23</v>
      </c>
    </row>
    <row r="234" spans="1:9" x14ac:dyDescent="0.35">
      <c r="A234" s="13" t="str">
        <f t="shared" si="15"/>
        <v>SYNL1_2025-06-15</v>
      </c>
      <c r="B234" t="s">
        <v>310</v>
      </c>
      <c r="C234" s="6">
        <v>45823</v>
      </c>
      <c r="D234">
        <v>4.55</v>
      </c>
      <c r="E234">
        <v>4</v>
      </c>
      <c r="F234">
        <v>4.3899999999999997</v>
      </c>
      <c r="G234">
        <v>4</v>
      </c>
      <c r="I234" s="91">
        <f t="shared" si="16"/>
        <v>4</v>
      </c>
    </row>
    <row r="235" spans="1:9" x14ac:dyDescent="0.35">
      <c r="A235" s="13" t="str">
        <f t="shared" si="15"/>
        <v>WP1_2025-06-15</v>
      </c>
      <c r="B235" t="s">
        <v>1268</v>
      </c>
      <c r="C235" s="6">
        <v>45823</v>
      </c>
      <c r="D235">
        <v>12.7</v>
      </c>
      <c r="E235">
        <v>12.9</v>
      </c>
      <c r="F235">
        <v>12.8</v>
      </c>
      <c r="G235">
        <v>12.9</v>
      </c>
      <c r="I235" s="91">
        <f t="shared" si="16"/>
        <v>12.7</v>
      </c>
    </row>
    <row r="236" spans="1:9" x14ac:dyDescent="0.35">
      <c r="A236" s="13" t="str">
        <f t="shared" si="15"/>
        <v>WP2_2025-06-15</v>
      </c>
      <c r="B236" t="s">
        <v>529</v>
      </c>
      <c r="C236" s="6">
        <v>45823</v>
      </c>
      <c r="D236">
        <v>34.6</v>
      </c>
      <c r="E236">
        <v>37.200000000000003</v>
      </c>
      <c r="F236">
        <v>34.4</v>
      </c>
      <c r="G236">
        <v>34.299999999999997</v>
      </c>
      <c r="I236" s="91">
        <f t="shared" si="16"/>
        <v>34.299999999999997</v>
      </c>
    </row>
    <row r="237" spans="1:9" x14ac:dyDescent="0.35">
      <c r="A237" s="13" t="str">
        <f t="shared" si="15"/>
        <v>WP3_2025-06-15</v>
      </c>
      <c r="B237" t="s">
        <v>1269</v>
      </c>
      <c r="C237" s="6">
        <v>45823</v>
      </c>
      <c r="D237">
        <v>56.1</v>
      </c>
      <c r="E237">
        <v>55.7</v>
      </c>
      <c r="F237">
        <v>56.9</v>
      </c>
      <c r="G237">
        <v>55.7</v>
      </c>
      <c r="I237" s="91">
        <f t="shared" si="16"/>
        <v>55.7</v>
      </c>
    </row>
    <row r="238" spans="1:9" x14ac:dyDescent="0.35">
      <c r="A238" s="13" t="str">
        <f t="shared" si="15"/>
        <v>WP4_2025-06-15</v>
      </c>
      <c r="B238" t="s">
        <v>1270</v>
      </c>
      <c r="C238" s="6">
        <v>45823</v>
      </c>
      <c r="D238">
        <v>36.1</v>
      </c>
      <c r="E238">
        <v>32.299999999999997</v>
      </c>
      <c r="F238">
        <v>33.9</v>
      </c>
      <c r="G238">
        <v>33.799999999999997</v>
      </c>
      <c r="I238" s="91">
        <f t="shared" si="16"/>
        <v>32.299999999999997</v>
      </c>
    </row>
    <row r="239" spans="1:9" x14ac:dyDescent="0.35">
      <c r="A239" s="13" t="str">
        <f t="shared" si="15"/>
        <v>HO2_2025-06-18</v>
      </c>
      <c r="B239" t="s">
        <v>1265</v>
      </c>
      <c r="C239" s="6">
        <v>45826</v>
      </c>
      <c r="D239">
        <v>12.3</v>
      </c>
      <c r="E239">
        <v>11.2</v>
      </c>
      <c r="F239">
        <v>11.2</v>
      </c>
      <c r="G239">
        <v>11.4</v>
      </c>
      <c r="I239" s="91">
        <f t="shared" si="16"/>
        <v>11.2</v>
      </c>
    </row>
    <row r="240" spans="1:9" x14ac:dyDescent="0.35">
      <c r="A240" s="13" t="str">
        <f t="shared" si="15"/>
        <v>HO3_2025-06-18</v>
      </c>
      <c r="B240" t="s">
        <v>1266</v>
      </c>
      <c r="C240" s="6">
        <v>45826</v>
      </c>
      <c r="D240">
        <v>6.92</v>
      </c>
      <c r="E240">
        <v>6.79</v>
      </c>
      <c r="F240">
        <v>6.75</v>
      </c>
      <c r="G240">
        <v>6.81</v>
      </c>
      <c r="I240" s="91">
        <f t="shared" si="16"/>
        <v>6.75</v>
      </c>
    </row>
    <row r="241" spans="1:9" x14ac:dyDescent="0.35">
      <c r="A241" s="13" t="str">
        <f>$B241&amp;"_"&amp;TEXT($C241,"yyyy-mm-dd")</f>
        <v>HO3a_2025-06-18</v>
      </c>
      <c r="B241" t="s">
        <v>1267</v>
      </c>
      <c r="C241" s="6">
        <v>45826</v>
      </c>
      <c r="D241">
        <v>6.35</v>
      </c>
      <c r="E241">
        <v>6.86</v>
      </c>
      <c r="F241">
        <v>5.91</v>
      </c>
      <c r="G241">
        <v>5.82</v>
      </c>
      <c r="I241" s="91">
        <f>MIN($D241:$G241)</f>
        <v>5.82</v>
      </c>
    </row>
    <row r="242" spans="1:9" x14ac:dyDescent="0.35">
      <c r="A242" s="13" t="str">
        <f>$B242&amp;"_"&amp;TEXT($C242,"yyyy-mm-dd")</f>
        <v>WP1_2025-06-18</v>
      </c>
      <c r="B242" t="s">
        <v>1268</v>
      </c>
      <c r="C242" s="6">
        <v>45826</v>
      </c>
      <c r="D242">
        <v>34.9</v>
      </c>
      <c r="E242">
        <v>34.9</v>
      </c>
      <c r="F242">
        <v>35.9</v>
      </c>
      <c r="G242">
        <v>35.9</v>
      </c>
      <c r="I242" s="91">
        <f>MIN($D242:$G242)</f>
        <v>34.9</v>
      </c>
    </row>
    <row r="243" spans="1:9" x14ac:dyDescent="0.35">
      <c r="A243" s="13" t="str">
        <f>$B243&amp;"_"&amp;TEXT($C243,"yyyy-mm-dd")</f>
        <v>WP2_2025-06-18</v>
      </c>
      <c r="B243" t="s">
        <v>529</v>
      </c>
      <c r="C243" s="6">
        <v>45826</v>
      </c>
      <c r="D243">
        <v>22.7</v>
      </c>
      <c r="E243">
        <v>24.9</v>
      </c>
      <c r="F243">
        <v>23.3</v>
      </c>
      <c r="G243">
        <v>23.4</v>
      </c>
      <c r="I243" s="91">
        <f>MIN($D243:$G243)</f>
        <v>22.7</v>
      </c>
    </row>
    <row r="244" spans="1:9" x14ac:dyDescent="0.35">
      <c r="A244" s="13" t="str">
        <f>$B244&amp;"_"&amp;TEXT($C244,"yyyy-mm-dd")</f>
        <v>WP3_2025-06-18</v>
      </c>
      <c r="B244" t="s">
        <v>1269</v>
      </c>
      <c r="C244" s="6">
        <v>45826</v>
      </c>
      <c r="D244">
        <v>21.3</v>
      </c>
      <c r="E244">
        <v>22.2</v>
      </c>
      <c r="F244">
        <v>20</v>
      </c>
      <c r="G244">
        <v>20.9</v>
      </c>
      <c r="I244" s="91">
        <f>MIN($D244:$G244)</f>
        <v>20</v>
      </c>
    </row>
    <row r="245" spans="1:9" x14ac:dyDescent="0.35">
      <c r="A245" s="13" t="str">
        <f t="shared" si="15"/>
        <v>WP4_2025-06-18</v>
      </c>
      <c r="B245" t="s">
        <v>1270</v>
      </c>
      <c r="C245" s="6">
        <v>45826</v>
      </c>
      <c r="D245">
        <v>18.5</v>
      </c>
      <c r="E245">
        <v>17.100000000000001</v>
      </c>
      <c r="F245">
        <v>17.2</v>
      </c>
      <c r="G245">
        <v>16.5</v>
      </c>
      <c r="I245" s="91">
        <f t="shared" si="16"/>
        <v>16.5</v>
      </c>
    </row>
    <row r="246" spans="1:9" x14ac:dyDescent="0.35">
      <c r="A246" s="13" t="str">
        <f t="shared" ref="A246:A293" si="17">$B246&amp;"_"&amp;TEXT($C246,"yyyy-mm-dd")</f>
        <v>ABM4_2025-06-22</v>
      </c>
      <c r="B246" t="s">
        <v>381</v>
      </c>
      <c r="C246" s="6">
        <v>45830</v>
      </c>
      <c r="D246">
        <v>1.86</v>
      </c>
      <c r="E246">
        <v>1.82</v>
      </c>
      <c r="F246">
        <v>1.8</v>
      </c>
      <c r="G246">
        <v>1.81</v>
      </c>
      <c r="I246" s="91">
        <f t="shared" ref="I246:I293" si="18">MIN($D246:$G246)</f>
        <v>1.8</v>
      </c>
    </row>
    <row r="247" spans="1:9" x14ac:dyDescent="0.35">
      <c r="A247" s="13" t="str">
        <f t="shared" si="17"/>
        <v>AC4_2025-06-22</v>
      </c>
      <c r="B247" t="s">
        <v>388</v>
      </c>
      <c r="C247" s="6">
        <v>45830</v>
      </c>
      <c r="D247">
        <v>4.34</v>
      </c>
      <c r="E247">
        <v>4.2699999999999996</v>
      </c>
      <c r="F247">
        <v>4.32</v>
      </c>
      <c r="G247">
        <v>4.16</v>
      </c>
      <c r="I247" s="91">
        <f t="shared" si="18"/>
        <v>4.16</v>
      </c>
    </row>
    <row r="248" spans="1:9" x14ac:dyDescent="0.35">
      <c r="A248" s="13" t="str">
        <f t="shared" si="17"/>
        <v>AC5_2025-06-22</v>
      </c>
      <c r="B248" t="s">
        <v>622</v>
      </c>
      <c r="C248" s="6">
        <v>45830</v>
      </c>
      <c r="D248">
        <v>2.46</v>
      </c>
      <c r="E248">
        <v>2.5299999999999998</v>
      </c>
      <c r="F248">
        <v>2.46</v>
      </c>
      <c r="G248">
        <v>2.25</v>
      </c>
      <c r="I248" s="91">
        <f t="shared" si="18"/>
        <v>2.25</v>
      </c>
    </row>
    <row r="249" spans="1:9" x14ac:dyDescent="0.35">
      <c r="A249" s="13" t="str">
        <f t="shared" si="17"/>
        <v>ATL1_2025-06-22</v>
      </c>
      <c r="B249" t="s">
        <v>627</v>
      </c>
      <c r="C249" s="6">
        <v>45830</v>
      </c>
      <c r="D249">
        <v>7.39</v>
      </c>
      <c r="E249">
        <v>7.44</v>
      </c>
      <c r="F249">
        <v>7.41</v>
      </c>
      <c r="G249">
        <v>7.29</v>
      </c>
      <c r="I249" s="91">
        <f t="shared" si="18"/>
        <v>7.29</v>
      </c>
    </row>
    <row r="250" spans="1:9" x14ac:dyDescent="0.35">
      <c r="A250" s="13" t="str">
        <f t="shared" si="17"/>
        <v>AX1_2025-06-22</v>
      </c>
      <c r="B250" t="s">
        <v>168</v>
      </c>
      <c r="C250" s="6">
        <v>45830</v>
      </c>
      <c r="D250">
        <v>0.59</v>
      </c>
      <c r="E250">
        <v>0.56000000000000005</v>
      </c>
      <c r="F250">
        <v>0.56000000000000005</v>
      </c>
      <c r="G250">
        <v>0.56999999999999995</v>
      </c>
      <c r="I250" s="91">
        <f t="shared" si="18"/>
        <v>0.56000000000000005</v>
      </c>
    </row>
    <row r="251" spans="1:9" x14ac:dyDescent="0.35">
      <c r="A251" s="13" t="str">
        <f t="shared" si="17"/>
        <v>AX2_2025-06-22</v>
      </c>
      <c r="B251" t="s">
        <v>175</v>
      </c>
      <c r="C251" s="6">
        <v>45830</v>
      </c>
      <c r="D251">
        <v>0.71</v>
      </c>
      <c r="E251">
        <v>0.74</v>
      </c>
      <c r="F251">
        <v>0.68</v>
      </c>
      <c r="G251">
        <v>0.77</v>
      </c>
      <c r="I251" s="91">
        <f t="shared" si="18"/>
        <v>0.68</v>
      </c>
    </row>
    <row r="252" spans="1:9" x14ac:dyDescent="0.35">
      <c r="A252" s="13" t="str">
        <f t="shared" si="17"/>
        <v>BB1_2025-06-22</v>
      </c>
      <c r="B252" t="s">
        <v>181</v>
      </c>
      <c r="C252" s="6">
        <v>45830</v>
      </c>
      <c r="D252">
        <v>2.4900000000000002</v>
      </c>
      <c r="E252">
        <v>2.48</v>
      </c>
      <c r="F252">
        <v>2.4900000000000002</v>
      </c>
      <c r="G252">
        <v>2.4900000000000002</v>
      </c>
      <c r="I252" s="91">
        <f t="shared" si="18"/>
        <v>2.48</v>
      </c>
    </row>
    <row r="253" spans="1:9" x14ac:dyDescent="0.35">
      <c r="A253" s="13" t="str">
        <f t="shared" si="17"/>
        <v>BD1a_2025-06-22</v>
      </c>
      <c r="B253" t="s">
        <v>186</v>
      </c>
      <c r="C253" s="6">
        <v>45830</v>
      </c>
      <c r="D253">
        <v>2.2000000000000002</v>
      </c>
      <c r="E253">
        <v>1.93</v>
      </c>
      <c r="F253">
        <v>1.77</v>
      </c>
      <c r="G253">
        <v>1.65</v>
      </c>
      <c r="I253" s="91">
        <f t="shared" si="18"/>
        <v>1.65</v>
      </c>
    </row>
    <row r="254" spans="1:9" x14ac:dyDescent="0.35">
      <c r="A254" s="13" t="str">
        <f t="shared" si="17"/>
        <v>BD4_2025-06-22</v>
      </c>
      <c r="B254" t="s">
        <v>636</v>
      </c>
      <c r="C254" s="6">
        <v>45830</v>
      </c>
      <c r="D254">
        <v>1.56</v>
      </c>
      <c r="E254">
        <v>1.59</v>
      </c>
      <c r="F254">
        <v>1.55</v>
      </c>
      <c r="G254">
        <v>1.55</v>
      </c>
      <c r="I254" s="91">
        <f t="shared" si="18"/>
        <v>1.55</v>
      </c>
    </row>
    <row r="255" spans="1:9" x14ac:dyDescent="0.35">
      <c r="A255" s="13" t="str">
        <f t="shared" si="17"/>
        <v>BD5_2025-06-22</v>
      </c>
      <c r="B255" t="s">
        <v>638</v>
      </c>
      <c r="C255" s="6">
        <v>45830</v>
      </c>
      <c r="D255">
        <v>0.96</v>
      </c>
      <c r="E255">
        <v>0.98</v>
      </c>
      <c r="F255">
        <v>0.97</v>
      </c>
      <c r="G255">
        <v>0.91</v>
      </c>
      <c r="I255" s="91">
        <f t="shared" si="18"/>
        <v>0.91</v>
      </c>
    </row>
    <row r="256" spans="1:9" x14ac:dyDescent="0.35">
      <c r="A256" s="13" t="str">
        <f t="shared" si="17"/>
        <v>BLDL1_2025-06-22</v>
      </c>
      <c r="B256" t="s">
        <v>189</v>
      </c>
      <c r="C256" s="6">
        <v>45830</v>
      </c>
      <c r="D256">
        <v>93.3</v>
      </c>
      <c r="E256">
        <v>76.5</v>
      </c>
      <c r="F256">
        <v>68.2</v>
      </c>
      <c r="G256">
        <v>92.4</v>
      </c>
      <c r="I256" s="91">
        <f t="shared" si="18"/>
        <v>68.2</v>
      </c>
    </row>
    <row r="257" spans="1:9" x14ac:dyDescent="0.35">
      <c r="A257" s="13" t="str">
        <f t="shared" si="17"/>
        <v>BRL1_2025-06-22</v>
      </c>
      <c r="B257" t="s">
        <v>195</v>
      </c>
      <c r="C257" s="6">
        <v>45830</v>
      </c>
      <c r="D257">
        <v>3.66</v>
      </c>
      <c r="E257">
        <v>3.58</v>
      </c>
      <c r="F257">
        <v>3.96</v>
      </c>
      <c r="G257">
        <v>3.61</v>
      </c>
      <c r="I257" s="91">
        <f t="shared" si="18"/>
        <v>3.58</v>
      </c>
    </row>
    <row r="258" spans="1:9" x14ac:dyDescent="0.35">
      <c r="A258" s="13" t="str">
        <f t="shared" si="17"/>
        <v>CB2_2025-06-22</v>
      </c>
      <c r="B258" t="s">
        <v>198</v>
      </c>
      <c r="C258" s="6">
        <v>45830</v>
      </c>
      <c r="D258">
        <v>5.0599999999999996</v>
      </c>
      <c r="E258">
        <v>4.78</v>
      </c>
      <c r="F258">
        <v>4.54</v>
      </c>
      <c r="G258">
        <v>4.4400000000000004</v>
      </c>
      <c r="I258" s="91">
        <f t="shared" si="18"/>
        <v>4.4400000000000004</v>
      </c>
    </row>
    <row r="259" spans="1:9" x14ac:dyDescent="0.35">
      <c r="A259" s="13" t="str">
        <f t="shared" si="17"/>
        <v>CB3_2025-06-22</v>
      </c>
      <c r="B259" t="s">
        <v>201</v>
      </c>
      <c r="C259" s="6">
        <v>45830</v>
      </c>
      <c r="D259">
        <v>6.15</v>
      </c>
      <c r="E259">
        <v>5.36</v>
      </c>
      <c r="F259">
        <v>5.5</v>
      </c>
      <c r="G259">
        <v>5.01</v>
      </c>
      <c r="I259" s="91">
        <f t="shared" si="18"/>
        <v>5.01</v>
      </c>
    </row>
    <row r="260" spans="1:9" x14ac:dyDescent="0.35">
      <c r="A260" s="13" t="str">
        <f t="shared" si="17"/>
        <v>CL2_2025-06-22</v>
      </c>
      <c r="B260" t="s">
        <v>207</v>
      </c>
      <c r="C260" s="6">
        <v>45830</v>
      </c>
      <c r="D260">
        <v>6.37</v>
      </c>
      <c r="E260">
        <v>6.13</v>
      </c>
      <c r="F260">
        <v>5.95</v>
      </c>
      <c r="G260">
        <v>5.53</v>
      </c>
      <c r="I260" s="91">
        <f t="shared" si="18"/>
        <v>5.53</v>
      </c>
    </row>
    <row r="261" spans="1:9" x14ac:dyDescent="0.35">
      <c r="A261" s="13" t="str">
        <f t="shared" si="17"/>
        <v>CL4_2025-06-22</v>
      </c>
      <c r="B261" t="s">
        <v>211</v>
      </c>
      <c r="C261" s="6">
        <v>45830</v>
      </c>
      <c r="D261">
        <v>10.199999999999999</v>
      </c>
      <c r="E261">
        <v>10.3</v>
      </c>
      <c r="F261">
        <v>10.199999999999999</v>
      </c>
      <c r="G261">
        <v>9.81</v>
      </c>
      <c r="I261" s="91">
        <f t="shared" si="18"/>
        <v>9.81</v>
      </c>
    </row>
    <row r="262" spans="1:9" x14ac:dyDescent="0.35">
      <c r="A262" s="13" t="str">
        <f t="shared" si="17"/>
        <v>CL5_2025-06-22</v>
      </c>
      <c r="B262" t="s">
        <v>217</v>
      </c>
      <c r="C262" s="6">
        <v>45830</v>
      </c>
      <c r="D262">
        <v>4.26</v>
      </c>
      <c r="E262">
        <v>4.71</v>
      </c>
      <c r="F262">
        <v>4.37</v>
      </c>
      <c r="G262">
        <v>4.28</v>
      </c>
      <c r="I262" s="91">
        <f t="shared" si="18"/>
        <v>4.26</v>
      </c>
    </row>
    <row r="263" spans="1:9" x14ac:dyDescent="0.35">
      <c r="A263" s="13" t="str">
        <f t="shared" si="17"/>
        <v>DB1_2025-06-22</v>
      </c>
      <c r="B263" t="s">
        <v>227</v>
      </c>
      <c r="C263" s="6">
        <v>45830</v>
      </c>
      <c r="D263">
        <v>3.45</v>
      </c>
      <c r="E263">
        <v>3.44</v>
      </c>
      <c r="F263">
        <v>3.36</v>
      </c>
      <c r="G263">
        <v>3.32</v>
      </c>
      <c r="I263" s="91">
        <f t="shared" si="18"/>
        <v>3.32</v>
      </c>
    </row>
    <row r="264" spans="1:9" x14ac:dyDescent="0.35">
      <c r="A264" s="13" t="str">
        <f t="shared" si="17"/>
        <v>DB2_2025-06-22</v>
      </c>
      <c r="B264" t="s">
        <v>654</v>
      </c>
      <c r="C264" s="6">
        <v>45830</v>
      </c>
      <c r="D264">
        <v>12.3</v>
      </c>
      <c r="E264">
        <v>10.3</v>
      </c>
      <c r="F264">
        <v>9.2200000000000006</v>
      </c>
      <c r="G264">
        <v>11.2</v>
      </c>
      <c r="I264" s="91">
        <f t="shared" si="18"/>
        <v>9.2200000000000006</v>
      </c>
    </row>
    <row r="265" spans="1:9" x14ac:dyDescent="0.35">
      <c r="A265" s="13" t="str">
        <f t="shared" si="17"/>
        <v>DE1_2025-06-22</v>
      </c>
      <c r="B265" t="s">
        <v>231</v>
      </c>
      <c r="C265" s="6">
        <v>45830</v>
      </c>
      <c r="D265">
        <v>4.51</v>
      </c>
      <c r="E265">
        <v>3.92</v>
      </c>
      <c r="F265">
        <v>4.6399999999999997</v>
      </c>
      <c r="G265">
        <v>4.07</v>
      </c>
      <c r="I265" s="91">
        <f t="shared" si="18"/>
        <v>3.92</v>
      </c>
    </row>
    <row r="266" spans="1:9" x14ac:dyDescent="0.35">
      <c r="A266" s="13" t="str">
        <f t="shared" si="17"/>
        <v>ETL1_2025-06-22</v>
      </c>
      <c r="B266" t="s">
        <v>236</v>
      </c>
      <c r="C266" s="6">
        <v>45830</v>
      </c>
      <c r="D266">
        <v>6.2</v>
      </c>
      <c r="E266">
        <v>5.66</v>
      </c>
      <c r="F266">
        <v>5.29</v>
      </c>
      <c r="G266">
        <v>5.09</v>
      </c>
      <c r="I266" s="91">
        <f t="shared" si="18"/>
        <v>5.09</v>
      </c>
    </row>
    <row r="267" spans="1:9" x14ac:dyDescent="0.35">
      <c r="A267" s="13" t="str">
        <f t="shared" si="17"/>
        <v>GMP1_2025-06-22</v>
      </c>
      <c r="B267" t="s">
        <v>239</v>
      </c>
      <c r="C267" s="6">
        <v>45830</v>
      </c>
      <c r="D267">
        <v>13.2</v>
      </c>
      <c r="E267">
        <v>10.3</v>
      </c>
      <c r="F267">
        <v>9.92</v>
      </c>
      <c r="G267">
        <v>9.9499999999999993</v>
      </c>
      <c r="I267" s="91">
        <f t="shared" si="18"/>
        <v>9.92</v>
      </c>
    </row>
    <row r="268" spans="1:9" x14ac:dyDescent="0.35">
      <c r="A268" s="13" t="str">
        <f t="shared" si="17"/>
        <v>GRPL1_2025-06-22</v>
      </c>
      <c r="B268" t="s">
        <v>349</v>
      </c>
      <c r="C268" s="6">
        <v>45830</v>
      </c>
      <c r="D268">
        <v>3.18</v>
      </c>
      <c r="E268">
        <v>3.28</v>
      </c>
      <c r="F268">
        <v>3.09</v>
      </c>
      <c r="G268">
        <v>3.25</v>
      </c>
      <c r="I268" s="91">
        <f t="shared" si="18"/>
        <v>3.09</v>
      </c>
    </row>
    <row r="269" spans="1:9" x14ac:dyDescent="0.35">
      <c r="A269" s="13" t="str">
        <f t="shared" si="17"/>
        <v>HA1_2025-06-22</v>
      </c>
      <c r="B269" t="s">
        <v>241</v>
      </c>
      <c r="C269" s="6">
        <v>45830</v>
      </c>
      <c r="D269">
        <v>2.5</v>
      </c>
      <c r="E269">
        <v>2.65</v>
      </c>
      <c r="F269">
        <v>2.4</v>
      </c>
      <c r="G269">
        <v>2.3199999999999998</v>
      </c>
      <c r="I269" s="91">
        <f t="shared" si="18"/>
        <v>2.3199999999999998</v>
      </c>
    </row>
    <row r="270" spans="1:9" x14ac:dyDescent="0.35">
      <c r="A270" s="13" t="str">
        <f t="shared" si="17"/>
        <v>HB3_2025-06-22</v>
      </c>
      <c r="B270" t="s">
        <v>245</v>
      </c>
      <c r="C270" s="6">
        <v>45830</v>
      </c>
      <c r="D270">
        <v>8.0500000000000007</v>
      </c>
      <c r="E270">
        <v>7.28</v>
      </c>
      <c r="F270">
        <v>7.45</v>
      </c>
      <c r="G270">
        <v>7.23</v>
      </c>
      <c r="I270" s="91">
        <f t="shared" si="18"/>
        <v>7.23</v>
      </c>
    </row>
    <row r="271" spans="1:9" x14ac:dyDescent="0.35">
      <c r="A271" s="13" t="str">
        <f t="shared" si="17"/>
        <v>HL2_2025-06-22</v>
      </c>
      <c r="B271" t="s">
        <v>249</v>
      </c>
      <c r="C271" s="6">
        <v>45830</v>
      </c>
      <c r="D271">
        <v>7.51</v>
      </c>
      <c r="E271">
        <v>6.55</v>
      </c>
      <c r="F271">
        <v>5.97</v>
      </c>
      <c r="G271">
        <v>6.42</v>
      </c>
      <c r="I271" s="91">
        <f t="shared" si="18"/>
        <v>5.97</v>
      </c>
    </row>
    <row r="272" spans="1:9" x14ac:dyDescent="0.35">
      <c r="A272" s="13" t="str">
        <f t="shared" si="17"/>
        <v>HO2_2025-06-22</v>
      </c>
      <c r="B272" t="s">
        <v>1265</v>
      </c>
      <c r="C272" s="6">
        <v>45830</v>
      </c>
      <c r="D272">
        <v>96.4</v>
      </c>
      <c r="E272">
        <v>92.9</v>
      </c>
      <c r="F272">
        <v>92.5</v>
      </c>
      <c r="G272">
        <v>94</v>
      </c>
      <c r="I272" s="91">
        <f t="shared" si="18"/>
        <v>92.5</v>
      </c>
    </row>
    <row r="273" spans="1:9" x14ac:dyDescent="0.35">
      <c r="A273" s="13" t="str">
        <f t="shared" si="17"/>
        <v>LSC1_2025-06-22</v>
      </c>
      <c r="B273" s="118" t="s">
        <v>666</v>
      </c>
      <c r="C273" s="6">
        <v>45830</v>
      </c>
      <c r="D273">
        <v>3.54</v>
      </c>
      <c r="E273">
        <v>3.5</v>
      </c>
      <c r="F273">
        <v>3.52</v>
      </c>
      <c r="G273">
        <v>3.36</v>
      </c>
      <c r="I273" s="91">
        <f t="shared" si="18"/>
        <v>3.36</v>
      </c>
    </row>
    <row r="274" spans="1:9" x14ac:dyDescent="0.35">
      <c r="A274" s="13" t="str">
        <f t="shared" si="17"/>
        <v>MB3_2025-06-22</v>
      </c>
      <c r="B274" t="s">
        <v>256</v>
      </c>
      <c r="C274" s="6">
        <v>45830</v>
      </c>
      <c r="D274">
        <v>1.6</v>
      </c>
      <c r="E274">
        <v>1.3</v>
      </c>
      <c r="F274">
        <v>1.1299999999999999</v>
      </c>
      <c r="G274">
        <v>1.03</v>
      </c>
      <c r="I274" s="91">
        <f t="shared" si="18"/>
        <v>1.03</v>
      </c>
    </row>
    <row r="275" spans="1:9" x14ac:dyDescent="0.35">
      <c r="A275" s="13" t="str">
        <f t="shared" si="17"/>
        <v>MDWL1_2025-06-22</v>
      </c>
      <c r="B275" t="s">
        <v>260</v>
      </c>
      <c r="C275" s="6">
        <v>45830</v>
      </c>
      <c r="D275">
        <v>5.29</v>
      </c>
      <c r="E275">
        <v>5.23</v>
      </c>
      <c r="F275">
        <v>5.25</v>
      </c>
      <c r="G275">
        <v>5.19</v>
      </c>
      <c r="I275" s="91">
        <f t="shared" si="18"/>
        <v>5.19</v>
      </c>
    </row>
    <row r="276" spans="1:9" x14ac:dyDescent="0.35">
      <c r="A276" s="13" t="str">
        <f t="shared" si="17"/>
        <v>MR1_2025-06-22</v>
      </c>
      <c r="B276" t="s">
        <v>672</v>
      </c>
      <c r="C276" s="6">
        <v>45830</v>
      </c>
      <c r="D276">
        <v>10.5</v>
      </c>
      <c r="E276">
        <v>8.68</v>
      </c>
      <c r="F276">
        <v>8.33</v>
      </c>
      <c r="G276">
        <v>8.2899999999999991</v>
      </c>
      <c r="I276" s="91">
        <f t="shared" si="18"/>
        <v>8.2899999999999991</v>
      </c>
    </row>
    <row r="277" spans="1:9" x14ac:dyDescent="0.35">
      <c r="A277" s="13" t="str">
        <f t="shared" si="17"/>
        <v>MR4_2025-06-22</v>
      </c>
      <c r="B277" t="s">
        <v>265</v>
      </c>
      <c r="C277" s="6">
        <v>45830</v>
      </c>
      <c r="D277">
        <v>9.98</v>
      </c>
      <c r="E277">
        <v>9.31</v>
      </c>
      <c r="F277">
        <v>8.93</v>
      </c>
      <c r="G277">
        <v>8.2100000000000009</v>
      </c>
      <c r="I277" s="91">
        <f t="shared" si="18"/>
        <v>8.2100000000000009</v>
      </c>
    </row>
    <row r="278" spans="1:9" x14ac:dyDescent="0.35">
      <c r="A278" s="13" t="str">
        <f t="shared" si="17"/>
        <v>MRC_2025-06-22</v>
      </c>
      <c r="B278" t="s">
        <v>676</v>
      </c>
      <c r="C278" s="6">
        <v>45830</v>
      </c>
      <c r="D278">
        <v>41.3</v>
      </c>
      <c r="E278">
        <v>40.299999999999997</v>
      </c>
      <c r="F278">
        <v>38.700000000000003</v>
      </c>
      <c r="G278">
        <v>39</v>
      </c>
      <c r="I278" s="91">
        <f t="shared" si="18"/>
        <v>38.700000000000003</v>
      </c>
    </row>
    <row r="279" spans="1:9" x14ac:dyDescent="0.35">
      <c r="A279" s="13" t="str">
        <f t="shared" si="17"/>
        <v>PL1_2025-06-22</v>
      </c>
      <c r="B279" t="s">
        <v>267</v>
      </c>
      <c r="C279" s="6">
        <v>45830</v>
      </c>
      <c r="D279">
        <v>3.52</v>
      </c>
      <c r="E279">
        <v>3.67</v>
      </c>
      <c r="F279">
        <v>3.56</v>
      </c>
      <c r="G279">
        <v>3.51</v>
      </c>
      <c r="I279" s="91">
        <f t="shared" si="18"/>
        <v>3.51</v>
      </c>
    </row>
    <row r="280" spans="1:9" x14ac:dyDescent="0.35">
      <c r="A280" s="13" t="str">
        <f t="shared" si="17"/>
        <v>PMRL1_2025-06-22</v>
      </c>
      <c r="B280" t="s">
        <v>269</v>
      </c>
      <c r="C280" s="6">
        <v>45830</v>
      </c>
      <c r="D280">
        <v>2.88</v>
      </c>
      <c r="E280">
        <v>2.69</v>
      </c>
      <c r="F280">
        <v>2.73</v>
      </c>
      <c r="G280">
        <v>2.69</v>
      </c>
      <c r="I280" s="91">
        <f t="shared" si="18"/>
        <v>2.69</v>
      </c>
    </row>
    <row r="281" spans="1:9" x14ac:dyDescent="0.35">
      <c r="A281" s="13" t="str">
        <f t="shared" si="17"/>
        <v>PP1_2025-06-22</v>
      </c>
      <c r="B281" t="s">
        <v>274</v>
      </c>
      <c r="C281" s="6">
        <v>45830</v>
      </c>
      <c r="D281">
        <v>5.38</v>
      </c>
      <c r="E281">
        <v>5.25</v>
      </c>
      <c r="F281">
        <v>5.25</v>
      </c>
      <c r="G281">
        <v>5.32</v>
      </c>
      <c r="I281" s="91">
        <f t="shared" si="18"/>
        <v>5.25</v>
      </c>
    </row>
    <row r="282" spans="1:9" x14ac:dyDescent="0.35">
      <c r="A282" s="13" t="str">
        <f t="shared" si="17"/>
        <v>PRP1_2025-06-22</v>
      </c>
      <c r="B282" t="s">
        <v>277</v>
      </c>
      <c r="C282" s="6">
        <v>45830</v>
      </c>
      <c r="D282">
        <v>3.54</v>
      </c>
      <c r="E282">
        <v>3.1</v>
      </c>
      <c r="F282">
        <v>3.02</v>
      </c>
      <c r="G282">
        <v>2.7</v>
      </c>
      <c r="I282" s="91">
        <f t="shared" si="18"/>
        <v>2.7</v>
      </c>
    </row>
    <row r="283" spans="1:9" x14ac:dyDescent="0.35">
      <c r="A283" s="13" t="str">
        <f t="shared" si="17"/>
        <v>RB1_2025-06-22</v>
      </c>
      <c r="B283" t="s">
        <v>686</v>
      </c>
      <c r="C283" s="6">
        <v>45830</v>
      </c>
      <c r="D283">
        <v>13.4</v>
      </c>
      <c r="E283">
        <v>13.9</v>
      </c>
      <c r="F283">
        <v>13.5</v>
      </c>
      <c r="G283">
        <v>13.1</v>
      </c>
      <c r="I283" s="91">
        <f t="shared" si="18"/>
        <v>13.1</v>
      </c>
    </row>
    <row r="284" spans="1:9" x14ac:dyDescent="0.35">
      <c r="A284" s="13" t="str">
        <f t="shared" si="17"/>
        <v>RBA_2025-06-22</v>
      </c>
      <c r="B284" t="s">
        <v>279</v>
      </c>
      <c r="C284" s="6">
        <v>45830</v>
      </c>
      <c r="D284">
        <v>3.4</v>
      </c>
      <c r="E284">
        <v>3.26</v>
      </c>
      <c r="F284">
        <v>3.05</v>
      </c>
      <c r="G284">
        <v>3.27</v>
      </c>
      <c r="I284" s="91">
        <f t="shared" si="18"/>
        <v>3.05</v>
      </c>
    </row>
    <row r="285" spans="1:9" x14ac:dyDescent="0.35">
      <c r="A285" s="13" t="str">
        <f t="shared" si="17"/>
        <v>SB2_2025-06-22</v>
      </c>
      <c r="B285" t="s">
        <v>447</v>
      </c>
      <c r="C285" s="6">
        <v>45830</v>
      </c>
      <c r="D285">
        <v>4.7</v>
      </c>
      <c r="E285">
        <v>4.58</v>
      </c>
      <c r="F285">
        <v>4.5999999999999996</v>
      </c>
      <c r="G285">
        <v>4.45</v>
      </c>
      <c r="I285" s="91">
        <f t="shared" si="18"/>
        <v>4.45</v>
      </c>
    </row>
    <row r="286" spans="1:9" x14ac:dyDescent="0.35">
      <c r="A286" s="13" t="str">
        <f t="shared" si="17"/>
        <v>SBA_2025-06-22</v>
      </c>
      <c r="B286" t="s">
        <v>695</v>
      </c>
      <c r="C286" s="6">
        <v>45830</v>
      </c>
      <c r="D286">
        <v>17</v>
      </c>
      <c r="E286">
        <v>14.5</v>
      </c>
      <c r="F286">
        <v>13.4</v>
      </c>
      <c r="G286">
        <v>12.8</v>
      </c>
      <c r="I286" s="91">
        <f t="shared" si="18"/>
        <v>12.8</v>
      </c>
    </row>
    <row r="287" spans="1:9" x14ac:dyDescent="0.35">
      <c r="A287" s="13" t="str">
        <f t="shared" si="17"/>
        <v>SYNL1_2025-06-22</v>
      </c>
      <c r="B287" t="s">
        <v>310</v>
      </c>
      <c r="C287" s="6">
        <v>45830</v>
      </c>
      <c r="D287">
        <v>7.04</v>
      </c>
      <c r="E287">
        <v>6.26</v>
      </c>
      <c r="F287">
        <v>6.02</v>
      </c>
      <c r="G287">
        <v>5.4</v>
      </c>
      <c r="I287" s="91">
        <f t="shared" si="18"/>
        <v>5.4</v>
      </c>
    </row>
    <row r="288" spans="1:9" x14ac:dyDescent="0.35">
      <c r="A288" s="13" t="str">
        <f t="shared" si="17"/>
        <v>WP2_2025-06-22</v>
      </c>
      <c r="B288" t="s">
        <v>529</v>
      </c>
      <c r="C288" s="6">
        <v>45830</v>
      </c>
      <c r="D288">
        <v>47.8</v>
      </c>
      <c r="E288">
        <v>48.7</v>
      </c>
      <c r="F288">
        <v>48.9</v>
      </c>
      <c r="G288">
        <v>45.6</v>
      </c>
      <c r="I288" s="91">
        <f t="shared" si="18"/>
        <v>45.6</v>
      </c>
    </row>
    <row r="289" spans="1:9" x14ac:dyDescent="0.35">
      <c r="A289" s="13" t="str">
        <f t="shared" si="17"/>
        <v>WP4_2025-06-22</v>
      </c>
      <c r="B289" t="s">
        <v>1270</v>
      </c>
      <c r="C289" s="6">
        <v>45830</v>
      </c>
      <c r="D289">
        <v>39.700000000000003</v>
      </c>
      <c r="E289">
        <v>40</v>
      </c>
      <c r="F289">
        <v>39.299999999999997</v>
      </c>
      <c r="G289">
        <v>40.1</v>
      </c>
      <c r="I289" s="91">
        <f t="shared" si="18"/>
        <v>39.299999999999997</v>
      </c>
    </row>
    <row r="290" spans="1:9" x14ac:dyDescent="0.35">
      <c r="A290" s="13" t="str">
        <f t="shared" si="17"/>
        <v>HO3a_2025-06-23</v>
      </c>
      <c r="B290" t="s">
        <v>1267</v>
      </c>
      <c r="C290" s="6">
        <v>45831</v>
      </c>
      <c r="D290">
        <v>223</v>
      </c>
      <c r="E290">
        <v>223</v>
      </c>
      <c r="F290">
        <v>223</v>
      </c>
      <c r="I290" s="91">
        <f t="shared" si="18"/>
        <v>223</v>
      </c>
    </row>
    <row r="291" spans="1:9" x14ac:dyDescent="0.35">
      <c r="A291" s="13" t="str">
        <f t="shared" si="17"/>
        <v>WP1_2025-06-23</v>
      </c>
      <c r="B291" t="s">
        <v>1268</v>
      </c>
      <c r="C291" s="6">
        <v>45831</v>
      </c>
      <c r="D291">
        <v>94.1</v>
      </c>
      <c r="E291">
        <v>93.9</v>
      </c>
      <c r="F291">
        <v>95.5</v>
      </c>
      <c r="G291">
        <v>94.4</v>
      </c>
      <c r="I291" s="91">
        <f t="shared" si="18"/>
        <v>93.9</v>
      </c>
    </row>
    <row r="292" spans="1:9" x14ac:dyDescent="0.35">
      <c r="A292" s="13" t="str">
        <f t="shared" si="17"/>
        <v>HO3_2025-06-23</v>
      </c>
      <c r="B292" t="s">
        <v>1266</v>
      </c>
      <c r="C292" s="6">
        <v>45831</v>
      </c>
      <c r="D292">
        <v>5.31</v>
      </c>
      <c r="E292">
        <v>5.21</v>
      </c>
      <c r="F292">
        <v>5.26</v>
      </c>
      <c r="G292">
        <v>5.21</v>
      </c>
      <c r="I292" s="91">
        <f t="shared" si="18"/>
        <v>5.21</v>
      </c>
    </row>
    <row r="293" spans="1:9" x14ac:dyDescent="0.35">
      <c r="A293" s="13" t="str">
        <f t="shared" si="17"/>
        <v>WP3_2025-06-23</v>
      </c>
      <c r="B293" t="s">
        <v>1269</v>
      </c>
      <c r="C293" s="6">
        <v>45831</v>
      </c>
      <c r="D293">
        <v>21.1</v>
      </c>
      <c r="E293">
        <v>20.8</v>
      </c>
      <c r="F293">
        <v>21.5</v>
      </c>
      <c r="G293">
        <v>20</v>
      </c>
      <c r="I293" s="91">
        <f t="shared" si="18"/>
        <v>20</v>
      </c>
    </row>
    <row r="294" spans="1:9" x14ac:dyDescent="0.35">
      <c r="A294" s="13" t="str">
        <f t="shared" ref="A294:A357" si="19">$B294&amp;"_"&amp;TEXT($C294,"yyyy-mm-dd")</f>
        <v>HO2_2025-06-25</v>
      </c>
      <c r="B294" t="s">
        <v>1265</v>
      </c>
      <c r="C294" s="6">
        <v>45833</v>
      </c>
      <c r="D294">
        <v>16.899999999999999</v>
      </c>
      <c r="E294">
        <v>16.899999999999999</v>
      </c>
      <c r="F294">
        <v>16.899999999999999</v>
      </c>
      <c r="G294">
        <v>16.7</v>
      </c>
      <c r="I294" s="91">
        <f t="shared" ref="I294:I436" si="20">MIN($D294:$G294)</f>
        <v>16.7</v>
      </c>
    </row>
    <row r="295" spans="1:9" x14ac:dyDescent="0.35">
      <c r="A295" s="13" t="str">
        <f t="shared" si="19"/>
        <v>HO3_2025-06-25</v>
      </c>
      <c r="B295" t="s">
        <v>1266</v>
      </c>
      <c r="C295" s="6">
        <v>45833</v>
      </c>
      <c r="D295">
        <v>4.79</v>
      </c>
      <c r="E295">
        <v>4.7300000000000004</v>
      </c>
      <c r="F295">
        <v>4.8099999999999996</v>
      </c>
      <c r="G295">
        <v>4.74</v>
      </c>
      <c r="I295" s="91">
        <f t="shared" si="20"/>
        <v>4.7300000000000004</v>
      </c>
    </row>
    <row r="296" spans="1:9" x14ac:dyDescent="0.35">
      <c r="A296" s="13" t="str">
        <f t="shared" si="19"/>
        <v>HO3A_2025-06-25</v>
      </c>
      <c r="B296" t="s">
        <v>1289</v>
      </c>
      <c r="C296" s="6">
        <v>45833</v>
      </c>
      <c r="D296">
        <v>154</v>
      </c>
      <c r="E296">
        <v>156</v>
      </c>
      <c r="F296">
        <v>156</v>
      </c>
      <c r="G296">
        <v>155</v>
      </c>
      <c r="I296" s="91">
        <f t="shared" si="20"/>
        <v>154</v>
      </c>
    </row>
    <row r="297" spans="1:9" x14ac:dyDescent="0.35">
      <c r="A297" s="13" t="str">
        <f t="shared" si="19"/>
        <v>WP1_2025-06-25</v>
      </c>
      <c r="B297" t="s">
        <v>1268</v>
      </c>
      <c r="C297" s="6">
        <v>45833</v>
      </c>
      <c r="D297">
        <v>91</v>
      </c>
      <c r="E297">
        <v>79.5</v>
      </c>
      <c r="F297">
        <v>80.7</v>
      </c>
      <c r="G297">
        <v>82.1</v>
      </c>
      <c r="I297" s="91">
        <f t="shared" si="20"/>
        <v>79.5</v>
      </c>
    </row>
    <row r="298" spans="1:9" x14ac:dyDescent="0.35">
      <c r="A298" s="13" t="str">
        <f t="shared" si="19"/>
        <v>WP2_2025-06-25</v>
      </c>
      <c r="B298" t="s">
        <v>529</v>
      </c>
      <c r="C298" s="6">
        <v>45833</v>
      </c>
      <c r="D298">
        <v>60.3</v>
      </c>
      <c r="E298">
        <v>60.6</v>
      </c>
      <c r="F298">
        <v>59.6</v>
      </c>
      <c r="G298">
        <v>61</v>
      </c>
      <c r="I298" s="91">
        <f t="shared" si="20"/>
        <v>59.6</v>
      </c>
    </row>
    <row r="299" spans="1:9" x14ac:dyDescent="0.35">
      <c r="A299" s="13" t="str">
        <f t="shared" si="19"/>
        <v>WP3_2025-06-25</v>
      </c>
      <c r="B299" t="s">
        <v>1269</v>
      </c>
      <c r="C299" s="6">
        <v>45833</v>
      </c>
      <c r="D299">
        <v>58.4</v>
      </c>
      <c r="E299">
        <v>55.2</v>
      </c>
      <c r="F299">
        <v>53.9</v>
      </c>
      <c r="G299">
        <v>56.9</v>
      </c>
      <c r="I299" s="91">
        <f t="shared" si="20"/>
        <v>53.9</v>
      </c>
    </row>
    <row r="300" spans="1:9" x14ac:dyDescent="0.35">
      <c r="A300" s="13" t="str">
        <f t="shared" si="19"/>
        <v>WP4_2025-06-25</v>
      </c>
      <c r="B300" t="s">
        <v>1270</v>
      </c>
      <c r="C300" s="6">
        <v>45833</v>
      </c>
      <c r="D300">
        <v>193</v>
      </c>
      <c r="E300">
        <v>191</v>
      </c>
      <c r="F300">
        <v>191</v>
      </c>
      <c r="G300">
        <v>187</v>
      </c>
      <c r="I300" s="91">
        <f t="shared" si="20"/>
        <v>187</v>
      </c>
    </row>
    <row r="301" spans="1:9" x14ac:dyDescent="0.35">
      <c r="A301" s="13" t="str">
        <f t="shared" si="19"/>
        <v>WP1_2025-06-29</v>
      </c>
      <c r="B301" t="s">
        <v>1268</v>
      </c>
      <c r="C301" s="6">
        <v>45837</v>
      </c>
      <c r="D301">
        <v>69.3</v>
      </c>
      <c r="E301">
        <v>71.400000000000006</v>
      </c>
      <c r="F301">
        <v>70.3</v>
      </c>
      <c r="G301">
        <v>66.099999999999994</v>
      </c>
      <c r="I301" s="91">
        <f t="shared" si="20"/>
        <v>66.099999999999994</v>
      </c>
    </row>
    <row r="302" spans="1:9" x14ac:dyDescent="0.35">
      <c r="A302" s="13" t="str">
        <f t="shared" si="19"/>
        <v>HO3_2025-06-29</v>
      </c>
      <c r="B302" t="s">
        <v>1266</v>
      </c>
      <c r="C302" s="6">
        <v>45837</v>
      </c>
      <c r="D302">
        <v>21.9</v>
      </c>
      <c r="E302">
        <v>20.100000000000001</v>
      </c>
      <c r="F302">
        <v>20.5</v>
      </c>
      <c r="G302">
        <v>18.899999999999999</v>
      </c>
      <c r="I302" s="91">
        <f t="shared" si="20"/>
        <v>18.899999999999999</v>
      </c>
    </row>
    <row r="303" spans="1:9" x14ac:dyDescent="0.35">
      <c r="A303" s="13" t="str">
        <f t="shared" si="19"/>
        <v>HO2_2025-06-29</v>
      </c>
      <c r="B303" t="s">
        <v>1265</v>
      </c>
      <c r="C303" s="6">
        <v>45837</v>
      </c>
      <c r="D303">
        <v>11.5</v>
      </c>
      <c r="E303">
        <v>12</v>
      </c>
      <c r="F303">
        <v>11.7</v>
      </c>
      <c r="G303">
        <v>11.2</v>
      </c>
      <c r="I303" s="91">
        <f t="shared" si="20"/>
        <v>11.2</v>
      </c>
    </row>
    <row r="304" spans="1:9" x14ac:dyDescent="0.35">
      <c r="A304" s="13" t="str">
        <f t="shared" si="19"/>
        <v>WP2_2025-06-29</v>
      </c>
      <c r="B304" t="s">
        <v>529</v>
      </c>
      <c r="C304" s="6">
        <v>45837</v>
      </c>
      <c r="D304">
        <v>194</v>
      </c>
      <c r="E304">
        <v>196</v>
      </c>
      <c r="F304">
        <v>181</v>
      </c>
      <c r="G304">
        <v>199</v>
      </c>
      <c r="I304" s="91">
        <f t="shared" si="20"/>
        <v>181</v>
      </c>
    </row>
    <row r="305" spans="1:9" x14ac:dyDescent="0.35">
      <c r="A305" s="13" t="str">
        <f t="shared" si="19"/>
        <v>WP3_2025-06-29</v>
      </c>
      <c r="B305" t="s">
        <v>1269</v>
      </c>
      <c r="C305" s="6">
        <v>45837</v>
      </c>
      <c r="D305">
        <v>73.599999999999994</v>
      </c>
      <c r="E305">
        <v>79</v>
      </c>
      <c r="F305">
        <v>77.5</v>
      </c>
      <c r="G305">
        <v>74.599999999999994</v>
      </c>
      <c r="I305" s="91">
        <f t="shared" si="20"/>
        <v>73.599999999999994</v>
      </c>
    </row>
    <row r="306" spans="1:9" x14ac:dyDescent="0.35">
      <c r="A306" s="13" t="str">
        <f t="shared" si="19"/>
        <v>WP4_2025-06-29</v>
      </c>
      <c r="B306" t="s">
        <v>1270</v>
      </c>
      <c r="C306" s="6">
        <v>45837</v>
      </c>
      <c r="D306">
        <v>801</v>
      </c>
      <c r="E306">
        <v>801</v>
      </c>
      <c r="F306">
        <v>801</v>
      </c>
      <c r="G306">
        <v>801</v>
      </c>
      <c r="I306" s="91">
        <f t="shared" si="20"/>
        <v>801</v>
      </c>
    </row>
    <row r="307" spans="1:9" x14ac:dyDescent="0.35">
      <c r="A307" s="13" t="str">
        <f t="shared" si="19"/>
        <v>APL1_2025-06-29</v>
      </c>
      <c r="B307" t="s">
        <v>312</v>
      </c>
      <c r="C307" s="6">
        <v>45837</v>
      </c>
      <c r="D307">
        <v>29.8</v>
      </c>
      <c r="E307">
        <v>25.5</v>
      </c>
      <c r="F307">
        <v>25.5</v>
      </c>
      <c r="G307">
        <v>24.4</v>
      </c>
      <c r="I307" s="91">
        <f t="shared" si="20"/>
        <v>24.4</v>
      </c>
    </row>
    <row r="308" spans="1:9" x14ac:dyDescent="0.35">
      <c r="A308" s="13" t="str">
        <f t="shared" si="19"/>
        <v>AC5_2025-06-29</v>
      </c>
      <c r="B308" t="s">
        <v>622</v>
      </c>
      <c r="C308" s="6">
        <v>45837</v>
      </c>
      <c r="D308">
        <v>2.04</v>
      </c>
      <c r="E308">
        <v>2.06</v>
      </c>
      <c r="F308">
        <v>2.0499999999999998</v>
      </c>
      <c r="G308">
        <v>2.2200000000000002</v>
      </c>
      <c r="I308" s="91">
        <f t="shared" si="20"/>
        <v>2.04</v>
      </c>
    </row>
    <row r="309" spans="1:9" x14ac:dyDescent="0.35">
      <c r="A309" s="13" t="str">
        <f t="shared" si="19"/>
        <v>AC3_2025-06-29</v>
      </c>
      <c r="B309" t="s">
        <v>708</v>
      </c>
      <c r="C309" s="6">
        <v>45837</v>
      </c>
      <c r="D309">
        <v>7.19</v>
      </c>
      <c r="E309">
        <v>6.97</v>
      </c>
      <c r="F309">
        <v>6.58</v>
      </c>
      <c r="G309">
        <v>6.35</v>
      </c>
      <c r="I309" s="91">
        <f t="shared" si="20"/>
        <v>6.35</v>
      </c>
    </row>
    <row r="310" spans="1:9" x14ac:dyDescent="0.35">
      <c r="A310" s="13" t="str">
        <f t="shared" si="19"/>
        <v>AC4_2025-06-29</v>
      </c>
      <c r="B310" t="s">
        <v>388</v>
      </c>
      <c r="C310" s="6">
        <v>45837</v>
      </c>
      <c r="D310">
        <v>5.9</v>
      </c>
      <c r="E310">
        <v>5.31</v>
      </c>
      <c r="F310">
        <v>6.06</v>
      </c>
      <c r="G310">
        <v>4.5199999999999996</v>
      </c>
      <c r="I310" s="91">
        <f t="shared" si="20"/>
        <v>4.5199999999999996</v>
      </c>
    </row>
    <row r="311" spans="1:9" x14ac:dyDescent="0.35">
      <c r="A311" s="13" t="str">
        <f t="shared" si="19"/>
        <v>AC2_2025-06-29</v>
      </c>
      <c r="B311" t="s">
        <v>614</v>
      </c>
      <c r="C311" s="6">
        <v>45837</v>
      </c>
      <c r="D311">
        <v>5.22</v>
      </c>
      <c r="E311">
        <v>5.0199999999999996</v>
      </c>
      <c r="F311">
        <v>4.7</v>
      </c>
      <c r="G311">
        <v>5.14</v>
      </c>
      <c r="I311" s="91">
        <f t="shared" si="20"/>
        <v>4.7</v>
      </c>
    </row>
    <row r="312" spans="1:9" x14ac:dyDescent="0.35">
      <c r="A312" s="13" t="str">
        <f t="shared" si="19"/>
        <v>AC1_2025-06-29</v>
      </c>
      <c r="B312" t="s">
        <v>316</v>
      </c>
      <c r="C312" s="6">
        <v>45837</v>
      </c>
      <c r="D312">
        <v>9.01</v>
      </c>
      <c r="E312">
        <v>7.97</v>
      </c>
      <c r="F312">
        <v>8.74</v>
      </c>
      <c r="G312">
        <v>7.99</v>
      </c>
      <c r="I312" s="91">
        <f t="shared" si="20"/>
        <v>7.97</v>
      </c>
    </row>
    <row r="313" spans="1:9" x14ac:dyDescent="0.35">
      <c r="A313" s="13" t="str">
        <f t="shared" si="19"/>
        <v>ABM4_2025-06-29</v>
      </c>
      <c r="B313" t="s">
        <v>381</v>
      </c>
      <c r="C313" s="6">
        <v>45837</v>
      </c>
      <c r="D313">
        <v>4.3499999999999996</v>
      </c>
      <c r="E313">
        <v>4.42</v>
      </c>
      <c r="F313">
        <v>4.32</v>
      </c>
      <c r="G313">
        <v>3.86</v>
      </c>
      <c r="I313" s="91">
        <f t="shared" si="20"/>
        <v>3.86</v>
      </c>
    </row>
    <row r="314" spans="1:9" x14ac:dyDescent="0.35">
      <c r="A314" s="13" t="str">
        <f t="shared" si="19"/>
        <v>ETL1_2025-06-29</v>
      </c>
      <c r="B314" t="s">
        <v>236</v>
      </c>
      <c r="C314" s="6">
        <v>45837</v>
      </c>
      <c r="D314">
        <v>3.77</v>
      </c>
      <c r="E314">
        <v>3.58</v>
      </c>
      <c r="F314">
        <v>2.71</v>
      </c>
      <c r="G314">
        <v>3.26</v>
      </c>
      <c r="I314" s="91">
        <f t="shared" si="20"/>
        <v>2.71</v>
      </c>
    </row>
    <row r="315" spans="1:9" x14ac:dyDescent="0.35">
      <c r="A315" s="13" t="str">
        <f t="shared" si="19"/>
        <v>GRPL1_2025-06-29</v>
      </c>
      <c r="B315" t="s">
        <v>349</v>
      </c>
      <c r="C315" s="6">
        <v>45837</v>
      </c>
      <c r="D315">
        <v>2.6</v>
      </c>
      <c r="E315">
        <v>2.52</v>
      </c>
      <c r="F315">
        <v>2.5</v>
      </c>
      <c r="G315">
        <v>2.4500000000000002</v>
      </c>
      <c r="I315" s="91">
        <f t="shared" si="20"/>
        <v>2.4500000000000002</v>
      </c>
    </row>
    <row r="316" spans="1:9" x14ac:dyDescent="0.35">
      <c r="A316" s="13" t="str">
        <f t="shared" si="19"/>
        <v>ATL1_2025-06-29</v>
      </c>
      <c r="B316" t="s">
        <v>627</v>
      </c>
      <c r="C316" s="6">
        <v>45837</v>
      </c>
      <c r="D316">
        <v>5.16</v>
      </c>
      <c r="E316">
        <v>5.07</v>
      </c>
      <c r="F316">
        <v>5.0199999999999996</v>
      </c>
      <c r="G316">
        <v>4.91</v>
      </c>
      <c r="I316" s="91">
        <f t="shared" si="20"/>
        <v>4.91</v>
      </c>
    </row>
    <row r="317" spans="1:9" x14ac:dyDescent="0.35">
      <c r="A317" s="13" t="str">
        <f t="shared" si="19"/>
        <v>AX1_2025-06-29</v>
      </c>
      <c r="B317" t="s">
        <v>168</v>
      </c>
      <c r="C317" s="6">
        <v>45837</v>
      </c>
      <c r="D317">
        <v>0.59</v>
      </c>
      <c r="E317">
        <v>0.69</v>
      </c>
      <c r="F317">
        <v>0.64</v>
      </c>
      <c r="G317">
        <v>0.65</v>
      </c>
      <c r="I317" s="91">
        <f t="shared" si="20"/>
        <v>0.59</v>
      </c>
    </row>
    <row r="318" spans="1:9" x14ac:dyDescent="0.35">
      <c r="A318" s="13" t="str">
        <f t="shared" si="19"/>
        <v>BD5_2025-06-29</v>
      </c>
      <c r="B318" t="s">
        <v>638</v>
      </c>
      <c r="C318" s="6">
        <v>45837</v>
      </c>
      <c r="D318">
        <v>1.82</v>
      </c>
      <c r="E318">
        <v>1.73</v>
      </c>
      <c r="F318">
        <v>1.67</v>
      </c>
      <c r="G318">
        <v>1.57</v>
      </c>
      <c r="I318" s="91">
        <f t="shared" si="20"/>
        <v>1.57</v>
      </c>
    </row>
    <row r="319" spans="1:9" x14ac:dyDescent="0.35">
      <c r="A319" s="13" t="str">
        <f t="shared" si="19"/>
        <v>CL5_2025-06-29</v>
      </c>
      <c r="B319" t="s">
        <v>217</v>
      </c>
      <c r="C319" s="6">
        <v>45837</v>
      </c>
      <c r="D319">
        <v>8.66</v>
      </c>
      <c r="E319">
        <v>13.7</v>
      </c>
      <c r="F319">
        <v>13</v>
      </c>
      <c r="G319">
        <v>12.2</v>
      </c>
      <c r="I319" s="91">
        <f t="shared" si="20"/>
        <v>8.66</v>
      </c>
    </row>
    <row r="320" spans="1:9" x14ac:dyDescent="0.35">
      <c r="A320" s="13" t="str">
        <f t="shared" si="19"/>
        <v>CL4_2025-06-29</v>
      </c>
      <c r="B320" t="s">
        <v>211</v>
      </c>
      <c r="C320" s="6">
        <v>45837</v>
      </c>
      <c r="D320">
        <v>10.1</v>
      </c>
      <c r="E320">
        <v>10.199999999999999</v>
      </c>
      <c r="F320">
        <v>9.68</v>
      </c>
      <c r="G320">
        <v>9.75</v>
      </c>
      <c r="I320" s="91">
        <f t="shared" si="20"/>
        <v>9.68</v>
      </c>
    </row>
    <row r="321" spans="1:9" x14ac:dyDescent="0.35">
      <c r="A321" s="13" t="str">
        <f t="shared" si="19"/>
        <v>CTL1_2025-06-29</v>
      </c>
      <c r="B321" t="s">
        <v>223</v>
      </c>
      <c r="C321" s="6">
        <v>45837</v>
      </c>
      <c r="D321">
        <v>7.69</v>
      </c>
      <c r="E321">
        <v>6.65</v>
      </c>
      <c r="F321">
        <v>6.8</v>
      </c>
      <c r="G321">
        <v>6.41</v>
      </c>
      <c r="I321" s="91">
        <f t="shared" si="20"/>
        <v>6.41</v>
      </c>
    </row>
    <row r="322" spans="1:9" x14ac:dyDescent="0.35">
      <c r="A322" s="13" t="str">
        <f t="shared" si="19"/>
        <v>CB3_2025-06-29</v>
      </c>
      <c r="B322" t="s">
        <v>201</v>
      </c>
      <c r="C322" s="6">
        <v>45837</v>
      </c>
      <c r="D322">
        <v>6.6</v>
      </c>
      <c r="E322">
        <v>11.9</v>
      </c>
      <c r="F322">
        <v>5.75</v>
      </c>
      <c r="G322">
        <v>7.98</v>
      </c>
      <c r="I322" s="91">
        <f t="shared" si="20"/>
        <v>5.75</v>
      </c>
    </row>
    <row r="323" spans="1:9" x14ac:dyDescent="0.35">
      <c r="A323" s="13" t="str">
        <f t="shared" si="19"/>
        <v>CL2_2025-06-29</v>
      </c>
      <c r="B323" t="s">
        <v>207</v>
      </c>
      <c r="C323" s="6">
        <v>45837</v>
      </c>
      <c r="D323">
        <v>3.64</v>
      </c>
      <c r="E323">
        <v>3.57</v>
      </c>
      <c r="F323">
        <v>3.62</v>
      </c>
      <c r="G323">
        <v>3.89</v>
      </c>
      <c r="I323" s="91">
        <f t="shared" si="20"/>
        <v>3.57</v>
      </c>
    </row>
    <row r="324" spans="1:9" x14ac:dyDescent="0.35">
      <c r="A324" s="13" t="str">
        <f t="shared" si="19"/>
        <v>FC1_2025-06-29</v>
      </c>
      <c r="B324" t="s">
        <v>752</v>
      </c>
      <c r="C324" s="6">
        <v>45837</v>
      </c>
      <c r="D324">
        <v>2.2799999999999998</v>
      </c>
      <c r="E324">
        <v>1.72</v>
      </c>
      <c r="F324">
        <v>1.58</v>
      </c>
      <c r="G324">
        <v>1.6</v>
      </c>
      <c r="I324" s="91">
        <f t="shared" si="20"/>
        <v>1.58</v>
      </c>
    </row>
    <row r="325" spans="1:9" x14ac:dyDescent="0.35">
      <c r="A325" s="13" t="str">
        <f t="shared" si="19"/>
        <v>CVL1_2025-06-29</v>
      </c>
      <c r="B325" t="s">
        <v>225</v>
      </c>
      <c r="C325" s="6">
        <v>45837</v>
      </c>
      <c r="D325">
        <v>19.3</v>
      </c>
      <c r="E325">
        <v>19</v>
      </c>
      <c r="F325">
        <v>17.2</v>
      </c>
      <c r="G325">
        <v>16.7</v>
      </c>
      <c r="I325" s="91">
        <f t="shared" si="20"/>
        <v>16.7</v>
      </c>
    </row>
    <row r="326" spans="1:9" x14ac:dyDescent="0.35">
      <c r="A326" s="13" t="str">
        <f t="shared" si="19"/>
        <v>DB1_2025-06-29</v>
      </c>
      <c r="B326" t="s">
        <v>227</v>
      </c>
      <c r="C326" s="6">
        <v>45837</v>
      </c>
      <c r="D326">
        <v>2.68</v>
      </c>
      <c r="E326">
        <v>2.8</v>
      </c>
      <c r="F326">
        <v>2.66</v>
      </c>
      <c r="G326">
        <v>2.75</v>
      </c>
      <c r="I326" s="91">
        <f t="shared" si="20"/>
        <v>2.66</v>
      </c>
    </row>
    <row r="327" spans="1:9" x14ac:dyDescent="0.35">
      <c r="A327" s="13" t="str">
        <f t="shared" si="19"/>
        <v>MDWL1_2025-06-29</v>
      </c>
      <c r="B327" t="s">
        <v>260</v>
      </c>
      <c r="C327" s="6">
        <v>45837</v>
      </c>
      <c r="D327">
        <v>4.13</v>
      </c>
      <c r="E327">
        <v>4.0599999999999996</v>
      </c>
      <c r="F327">
        <v>4.08</v>
      </c>
      <c r="G327">
        <v>4.01</v>
      </c>
      <c r="I327" s="91">
        <f t="shared" si="20"/>
        <v>4.01</v>
      </c>
    </row>
    <row r="328" spans="1:9" x14ac:dyDescent="0.35">
      <c r="A328" s="13" t="str">
        <f t="shared" si="19"/>
        <v>BB1_2025-06-29</v>
      </c>
      <c r="B328" t="s">
        <v>181</v>
      </c>
      <c r="C328" s="6">
        <v>45837</v>
      </c>
      <c r="D328">
        <v>6.53</v>
      </c>
      <c r="E328">
        <v>6.6</v>
      </c>
      <c r="F328">
        <v>7.12</v>
      </c>
      <c r="G328">
        <v>6.51</v>
      </c>
      <c r="I328" s="91">
        <f t="shared" si="20"/>
        <v>6.51</v>
      </c>
    </row>
    <row r="329" spans="1:9" x14ac:dyDescent="0.35">
      <c r="A329" s="13" t="str">
        <f>$B329&amp;"_"&amp;TEXT($C329,"yyyy-mm-dd")</f>
        <v>BD1a_2025-06-29</v>
      </c>
      <c r="B329" t="s">
        <v>186</v>
      </c>
      <c r="C329" s="6">
        <v>45837</v>
      </c>
      <c r="D329">
        <v>173</v>
      </c>
      <c r="E329">
        <v>142</v>
      </c>
      <c r="F329">
        <v>128</v>
      </c>
      <c r="G329">
        <v>121</v>
      </c>
      <c r="I329" s="91">
        <f t="shared" si="20"/>
        <v>121</v>
      </c>
    </row>
    <row r="330" spans="1:9" x14ac:dyDescent="0.35">
      <c r="A330" s="13" t="str">
        <f t="shared" si="19"/>
        <v>JC5_2025-06-29</v>
      </c>
      <c r="B330" t="s">
        <v>770</v>
      </c>
      <c r="C330" s="6">
        <v>45837</v>
      </c>
      <c r="D330">
        <v>1.36</v>
      </c>
      <c r="E330">
        <v>1.22</v>
      </c>
      <c r="F330">
        <v>1.2</v>
      </c>
      <c r="G330">
        <v>1.22</v>
      </c>
      <c r="I330" s="91">
        <f t="shared" si="20"/>
        <v>1.2</v>
      </c>
    </row>
    <row r="331" spans="1:9" x14ac:dyDescent="0.35">
      <c r="A331" s="13" t="str">
        <f t="shared" si="19"/>
        <v>COL1_2025-06-29</v>
      </c>
      <c r="B331" t="s">
        <v>339</v>
      </c>
      <c r="C331" s="6">
        <v>45837</v>
      </c>
      <c r="D331">
        <v>12.6</v>
      </c>
      <c r="E331">
        <v>12.8</v>
      </c>
      <c r="F331">
        <v>12.4</v>
      </c>
      <c r="G331">
        <v>12.5</v>
      </c>
      <c r="I331" s="91">
        <f t="shared" si="20"/>
        <v>12.4</v>
      </c>
    </row>
    <row r="332" spans="1:9" x14ac:dyDescent="0.35">
      <c r="A332" s="13" t="str">
        <f>$B332&amp;"_"&amp;TEXT($C332,"yyyy-mm-dd")</f>
        <v>GMP1_2025-06-29</v>
      </c>
      <c r="B332" t="s">
        <v>239</v>
      </c>
      <c r="C332" s="6">
        <v>45837</v>
      </c>
      <c r="D332">
        <v>11.6</v>
      </c>
      <c r="E332">
        <v>9.9600000000000009</v>
      </c>
      <c r="F332">
        <v>10.3</v>
      </c>
      <c r="G332">
        <v>9.57</v>
      </c>
      <c r="I332" s="91">
        <f t="shared" si="20"/>
        <v>9.57</v>
      </c>
    </row>
    <row r="333" spans="1:9" x14ac:dyDescent="0.35">
      <c r="A333" s="13" t="str">
        <f t="shared" si="19"/>
        <v>JC6_2025-06-29</v>
      </c>
      <c r="B333" t="s">
        <v>772</v>
      </c>
      <c r="C333" s="6">
        <v>45837</v>
      </c>
      <c r="D333">
        <v>1.98</v>
      </c>
      <c r="E333">
        <v>1.85</v>
      </c>
      <c r="F333">
        <v>1.7</v>
      </c>
      <c r="G333">
        <v>1.69</v>
      </c>
      <c r="I333" s="91">
        <f t="shared" si="20"/>
        <v>1.69</v>
      </c>
    </row>
    <row r="334" spans="1:9" x14ac:dyDescent="0.35">
      <c r="A334" s="13" t="str">
        <f t="shared" si="19"/>
        <v>DB2_2025-06-29</v>
      </c>
      <c r="B334" t="s">
        <v>654</v>
      </c>
      <c r="C334" s="6">
        <v>45837</v>
      </c>
      <c r="D334">
        <v>3.29</v>
      </c>
      <c r="E334">
        <v>2.82</v>
      </c>
      <c r="F334">
        <v>2.4900000000000002</v>
      </c>
      <c r="G334">
        <v>2.6</v>
      </c>
      <c r="I334" s="91">
        <f t="shared" si="20"/>
        <v>2.4900000000000002</v>
      </c>
    </row>
    <row r="335" spans="1:9" x14ac:dyDescent="0.35">
      <c r="A335" s="13" t="str">
        <f t="shared" si="19"/>
        <v>HB3_2025-06-29</v>
      </c>
      <c r="B335" t="s">
        <v>245</v>
      </c>
      <c r="C335" s="6">
        <v>45837</v>
      </c>
      <c r="D335">
        <v>7.02</v>
      </c>
      <c r="E335">
        <v>6.64</v>
      </c>
      <c r="F335">
        <v>6.63</v>
      </c>
      <c r="G335">
        <v>6.01</v>
      </c>
      <c r="I335" s="91">
        <f t="shared" si="20"/>
        <v>6.01</v>
      </c>
    </row>
    <row r="336" spans="1:9" x14ac:dyDescent="0.35">
      <c r="A336" s="13" t="str">
        <f t="shared" si="19"/>
        <v>SC6_2025-06-29</v>
      </c>
      <c r="B336" s="138" t="s">
        <v>808</v>
      </c>
      <c r="C336" s="6">
        <v>45837</v>
      </c>
      <c r="D336">
        <v>2.89</v>
      </c>
      <c r="E336">
        <v>2.85</v>
      </c>
      <c r="F336">
        <v>2.62</v>
      </c>
      <c r="G336">
        <v>2.81</v>
      </c>
      <c r="I336" s="91">
        <f t="shared" si="20"/>
        <v>2.62</v>
      </c>
    </row>
    <row r="337" spans="1:9" x14ac:dyDescent="0.35">
      <c r="A337" s="13" t="str">
        <f t="shared" si="19"/>
        <v>LSC1_2025-06-29</v>
      </c>
      <c r="B337" t="s">
        <v>666</v>
      </c>
      <c r="C337" s="6">
        <v>45837</v>
      </c>
      <c r="D337">
        <v>0.86</v>
      </c>
      <c r="E337">
        <v>0.72</v>
      </c>
      <c r="F337">
        <v>0.53</v>
      </c>
      <c r="G337">
        <v>0.56000000000000005</v>
      </c>
      <c r="I337" s="91">
        <f t="shared" si="20"/>
        <v>0.53</v>
      </c>
    </row>
    <row r="338" spans="1:9" x14ac:dyDescent="0.35">
      <c r="A338" s="13" t="str">
        <f t="shared" si="19"/>
        <v>PMRL1_2025-06-29</v>
      </c>
      <c r="B338" t="s">
        <v>269</v>
      </c>
      <c r="C338" s="6">
        <v>45837</v>
      </c>
      <c r="D338">
        <v>8.8699999999999992</v>
      </c>
      <c r="E338">
        <v>6.41</v>
      </c>
      <c r="F338">
        <v>6.97</v>
      </c>
      <c r="G338">
        <v>5.39</v>
      </c>
      <c r="I338" s="91">
        <f t="shared" si="20"/>
        <v>5.39</v>
      </c>
    </row>
    <row r="339" spans="1:9" x14ac:dyDescent="0.35">
      <c r="A339" s="13" t="str">
        <f t="shared" si="19"/>
        <v>PL1_2025-06-29</v>
      </c>
      <c r="B339" t="s">
        <v>267</v>
      </c>
      <c r="C339" s="6">
        <v>45837</v>
      </c>
      <c r="D339">
        <v>2.2000000000000002</v>
      </c>
      <c r="E339">
        <v>2.25</v>
      </c>
      <c r="F339">
        <v>2.19</v>
      </c>
      <c r="G339">
        <v>2.17</v>
      </c>
      <c r="I339" s="91">
        <f t="shared" si="20"/>
        <v>2.17</v>
      </c>
    </row>
    <row r="340" spans="1:9" x14ac:dyDescent="0.35">
      <c r="A340" s="13" t="str">
        <f t="shared" si="19"/>
        <v>MR1_2025-06-29</v>
      </c>
      <c r="B340" t="s">
        <v>672</v>
      </c>
      <c r="C340" s="6">
        <v>45837</v>
      </c>
      <c r="D340">
        <v>2.4500000000000002</v>
      </c>
      <c r="E340">
        <v>2.46</v>
      </c>
      <c r="F340">
        <v>2.35</v>
      </c>
      <c r="G340">
        <v>2.2799999999999998</v>
      </c>
      <c r="I340" s="91">
        <f t="shared" si="20"/>
        <v>2.2799999999999998</v>
      </c>
    </row>
    <row r="341" spans="1:9" x14ac:dyDescent="0.35">
      <c r="A341" s="13" t="str">
        <f t="shared" si="19"/>
        <v>BD4_2025-06-29</v>
      </c>
      <c r="B341" t="s">
        <v>636</v>
      </c>
      <c r="C341" s="6">
        <v>45837</v>
      </c>
      <c r="D341">
        <v>3.44</v>
      </c>
      <c r="E341">
        <v>5.07</v>
      </c>
      <c r="F341">
        <v>3.21</v>
      </c>
      <c r="G341">
        <v>3.32</v>
      </c>
      <c r="I341" s="91">
        <f t="shared" si="20"/>
        <v>3.21</v>
      </c>
    </row>
    <row r="342" spans="1:9" x14ac:dyDescent="0.35">
      <c r="A342" s="13" t="str">
        <f t="shared" si="19"/>
        <v>HL2_2025-06-29</v>
      </c>
      <c r="B342" t="s">
        <v>249</v>
      </c>
      <c r="C342" s="6">
        <v>45837</v>
      </c>
      <c r="D342">
        <v>5.84</v>
      </c>
      <c r="E342">
        <v>5.34</v>
      </c>
      <c r="F342">
        <v>4.62</v>
      </c>
      <c r="G342">
        <v>5.62</v>
      </c>
      <c r="I342" s="91">
        <f t="shared" si="20"/>
        <v>4.62</v>
      </c>
    </row>
    <row r="343" spans="1:9" x14ac:dyDescent="0.35">
      <c r="A343" s="13" t="str">
        <f t="shared" si="19"/>
        <v>MB3_2025-06-29</v>
      </c>
      <c r="B343" t="s">
        <v>256</v>
      </c>
      <c r="C343" s="6">
        <v>45837</v>
      </c>
      <c r="D343">
        <v>1.51</v>
      </c>
      <c r="E343">
        <v>1.43</v>
      </c>
      <c r="F343">
        <v>1.3</v>
      </c>
      <c r="G343">
        <v>1.34</v>
      </c>
      <c r="I343" s="91">
        <f t="shared" si="20"/>
        <v>1.3</v>
      </c>
    </row>
    <row r="344" spans="1:9" x14ac:dyDescent="0.35">
      <c r="A344" s="13" t="str">
        <f t="shared" si="19"/>
        <v>SB2_2025-06-29</v>
      </c>
      <c r="B344" t="s">
        <v>447</v>
      </c>
      <c r="C344" s="6">
        <v>45837</v>
      </c>
      <c r="D344">
        <v>0.59</v>
      </c>
      <c r="E344">
        <v>0.61</v>
      </c>
      <c r="F344">
        <v>0.49</v>
      </c>
      <c r="G344">
        <v>0.42</v>
      </c>
      <c r="I344" s="91">
        <f t="shared" si="20"/>
        <v>0.42</v>
      </c>
    </row>
    <row r="345" spans="1:9" x14ac:dyDescent="0.35">
      <c r="A345" s="13" t="str">
        <f t="shared" si="19"/>
        <v>SBA_2025-06-29</v>
      </c>
      <c r="B345" t="s">
        <v>695</v>
      </c>
      <c r="C345" s="6">
        <v>45837</v>
      </c>
      <c r="D345">
        <v>4.59</v>
      </c>
      <c r="E345">
        <v>4.8099999999999996</v>
      </c>
      <c r="F345">
        <v>4.6100000000000003</v>
      </c>
      <c r="G345">
        <v>4.05</v>
      </c>
      <c r="I345" s="91">
        <f t="shared" si="20"/>
        <v>4.05</v>
      </c>
    </row>
    <row r="346" spans="1:9" x14ac:dyDescent="0.35">
      <c r="A346" s="13" t="str">
        <f t="shared" si="19"/>
        <v>SYL1_2025-06-29</v>
      </c>
      <c r="B346" t="s">
        <v>307</v>
      </c>
      <c r="C346" s="6">
        <v>45837</v>
      </c>
      <c r="D346">
        <v>20</v>
      </c>
      <c r="E346">
        <v>26.9</v>
      </c>
      <c r="F346">
        <v>32.6</v>
      </c>
      <c r="G346">
        <v>31.9</v>
      </c>
      <c r="I346" s="91">
        <f t="shared" si="20"/>
        <v>20</v>
      </c>
    </row>
    <row r="347" spans="1:9" x14ac:dyDescent="0.35">
      <c r="A347" s="13" t="str">
        <f t="shared" si="19"/>
        <v>MO1_2025-06-29</v>
      </c>
      <c r="B347" t="s">
        <v>779</v>
      </c>
      <c r="C347" s="6">
        <v>45837</v>
      </c>
      <c r="D347">
        <v>2.4900000000000002</v>
      </c>
      <c r="E347">
        <v>2.34</v>
      </c>
      <c r="F347">
        <v>2.36</v>
      </c>
      <c r="G347">
        <v>2.4300000000000002</v>
      </c>
      <c r="I347" s="91">
        <f t="shared" si="20"/>
        <v>2.34</v>
      </c>
    </row>
    <row r="348" spans="1:9" x14ac:dyDescent="0.35">
      <c r="A348" s="13" t="str">
        <f t="shared" si="19"/>
        <v>MR4_2025-06-29</v>
      </c>
      <c r="B348" t="s">
        <v>265</v>
      </c>
      <c r="C348" s="6">
        <v>45837</v>
      </c>
      <c r="D348">
        <v>3.16</v>
      </c>
      <c r="E348">
        <v>3.09</v>
      </c>
      <c r="F348">
        <v>3.22</v>
      </c>
      <c r="G348">
        <v>3.33</v>
      </c>
      <c r="I348" s="91">
        <f t="shared" si="20"/>
        <v>3.09</v>
      </c>
    </row>
    <row r="349" spans="1:9" x14ac:dyDescent="0.35">
      <c r="A349" s="13" t="str">
        <f t="shared" si="19"/>
        <v>BB2_2025-06-29</v>
      </c>
      <c r="B349" t="s">
        <v>721</v>
      </c>
      <c r="C349" s="6">
        <v>45837</v>
      </c>
      <c r="D349">
        <v>2.5299999999999998</v>
      </c>
      <c r="E349">
        <v>2.4</v>
      </c>
      <c r="F349">
        <v>2.61</v>
      </c>
      <c r="G349">
        <v>2.65</v>
      </c>
      <c r="I349" s="91">
        <f t="shared" si="20"/>
        <v>2.4</v>
      </c>
    </row>
    <row r="350" spans="1:9" x14ac:dyDescent="0.35">
      <c r="A350" s="13" t="str">
        <f t="shared" si="19"/>
        <v>CB2_2025-06-29</v>
      </c>
      <c r="B350" t="s">
        <v>198</v>
      </c>
      <c r="C350" s="6">
        <v>45837</v>
      </c>
      <c r="D350">
        <v>1.01</v>
      </c>
      <c r="E350">
        <v>0.9</v>
      </c>
      <c r="F350">
        <v>0.83</v>
      </c>
      <c r="G350">
        <v>0.96</v>
      </c>
      <c r="I350" s="91">
        <f t="shared" si="20"/>
        <v>0.83</v>
      </c>
    </row>
    <row r="351" spans="1:9" x14ac:dyDescent="0.35">
      <c r="A351" s="13" t="str">
        <f t="shared" si="19"/>
        <v>MRC_2025-06-29</v>
      </c>
      <c r="B351" t="s">
        <v>676</v>
      </c>
      <c r="C351" s="6">
        <v>45837</v>
      </c>
      <c r="D351">
        <v>4.07</v>
      </c>
      <c r="E351">
        <v>4.08</v>
      </c>
      <c r="F351">
        <v>3.75</v>
      </c>
      <c r="G351">
        <v>3.76</v>
      </c>
      <c r="I351" s="91">
        <f t="shared" si="20"/>
        <v>3.75</v>
      </c>
    </row>
    <row r="352" spans="1:9" x14ac:dyDescent="0.35">
      <c r="A352" s="13" t="str">
        <f t="shared" si="19"/>
        <v>PP1_2025-06-29</v>
      </c>
      <c r="B352" t="s">
        <v>274</v>
      </c>
      <c r="C352" s="6">
        <v>45837</v>
      </c>
      <c r="D352">
        <v>16.7</v>
      </c>
      <c r="E352">
        <v>16.5</v>
      </c>
      <c r="F352">
        <v>15.5</v>
      </c>
      <c r="G352">
        <v>14.6</v>
      </c>
      <c r="I352" s="91">
        <f t="shared" si="20"/>
        <v>14.6</v>
      </c>
    </row>
    <row r="353" spans="1:9" x14ac:dyDescent="0.35">
      <c r="A353" s="13" t="str">
        <f t="shared" si="19"/>
        <v>BRL1_2025-06-29</v>
      </c>
      <c r="B353" t="s">
        <v>195</v>
      </c>
      <c r="C353" s="6">
        <v>45837</v>
      </c>
      <c r="D353">
        <v>2.89</v>
      </c>
      <c r="E353">
        <v>2.63</v>
      </c>
      <c r="F353">
        <v>2.91</v>
      </c>
      <c r="G353">
        <v>2.88</v>
      </c>
      <c r="I353" s="91">
        <f t="shared" si="20"/>
        <v>2.63</v>
      </c>
    </row>
    <row r="354" spans="1:9" x14ac:dyDescent="0.35">
      <c r="A354" s="13" t="str">
        <f t="shared" si="19"/>
        <v>AX2_2025-06-29</v>
      </c>
      <c r="B354" t="s">
        <v>175</v>
      </c>
      <c r="C354" s="6">
        <v>45837</v>
      </c>
      <c r="D354">
        <v>29.6</v>
      </c>
      <c r="E354">
        <v>29.4</v>
      </c>
      <c r="F354">
        <v>28.8</v>
      </c>
      <c r="G354">
        <v>29.2</v>
      </c>
      <c r="I354" s="91">
        <f t="shared" si="20"/>
        <v>28.8</v>
      </c>
    </row>
    <row r="355" spans="1:9" x14ac:dyDescent="0.35">
      <c r="A355" s="13" t="str">
        <f t="shared" si="19"/>
        <v>PRP1_2025-06-29</v>
      </c>
      <c r="B355" t="s">
        <v>277</v>
      </c>
      <c r="C355" s="6">
        <v>45837</v>
      </c>
      <c r="D355">
        <v>4.1500000000000004</v>
      </c>
      <c r="E355">
        <v>4.24</v>
      </c>
      <c r="F355">
        <v>4.1399999999999997</v>
      </c>
      <c r="G355">
        <v>4.05</v>
      </c>
      <c r="I355" s="91">
        <f t="shared" si="20"/>
        <v>4.05</v>
      </c>
    </row>
    <row r="356" spans="1:9" x14ac:dyDescent="0.35">
      <c r="A356" s="13" t="str">
        <f t="shared" si="19"/>
        <v>SYNL1_2025-06-29</v>
      </c>
      <c r="B356" t="s">
        <v>310</v>
      </c>
      <c r="C356" s="6">
        <v>45837</v>
      </c>
      <c r="D356">
        <v>6.39</v>
      </c>
      <c r="E356">
        <v>5.16</v>
      </c>
      <c r="F356">
        <v>5.0199999999999996</v>
      </c>
      <c r="G356">
        <v>4.97</v>
      </c>
      <c r="I356" s="91">
        <f t="shared" si="20"/>
        <v>4.97</v>
      </c>
    </row>
    <row r="357" spans="1:9" x14ac:dyDescent="0.35">
      <c r="A357" s="13" t="str">
        <f t="shared" si="19"/>
        <v>RBA_2025-06-29</v>
      </c>
      <c r="B357" t="s">
        <v>279</v>
      </c>
      <c r="C357" s="6">
        <v>45837</v>
      </c>
      <c r="D357">
        <v>2.64</v>
      </c>
      <c r="E357">
        <v>2.5</v>
      </c>
      <c r="F357">
        <v>2.37</v>
      </c>
      <c r="G357">
        <v>2.19</v>
      </c>
      <c r="I357" s="91">
        <f t="shared" si="20"/>
        <v>2.19</v>
      </c>
    </row>
    <row r="358" spans="1:9" x14ac:dyDescent="0.35">
      <c r="A358" s="13" t="str">
        <f t="shared" ref="A358:A421" si="21">$B358&amp;"_"&amp;TEXT($C358,"yyyy-mm-dd")</f>
        <v>DE1_2025-06-29</v>
      </c>
      <c r="B358" t="s">
        <v>231</v>
      </c>
      <c r="C358" s="6">
        <v>45837</v>
      </c>
      <c r="D358">
        <v>12.5</v>
      </c>
      <c r="E358">
        <v>11.9</v>
      </c>
      <c r="F358">
        <v>0.4</v>
      </c>
      <c r="G358">
        <v>10.199999999999999</v>
      </c>
      <c r="I358" s="91">
        <f t="shared" si="20"/>
        <v>0.4</v>
      </c>
    </row>
    <row r="359" spans="1:9" x14ac:dyDescent="0.35">
      <c r="A359" s="13" t="str">
        <f t="shared" si="21"/>
        <v>HO1_2025-06-29</v>
      </c>
      <c r="B359" s="138" t="s">
        <v>254</v>
      </c>
      <c r="C359" s="6">
        <v>45837</v>
      </c>
      <c r="D359">
        <v>4.71</v>
      </c>
      <c r="E359">
        <v>3.8</v>
      </c>
      <c r="F359">
        <v>3.06</v>
      </c>
      <c r="G359">
        <v>2.74</v>
      </c>
      <c r="I359" s="91">
        <f t="shared" si="20"/>
        <v>2.74</v>
      </c>
    </row>
    <row r="360" spans="1:9" x14ac:dyDescent="0.35">
      <c r="A360" s="13" t="str">
        <f t="shared" si="21"/>
        <v>ROL1_2025-06-29</v>
      </c>
      <c r="B360" s="138" t="s">
        <v>289</v>
      </c>
      <c r="C360" s="6">
        <v>45837</v>
      </c>
      <c r="D360">
        <v>12.7</v>
      </c>
      <c r="E360">
        <v>12.2</v>
      </c>
      <c r="F360">
        <v>12.4</v>
      </c>
      <c r="G360">
        <v>11.4</v>
      </c>
      <c r="I360" s="91">
        <f t="shared" si="20"/>
        <v>11.4</v>
      </c>
    </row>
    <row r="361" spans="1:9" x14ac:dyDescent="0.35">
      <c r="A361" s="13" t="str">
        <f t="shared" si="21"/>
        <v>SB5_2025-06-29</v>
      </c>
      <c r="B361" t="s">
        <v>692</v>
      </c>
      <c r="C361" s="6">
        <v>45837</v>
      </c>
      <c r="D361">
        <v>4.9800000000000004</v>
      </c>
      <c r="E361">
        <v>3.51</v>
      </c>
      <c r="F361">
        <v>2.98</v>
      </c>
      <c r="G361">
        <v>2.64</v>
      </c>
      <c r="I361" s="91">
        <f t="shared" si="20"/>
        <v>2.64</v>
      </c>
    </row>
    <row r="362" spans="1:9" x14ac:dyDescent="0.35">
      <c r="A362" s="13" t="str">
        <f t="shared" si="21"/>
        <v>SW1_2025-06-29</v>
      </c>
      <c r="B362" t="s">
        <v>810</v>
      </c>
      <c r="C362" s="6">
        <v>45837</v>
      </c>
      <c r="D362">
        <v>2.2799999999999998</v>
      </c>
      <c r="E362">
        <v>0.65</v>
      </c>
      <c r="F362">
        <v>0.73</v>
      </c>
      <c r="G362">
        <v>0.77</v>
      </c>
      <c r="I362" s="91">
        <f t="shared" si="20"/>
        <v>0.65</v>
      </c>
    </row>
    <row r="363" spans="1:9" x14ac:dyDescent="0.35">
      <c r="A363" s="13" t="str">
        <f t="shared" si="21"/>
        <v>RB1_2025-06-29</v>
      </c>
      <c r="B363" t="s">
        <v>686</v>
      </c>
      <c r="C363" s="6">
        <v>45837</v>
      </c>
      <c r="D363">
        <v>17.8</v>
      </c>
      <c r="E363">
        <v>19.5</v>
      </c>
      <c r="F363">
        <v>18.7</v>
      </c>
      <c r="G363">
        <v>17</v>
      </c>
      <c r="I363" s="91">
        <f t="shared" si="20"/>
        <v>17</v>
      </c>
    </row>
    <row r="364" spans="1:9" x14ac:dyDescent="0.35">
      <c r="A364" s="13" t="str">
        <f t="shared" si="21"/>
        <v>HA1_2025-06-29</v>
      </c>
      <c r="B364" t="s">
        <v>241</v>
      </c>
      <c r="C364" s="6">
        <v>45837</v>
      </c>
      <c r="D364">
        <v>25.5</v>
      </c>
      <c r="E364">
        <v>27.1</v>
      </c>
      <c r="F364">
        <v>29</v>
      </c>
      <c r="G364">
        <v>28.5</v>
      </c>
      <c r="I364" s="91">
        <f t="shared" si="20"/>
        <v>25.5</v>
      </c>
    </row>
    <row r="365" spans="1:9" x14ac:dyDescent="0.35">
      <c r="A365" s="13" t="str">
        <f t="shared" si="21"/>
        <v>WP3_2025-07-02</v>
      </c>
      <c r="B365" t="s">
        <v>1269</v>
      </c>
      <c r="C365" s="6">
        <v>45840</v>
      </c>
      <c r="D365">
        <v>119</v>
      </c>
      <c r="E365">
        <v>123</v>
      </c>
      <c r="F365">
        <v>122</v>
      </c>
      <c r="G365">
        <v>119</v>
      </c>
      <c r="I365" s="91">
        <f t="shared" si="20"/>
        <v>119</v>
      </c>
    </row>
    <row r="366" spans="1:9" x14ac:dyDescent="0.35">
      <c r="A366" s="13" t="str">
        <f t="shared" si="21"/>
        <v>WP2_2025-07-02</v>
      </c>
      <c r="B366" t="s">
        <v>529</v>
      </c>
      <c r="C366" s="6">
        <v>45840</v>
      </c>
      <c r="D366">
        <v>72.400000000000006</v>
      </c>
      <c r="E366">
        <v>65.3</v>
      </c>
      <c r="F366">
        <v>68.599999999999994</v>
      </c>
      <c r="G366">
        <v>67.400000000000006</v>
      </c>
      <c r="I366" s="91">
        <f t="shared" si="20"/>
        <v>65.3</v>
      </c>
    </row>
    <row r="367" spans="1:9" x14ac:dyDescent="0.35">
      <c r="A367" s="13" t="str">
        <f t="shared" si="21"/>
        <v>WP1_2025-07-02</v>
      </c>
      <c r="B367" t="s">
        <v>1268</v>
      </c>
      <c r="C367" s="6">
        <v>45840</v>
      </c>
      <c r="D367">
        <v>44.7</v>
      </c>
      <c r="E367">
        <v>44.2</v>
      </c>
      <c r="F367">
        <v>43.9</v>
      </c>
      <c r="G367">
        <v>42.8</v>
      </c>
      <c r="I367" s="91">
        <f t="shared" si="20"/>
        <v>42.8</v>
      </c>
    </row>
    <row r="368" spans="1:9" x14ac:dyDescent="0.35">
      <c r="A368" s="13" t="str">
        <f t="shared" si="21"/>
        <v>HO2_2025-07-02</v>
      </c>
      <c r="B368" t="s">
        <v>1265</v>
      </c>
      <c r="C368" s="6">
        <v>45840</v>
      </c>
      <c r="D368">
        <v>24.9</v>
      </c>
      <c r="E368">
        <v>23.9</v>
      </c>
      <c r="F368">
        <v>23</v>
      </c>
      <c r="G368">
        <v>24</v>
      </c>
      <c r="I368" s="91">
        <f t="shared" si="20"/>
        <v>23</v>
      </c>
    </row>
    <row r="369" spans="1:9" x14ac:dyDescent="0.35">
      <c r="A369" s="13" t="str">
        <f t="shared" si="21"/>
        <v>WP4_2025-07-02</v>
      </c>
      <c r="B369" t="s">
        <v>1270</v>
      </c>
      <c r="C369" s="6">
        <v>45840</v>
      </c>
      <c r="D369">
        <v>40.299999999999997</v>
      </c>
      <c r="E369">
        <v>38.299999999999997</v>
      </c>
      <c r="F369">
        <v>41.9</v>
      </c>
      <c r="G369">
        <v>39.200000000000003</v>
      </c>
      <c r="I369" s="91">
        <f t="shared" si="20"/>
        <v>38.299999999999997</v>
      </c>
    </row>
    <row r="370" spans="1:9" x14ac:dyDescent="0.35">
      <c r="A370" s="13" t="str">
        <f t="shared" si="21"/>
        <v>HO3_2025-07-02</v>
      </c>
      <c r="B370" t="s">
        <v>1266</v>
      </c>
      <c r="C370" s="6">
        <v>45840</v>
      </c>
      <c r="D370">
        <v>9.7100000000000009</v>
      </c>
      <c r="E370">
        <v>10.1</v>
      </c>
      <c r="F370">
        <v>9.69</v>
      </c>
      <c r="G370">
        <v>9.68</v>
      </c>
      <c r="I370" s="91">
        <f t="shared" si="20"/>
        <v>9.68</v>
      </c>
    </row>
    <row r="371" spans="1:9" x14ac:dyDescent="0.35">
      <c r="A371" s="13" t="str">
        <f t="shared" si="21"/>
        <v>HO3a_2025-07-02</v>
      </c>
      <c r="B371" t="s">
        <v>1267</v>
      </c>
      <c r="C371" s="6">
        <v>45840</v>
      </c>
      <c r="D371">
        <v>21.4</v>
      </c>
      <c r="E371">
        <v>21.1</v>
      </c>
      <c r="F371">
        <v>21.3</v>
      </c>
      <c r="G371">
        <v>21.2</v>
      </c>
      <c r="I371" s="91">
        <f t="shared" si="20"/>
        <v>21.1</v>
      </c>
    </row>
    <row r="372" spans="1:9" x14ac:dyDescent="0.35">
      <c r="A372" s="13" t="str">
        <f t="shared" si="21"/>
        <v>ABM4_2025-07-06</v>
      </c>
      <c r="B372" t="s">
        <v>381</v>
      </c>
      <c r="C372" s="6">
        <v>45844</v>
      </c>
      <c r="D372">
        <v>2.78</v>
      </c>
      <c r="E372">
        <v>2.75</v>
      </c>
      <c r="F372">
        <v>2.72</v>
      </c>
      <c r="G372">
        <v>2.67</v>
      </c>
      <c r="I372" s="91">
        <f t="shared" si="20"/>
        <v>2.67</v>
      </c>
    </row>
    <row r="373" spans="1:9" x14ac:dyDescent="0.35">
      <c r="A373" s="13" t="str">
        <f t="shared" si="21"/>
        <v>AC1_2025-07-06</v>
      </c>
      <c r="B373" t="s">
        <v>316</v>
      </c>
      <c r="C373" s="6">
        <v>45844</v>
      </c>
      <c r="D373">
        <v>3.25</v>
      </c>
      <c r="E373">
        <v>3.23</v>
      </c>
      <c r="F373">
        <v>3.22</v>
      </c>
      <c r="G373">
        <v>3.12</v>
      </c>
      <c r="I373" s="91">
        <f t="shared" si="20"/>
        <v>3.12</v>
      </c>
    </row>
    <row r="374" spans="1:9" x14ac:dyDescent="0.35">
      <c r="A374" s="13" t="str">
        <f t="shared" si="21"/>
        <v>AC2_2025-07-06</v>
      </c>
      <c r="B374" t="s">
        <v>614</v>
      </c>
      <c r="C374" s="6">
        <v>45844</v>
      </c>
      <c r="D374">
        <v>4.51</v>
      </c>
      <c r="E374">
        <v>4.47</v>
      </c>
      <c r="F374">
        <v>4.33</v>
      </c>
      <c r="G374">
        <v>4.34</v>
      </c>
      <c r="I374" s="91">
        <f t="shared" si="20"/>
        <v>4.33</v>
      </c>
    </row>
    <row r="375" spans="1:9" x14ac:dyDescent="0.35">
      <c r="A375" s="13" t="str">
        <f t="shared" si="21"/>
        <v>AC3_2025-07-06</v>
      </c>
      <c r="B375" t="s">
        <v>708</v>
      </c>
      <c r="C375" s="6">
        <v>45844</v>
      </c>
      <c r="D375">
        <v>42.4</v>
      </c>
      <c r="E375">
        <v>30</v>
      </c>
      <c r="F375">
        <v>24.4</v>
      </c>
      <c r="G375">
        <v>20.7</v>
      </c>
      <c r="I375" s="91">
        <f t="shared" si="20"/>
        <v>20.7</v>
      </c>
    </row>
    <row r="376" spans="1:9" x14ac:dyDescent="0.35">
      <c r="A376" s="13" t="str">
        <f t="shared" si="21"/>
        <v>AC4_2025-07-06</v>
      </c>
      <c r="B376" t="s">
        <v>388</v>
      </c>
      <c r="C376" s="6">
        <v>45844</v>
      </c>
      <c r="D376">
        <v>8.42</v>
      </c>
      <c r="E376">
        <v>8.15</v>
      </c>
      <c r="F376">
        <v>8.0399999999999991</v>
      </c>
      <c r="G376">
        <v>7.82</v>
      </c>
      <c r="I376" s="91">
        <f t="shared" si="20"/>
        <v>7.82</v>
      </c>
    </row>
    <row r="377" spans="1:9" x14ac:dyDescent="0.35">
      <c r="A377" s="13" t="str">
        <f t="shared" si="21"/>
        <v>AC5_2025-07-06</v>
      </c>
      <c r="B377" t="s">
        <v>622</v>
      </c>
      <c r="C377" s="6">
        <v>45844</v>
      </c>
      <c r="D377">
        <v>2.42</v>
      </c>
      <c r="E377">
        <v>2.04</v>
      </c>
      <c r="F377">
        <v>2.0299999999999998</v>
      </c>
      <c r="G377">
        <v>2.11</v>
      </c>
      <c r="I377" s="91">
        <f t="shared" si="20"/>
        <v>2.0299999999999998</v>
      </c>
    </row>
    <row r="378" spans="1:9" x14ac:dyDescent="0.35">
      <c r="A378" s="13" t="str">
        <f t="shared" si="21"/>
        <v>AC6_2025-07-06</v>
      </c>
      <c r="B378" t="s">
        <v>825</v>
      </c>
      <c r="C378" s="6">
        <v>45844</v>
      </c>
      <c r="D378">
        <v>13.6</v>
      </c>
      <c r="E378">
        <v>13.8</v>
      </c>
      <c r="F378">
        <v>13.2</v>
      </c>
      <c r="G378">
        <v>12.7</v>
      </c>
      <c r="I378" s="91">
        <f t="shared" si="20"/>
        <v>12.7</v>
      </c>
    </row>
    <row r="379" spans="1:9" x14ac:dyDescent="0.35">
      <c r="A379" s="13" t="str">
        <f t="shared" si="21"/>
        <v>APL1_2025-07-06</v>
      </c>
      <c r="B379" t="s">
        <v>312</v>
      </c>
      <c r="C379" s="6">
        <v>45844</v>
      </c>
      <c r="D379">
        <v>21.6</v>
      </c>
      <c r="E379">
        <v>22.6</v>
      </c>
      <c r="F379">
        <v>22.7</v>
      </c>
      <c r="G379">
        <v>22.6</v>
      </c>
      <c r="I379" s="91">
        <f t="shared" si="20"/>
        <v>21.6</v>
      </c>
    </row>
    <row r="380" spans="1:9" x14ac:dyDescent="0.35">
      <c r="A380" s="13" t="str">
        <f t="shared" si="21"/>
        <v>ATL1_2025-07-06</v>
      </c>
      <c r="B380" t="s">
        <v>627</v>
      </c>
      <c r="C380" s="6">
        <v>45844</v>
      </c>
      <c r="D380">
        <v>10.1</v>
      </c>
      <c r="E380">
        <v>10</v>
      </c>
      <c r="F380">
        <v>10</v>
      </c>
      <c r="G380">
        <v>10</v>
      </c>
      <c r="I380" s="91">
        <f t="shared" si="20"/>
        <v>10</v>
      </c>
    </row>
    <row r="381" spans="1:9" x14ac:dyDescent="0.35">
      <c r="A381" s="13" t="str">
        <f t="shared" si="21"/>
        <v>AX1_2025-07-06</v>
      </c>
      <c r="B381" t="s">
        <v>168</v>
      </c>
      <c r="C381" s="6">
        <v>45844</v>
      </c>
      <c r="D381">
        <v>0.99</v>
      </c>
      <c r="E381">
        <v>0.89</v>
      </c>
      <c r="F381">
        <v>0.98</v>
      </c>
      <c r="G381">
        <v>0.89</v>
      </c>
      <c r="I381" s="91">
        <f t="shared" si="20"/>
        <v>0.89</v>
      </c>
    </row>
    <row r="382" spans="1:9" x14ac:dyDescent="0.35">
      <c r="A382" s="13" t="str">
        <f t="shared" si="21"/>
        <v>AX2_2025-07-06</v>
      </c>
      <c r="B382" t="s">
        <v>175</v>
      </c>
      <c r="C382" s="6">
        <v>45844</v>
      </c>
      <c r="D382">
        <v>0.8</v>
      </c>
      <c r="E382">
        <v>0.78</v>
      </c>
      <c r="F382">
        <v>0.81</v>
      </c>
      <c r="G382">
        <v>0.78</v>
      </c>
      <c r="I382" s="91">
        <f t="shared" si="20"/>
        <v>0.78</v>
      </c>
    </row>
    <row r="383" spans="1:9" x14ac:dyDescent="0.35">
      <c r="A383" s="13" t="str">
        <f t="shared" si="21"/>
        <v>BB1_2025-07-06</v>
      </c>
      <c r="B383" t="s">
        <v>181</v>
      </c>
      <c r="C383" s="6">
        <v>45844</v>
      </c>
      <c r="D383">
        <v>3.94</v>
      </c>
      <c r="E383">
        <v>4.42</v>
      </c>
      <c r="F383">
        <v>3.73</v>
      </c>
      <c r="G383">
        <v>4.1500000000000004</v>
      </c>
      <c r="I383" s="91">
        <f t="shared" si="20"/>
        <v>3.73</v>
      </c>
    </row>
    <row r="384" spans="1:9" x14ac:dyDescent="0.35">
      <c r="A384" s="13" t="str">
        <f>$B384&amp;"_"&amp;TEXT($C384,"yyyy-mm-dd")</f>
        <v>BD1a_2025-07-06</v>
      </c>
      <c r="B384" t="s">
        <v>186</v>
      </c>
      <c r="C384" s="6">
        <v>45844</v>
      </c>
      <c r="D384">
        <v>1.86</v>
      </c>
      <c r="E384">
        <v>1.77</v>
      </c>
      <c r="F384">
        <v>1.86</v>
      </c>
      <c r="G384">
        <v>1.82</v>
      </c>
      <c r="I384" s="91">
        <f t="shared" si="20"/>
        <v>1.77</v>
      </c>
    </row>
    <row r="385" spans="1:9" x14ac:dyDescent="0.35">
      <c r="A385" s="13" t="str">
        <f t="shared" si="21"/>
        <v>BD4_2025-07-06</v>
      </c>
      <c r="B385" t="s">
        <v>636</v>
      </c>
      <c r="C385" s="6">
        <v>45844</v>
      </c>
      <c r="D385">
        <v>1.67</v>
      </c>
      <c r="E385">
        <v>1.73</v>
      </c>
      <c r="F385">
        <v>1.73</v>
      </c>
      <c r="G385">
        <v>1.65</v>
      </c>
      <c r="I385" s="91">
        <f t="shared" si="20"/>
        <v>1.65</v>
      </c>
    </row>
    <row r="386" spans="1:9" x14ac:dyDescent="0.35">
      <c r="A386" s="13" t="str">
        <f t="shared" si="21"/>
        <v>BD5_2025-07-06</v>
      </c>
      <c r="B386" t="s">
        <v>638</v>
      </c>
      <c r="C386" s="6">
        <v>45844</v>
      </c>
      <c r="D386">
        <v>1.94</v>
      </c>
      <c r="E386">
        <v>1.28</v>
      </c>
      <c r="F386">
        <v>1.21</v>
      </c>
      <c r="G386">
        <v>1.31</v>
      </c>
      <c r="I386" s="91">
        <f t="shared" si="20"/>
        <v>1.21</v>
      </c>
    </row>
    <row r="387" spans="1:9" x14ac:dyDescent="0.35">
      <c r="A387" s="13" t="str">
        <f t="shared" si="21"/>
        <v>BRL1_2025-07-06</v>
      </c>
      <c r="B387" t="s">
        <v>195</v>
      </c>
      <c r="C387" s="6">
        <v>45844</v>
      </c>
      <c r="D387">
        <v>4.17</v>
      </c>
      <c r="E387">
        <v>4.4420000000000002</v>
      </c>
      <c r="F387">
        <v>4</v>
      </c>
      <c r="G387">
        <v>5.6</v>
      </c>
      <c r="I387" s="91">
        <f t="shared" si="20"/>
        <v>4</v>
      </c>
    </row>
    <row r="388" spans="1:9" x14ac:dyDescent="0.35">
      <c r="A388" s="13" t="str">
        <f t="shared" si="21"/>
        <v>CB2_2025-07-06</v>
      </c>
      <c r="B388" t="s">
        <v>198</v>
      </c>
      <c r="C388" s="6">
        <v>45844</v>
      </c>
      <c r="D388">
        <v>5.6</v>
      </c>
      <c r="E388">
        <v>3.35</v>
      </c>
      <c r="F388">
        <v>3.39</v>
      </c>
      <c r="G388">
        <v>3.24</v>
      </c>
      <c r="I388" s="91">
        <f t="shared" si="20"/>
        <v>3.24</v>
      </c>
    </row>
    <row r="389" spans="1:9" x14ac:dyDescent="0.35">
      <c r="A389" s="13" t="str">
        <f t="shared" si="21"/>
        <v>CB3_2025-07-06</v>
      </c>
      <c r="B389" t="s">
        <v>201</v>
      </c>
      <c r="C389" s="6">
        <v>45844</v>
      </c>
      <c r="D389">
        <v>4.84</v>
      </c>
      <c r="E389">
        <v>4.91</v>
      </c>
      <c r="F389">
        <v>5.08</v>
      </c>
      <c r="G389">
        <v>4.97</v>
      </c>
      <c r="I389" s="91">
        <f t="shared" si="20"/>
        <v>4.84</v>
      </c>
    </row>
    <row r="390" spans="1:9" x14ac:dyDescent="0.35">
      <c r="A390" s="13" t="str">
        <f t="shared" si="21"/>
        <v>CL2_2025-07-06</v>
      </c>
      <c r="B390" t="s">
        <v>207</v>
      </c>
      <c r="C390" s="6">
        <v>45844</v>
      </c>
      <c r="D390">
        <v>3.66</v>
      </c>
      <c r="E390">
        <v>3.54</v>
      </c>
      <c r="F390">
        <v>3.56</v>
      </c>
      <c r="G390">
        <v>3.67</v>
      </c>
      <c r="I390" s="91">
        <f t="shared" si="20"/>
        <v>3.54</v>
      </c>
    </row>
    <row r="391" spans="1:9" x14ac:dyDescent="0.35">
      <c r="A391" s="13" t="str">
        <f t="shared" si="21"/>
        <v>CL4_2025-07-06</v>
      </c>
      <c r="B391" t="s">
        <v>211</v>
      </c>
      <c r="C391" s="6">
        <v>45844</v>
      </c>
      <c r="D391">
        <v>15.6</v>
      </c>
      <c r="E391">
        <v>15.3</v>
      </c>
      <c r="F391">
        <v>14.5</v>
      </c>
      <c r="G391">
        <v>14.2</v>
      </c>
      <c r="I391" s="91">
        <f t="shared" si="20"/>
        <v>14.2</v>
      </c>
    </row>
    <row r="392" spans="1:9" x14ac:dyDescent="0.35">
      <c r="A392" s="13" t="str">
        <f t="shared" si="21"/>
        <v>CL5_2025-07-06</v>
      </c>
      <c r="B392" t="s">
        <v>217</v>
      </c>
      <c r="C392" s="6">
        <v>45844</v>
      </c>
      <c r="D392">
        <v>7.17</v>
      </c>
      <c r="E392">
        <v>6.82</v>
      </c>
      <c r="F392">
        <v>6.4</v>
      </c>
      <c r="G392">
        <v>6.64</v>
      </c>
      <c r="I392" s="91">
        <f t="shared" si="20"/>
        <v>6.4</v>
      </c>
    </row>
    <row r="393" spans="1:9" x14ac:dyDescent="0.35">
      <c r="A393" s="13" t="str">
        <f t="shared" si="21"/>
        <v>COL1_2025-07-06</v>
      </c>
      <c r="B393" t="s">
        <v>339</v>
      </c>
      <c r="C393" s="6">
        <v>45844</v>
      </c>
      <c r="D393">
        <v>6.48</v>
      </c>
      <c r="E393">
        <v>6.44</v>
      </c>
      <c r="F393">
        <v>6.34</v>
      </c>
      <c r="G393">
        <v>6.39</v>
      </c>
      <c r="I393" s="91">
        <f t="shared" si="20"/>
        <v>6.34</v>
      </c>
    </row>
    <row r="394" spans="1:9" x14ac:dyDescent="0.35">
      <c r="A394" s="13" t="str">
        <f t="shared" si="21"/>
        <v>CTL1_2025-07-06</v>
      </c>
      <c r="B394" t="s">
        <v>223</v>
      </c>
      <c r="C394" s="6">
        <v>45844</v>
      </c>
      <c r="D394">
        <v>8.56</v>
      </c>
      <c r="E394">
        <v>8.91</v>
      </c>
      <c r="F394">
        <v>7.02</v>
      </c>
      <c r="G394">
        <v>7.64</v>
      </c>
      <c r="I394" s="91">
        <f t="shared" si="20"/>
        <v>7.02</v>
      </c>
    </row>
    <row r="395" spans="1:9" x14ac:dyDescent="0.35">
      <c r="A395" s="13" t="str">
        <f t="shared" si="21"/>
        <v>CVL1_2025-07-06</v>
      </c>
      <c r="B395" t="s">
        <v>225</v>
      </c>
      <c r="C395" s="6">
        <v>45844</v>
      </c>
      <c r="D395">
        <v>15.3</v>
      </c>
      <c r="E395">
        <v>15.3</v>
      </c>
      <c r="F395">
        <v>15.3</v>
      </c>
      <c r="G395">
        <v>15.1</v>
      </c>
      <c r="I395" s="91">
        <f t="shared" si="20"/>
        <v>15.1</v>
      </c>
    </row>
    <row r="396" spans="1:9" x14ac:dyDescent="0.35">
      <c r="A396" s="13" t="str">
        <f t="shared" si="21"/>
        <v>DB1_2025-07-06</v>
      </c>
      <c r="B396" t="s">
        <v>227</v>
      </c>
      <c r="C396" s="6">
        <v>45844</v>
      </c>
      <c r="D396">
        <v>4.57</v>
      </c>
      <c r="E396">
        <v>4.5199999999999996</v>
      </c>
      <c r="F396">
        <v>4.62</v>
      </c>
      <c r="G396">
        <v>4.3499999999999996</v>
      </c>
      <c r="I396" s="91">
        <f t="shared" si="20"/>
        <v>4.3499999999999996</v>
      </c>
    </row>
    <row r="397" spans="1:9" x14ac:dyDescent="0.35">
      <c r="A397" s="13" t="str">
        <f t="shared" si="21"/>
        <v>DE1_2025-07-06</v>
      </c>
      <c r="B397" t="s">
        <v>231</v>
      </c>
      <c r="C397" s="6">
        <v>45844</v>
      </c>
      <c r="D397">
        <v>10.9</v>
      </c>
      <c r="E397">
        <v>11.3</v>
      </c>
      <c r="F397">
        <v>10.4</v>
      </c>
      <c r="G397">
        <v>10.3</v>
      </c>
      <c r="I397" s="91">
        <f t="shared" si="20"/>
        <v>10.3</v>
      </c>
    </row>
    <row r="398" spans="1:9" x14ac:dyDescent="0.35">
      <c r="A398" s="13" t="str">
        <f t="shared" si="21"/>
        <v>DS21-1_2025-07-06</v>
      </c>
      <c r="B398" t="s">
        <v>858</v>
      </c>
      <c r="C398" s="6">
        <v>45844</v>
      </c>
      <c r="D398">
        <v>4.68</v>
      </c>
      <c r="E398">
        <v>4.8</v>
      </c>
      <c r="F398">
        <v>4.2699999999999996</v>
      </c>
      <c r="G398">
        <v>4.1500000000000004</v>
      </c>
      <c r="I398" s="91">
        <f t="shared" si="20"/>
        <v>4.1500000000000004</v>
      </c>
    </row>
    <row r="399" spans="1:9" x14ac:dyDescent="0.35">
      <c r="A399" s="13" t="str">
        <f t="shared" si="21"/>
        <v>ETL1_2025-07-06</v>
      </c>
      <c r="B399" t="s">
        <v>236</v>
      </c>
      <c r="C399" s="6">
        <v>45844</v>
      </c>
      <c r="D399">
        <v>4.7</v>
      </c>
      <c r="E399">
        <v>4.62</v>
      </c>
      <c r="F399">
        <v>4.6900000000000004</v>
      </c>
      <c r="G399">
        <v>4.45</v>
      </c>
      <c r="I399" s="91">
        <f t="shared" si="20"/>
        <v>4.45</v>
      </c>
    </row>
    <row r="400" spans="1:9" x14ac:dyDescent="0.35">
      <c r="A400" s="13" t="str">
        <f t="shared" si="21"/>
        <v>FC1_2025-07-06</v>
      </c>
      <c r="B400" t="s">
        <v>752</v>
      </c>
      <c r="C400" s="6">
        <v>45844</v>
      </c>
      <c r="D400">
        <v>18.8</v>
      </c>
      <c r="E400">
        <v>18.600000000000001</v>
      </c>
      <c r="F400">
        <v>18.8</v>
      </c>
      <c r="G400">
        <v>17.8</v>
      </c>
      <c r="I400" s="91">
        <f t="shared" si="20"/>
        <v>17.8</v>
      </c>
    </row>
    <row r="401" spans="1:9" x14ac:dyDescent="0.35">
      <c r="A401" s="13" t="str">
        <f t="shared" si="21"/>
        <v>GMP1_2025-07-06</v>
      </c>
      <c r="B401" t="s">
        <v>239</v>
      </c>
      <c r="C401" s="6">
        <v>45844</v>
      </c>
      <c r="D401">
        <v>25.4</v>
      </c>
      <c r="E401">
        <v>17.3</v>
      </c>
      <c r="F401">
        <v>17.3</v>
      </c>
      <c r="G401">
        <v>16.3</v>
      </c>
      <c r="I401" s="91">
        <f t="shared" si="20"/>
        <v>16.3</v>
      </c>
    </row>
    <row r="402" spans="1:9" x14ac:dyDescent="0.35">
      <c r="A402" s="13" t="str">
        <f t="shared" si="21"/>
        <v>GRPL1_2025-07-06</v>
      </c>
      <c r="B402" t="s">
        <v>349</v>
      </c>
      <c r="C402" s="6">
        <v>45844</v>
      </c>
      <c r="D402">
        <v>6.56</v>
      </c>
      <c r="E402">
        <v>6.33</v>
      </c>
      <c r="F402">
        <v>6.32</v>
      </c>
      <c r="G402">
        <v>6.44</v>
      </c>
      <c r="I402" s="91">
        <f t="shared" si="20"/>
        <v>6.32</v>
      </c>
    </row>
    <row r="403" spans="1:9" x14ac:dyDescent="0.35">
      <c r="A403" s="13" t="str">
        <f t="shared" si="21"/>
        <v>HA1_2025-07-06</v>
      </c>
      <c r="B403" t="s">
        <v>241</v>
      </c>
      <c r="C403" s="6">
        <v>45844</v>
      </c>
      <c r="D403">
        <v>17.5</v>
      </c>
      <c r="E403">
        <v>17.399999999999999</v>
      </c>
      <c r="F403">
        <v>21</v>
      </c>
      <c r="G403">
        <v>17.2</v>
      </c>
      <c r="I403" s="91">
        <f t="shared" si="20"/>
        <v>17.2</v>
      </c>
    </row>
    <row r="404" spans="1:9" x14ac:dyDescent="0.35">
      <c r="A404" s="13" t="str">
        <f t="shared" si="21"/>
        <v>HB3_2025-07-06</v>
      </c>
      <c r="B404" t="s">
        <v>245</v>
      </c>
      <c r="C404" s="6">
        <v>45844</v>
      </c>
      <c r="D404">
        <v>77.099999999999994</v>
      </c>
      <c r="E404">
        <v>48.6</v>
      </c>
      <c r="F404">
        <v>33.5</v>
      </c>
      <c r="G404">
        <v>24.2</v>
      </c>
      <c r="I404" s="91">
        <f t="shared" si="20"/>
        <v>24.2</v>
      </c>
    </row>
    <row r="405" spans="1:9" x14ac:dyDescent="0.35">
      <c r="A405" s="13" t="str">
        <f t="shared" si="21"/>
        <v>HL2_2025-07-06</v>
      </c>
      <c r="B405" t="s">
        <v>249</v>
      </c>
      <c r="C405" s="6">
        <v>45844</v>
      </c>
      <c r="D405">
        <v>32.9</v>
      </c>
      <c r="E405">
        <v>34.4</v>
      </c>
      <c r="F405">
        <v>32.5</v>
      </c>
      <c r="G405">
        <v>31.1</v>
      </c>
      <c r="I405" s="91">
        <f t="shared" si="20"/>
        <v>31.1</v>
      </c>
    </row>
    <row r="406" spans="1:9" x14ac:dyDescent="0.35">
      <c r="A406" s="13" t="str">
        <f t="shared" si="21"/>
        <v>HO2_2025-07-06</v>
      </c>
      <c r="B406" t="s">
        <v>1265</v>
      </c>
      <c r="C406" s="6">
        <v>45844</v>
      </c>
      <c r="D406">
        <v>12.3</v>
      </c>
      <c r="E406">
        <v>13</v>
      </c>
      <c r="F406">
        <v>11.1</v>
      </c>
      <c r="G406">
        <v>11.3</v>
      </c>
      <c r="I406" s="91">
        <f t="shared" si="20"/>
        <v>11.1</v>
      </c>
    </row>
    <row r="407" spans="1:9" x14ac:dyDescent="0.35">
      <c r="A407" s="13" t="str">
        <f t="shared" si="21"/>
        <v>HO3_2025-07-06</v>
      </c>
      <c r="B407" t="s">
        <v>1266</v>
      </c>
      <c r="C407" s="6">
        <v>45844</v>
      </c>
      <c r="D407">
        <v>61.2</v>
      </c>
      <c r="E407">
        <v>50.8</v>
      </c>
      <c r="F407">
        <v>44.8</v>
      </c>
      <c r="G407">
        <v>40.9</v>
      </c>
      <c r="I407" s="91">
        <f t="shared" si="20"/>
        <v>40.9</v>
      </c>
    </row>
    <row r="408" spans="1:9" x14ac:dyDescent="0.35">
      <c r="A408" s="13" t="str">
        <f t="shared" si="21"/>
        <v>HO3A_2025-07-06</v>
      </c>
      <c r="B408" t="s">
        <v>1289</v>
      </c>
      <c r="C408" s="6">
        <v>45844</v>
      </c>
      <c r="D408">
        <v>99.2</v>
      </c>
      <c r="E408">
        <v>98.8</v>
      </c>
      <c r="F408">
        <v>99.3</v>
      </c>
      <c r="G408">
        <v>98.8</v>
      </c>
      <c r="I408" s="91">
        <f t="shared" si="20"/>
        <v>98.8</v>
      </c>
    </row>
    <row r="409" spans="1:9" x14ac:dyDescent="0.35">
      <c r="A409" s="13" t="str">
        <f t="shared" si="21"/>
        <v>JC5_2025-07-06</v>
      </c>
      <c r="B409" t="s">
        <v>770</v>
      </c>
      <c r="C409" s="6">
        <v>45844</v>
      </c>
      <c r="D409">
        <v>0.73</v>
      </c>
      <c r="E409">
        <v>0.71</v>
      </c>
      <c r="F409">
        <v>0.68</v>
      </c>
      <c r="G409">
        <v>0.67</v>
      </c>
      <c r="I409" s="91">
        <f t="shared" si="20"/>
        <v>0.67</v>
      </c>
    </row>
    <row r="410" spans="1:9" x14ac:dyDescent="0.35">
      <c r="A410" s="13" t="str">
        <f t="shared" si="21"/>
        <v>JC6_2025-07-06</v>
      </c>
      <c r="B410" t="s">
        <v>772</v>
      </c>
      <c r="C410" s="6">
        <v>45844</v>
      </c>
      <c r="D410">
        <v>2.68</v>
      </c>
      <c r="E410">
        <v>2.52</v>
      </c>
      <c r="F410">
        <v>2.3199999999999998</v>
      </c>
      <c r="G410">
        <v>2.39</v>
      </c>
      <c r="I410" s="91">
        <f t="shared" si="20"/>
        <v>2.3199999999999998</v>
      </c>
    </row>
    <row r="411" spans="1:9" x14ac:dyDescent="0.35">
      <c r="A411" s="13" t="str">
        <f t="shared" si="21"/>
        <v>LSC1_2025-07-06</v>
      </c>
      <c r="B411" t="s">
        <v>666</v>
      </c>
      <c r="C411" s="6">
        <v>45844</v>
      </c>
      <c r="D411">
        <v>3.96</v>
      </c>
      <c r="E411">
        <v>4.01</v>
      </c>
      <c r="F411">
        <v>3.67</v>
      </c>
      <c r="G411">
        <v>4.07</v>
      </c>
      <c r="I411" s="91">
        <f t="shared" si="20"/>
        <v>3.67</v>
      </c>
    </row>
    <row r="412" spans="1:9" x14ac:dyDescent="0.35">
      <c r="A412" s="13" t="str">
        <f t="shared" si="21"/>
        <v>MB3_2025-07-06</v>
      </c>
      <c r="B412" t="s">
        <v>256</v>
      </c>
      <c r="C412" s="6">
        <v>45844</v>
      </c>
      <c r="D412">
        <v>0.85</v>
      </c>
      <c r="E412">
        <v>0.85</v>
      </c>
      <c r="F412">
        <v>0.85</v>
      </c>
      <c r="G412">
        <v>0.88</v>
      </c>
      <c r="I412" s="91">
        <f t="shared" si="20"/>
        <v>0.85</v>
      </c>
    </row>
    <row r="413" spans="1:9" x14ac:dyDescent="0.35">
      <c r="A413" s="13" t="str">
        <f t="shared" si="21"/>
        <v>MDWL1_2025-07-06</v>
      </c>
      <c r="B413" t="s">
        <v>260</v>
      </c>
      <c r="C413" s="6">
        <v>45844</v>
      </c>
      <c r="D413">
        <v>5.66</v>
      </c>
      <c r="E413">
        <v>5.4</v>
      </c>
      <c r="F413">
        <v>5.31</v>
      </c>
      <c r="G413">
        <v>5.19</v>
      </c>
      <c r="I413" s="91">
        <f t="shared" si="20"/>
        <v>5.19</v>
      </c>
    </row>
    <row r="414" spans="1:9" x14ac:dyDescent="0.35">
      <c r="A414" s="13" t="str">
        <f t="shared" si="21"/>
        <v>MO1_2025-07-06</v>
      </c>
      <c r="B414" t="s">
        <v>779</v>
      </c>
      <c r="C414" s="6">
        <v>45844</v>
      </c>
      <c r="D414">
        <v>0.94</v>
      </c>
      <c r="E414">
        <v>0.47</v>
      </c>
      <c r="F414">
        <v>0.82</v>
      </c>
      <c r="G414">
        <v>0.79</v>
      </c>
      <c r="I414" s="91">
        <f t="shared" si="20"/>
        <v>0.47</v>
      </c>
    </row>
    <row r="415" spans="1:9" x14ac:dyDescent="0.35">
      <c r="A415" s="13" t="str">
        <f t="shared" si="21"/>
        <v>MR1_2025-07-06</v>
      </c>
      <c r="B415" t="s">
        <v>672</v>
      </c>
      <c r="C415" s="6">
        <v>45844</v>
      </c>
      <c r="D415">
        <v>5.64</v>
      </c>
      <c r="E415">
        <v>5.38</v>
      </c>
      <c r="F415">
        <v>5.23</v>
      </c>
      <c r="G415">
        <v>5.6</v>
      </c>
      <c r="I415" s="91">
        <f t="shared" si="20"/>
        <v>5.23</v>
      </c>
    </row>
    <row r="416" spans="1:9" x14ac:dyDescent="0.35">
      <c r="A416" s="13" t="str">
        <f t="shared" si="21"/>
        <v>MR4_2025-07-06</v>
      </c>
      <c r="B416" t="s">
        <v>265</v>
      </c>
      <c r="C416" s="6">
        <v>45844</v>
      </c>
      <c r="D416">
        <v>3.06</v>
      </c>
      <c r="E416">
        <v>3.44</v>
      </c>
      <c r="F416">
        <v>3.08</v>
      </c>
      <c r="G416">
        <v>3.17</v>
      </c>
      <c r="I416" s="91">
        <f t="shared" si="20"/>
        <v>3.06</v>
      </c>
    </row>
    <row r="417" spans="1:9" x14ac:dyDescent="0.35">
      <c r="A417" s="13" t="str">
        <f t="shared" si="21"/>
        <v>MRC_2025-07-06</v>
      </c>
      <c r="B417" t="s">
        <v>676</v>
      </c>
      <c r="C417" s="6">
        <v>45844</v>
      </c>
      <c r="D417">
        <v>27.4</v>
      </c>
      <c r="E417">
        <v>37.5</v>
      </c>
      <c r="F417">
        <v>27.5</v>
      </c>
      <c r="G417">
        <v>27.3</v>
      </c>
      <c r="I417" s="91">
        <f t="shared" si="20"/>
        <v>27.3</v>
      </c>
    </row>
    <row r="418" spans="1:9" x14ac:dyDescent="0.35">
      <c r="A418" s="13" t="str">
        <f t="shared" si="21"/>
        <v>MRCL1_2025-07-06</v>
      </c>
      <c r="B418" t="s">
        <v>362</v>
      </c>
      <c r="C418" s="6">
        <v>45844</v>
      </c>
      <c r="D418">
        <v>3.98</v>
      </c>
      <c r="E418">
        <v>3.79</v>
      </c>
      <c r="F418">
        <v>4</v>
      </c>
      <c r="G418">
        <v>3.95</v>
      </c>
      <c r="I418" s="91">
        <f t="shared" si="20"/>
        <v>3.79</v>
      </c>
    </row>
    <row r="419" spans="1:9" x14ac:dyDescent="0.35">
      <c r="A419" s="13" t="str">
        <f t="shared" si="21"/>
        <v>PL1_2025-07-06</v>
      </c>
      <c r="B419" t="s">
        <v>267</v>
      </c>
      <c r="C419" s="6">
        <v>45844</v>
      </c>
      <c r="D419">
        <v>3.8</v>
      </c>
      <c r="E419">
        <v>3.41</v>
      </c>
      <c r="F419">
        <v>3.26</v>
      </c>
      <c r="G419">
        <v>3.86</v>
      </c>
      <c r="I419" s="91">
        <f t="shared" si="20"/>
        <v>3.26</v>
      </c>
    </row>
    <row r="420" spans="1:9" x14ac:dyDescent="0.35">
      <c r="A420" s="13" t="str">
        <f t="shared" si="21"/>
        <v>PMRL1_2025-07-06</v>
      </c>
      <c r="B420" t="s">
        <v>269</v>
      </c>
      <c r="C420" s="6">
        <v>45844</v>
      </c>
      <c r="D420">
        <v>5.38</v>
      </c>
      <c r="E420">
        <v>5.44</v>
      </c>
      <c r="F420">
        <v>5.29</v>
      </c>
      <c r="G420">
        <v>5.23</v>
      </c>
      <c r="I420" s="91">
        <f t="shared" si="20"/>
        <v>5.23</v>
      </c>
    </row>
    <row r="421" spans="1:9" x14ac:dyDescent="0.35">
      <c r="A421" s="13" t="str">
        <f t="shared" si="21"/>
        <v>PP1_2025-07-06</v>
      </c>
      <c r="B421" t="s">
        <v>274</v>
      </c>
      <c r="C421" s="6">
        <v>45844</v>
      </c>
      <c r="D421">
        <v>5.46</v>
      </c>
      <c r="E421">
        <v>5.58</v>
      </c>
      <c r="F421">
        <v>5.69</v>
      </c>
      <c r="G421">
        <v>5.61</v>
      </c>
      <c r="I421" s="91">
        <f t="shared" si="20"/>
        <v>5.46</v>
      </c>
    </row>
    <row r="422" spans="1:9" x14ac:dyDescent="0.35">
      <c r="A422" s="13" t="str">
        <f t="shared" ref="A422:A485" si="22">$B422&amp;"_"&amp;TEXT($C422,"yyyy-mm-dd")</f>
        <v>PRP1_2025-07-06</v>
      </c>
      <c r="B422" t="s">
        <v>277</v>
      </c>
      <c r="C422" s="6">
        <v>45844</v>
      </c>
      <c r="D422">
        <v>6.42</v>
      </c>
      <c r="E422">
        <v>7.5</v>
      </c>
      <c r="F422">
        <v>6.27</v>
      </c>
      <c r="G422">
        <v>5.52</v>
      </c>
      <c r="I422" s="91">
        <f t="shared" si="20"/>
        <v>5.52</v>
      </c>
    </row>
    <row r="423" spans="1:9" x14ac:dyDescent="0.35">
      <c r="A423" s="13" t="str">
        <f t="shared" si="22"/>
        <v>RB1_2025-07-06</v>
      </c>
      <c r="B423" t="s">
        <v>686</v>
      </c>
      <c r="C423" s="6">
        <v>45844</v>
      </c>
      <c r="D423">
        <v>13.1</v>
      </c>
      <c r="E423">
        <v>12.3</v>
      </c>
      <c r="F423">
        <v>11.9</v>
      </c>
      <c r="G423">
        <v>11.7</v>
      </c>
      <c r="I423" s="91">
        <f t="shared" si="20"/>
        <v>11.7</v>
      </c>
    </row>
    <row r="424" spans="1:9" x14ac:dyDescent="0.35">
      <c r="A424" s="13" t="str">
        <f t="shared" si="22"/>
        <v>RBA_2025-07-06</v>
      </c>
      <c r="B424" t="s">
        <v>279</v>
      </c>
      <c r="C424" s="6">
        <v>45844</v>
      </c>
      <c r="D424">
        <v>5.03</v>
      </c>
      <c r="E424">
        <v>5.12</v>
      </c>
      <c r="F424">
        <v>5.26</v>
      </c>
      <c r="G424">
        <v>4.95</v>
      </c>
      <c r="I424" s="91">
        <f t="shared" si="20"/>
        <v>4.95</v>
      </c>
    </row>
    <row r="425" spans="1:9" x14ac:dyDescent="0.35">
      <c r="A425" s="13" t="str">
        <f t="shared" si="22"/>
        <v>SB2_2025-07-06</v>
      </c>
      <c r="B425" t="s">
        <v>447</v>
      </c>
      <c r="C425" s="6">
        <v>45844</v>
      </c>
      <c r="D425">
        <v>5.0599999999999996</v>
      </c>
      <c r="E425">
        <v>5.0599999999999996</v>
      </c>
      <c r="F425">
        <v>4.88</v>
      </c>
      <c r="G425">
        <v>5.05</v>
      </c>
      <c r="I425" s="91">
        <f t="shared" si="20"/>
        <v>4.88</v>
      </c>
    </row>
    <row r="426" spans="1:9" x14ac:dyDescent="0.35">
      <c r="A426" s="13" t="str">
        <f t="shared" si="22"/>
        <v>SB5_2025-07-06</v>
      </c>
      <c r="B426" t="s">
        <v>692</v>
      </c>
      <c r="C426" s="6">
        <v>45844</v>
      </c>
      <c r="D426">
        <v>4.0999999999999996</v>
      </c>
      <c r="E426">
        <v>3.89</v>
      </c>
      <c r="F426">
        <v>3.8</v>
      </c>
      <c r="G426">
        <v>3.87</v>
      </c>
      <c r="I426" s="91">
        <f t="shared" si="20"/>
        <v>3.8</v>
      </c>
    </row>
    <row r="427" spans="1:9" x14ac:dyDescent="0.35">
      <c r="A427" s="13" t="str">
        <f t="shared" si="22"/>
        <v>SBA_2025-07-06</v>
      </c>
      <c r="B427" t="s">
        <v>695</v>
      </c>
      <c r="C427" s="6">
        <v>45844</v>
      </c>
      <c r="D427">
        <v>4.1399999999999997</v>
      </c>
      <c r="E427">
        <v>4.13</v>
      </c>
      <c r="F427">
        <v>4.1100000000000003</v>
      </c>
      <c r="G427">
        <v>4.13</v>
      </c>
      <c r="I427" s="91">
        <f t="shared" si="20"/>
        <v>4.1100000000000003</v>
      </c>
    </row>
    <row r="428" spans="1:9" x14ac:dyDescent="0.35">
      <c r="A428" s="13" t="str">
        <f t="shared" si="22"/>
        <v>SC6_2025-07-06</v>
      </c>
      <c r="B428" t="s">
        <v>808</v>
      </c>
      <c r="C428" s="6">
        <v>45844</v>
      </c>
      <c r="D428">
        <v>2.21</v>
      </c>
      <c r="E428">
        <v>2.19</v>
      </c>
      <c r="F428">
        <v>2.2599999999999998</v>
      </c>
      <c r="G428">
        <v>2.2400000000000002</v>
      </c>
      <c r="I428" s="91">
        <f t="shared" si="20"/>
        <v>2.19</v>
      </c>
    </row>
    <row r="429" spans="1:9" x14ac:dyDescent="0.35">
      <c r="A429" s="13" t="str">
        <f t="shared" si="22"/>
        <v>SW1_2025-07-06</v>
      </c>
      <c r="B429" t="s">
        <v>810</v>
      </c>
      <c r="C429" s="6">
        <v>45844</v>
      </c>
      <c r="D429">
        <v>0.46</v>
      </c>
      <c r="E429">
        <v>0.46</v>
      </c>
      <c r="F429">
        <v>0.43</v>
      </c>
      <c r="G429">
        <v>0.42</v>
      </c>
      <c r="I429" s="91">
        <f t="shared" si="20"/>
        <v>0.42</v>
      </c>
    </row>
    <row r="430" spans="1:9" x14ac:dyDescent="0.35">
      <c r="A430" s="13" t="str">
        <f t="shared" si="22"/>
        <v>SYL1_2025-07-06</v>
      </c>
      <c r="B430" t="s">
        <v>307</v>
      </c>
      <c r="C430" s="6">
        <v>45844</v>
      </c>
      <c r="D430">
        <v>1.48</v>
      </c>
      <c r="E430">
        <v>1.44</v>
      </c>
      <c r="F430">
        <v>1.46</v>
      </c>
      <c r="G430">
        <v>1.57</v>
      </c>
      <c r="I430" s="91">
        <f t="shared" si="20"/>
        <v>1.44</v>
      </c>
    </row>
    <row r="431" spans="1:9" x14ac:dyDescent="0.35">
      <c r="A431" s="13" t="str">
        <f t="shared" si="22"/>
        <v>SYNL1_2025-07-06</v>
      </c>
      <c r="B431" t="s">
        <v>310</v>
      </c>
      <c r="C431" s="6">
        <v>45844</v>
      </c>
      <c r="D431">
        <v>4.18</v>
      </c>
      <c r="E431">
        <v>4.12</v>
      </c>
      <c r="F431">
        <v>4.1399999999999997</v>
      </c>
      <c r="G431">
        <v>4.08</v>
      </c>
      <c r="I431" s="91">
        <f t="shared" si="20"/>
        <v>4.08</v>
      </c>
    </row>
    <row r="432" spans="1:9" x14ac:dyDescent="0.35">
      <c r="A432" s="13" t="str">
        <f t="shared" si="22"/>
        <v>WP1_2025-07-06</v>
      </c>
      <c r="B432" t="s">
        <v>1268</v>
      </c>
      <c r="C432" s="6">
        <v>45844</v>
      </c>
      <c r="D432">
        <v>3.92</v>
      </c>
      <c r="E432">
        <v>38.700000000000003</v>
      </c>
      <c r="F432">
        <v>40.200000000000003</v>
      </c>
      <c r="G432">
        <v>37.4</v>
      </c>
      <c r="I432" s="91">
        <f t="shared" si="20"/>
        <v>3.92</v>
      </c>
    </row>
    <row r="433" spans="1:9" x14ac:dyDescent="0.35">
      <c r="A433" s="13" t="str">
        <f t="shared" si="22"/>
        <v>WP2_2025-07-06</v>
      </c>
      <c r="B433" t="s">
        <v>529</v>
      </c>
      <c r="C433" s="6">
        <v>45844</v>
      </c>
      <c r="D433">
        <v>26.7</v>
      </c>
      <c r="E433">
        <v>26.2</v>
      </c>
      <c r="F433">
        <v>26.9</v>
      </c>
      <c r="G433">
        <v>26.2</v>
      </c>
      <c r="I433" s="91">
        <f t="shared" si="20"/>
        <v>26.2</v>
      </c>
    </row>
    <row r="434" spans="1:9" x14ac:dyDescent="0.35">
      <c r="A434" s="13" t="str">
        <f t="shared" si="22"/>
        <v>WP3_2025-07-06</v>
      </c>
      <c r="B434" t="s">
        <v>1269</v>
      </c>
      <c r="C434" s="6">
        <v>45844</v>
      </c>
      <c r="D434">
        <v>57.2</v>
      </c>
      <c r="E434">
        <v>59.3</v>
      </c>
      <c r="F434">
        <v>58.2</v>
      </c>
      <c r="G434">
        <v>59</v>
      </c>
      <c r="I434" s="91">
        <f t="shared" si="20"/>
        <v>57.2</v>
      </c>
    </row>
    <row r="435" spans="1:9" x14ac:dyDescent="0.35">
      <c r="A435" s="13" t="str">
        <f t="shared" si="22"/>
        <v>WP4_2025-07-06</v>
      </c>
      <c r="B435" t="s">
        <v>1270</v>
      </c>
      <c r="C435" s="6">
        <v>45844</v>
      </c>
      <c r="D435">
        <v>26.5</v>
      </c>
      <c r="E435">
        <v>24.5</v>
      </c>
      <c r="F435">
        <v>24</v>
      </c>
      <c r="G435">
        <v>24.1</v>
      </c>
      <c r="I435" s="91">
        <f t="shared" si="20"/>
        <v>24</v>
      </c>
    </row>
    <row r="436" spans="1:9" x14ac:dyDescent="0.35">
      <c r="A436" s="13" t="str">
        <f t="shared" si="22"/>
        <v>HO2_2025-07-09</v>
      </c>
      <c r="B436" t="s">
        <v>1265</v>
      </c>
      <c r="C436" s="6">
        <v>45847</v>
      </c>
      <c r="D436">
        <v>22.3</v>
      </c>
      <c r="E436">
        <v>20.2</v>
      </c>
      <c r="F436">
        <v>19.8</v>
      </c>
      <c r="G436">
        <v>18.100000000000001</v>
      </c>
      <c r="I436" s="91">
        <f t="shared" si="20"/>
        <v>18.100000000000001</v>
      </c>
    </row>
    <row r="437" spans="1:9" x14ac:dyDescent="0.35">
      <c r="A437" s="13" t="str">
        <f t="shared" si="22"/>
        <v>HO3_2025-07-09</v>
      </c>
      <c r="B437" t="s">
        <v>1266</v>
      </c>
      <c r="C437" s="6">
        <v>45847</v>
      </c>
      <c r="D437">
        <v>8.73</v>
      </c>
      <c r="E437">
        <v>8.7100000000000009</v>
      </c>
      <c r="F437">
        <v>8.59</v>
      </c>
      <c r="G437">
        <v>8.4700000000000006</v>
      </c>
      <c r="I437" s="91">
        <f t="shared" ref="I437:I518" si="23">MIN($D437:$G437)</f>
        <v>8.4700000000000006</v>
      </c>
    </row>
    <row r="438" spans="1:9" x14ac:dyDescent="0.35">
      <c r="A438" s="13" t="str">
        <f t="shared" si="22"/>
        <v>HO3a_2025-07-09</v>
      </c>
      <c r="B438" t="s">
        <v>1267</v>
      </c>
      <c r="C438" s="6">
        <v>45847</v>
      </c>
      <c r="D438">
        <v>495</v>
      </c>
      <c r="E438">
        <v>498</v>
      </c>
      <c r="F438">
        <v>499</v>
      </c>
      <c r="G438">
        <v>500</v>
      </c>
      <c r="I438" s="91">
        <f t="shared" si="23"/>
        <v>495</v>
      </c>
    </row>
    <row r="439" spans="1:9" x14ac:dyDescent="0.35">
      <c r="A439" s="13" t="str">
        <f t="shared" si="22"/>
        <v>WP1_2025-07-09</v>
      </c>
      <c r="B439" t="s">
        <v>1268</v>
      </c>
      <c r="C439" s="6">
        <v>45847</v>
      </c>
      <c r="D439">
        <v>47.9</v>
      </c>
      <c r="E439">
        <v>48.5</v>
      </c>
      <c r="F439">
        <v>47.8</v>
      </c>
      <c r="G439">
        <v>46.9</v>
      </c>
      <c r="I439" s="91">
        <f t="shared" si="23"/>
        <v>46.9</v>
      </c>
    </row>
    <row r="440" spans="1:9" x14ac:dyDescent="0.35">
      <c r="A440" s="13" t="str">
        <f t="shared" si="22"/>
        <v>WP2_2025-07-09</v>
      </c>
      <c r="B440" t="s">
        <v>529</v>
      </c>
      <c r="C440" s="6">
        <v>45847</v>
      </c>
      <c r="D440">
        <v>38.1</v>
      </c>
      <c r="E440">
        <v>40.9</v>
      </c>
      <c r="F440">
        <v>39.9</v>
      </c>
      <c r="G440">
        <v>41.2</v>
      </c>
      <c r="I440" s="91">
        <f t="shared" si="23"/>
        <v>38.1</v>
      </c>
    </row>
    <row r="441" spans="1:9" x14ac:dyDescent="0.35">
      <c r="A441" s="13" t="str">
        <f t="shared" si="22"/>
        <v>WP3_2025-07-09</v>
      </c>
      <c r="B441" t="s">
        <v>1269</v>
      </c>
      <c r="C441" s="6">
        <v>45847</v>
      </c>
      <c r="D441">
        <v>42.2</v>
      </c>
      <c r="E441">
        <v>43.8</v>
      </c>
      <c r="F441">
        <v>43.4</v>
      </c>
      <c r="G441">
        <v>41.9</v>
      </c>
      <c r="I441" s="91">
        <f t="shared" si="23"/>
        <v>41.9</v>
      </c>
    </row>
    <row r="442" spans="1:9" x14ac:dyDescent="0.35">
      <c r="A442" s="13" t="str">
        <f t="shared" si="22"/>
        <v>WP4_2025-07-09</v>
      </c>
      <c r="B442" t="s">
        <v>1270</v>
      </c>
      <c r="C442" s="6">
        <v>45847</v>
      </c>
      <c r="D442">
        <v>67.900000000000006</v>
      </c>
      <c r="E442">
        <v>64.400000000000006</v>
      </c>
      <c r="F442">
        <v>64.5</v>
      </c>
      <c r="G442">
        <v>66</v>
      </c>
      <c r="I442" s="91">
        <f t="shared" si="23"/>
        <v>64.400000000000006</v>
      </c>
    </row>
    <row r="443" spans="1:9" x14ac:dyDescent="0.35">
      <c r="A443" s="13" t="str">
        <f t="shared" si="22"/>
        <v>HO3_2025-07-13</v>
      </c>
      <c r="B443" t="s">
        <v>1266</v>
      </c>
      <c r="C443" s="6">
        <v>45851</v>
      </c>
      <c r="D443">
        <v>21</v>
      </c>
      <c r="E443">
        <v>17.899999999999999</v>
      </c>
      <c r="F443">
        <v>16.3</v>
      </c>
      <c r="G443">
        <v>15</v>
      </c>
      <c r="I443" s="91">
        <f t="shared" si="23"/>
        <v>15</v>
      </c>
    </row>
    <row r="444" spans="1:9" x14ac:dyDescent="0.35">
      <c r="A444" s="13" t="str">
        <f t="shared" si="22"/>
        <v>HO2_2025-07-13</v>
      </c>
      <c r="B444" t="s">
        <v>1265</v>
      </c>
      <c r="C444" s="6">
        <v>45851</v>
      </c>
      <c r="D444">
        <v>7.38</v>
      </c>
      <c r="E444">
        <v>7.09</v>
      </c>
      <c r="F444">
        <v>7.28</v>
      </c>
      <c r="G444">
        <v>7.1</v>
      </c>
      <c r="I444" s="91">
        <f t="shared" si="23"/>
        <v>7.09</v>
      </c>
    </row>
    <row r="445" spans="1:9" x14ac:dyDescent="0.35">
      <c r="A445" s="13" t="str">
        <f t="shared" si="22"/>
        <v>WP2_2025-07-13</v>
      </c>
      <c r="B445" t="s">
        <v>529</v>
      </c>
      <c r="C445" s="6">
        <v>45851</v>
      </c>
      <c r="D445">
        <v>33.799999999999997</v>
      </c>
      <c r="E445">
        <v>31.7</v>
      </c>
      <c r="F445">
        <v>32.799999999999997</v>
      </c>
      <c r="G445">
        <v>30.8</v>
      </c>
      <c r="I445" s="91">
        <f t="shared" si="23"/>
        <v>30.8</v>
      </c>
    </row>
    <row r="446" spans="1:9" x14ac:dyDescent="0.35">
      <c r="A446" s="13" t="str">
        <f t="shared" si="22"/>
        <v>WP4_2025-07-13</v>
      </c>
      <c r="B446" t="s">
        <v>1270</v>
      </c>
      <c r="C446" s="6">
        <v>45851</v>
      </c>
      <c r="D446">
        <v>31.4</v>
      </c>
      <c r="E446">
        <v>31.7</v>
      </c>
      <c r="F446">
        <v>32.799999999999997</v>
      </c>
      <c r="G446">
        <v>30.9</v>
      </c>
      <c r="I446" s="91">
        <f t="shared" si="23"/>
        <v>30.9</v>
      </c>
    </row>
    <row r="447" spans="1:9" x14ac:dyDescent="0.35">
      <c r="A447" s="13" t="str">
        <f t="shared" si="22"/>
        <v>WP1_2025-07-13</v>
      </c>
      <c r="B447" t="s">
        <v>1268</v>
      </c>
      <c r="C447" s="6">
        <v>45851</v>
      </c>
      <c r="D447">
        <v>45.7</v>
      </c>
      <c r="E447">
        <v>48.3</v>
      </c>
      <c r="F447">
        <v>44.1</v>
      </c>
      <c r="G447">
        <v>47.3</v>
      </c>
      <c r="I447" s="91">
        <f t="shared" si="23"/>
        <v>44.1</v>
      </c>
    </row>
    <row r="448" spans="1:9" x14ac:dyDescent="0.35">
      <c r="A448" s="13" t="str">
        <f t="shared" si="22"/>
        <v>WP3_2025-07-13</v>
      </c>
      <c r="B448" t="s">
        <v>1269</v>
      </c>
      <c r="C448" s="6">
        <v>45851</v>
      </c>
      <c r="D448">
        <v>71.2</v>
      </c>
      <c r="E448">
        <v>66.3</v>
      </c>
      <c r="F448">
        <v>62.9</v>
      </c>
      <c r="G448">
        <v>64.5</v>
      </c>
      <c r="I448" s="91">
        <f t="shared" si="23"/>
        <v>62.9</v>
      </c>
    </row>
    <row r="449" spans="1:9" x14ac:dyDescent="0.35">
      <c r="A449" s="13" t="str">
        <f t="shared" si="22"/>
        <v>AC1_2025-07-13</v>
      </c>
      <c r="B449" t="s">
        <v>316</v>
      </c>
      <c r="C449" s="6">
        <v>45851</v>
      </c>
      <c r="D449">
        <v>3.29</v>
      </c>
      <c r="E449">
        <v>3.09</v>
      </c>
      <c r="F449">
        <v>3.01</v>
      </c>
      <c r="G449">
        <v>3.24</v>
      </c>
      <c r="I449" s="91">
        <f t="shared" si="23"/>
        <v>3.01</v>
      </c>
    </row>
    <row r="450" spans="1:9" x14ac:dyDescent="0.35">
      <c r="A450" s="13" t="str">
        <f t="shared" si="22"/>
        <v>ABM4_2025-07-13</v>
      </c>
      <c r="B450" t="s">
        <v>381</v>
      </c>
      <c r="C450" s="6">
        <v>45851</v>
      </c>
      <c r="D450">
        <v>4.8499999999999996</v>
      </c>
      <c r="E450">
        <v>3.86</v>
      </c>
      <c r="F450">
        <v>4.0199999999999996</v>
      </c>
      <c r="G450">
        <v>3.7</v>
      </c>
      <c r="I450" s="91">
        <f t="shared" si="23"/>
        <v>3.7</v>
      </c>
    </row>
    <row r="451" spans="1:9" x14ac:dyDescent="0.35">
      <c r="A451" s="13" t="str">
        <f t="shared" si="22"/>
        <v>AC5_2025-07-13</v>
      </c>
      <c r="B451" t="s">
        <v>622</v>
      </c>
      <c r="C451" s="6">
        <v>45851</v>
      </c>
      <c r="D451">
        <v>1.95</v>
      </c>
      <c r="E451">
        <v>1.77</v>
      </c>
      <c r="F451">
        <v>1.73</v>
      </c>
      <c r="G451">
        <v>1.76</v>
      </c>
      <c r="I451" s="91">
        <f t="shared" si="23"/>
        <v>1.73</v>
      </c>
    </row>
    <row r="452" spans="1:9" x14ac:dyDescent="0.35">
      <c r="A452" s="13" t="str">
        <f t="shared" si="22"/>
        <v>AC4_2025-07-13</v>
      </c>
      <c r="B452" t="s">
        <v>388</v>
      </c>
      <c r="C452" s="6">
        <v>45851</v>
      </c>
      <c r="D452">
        <v>2.19</v>
      </c>
      <c r="E452">
        <v>2.4</v>
      </c>
      <c r="F452">
        <v>2.2999999999999998</v>
      </c>
      <c r="G452">
        <v>2.3199999999999998</v>
      </c>
      <c r="I452" s="91">
        <f t="shared" si="23"/>
        <v>2.19</v>
      </c>
    </row>
    <row r="453" spans="1:9" x14ac:dyDescent="0.35">
      <c r="A453" s="13" t="str">
        <f t="shared" si="22"/>
        <v>AC3_2025-07-13</v>
      </c>
      <c r="B453" t="s">
        <v>708</v>
      </c>
      <c r="C453" s="6">
        <v>45851</v>
      </c>
      <c r="D453">
        <v>7.42</v>
      </c>
      <c r="E453">
        <v>6.87</v>
      </c>
      <c r="F453">
        <v>7.23</v>
      </c>
      <c r="G453">
        <v>7.06</v>
      </c>
      <c r="I453" s="91">
        <f t="shared" si="23"/>
        <v>6.87</v>
      </c>
    </row>
    <row r="454" spans="1:9" x14ac:dyDescent="0.35">
      <c r="A454" s="13" t="str">
        <f t="shared" si="22"/>
        <v>AC2_2025-07-13</v>
      </c>
      <c r="B454" t="s">
        <v>614</v>
      </c>
      <c r="C454" s="6">
        <v>45851</v>
      </c>
      <c r="D454">
        <v>3.55</v>
      </c>
      <c r="E454">
        <v>3.56</v>
      </c>
      <c r="F454">
        <v>3.56</v>
      </c>
      <c r="G454">
        <v>3.6</v>
      </c>
      <c r="I454" s="91">
        <f t="shared" si="23"/>
        <v>3.55</v>
      </c>
    </row>
    <row r="455" spans="1:9" x14ac:dyDescent="0.35">
      <c r="A455" s="13" t="str">
        <f t="shared" si="22"/>
        <v>AC6_2025-07-13</v>
      </c>
      <c r="B455" t="s">
        <v>825</v>
      </c>
      <c r="C455" s="6">
        <v>45851</v>
      </c>
      <c r="D455">
        <v>13</v>
      </c>
      <c r="E455">
        <v>12.9</v>
      </c>
      <c r="F455">
        <v>13.2</v>
      </c>
      <c r="G455">
        <v>12.8</v>
      </c>
      <c r="I455" s="91">
        <f t="shared" si="23"/>
        <v>12.8</v>
      </c>
    </row>
    <row r="456" spans="1:9" x14ac:dyDescent="0.35">
      <c r="A456" s="13" t="str">
        <f t="shared" si="22"/>
        <v>APL1_2025-07-13</v>
      </c>
      <c r="B456" t="s">
        <v>312</v>
      </c>
      <c r="C456" s="6">
        <v>45851</v>
      </c>
      <c r="D456">
        <v>25.6</v>
      </c>
      <c r="E456">
        <v>24.3</v>
      </c>
      <c r="F456">
        <v>24.1</v>
      </c>
      <c r="G456">
        <v>23.8</v>
      </c>
      <c r="I456" s="91">
        <f t="shared" si="23"/>
        <v>23.8</v>
      </c>
    </row>
    <row r="457" spans="1:9" x14ac:dyDescent="0.35">
      <c r="A457" s="13" t="str">
        <f t="shared" si="22"/>
        <v>ATL1_2025-07-13</v>
      </c>
      <c r="B457" t="s">
        <v>627</v>
      </c>
      <c r="C457" s="6">
        <v>45851</v>
      </c>
      <c r="D457">
        <v>7.12</v>
      </c>
      <c r="E457">
        <v>7.13</v>
      </c>
      <c r="F457">
        <v>6.99</v>
      </c>
      <c r="G457">
        <v>6.97</v>
      </c>
      <c r="I457" s="91">
        <f t="shared" si="23"/>
        <v>6.97</v>
      </c>
    </row>
    <row r="458" spans="1:9" x14ac:dyDescent="0.35">
      <c r="A458" s="13" t="str">
        <f t="shared" si="22"/>
        <v>AX1_2025-07-13</v>
      </c>
      <c r="B458" t="s">
        <v>168</v>
      </c>
      <c r="C458" s="6">
        <v>45851</v>
      </c>
      <c r="D458">
        <v>0.66</v>
      </c>
      <c r="E458">
        <v>0.77</v>
      </c>
      <c r="F458">
        <v>0.94</v>
      </c>
      <c r="G458">
        <v>0.97</v>
      </c>
      <c r="I458" s="91">
        <f t="shared" si="23"/>
        <v>0.66</v>
      </c>
    </row>
    <row r="459" spans="1:9" x14ac:dyDescent="0.35">
      <c r="A459" s="13" t="str">
        <f t="shared" si="22"/>
        <v>BB1_2025-07-13</v>
      </c>
      <c r="B459" t="s">
        <v>181</v>
      </c>
      <c r="C459" s="6">
        <v>45851</v>
      </c>
      <c r="D459">
        <v>7.91</v>
      </c>
      <c r="E459">
        <v>8.4700000000000006</v>
      </c>
      <c r="F459">
        <v>8.7799999999999994</v>
      </c>
      <c r="G459">
        <v>8.1300000000000008</v>
      </c>
      <c r="I459" s="91">
        <f t="shared" si="23"/>
        <v>7.91</v>
      </c>
    </row>
    <row r="460" spans="1:9" x14ac:dyDescent="0.35">
      <c r="A460" s="13" t="str">
        <f t="shared" si="22"/>
        <v>AX2_2025-07-13</v>
      </c>
      <c r="B460" t="s">
        <v>175</v>
      </c>
      <c r="C460" s="6">
        <v>45851</v>
      </c>
      <c r="D460">
        <v>0.86</v>
      </c>
      <c r="E460">
        <v>0.94</v>
      </c>
      <c r="F460">
        <v>1.1100000000000001</v>
      </c>
      <c r="G460">
        <v>1.21</v>
      </c>
      <c r="I460" s="91">
        <f t="shared" si="23"/>
        <v>0.86</v>
      </c>
    </row>
    <row r="461" spans="1:9" x14ac:dyDescent="0.35">
      <c r="A461" s="13" t="str">
        <f t="shared" si="22"/>
        <v>BD5_2025-07-13</v>
      </c>
      <c r="B461" t="s">
        <v>638</v>
      </c>
      <c r="C461" s="6">
        <v>45851</v>
      </c>
      <c r="D461">
        <v>1.28</v>
      </c>
      <c r="E461">
        <v>1.35</v>
      </c>
      <c r="F461">
        <v>1.43</v>
      </c>
      <c r="G461">
        <v>1.47</v>
      </c>
      <c r="I461" s="91">
        <f t="shared" si="23"/>
        <v>1.28</v>
      </c>
    </row>
    <row r="462" spans="1:9" x14ac:dyDescent="0.35">
      <c r="A462" s="13" t="str">
        <f t="shared" si="22"/>
        <v>BD4_2025-07-13</v>
      </c>
      <c r="B462" t="s">
        <v>636</v>
      </c>
      <c r="C462" s="6">
        <v>45851</v>
      </c>
      <c r="D462">
        <v>1.65</v>
      </c>
      <c r="E462">
        <v>2.35</v>
      </c>
      <c r="F462">
        <v>1.74</v>
      </c>
      <c r="G462">
        <v>1.75</v>
      </c>
      <c r="I462" s="91">
        <f t="shared" si="23"/>
        <v>1.65</v>
      </c>
    </row>
    <row r="463" spans="1:9" x14ac:dyDescent="0.35">
      <c r="A463" s="13" t="str">
        <f t="shared" si="22"/>
        <v>BD1A_2025-07-13</v>
      </c>
      <c r="B463" t="s">
        <v>602</v>
      </c>
      <c r="C463" s="6">
        <v>45851</v>
      </c>
      <c r="D463">
        <v>2.14</v>
      </c>
      <c r="E463">
        <v>2.06</v>
      </c>
      <c r="F463">
        <v>2.25</v>
      </c>
      <c r="G463">
        <v>2.39</v>
      </c>
      <c r="I463" s="91">
        <f t="shared" si="23"/>
        <v>2.06</v>
      </c>
    </row>
    <row r="464" spans="1:9" x14ac:dyDescent="0.35">
      <c r="A464" s="13" t="str">
        <f t="shared" si="22"/>
        <v>CL2_2025-07-13</v>
      </c>
      <c r="B464" t="s">
        <v>207</v>
      </c>
      <c r="C464" s="6">
        <v>45851</v>
      </c>
      <c r="D464">
        <v>2.29</v>
      </c>
      <c r="E464">
        <v>2.29</v>
      </c>
      <c r="F464">
        <v>2.27</v>
      </c>
      <c r="G464">
        <v>2.4</v>
      </c>
      <c r="I464" s="91">
        <f t="shared" si="23"/>
        <v>2.27</v>
      </c>
    </row>
    <row r="465" spans="1:9" x14ac:dyDescent="0.35">
      <c r="A465" s="13" t="str">
        <f t="shared" si="22"/>
        <v>CL4_2025-07-13</v>
      </c>
      <c r="B465" t="s">
        <v>211</v>
      </c>
      <c r="C465" s="6">
        <v>45851</v>
      </c>
      <c r="D465">
        <v>10.7</v>
      </c>
      <c r="E465">
        <v>12.3</v>
      </c>
      <c r="F465">
        <v>13.3</v>
      </c>
      <c r="G465">
        <v>10.7</v>
      </c>
      <c r="I465" s="91">
        <f t="shared" si="23"/>
        <v>10.7</v>
      </c>
    </row>
    <row r="466" spans="1:9" x14ac:dyDescent="0.35">
      <c r="A466" s="13" t="str">
        <f t="shared" si="22"/>
        <v>CL5_2025-07-13</v>
      </c>
      <c r="B466" t="s">
        <v>217</v>
      </c>
      <c r="C466" s="6">
        <v>45851</v>
      </c>
      <c r="D466">
        <v>10.1</v>
      </c>
      <c r="E466">
        <v>10.4</v>
      </c>
      <c r="F466">
        <v>8.42</v>
      </c>
      <c r="G466">
        <v>9.06</v>
      </c>
      <c r="I466" s="91">
        <f t="shared" si="23"/>
        <v>8.42</v>
      </c>
    </row>
    <row r="467" spans="1:9" x14ac:dyDescent="0.35">
      <c r="A467" s="13" t="str">
        <f t="shared" si="22"/>
        <v>CB2_2025-07-13</v>
      </c>
      <c r="B467" t="s">
        <v>198</v>
      </c>
      <c r="C467" s="6">
        <v>45851</v>
      </c>
      <c r="D467">
        <v>5.16</v>
      </c>
      <c r="E467">
        <v>5.12</v>
      </c>
      <c r="F467">
        <v>5.52</v>
      </c>
      <c r="G467">
        <v>5.66</v>
      </c>
      <c r="I467" s="91">
        <f t="shared" si="23"/>
        <v>5.12</v>
      </c>
    </row>
    <row r="468" spans="1:9" x14ac:dyDescent="0.35">
      <c r="A468" s="13" t="str">
        <f t="shared" si="22"/>
        <v>CB3_2025-07-13</v>
      </c>
      <c r="B468" t="s">
        <v>201</v>
      </c>
      <c r="C468" s="6">
        <v>45851</v>
      </c>
      <c r="D468">
        <v>6.23</v>
      </c>
      <c r="E468">
        <v>6.46</v>
      </c>
      <c r="F468">
        <v>6.24</v>
      </c>
      <c r="G468">
        <v>6.24</v>
      </c>
      <c r="I468" s="91">
        <f t="shared" si="23"/>
        <v>6.23</v>
      </c>
    </row>
    <row r="469" spans="1:9" x14ac:dyDescent="0.35">
      <c r="A469" s="13" t="str">
        <f t="shared" si="22"/>
        <v>BRL1_2025-07-13</v>
      </c>
      <c r="B469" t="s">
        <v>195</v>
      </c>
      <c r="C469" s="6">
        <v>45851</v>
      </c>
      <c r="D469">
        <v>5.46</v>
      </c>
      <c r="E469">
        <v>5.84</v>
      </c>
      <c r="F469">
        <v>5.65</v>
      </c>
      <c r="G469">
        <v>5.62</v>
      </c>
      <c r="I469" s="91">
        <f t="shared" si="23"/>
        <v>5.46</v>
      </c>
    </row>
    <row r="470" spans="1:9" x14ac:dyDescent="0.35">
      <c r="A470" s="13" t="str">
        <f t="shared" si="22"/>
        <v>CVL1_2025-07-13</v>
      </c>
      <c r="B470" t="s">
        <v>225</v>
      </c>
      <c r="C470" s="6">
        <v>45851</v>
      </c>
      <c r="D470">
        <v>10.6</v>
      </c>
      <c r="E470">
        <v>11.6</v>
      </c>
      <c r="F470">
        <v>11</v>
      </c>
      <c r="G470">
        <v>11.3</v>
      </c>
      <c r="I470" s="91">
        <f t="shared" si="23"/>
        <v>10.6</v>
      </c>
    </row>
    <row r="471" spans="1:9" x14ac:dyDescent="0.35">
      <c r="A471" s="13" t="str">
        <f t="shared" si="22"/>
        <v>DB1_2025-07-13</v>
      </c>
      <c r="B471" t="s">
        <v>227</v>
      </c>
      <c r="C471" s="6">
        <v>45851</v>
      </c>
      <c r="D471">
        <v>4.3899999999999997</v>
      </c>
      <c r="E471">
        <v>4.47</v>
      </c>
      <c r="F471">
        <v>4.43</v>
      </c>
      <c r="G471">
        <v>4.59</v>
      </c>
      <c r="I471" s="91">
        <f t="shared" si="23"/>
        <v>4.3899999999999997</v>
      </c>
    </row>
    <row r="472" spans="1:9" x14ac:dyDescent="0.35">
      <c r="A472" s="13" t="str">
        <f t="shared" si="22"/>
        <v>CTL1_2025-07-13</v>
      </c>
      <c r="B472" t="s">
        <v>223</v>
      </c>
      <c r="C472" s="6">
        <v>45851</v>
      </c>
      <c r="D472">
        <v>8.06</v>
      </c>
      <c r="E472">
        <v>8.32</v>
      </c>
      <c r="F472">
        <v>8.4</v>
      </c>
      <c r="G472">
        <v>8.82</v>
      </c>
      <c r="I472" s="91">
        <f t="shared" si="23"/>
        <v>8.06</v>
      </c>
    </row>
    <row r="473" spans="1:9" x14ac:dyDescent="0.35">
      <c r="A473" s="13" t="str">
        <f t="shared" si="22"/>
        <v>COL1_2025-07-13</v>
      </c>
      <c r="B473" t="s">
        <v>339</v>
      </c>
      <c r="C473" s="6">
        <v>45851</v>
      </c>
      <c r="D473">
        <v>6.89</v>
      </c>
      <c r="E473">
        <v>7.45</v>
      </c>
      <c r="F473">
        <v>8.0299999999999994</v>
      </c>
      <c r="G473">
        <v>8.81</v>
      </c>
      <c r="I473" s="91">
        <f t="shared" si="23"/>
        <v>6.89</v>
      </c>
    </row>
    <row r="474" spans="1:9" x14ac:dyDescent="0.35">
      <c r="A474" s="13" t="str">
        <f t="shared" si="22"/>
        <v>FC1_2025-07-13</v>
      </c>
      <c r="B474" t="s">
        <v>752</v>
      </c>
      <c r="C474" s="6">
        <v>45851</v>
      </c>
      <c r="D474">
        <v>1.83</v>
      </c>
      <c r="E474">
        <v>1.75</v>
      </c>
      <c r="F474">
        <v>198</v>
      </c>
      <c r="G474">
        <v>1.9</v>
      </c>
      <c r="I474" s="91">
        <f t="shared" si="23"/>
        <v>1.75</v>
      </c>
    </row>
    <row r="475" spans="1:9" x14ac:dyDescent="0.35">
      <c r="A475" s="13" t="str">
        <f t="shared" si="22"/>
        <v>DE1_2025-07-13</v>
      </c>
      <c r="B475" t="s">
        <v>231</v>
      </c>
      <c r="C475" s="6">
        <v>45851</v>
      </c>
      <c r="D475">
        <v>1.72</v>
      </c>
      <c r="E475">
        <v>2.13</v>
      </c>
      <c r="F475">
        <v>2.5499999999999998</v>
      </c>
      <c r="G475">
        <v>2.35</v>
      </c>
      <c r="I475" s="91">
        <f t="shared" si="23"/>
        <v>1.72</v>
      </c>
    </row>
    <row r="476" spans="1:9" x14ac:dyDescent="0.35">
      <c r="A476" s="13" t="str">
        <f t="shared" si="22"/>
        <v>ETL1_2025-07-13</v>
      </c>
      <c r="B476" t="s">
        <v>236</v>
      </c>
      <c r="C476" s="6">
        <v>45851</v>
      </c>
      <c r="D476">
        <v>3.58</v>
      </c>
      <c r="E476">
        <v>3.68</v>
      </c>
      <c r="F476">
        <v>3.43</v>
      </c>
      <c r="G476">
        <v>3.65</v>
      </c>
      <c r="I476" s="91">
        <f t="shared" si="23"/>
        <v>3.43</v>
      </c>
    </row>
    <row r="477" spans="1:9" x14ac:dyDescent="0.35">
      <c r="A477" s="13" t="str">
        <f t="shared" si="22"/>
        <v>DS21-1_2025-07-13</v>
      </c>
      <c r="B477" t="s">
        <v>858</v>
      </c>
      <c r="C477" s="6">
        <v>45851</v>
      </c>
      <c r="D477">
        <v>4</v>
      </c>
      <c r="E477">
        <v>4.17</v>
      </c>
      <c r="F477">
        <v>4.1399999999999997</v>
      </c>
      <c r="G477">
        <v>4.21</v>
      </c>
      <c r="I477" s="91">
        <f t="shared" si="23"/>
        <v>4</v>
      </c>
    </row>
    <row r="478" spans="1:9" x14ac:dyDescent="0.35">
      <c r="A478" s="13" t="str">
        <f t="shared" si="22"/>
        <v>HB3_2025-07-13</v>
      </c>
      <c r="B478" t="s">
        <v>245</v>
      </c>
      <c r="C478" s="6">
        <v>45851</v>
      </c>
      <c r="D478">
        <v>2.85</v>
      </c>
      <c r="E478">
        <v>2.56</v>
      </c>
      <c r="F478">
        <v>2.95</v>
      </c>
      <c r="G478">
        <v>2.89</v>
      </c>
      <c r="I478" s="91">
        <f t="shared" si="23"/>
        <v>2.56</v>
      </c>
    </row>
    <row r="479" spans="1:9" x14ac:dyDescent="0.35">
      <c r="A479" s="13" t="str">
        <f t="shared" si="22"/>
        <v>HA1_2025-07-13</v>
      </c>
      <c r="B479" t="s">
        <v>241</v>
      </c>
      <c r="C479" s="6">
        <v>45851</v>
      </c>
      <c r="D479">
        <v>11</v>
      </c>
      <c r="E479">
        <v>12.8</v>
      </c>
      <c r="F479">
        <v>17.3</v>
      </c>
      <c r="G479">
        <v>16.7</v>
      </c>
      <c r="I479" s="91">
        <f t="shared" si="23"/>
        <v>11</v>
      </c>
    </row>
    <row r="480" spans="1:9" x14ac:dyDescent="0.35">
      <c r="A480" s="13" t="str">
        <f t="shared" si="22"/>
        <v>GRPL1_2025-07-13</v>
      </c>
      <c r="B480" t="s">
        <v>349</v>
      </c>
      <c r="C480" s="6">
        <v>45851</v>
      </c>
      <c r="D480">
        <v>3.43</v>
      </c>
      <c r="E480">
        <v>3.91</v>
      </c>
      <c r="F480">
        <v>3.14</v>
      </c>
      <c r="G480">
        <v>3.89</v>
      </c>
      <c r="I480" s="91">
        <f t="shared" si="23"/>
        <v>3.14</v>
      </c>
    </row>
    <row r="481" spans="1:9" x14ac:dyDescent="0.35">
      <c r="A481" s="13" t="str">
        <f t="shared" si="22"/>
        <v>GMP1_2025-07-13</v>
      </c>
      <c r="B481" t="s">
        <v>239</v>
      </c>
      <c r="C481" s="6">
        <v>45851</v>
      </c>
      <c r="D481">
        <v>10.5</v>
      </c>
      <c r="E481">
        <v>10.1</v>
      </c>
      <c r="F481">
        <v>11.4</v>
      </c>
      <c r="G481">
        <v>10.7</v>
      </c>
      <c r="I481" s="91">
        <f t="shared" si="23"/>
        <v>10.1</v>
      </c>
    </row>
    <row r="482" spans="1:9" x14ac:dyDescent="0.35">
      <c r="A482" s="13" t="str">
        <f t="shared" si="22"/>
        <v>JC6_2025-07-13</v>
      </c>
      <c r="B482" t="s">
        <v>772</v>
      </c>
      <c r="C482" s="6">
        <v>45851</v>
      </c>
      <c r="D482">
        <v>2.67</v>
      </c>
      <c r="E482">
        <v>3.12</v>
      </c>
      <c r="F482">
        <v>3.69</v>
      </c>
      <c r="G482">
        <v>2.83</v>
      </c>
      <c r="I482" s="91">
        <f t="shared" si="23"/>
        <v>2.67</v>
      </c>
    </row>
    <row r="483" spans="1:9" x14ac:dyDescent="0.35">
      <c r="A483" s="13" t="str">
        <f t="shared" si="22"/>
        <v>JC5_2025-07-13</v>
      </c>
      <c r="B483" t="s">
        <v>770</v>
      </c>
      <c r="C483" s="6">
        <v>45851</v>
      </c>
      <c r="D483">
        <v>1.58</v>
      </c>
      <c r="E483">
        <v>1.78</v>
      </c>
      <c r="F483">
        <v>2.0099999999999998</v>
      </c>
      <c r="G483">
        <v>1.81</v>
      </c>
      <c r="I483" s="91">
        <f t="shared" si="23"/>
        <v>1.58</v>
      </c>
    </row>
    <row r="484" spans="1:9" x14ac:dyDescent="0.35">
      <c r="A484" s="13" t="str">
        <f t="shared" si="22"/>
        <v>HO1_2025-07-13</v>
      </c>
      <c r="B484" t="s">
        <v>254</v>
      </c>
      <c r="C484" s="6">
        <v>45851</v>
      </c>
      <c r="D484">
        <v>2.66</v>
      </c>
      <c r="E484">
        <v>2.92</v>
      </c>
      <c r="F484">
        <v>2.88</v>
      </c>
      <c r="G484">
        <v>3.3</v>
      </c>
      <c r="I484" s="91">
        <f t="shared" si="23"/>
        <v>2.66</v>
      </c>
    </row>
    <row r="485" spans="1:9" x14ac:dyDescent="0.35">
      <c r="A485" s="13" t="str">
        <f t="shared" si="22"/>
        <v>HL2_2025-07-13</v>
      </c>
      <c r="B485" t="s">
        <v>249</v>
      </c>
      <c r="C485" s="6">
        <v>45851</v>
      </c>
      <c r="D485">
        <v>10.1</v>
      </c>
      <c r="E485">
        <v>10.3</v>
      </c>
      <c r="F485">
        <v>10.3</v>
      </c>
      <c r="G485">
        <v>12.1</v>
      </c>
      <c r="I485" s="91">
        <f t="shared" si="23"/>
        <v>10.1</v>
      </c>
    </row>
    <row r="486" spans="1:9" x14ac:dyDescent="0.35">
      <c r="A486" s="13" t="str">
        <f t="shared" ref="A486:A518" si="24">$B486&amp;"_"&amp;TEXT($C486,"yyyy-mm-dd")</f>
        <v>MO1_2025-07-13</v>
      </c>
      <c r="B486" t="s">
        <v>779</v>
      </c>
      <c r="C486" s="6">
        <v>45851</v>
      </c>
      <c r="D486">
        <v>0.7</v>
      </c>
      <c r="E486">
        <v>0.6</v>
      </c>
      <c r="F486">
        <v>0.64</v>
      </c>
      <c r="G486">
        <v>0.65</v>
      </c>
      <c r="I486" s="91">
        <f t="shared" si="23"/>
        <v>0.6</v>
      </c>
    </row>
    <row r="487" spans="1:9" x14ac:dyDescent="0.35">
      <c r="A487" s="13" t="str">
        <f t="shared" si="24"/>
        <v>MDWL1_2025-07-13</v>
      </c>
      <c r="B487" t="s">
        <v>260</v>
      </c>
      <c r="C487" s="6">
        <v>45851</v>
      </c>
      <c r="D487">
        <v>2.69</v>
      </c>
      <c r="E487">
        <v>2.66</v>
      </c>
      <c r="F487">
        <v>2.62</v>
      </c>
      <c r="G487">
        <v>2.84</v>
      </c>
      <c r="I487" s="91">
        <f t="shared" si="23"/>
        <v>2.62</v>
      </c>
    </row>
    <row r="488" spans="1:9" x14ac:dyDescent="0.35">
      <c r="A488" s="13" t="str">
        <f t="shared" si="24"/>
        <v>LSC1_2025-07-13</v>
      </c>
      <c r="B488" t="s">
        <v>666</v>
      </c>
      <c r="C488" s="6">
        <v>45851</v>
      </c>
      <c r="D488">
        <v>3.99</v>
      </c>
      <c r="E488">
        <v>4.1500000000000004</v>
      </c>
      <c r="F488">
        <v>4.1900000000000004</v>
      </c>
      <c r="G488">
        <v>4.0199999999999996</v>
      </c>
      <c r="I488" s="91">
        <f t="shared" si="23"/>
        <v>3.99</v>
      </c>
    </row>
    <row r="489" spans="1:9" x14ac:dyDescent="0.35">
      <c r="A489" s="13" t="str">
        <f t="shared" si="24"/>
        <v>MB3_2025-07-13</v>
      </c>
      <c r="B489" t="s">
        <v>256</v>
      </c>
      <c r="C489" s="6">
        <v>45851</v>
      </c>
      <c r="D489">
        <v>1.02</v>
      </c>
      <c r="E489">
        <v>1.02</v>
      </c>
      <c r="F489">
        <v>0.94</v>
      </c>
      <c r="G489">
        <v>1.03</v>
      </c>
      <c r="I489" s="91">
        <f t="shared" si="23"/>
        <v>0.94</v>
      </c>
    </row>
    <row r="490" spans="1:9" x14ac:dyDescent="0.35">
      <c r="A490" s="13" t="str">
        <f t="shared" si="24"/>
        <v>MR4_2025-07-13</v>
      </c>
      <c r="B490" t="s">
        <v>265</v>
      </c>
      <c r="C490" s="6">
        <v>45851</v>
      </c>
      <c r="D490">
        <v>2.92</v>
      </c>
      <c r="E490">
        <v>3.05</v>
      </c>
      <c r="F490">
        <v>2.81</v>
      </c>
      <c r="G490">
        <v>2.99</v>
      </c>
      <c r="I490" s="91">
        <f t="shared" si="23"/>
        <v>2.81</v>
      </c>
    </row>
    <row r="491" spans="1:9" x14ac:dyDescent="0.35">
      <c r="A491" s="13" t="str">
        <f t="shared" si="24"/>
        <v>MRC_2025-07-13</v>
      </c>
      <c r="B491" t="s">
        <v>676</v>
      </c>
      <c r="C491" s="6">
        <v>45851</v>
      </c>
      <c r="D491">
        <v>27</v>
      </c>
      <c r="E491">
        <v>27.4</v>
      </c>
      <c r="F491">
        <v>27.6</v>
      </c>
      <c r="G491">
        <v>27</v>
      </c>
      <c r="I491" s="91">
        <f t="shared" si="23"/>
        <v>27</v>
      </c>
    </row>
    <row r="492" spans="1:9" x14ac:dyDescent="0.35">
      <c r="A492" s="13" t="str">
        <f t="shared" si="24"/>
        <v>MRCL1_2025-07-13</v>
      </c>
      <c r="B492" t="s">
        <v>362</v>
      </c>
      <c r="C492" s="6">
        <v>45851</v>
      </c>
      <c r="D492">
        <v>26</v>
      </c>
      <c r="E492">
        <v>2.68</v>
      </c>
      <c r="F492">
        <v>2.5099999999999998</v>
      </c>
      <c r="G492">
        <v>2.4300000000000002</v>
      </c>
      <c r="I492" s="91">
        <f t="shared" si="23"/>
        <v>2.4300000000000002</v>
      </c>
    </row>
    <row r="493" spans="1:9" x14ac:dyDescent="0.35">
      <c r="A493" s="13" t="str">
        <f t="shared" si="24"/>
        <v>MR1_2025-07-13</v>
      </c>
      <c r="B493" t="s">
        <v>672</v>
      </c>
      <c r="C493" s="6">
        <v>45851</v>
      </c>
      <c r="D493">
        <v>3.79</v>
      </c>
      <c r="E493">
        <v>3.88</v>
      </c>
      <c r="F493">
        <v>3.89</v>
      </c>
      <c r="G493">
        <v>4.07</v>
      </c>
      <c r="I493" s="91">
        <f t="shared" si="23"/>
        <v>3.79</v>
      </c>
    </row>
    <row r="494" spans="1:9" x14ac:dyDescent="0.35">
      <c r="A494" s="13" t="str">
        <f t="shared" si="24"/>
        <v>PRP1_2025-07-13</v>
      </c>
      <c r="B494" t="s">
        <v>277</v>
      </c>
      <c r="C494" s="6">
        <v>45851</v>
      </c>
      <c r="D494">
        <v>4.99</v>
      </c>
      <c r="E494">
        <v>6.09</v>
      </c>
      <c r="F494">
        <v>5.56</v>
      </c>
      <c r="G494">
        <v>5.42</v>
      </c>
      <c r="I494" s="91">
        <f t="shared" si="23"/>
        <v>4.99</v>
      </c>
    </row>
    <row r="495" spans="1:9" x14ac:dyDescent="0.35">
      <c r="A495" s="13" t="str">
        <f t="shared" si="24"/>
        <v>PP1_2025-07-13</v>
      </c>
      <c r="B495" t="s">
        <v>274</v>
      </c>
      <c r="C495" s="6">
        <v>45851</v>
      </c>
      <c r="D495">
        <v>7.38</v>
      </c>
      <c r="E495">
        <v>6.27</v>
      </c>
      <c r="F495">
        <v>6.64</v>
      </c>
      <c r="G495">
        <v>6.22</v>
      </c>
      <c r="I495" s="91">
        <f t="shared" si="23"/>
        <v>6.22</v>
      </c>
    </row>
    <row r="496" spans="1:9" x14ac:dyDescent="0.35">
      <c r="A496" s="13" t="str">
        <f t="shared" si="24"/>
        <v>PMRL1_2025-07-13</v>
      </c>
      <c r="B496" t="s">
        <v>269</v>
      </c>
      <c r="C496" s="6">
        <v>45851</v>
      </c>
      <c r="D496">
        <v>2.58</v>
      </c>
      <c r="E496">
        <v>2.42</v>
      </c>
      <c r="F496">
        <v>2.36</v>
      </c>
      <c r="G496">
        <v>2.39</v>
      </c>
      <c r="I496" s="91">
        <f t="shared" si="23"/>
        <v>2.36</v>
      </c>
    </row>
    <row r="497" spans="1:9" x14ac:dyDescent="0.35">
      <c r="A497" s="13" t="str">
        <f t="shared" si="24"/>
        <v>PL1_2025-07-13</v>
      </c>
      <c r="B497" t="s">
        <v>267</v>
      </c>
      <c r="C497" s="6">
        <v>45851</v>
      </c>
      <c r="D497">
        <v>2.68</v>
      </c>
      <c r="E497">
        <v>2.66</v>
      </c>
      <c r="F497">
        <v>2.61</v>
      </c>
      <c r="G497">
        <v>2.58</v>
      </c>
      <c r="I497" s="91">
        <f t="shared" si="23"/>
        <v>2.58</v>
      </c>
    </row>
    <row r="498" spans="1:9" x14ac:dyDescent="0.35">
      <c r="A498" s="13" t="str">
        <f t="shared" si="24"/>
        <v>ROL1_2025-07-13</v>
      </c>
      <c r="B498" t="s">
        <v>289</v>
      </c>
      <c r="C498" s="6">
        <v>45851</v>
      </c>
      <c r="D498">
        <v>14.7</v>
      </c>
      <c r="E498">
        <v>14.2</v>
      </c>
      <c r="F498">
        <v>14</v>
      </c>
      <c r="G498">
        <v>14.4</v>
      </c>
      <c r="I498" s="91">
        <f t="shared" si="23"/>
        <v>14</v>
      </c>
    </row>
    <row r="499" spans="1:9" x14ac:dyDescent="0.35">
      <c r="A499" s="13" t="str">
        <f t="shared" si="24"/>
        <v>RO1A_2025-07-13</v>
      </c>
      <c r="B499" t="s">
        <v>1302</v>
      </c>
      <c r="C499" s="6">
        <v>45851</v>
      </c>
      <c r="D499">
        <v>5.04</v>
      </c>
      <c r="E499">
        <v>4.93</v>
      </c>
      <c r="F499">
        <v>4.87</v>
      </c>
      <c r="G499">
        <v>4.8600000000000003</v>
      </c>
      <c r="I499" s="91">
        <f t="shared" si="23"/>
        <v>4.8600000000000003</v>
      </c>
    </row>
    <row r="500" spans="1:9" x14ac:dyDescent="0.35">
      <c r="A500" s="13" t="str">
        <f t="shared" si="24"/>
        <v>RBA_2025-07-13</v>
      </c>
      <c r="B500" t="s">
        <v>279</v>
      </c>
      <c r="C500" s="6">
        <v>45851</v>
      </c>
      <c r="D500">
        <v>2.0099999999999998</v>
      </c>
      <c r="E500">
        <v>2</v>
      </c>
      <c r="F500">
        <v>1.94</v>
      </c>
      <c r="G500">
        <v>1.99</v>
      </c>
      <c r="I500" s="91">
        <f t="shared" si="23"/>
        <v>1.94</v>
      </c>
    </row>
    <row r="501" spans="1:9" x14ac:dyDescent="0.35">
      <c r="A501" s="13" t="str">
        <f t="shared" si="24"/>
        <v>RB1_2025-07-13</v>
      </c>
      <c r="B501" t="s">
        <v>686</v>
      </c>
      <c r="C501" s="6">
        <v>45851</v>
      </c>
      <c r="D501">
        <v>7.67</v>
      </c>
      <c r="E501">
        <v>7.68</v>
      </c>
      <c r="F501">
        <v>7.52</v>
      </c>
      <c r="G501">
        <v>7.6</v>
      </c>
      <c r="I501" s="91">
        <f t="shared" si="23"/>
        <v>7.52</v>
      </c>
    </row>
    <row r="502" spans="1:9" x14ac:dyDescent="0.35">
      <c r="A502" s="13" t="str">
        <f t="shared" si="24"/>
        <v>SBA_2025-07-13</v>
      </c>
      <c r="B502" t="s">
        <v>695</v>
      </c>
      <c r="C502" s="6">
        <v>45851</v>
      </c>
      <c r="D502">
        <v>2.75</v>
      </c>
      <c r="E502">
        <v>2.81</v>
      </c>
      <c r="F502">
        <v>2.65</v>
      </c>
      <c r="G502">
        <v>2.65</v>
      </c>
      <c r="I502" s="91">
        <f t="shared" si="23"/>
        <v>2.65</v>
      </c>
    </row>
    <row r="503" spans="1:9" x14ac:dyDescent="0.35">
      <c r="A503" s="13" t="str">
        <f t="shared" si="24"/>
        <v>SB5_2025-07-13</v>
      </c>
      <c r="B503" t="s">
        <v>692</v>
      </c>
      <c r="C503" s="6">
        <v>45851</v>
      </c>
      <c r="D503">
        <v>2.54</v>
      </c>
      <c r="E503">
        <v>2.5299999999999998</v>
      </c>
      <c r="F503">
        <v>2.5099999999999998</v>
      </c>
      <c r="G503">
        <v>2.46</v>
      </c>
      <c r="I503" s="91">
        <f t="shared" si="23"/>
        <v>2.46</v>
      </c>
    </row>
    <row r="504" spans="1:9" x14ac:dyDescent="0.35">
      <c r="A504" s="13" t="str">
        <f t="shared" si="24"/>
        <v>SB9_2025-07-13</v>
      </c>
      <c r="B504" t="s">
        <v>298</v>
      </c>
      <c r="C504" s="6">
        <v>45851</v>
      </c>
      <c r="D504">
        <v>3.56</v>
      </c>
      <c r="E504">
        <v>3.5</v>
      </c>
      <c r="F504">
        <v>3.51</v>
      </c>
      <c r="G504">
        <v>3.74</v>
      </c>
      <c r="I504" s="91">
        <f t="shared" si="23"/>
        <v>3.5</v>
      </c>
    </row>
    <row r="505" spans="1:9" x14ac:dyDescent="0.35">
      <c r="A505" s="13" t="str">
        <f t="shared" si="24"/>
        <v>SB2_2025-07-13</v>
      </c>
      <c r="B505" t="s">
        <v>447</v>
      </c>
      <c r="C505" s="6">
        <v>45851</v>
      </c>
      <c r="D505">
        <v>3</v>
      </c>
      <c r="E505">
        <v>2.99</v>
      </c>
      <c r="F505">
        <v>3.34</v>
      </c>
      <c r="G505">
        <v>3.4</v>
      </c>
      <c r="I505" s="91">
        <f t="shared" si="23"/>
        <v>2.99</v>
      </c>
    </row>
    <row r="506" spans="1:9" x14ac:dyDescent="0.35">
      <c r="A506" s="13" t="str">
        <f t="shared" si="24"/>
        <v>SW1_2025-07-13</v>
      </c>
      <c r="B506" t="s">
        <v>810</v>
      </c>
      <c r="C506" s="6">
        <v>45851</v>
      </c>
      <c r="D506">
        <v>0.38</v>
      </c>
      <c r="E506">
        <v>0.32</v>
      </c>
      <c r="F506">
        <v>0.35</v>
      </c>
      <c r="G506">
        <v>0.34</v>
      </c>
      <c r="I506" s="91">
        <f t="shared" si="23"/>
        <v>0.32</v>
      </c>
    </row>
    <row r="507" spans="1:9" x14ac:dyDescent="0.35">
      <c r="A507" s="13" t="str">
        <f t="shared" si="24"/>
        <v>SPBP2_2025-07-13</v>
      </c>
      <c r="B507" t="s">
        <v>303</v>
      </c>
      <c r="C507" s="6">
        <v>45851</v>
      </c>
      <c r="D507">
        <v>9.41</v>
      </c>
      <c r="E507">
        <v>9.14</v>
      </c>
      <c r="F507">
        <v>9.5399999999999991</v>
      </c>
      <c r="G507">
        <v>9.61</v>
      </c>
      <c r="I507" s="91">
        <f t="shared" si="23"/>
        <v>9.14</v>
      </c>
    </row>
    <row r="508" spans="1:9" x14ac:dyDescent="0.35">
      <c r="A508" s="13" t="str">
        <f t="shared" si="24"/>
        <v>SPBP1_2025-07-13</v>
      </c>
      <c r="B508" t="s">
        <v>301</v>
      </c>
      <c r="C508" s="6">
        <v>45851</v>
      </c>
      <c r="D508">
        <v>4.79</v>
      </c>
      <c r="E508">
        <v>4.3899999999999997</v>
      </c>
      <c r="F508">
        <v>4.45</v>
      </c>
      <c r="G508">
        <v>4.99</v>
      </c>
      <c r="I508" s="91">
        <f t="shared" si="23"/>
        <v>4.3899999999999997</v>
      </c>
    </row>
    <row r="509" spans="1:9" x14ac:dyDescent="0.35">
      <c r="A509" s="13" t="str">
        <f t="shared" si="24"/>
        <v>SC6_2025-07-13</v>
      </c>
      <c r="B509" t="s">
        <v>808</v>
      </c>
      <c r="C509" s="6">
        <v>45851</v>
      </c>
      <c r="D509">
        <v>2.31</v>
      </c>
      <c r="E509">
        <v>2.2599999999999998</v>
      </c>
      <c r="F509">
        <v>1.99</v>
      </c>
      <c r="G509">
        <v>2.16</v>
      </c>
      <c r="I509" s="91">
        <f t="shared" si="23"/>
        <v>1.99</v>
      </c>
    </row>
    <row r="510" spans="1:9" x14ac:dyDescent="0.35">
      <c r="A510" s="13" t="str">
        <f t="shared" si="24"/>
        <v>SYL1_2025-07-13</v>
      </c>
      <c r="B510" t="s">
        <v>307</v>
      </c>
      <c r="C510" s="6">
        <v>45851</v>
      </c>
      <c r="D510">
        <v>1.0900000000000001</v>
      </c>
      <c r="E510">
        <v>1.06</v>
      </c>
      <c r="F510">
        <v>1.18</v>
      </c>
      <c r="G510">
        <v>1.08</v>
      </c>
      <c r="I510" s="91">
        <f t="shared" si="23"/>
        <v>1.06</v>
      </c>
    </row>
    <row r="511" spans="1:9" x14ac:dyDescent="0.35">
      <c r="A511" s="13" t="str">
        <f t="shared" si="24"/>
        <v>SYNL1_2025-07-13</v>
      </c>
      <c r="B511" t="s">
        <v>310</v>
      </c>
      <c r="C511" s="6">
        <v>45851</v>
      </c>
      <c r="D511">
        <v>3.95</v>
      </c>
      <c r="E511">
        <v>4.03</v>
      </c>
      <c r="F511">
        <v>4.09</v>
      </c>
      <c r="G511">
        <v>4.07</v>
      </c>
      <c r="I511" s="91">
        <f t="shared" si="23"/>
        <v>3.95</v>
      </c>
    </row>
    <row r="512" spans="1:9" x14ac:dyDescent="0.35">
      <c r="A512" s="13" t="str">
        <f t="shared" si="24"/>
        <v>WP1_2025-07-16</v>
      </c>
      <c r="B512" t="s">
        <v>1268</v>
      </c>
      <c r="C512" s="6">
        <v>45854</v>
      </c>
      <c r="D512">
        <v>45.8</v>
      </c>
      <c r="E512">
        <v>45.9</v>
      </c>
      <c r="F512">
        <v>43.2</v>
      </c>
      <c r="G512">
        <v>45.6</v>
      </c>
      <c r="I512" s="91">
        <f t="shared" si="23"/>
        <v>43.2</v>
      </c>
    </row>
    <row r="513" spans="1:9" x14ac:dyDescent="0.35">
      <c r="A513" s="13" t="str">
        <f t="shared" si="24"/>
        <v>WP2_2025-07-16</v>
      </c>
      <c r="B513" t="s">
        <v>529</v>
      </c>
      <c r="C513" s="6">
        <v>45854</v>
      </c>
      <c r="D513">
        <v>24</v>
      </c>
      <c r="E513">
        <v>21.9</v>
      </c>
      <c r="F513">
        <v>22.9</v>
      </c>
      <c r="G513">
        <v>24.2</v>
      </c>
      <c r="I513" s="91">
        <f t="shared" si="23"/>
        <v>21.9</v>
      </c>
    </row>
    <row r="514" spans="1:9" x14ac:dyDescent="0.35">
      <c r="A514" s="13" t="str">
        <f t="shared" si="24"/>
        <v>WP3_2025-07-16</v>
      </c>
      <c r="B514" t="s">
        <v>1269</v>
      </c>
      <c r="C514" s="6">
        <v>45854</v>
      </c>
      <c r="D514">
        <v>34.4</v>
      </c>
      <c r="E514">
        <v>33.6</v>
      </c>
      <c r="F514">
        <v>32.700000000000003</v>
      </c>
      <c r="G514">
        <v>33.299999999999997</v>
      </c>
      <c r="I514" s="91">
        <f t="shared" si="23"/>
        <v>32.700000000000003</v>
      </c>
    </row>
    <row r="515" spans="1:9" x14ac:dyDescent="0.35">
      <c r="A515" s="13" t="str">
        <f t="shared" si="24"/>
        <v>WP4_2025-07-16</v>
      </c>
      <c r="B515" t="s">
        <v>1270</v>
      </c>
      <c r="C515" s="6">
        <v>45854</v>
      </c>
      <c r="D515">
        <v>24.7</v>
      </c>
      <c r="E515">
        <v>24.4</v>
      </c>
      <c r="F515">
        <v>25.3</v>
      </c>
      <c r="G515">
        <v>25.4</v>
      </c>
      <c r="I515" s="91">
        <f t="shared" si="23"/>
        <v>24.4</v>
      </c>
    </row>
    <row r="516" spans="1:9" x14ac:dyDescent="0.35">
      <c r="A516" s="13" t="str">
        <f t="shared" si="24"/>
        <v>HO2_2025-07-16</v>
      </c>
      <c r="B516" t="s">
        <v>1265</v>
      </c>
      <c r="C516" s="6">
        <v>45854</v>
      </c>
      <c r="D516">
        <v>26.6</v>
      </c>
      <c r="E516">
        <v>27.4</v>
      </c>
      <c r="F516">
        <v>26.8</v>
      </c>
      <c r="G516">
        <v>25.8</v>
      </c>
      <c r="I516" s="91">
        <f t="shared" si="23"/>
        <v>25.8</v>
      </c>
    </row>
    <row r="517" spans="1:9" x14ac:dyDescent="0.35">
      <c r="A517" s="13" t="str">
        <f t="shared" si="24"/>
        <v>HO3_2025-07-16</v>
      </c>
      <c r="B517" t="s">
        <v>1266</v>
      </c>
      <c r="C517" s="6">
        <v>45854</v>
      </c>
      <c r="D517">
        <v>11.6</v>
      </c>
      <c r="E517">
        <v>11.4</v>
      </c>
      <c r="F517">
        <v>11.2</v>
      </c>
      <c r="G517">
        <v>11.8</v>
      </c>
      <c r="I517" s="91">
        <f t="shared" si="23"/>
        <v>11.2</v>
      </c>
    </row>
    <row r="518" spans="1:9" x14ac:dyDescent="0.35">
      <c r="A518" s="13" t="str">
        <f t="shared" si="24"/>
        <v>HO3A_2025-07-16</v>
      </c>
      <c r="B518" t="s">
        <v>1289</v>
      </c>
      <c r="C518" s="6">
        <v>45854</v>
      </c>
      <c r="D518">
        <v>72.3</v>
      </c>
      <c r="E518">
        <v>73.099999999999994</v>
      </c>
      <c r="F518">
        <v>72.3</v>
      </c>
      <c r="G518">
        <v>72.7</v>
      </c>
      <c r="I518" s="91">
        <f t="shared" si="23"/>
        <v>72.3</v>
      </c>
    </row>
    <row r="519" spans="1:9" x14ac:dyDescent="0.35">
      <c r="A519" s="13" t="str">
        <f t="shared" ref="A519:A550" si="25">$B519&amp;"_"&amp;TEXT($C519,"yyyy-mm-dd")</f>
        <v>ABM4_2025-07-20</v>
      </c>
      <c r="B519" t="s">
        <v>381</v>
      </c>
      <c r="C519" s="6">
        <v>45858</v>
      </c>
      <c r="D519">
        <v>3.28</v>
      </c>
      <c r="E519">
        <v>3.24</v>
      </c>
      <c r="F519">
        <v>3.21</v>
      </c>
      <c r="G519">
        <v>3.47</v>
      </c>
      <c r="I519" s="91">
        <f t="shared" ref="I519:I550" si="26">MIN($D519:$G519)</f>
        <v>3.21</v>
      </c>
    </row>
    <row r="520" spans="1:9" x14ac:dyDescent="0.35">
      <c r="A520" s="13" t="str">
        <f t="shared" si="25"/>
        <v>AC1_2025-07-20</v>
      </c>
      <c r="B520" t="s">
        <v>316</v>
      </c>
      <c r="C520" s="6">
        <v>45858</v>
      </c>
      <c r="D520">
        <v>20</v>
      </c>
      <c r="E520">
        <v>13.1</v>
      </c>
      <c r="F520">
        <v>13</v>
      </c>
      <c r="G520">
        <v>10.3</v>
      </c>
      <c r="I520" s="91">
        <f t="shared" si="26"/>
        <v>10.3</v>
      </c>
    </row>
    <row r="521" spans="1:9" x14ac:dyDescent="0.35">
      <c r="A521" s="13" t="str">
        <f t="shared" si="25"/>
        <v>AC2_2025-07-20</v>
      </c>
      <c r="B521" t="s">
        <v>614</v>
      </c>
      <c r="C521" s="6">
        <v>45858</v>
      </c>
      <c r="D521">
        <v>7.35</v>
      </c>
      <c r="E521">
        <v>6.78</v>
      </c>
      <c r="F521">
        <v>6.05</v>
      </c>
      <c r="G521">
        <v>6.2</v>
      </c>
      <c r="I521" s="91">
        <f t="shared" si="26"/>
        <v>6.05</v>
      </c>
    </row>
    <row r="522" spans="1:9" x14ac:dyDescent="0.35">
      <c r="A522" s="13" t="str">
        <f t="shared" si="25"/>
        <v>AC3_2025-07-20</v>
      </c>
      <c r="B522" t="s">
        <v>708</v>
      </c>
      <c r="C522" s="6">
        <v>45858</v>
      </c>
      <c r="D522">
        <v>15.7</v>
      </c>
      <c r="E522">
        <v>15.7</v>
      </c>
      <c r="F522">
        <v>14.7</v>
      </c>
      <c r="G522">
        <v>11.1</v>
      </c>
      <c r="I522" s="91">
        <f t="shared" si="26"/>
        <v>11.1</v>
      </c>
    </row>
    <row r="523" spans="1:9" x14ac:dyDescent="0.35">
      <c r="A523" s="13" t="str">
        <f t="shared" si="25"/>
        <v>AC4_2025-07-20</v>
      </c>
      <c r="B523" t="s">
        <v>388</v>
      </c>
      <c r="C523" s="6">
        <v>45858</v>
      </c>
      <c r="D523">
        <v>3.49</v>
      </c>
      <c r="E523">
        <v>3.49</v>
      </c>
      <c r="F523">
        <v>3.6</v>
      </c>
      <c r="G523">
        <v>3.75</v>
      </c>
      <c r="I523" s="91">
        <f t="shared" si="26"/>
        <v>3.49</v>
      </c>
    </row>
    <row r="524" spans="1:9" x14ac:dyDescent="0.35">
      <c r="A524" s="13" t="str">
        <f t="shared" si="25"/>
        <v>AC5_2025-07-20</v>
      </c>
      <c r="B524" t="s">
        <v>622</v>
      </c>
      <c r="C524" s="6">
        <v>45858</v>
      </c>
      <c r="D524">
        <v>2.89</v>
      </c>
      <c r="E524">
        <v>2.58</v>
      </c>
      <c r="F524">
        <v>2.62</v>
      </c>
      <c r="G524">
        <v>2.46</v>
      </c>
      <c r="I524" s="91">
        <f t="shared" si="26"/>
        <v>2.46</v>
      </c>
    </row>
    <row r="525" spans="1:9" x14ac:dyDescent="0.35">
      <c r="A525" s="13" t="str">
        <f t="shared" si="25"/>
        <v>AC6_2025-07-20</v>
      </c>
      <c r="B525" t="s">
        <v>825</v>
      </c>
      <c r="C525" s="6">
        <v>45858</v>
      </c>
      <c r="D525">
        <v>24.5</v>
      </c>
      <c r="E525">
        <v>18.100000000000001</v>
      </c>
      <c r="F525">
        <v>26.7</v>
      </c>
      <c r="G525">
        <v>21.9</v>
      </c>
      <c r="I525" s="91">
        <f t="shared" si="26"/>
        <v>18.100000000000001</v>
      </c>
    </row>
    <row r="526" spans="1:9" x14ac:dyDescent="0.35">
      <c r="A526" s="13" t="str">
        <f t="shared" si="25"/>
        <v>APL1_2025-07-20</v>
      </c>
      <c r="B526" t="s">
        <v>312</v>
      </c>
      <c r="C526" s="6">
        <v>45858</v>
      </c>
      <c r="D526">
        <v>30.9</v>
      </c>
      <c r="E526">
        <v>33.6</v>
      </c>
      <c r="F526">
        <v>31.4</v>
      </c>
      <c r="G526">
        <v>31.6</v>
      </c>
      <c r="I526" s="91">
        <f t="shared" si="26"/>
        <v>30.9</v>
      </c>
    </row>
    <row r="527" spans="1:9" x14ac:dyDescent="0.35">
      <c r="A527" s="13" t="str">
        <f t="shared" si="25"/>
        <v>ATL1_2025-07-20</v>
      </c>
      <c r="B527" t="s">
        <v>627</v>
      </c>
      <c r="C527" s="6">
        <v>45858</v>
      </c>
      <c r="D527">
        <v>6.87</v>
      </c>
      <c r="E527">
        <v>5.88</v>
      </c>
      <c r="F527">
        <v>5.85</v>
      </c>
      <c r="G527">
        <v>6.57</v>
      </c>
      <c r="I527" s="91">
        <f t="shared" si="26"/>
        <v>5.85</v>
      </c>
    </row>
    <row r="528" spans="1:9" x14ac:dyDescent="0.35">
      <c r="A528" s="13" t="str">
        <f t="shared" si="25"/>
        <v>AX1_2025-07-20</v>
      </c>
      <c r="B528" t="s">
        <v>168</v>
      </c>
      <c r="C528" s="6">
        <v>45858</v>
      </c>
      <c r="D528">
        <v>0.79</v>
      </c>
      <c r="E528">
        <v>0.77</v>
      </c>
      <c r="F528">
        <v>0.89</v>
      </c>
      <c r="G528">
        <v>0.6</v>
      </c>
      <c r="I528" s="91">
        <f t="shared" si="26"/>
        <v>0.6</v>
      </c>
    </row>
    <row r="529" spans="1:9" x14ac:dyDescent="0.35">
      <c r="A529" s="13" t="str">
        <f t="shared" si="25"/>
        <v>AX2_2025-07-20</v>
      </c>
      <c r="B529" t="s">
        <v>175</v>
      </c>
      <c r="C529" s="6">
        <v>45858</v>
      </c>
      <c r="D529">
        <v>1.04</v>
      </c>
      <c r="E529">
        <v>1.1100000000000001</v>
      </c>
      <c r="F529">
        <v>0.95</v>
      </c>
      <c r="G529">
        <v>0.96</v>
      </c>
      <c r="I529" s="91">
        <f t="shared" si="26"/>
        <v>0.95</v>
      </c>
    </row>
    <row r="530" spans="1:9" x14ac:dyDescent="0.35">
      <c r="A530" s="13" t="str">
        <f t="shared" si="25"/>
        <v>BB1_2025-07-20</v>
      </c>
      <c r="B530" t="s">
        <v>181</v>
      </c>
      <c r="C530" s="6">
        <v>45858</v>
      </c>
      <c r="D530">
        <v>4.68</v>
      </c>
      <c r="E530">
        <v>4.4000000000000004</v>
      </c>
      <c r="F530">
        <v>4.68</v>
      </c>
      <c r="G530">
        <v>5.33</v>
      </c>
      <c r="I530" s="91">
        <f t="shared" si="26"/>
        <v>4.4000000000000004</v>
      </c>
    </row>
    <row r="531" spans="1:9" x14ac:dyDescent="0.35">
      <c r="A531" s="13" t="str">
        <f t="shared" si="25"/>
        <v>BD1A_2025-07-20</v>
      </c>
      <c r="B531" t="s">
        <v>602</v>
      </c>
      <c r="C531" s="6">
        <v>45858</v>
      </c>
      <c r="D531">
        <v>2.88</v>
      </c>
      <c r="E531">
        <v>2.94</v>
      </c>
      <c r="F531">
        <v>2.97</v>
      </c>
      <c r="G531">
        <v>3.11</v>
      </c>
      <c r="I531" s="91">
        <f t="shared" si="26"/>
        <v>2.88</v>
      </c>
    </row>
    <row r="532" spans="1:9" x14ac:dyDescent="0.35">
      <c r="A532" s="13" t="str">
        <f t="shared" si="25"/>
        <v>BD4_2025-07-20</v>
      </c>
      <c r="B532" t="s">
        <v>636</v>
      </c>
      <c r="C532" s="6">
        <v>45858</v>
      </c>
      <c r="D532">
        <v>2.56</v>
      </c>
      <c r="E532">
        <v>2.62</v>
      </c>
      <c r="F532">
        <v>3.24</v>
      </c>
      <c r="G532">
        <v>2.86</v>
      </c>
      <c r="I532" s="91">
        <f t="shared" si="26"/>
        <v>2.56</v>
      </c>
    </row>
    <row r="533" spans="1:9" x14ac:dyDescent="0.35">
      <c r="A533" s="13" t="str">
        <f t="shared" si="25"/>
        <v>BD5_2025-07-20</v>
      </c>
      <c r="B533" t="s">
        <v>638</v>
      </c>
      <c r="C533" s="6">
        <v>45858</v>
      </c>
      <c r="D533">
        <v>2.0099999999999998</v>
      </c>
      <c r="E533">
        <v>1.98</v>
      </c>
      <c r="F533">
        <v>2.17</v>
      </c>
      <c r="G533">
        <v>2.09</v>
      </c>
      <c r="I533" s="91">
        <f t="shared" si="26"/>
        <v>1.98</v>
      </c>
    </row>
    <row r="534" spans="1:9" x14ac:dyDescent="0.35">
      <c r="A534" s="13" t="str">
        <f t="shared" si="25"/>
        <v>BRL1_2025-07-20</v>
      </c>
      <c r="B534" t="s">
        <v>195</v>
      </c>
      <c r="C534" s="6">
        <v>45858</v>
      </c>
      <c r="D534">
        <v>6.94</v>
      </c>
      <c r="E534">
        <v>6.99</v>
      </c>
      <c r="F534">
        <v>7.6</v>
      </c>
      <c r="G534">
        <v>6.22</v>
      </c>
      <c r="I534" s="91">
        <f t="shared" si="26"/>
        <v>6.22</v>
      </c>
    </row>
    <row r="535" spans="1:9" x14ac:dyDescent="0.35">
      <c r="A535" s="13" t="str">
        <f t="shared" si="25"/>
        <v>CB2_2025-07-20</v>
      </c>
      <c r="B535" t="s">
        <v>198</v>
      </c>
      <c r="C535" s="6">
        <v>45858</v>
      </c>
      <c r="D535">
        <v>5.91</v>
      </c>
      <c r="E535">
        <v>5.7</v>
      </c>
      <c r="F535">
        <v>5.2</v>
      </c>
      <c r="G535">
        <v>5.99</v>
      </c>
      <c r="I535" s="91">
        <f t="shared" si="26"/>
        <v>5.2</v>
      </c>
    </row>
    <row r="536" spans="1:9" x14ac:dyDescent="0.35">
      <c r="A536" s="13" t="str">
        <f t="shared" si="25"/>
        <v>CB3_2025-07-20</v>
      </c>
      <c r="B536" t="s">
        <v>201</v>
      </c>
      <c r="C536" s="6">
        <v>45858</v>
      </c>
      <c r="D536">
        <v>5</v>
      </c>
      <c r="E536">
        <v>5.38</v>
      </c>
      <c r="F536">
        <v>5.51</v>
      </c>
      <c r="G536">
        <v>5.94</v>
      </c>
      <c r="I536" s="91">
        <f t="shared" si="26"/>
        <v>5</v>
      </c>
    </row>
    <row r="537" spans="1:9" x14ac:dyDescent="0.35">
      <c r="A537" s="13" t="str">
        <f t="shared" si="25"/>
        <v>CL2_2025-07-20</v>
      </c>
      <c r="B537" t="s">
        <v>207</v>
      </c>
      <c r="C537" s="6">
        <v>45858</v>
      </c>
      <c r="D537">
        <v>3.63</v>
      </c>
      <c r="E537">
        <v>3.63</v>
      </c>
      <c r="F537">
        <v>3.82</v>
      </c>
      <c r="G537">
        <v>3.5</v>
      </c>
      <c r="I537" s="91">
        <f t="shared" si="26"/>
        <v>3.5</v>
      </c>
    </row>
    <row r="538" spans="1:9" x14ac:dyDescent="0.35">
      <c r="A538" s="13" t="str">
        <f t="shared" si="25"/>
        <v>CL4_2025-07-20</v>
      </c>
      <c r="B538" t="s">
        <v>211</v>
      </c>
      <c r="C538" s="6">
        <v>45858</v>
      </c>
      <c r="D538">
        <v>11.8</v>
      </c>
      <c r="E538">
        <v>10.6</v>
      </c>
      <c r="F538">
        <v>11.2</v>
      </c>
      <c r="G538">
        <v>10.9</v>
      </c>
      <c r="I538" s="91">
        <f t="shared" si="26"/>
        <v>10.6</v>
      </c>
    </row>
    <row r="539" spans="1:9" x14ac:dyDescent="0.35">
      <c r="A539" s="13" t="str">
        <f t="shared" si="25"/>
        <v>CL5_2025-07-20</v>
      </c>
      <c r="B539" t="s">
        <v>217</v>
      </c>
      <c r="C539" s="6">
        <v>45858</v>
      </c>
      <c r="D539">
        <v>6.75</v>
      </c>
      <c r="E539">
        <v>6.62</v>
      </c>
      <c r="F539">
        <v>6.82</v>
      </c>
      <c r="G539">
        <v>6.45</v>
      </c>
      <c r="I539" s="91">
        <f t="shared" si="26"/>
        <v>6.45</v>
      </c>
    </row>
    <row r="540" spans="1:9" x14ac:dyDescent="0.35">
      <c r="A540" s="13" t="str">
        <f t="shared" si="25"/>
        <v>COL1_2025-07-20</v>
      </c>
      <c r="B540" t="s">
        <v>339</v>
      </c>
      <c r="C540" s="6">
        <v>45858</v>
      </c>
      <c r="D540">
        <v>16.2</v>
      </c>
      <c r="E540">
        <v>16.399999999999999</v>
      </c>
      <c r="F540">
        <v>16.399999999999999</v>
      </c>
      <c r="G540">
        <v>14.9</v>
      </c>
      <c r="I540" s="91">
        <f t="shared" si="26"/>
        <v>14.9</v>
      </c>
    </row>
    <row r="541" spans="1:9" x14ac:dyDescent="0.35">
      <c r="A541" s="13" t="str">
        <f t="shared" si="25"/>
        <v>CTL1_2025-07-20</v>
      </c>
      <c r="B541" t="s">
        <v>223</v>
      </c>
      <c r="C541" s="6">
        <v>45858</v>
      </c>
      <c r="D541">
        <v>5.7</v>
      </c>
      <c r="E541">
        <v>6.08</v>
      </c>
      <c r="F541">
        <v>6.7</v>
      </c>
      <c r="G541">
        <v>5.73</v>
      </c>
      <c r="I541" s="91">
        <f t="shared" si="26"/>
        <v>5.7</v>
      </c>
    </row>
    <row r="542" spans="1:9" x14ac:dyDescent="0.35">
      <c r="A542" s="13" t="str">
        <f t="shared" si="25"/>
        <v>CVL1_2025-07-20</v>
      </c>
      <c r="B542" t="s">
        <v>225</v>
      </c>
      <c r="C542" s="6">
        <v>45858</v>
      </c>
      <c r="D542">
        <v>16</v>
      </c>
      <c r="E542">
        <v>17</v>
      </c>
      <c r="F542">
        <v>16.7</v>
      </c>
      <c r="G542">
        <v>16.8</v>
      </c>
      <c r="I542" s="91">
        <f t="shared" si="26"/>
        <v>16</v>
      </c>
    </row>
    <row r="543" spans="1:9" x14ac:dyDescent="0.35">
      <c r="A543" s="13" t="str">
        <f t="shared" si="25"/>
        <v>DB1_2025-07-20</v>
      </c>
      <c r="B543" t="s">
        <v>227</v>
      </c>
      <c r="C543" s="6">
        <v>45858</v>
      </c>
      <c r="D543">
        <v>5.59</v>
      </c>
      <c r="E543">
        <v>5.94</v>
      </c>
      <c r="F543">
        <v>7.17</v>
      </c>
      <c r="G543">
        <v>6.91</v>
      </c>
      <c r="I543" s="91">
        <f t="shared" si="26"/>
        <v>5.59</v>
      </c>
    </row>
    <row r="544" spans="1:9" x14ac:dyDescent="0.35">
      <c r="A544" s="13" t="str">
        <f t="shared" si="25"/>
        <v>DE1_2025-07-20</v>
      </c>
      <c r="B544" t="s">
        <v>231</v>
      </c>
      <c r="C544" s="6">
        <v>45858</v>
      </c>
      <c r="D544">
        <v>7.84</v>
      </c>
      <c r="E544">
        <v>7.55</v>
      </c>
      <c r="F544">
        <v>7.03</v>
      </c>
      <c r="G544">
        <v>7.2</v>
      </c>
      <c r="I544" s="91">
        <f t="shared" si="26"/>
        <v>7.03</v>
      </c>
    </row>
    <row r="545" spans="1:9" x14ac:dyDescent="0.35">
      <c r="A545" s="13" t="str">
        <f t="shared" si="25"/>
        <v>DS21-1_2025-07-20</v>
      </c>
      <c r="B545" t="s">
        <v>858</v>
      </c>
      <c r="C545" s="6">
        <v>45858</v>
      </c>
      <c r="D545">
        <v>5.99</v>
      </c>
      <c r="E545">
        <v>5.54</v>
      </c>
      <c r="F545">
        <v>6.07</v>
      </c>
      <c r="G545">
        <v>5.69</v>
      </c>
      <c r="I545" s="91">
        <f t="shared" si="26"/>
        <v>5.54</v>
      </c>
    </row>
    <row r="546" spans="1:9" x14ac:dyDescent="0.35">
      <c r="A546" s="13" t="str">
        <f t="shared" si="25"/>
        <v>ETL1_2025-07-20</v>
      </c>
      <c r="B546" t="s">
        <v>236</v>
      </c>
      <c r="C546" s="6">
        <v>45858</v>
      </c>
      <c r="D546">
        <v>3.46</v>
      </c>
      <c r="E546">
        <v>3.63</v>
      </c>
      <c r="F546">
        <v>3.61</v>
      </c>
      <c r="G546">
        <v>3.83</v>
      </c>
      <c r="I546" s="91">
        <f t="shared" si="26"/>
        <v>3.46</v>
      </c>
    </row>
    <row r="547" spans="1:9" x14ac:dyDescent="0.35">
      <c r="A547" s="13" t="str">
        <f t="shared" si="25"/>
        <v>FC1_2025-07-20</v>
      </c>
      <c r="B547" t="s">
        <v>752</v>
      </c>
      <c r="C547" s="6">
        <v>45858</v>
      </c>
      <c r="D547">
        <v>5.82</v>
      </c>
      <c r="E547">
        <v>4.66</v>
      </c>
      <c r="F547">
        <v>5.17</v>
      </c>
      <c r="G547">
        <v>4.13</v>
      </c>
      <c r="I547" s="91">
        <f t="shared" si="26"/>
        <v>4.13</v>
      </c>
    </row>
    <row r="548" spans="1:9" x14ac:dyDescent="0.35">
      <c r="A548" s="13" t="str">
        <f t="shared" si="25"/>
        <v>GMP1_2025-07-20</v>
      </c>
      <c r="B548" t="s">
        <v>239</v>
      </c>
      <c r="C548" s="6">
        <v>45858</v>
      </c>
      <c r="D548">
        <v>26</v>
      </c>
      <c r="E548">
        <v>20.3</v>
      </c>
      <c r="F548">
        <v>17.2</v>
      </c>
      <c r="G548">
        <v>16.2</v>
      </c>
      <c r="I548" s="91">
        <f t="shared" si="26"/>
        <v>16.2</v>
      </c>
    </row>
    <row r="549" spans="1:9" x14ac:dyDescent="0.35">
      <c r="A549" s="13" t="str">
        <f t="shared" si="25"/>
        <v>GRPL1_2025-07-20</v>
      </c>
      <c r="B549" t="s">
        <v>349</v>
      </c>
      <c r="C549" s="6">
        <v>45858</v>
      </c>
      <c r="D549">
        <v>4.62</v>
      </c>
      <c r="E549">
        <v>4.45</v>
      </c>
      <c r="F549">
        <v>4.6500000000000004</v>
      </c>
      <c r="G549">
        <v>4.68</v>
      </c>
      <c r="I549" s="91">
        <f t="shared" si="26"/>
        <v>4.45</v>
      </c>
    </row>
    <row r="550" spans="1:9" x14ac:dyDescent="0.35">
      <c r="A550" s="13" t="str">
        <f t="shared" si="25"/>
        <v>HA1_2025-07-20</v>
      </c>
      <c r="B550" t="s">
        <v>241</v>
      </c>
      <c r="C550" s="6">
        <v>45858</v>
      </c>
      <c r="D550">
        <v>10.199999999999999</v>
      </c>
      <c r="E550">
        <v>11</v>
      </c>
      <c r="F550">
        <v>10.199999999999999</v>
      </c>
      <c r="G550">
        <v>12.1</v>
      </c>
      <c r="I550" s="91">
        <f t="shared" si="26"/>
        <v>10.199999999999999</v>
      </c>
    </row>
    <row r="551" spans="1:9" x14ac:dyDescent="0.35">
      <c r="A551" s="13" t="str">
        <f t="shared" ref="A551:A584" si="27">$B551&amp;"_"&amp;TEXT($C551,"yyyy-mm-dd")</f>
        <v>HB3_2025-07-20</v>
      </c>
      <c r="B551" t="s">
        <v>245</v>
      </c>
      <c r="C551" s="6">
        <v>45858</v>
      </c>
      <c r="D551">
        <v>8.24</v>
      </c>
      <c r="E551">
        <v>8.0500000000000007</v>
      </c>
      <c r="F551">
        <v>8.16</v>
      </c>
      <c r="G551">
        <v>8.36</v>
      </c>
      <c r="I551" s="91">
        <f t="shared" ref="I551:I645" si="28">MIN($D551:$G551)</f>
        <v>8.0500000000000007</v>
      </c>
    </row>
    <row r="552" spans="1:9" x14ac:dyDescent="0.35">
      <c r="A552" s="13" t="str">
        <f t="shared" si="27"/>
        <v>HL2_2025-07-20</v>
      </c>
      <c r="B552" t="s">
        <v>249</v>
      </c>
      <c r="C552" s="6">
        <v>45858</v>
      </c>
      <c r="D552">
        <v>6.18</v>
      </c>
      <c r="E552">
        <v>6.45</v>
      </c>
      <c r="F552">
        <v>6.56</v>
      </c>
      <c r="G552">
        <v>6.12</v>
      </c>
      <c r="I552" s="91">
        <f t="shared" si="28"/>
        <v>6.12</v>
      </c>
    </row>
    <row r="553" spans="1:9" x14ac:dyDescent="0.35">
      <c r="A553" s="13" t="str">
        <f t="shared" si="27"/>
        <v>HO2_2025-07-20</v>
      </c>
      <c r="B553" t="s">
        <v>1265</v>
      </c>
      <c r="C553" s="6">
        <v>45858</v>
      </c>
      <c r="D553">
        <v>8.77</v>
      </c>
      <c r="E553">
        <v>8.44</v>
      </c>
      <c r="F553">
        <v>8.5399999999999991</v>
      </c>
      <c r="G553">
        <v>8.34</v>
      </c>
      <c r="I553" s="91">
        <f t="shared" si="28"/>
        <v>8.34</v>
      </c>
    </row>
    <row r="554" spans="1:9" x14ac:dyDescent="0.35">
      <c r="A554" s="13" t="str">
        <f t="shared" si="27"/>
        <v>HO3_2025-07-20</v>
      </c>
      <c r="B554" t="s">
        <v>1266</v>
      </c>
      <c r="C554" s="6">
        <v>45858</v>
      </c>
      <c r="D554">
        <v>6.11</v>
      </c>
      <c r="E554">
        <v>6.05</v>
      </c>
      <c r="F554">
        <v>6.22</v>
      </c>
      <c r="G554">
        <v>6.17</v>
      </c>
      <c r="I554" s="91">
        <f t="shared" si="28"/>
        <v>6.05</v>
      </c>
    </row>
    <row r="555" spans="1:9" x14ac:dyDescent="0.35">
      <c r="A555" s="13" t="str">
        <f t="shared" si="27"/>
        <v>JC5_2025-07-20</v>
      </c>
      <c r="B555" t="s">
        <v>770</v>
      </c>
      <c r="C555" s="6">
        <v>45858</v>
      </c>
      <c r="D555">
        <v>1.6</v>
      </c>
      <c r="E555">
        <v>2.4300000000000002</v>
      </c>
      <c r="F555">
        <v>2.2000000000000002</v>
      </c>
      <c r="G555">
        <v>2.64</v>
      </c>
      <c r="I555" s="91">
        <f t="shared" si="28"/>
        <v>1.6</v>
      </c>
    </row>
    <row r="556" spans="1:9" x14ac:dyDescent="0.35">
      <c r="A556" s="13" t="str">
        <f t="shared" si="27"/>
        <v>JC6_2025-07-20</v>
      </c>
      <c r="B556" t="s">
        <v>772</v>
      </c>
      <c r="C556" s="6">
        <v>45858</v>
      </c>
      <c r="D556">
        <v>2.4700000000000002</v>
      </c>
      <c r="E556">
        <v>2.35</v>
      </c>
      <c r="F556">
        <v>2.35</v>
      </c>
      <c r="G556">
        <v>3.23</v>
      </c>
      <c r="I556" s="91">
        <f t="shared" si="28"/>
        <v>2.35</v>
      </c>
    </row>
    <row r="557" spans="1:9" x14ac:dyDescent="0.35">
      <c r="A557" s="13" t="str">
        <f t="shared" si="27"/>
        <v>LSC1_2025-07-20</v>
      </c>
      <c r="B557" t="s">
        <v>666</v>
      </c>
      <c r="C557" s="6">
        <v>45858</v>
      </c>
      <c r="D557">
        <v>4.6500000000000004</v>
      </c>
      <c r="E557">
        <v>5.16</v>
      </c>
      <c r="F557">
        <v>4.6100000000000003</v>
      </c>
      <c r="G557">
        <v>4.8899999999999997</v>
      </c>
      <c r="I557" s="91">
        <f t="shared" si="28"/>
        <v>4.6100000000000003</v>
      </c>
    </row>
    <row r="558" spans="1:9" x14ac:dyDescent="0.35">
      <c r="A558" s="13" t="str">
        <f t="shared" si="27"/>
        <v>MB3_2025-07-20</v>
      </c>
      <c r="B558" t="s">
        <v>256</v>
      </c>
      <c r="C558" s="6">
        <v>45858</v>
      </c>
      <c r="D558">
        <v>0.99</v>
      </c>
      <c r="E558">
        <v>1.2</v>
      </c>
      <c r="F558">
        <v>1.1000000000000001</v>
      </c>
      <c r="G558">
        <v>1.1200000000000001</v>
      </c>
      <c r="I558" s="91">
        <f t="shared" si="28"/>
        <v>0.99</v>
      </c>
    </row>
    <row r="559" spans="1:9" x14ac:dyDescent="0.35">
      <c r="A559" s="13" t="str">
        <f t="shared" si="27"/>
        <v>MDWL1_2025-07-20</v>
      </c>
      <c r="B559" t="s">
        <v>260</v>
      </c>
      <c r="C559" s="6">
        <v>45858</v>
      </c>
      <c r="D559">
        <v>5.01</v>
      </c>
      <c r="E559">
        <v>5.0599999999999996</v>
      </c>
      <c r="F559">
        <v>5.4</v>
      </c>
      <c r="G559">
        <v>5.45</v>
      </c>
      <c r="I559" s="91">
        <f t="shared" si="28"/>
        <v>5.01</v>
      </c>
    </row>
    <row r="560" spans="1:9" x14ac:dyDescent="0.35">
      <c r="A560" s="13" t="str">
        <f t="shared" si="27"/>
        <v>MO1_2025-07-20</v>
      </c>
      <c r="B560" t="s">
        <v>779</v>
      </c>
      <c r="C560" s="6">
        <v>45858</v>
      </c>
      <c r="D560">
        <v>1.73</v>
      </c>
      <c r="E560">
        <v>1.67</v>
      </c>
      <c r="F560">
        <v>1.74</v>
      </c>
      <c r="G560">
        <v>2.5499999999999998</v>
      </c>
      <c r="I560" s="91">
        <f t="shared" si="28"/>
        <v>1.67</v>
      </c>
    </row>
    <row r="561" spans="1:9" x14ac:dyDescent="0.35">
      <c r="A561" s="13" t="str">
        <f t="shared" si="27"/>
        <v>MR1_2025-07-20</v>
      </c>
      <c r="B561" t="s">
        <v>672</v>
      </c>
      <c r="C561" s="6">
        <v>45858</v>
      </c>
      <c r="D561">
        <v>9.41</v>
      </c>
      <c r="E561">
        <v>9.84</v>
      </c>
      <c r="F561">
        <v>9.1199999999999992</v>
      </c>
      <c r="G561">
        <v>10.1</v>
      </c>
      <c r="I561" s="91">
        <f t="shared" si="28"/>
        <v>9.1199999999999992</v>
      </c>
    </row>
    <row r="562" spans="1:9" x14ac:dyDescent="0.35">
      <c r="A562" s="13" t="str">
        <f t="shared" si="27"/>
        <v>MR4_2025-07-20</v>
      </c>
      <c r="B562" t="s">
        <v>265</v>
      </c>
      <c r="C562" s="6">
        <v>45858</v>
      </c>
      <c r="D562">
        <v>41.6</v>
      </c>
      <c r="E562">
        <v>41.8</v>
      </c>
      <c r="F562">
        <v>40.799999999999997</v>
      </c>
      <c r="G562">
        <v>41.2</v>
      </c>
      <c r="I562" s="91">
        <f t="shared" si="28"/>
        <v>40.799999999999997</v>
      </c>
    </row>
    <row r="563" spans="1:9" x14ac:dyDescent="0.35">
      <c r="A563" s="13" t="str">
        <f t="shared" si="27"/>
        <v>MRC_2025-07-20</v>
      </c>
      <c r="B563" t="s">
        <v>676</v>
      </c>
      <c r="C563" s="6">
        <v>45858</v>
      </c>
      <c r="D563">
        <v>28.9</v>
      </c>
      <c r="E563">
        <v>28.8</v>
      </c>
      <c r="F563">
        <v>27.8</v>
      </c>
      <c r="G563">
        <v>28.3</v>
      </c>
      <c r="I563" s="91">
        <f t="shared" si="28"/>
        <v>27.8</v>
      </c>
    </row>
    <row r="564" spans="1:9" x14ac:dyDescent="0.35">
      <c r="A564" s="13" t="str">
        <f t="shared" si="27"/>
        <v>PL1_2025-07-20</v>
      </c>
      <c r="B564" t="s">
        <v>267</v>
      </c>
      <c r="C564" s="6">
        <v>45858</v>
      </c>
      <c r="D564">
        <v>3.82</v>
      </c>
      <c r="E564">
        <v>3.86</v>
      </c>
      <c r="F564">
        <v>3.9</v>
      </c>
      <c r="G564">
        <v>3.79</v>
      </c>
      <c r="I564" s="91">
        <f t="shared" si="28"/>
        <v>3.79</v>
      </c>
    </row>
    <row r="565" spans="1:9" x14ac:dyDescent="0.35">
      <c r="A565" s="13" t="str">
        <f t="shared" si="27"/>
        <v>PMRL1_2025-07-20</v>
      </c>
      <c r="B565" t="s">
        <v>269</v>
      </c>
      <c r="C565" s="6">
        <v>45858</v>
      </c>
      <c r="D565">
        <v>2.0099999999999998</v>
      </c>
      <c r="E565">
        <v>2.1</v>
      </c>
      <c r="F565">
        <v>2.0099999999999998</v>
      </c>
      <c r="G565">
        <v>2.0099999999999998</v>
      </c>
      <c r="I565" s="91">
        <f t="shared" si="28"/>
        <v>2.0099999999999998</v>
      </c>
    </row>
    <row r="566" spans="1:9" x14ac:dyDescent="0.35">
      <c r="A566" s="13" t="str">
        <f t="shared" si="27"/>
        <v>PP1_2025-07-20</v>
      </c>
      <c r="B566" t="s">
        <v>274</v>
      </c>
      <c r="C566" s="6">
        <v>45858</v>
      </c>
      <c r="D566">
        <v>7.11</v>
      </c>
      <c r="E566">
        <v>7.27</v>
      </c>
      <c r="F566">
        <v>7.64</v>
      </c>
      <c r="G566">
        <v>7.6</v>
      </c>
      <c r="I566" s="91">
        <f t="shared" si="28"/>
        <v>7.11</v>
      </c>
    </row>
    <row r="567" spans="1:9" x14ac:dyDescent="0.35">
      <c r="A567" s="13" t="str">
        <f t="shared" si="27"/>
        <v>RB1_2025-07-20</v>
      </c>
      <c r="B567" t="s">
        <v>686</v>
      </c>
      <c r="C567" s="6">
        <v>45858</v>
      </c>
      <c r="D567">
        <v>14.1</v>
      </c>
      <c r="E567">
        <v>14.4</v>
      </c>
      <c r="F567">
        <v>15.3</v>
      </c>
      <c r="G567">
        <v>15</v>
      </c>
      <c r="I567" s="91">
        <f t="shared" si="28"/>
        <v>14.1</v>
      </c>
    </row>
    <row r="568" spans="1:9" x14ac:dyDescent="0.35">
      <c r="A568" s="13" t="str">
        <f t="shared" si="27"/>
        <v>RBA_2025-07-20</v>
      </c>
      <c r="B568" t="s">
        <v>279</v>
      </c>
      <c r="C568" s="6">
        <v>45858</v>
      </c>
      <c r="D568">
        <v>2.78</v>
      </c>
      <c r="E568">
        <v>2.68</v>
      </c>
      <c r="F568">
        <v>2.7</v>
      </c>
      <c r="G568">
        <v>2.66</v>
      </c>
      <c r="I568" s="91">
        <f t="shared" si="28"/>
        <v>2.66</v>
      </c>
    </row>
    <row r="569" spans="1:9" x14ac:dyDescent="0.35">
      <c r="A569" s="13" t="str">
        <f t="shared" si="27"/>
        <v>RO1A_2025-07-20</v>
      </c>
      <c r="B569" t="s">
        <v>1302</v>
      </c>
      <c r="C569" s="6">
        <v>45858</v>
      </c>
      <c r="D569">
        <v>6.29</v>
      </c>
      <c r="E569">
        <v>6.67</v>
      </c>
      <c r="F569">
        <v>6.5</v>
      </c>
      <c r="G569">
        <v>6.52</v>
      </c>
      <c r="I569" s="91">
        <f t="shared" si="28"/>
        <v>6.29</v>
      </c>
    </row>
    <row r="570" spans="1:9" x14ac:dyDescent="0.35">
      <c r="A570" s="13" t="str">
        <f t="shared" si="27"/>
        <v>ROL1_2025-07-20</v>
      </c>
      <c r="B570" t="s">
        <v>289</v>
      </c>
      <c r="C570" s="6">
        <v>45858</v>
      </c>
      <c r="D570">
        <v>9.3000000000000007</v>
      </c>
      <c r="E570">
        <v>19.399999999999999</v>
      </c>
      <c r="F570">
        <v>19.2</v>
      </c>
      <c r="G570">
        <v>19.399999999999999</v>
      </c>
      <c r="I570" s="91">
        <f t="shared" si="28"/>
        <v>9.3000000000000007</v>
      </c>
    </row>
    <row r="571" spans="1:9" x14ac:dyDescent="0.35">
      <c r="A571" s="13" t="str">
        <f t="shared" si="27"/>
        <v>SB2_2025-07-20</v>
      </c>
      <c r="B571" t="s">
        <v>447</v>
      </c>
      <c r="C571" s="6">
        <v>45858</v>
      </c>
      <c r="D571">
        <v>7.15</v>
      </c>
      <c r="E571">
        <v>6.98</v>
      </c>
      <c r="F571">
        <v>6.9</v>
      </c>
      <c r="G571">
        <v>7.35</v>
      </c>
      <c r="I571" s="91">
        <f t="shared" si="28"/>
        <v>6.9</v>
      </c>
    </row>
    <row r="572" spans="1:9" x14ac:dyDescent="0.35">
      <c r="A572" s="13" t="str">
        <f t="shared" si="27"/>
        <v>SB5_2025-07-20</v>
      </c>
      <c r="B572" t="s">
        <v>692</v>
      </c>
      <c r="C572" s="6">
        <v>45858</v>
      </c>
      <c r="D572">
        <v>13</v>
      </c>
      <c r="E572">
        <v>10.8</v>
      </c>
      <c r="F572">
        <v>11.3</v>
      </c>
      <c r="G572">
        <v>10.7</v>
      </c>
      <c r="I572" s="91">
        <f t="shared" si="28"/>
        <v>10.7</v>
      </c>
    </row>
    <row r="573" spans="1:9" x14ac:dyDescent="0.35">
      <c r="A573" s="13" t="str">
        <f t="shared" si="27"/>
        <v>SB9_2025-07-20</v>
      </c>
      <c r="B573" t="s">
        <v>298</v>
      </c>
      <c r="C573" s="6">
        <v>45858</v>
      </c>
      <c r="D573">
        <v>18.8</v>
      </c>
      <c r="E573">
        <v>18.399999999999999</v>
      </c>
      <c r="F573">
        <v>14.7</v>
      </c>
      <c r="G573">
        <v>15.2</v>
      </c>
      <c r="I573" s="91">
        <f t="shared" si="28"/>
        <v>14.7</v>
      </c>
    </row>
    <row r="574" spans="1:9" x14ac:dyDescent="0.35">
      <c r="A574" s="13" t="str">
        <f t="shared" si="27"/>
        <v>SBA_2025-07-20</v>
      </c>
      <c r="B574" t="s">
        <v>695</v>
      </c>
      <c r="C574" s="6">
        <v>45858</v>
      </c>
      <c r="D574">
        <v>8.4</v>
      </c>
      <c r="E574">
        <v>6.46</v>
      </c>
      <c r="F574">
        <v>7.21</v>
      </c>
      <c r="G574">
        <v>7.56</v>
      </c>
      <c r="I574" s="91">
        <f t="shared" si="28"/>
        <v>6.46</v>
      </c>
    </row>
    <row r="575" spans="1:9" x14ac:dyDescent="0.35">
      <c r="A575" s="13" t="str">
        <f t="shared" si="27"/>
        <v>SC6_2025-07-20</v>
      </c>
      <c r="B575" t="s">
        <v>808</v>
      </c>
      <c r="C575" s="6">
        <v>45858</v>
      </c>
      <c r="D575">
        <v>3.06</v>
      </c>
      <c r="E575">
        <v>3.1</v>
      </c>
      <c r="F575">
        <v>3.19</v>
      </c>
      <c r="G575">
        <v>3.2</v>
      </c>
      <c r="I575" s="91">
        <f t="shared" si="28"/>
        <v>3.06</v>
      </c>
    </row>
    <row r="576" spans="1:9" x14ac:dyDescent="0.35">
      <c r="A576" s="13" t="str">
        <f t="shared" si="27"/>
        <v>SPBP1_2025-07-20</v>
      </c>
      <c r="B576" t="s">
        <v>301</v>
      </c>
      <c r="C576" s="6">
        <v>45858</v>
      </c>
      <c r="D576">
        <v>7.15</v>
      </c>
      <c r="E576">
        <v>7.07</v>
      </c>
      <c r="F576">
        <v>7.07</v>
      </c>
      <c r="G576">
        <v>7.08</v>
      </c>
      <c r="I576" s="91">
        <f t="shared" si="28"/>
        <v>7.07</v>
      </c>
    </row>
    <row r="577" spans="1:9" x14ac:dyDescent="0.35">
      <c r="A577" s="13" t="str">
        <f t="shared" si="27"/>
        <v>SPBP2_2025-07-20</v>
      </c>
      <c r="B577" t="s">
        <v>303</v>
      </c>
      <c r="C577" s="6">
        <v>45858</v>
      </c>
      <c r="D577">
        <v>14.1</v>
      </c>
      <c r="E577">
        <v>13.6</v>
      </c>
      <c r="F577">
        <v>13.6</v>
      </c>
      <c r="G577">
        <v>14.4</v>
      </c>
      <c r="I577" s="91">
        <f t="shared" si="28"/>
        <v>13.6</v>
      </c>
    </row>
    <row r="578" spans="1:9" x14ac:dyDescent="0.35">
      <c r="A578" s="13" t="str">
        <f t="shared" si="27"/>
        <v>SW1_2025-07-20</v>
      </c>
      <c r="B578" t="s">
        <v>810</v>
      </c>
      <c r="C578" s="6">
        <v>45858</v>
      </c>
      <c r="D578">
        <v>0.78</v>
      </c>
      <c r="E578">
        <v>0.77</v>
      </c>
      <c r="F578">
        <v>0.86</v>
      </c>
      <c r="G578">
        <v>0.86</v>
      </c>
      <c r="I578" s="91">
        <f t="shared" si="28"/>
        <v>0.77</v>
      </c>
    </row>
    <row r="579" spans="1:9" x14ac:dyDescent="0.35">
      <c r="A579" s="13" t="str">
        <f t="shared" si="27"/>
        <v>SYL1_2025-07-20</v>
      </c>
      <c r="B579" t="s">
        <v>307</v>
      </c>
      <c r="C579" s="6">
        <v>45858</v>
      </c>
      <c r="D579">
        <v>3.11</v>
      </c>
      <c r="E579">
        <v>2.66</v>
      </c>
      <c r="F579">
        <v>2.69</v>
      </c>
      <c r="G579">
        <v>2.65</v>
      </c>
      <c r="I579" s="91">
        <f t="shared" si="28"/>
        <v>2.65</v>
      </c>
    </row>
    <row r="580" spans="1:9" x14ac:dyDescent="0.35">
      <c r="A580" s="13" t="str">
        <f t="shared" si="27"/>
        <v>SYNL1_2025-07-20</v>
      </c>
      <c r="B580" t="s">
        <v>310</v>
      </c>
      <c r="C580" s="6">
        <v>45858</v>
      </c>
      <c r="D580">
        <v>5.25</v>
      </c>
      <c r="E580">
        <v>4.67</v>
      </c>
      <c r="F580">
        <v>5.68</v>
      </c>
      <c r="G580">
        <v>5.01</v>
      </c>
      <c r="I580" s="91">
        <f t="shared" si="28"/>
        <v>4.67</v>
      </c>
    </row>
    <row r="581" spans="1:9" x14ac:dyDescent="0.35">
      <c r="A581" s="13" t="str">
        <f t="shared" si="27"/>
        <v>WP1_2025-07-20</v>
      </c>
      <c r="B581" t="s">
        <v>1268</v>
      </c>
      <c r="C581" s="6">
        <v>45858</v>
      </c>
      <c r="D581">
        <v>61.8</v>
      </c>
      <c r="E581">
        <v>55.1</v>
      </c>
      <c r="F581">
        <v>52.9</v>
      </c>
      <c r="G581">
        <v>50</v>
      </c>
      <c r="I581" s="91">
        <f t="shared" si="28"/>
        <v>50</v>
      </c>
    </row>
    <row r="582" spans="1:9" x14ac:dyDescent="0.35">
      <c r="A582" s="13" t="str">
        <f t="shared" si="27"/>
        <v>WP2_2025-07-20</v>
      </c>
      <c r="B582" t="s">
        <v>529</v>
      </c>
      <c r="C582" s="6">
        <v>45858</v>
      </c>
      <c r="D582">
        <v>16.600000000000001</v>
      </c>
      <c r="E582">
        <v>16.5</v>
      </c>
      <c r="F582">
        <v>18.8</v>
      </c>
      <c r="G582">
        <v>15.9</v>
      </c>
      <c r="I582" s="91">
        <f t="shared" si="28"/>
        <v>15.9</v>
      </c>
    </row>
    <row r="583" spans="1:9" x14ac:dyDescent="0.35">
      <c r="A583" s="13" t="str">
        <f t="shared" si="27"/>
        <v>WP3_2025-07-20</v>
      </c>
      <c r="B583" t="s">
        <v>1269</v>
      </c>
      <c r="C583" s="6">
        <v>45858</v>
      </c>
      <c r="D583">
        <v>20.100000000000001</v>
      </c>
      <c r="E583">
        <v>20.2</v>
      </c>
      <c r="F583">
        <v>20.399999999999999</v>
      </c>
      <c r="G583">
        <v>19.100000000000001</v>
      </c>
      <c r="I583" s="91">
        <f t="shared" si="28"/>
        <v>19.100000000000001</v>
      </c>
    </row>
    <row r="584" spans="1:9" x14ac:dyDescent="0.35">
      <c r="A584" s="13" t="str">
        <f t="shared" si="27"/>
        <v>WP4_2025-07-20</v>
      </c>
      <c r="B584" t="s">
        <v>1270</v>
      </c>
      <c r="C584" s="6">
        <v>45858</v>
      </c>
      <c r="D584">
        <v>20.399999999999999</v>
      </c>
      <c r="E584">
        <v>21.2</v>
      </c>
      <c r="F584">
        <v>19.899999999999999</v>
      </c>
      <c r="G584">
        <v>21</v>
      </c>
      <c r="I584" s="91">
        <f t="shared" si="28"/>
        <v>19.899999999999999</v>
      </c>
    </row>
    <row r="585" spans="1:9" x14ac:dyDescent="0.35">
      <c r="A585" s="13" t="str">
        <f t="shared" ref="A585:A648" si="29">$B585&amp;"_"&amp;TEXT($C585,"yyyy-mm-dd")</f>
        <v>ABM4_2025-07-27</v>
      </c>
      <c r="B585" t="s">
        <v>381</v>
      </c>
      <c r="C585" s="6">
        <v>45865</v>
      </c>
      <c r="D585">
        <v>4.7300000000000004</v>
      </c>
      <c r="E585">
        <v>4.3899999999999997</v>
      </c>
      <c r="F585">
        <v>4.2699999999999996</v>
      </c>
      <c r="G585">
        <v>4.22</v>
      </c>
      <c r="I585" s="91">
        <f t="shared" si="28"/>
        <v>4.22</v>
      </c>
    </row>
    <row r="586" spans="1:9" x14ac:dyDescent="0.35">
      <c r="A586" s="13" t="str">
        <f t="shared" si="29"/>
        <v>AC1_2025-07-27</v>
      </c>
      <c r="B586" t="s">
        <v>316</v>
      </c>
      <c r="C586" s="6">
        <v>45865</v>
      </c>
      <c r="D586">
        <v>5.36</v>
      </c>
      <c r="E586">
        <v>5.19</v>
      </c>
      <c r="F586">
        <v>5.34</v>
      </c>
      <c r="G586">
        <v>5.13</v>
      </c>
      <c r="I586" s="91">
        <f t="shared" si="28"/>
        <v>5.13</v>
      </c>
    </row>
    <row r="587" spans="1:9" x14ac:dyDescent="0.35">
      <c r="A587" s="13" t="str">
        <f t="shared" si="29"/>
        <v>AC5_2025-07-27</v>
      </c>
      <c r="B587" t="s">
        <v>622</v>
      </c>
      <c r="C587" s="6">
        <v>45865</v>
      </c>
      <c r="D587">
        <v>2.39</v>
      </c>
      <c r="E587">
        <v>2.41</v>
      </c>
      <c r="F587">
        <v>2.31</v>
      </c>
      <c r="G587">
        <v>2.5099999999999998</v>
      </c>
      <c r="I587" s="91">
        <f t="shared" si="28"/>
        <v>2.31</v>
      </c>
    </row>
    <row r="588" spans="1:9" x14ac:dyDescent="0.35">
      <c r="A588" s="13" t="str">
        <f t="shared" si="29"/>
        <v>APL1_2025-07-27</v>
      </c>
      <c r="B588" t="s">
        <v>312</v>
      </c>
      <c r="C588" s="6">
        <v>45865</v>
      </c>
      <c r="D588">
        <v>10.8</v>
      </c>
      <c r="E588">
        <v>11.1</v>
      </c>
      <c r="F588">
        <v>11.2</v>
      </c>
      <c r="G588">
        <v>10.6</v>
      </c>
      <c r="I588" s="91">
        <f t="shared" si="28"/>
        <v>10.6</v>
      </c>
    </row>
    <row r="589" spans="1:9" x14ac:dyDescent="0.35">
      <c r="A589" s="13" t="str">
        <f t="shared" si="29"/>
        <v>ATL1_2025-07-27</v>
      </c>
      <c r="B589" t="s">
        <v>627</v>
      </c>
      <c r="C589" s="6">
        <v>45865</v>
      </c>
      <c r="D589">
        <v>8.2100000000000009</v>
      </c>
      <c r="E589">
        <v>8.26</v>
      </c>
      <c r="F589">
        <v>8.24</v>
      </c>
      <c r="G589">
        <v>8.24</v>
      </c>
      <c r="I589" s="91">
        <f t="shared" si="28"/>
        <v>8.2100000000000009</v>
      </c>
    </row>
    <row r="590" spans="1:9" x14ac:dyDescent="0.35">
      <c r="A590" s="13" t="str">
        <f t="shared" si="29"/>
        <v>AX1_2025-07-27</v>
      </c>
      <c r="B590" t="s">
        <v>168</v>
      </c>
      <c r="C590" s="6">
        <v>45865</v>
      </c>
      <c r="D590">
        <v>0.75</v>
      </c>
      <c r="E590">
        <v>0.76</v>
      </c>
      <c r="F590">
        <v>0.73</v>
      </c>
      <c r="G590">
        <v>0.65</v>
      </c>
      <c r="I590" s="91">
        <f t="shared" si="28"/>
        <v>0.65</v>
      </c>
    </row>
    <row r="591" spans="1:9" x14ac:dyDescent="0.35">
      <c r="A591" s="13" t="str">
        <f t="shared" si="29"/>
        <v>BD1A_2025-07-27</v>
      </c>
      <c r="B591" t="s">
        <v>602</v>
      </c>
      <c r="C591" s="6">
        <v>45865</v>
      </c>
      <c r="D591">
        <v>4.5599999999999996</v>
      </c>
      <c r="E591">
        <v>4.12</v>
      </c>
      <c r="F591">
        <v>4.22</v>
      </c>
      <c r="G591">
        <v>4.2</v>
      </c>
      <c r="I591" s="91">
        <f t="shared" si="28"/>
        <v>4.12</v>
      </c>
    </row>
    <row r="592" spans="1:9" x14ac:dyDescent="0.35">
      <c r="A592" s="13" t="str">
        <f t="shared" si="29"/>
        <v>BB1_2025-07-27</v>
      </c>
      <c r="B592" t="s">
        <v>181</v>
      </c>
      <c r="C592" s="6">
        <v>45865</v>
      </c>
      <c r="D592">
        <v>7.91</v>
      </c>
      <c r="E592">
        <v>8.26</v>
      </c>
      <c r="F592">
        <v>7.94</v>
      </c>
      <c r="G592">
        <v>8.7799999999999994</v>
      </c>
      <c r="I592" s="91">
        <f t="shared" si="28"/>
        <v>7.91</v>
      </c>
    </row>
    <row r="593" spans="1:9" x14ac:dyDescent="0.35">
      <c r="A593" s="13" t="str">
        <f t="shared" si="29"/>
        <v>BD4_2025-07-27</v>
      </c>
      <c r="B593" t="s">
        <v>636</v>
      </c>
      <c r="C593" s="6">
        <v>45865</v>
      </c>
      <c r="D593">
        <v>3.05</v>
      </c>
      <c r="E593">
        <v>2.66</v>
      </c>
      <c r="F593">
        <v>2.67</v>
      </c>
      <c r="G593">
        <v>2.65</v>
      </c>
      <c r="I593" s="91">
        <f t="shared" si="28"/>
        <v>2.65</v>
      </c>
    </row>
    <row r="594" spans="1:9" x14ac:dyDescent="0.35">
      <c r="A594" s="13" t="str">
        <f t="shared" si="29"/>
        <v>BRL1_2025-07-27</v>
      </c>
      <c r="B594" t="s">
        <v>195</v>
      </c>
      <c r="C594" s="6">
        <v>45865</v>
      </c>
      <c r="D594">
        <v>6.8</v>
      </c>
      <c r="E594">
        <v>6.44</v>
      </c>
      <c r="F594">
        <v>6.43</v>
      </c>
      <c r="G594">
        <v>6.83</v>
      </c>
      <c r="I594" s="91">
        <f t="shared" si="28"/>
        <v>6.43</v>
      </c>
    </row>
    <row r="595" spans="1:9" x14ac:dyDescent="0.35">
      <c r="A595" s="13" t="str">
        <f t="shared" si="29"/>
        <v>CB2_2025-07-27</v>
      </c>
      <c r="B595" t="s">
        <v>198</v>
      </c>
      <c r="C595" s="6">
        <v>45865</v>
      </c>
      <c r="D595">
        <v>6.32</v>
      </c>
      <c r="E595">
        <v>6.13</v>
      </c>
      <c r="F595">
        <v>6.1</v>
      </c>
      <c r="G595">
        <v>6.3</v>
      </c>
      <c r="I595" s="91">
        <f t="shared" si="28"/>
        <v>6.1</v>
      </c>
    </row>
    <row r="596" spans="1:9" x14ac:dyDescent="0.35">
      <c r="A596" s="13" t="str">
        <f t="shared" si="29"/>
        <v>CB3_2025-07-27</v>
      </c>
      <c r="B596" t="s">
        <v>201</v>
      </c>
      <c r="C596" s="6">
        <v>45865</v>
      </c>
      <c r="D596">
        <v>6.66</v>
      </c>
      <c r="E596">
        <v>6.51</v>
      </c>
      <c r="F596">
        <v>6.34</v>
      </c>
      <c r="G596">
        <v>6.56</v>
      </c>
      <c r="I596" s="91">
        <f t="shared" si="28"/>
        <v>6.34</v>
      </c>
    </row>
    <row r="597" spans="1:9" x14ac:dyDescent="0.35">
      <c r="A597" s="13" t="str">
        <f t="shared" si="29"/>
        <v>CL5_2025-07-27</v>
      </c>
      <c r="B597" t="s">
        <v>217</v>
      </c>
      <c r="C597" s="6">
        <v>45865</v>
      </c>
      <c r="D597">
        <v>10.1</v>
      </c>
      <c r="E597">
        <v>11.2</v>
      </c>
      <c r="F597">
        <v>10.1</v>
      </c>
      <c r="G597">
        <v>9.58</v>
      </c>
      <c r="I597" s="91">
        <f t="shared" si="28"/>
        <v>9.58</v>
      </c>
    </row>
    <row r="598" spans="1:9" x14ac:dyDescent="0.35">
      <c r="A598" s="13" t="str">
        <f t="shared" si="29"/>
        <v>CL4_2025-07-27</v>
      </c>
      <c r="B598" t="s">
        <v>211</v>
      </c>
      <c r="C598" s="6">
        <v>45865</v>
      </c>
      <c r="D598">
        <v>12.8</v>
      </c>
      <c r="E598">
        <v>12.3</v>
      </c>
      <c r="F598">
        <v>11.8</v>
      </c>
      <c r="G598">
        <v>12.2</v>
      </c>
      <c r="I598" s="91">
        <f t="shared" si="28"/>
        <v>11.8</v>
      </c>
    </row>
    <row r="599" spans="1:9" x14ac:dyDescent="0.35">
      <c r="A599" s="13" t="str">
        <f t="shared" si="29"/>
        <v>COL1_2025-07-27</v>
      </c>
      <c r="B599" t="s">
        <v>339</v>
      </c>
      <c r="C599" s="6">
        <v>45865</v>
      </c>
      <c r="D599">
        <v>5.86</v>
      </c>
      <c r="E599">
        <v>6.37</v>
      </c>
      <c r="F599">
        <v>6.14</v>
      </c>
      <c r="G599">
        <v>6.24</v>
      </c>
      <c r="I599" s="91">
        <f t="shared" si="28"/>
        <v>5.86</v>
      </c>
    </row>
    <row r="600" spans="1:9" x14ac:dyDescent="0.35">
      <c r="A600" s="13" t="str">
        <f t="shared" si="29"/>
        <v>CTL1_2025-07-27</v>
      </c>
      <c r="B600" t="s">
        <v>223</v>
      </c>
      <c r="C600" s="6">
        <v>45865</v>
      </c>
      <c r="D600">
        <v>7.82</v>
      </c>
      <c r="E600">
        <v>8.16</v>
      </c>
      <c r="F600">
        <v>6.99</v>
      </c>
      <c r="G600">
        <v>7.17</v>
      </c>
      <c r="I600" s="91">
        <f t="shared" si="28"/>
        <v>6.99</v>
      </c>
    </row>
    <row r="601" spans="1:9" x14ac:dyDescent="0.35">
      <c r="A601" s="13" t="str">
        <f t="shared" si="29"/>
        <v>CVL1_2025-07-27</v>
      </c>
      <c r="B601" t="s">
        <v>225</v>
      </c>
      <c r="C601" s="6">
        <v>45865</v>
      </c>
      <c r="D601">
        <v>15.3</v>
      </c>
      <c r="E601">
        <v>14.9</v>
      </c>
      <c r="F601">
        <v>14.6</v>
      </c>
      <c r="G601">
        <v>15</v>
      </c>
      <c r="I601" s="91">
        <f t="shared" si="28"/>
        <v>14.6</v>
      </c>
    </row>
    <row r="602" spans="1:9" x14ac:dyDescent="0.35">
      <c r="A602" s="13" t="str">
        <f t="shared" si="29"/>
        <v>DB1_2025-07-27</v>
      </c>
      <c r="B602" t="s">
        <v>227</v>
      </c>
      <c r="C602" s="6">
        <v>45865</v>
      </c>
      <c r="D602">
        <v>3.87</v>
      </c>
      <c r="E602">
        <v>3.73</v>
      </c>
      <c r="F602">
        <v>3.55</v>
      </c>
      <c r="G602">
        <v>3.54</v>
      </c>
      <c r="I602" s="91">
        <f t="shared" si="28"/>
        <v>3.54</v>
      </c>
    </row>
    <row r="603" spans="1:9" x14ac:dyDescent="0.35">
      <c r="A603" s="13" t="str">
        <f t="shared" si="29"/>
        <v>DE1_2025-07-27</v>
      </c>
      <c r="B603" t="s">
        <v>231</v>
      </c>
      <c r="C603" s="6">
        <v>45865</v>
      </c>
      <c r="D603">
        <v>5.64</v>
      </c>
      <c r="E603">
        <v>6.05</v>
      </c>
      <c r="F603">
        <v>5.85</v>
      </c>
      <c r="G603">
        <v>3.67</v>
      </c>
      <c r="I603" s="91">
        <f t="shared" si="28"/>
        <v>3.67</v>
      </c>
    </row>
    <row r="604" spans="1:9" x14ac:dyDescent="0.35">
      <c r="A604" s="13" t="str">
        <f t="shared" si="29"/>
        <v>DS21-1_2025-07-27</v>
      </c>
      <c r="B604" t="s">
        <v>858</v>
      </c>
      <c r="C604" s="6">
        <v>45865</v>
      </c>
      <c r="D604">
        <v>7.24</v>
      </c>
      <c r="E604">
        <v>7.67</v>
      </c>
      <c r="F604">
        <v>7.18</v>
      </c>
      <c r="G604">
        <v>6.52</v>
      </c>
      <c r="I604" s="91">
        <f t="shared" si="28"/>
        <v>6.52</v>
      </c>
    </row>
    <row r="605" spans="1:9" x14ac:dyDescent="0.35">
      <c r="A605" s="13" t="str">
        <f t="shared" si="29"/>
        <v>ETL1_2025-07-27</v>
      </c>
      <c r="B605" t="s">
        <v>236</v>
      </c>
      <c r="C605" s="6">
        <v>45865</v>
      </c>
      <c r="D605">
        <v>4.3</v>
      </c>
      <c r="E605">
        <v>4.4800000000000004</v>
      </c>
      <c r="F605">
        <v>4.32</v>
      </c>
      <c r="G605">
        <v>4.33</v>
      </c>
      <c r="I605" s="91">
        <f t="shared" si="28"/>
        <v>4.3</v>
      </c>
    </row>
    <row r="606" spans="1:9" x14ac:dyDescent="0.35">
      <c r="A606" s="13" t="str">
        <f t="shared" si="29"/>
        <v>FC1_2025-07-27</v>
      </c>
      <c r="B606" t="s">
        <v>752</v>
      </c>
      <c r="C606" s="6">
        <v>45865</v>
      </c>
      <c r="D606">
        <v>1.66</v>
      </c>
      <c r="E606">
        <v>1.64</v>
      </c>
      <c r="F606">
        <v>1.58</v>
      </c>
      <c r="G606">
        <v>1.79</v>
      </c>
      <c r="I606" s="91">
        <f t="shared" si="28"/>
        <v>1.58</v>
      </c>
    </row>
    <row r="607" spans="1:9" x14ac:dyDescent="0.35">
      <c r="A607" s="13" t="str">
        <f t="shared" si="29"/>
        <v>GRPL1_2025-07-27</v>
      </c>
      <c r="B607" t="s">
        <v>349</v>
      </c>
      <c r="C607" s="6">
        <v>45865</v>
      </c>
      <c r="D607">
        <v>15.5</v>
      </c>
      <c r="E607">
        <v>13.1</v>
      </c>
      <c r="F607">
        <v>14.4</v>
      </c>
      <c r="G607">
        <v>13.1</v>
      </c>
      <c r="I607" s="91">
        <f t="shared" si="28"/>
        <v>13.1</v>
      </c>
    </row>
    <row r="608" spans="1:9" x14ac:dyDescent="0.35">
      <c r="A608" s="13" t="str">
        <f t="shared" si="29"/>
        <v>HA1_2025-07-27</v>
      </c>
      <c r="B608" t="s">
        <v>241</v>
      </c>
      <c r="C608" s="6">
        <v>45865</v>
      </c>
      <c r="D608">
        <v>31.1</v>
      </c>
      <c r="E608">
        <v>32.5</v>
      </c>
      <c r="F608">
        <v>32</v>
      </c>
      <c r="G608">
        <v>31.5</v>
      </c>
      <c r="I608" s="91">
        <f t="shared" si="28"/>
        <v>31.1</v>
      </c>
    </row>
    <row r="609" spans="1:9" x14ac:dyDescent="0.35">
      <c r="A609" s="13" t="str">
        <f t="shared" si="29"/>
        <v>HB3_2025-07-27</v>
      </c>
      <c r="B609" t="s">
        <v>245</v>
      </c>
      <c r="C609" s="6">
        <v>45865</v>
      </c>
      <c r="D609">
        <v>4.0999999999999996</v>
      </c>
      <c r="E609">
        <v>3.96</v>
      </c>
      <c r="F609">
        <v>4.1900000000000004</v>
      </c>
      <c r="G609">
        <v>4.04</v>
      </c>
      <c r="I609" s="91">
        <f t="shared" si="28"/>
        <v>3.96</v>
      </c>
    </row>
    <row r="610" spans="1:9" x14ac:dyDescent="0.35">
      <c r="A610" s="13" t="str">
        <f t="shared" si="29"/>
        <v>HL2_2025-07-27</v>
      </c>
      <c r="B610" t="s">
        <v>249</v>
      </c>
      <c r="C610" s="6">
        <v>45865</v>
      </c>
      <c r="D610">
        <v>8.98</v>
      </c>
      <c r="E610">
        <v>6.97</v>
      </c>
      <c r="F610">
        <v>6.31</v>
      </c>
      <c r="G610">
        <v>6.14</v>
      </c>
      <c r="I610" s="91">
        <f t="shared" si="28"/>
        <v>6.14</v>
      </c>
    </row>
    <row r="611" spans="1:9" x14ac:dyDescent="0.35">
      <c r="A611" s="13" t="str">
        <f t="shared" si="29"/>
        <v>JC5_2025-07-27</v>
      </c>
      <c r="B611" t="s">
        <v>770</v>
      </c>
      <c r="C611" s="6">
        <v>45865</v>
      </c>
      <c r="D611">
        <v>1.21</v>
      </c>
      <c r="E611">
        <v>1.1499999999999999</v>
      </c>
      <c r="F611">
        <v>1.08</v>
      </c>
      <c r="G611">
        <v>1.1599999999999999</v>
      </c>
      <c r="I611" s="91">
        <f t="shared" si="28"/>
        <v>1.08</v>
      </c>
    </row>
    <row r="612" spans="1:9" x14ac:dyDescent="0.35">
      <c r="A612" s="13" t="str">
        <f t="shared" si="29"/>
        <v>JC6_2025-07-27</v>
      </c>
      <c r="B612" t="s">
        <v>772</v>
      </c>
      <c r="C612" s="6">
        <v>45865</v>
      </c>
      <c r="D612">
        <v>2.44</v>
      </c>
      <c r="E612">
        <v>2.35</v>
      </c>
      <c r="F612">
        <v>2.34</v>
      </c>
      <c r="G612">
        <v>2.14</v>
      </c>
      <c r="I612" s="91">
        <f t="shared" si="28"/>
        <v>2.14</v>
      </c>
    </row>
    <row r="613" spans="1:9" x14ac:dyDescent="0.35">
      <c r="A613" s="13" t="str">
        <f t="shared" si="29"/>
        <v>LSC1_2025-07-27</v>
      </c>
      <c r="B613" t="s">
        <v>666</v>
      </c>
      <c r="C613" s="6">
        <v>45865</v>
      </c>
      <c r="D613">
        <v>6.55</v>
      </c>
      <c r="E613">
        <v>4.7300000000000004</v>
      </c>
      <c r="F613">
        <v>4.83</v>
      </c>
      <c r="G613">
        <v>4.83</v>
      </c>
      <c r="I613" s="91">
        <f t="shared" si="28"/>
        <v>4.7300000000000004</v>
      </c>
    </row>
    <row r="614" spans="1:9" x14ac:dyDescent="0.35">
      <c r="A614" s="13" t="str">
        <f t="shared" si="29"/>
        <v>MB3_2025-07-27</v>
      </c>
      <c r="B614" t="s">
        <v>256</v>
      </c>
      <c r="C614" s="6">
        <v>45865</v>
      </c>
      <c r="D614">
        <v>1.93</v>
      </c>
      <c r="E614">
        <v>1.98</v>
      </c>
      <c r="F614">
        <v>1.91</v>
      </c>
      <c r="G614">
        <v>2</v>
      </c>
      <c r="I614" s="91">
        <f t="shared" si="28"/>
        <v>1.91</v>
      </c>
    </row>
    <row r="615" spans="1:9" x14ac:dyDescent="0.35">
      <c r="A615" s="13" t="str">
        <f t="shared" si="29"/>
        <v>MDWL1_2025-07-27</v>
      </c>
      <c r="B615" t="s">
        <v>260</v>
      </c>
      <c r="C615" s="6">
        <v>45865</v>
      </c>
      <c r="D615">
        <v>3.55</v>
      </c>
      <c r="E615">
        <v>3.63</v>
      </c>
      <c r="F615">
        <v>3.56</v>
      </c>
      <c r="G615">
        <v>3.58</v>
      </c>
      <c r="I615" s="91">
        <f t="shared" si="28"/>
        <v>3.55</v>
      </c>
    </row>
    <row r="616" spans="1:9" x14ac:dyDescent="0.35">
      <c r="A616" s="13" t="str">
        <f t="shared" si="29"/>
        <v>MR2_2025-07-27</v>
      </c>
      <c r="B616" t="s">
        <v>1135</v>
      </c>
      <c r="C616" s="6">
        <v>45865</v>
      </c>
      <c r="D616">
        <v>5.19</v>
      </c>
      <c r="E616">
        <v>4.76</v>
      </c>
      <c r="F616">
        <v>5</v>
      </c>
      <c r="G616">
        <v>4.74</v>
      </c>
      <c r="I616" s="91">
        <f t="shared" si="28"/>
        <v>4.74</v>
      </c>
    </row>
    <row r="617" spans="1:9" x14ac:dyDescent="0.35">
      <c r="A617" s="13" t="str">
        <f t="shared" si="29"/>
        <v>MR4_2025-07-27</v>
      </c>
      <c r="B617" t="s">
        <v>265</v>
      </c>
      <c r="C617" s="6">
        <v>45865</v>
      </c>
      <c r="D617">
        <v>4.79</v>
      </c>
      <c r="E617">
        <v>5.18</v>
      </c>
      <c r="F617">
        <v>5.71</v>
      </c>
      <c r="G617">
        <v>4.92</v>
      </c>
      <c r="I617" s="91">
        <f t="shared" si="28"/>
        <v>4.79</v>
      </c>
    </row>
    <row r="618" spans="1:9" x14ac:dyDescent="0.35">
      <c r="A618" s="13" t="str">
        <f t="shared" si="29"/>
        <v>MRCL1_2025-07-27</v>
      </c>
      <c r="B618" t="s">
        <v>362</v>
      </c>
      <c r="C618" s="6">
        <v>45865</v>
      </c>
      <c r="D618">
        <v>3.87</v>
      </c>
      <c r="E618">
        <v>3.73</v>
      </c>
      <c r="F618">
        <v>3.75</v>
      </c>
      <c r="G618">
        <v>3.74</v>
      </c>
      <c r="I618" s="91">
        <f t="shared" si="28"/>
        <v>3.73</v>
      </c>
    </row>
    <row r="619" spans="1:9" x14ac:dyDescent="0.35">
      <c r="A619" s="13" t="str">
        <f t="shared" si="29"/>
        <v>PL1_2025-07-27</v>
      </c>
      <c r="B619" t="s">
        <v>267</v>
      </c>
      <c r="C619" s="6">
        <v>45865</v>
      </c>
      <c r="D619">
        <v>3.75</v>
      </c>
      <c r="E619">
        <v>3.7</v>
      </c>
      <c r="F619">
        <v>3.64</v>
      </c>
      <c r="G619">
        <v>3.73</v>
      </c>
      <c r="I619" s="91">
        <f t="shared" si="28"/>
        <v>3.64</v>
      </c>
    </row>
    <row r="620" spans="1:9" x14ac:dyDescent="0.35">
      <c r="A620" s="13" t="str">
        <f t="shared" si="29"/>
        <v>PMRL1_2025-07-27</v>
      </c>
      <c r="B620" t="s">
        <v>269</v>
      </c>
      <c r="C620" s="6">
        <v>45865</v>
      </c>
      <c r="D620">
        <v>3.81</v>
      </c>
      <c r="E620">
        <v>3.84</v>
      </c>
      <c r="F620">
        <v>3.63</v>
      </c>
      <c r="G620">
        <v>3.93</v>
      </c>
      <c r="I620" s="91">
        <f t="shared" si="28"/>
        <v>3.63</v>
      </c>
    </row>
    <row r="621" spans="1:9" x14ac:dyDescent="0.35">
      <c r="A621" s="13" t="str">
        <f t="shared" si="29"/>
        <v>PNVL1_2025-07-27</v>
      </c>
      <c r="B621" t="s">
        <v>271</v>
      </c>
      <c r="C621" s="6">
        <v>45865</v>
      </c>
      <c r="D621">
        <v>3.08</v>
      </c>
      <c r="E621">
        <v>2.99</v>
      </c>
      <c r="F621">
        <v>3.18</v>
      </c>
      <c r="G621">
        <v>2.99</v>
      </c>
      <c r="I621" s="91">
        <f t="shared" si="28"/>
        <v>2.99</v>
      </c>
    </row>
    <row r="622" spans="1:9" x14ac:dyDescent="0.35">
      <c r="A622" s="13" t="str">
        <f t="shared" si="29"/>
        <v>PP1_2025-07-27</v>
      </c>
      <c r="B622" t="s">
        <v>274</v>
      </c>
      <c r="C622" s="6">
        <v>45865</v>
      </c>
      <c r="D622">
        <v>6.5110000000000001</v>
      </c>
      <c r="E622">
        <v>6.84</v>
      </c>
      <c r="F622">
        <v>6.23</v>
      </c>
      <c r="G622">
        <v>6.28</v>
      </c>
      <c r="I622" s="91">
        <f t="shared" si="28"/>
        <v>6.23</v>
      </c>
    </row>
    <row r="623" spans="1:9" x14ac:dyDescent="0.35">
      <c r="A623" s="13" t="str">
        <f t="shared" si="29"/>
        <v>RBA_2025-07-27</v>
      </c>
      <c r="B623" t="s">
        <v>279</v>
      </c>
      <c r="C623" s="6">
        <v>45865</v>
      </c>
      <c r="D623">
        <v>3.79</v>
      </c>
      <c r="E623">
        <v>3.71</v>
      </c>
      <c r="F623">
        <v>3.53</v>
      </c>
      <c r="G623">
        <v>3.43</v>
      </c>
      <c r="I623" s="91">
        <f t="shared" si="28"/>
        <v>3.43</v>
      </c>
    </row>
    <row r="624" spans="1:9" x14ac:dyDescent="0.35">
      <c r="A624" s="13" t="str">
        <f t="shared" si="29"/>
        <v>RK1_2025-07-27</v>
      </c>
      <c r="B624" t="s">
        <v>281</v>
      </c>
      <c r="C624" s="6">
        <v>45865</v>
      </c>
      <c r="D624">
        <v>9.7899999999999991</v>
      </c>
      <c r="E624">
        <v>9.39</v>
      </c>
      <c r="F624">
        <v>9.51</v>
      </c>
      <c r="G624">
        <v>9.1999999999999993</v>
      </c>
      <c r="I624" s="91">
        <f t="shared" si="28"/>
        <v>9.1999999999999993</v>
      </c>
    </row>
    <row r="625" spans="1:9" x14ac:dyDescent="0.35">
      <c r="A625" s="13" t="str">
        <f t="shared" si="29"/>
        <v>RO1A_2025-07-27</v>
      </c>
      <c r="B625" t="s">
        <v>1302</v>
      </c>
      <c r="C625" s="6">
        <v>45865</v>
      </c>
      <c r="D625">
        <v>15.5</v>
      </c>
      <c r="E625">
        <v>15.2</v>
      </c>
      <c r="F625">
        <v>14.7</v>
      </c>
      <c r="G625">
        <v>15.2</v>
      </c>
      <c r="I625" s="91">
        <f t="shared" si="28"/>
        <v>14.7</v>
      </c>
    </row>
    <row r="626" spans="1:9" x14ac:dyDescent="0.35">
      <c r="A626" s="13" t="str">
        <f t="shared" si="29"/>
        <v>ROL1_2025-07-27</v>
      </c>
      <c r="B626" t="s">
        <v>289</v>
      </c>
      <c r="C626" s="6">
        <v>45865</v>
      </c>
      <c r="D626">
        <v>51.3</v>
      </c>
      <c r="E626">
        <v>52.7</v>
      </c>
      <c r="F626">
        <v>53.7</v>
      </c>
      <c r="G626">
        <v>53.1</v>
      </c>
      <c r="I626" s="91">
        <f t="shared" si="28"/>
        <v>51.3</v>
      </c>
    </row>
    <row r="627" spans="1:9" x14ac:dyDescent="0.35">
      <c r="A627" s="13" t="str">
        <f t="shared" si="29"/>
        <v>SB2_2025-07-27</v>
      </c>
      <c r="B627" t="s">
        <v>447</v>
      </c>
      <c r="C627" s="6">
        <v>45865</v>
      </c>
      <c r="D627">
        <v>5.66</v>
      </c>
      <c r="E627">
        <v>5.56</v>
      </c>
      <c r="F627">
        <v>5.48</v>
      </c>
      <c r="G627">
        <v>5.28</v>
      </c>
      <c r="I627" s="91">
        <f t="shared" si="28"/>
        <v>5.28</v>
      </c>
    </row>
    <row r="628" spans="1:9" x14ac:dyDescent="0.35">
      <c r="A628" s="13" t="str">
        <f t="shared" si="29"/>
        <v>SPBP1_2025-07-27</v>
      </c>
      <c r="B628" t="s">
        <v>301</v>
      </c>
      <c r="C628" s="6">
        <v>45865</v>
      </c>
      <c r="D628">
        <v>6.41</v>
      </c>
      <c r="E628">
        <v>6.59</v>
      </c>
      <c r="F628">
        <v>6.44</v>
      </c>
      <c r="G628">
        <v>6.34</v>
      </c>
      <c r="I628" s="91">
        <f t="shared" si="28"/>
        <v>6.34</v>
      </c>
    </row>
    <row r="629" spans="1:9" x14ac:dyDescent="0.35">
      <c r="A629" s="13" t="str">
        <f t="shared" si="29"/>
        <v>SPBP2_2025-07-27</v>
      </c>
      <c r="B629" t="s">
        <v>303</v>
      </c>
      <c r="C629" s="6">
        <v>45865</v>
      </c>
      <c r="D629">
        <v>12.1</v>
      </c>
      <c r="E629">
        <v>12.7</v>
      </c>
      <c r="F629">
        <v>12.2</v>
      </c>
      <c r="G629">
        <v>12.1</v>
      </c>
      <c r="I629" s="91">
        <f t="shared" si="28"/>
        <v>12.1</v>
      </c>
    </row>
    <row r="630" spans="1:9" x14ac:dyDescent="0.35">
      <c r="A630" s="13" t="str">
        <f t="shared" si="29"/>
        <v>SW1_2025-07-27</v>
      </c>
      <c r="B630" t="s">
        <v>810</v>
      </c>
      <c r="C630" s="6">
        <v>45865</v>
      </c>
      <c r="D630">
        <v>3.9</v>
      </c>
      <c r="E630">
        <v>3.6</v>
      </c>
      <c r="F630">
        <v>3.5</v>
      </c>
      <c r="G630">
        <v>3.4</v>
      </c>
      <c r="I630" s="91">
        <f t="shared" si="28"/>
        <v>3.4</v>
      </c>
    </row>
    <row r="631" spans="1:9" x14ac:dyDescent="0.35">
      <c r="A631" s="13" t="str">
        <f t="shared" si="29"/>
        <v>SYL1_2025-07-27</v>
      </c>
      <c r="B631" t="s">
        <v>307</v>
      </c>
      <c r="C631" s="6">
        <v>45865</v>
      </c>
      <c r="D631">
        <v>4.9000000000000004</v>
      </c>
      <c r="E631">
        <v>4.5</v>
      </c>
      <c r="F631">
        <v>5.3</v>
      </c>
      <c r="G631">
        <v>6.8</v>
      </c>
      <c r="I631" s="91">
        <f t="shared" si="28"/>
        <v>4.5</v>
      </c>
    </row>
    <row r="632" spans="1:9" x14ac:dyDescent="0.35">
      <c r="A632" s="13" t="str">
        <f t="shared" si="29"/>
        <v>SYNL1_2025-07-27</v>
      </c>
      <c r="B632" t="s">
        <v>310</v>
      </c>
      <c r="C632" s="6">
        <v>45865</v>
      </c>
      <c r="D632">
        <v>6.4</v>
      </c>
      <c r="E632">
        <v>6.4</v>
      </c>
      <c r="F632">
        <v>6.7</v>
      </c>
      <c r="G632">
        <v>6.5</v>
      </c>
      <c r="I632" s="91">
        <f t="shared" si="28"/>
        <v>6.4</v>
      </c>
    </row>
    <row r="633" spans="1:9" x14ac:dyDescent="0.35">
      <c r="A633" s="13" t="str">
        <f t="shared" si="29"/>
        <v>SP1_2025-07-27</v>
      </c>
      <c r="B633" s="84" t="s">
        <v>2058</v>
      </c>
      <c r="C633" s="6">
        <v>45865</v>
      </c>
      <c r="D633">
        <v>22.8</v>
      </c>
      <c r="E633">
        <v>22.2</v>
      </c>
      <c r="F633">
        <v>24</v>
      </c>
      <c r="G633">
        <v>22.1</v>
      </c>
      <c r="I633" s="91">
        <f t="shared" si="28"/>
        <v>22.1</v>
      </c>
    </row>
    <row r="634" spans="1:9" x14ac:dyDescent="0.35">
      <c r="A634" s="13" t="str">
        <f t="shared" si="29"/>
        <v>WP2_2025-07-27</v>
      </c>
      <c r="B634" s="84" t="s">
        <v>529</v>
      </c>
      <c r="C634" s="6">
        <v>45865</v>
      </c>
      <c r="D634">
        <v>20.2</v>
      </c>
      <c r="E634">
        <v>18.600000000000001</v>
      </c>
      <c r="F634">
        <v>20.2</v>
      </c>
      <c r="G634">
        <v>20.5</v>
      </c>
      <c r="I634" s="91">
        <f t="shared" si="28"/>
        <v>18.600000000000001</v>
      </c>
    </row>
    <row r="635" spans="1:9" x14ac:dyDescent="0.35">
      <c r="A635" s="13" t="str">
        <f t="shared" si="29"/>
        <v>SP3_2025-07-27</v>
      </c>
      <c r="B635" s="84" t="s">
        <v>2059</v>
      </c>
      <c r="C635" s="6">
        <v>45865</v>
      </c>
      <c r="D635">
        <v>20.100000000000001</v>
      </c>
      <c r="E635">
        <v>21.2</v>
      </c>
      <c r="F635">
        <v>19.3</v>
      </c>
      <c r="G635">
        <v>20.3</v>
      </c>
      <c r="I635" s="91">
        <f t="shared" si="28"/>
        <v>19.3</v>
      </c>
    </row>
    <row r="636" spans="1:9" x14ac:dyDescent="0.35">
      <c r="A636" s="13" t="str">
        <f t="shared" si="29"/>
        <v>SP4_2025-07-27</v>
      </c>
      <c r="B636" s="84" t="s">
        <v>2060</v>
      </c>
      <c r="C636" s="6">
        <v>45865</v>
      </c>
      <c r="D636">
        <v>20.2</v>
      </c>
      <c r="E636">
        <v>20.5</v>
      </c>
      <c r="F636">
        <v>19.7</v>
      </c>
      <c r="G636">
        <v>20.3</v>
      </c>
      <c r="I636" s="91">
        <f t="shared" si="28"/>
        <v>19.7</v>
      </c>
    </row>
    <row r="637" spans="1:9" x14ac:dyDescent="0.35">
      <c r="A637" s="13" t="str">
        <f t="shared" si="29"/>
        <v>HO2_2025-07-27</v>
      </c>
      <c r="B637" t="s">
        <v>1265</v>
      </c>
      <c r="C637" s="6">
        <v>45865</v>
      </c>
      <c r="D637">
        <v>6.05</v>
      </c>
      <c r="E637">
        <v>6.06</v>
      </c>
      <c r="F637">
        <v>6.01</v>
      </c>
      <c r="G637">
        <v>6.1</v>
      </c>
      <c r="I637" s="91">
        <f t="shared" si="28"/>
        <v>6.01</v>
      </c>
    </row>
    <row r="638" spans="1:9" x14ac:dyDescent="0.35">
      <c r="A638" s="13" t="str">
        <f t="shared" si="29"/>
        <v>HO3_2025-07-27</v>
      </c>
      <c r="B638" t="s">
        <v>1266</v>
      </c>
      <c r="C638" s="6">
        <v>45865</v>
      </c>
      <c r="D638">
        <v>13.2</v>
      </c>
      <c r="E638">
        <v>13</v>
      </c>
      <c r="F638">
        <v>13</v>
      </c>
      <c r="G638">
        <v>13.2</v>
      </c>
      <c r="I638" s="91">
        <f t="shared" si="28"/>
        <v>13</v>
      </c>
    </row>
    <row r="639" spans="1:9" x14ac:dyDescent="0.35">
      <c r="A639" s="13" t="str">
        <f t="shared" si="29"/>
        <v>WP1_2025-07-29</v>
      </c>
      <c r="B639" t="s">
        <v>1268</v>
      </c>
      <c r="C639" s="6">
        <v>45867</v>
      </c>
      <c r="D639">
        <v>17.7</v>
      </c>
      <c r="E639">
        <v>17</v>
      </c>
      <c r="F639">
        <v>16.600000000000001</v>
      </c>
      <c r="G639">
        <v>18.2</v>
      </c>
      <c r="I639" s="91">
        <f t="shared" si="28"/>
        <v>16.600000000000001</v>
      </c>
    </row>
    <row r="640" spans="1:9" x14ac:dyDescent="0.35">
      <c r="A640" s="13" t="str">
        <f t="shared" si="29"/>
        <v>WP2_2025-07-29</v>
      </c>
      <c r="B640" t="s">
        <v>529</v>
      </c>
      <c r="C640" s="6">
        <v>45867</v>
      </c>
      <c r="D640">
        <v>12.6</v>
      </c>
      <c r="E640">
        <v>12.3</v>
      </c>
      <c r="F640">
        <v>11.9</v>
      </c>
      <c r="G640">
        <v>12.3</v>
      </c>
      <c r="I640" s="91">
        <f t="shared" si="28"/>
        <v>11.9</v>
      </c>
    </row>
    <row r="641" spans="1:9" x14ac:dyDescent="0.35">
      <c r="A641" s="13" t="str">
        <f t="shared" si="29"/>
        <v>WP3_2025-07-29</v>
      </c>
      <c r="B641" t="s">
        <v>1269</v>
      </c>
      <c r="C641" s="6">
        <v>45867</v>
      </c>
      <c r="D641">
        <v>37.4</v>
      </c>
      <c r="E641">
        <v>37</v>
      </c>
      <c r="F641">
        <v>36.1</v>
      </c>
      <c r="G641">
        <v>35.799999999999997</v>
      </c>
      <c r="I641" s="91">
        <f t="shared" si="28"/>
        <v>35.799999999999997</v>
      </c>
    </row>
    <row r="642" spans="1:9" x14ac:dyDescent="0.35">
      <c r="A642" s="13" t="str">
        <f t="shared" si="29"/>
        <v>WP4_2025-07-29</v>
      </c>
      <c r="B642" t="s">
        <v>1270</v>
      </c>
      <c r="C642" s="6">
        <v>45867</v>
      </c>
      <c r="D642">
        <v>42.2</v>
      </c>
      <c r="E642">
        <v>42.1</v>
      </c>
      <c r="F642">
        <v>40.299999999999997</v>
      </c>
      <c r="G642">
        <v>40</v>
      </c>
      <c r="I642" s="91">
        <f t="shared" si="28"/>
        <v>40</v>
      </c>
    </row>
    <row r="643" spans="1:9" x14ac:dyDescent="0.35">
      <c r="A643" s="13" t="str">
        <f t="shared" si="29"/>
        <v>HO2_2025-07-29</v>
      </c>
      <c r="B643" t="s">
        <v>1265</v>
      </c>
      <c r="C643" s="6">
        <v>45867</v>
      </c>
      <c r="D643">
        <v>9.15</v>
      </c>
      <c r="E643">
        <v>8.1999999999999993</v>
      </c>
      <c r="F643">
        <v>7.97</v>
      </c>
      <c r="G643">
        <v>8.25</v>
      </c>
      <c r="I643" s="91">
        <f t="shared" si="28"/>
        <v>7.97</v>
      </c>
    </row>
    <row r="644" spans="1:9" x14ac:dyDescent="0.35">
      <c r="A644" s="13" t="str">
        <f t="shared" si="29"/>
        <v>HO3_2025-07-29</v>
      </c>
      <c r="B644" t="s">
        <v>1266</v>
      </c>
      <c r="C644" s="6">
        <v>45867</v>
      </c>
      <c r="D644">
        <v>5.35</v>
      </c>
      <c r="E644">
        <v>5.45</v>
      </c>
      <c r="F644">
        <v>5.34</v>
      </c>
      <c r="G644">
        <v>5.33</v>
      </c>
      <c r="I644" s="91">
        <f t="shared" si="28"/>
        <v>5.33</v>
      </c>
    </row>
    <row r="645" spans="1:9" x14ac:dyDescent="0.35">
      <c r="A645" s="13" t="str">
        <f t="shared" si="29"/>
        <v>ABM4_2025-08-03</v>
      </c>
      <c r="B645" t="s">
        <v>381</v>
      </c>
      <c r="C645" s="6">
        <v>45872</v>
      </c>
      <c r="D645">
        <v>2.1800000000000002</v>
      </c>
      <c r="E645">
        <v>2.0699999999999998</v>
      </c>
      <c r="F645">
        <v>2.15</v>
      </c>
      <c r="G645">
        <v>2.0699999999999998</v>
      </c>
      <c r="I645" s="91">
        <f t="shared" si="28"/>
        <v>2.0699999999999998</v>
      </c>
    </row>
    <row r="646" spans="1:9" x14ac:dyDescent="0.35">
      <c r="A646" s="13" t="str">
        <f t="shared" si="29"/>
        <v>AC1_2025-08-03</v>
      </c>
      <c r="B646" t="s">
        <v>316</v>
      </c>
      <c r="C646" s="6">
        <v>45872</v>
      </c>
      <c r="D646">
        <v>1.93</v>
      </c>
      <c r="E646">
        <v>1.87</v>
      </c>
      <c r="F646">
        <v>1.83</v>
      </c>
      <c r="G646">
        <v>1.87</v>
      </c>
      <c r="I646" s="91">
        <f t="shared" ref="I646:I680" si="30">MIN($D646:$G646)</f>
        <v>1.83</v>
      </c>
    </row>
    <row r="647" spans="1:9" x14ac:dyDescent="0.35">
      <c r="A647" s="13" t="str">
        <f t="shared" si="29"/>
        <v>AC5_2025-08-03</v>
      </c>
      <c r="B647" t="s">
        <v>622</v>
      </c>
      <c r="C647" s="6">
        <v>45872</v>
      </c>
      <c r="D647">
        <v>2.23</v>
      </c>
      <c r="E647">
        <v>2.11</v>
      </c>
      <c r="F647">
        <v>2.11</v>
      </c>
      <c r="G647">
        <v>1.96</v>
      </c>
      <c r="I647" s="91">
        <f t="shared" si="30"/>
        <v>1.96</v>
      </c>
    </row>
    <row r="648" spans="1:9" x14ac:dyDescent="0.35">
      <c r="A648" s="13" t="str">
        <f t="shared" si="29"/>
        <v>APL1_2025-08-03</v>
      </c>
      <c r="B648" t="s">
        <v>312</v>
      </c>
      <c r="C648" s="6">
        <v>45872</v>
      </c>
      <c r="D648">
        <v>7.87</v>
      </c>
      <c r="E648">
        <v>8.27</v>
      </c>
      <c r="F648">
        <v>7.5</v>
      </c>
      <c r="G648">
        <v>7.66</v>
      </c>
      <c r="I648" s="91">
        <f t="shared" si="30"/>
        <v>7.5</v>
      </c>
    </row>
    <row r="649" spans="1:9" x14ac:dyDescent="0.35">
      <c r="A649" s="13" t="str">
        <f t="shared" ref="A649:A712" si="31">$B649&amp;"_"&amp;TEXT($C649,"yyyy-mm-dd")</f>
        <v>ATL1_2025-08-03</v>
      </c>
      <c r="B649" t="s">
        <v>627</v>
      </c>
      <c r="C649" s="6">
        <v>45872</v>
      </c>
      <c r="D649">
        <v>12.2</v>
      </c>
      <c r="E649">
        <v>12</v>
      </c>
      <c r="F649">
        <v>12.1</v>
      </c>
      <c r="G649">
        <v>12.1</v>
      </c>
      <c r="I649" s="91">
        <f t="shared" si="30"/>
        <v>12</v>
      </c>
    </row>
    <row r="650" spans="1:9" x14ac:dyDescent="0.35">
      <c r="A650" s="13" t="str">
        <f t="shared" si="31"/>
        <v>AX1_2025-08-03</v>
      </c>
      <c r="B650" t="s">
        <v>168</v>
      </c>
      <c r="C650" s="6">
        <v>45872</v>
      </c>
      <c r="D650">
        <v>0.57999999999999996</v>
      </c>
      <c r="E650">
        <v>0.57999999999999996</v>
      </c>
      <c r="F650">
        <v>0.6</v>
      </c>
      <c r="G650">
        <v>0.6</v>
      </c>
      <c r="I650" s="91">
        <f t="shared" si="30"/>
        <v>0.57999999999999996</v>
      </c>
    </row>
    <row r="651" spans="1:9" x14ac:dyDescent="0.35">
      <c r="A651" s="13" t="str">
        <f t="shared" si="31"/>
        <v>BB1_2025-08-03</v>
      </c>
      <c r="B651" t="s">
        <v>181</v>
      </c>
      <c r="C651" s="6">
        <v>45872</v>
      </c>
      <c r="D651">
        <v>4.4400000000000004</v>
      </c>
      <c r="E651">
        <v>4.54</v>
      </c>
      <c r="F651">
        <v>4.26</v>
      </c>
      <c r="G651">
        <v>4.05</v>
      </c>
      <c r="I651" s="91">
        <f t="shared" si="30"/>
        <v>4.05</v>
      </c>
    </row>
    <row r="652" spans="1:9" x14ac:dyDescent="0.35">
      <c r="A652" s="13" t="str">
        <f t="shared" si="31"/>
        <v>BD1a_2025-08-03</v>
      </c>
      <c r="B652" t="s">
        <v>186</v>
      </c>
      <c r="C652" s="6">
        <v>45872</v>
      </c>
      <c r="D652">
        <v>2.17</v>
      </c>
      <c r="E652">
        <v>2.08</v>
      </c>
      <c r="F652">
        <v>2.1</v>
      </c>
      <c r="G652">
        <v>2.1</v>
      </c>
      <c r="I652" s="91">
        <f t="shared" si="30"/>
        <v>2.08</v>
      </c>
    </row>
    <row r="653" spans="1:9" x14ac:dyDescent="0.35">
      <c r="A653" s="13" t="str">
        <f t="shared" si="31"/>
        <v>BD4_2025-08-03</v>
      </c>
      <c r="B653" t="s">
        <v>636</v>
      </c>
      <c r="C653" s="6">
        <v>45872</v>
      </c>
      <c r="D653">
        <v>1.08</v>
      </c>
      <c r="E653">
        <v>1.08</v>
      </c>
      <c r="F653">
        <v>1.08</v>
      </c>
      <c r="G653">
        <v>1.01</v>
      </c>
      <c r="I653" s="91">
        <f t="shared" si="30"/>
        <v>1.01</v>
      </c>
    </row>
    <row r="654" spans="1:9" x14ac:dyDescent="0.35">
      <c r="A654" s="13" t="str">
        <f t="shared" si="31"/>
        <v>BRL1_2025-08-03</v>
      </c>
      <c r="B654" t="s">
        <v>195</v>
      </c>
      <c r="C654" s="6">
        <v>45872</v>
      </c>
      <c r="D654">
        <v>9.0500000000000007</v>
      </c>
      <c r="E654">
        <v>9.09</v>
      </c>
      <c r="F654">
        <v>8.8699999999999992</v>
      </c>
      <c r="G654">
        <v>7.41</v>
      </c>
      <c r="I654" s="91">
        <f t="shared" si="30"/>
        <v>7.41</v>
      </c>
    </row>
    <row r="655" spans="1:9" x14ac:dyDescent="0.35">
      <c r="A655" s="13" t="str">
        <f t="shared" si="31"/>
        <v>CB2_2025-08-03</v>
      </c>
      <c r="B655" t="s">
        <v>198</v>
      </c>
      <c r="C655" s="6">
        <v>45872</v>
      </c>
      <c r="D655">
        <v>8.4499999999999993</v>
      </c>
      <c r="E655">
        <v>8.1199999999999992</v>
      </c>
      <c r="F655">
        <v>8.08</v>
      </c>
      <c r="G655">
        <v>8.6199999999999992</v>
      </c>
      <c r="I655" s="91">
        <f t="shared" si="30"/>
        <v>8.08</v>
      </c>
    </row>
    <row r="656" spans="1:9" x14ac:dyDescent="0.35">
      <c r="A656" s="13" t="str">
        <f t="shared" si="31"/>
        <v>CB3_2025-08-03</v>
      </c>
      <c r="B656" t="s">
        <v>201</v>
      </c>
      <c r="C656" s="6">
        <v>45872</v>
      </c>
      <c r="D656">
        <v>7.11</v>
      </c>
      <c r="E656">
        <v>7.28</v>
      </c>
      <c r="F656">
        <v>7.04</v>
      </c>
      <c r="G656">
        <v>6.9</v>
      </c>
      <c r="I656" s="91">
        <f t="shared" si="30"/>
        <v>6.9</v>
      </c>
    </row>
    <row r="657" spans="1:9" x14ac:dyDescent="0.35">
      <c r="A657" s="13" t="str">
        <f t="shared" si="31"/>
        <v>CL2_2025-08-03</v>
      </c>
      <c r="B657" t="s">
        <v>207</v>
      </c>
      <c r="C657" s="6">
        <v>45872</v>
      </c>
      <c r="D657">
        <v>101</v>
      </c>
      <c r="E657">
        <v>106</v>
      </c>
      <c r="F657">
        <v>93.2</v>
      </c>
      <c r="G657">
        <v>94</v>
      </c>
      <c r="I657" s="91">
        <f t="shared" si="30"/>
        <v>93.2</v>
      </c>
    </row>
    <row r="658" spans="1:9" x14ac:dyDescent="0.35">
      <c r="A658" s="13" t="str">
        <f t="shared" si="31"/>
        <v>CL4_2025-08-03</v>
      </c>
      <c r="B658" t="s">
        <v>211</v>
      </c>
      <c r="C658" s="6">
        <v>45872</v>
      </c>
      <c r="D658">
        <v>18.2</v>
      </c>
      <c r="E658">
        <v>18.600000000000001</v>
      </c>
      <c r="F658">
        <v>18.399999999999999</v>
      </c>
      <c r="G658">
        <v>17.2</v>
      </c>
      <c r="I658" s="91">
        <f t="shared" si="30"/>
        <v>17.2</v>
      </c>
    </row>
    <row r="659" spans="1:9" x14ac:dyDescent="0.35">
      <c r="A659" s="13" t="str">
        <f t="shared" si="31"/>
        <v>CL5_2025-08-03</v>
      </c>
      <c r="B659" t="s">
        <v>217</v>
      </c>
      <c r="C659" s="6">
        <v>45872</v>
      </c>
      <c r="D659">
        <v>15.8</v>
      </c>
      <c r="E659">
        <v>13.3</v>
      </c>
      <c r="F659">
        <v>13.8</v>
      </c>
      <c r="G659">
        <v>12.4</v>
      </c>
      <c r="I659" s="91">
        <f t="shared" si="30"/>
        <v>12.4</v>
      </c>
    </row>
    <row r="660" spans="1:9" x14ac:dyDescent="0.35">
      <c r="A660" s="13" t="str">
        <f t="shared" si="31"/>
        <v>COL1_2025-08-03</v>
      </c>
      <c r="B660" t="s">
        <v>339</v>
      </c>
      <c r="C660" s="6">
        <v>45872</v>
      </c>
      <c r="D660">
        <v>7.97</v>
      </c>
      <c r="E660">
        <v>7.88</v>
      </c>
      <c r="F660">
        <v>7.66</v>
      </c>
      <c r="G660">
        <v>7.53</v>
      </c>
      <c r="I660" s="91">
        <f t="shared" si="30"/>
        <v>7.53</v>
      </c>
    </row>
    <row r="661" spans="1:9" x14ac:dyDescent="0.35">
      <c r="A661" s="13" t="str">
        <f t="shared" si="31"/>
        <v>CTL1_2025-08-03</v>
      </c>
      <c r="B661" t="s">
        <v>223</v>
      </c>
      <c r="C661" s="6">
        <v>45872</v>
      </c>
      <c r="D661">
        <v>10.3</v>
      </c>
      <c r="E661">
        <v>10.3</v>
      </c>
      <c r="F661">
        <v>9.02</v>
      </c>
      <c r="G661">
        <v>9.25</v>
      </c>
      <c r="I661" s="91">
        <f t="shared" si="30"/>
        <v>9.02</v>
      </c>
    </row>
    <row r="662" spans="1:9" x14ac:dyDescent="0.35">
      <c r="A662" s="13" t="str">
        <f t="shared" si="31"/>
        <v>CVL1_2025-08-03</v>
      </c>
      <c r="B662" t="s">
        <v>225</v>
      </c>
      <c r="C662" s="6">
        <v>45872</v>
      </c>
      <c r="D662">
        <v>12.6</v>
      </c>
      <c r="E662">
        <v>12.6</v>
      </c>
      <c r="F662">
        <v>12.3</v>
      </c>
      <c r="G662">
        <v>11.8</v>
      </c>
      <c r="I662" s="91">
        <f t="shared" si="30"/>
        <v>11.8</v>
      </c>
    </row>
    <row r="663" spans="1:9" x14ac:dyDescent="0.35">
      <c r="A663" s="13" t="str">
        <f t="shared" si="31"/>
        <v>DB1_2025-08-03</v>
      </c>
      <c r="B663" t="s">
        <v>227</v>
      </c>
      <c r="C663" s="6">
        <v>45872</v>
      </c>
      <c r="D663">
        <v>7.68</v>
      </c>
      <c r="E663">
        <v>7.68</v>
      </c>
      <c r="F663">
        <v>7.57</v>
      </c>
      <c r="G663">
        <v>7.51</v>
      </c>
      <c r="I663" s="91">
        <f t="shared" si="30"/>
        <v>7.51</v>
      </c>
    </row>
    <row r="664" spans="1:9" x14ac:dyDescent="0.35">
      <c r="A664" s="13" t="str">
        <f t="shared" si="31"/>
        <v>DBA_2025-08-03</v>
      </c>
      <c r="B664" t="s">
        <v>1190</v>
      </c>
      <c r="C664" s="6">
        <v>45872</v>
      </c>
      <c r="D664">
        <v>13</v>
      </c>
      <c r="E664">
        <v>12.9</v>
      </c>
      <c r="F664">
        <v>12.5</v>
      </c>
      <c r="G664">
        <v>12.6</v>
      </c>
      <c r="I664" s="91">
        <f t="shared" si="30"/>
        <v>12.5</v>
      </c>
    </row>
    <row r="665" spans="1:9" x14ac:dyDescent="0.35">
      <c r="A665" s="13" t="str">
        <f t="shared" si="31"/>
        <v>DE1_2025-08-03</v>
      </c>
      <c r="B665" t="s">
        <v>231</v>
      </c>
      <c r="C665" s="6">
        <v>45872</v>
      </c>
      <c r="D665">
        <v>1.89</v>
      </c>
      <c r="E665">
        <v>1.93</v>
      </c>
      <c r="F665">
        <v>1.88</v>
      </c>
      <c r="G665">
        <v>1.85</v>
      </c>
      <c r="I665" s="91">
        <f t="shared" si="30"/>
        <v>1.85</v>
      </c>
    </row>
    <row r="666" spans="1:9" x14ac:dyDescent="0.35">
      <c r="A666" s="13" t="str">
        <f t="shared" si="31"/>
        <v>DS21-1_2025-08-03</v>
      </c>
      <c r="B666" t="s">
        <v>858</v>
      </c>
      <c r="C666" s="6">
        <v>45872</v>
      </c>
      <c r="D666">
        <v>17.600000000000001</v>
      </c>
      <c r="E666">
        <v>16.3</v>
      </c>
      <c r="F666">
        <v>15.4</v>
      </c>
      <c r="G666">
        <v>15.8</v>
      </c>
      <c r="I666" s="91">
        <f t="shared" si="30"/>
        <v>15.4</v>
      </c>
    </row>
    <row r="667" spans="1:9" x14ac:dyDescent="0.35">
      <c r="A667" s="13" t="str">
        <f t="shared" si="31"/>
        <v>ETL1_2025-08-03</v>
      </c>
      <c r="B667" t="s">
        <v>236</v>
      </c>
      <c r="C667" s="6">
        <v>45872</v>
      </c>
      <c r="D667">
        <v>7.71</v>
      </c>
      <c r="E667">
        <v>7.49</v>
      </c>
      <c r="F667">
        <v>7.22</v>
      </c>
      <c r="G667">
        <v>7.36</v>
      </c>
      <c r="I667" s="91">
        <f t="shared" si="30"/>
        <v>7.22</v>
      </c>
    </row>
    <row r="668" spans="1:9" x14ac:dyDescent="0.35">
      <c r="A668" s="13" t="str">
        <f t="shared" si="31"/>
        <v>FC1_2025-08-03</v>
      </c>
      <c r="B668" t="s">
        <v>752</v>
      </c>
      <c r="C668" s="6">
        <v>45872</v>
      </c>
      <c r="D668">
        <v>0.63</v>
      </c>
      <c r="E668">
        <v>0.56000000000000005</v>
      </c>
      <c r="F668">
        <v>0.56000000000000005</v>
      </c>
      <c r="G668">
        <v>0.53</v>
      </c>
      <c r="I668" s="91">
        <f t="shared" si="30"/>
        <v>0.53</v>
      </c>
    </row>
    <row r="669" spans="1:9" x14ac:dyDescent="0.35">
      <c r="A669" s="13" t="str">
        <f t="shared" si="31"/>
        <v>GMP1_2025-08-03</v>
      </c>
      <c r="B669" t="s">
        <v>239</v>
      </c>
      <c r="C669" s="6">
        <v>45872</v>
      </c>
      <c r="D669">
        <v>7.72</v>
      </c>
      <c r="E669">
        <v>7.99</v>
      </c>
      <c r="F669">
        <v>8.43</v>
      </c>
      <c r="G669">
        <v>8</v>
      </c>
      <c r="I669" s="91">
        <f t="shared" si="30"/>
        <v>7.72</v>
      </c>
    </row>
    <row r="670" spans="1:9" x14ac:dyDescent="0.35">
      <c r="A670" s="13" t="str">
        <f t="shared" si="31"/>
        <v>GRPL1_2025-08-03</v>
      </c>
      <c r="B670" t="s">
        <v>349</v>
      </c>
      <c r="C670" s="6">
        <v>45872</v>
      </c>
      <c r="D670">
        <v>9.82</v>
      </c>
      <c r="E670">
        <v>9.42</v>
      </c>
      <c r="F670">
        <v>9.36</v>
      </c>
      <c r="G670">
        <v>9.35</v>
      </c>
      <c r="I670" s="91">
        <f t="shared" si="30"/>
        <v>9.35</v>
      </c>
    </row>
    <row r="671" spans="1:9" x14ac:dyDescent="0.35">
      <c r="A671" s="13" t="str">
        <f t="shared" si="31"/>
        <v>HA1_2025-08-03</v>
      </c>
      <c r="B671" t="s">
        <v>241</v>
      </c>
      <c r="C671" s="6">
        <v>45872</v>
      </c>
      <c r="D671">
        <v>139</v>
      </c>
      <c r="E671">
        <v>119</v>
      </c>
      <c r="F671">
        <v>131</v>
      </c>
      <c r="G671">
        <v>122</v>
      </c>
      <c r="I671" s="91">
        <f t="shared" si="30"/>
        <v>119</v>
      </c>
    </row>
    <row r="672" spans="1:9" x14ac:dyDescent="0.35">
      <c r="A672" s="13" t="str">
        <f t="shared" si="31"/>
        <v>HB3_2025-08-03</v>
      </c>
      <c r="B672" t="s">
        <v>245</v>
      </c>
      <c r="C672" s="6">
        <v>45872</v>
      </c>
      <c r="D672">
        <v>3.45</v>
      </c>
      <c r="E672">
        <v>3.49</v>
      </c>
      <c r="F672">
        <v>3.41</v>
      </c>
      <c r="G672">
        <v>3.34</v>
      </c>
      <c r="I672" s="91">
        <f t="shared" si="30"/>
        <v>3.34</v>
      </c>
    </row>
    <row r="673" spans="1:9" x14ac:dyDescent="0.35">
      <c r="A673" s="13" t="str">
        <f t="shared" si="31"/>
        <v>HL2_2025-08-03</v>
      </c>
      <c r="B673" t="s">
        <v>249</v>
      </c>
      <c r="C673" s="6">
        <v>45872</v>
      </c>
      <c r="D673">
        <v>17.5</v>
      </c>
      <c r="E673">
        <v>18.3</v>
      </c>
      <c r="F673">
        <v>17.7</v>
      </c>
      <c r="G673">
        <v>17.3</v>
      </c>
      <c r="I673" s="91">
        <f t="shared" si="30"/>
        <v>17.3</v>
      </c>
    </row>
    <row r="674" spans="1:9" x14ac:dyDescent="0.35">
      <c r="A674" s="13" t="str">
        <f t="shared" si="31"/>
        <v>HO1_2025-08-03</v>
      </c>
      <c r="B674" t="s">
        <v>254</v>
      </c>
      <c r="C674" s="6">
        <v>45872</v>
      </c>
      <c r="D674">
        <v>2.33</v>
      </c>
      <c r="E674">
        <v>2.23</v>
      </c>
      <c r="F674">
        <v>2.31</v>
      </c>
      <c r="G674">
        <v>2.2999999999999998</v>
      </c>
      <c r="I674" s="91">
        <f t="shared" si="30"/>
        <v>2.23</v>
      </c>
    </row>
    <row r="675" spans="1:9" x14ac:dyDescent="0.35">
      <c r="A675" s="13" t="str">
        <f t="shared" si="31"/>
        <v>HO2_2025-08-03</v>
      </c>
      <c r="B675" t="s">
        <v>1265</v>
      </c>
      <c r="C675" s="6">
        <v>45872</v>
      </c>
      <c r="D675">
        <v>4.66</v>
      </c>
      <c r="E675">
        <v>4.54</v>
      </c>
      <c r="F675">
        <v>4.55</v>
      </c>
      <c r="G675">
        <v>4.38</v>
      </c>
      <c r="I675" s="91">
        <f t="shared" si="30"/>
        <v>4.38</v>
      </c>
    </row>
    <row r="676" spans="1:9" x14ac:dyDescent="0.35">
      <c r="A676" s="13" t="str">
        <f t="shared" si="31"/>
        <v>HO3_2025-08-03</v>
      </c>
      <c r="B676" t="s">
        <v>1266</v>
      </c>
      <c r="C676" s="6">
        <v>45872</v>
      </c>
      <c r="D676">
        <v>7.27</v>
      </c>
      <c r="E676">
        <v>7.02</v>
      </c>
      <c r="F676">
        <v>6.99</v>
      </c>
      <c r="G676">
        <v>6.98</v>
      </c>
      <c r="I676" s="91">
        <f t="shared" si="30"/>
        <v>6.98</v>
      </c>
    </row>
    <row r="677" spans="1:9" x14ac:dyDescent="0.35">
      <c r="A677" s="13" t="str">
        <f t="shared" si="31"/>
        <v>JC5_2025-08-03</v>
      </c>
      <c r="B677" t="s">
        <v>770</v>
      </c>
      <c r="C677" s="6">
        <v>45872</v>
      </c>
      <c r="D677">
        <v>0.78</v>
      </c>
      <c r="E677">
        <v>0.88</v>
      </c>
      <c r="F677">
        <v>0.75</v>
      </c>
      <c r="G677">
        <v>0.8</v>
      </c>
      <c r="I677" s="91">
        <f t="shared" si="30"/>
        <v>0.75</v>
      </c>
    </row>
    <row r="678" spans="1:9" x14ac:dyDescent="0.35">
      <c r="A678" s="13" t="str">
        <f t="shared" si="31"/>
        <v>JC6_2025-08-03</v>
      </c>
      <c r="B678" t="s">
        <v>772</v>
      </c>
      <c r="C678" s="6">
        <v>45872</v>
      </c>
      <c r="D678">
        <v>3.19</v>
      </c>
      <c r="E678">
        <v>3.22</v>
      </c>
      <c r="F678">
        <v>3.12</v>
      </c>
      <c r="G678">
        <v>3.24</v>
      </c>
      <c r="I678" s="91">
        <f t="shared" si="30"/>
        <v>3.12</v>
      </c>
    </row>
    <row r="679" spans="1:9" x14ac:dyDescent="0.35">
      <c r="A679" s="13" t="str">
        <f t="shared" si="31"/>
        <v>LSC1_2025-08-03</v>
      </c>
      <c r="B679" t="s">
        <v>666</v>
      </c>
      <c r="C679" s="6">
        <v>45872</v>
      </c>
      <c r="D679">
        <v>3.04</v>
      </c>
      <c r="E679">
        <v>3.11</v>
      </c>
      <c r="F679">
        <v>3.26</v>
      </c>
      <c r="G679">
        <v>3.03</v>
      </c>
      <c r="I679" s="91">
        <f t="shared" si="30"/>
        <v>3.03</v>
      </c>
    </row>
    <row r="680" spans="1:9" x14ac:dyDescent="0.35">
      <c r="A680" s="13" t="str">
        <f t="shared" si="31"/>
        <v>MDWL1_2025-08-03</v>
      </c>
      <c r="B680" t="s">
        <v>260</v>
      </c>
      <c r="C680" s="6">
        <v>45872</v>
      </c>
      <c r="D680">
        <v>3.07</v>
      </c>
      <c r="E680">
        <v>3.18</v>
      </c>
      <c r="F680">
        <v>3.14</v>
      </c>
      <c r="G680">
        <v>3.07</v>
      </c>
      <c r="I680" s="91">
        <f t="shared" si="30"/>
        <v>3.07</v>
      </c>
    </row>
    <row r="681" spans="1:9" x14ac:dyDescent="0.35">
      <c r="A681" s="13" t="str">
        <f t="shared" si="31"/>
        <v>MR2_2025-08-03</v>
      </c>
      <c r="B681" t="s">
        <v>1135</v>
      </c>
      <c r="C681" s="6">
        <v>45872</v>
      </c>
      <c r="D681">
        <v>5.0999999999999996</v>
      </c>
      <c r="E681">
        <v>5.1100000000000003</v>
      </c>
      <c r="F681">
        <v>5.2</v>
      </c>
      <c r="G681">
        <v>5.0599999999999996</v>
      </c>
      <c r="I681" s="91">
        <f t="shared" ref="I681:I706" si="32">MIN($D681:$G681)</f>
        <v>5.0599999999999996</v>
      </c>
    </row>
    <row r="682" spans="1:9" x14ac:dyDescent="0.35">
      <c r="A682" s="13" t="str">
        <f t="shared" si="31"/>
        <v>MR3_2025-08-03</v>
      </c>
      <c r="B682" t="s">
        <v>263</v>
      </c>
      <c r="C682" s="6">
        <v>45872</v>
      </c>
      <c r="D682">
        <v>3.96</v>
      </c>
      <c r="E682">
        <v>3.76</v>
      </c>
      <c r="F682">
        <v>3.54</v>
      </c>
      <c r="G682">
        <v>3.68</v>
      </c>
      <c r="I682" s="91">
        <f t="shared" si="32"/>
        <v>3.54</v>
      </c>
    </row>
    <row r="683" spans="1:9" x14ac:dyDescent="0.35">
      <c r="A683" s="13" t="str">
        <f t="shared" si="31"/>
        <v>MRCL1_2025-08-03</v>
      </c>
      <c r="B683" t="s">
        <v>362</v>
      </c>
      <c r="C683" s="6">
        <v>45872</v>
      </c>
      <c r="D683">
        <v>6.44</v>
      </c>
      <c r="E683">
        <v>6.7</v>
      </c>
      <c r="F683">
        <v>5.94</v>
      </c>
      <c r="G683">
        <v>6.22</v>
      </c>
      <c r="I683" s="91">
        <f t="shared" si="32"/>
        <v>5.94</v>
      </c>
    </row>
    <row r="684" spans="1:9" x14ac:dyDescent="0.35">
      <c r="A684" s="13" t="str">
        <f t="shared" si="31"/>
        <v>PL1_2025-08-03</v>
      </c>
      <c r="B684" t="s">
        <v>267</v>
      </c>
      <c r="C684" s="6">
        <v>45872</v>
      </c>
      <c r="D684">
        <v>5.56</v>
      </c>
      <c r="E684">
        <v>5.64</v>
      </c>
      <c r="F684">
        <v>5.84</v>
      </c>
      <c r="G684">
        <v>5.4</v>
      </c>
      <c r="I684" s="91">
        <f t="shared" si="32"/>
        <v>5.4</v>
      </c>
    </row>
    <row r="685" spans="1:9" x14ac:dyDescent="0.35">
      <c r="A685" s="13" t="str">
        <f t="shared" si="31"/>
        <v>PMRL1_2025-08-03</v>
      </c>
      <c r="B685" t="s">
        <v>269</v>
      </c>
      <c r="C685" s="6">
        <v>45872</v>
      </c>
      <c r="D685">
        <v>7.32</v>
      </c>
      <c r="E685">
        <v>6.48</v>
      </c>
      <c r="F685">
        <v>6.58</v>
      </c>
      <c r="G685">
        <v>6.18</v>
      </c>
      <c r="I685" s="91">
        <f t="shared" si="32"/>
        <v>6.18</v>
      </c>
    </row>
    <row r="686" spans="1:9" x14ac:dyDescent="0.35">
      <c r="A686" s="13" t="str">
        <f t="shared" si="31"/>
        <v>PNVL1_2025-08-03</v>
      </c>
      <c r="B686" t="s">
        <v>271</v>
      </c>
      <c r="C686" s="6">
        <v>45872</v>
      </c>
      <c r="D686">
        <v>5.95</v>
      </c>
      <c r="E686">
        <v>5.86</v>
      </c>
      <c r="F686">
        <v>5.84</v>
      </c>
      <c r="G686">
        <v>5.81</v>
      </c>
      <c r="I686" s="91">
        <f t="shared" si="32"/>
        <v>5.81</v>
      </c>
    </row>
    <row r="687" spans="1:9" x14ac:dyDescent="0.35">
      <c r="A687" s="13" t="str">
        <f t="shared" si="31"/>
        <v>PP1_2025-08-03</v>
      </c>
      <c r="B687" t="s">
        <v>274</v>
      </c>
      <c r="C687" s="6">
        <v>45872</v>
      </c>
      <c r="D687">
        <v>8.44</v>
      </c>
      <c r="E687">
        <v>8.1300000000000008</v>
      </c>
      <c r="F687">
        <v>7.64</v>
      </c>
      <c r="G687">
        <v>7.62</v>
      </c>
      <c r="I687" s="91">
        <f t="shared" si="32"/>
        <v>7.62</v>
      </c>
    </row>
    <row r="688" spans="1:9" x14ac:dyDescent="0.35">
      <c r="A688" s="13" t="str">
        <f t="shared" si="31"/>
        <v>PRP1_2025-08-03</v>
      </c>
      <c r="B688" t="s">
        <v>277</v>
      </c>
      <c r="C688" s="6">
        <v>45872</v>
      </c>
      <c r="D688">
        <v>5.76</v>
      </c>
      <c r="E688">
        <v>5.28</v>
      </c>
      <c r="F688">
        <v>6.5</v>
      </c>
      <c r="G688">
        <v>6</v>
      </c>
      <c r="I688" s="91">
        <f t="shared" si="32"/>
        <v>5.28</v>
      </c>
    </row>
    <row r="689" spans="1:9" x14ac:dyDescent="0.35">
      <c r="A689" s="13" t="str">
        <f t="shared" si="31"/>
        <v>RBA_2025-08-03</v>
      </c>
      <c r="B689" t="s">
        <v>279</v>
      </c>
      <c r="C689" s="6">
        <v>45872</v>
      </c>
      <c r="D689">
        <v>4.3</v>
      </c>
      <c r="E689">
        <v>4.29</v>
      </c>
      <c r="F689">
        <v>4.33</v>
      </c>
      <c r="G689">
        <v>4.18</v>
      </c>
      <c r="I689" s="91">
        <f t="shared" si="32"/>
        <v>4.18</v>
      </c>
    </row>
    <row r="690" spans="1:9" x14ac:dyDescent="0.35">
      <c r="A690" s="13" t="str">
        <f t="shared" si="31"/>
        <v>RK1_2025-08-03</v>
      </c>
      <c r="B690" t="s">
        <v>281</v>
      </c>
      <c r="C690" s="6">
        <v>45872</v>
      </c>
      <c r="D690">
        <v>0.45</v>
      </c>
      <c r="E690">
        <v>0.46</v>
      </c>
      <c r="F690">
        <v>0.48</v>
      </c>
      <c r="G690">
        <v>0.46</v>
      </c>
      <c r="I690" s="91">
        <f t="shared" si="32"/>
        <v>0.45</v>
      </c>
    </row>
    <row r="691" spans="1:9" x14ac:dyDescent="0.35">
      <c r="A691" s="13" t="str">
        <f t="shared" si="31"/>
        <v>RO1a_2025-08-03</v>
      </c>
      <c r="B691" t="s">
        <v>285</v>
      </c>
      <c r="C691" s="6">
        <v>45872</v>
      </c>
      <c r="D691">
        <v>4.22</v>
      </c>
      <c r="E691">
        <v>4.29</v>
      </c>
      <c r="F691">
        <v>4.2</v>
      </c>
      <c r="G691">
        <v>4.12</v>
      </c>
      <c r="I691" s="91">
        <f t="shared" si="32"/>
        <v>4.12</v>
      </c>
    </row>
    <row r="692" spans="1:9" x14ac:dyDescent="0.35">
      <c r="A692" s="13" t="str">
        <f t="shared" si="31"/>
        <v>ROL1_2025-08-03</v>
      </c>
      <c r="B692" t="s">
        <v>289</v>
      </c>
      <c r="C692" s="6">
        <v>45872</v>
      </c>
      <c r="D692">
        <v>19.8</v>
      </c>
      <c r="E692">
        <v>18.5</v>
      </c>
      <c r="F692">
        <v>19</v>
      </c>
      <c r="G692">
        <v>19.600000000000001</v>
      </c>
      <c r="I692" s="91">
        <f t="shared" si="32"/>
        <v>18.5</v>
      </c>
    </row>
    <row r="693" spans="1:9" x14ac:dyDescent="0.35">
      <c r="A693" s="13" t="str">
        <f t="shared" si="31"/>
        <v>SB1_2025-08-03</v>
      </c>
      <c r="B693" t="s">
        <v>293</v>
      </c>
      <c r="C693" s="6">
        <v>45872</v>
      </c>
      <c r="D693">
        <v>2.25</v>
      </c>
      <c r="E693">
        <v>2.29</v>
      </c>
      <c r="F693">
        <v>2.29</v>
      </c>
      <c r="G693">
        <v>2.09</v>
      </c>
      <c r="I693" s="91">
        <f t="shared" si="32"/>
        <v>2.09</v>
      </c>
    </row>
    <row r="694" spans="1:9" x14ac:dyDescent="0.35">
      <c r="A694" s="13" t="str">
        <f t="shared" si="31"/>
        <v>SB2_2025-08-03</v>
      </c>
      <c r="B694" t="s">
        <v>447</v>
      </c>
      <c r="C694" s="6">
        <v>45872</v>
      </c>
      <c r="D694">
        <v>3.45</v>
      </c>
      <c r="E694">
        <v>3.52</v>
      </c>
      <c r="F694">
        <v>3.28</v>
      </c>
      <c r="G694">
        <v>3.03</v>
      </c>
      <c r="I694" s="91">
        <f t="shared" si="32"/>
        <v>3.03</v>
      </c>
    </row>
    <row r="695" spans="1:9" x14ac:dyDescent="0.35">
      <c r="A695" s="13" t="str">
        <f t="shared" si="31"/>
        <v>SB9_2025-08-03</v>
      </c>
      <c r="B695" t="s">
        <v>298</v>
      </c>
      <c r="C695" s="6">
        <v>45872</v>
      </c>
      <c r="D695">
        <v>2.3199999999999998</v>
      </c>
      <c r="E695">
        <v>2.0699999999999998</v>
      </c>
      <c r="F695">
        <v>2.0299999999999998</v>
      </c>
      <c r="G695">
        <v>2.0699999999999998</v>
      </c>
      <c r="I695" s="91">
        <f t="shared" si="32"/>
        <v>2.0299999999999998</v>
      </c>
    </row>
    <row r="696" spans="1:9" x14ac:dyDescent="0.35">
      <c r="A696" s="13" t="str">
        <f t="shared" si="31"/>
        <v>SHA_2025-08-03</v>
      </c>
      <c r="B696" t="s">
        <v>1231</v>
      </c>
      <c r="C696" s="6">
        <v>45872</v>
      </c>
      <c r="D696">
        <v>18.100000000000001</v>
      </c>
      <c r="E696">
        <v>12</v>
      </c>
      <c r="F696">
        <v>8.9600000000000009</v>
      </c>
      <c r="G696">
        <v>5.65</v>
      </c>
      <c r="I696" s="91">
        <f t="shared" si="32"/>
        <v>5.65</v>
      </c>
    </row>
    <row r="697" spans="1:9" x14ac:dyDescent="0.35">
      <c r="A697" s="13" t="str">
        <f t="shared" si="31"/>
        <v>SPBP1_2025-08-03</v>
      </c>
      <c r="B697" t="s">
        <v>301</v>
      </c>
      <c r="C697" s="6">
        <v>45872</v>
      </c>
      <c r="D697">
        <v>7.49</v>
      </c>
      <c r="E697">
        <v>7.46</v>
      </c>
      <c r="F697">
        <v>7.77</v>
      </c>
      <c r="G697">
        <v>7.64</v>
      </c>
      <c r="I697" s="91">
        <f t="shared" si="32"/>
        <v>7.46</v>
      </c>
    </row>
    <row r="698" spans="1:9" x14ac:dyDescent="0.35">
      <c r="A698" s="13" t="str">
        <f t="shared" si="31"/>
        <v>SPBP2_2025-08-03</v>
      </c>
      <c r="B698" t="s">
        <v>303</v>
      </c>
      <c r="C698" s="6">
        <v>45872</v>
      </c>
      <c r="D698">
        <v>9.7200000000000006</v>
      </c>
      <c r="E698">
        <v>9.5399999999999991</v>
      </c>
      <c r="F698">
        <v>9.75</v>
      </c>
      <c r="G698">
        <v>9.73</v>
      </c>
      <c r="I698" s="91">
        <f t="shared" si="32"/>
        <v>9.5399999999999991</v>
      </c>
    </row>
    <row r="699" spans="1:9" x14ac:dyDescent="0.35">
      <c r="A699" s="13" t="str">
        <f t="shared" si="31"/>
        <v>SW1_2025-08-03</v>
      </c>
      <c r="B699" t="s">
        <v>810</v>
      </c>
      <c r="C699" s="6">
        <v>45872</v>
      </c>
      <c r="D699">
        <v>10.4</v>
      </c>
      <c r="E699">
        <v>10.199999999999999</v>
      </c>
      <c r="F699">
        <v>10.199999999999999</v>
      </c>
      <c r="G699">
        <v>9.82</v>
      </c>
      <c r="I699" s="91">
        <f t="shared" si="32"/>
        <v>9.82</v>
      </c>
    </row>
    <row r="700" spans="1:9" x14ac:dyDescent="0.35">
      <c r="A700" s="13" t="str">
        <f t="shared" si="31"/>
        <v>SYL1_2025-08-03</v>
      </c>
      <c r="B700" t="s">
        <v>307</v>
      </c>
      <c r="C700" s="6">
        <v>45872</v>
      </c>
      <c r="D700">
        <v>4.49</v>
      </c>
      <c r="E700">
        <v>3.12</v>
      </c>
      <c r="F700">
        <v>3</v>
      </c>
      <c r="G700">
        <v>3.05</v>
      </c>
      <c r="I700" s="91">
        <f t="shared" si="32"/>
        <v>3</v>
      </c>
    </row>
    <row r="701" spans="1:9" x14ac:dyDescent="0.35">
      <c r="A701" s="13" t="str">
        <f t="shared" si="31"/>
        <v>SYNL1_2025-08-03</v>
      </c>
      <c r="B701" t="s">
        <v>310</v>
      </c>
      <c r="C701" s="6">
        <v>45872</v>
      </c>
      <c r="D701">
        <v>7.83</v>
      </c>
      <c r="E701">
        <v>6.71</v>
      </c>
      <c r="F701">
        <v>7.82</v>
      </c>
      <c r="G701">
        <v>7.51</v>
      </c>
      <c r="I701" s="91">
        <f t="shared" si="32"/>
        <v>6.71</v>
      </c>
    </row>
    <row r="702" spans="1:9" x14ac:dyDescent="0.35">
      <c r="A702" s="13" t="str">
        <f t="shared" si="31"/>
        <v>WP1_2025-08-03</v>
      </c>
      <c r="B702" t="s">
        <v>1268</v>
      </c>
      <c r="C702" s="6">
        <v>45872</v>
      </c>
      <c r="D702">
        <v>10.7</v>
      </c>
      <c r="E702">
        <v>10.4</v>
      </c>
      <c r="F702">
        <v>10.6</v>
      </c>
      <c r="G702">
        <v>10.9</v>
      </c>
      <c r="I702" s="91">
        <f t="shared" si="32"/>
        <v>10.4</v>
      </c>
    </row>
    <row r="703" spans="1:9" x14ac:dyDescent="0.35">
      <c r="A703" s="13" t="str">
        <f t="shared" si="31"/>
        <v>WP2_2025-08-03</v>
      </c>
      <c r="B703" t="s">
        <v>529</v>
      </c>
      <c r="C703" s="6">
        <v>45872</v>
      </c>
      <c r="D703">
        <v>9.06</v>
      </c>
      <c r="E703">
        <v>9.14</v>
      </c>
      <c r="F703">
        <v>9.34</v>
      </c>
      <c r="G703">
        <v>9.5399999999999991</v>
      </c>
      <c r="I703" s="91">
        <f t="shared" si="32"/>
        <v>9.06</v>
      </c>
    </row>
    <row r="704" spans="1:9" x14ac:dyDescent="0.35">
      <c r="A704" s="13" t="str">
        <f t="shared" si="31"/>
        <v>WP3_2025-08-03</v>
      </c>
      <c r="B704" t="s">
        <v>1269</v>
      </c>
      <c r="C704" s="6">
        <v>45872</v>
      </c>
      <c r="D704">
        <v>8.41</v>
      </c>
      <c r="E704">
        <v>8.5299999999999994</v>
      </c>
      <c r="F704">
        <v>8.68</v>
      </c>
      <c r="G704">
        <v>8.81</v>
      </c>
      <c r="I704" s="91">
        <f t="shared" si="32"/>
        <v>8.41</v>
      </c>
    </row>
    <row r="705" spans="1:9" x14ac:dyDescent="0.35">
      <c r="A705" s="13" t="str">
        <f t="shared" si="31"/>
        <v>WP4_2025-08-03</v>
      </c>
      <c r="B705" t="s">
        <v>1270</v>
      </c>
      <c r="C705" s="6">
        <v>45872</v>
      </c>
      <c r="D705">
        <v>16.899999999999999</v>
      </c>
      <c r="E705">
        <v>14</v>
      </c>
      <c r="F705">
        <v>13.4</v>
      </c>
      <c r="G705">
        <v>14.5</v>
      </c>
      <c r="I705" s="91">
        <f t="shared" si="32"/>
        <v>13.4</v>
      </c>
    </row>
    <row r="706" spans="1:9" x14ac:dyDescent="0.35">
      <c r="A706" s="13" t="str">
        <f t="shared" si="31"/>
        <v>Unlabeled_2025-08-03</v>
      </c>
      <c r="B706" t="s">
        <v>2061</v>
      </c>
      <c r="C706" s="6">
        <v>45872</v>
      </c>
      <c r="D706">
        <v>4</v>
      </c>
      <c r="E706">
        <v>4.0199999999999996</v>
      </c>
      <c r="F706">
        <v>4.08</v>
      </c>
      <c r="G706">
        <v>3.96</v>
      </c>
      <c r="I706" s="91">
        <f t="shared" si="32"/>
        <v>3.96</v>
      </c>
    </row>
    <row r="707" spans="1:9" x14ac:dyDescent="0.35">
      <c r="A707" s="13" t="str">
        <f t="shared" si="31"/>
        <v>WP1_2025-08-06</v>
      </c>
      <c r="B707" t="s">
        <v>1268</v>
      </c>
      <c r="C707" s="6">
        <v>45875</v>
      </c>
      <c r="D707">
        <v>11.5</v>
      </c>
      <c r="E707">
        <v>11.6</v>
      </c>
      <c r="F707">
        <v>11</v>
      </c>
      <c r="G707">
        <v>11.3</v>
      </c>
      <c r="I707" s="91">
        <f t="shared" ref="I707:I713" si="33">MIN($D707:$G707)</f>
        <v>11</v>
      </c>
    </row>
    <row r="708" spans="1:9" x14ac:dyDescent="0.35">
      <c r="A708" s="13" t="str">
        <f t="shared" si="31"/>
        <v>WP2_2025-08-06</v>
      </c>
      <c r="B708" t="s">
        <v>529</v>
      </c>
      <c r="C708" s="6">
        <v>45875</v>
      </c>
      <c r="D708">
        <v>7.99</v>
      </c>
      <c r="E708">
        <v>7.89</v>
      </c>
      <c r="F708">
        <v>7.63</v>
      </c>
      <c r="G708">
        <v>7.9</v>
      </c>
      <c r="I708" s="91">
        <f t="shared" si="33"/>
        <v>7.63</v>
      </c>
    </row>
    <row r="709" spans="1:9" x14ac:dyDescent="0.35">
      <c r="A709" s="13" t="str">
        <f t="shared" si="31"/>
        <v>WP3_2025-08-06</v>
      </c>
      <c r="B709" t="s">
        <v>1269</v>
      </c>
      <c r="C709" s="6">
        <v>45875</v>
      </c>
      <c r="D709">
        <v>64</v>
      </c>
      <c r="E709">
        <v>54.2</v>
      </c>
      <c r="F709">
        <v>50.5</v>
      </c>
      <c r="G709">
        <v>61.2</v>
      </c>
      <c r="I709" s="91">
        <f t="shared" si="33"/>
        <v>50.5</v>
      </c>
    </row>
    <row r="710" spans="1:9" x14ac:dyDescent="0.35">
      <c r="A710" s="13" t="str">
        <f t="shared" si="31"/>
        <v>WP4_2025-08-06</v>
      </c>
      <c r="B710" t="s">
        <v>1270</v>
      </c>
      <c r="C710" s="6">
        <v>45875</v>
      </c>
      <c r="D710">
        <v>10.9</v>
      </c>
      <c r="E710">
        <v>10.3</v>
      </c>
      <c r="F710">
        <v>9.9</v>
      </c>
      <c r="G710">
        <v>10.8</v>
      </c>
      <c r="I710" s="91">
        <f t="shared" si="33"/>
        <v>9.9</v>
      </c>
    </row>
    <row r="711" spans="1:9" x14ac:dyDescent="0.35">
      <c r="A711" s="13" t="str">
        <f t="shared" si="31"/>
        <v>HO2_2025-08-06</v>
      </c>
      <c r="B711" t="s">
        <v>1265</v>
      </c>
      <c r="C711" s="6">
        <v>45875</v>
      </c>
      <c r="D711">
        <v>17</v>
      </c>
      <c r="E711">
        <v>12.3</v>
      </c>
      <c r="F711">
        <v>11.4</v>
      </c>
      <c r="G711">
        <v>12.3</v>
      </c>
      <c r="I711" s="91">
        <f t="shared" si="33"/>
        <v>11.4</v>
      </c>
    </row>
    <row r="712" spans="1:9" x14ac:dyDescent="0.35">
      <c r="A712" s="13" t="str">
        <f t="shared" si="31"/>
        <v>HO3_2025-08-06</v>
      </c>
      <c r="B712" t="s">
        <v>1266</v>
      </c>
      <c r="C712" s="6">
        <v>45875</v>
      </c>
      <c r="D712">
        <v>8.3000000000000007</v>
      </c>
      <c r="E712">
        <v>8.5</v>
      </c>
      <c r="F712">
        <v>8.3000000000000007</v>
      </c>
      <c r="G712">
        <v>8.4</v>
      </c>
      <c r="I712" s="91">
        <f t="shared" si="33"/>
        <v>8.3000000000000007</v>
      </c>
    </row>
    <row r="713" spans="1:9" x14ac:dyDescent="0.35">
      <c r="A713" s="13" t="str">
        <f t="shared" ref="A713:A776" si="34">$B713&amp;"_"&amp;TEXT($C713,"yyyy-mm-dd")</f>
        <v>WP4_2025-08-10</v>
      </c>
      <c r="B713" t="s">
        <v>1270</v>
      </c>
      <c r="C713" s="6">
        <v>45879</v>
      </c>
      <c r="I713" s="91">
        <f t="shared" si="33"/>
        <v>0</v>
      </c>
    </row>
    <row r="714" spans="1:9" x14ac:dyDescent="0.35">
      <c r="A714" s="13" t="str">
        <f t="shared" si="34"/>
        <v>WP1_2025-08-10</v>
      </c>
      <c r="B714" t="s">
        <v>1268</v>
      </c>
      <c r="C714" s="6">
        <v>45879</v>
      </c>
    </row>
    <row r="715" spans="1:9" x14ac:dyDescent="0.35">
      <c r="A715" s="13" t="str">
        <f t="shared" si="34"/>
        <v>WP3_2025-08-10</v>
      </c>
      <c r="B715" t="s">
        <v>1269</v>
      </c>
      <c r="C715" s="6">
        <v>45879</v>
      </c>
    </row>
    <row r="716" spans="1:9" x14ac:dyDescent="0.35">
      <c r="A716" s="13" t="str">
        <f t="shared" si="34"/>
        <v>HO3_2025-08-10</v>
      </c>
      <c r="B716" t="s">
        <v>1266</v>
      </c>
      <c r="C716" s="6">
        <v>45879</v>
      </c>
    </row>
    <row r="717" spans="1:9" x14ac:dyDescent="0.35">
      <c r="A717" s="13" t="str">
        <f t="shared" si="34"/>
        <v>WP2_2025-08-10</v>
      </c>
      <c r="B717" t="s">
        <v>529</v>
      </c>
      <c r="C717" s="6">
        <v>45879</v>
      </c>
    </row>
    <row r="718" spans="1:9" x14ac:dyDescent="0.35">
      <c r="A718" s="13" t="str">
        <f t="shared" si="34"/>
        <v>HO2_2025-08-10</v>
      </c>
      <c r="B718" t="s">
        <v>1265</v>
      </c>
      <c r="C718" s="6">
        <v>45879</v>
      </c>
    </row>
    <row r="719" spans="1:9" x14ac:dyDescent="0.35">
      <c r="A719" s="13" t="str">
        <f t="shared" si="34"/>
        <v>AX1_2025-08-10</v>
      </c>
      <c r="B719" t="s">
        <v>168</v>
      </c>
      <c r="C719" s="6">
        <v>45879</v>
      </c>
    </row>
    <row r="720" spans="1:9" x14ac:dyDescent="0.35">
      <c r="A720" s="13" t="str">
        <f t="shared" si="34"/>
        <v>DE1_2025-08-10</v>
      </c>
      <c r="B720" t="s">
        <v>231</v>
      </c>
      <c r="C720" s="6">
        <v>45879</v>
      </c>
    </row>
    <row r="721" spans="1:3" x14ac:dyDescent="0.35">
      <c r="A721" s="13" t="str">
        <f t="shared" si="34"/>
        <v>CB3_2025-08-10</v>
      </c>
      <c r="B721" t="s">
        <v>201</v>
      </c>
      <c r="C721" s="6">
        <v>45879</v>
      </c>
    </row>
    <row r="722" spans="1:3" x14ac:dyDescent="0.35">
      <c r="A722" s="13" t="str">
        <f t="shared" si="34"/>
        <v>PP1_2025-08-10</v>
      </c>
      <c r="B722" t="s">
        <v>274</v>
      </c>
      <c r="C722" s="6">
        <v>45879</v>
      </c>
    </row>
    <row r="723" spans="1:3" x14ac:dyDescent="0.35">
      <c r="A723" s="13" t="str">
        <f t="shared" si="34"/>
        <v>MDWL1_2025-08-10</v>
      </c>
      <c r="B723" t="s">
        <v>260</v>
      </c>
      <c r="C723" s="6">
        <v>45879</v>
      </c>
    </row>
    <row r="724" spans="1:3" x14ac:dyDescent="0.35">
      <c r="A724" s="13" t="str">
        <f t="shared" si="34"/>
        <v>ETL1_2025-08-10</v>
      </c>
      <c r="B724" t="s">
        <v>236</v>
      </c>
      <c r="C724" s="6">
        <v>45879</v>
      </c>
    </row>
    <row r="725" spans="1:3" x14ac:dyDescent="0.35">
      <c r="A725" s="13" t="str">
        <f t="shared" si="34"/>
        <v>_1900-01-00</v>
      </c>
    </row>
    <row r="726" spans="1:3" x14ac:dyDescent="0.35">
      <c r="A726" s="13" t="str">
        <f t="shared" si="34"/>
        <v>_1900-01-00</v>
      </c>
    </row>
    <row r="727" spans="1:3" x14ac:dyDescent="0.35">
      <c r="A727" s="13" t="str">
        <f t="shared" si="34"/>
        <v>_1900-01-00</v>
      </c>
    </row>
    <row r="728" spans="1:3" x14ac:dyDescent="0.35">
      <c r="A728" s="13" t="str">
        <f t="shared" si="34"/>
        <v>_1900-01-00</v>
      </c>
    </row>
    <row r="729" spans="1:3" x14ac:dyDescent="0.35">
      <c r="A729" s="13" t="str">
        <f t="shared" si="34"/>
        <v>_1900-01-00</v>
      </c>
    </row>
    <row r="730" spans="1:3" x14ac:dyDescent="0.35">
      <c r="A730" s="13" t="str">
        <f t="shared" si="34"/>
        <v>_1900-01-00</v>
      </c>
    </row>
    <row r="731" spans="1:3" x14ac:dyDescent="0.35">
      <c r="A731" s="13" t="str">
        <f t="shared" si="34"/>
        <v>_1900-01-00</v>
      </c>
    </row>
    <row r="732" spans="1:3" x14ac:dyDescent="0.35">
      <c r="A732" s="13" t="str">
        <f t="shared" si="34"/>
        <v>_1900-01-00</v>
      </c>
    </row>
    <row r="733" spans="1:3" x14ac:dyDescent="0.35">
      <c r="A733" s="13" t="str">
        <f t="shared" si="34"/>
        <v>_1900-01-00</v>
      </c>
    </row>
    <row r="734" spans="1:3" x14ac:dyDescent="0.35">
      <c r="A734" s="13" t="str">
        <f t="shared" si="34"/>
        <v>_1900-01-00</v>
      </c>
    </row>
    <row r="735" spans="1:3" x14ac:dyDescent="0.35">
      <c r="A735" s="13" t="str">
        <f t="shared" si="34"/>
        <v>_1900-01-00</v>
      </c>
    </row>
    <row r="736" spans="1:3" x14ac:dyDescent="0.35">
      <c r="A736" s="13" t="str">
        <f t="shared" si="34"/>
        <v>_1900-01-00</v>
      </c>
    </row>
    <row r="737" spans="1:1" x14ac:dyDescent="0.35">
      <c r="A737" s="13" t="str">
        <f t="shared" si="34"/>
        <v>_1900-01-00</v>
      </c>
    </row>
    <row r="738" spans="1:1" x14ac:dyDescent="0.35">
      <c r="A738" s="13" t="str">
        <f t="shared" si="34"/>
        <v>_1900-01-00</v>
      </c>
    </row>
    <row r="739" spans="1:1" x14ac:dyDescent="0.35">
      <c r="A739" s="13" t="str">
        <f t="shared" si="34"/>
        <v>_1900-01-00</v>
      </c>
    </row>
    <row r="740" spans="1:1" x14ac:dyDescent="0.35">
      <c r="A740" s="13" t="str">
        <f t="shared" si="34"/>
        <v>_1900-01-00</v>
      </c>
    </row>
    <row r="741" spans="1:1" x14ac:dyDescent="0.35">
      <c r="A741" s="13" t="str">
        <f t="shared" si="34"/>
        <v>_1900-01-00</v>
      </c>
    </row>
    <row r="742" spans="1:1" x14ac:dyDescent="0.35">
      <c r="A742" s="13" t="str">
        <f t="shared" si="34"/>
        <v>_1900-01-00</v>
      </c>
    </row>
    <row r="743" spans="1:1" x14ac:dyDescent="0.35">
      <c r="A743" s="13" t="str">
        <f t="shared" si="34"/>
        <v>_1900-01-00</v>
      </c>
    </row>
    <row r="744" spans="1:1" x14ac:dyDescent="0.35">
      <c r="A744" s="13" t="str">
        <f t="shared" si="34"/>
        <v>_1900-01-00</v>
      </c>
    </row>
    <row r="745" spans="1:1" x14ac:dyDescent="0.35">
      <c r="A745" s="13" t="str">
        <f t="shared" si="34"/>
        <v>_1900-01-00</v>
      </c>
    </row>
    <row r="746" spans="1:1" x14ac:dyDescent="0.35">
      <c r="A746" s="13" t="str">
        <f t="shared" si="34"/>
        <v>_1900-01-00</v>
      </c>
    </row>
    <row r="747" spans="1:1" x14ac:dyDescent="0.35">
      <c r="A747" s="13" t="str">
        <f t="shared" si="34"/>
        <v>_1900-01-00</v>
      </c>
    </row>
    <row r="748" spans="1:1" x14ac:dyDescent="0.35">
      <c r="A748" s="13" t="str">
        <f t="shared" si="34"/>
        <v>_1900-01-00</v>
      </c>
    </row>
    <row r="749" spans="1:1" x14ac:dyDescent="0.35">
      <c r="A749" s="13" t="str">
        <f t="shared" si="34"/>
        <v>_1900-01-00</v>
      </c>
    </row>
    <row r="750" spans="1:1" x14ac:dyDescent="0.35">
      <c r="A750" s="13" t="str">
        <f t="shared" si="34"/>
        <v>_1900-01-00</v>
      </c>
    </row>
    <row r="751" spans="1:1" x14ac:dyDescent="0.35">
      <c r="A751" s="13" t="str">
        <f t="shared" si="34"/>
        <v>_1900-01-00</v>
      </c>
    </row>
    <row r="752" spans="1:1" x14ac:dyDescent="0.35">
      <c r="A752" s="13" t="str">
        <f t="shared" si="34"/>
        <v>_1900-01-00</v>
      </c>
    </row>
    <row r="753" spans="1:1" x14ac:dyDescent="0.35">
      <c r="A753" s="13" t="str">
        <f t="shared" si="34"/>
        <v>_1900-01-00</v>
      </c>
    </row>
    <row r="754" spans="1:1" x14ac:dyDescent="0.35">
      <c r="A754" s="13" t="str">
        <f t="shared" si="34"/>
        <v>_1900-01-00</v>
      </c>
    </row>
    <row r="755" spans="1:1" x14ac:dyDescent="0.35">
      <c r="A755" s="13" t="str">
        <f t="shared" si="34"/>
        <v>_1900-01-00</v>
      </c>
    </row>
    <row r="756" spans="1:1" x14ac:dyDescent="0.35">
      <c r="A756" s="13" t="str">
        <f t="shared" si="34"/>
        <v>_1900-01-00</v>
      </c>
    </row>
    <row r="757" spans="1:1" x14ac:dyDescent="0.35">
      <c r="A757" s="13" t="str">
        <f t="shared" si="34"/>
        <v>_1900-01-00</v>
      </c>
    </row>
    <row r="758" spans="1:1" x14ac:dyDescent="0.35">
      <c r="A758" s="13" t="str">
        <f t="shared" si="34"/>
        <v>_1900-01-00</v>
      </c>
    </row>
    <row r="759" spans="1:1" x14ac:dyDescent="0.35">
      <c r="A759" s="13" t="str">
        <f t="shared" si="34"/>
        <v>_1900-01-00</v>
      </c>
    </row>
    <row r="760" spans="1:1" x14ac:dyDescent="0.35">
      <c r="A760" s="13" t="str">
        <f t="shared" si="34"/>
        <v>_1900-01-00</v>
      </c>
    </row>
    <row r="761" spans="1:1" x14ac:dyDescent="0.35">
      <c r="A761" s="13" t="str">
        <f t="shared" si="34"/>
        <v>_1900-01-00</v>
      </c>
    </row>
    <row r="762" spans="1:1" x14ac:dyDescent="0.35">
      <c r="A762" s="13" t="str">
        <f t="shared" si="34"/>
        <v>_1900-01-00</v>
      </c>
    </row>
    <row r="763" spans="1:1" x14ac:dyDescent="0.35">
      <c r="A763" s="13" t="str">
        <f t="shared" si="34"/>
        <v>_1900-01-00</v>
      </c>
    </row>
    <row r="764" spans="1:1" x14ac:dyDescent="0.35">
      <c r="A764" s="13" t="str">
        <f t="shared" si="34"/>
        <v>_1900-01-00</v>
      </c>
    </row>
    <row r="765" spans="1:1" x14ac:dyDescent="0.35">
      <c r="A765" s="13" t="str">
        <f t="shared" si="34"/>
        <v>_1900-01-00</v>
      </c>
    </row>
    <row r="766" spans="1:1" x14ac:dyDescent="0.35">
      <c r="A766" s="13" t="str">
        <f t="shared" si="34"/>
        <v>_1900-01-00</v>
      </c>
    </row>
    <row r="767" spans="1:1" x14ac:dyDescent="0.35">
      <c r="A767" s="13" t="str">
        <f t="shared" si="34"/>
        <v>_1900-01-00</v>
      </c>
    </row>
    <row r="768" spans="1:1" x14ac:dyDescent="0.35">
      <c r="A768" s="13" t="str">
        <f t="shared" si="34"/>
        <v>_1900-01-00</v>
      </c>
    </row>
    <row r="769" spans="1:1" x14ac:dyDescent="0.35">
      <c r="A769" s="13" t="str">
        <f t="shared" si="34"/>
        <v>_1900-01-00</v>
      </c>
    </row>
    <row r="770" spans="1:1" x14ac:dyDescent="0.35">
      <c r="A770" s="13" t="str">
        <f t="shared" si="34"/>
        <v>_1900-01-00</v>
      </c>
    </row>
    <row r="771" spans="1:1" x14ac:dyDescent="0.35">
      <c r="A771" s="13" t="str">
        <f t="shared" si="34"/>
        <v>_1900-01-00</v>
      </c>
    </row>
    <row r="772" spans="1:1" x14ac:dyDescent="0.35">
      <c r="A772" s="13" t="str">
        <f t="shared" si="34"/>
        <v>_1900-01-00</v>
      </c>
    </row>
    <row r="773" spans="1:1" x14ac:dyDescent="0.35">
      <c r="A773" s="13" t="str">
        <f t="shared" si="34"/>
        <v>_1900-01-00</v>
      </c>
    </row>
    <row r="774" spans="1:1" x14ac:dyDescent="0.35">
      <c r="A774" s="13" t="str">
        <f t="shared" si="34"/>
        <v>_1900-01-00</v>
      </c>
    </row>
    <row r="775" spans="1:1" x14ac:dyDescent="0.35">
      <c r="A775" s="13" t="str">
        <f t="shared" si="34"/>
        <v>_1900-01-00</v>
      </c>
    </row>
    <row r="776" spans="1:1" x14ac:dyDescent="0.35">
      <c r="A776" s="13" t="str">
        <f t="shared" si="34"/>
        <v>_1900-01-00</v>
      </c>
    </row>
    <row r="777" spans="1:1" x14ac:dyDescent="0.35">
      <c r="A777" s="13" t="str">
        <f t="shared" ref="A777:A797" si="35">$B777&amp;"_"&amp;TEXT($C777,"yyyy-mm-dd")</f>
        <v>_1900-01-00</v>
      </c>
    </row>
    <row r="778" spans="1:1" x14ac:dyDescent="0.35">
      <c r="A778" s="13" t="str">
        <f t="shared" si="35"/>
        <v>_1900-01-00</v>
      </c>
    </row>
    <row r="779" spans="1:1" x14ac:dyDescent="0.35">
      <c r="A779" s="13" t="str">
        <f t="shared" si="35"/>
        <v>_1900-01-00</v>
      </c>
    </row>
    <row r="780" spans="1:1" x14ac:dyDescent="0.35">
      <c r="A780" s="13" t="str">
        <f t="shared" si="35"/>
        <v>_1900-01-00</v>
      </c>
    </row>
    <row r="781" spans="1:1" x14ac:dyDescent="0.35">
      <c r="A781" s="13" t="str">
        <f t="shared" si="35"/>
        <v>_1900-01-00</v>
      </c>
    </row>
    <row r="782" spans="1:1" x14ac:dyDescent="0.35">
      <c r="A782" s="13" t="str">
        <f t="shared" si="35"/>
        <v>_1900-01-00</v>
      </c>
    </row>
    <row r="783" spans="1:1" x14ac:dyDescent="0.35">
      <c r="A783" s="13" t="str">
        <f t="shared" si="35"/>
        <v>_1900-01-00</v>
      </c>
    </row>
    <row r="784" spans="1:1" x14ac:dyDescent="0.35">
      <c r="A784" s="13" t="str">
        <f t="shared" si="35"/>
        <v>_1900-01-00</v>
      </c>
    </row>
    <row r="785" spans="1:1" x14ac:dyDescent="0.35">
      <c r="A785" s="13" t="str">
        <f t="shared" si="35"/>
        <v>_1900-01-00</v>
      </c>
    </row>
    <row r="786" spans="1:1" x14ac:dyDescent="0.35">
      <c r="A786" s="13" t="str">
        <f t="shared" si="35"/>
        <v>_1900-01-00</v>
      </c>
    </row>
    <row r="787" spans="1:1" x14ac:dyDescent="0.35">
      <c r="A787" s="13" t="str">
        <f t="shared" si="35"/>
        <v>_1900-01-00</v>
      </c>
    </row>
    <row r="788" spans="1:1" x14ac:dyDescent="0.35">
      <c r="A788" s="13" t="str">
        <f t="shared" si="35"/>
        <v>_1900-01-00</v>
      </c>
    </row>
    <row r="789" spans="1:1" x14ac:dyDescent="0.35">
      <c r="A789" s="13" t="str">
        <f t="shared" si="35"/>
        <v>_1900-01-00</v>
      </c>
    </row>
    <row r="790" spans="1:1" x14ac:dyDescent="0.35">
      <c r="A790" s="13" t="str">
        <f t="shared" si="35"/>
        <v>_1900-01-00</v>
      </c>
    </row>
    <row r="791" spans="1:1" x14ac:dyDescent="0.35">
      <c r="A791" s="13" t="str">
        <f t="shared" si="35"/>
        <v>_1900-01-00</v>
      </c>
    </row>
    <row r="792" spans="1:1" x14ac:dyDescent="0.35">
      <c r="A792" s="13" t="str">
        <f t="shared" si="35"/>
        <v>_1900-01-00</v>
      </c>
    </row>
    <row r="793" spans="1:1" x14ac:dyDescent="0.35">
      <c r="A793" s="13" t="str">
        <f t="shared" si="35"/>
        <v>_1900-01-00</v>
      </c>
    </row>
    <row r="794" spans="1:1" x14ac:dyDescent="0.35">
      <c r="A794" s="13" t="str">
        <f t="shared" si="35"/>
        <v>_1900-01-00</v>
      </c>
    </row>
    <row r="795" spans="1:1" x14ac:dyDescent="0.35">
      <c r="A795" s="13" t="str">
        <f t="shared" si="35"/>
        <v>_1900-01-00</v>
      </c>
    </row>
    <row r="796" spans="1:1" x14ac:dyDescent="0.35">
      <c r="A796" s="13" t="str">
        <f t="shared" si="35"/>
        <v>_1900-01-00</v>
      </c>
    </row>
    <row r="797" spans="1:1" x14ac:dyDescent="0.35">
      <c r="A797" s="13" t="str">
        <f t="shared" si="35"/>
        <v>_1900-01-00</v>
      </c>
    </row>
  </sheetData>
  <autoFilter ref="A1:J371" xr:uid="{BF1A93AB-9330-4C4B-BB76-A99359F7D922}"/>
  <sortState xmlns:xlrd2="http://schemas.microsoft.com/office/spreadsheetml/2017/richdata2" ref="A519:XFD584">
    <sortCondition ref="A519:A584"/>
  </sortState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27EA8-FD7D-4578-90AA-1ED9FEE7718F}">
  <dimension ref="A1:V276"/>
  <sheetViews>
    <sheetView zoomScaleNormal="100" workbookViewId="0">
      <pane ySplit="2" topLeftCell="A117" activePane="bottomLeft" state="frozen"/>
      <selection pane="bottomLeft" activeCell="Q153" sqref="Q153"/>
    </sheetView>
  </sheetViews>
  <sheetFormatPr defaultColWidth="8.453125" defaultRowHeight="14.5" x14ac:dyDescent="0.35"/>
  <cols>
    <col min="1" max="1" width="16.453125" style="91" customWidth="1"/>
    <col min="2" max="2" width="10.453125" bestFit="1" customWidth="1"/>
    <col min="3" max="3" width="10.453125" customWidth="1"/>
    <col min="4" max="4" width="12.453125" customWidth="1"/>
    <col min="5" max="6" width="13.453125" bestFit="1" customWidth="1"/>
    <col min="7" max="7" width="12.453125" customWidth="1"/>
    <col min="8" max="8" width="9.453125" style="91" customWidth="1"/>
    <col min="9" max="9" width="5.453125" style="140" customWidth="1"/>
    <col min="10" max="10" width="8.453125" style="140" customWidth="1"/>
    <col min="11" max="11" width="10.453125" style="140" customWidth="1"/>
    <col min="12" max="12" width="13" style="140" customWidth="1"/>
    <col min="13" max="13" width="6.453125" style="140" customWidth="1"/>
    <col min="14" max="14" width="10" style="140" bestFit="1" customWidth="1"/>
    <col min="15" max="15" width="11.453125" style="140" bestFit="1" customWidth="1"/>
    <col min="16" max="16" width="11.453125" bestFit="1" customWidth="1"/>
    <col min="17" max="17" width="11.453125" customWidth="1"/>
    <col min="18" max="18" width="18.453125" style="91" bestFit="1" customWidth="1"/>
    <col min="19" max="19" width="9.453125" bestFit="1" customWidth="1"/>
    <col min="20" max="20" width="9.36328125" bestFit="1" customWidth="1"/>
    <col min="21" max="21" width="8.453125" bestFit="1" customWidth="1"/>
    <col min="22" max="24" width="9.453125" bestFit="1" customWidth="1"/>
    <col min="28" max="28" width="9.453125" bestFit="1" customWidth="1"/>
  </cols>
  <sheetData>
    <row r="1" spans="1:22" x14ac:dyDescent="0.35">
      <c r="A1" s="177" t="s">
        <v>2062</v>
      </c>
      <c r="B1" s="171" t="s">
        <v>2063</v>
      </c>
      <c r="C1" s="171" t="s">
        <v>2064</v>
      </c>
      <c r="D1" s="171" t="s">
        <v>2065</v>
      </c>
      <c r="E1" s="176" t="s">
        <v>2066</v>
      </c>
      <c r="F1" s="176"/>
      <c r="G1" s="176"/>
      <c r="H1" s="176"/>
      <c r="I1" s="171" t="s">
        <v>2067</v>
      </c>
      <c r="J1" s="171" t="s">
        <v>2068</v>
      </c>
      <c r="K1" s="171" t="s">
        <v>2069</v>
      </c>
      <c r="L1" s="171" t="s">
        <v>2070</v>
      </c>
      <c r="M1" s="171" t="s">
        <v>2071</v>
      </c>
      <c r="N1" s="171" t="s">
        <v>2072</v>
      </c>
      <c r="O1" s="171" t="s">
        <v>2073</v>
      </c>
      <c r="P1" s="171" t="s">
        <v>1313</v>
      </c>
      <c r="Q1" s="171" t="s">
        <v>2074</v>
      </c>
      <c r="R1" s="177" t="s">
        <v>146</v>
      </c>
      <c r="S1" s="176" t="s">
        <v>2075</v>
      </c>
      <c r="T1" s="176"/>
      <c r="U1" s="176"/>
      <c r="V1" s="176"/>
    </row>
    <row r="2" spans="1:22" s="47" customFormat="1" ht="27.65" customHeight="1" x14ac:dyDescent="0.35">
      <c r="A2" s="177"/>
      <c r="B2" s="171"/>
      <c r="C2" s="171"/>
      <c r="D2" s="171"/>
      <c r="E2" s="101" t="s">
        <v>2045</v>
      </c>
      <c r="F2" s="101" t="s">
        <v>2046</v>
      </c>
      <c r="G2" s="101" t="s">
        <v>2047</v>
      </c>
      <c r="H2" s="145" t="s">
        <v>2076</v>
      </c>
      <c r="I2" s="171"/>
      <c r="J2" s="171"/>
      <c r="K2" s="171"/>
      <c r="L2" s="171"/>
      <c r="M2" s="171"/>
      <c r="N2" s="171"/>
      <c r="O2" s="171"/>
      <c r="P2" s="171"/>
      <c r="Q2" s="171"/>
      <c r="R2" s="177"/>
      <c r="S2" s="101" t="s">
        <v>2077</v>
      </c>
      <c r="T2" s="158" t="s">
        <v>2078</v>
      </c>
      <c r="U2" s="101" t="s">
        <v>2079</v>
      </c>
      <c r="V2" s="101" t="s">
        <v>2080</v>
      </c>
    </row>
    <row r="3" spans="1:22" x14ac:dyDescent="0.35">
      <c r="A3" s="92" t="str">
        <f>B3&amp;"_"&amp;TEXT(C3,"yyyy-mm-dd")</f>
        <v>HO2_2025-06-04</v>
      </c>
      <c r="B3" t="s">
        <v>1265</v>
      </c>
      <c r="C3" s="6">
        <v>45812</v>
      </c>
      <c r="D3" s="6">
        <v>45812</v>
      </c>
      <c r="E3">
        <v>39</v>
      </c>
      <c r="F3">
        <v>40</v>
      </c>
      <c r="G3">
        <v>41</v>
      </c>
      <c r="H3" s="91">
        <f t="shared" ref="H3:H26" si="0">MEDIAN(E3:G3)</f>
        <v>40</v>
      </c>
      <c r="I3" s="140">
        <v>6.95</v>
      </c>
      <c r="J3" s="140">
        <v>70.2</v>
      </c>
      <c r="K3" s="140">
        <v>6</v>
      </c>
      <c r="L3" s="140">
        <v>112</v>
      </c>
      <c r="M3" s="140">
        <v>56</v>
      </c>
      <c r="N3" s="140">
        <v>22.23</v>
      </c>
      <c r="O3" s="140">
        <v>14.776999999999999</v>
      </c>
      <c r="R3" s="91" t="str" cm="1">
        <f t="array" ref="R3">_xlfn.IFS($Q3="Yes","Reported to DEP",$H3 &gt;=20,"Elevated Phycocyanin",$H3&lt;20,"")</f>
        <v>Elevated Phycocyanin</v>
      </c>
      <c r="S3" cm="1">
        <f t="array" ref="S3:T3">_xlfn.XLOOKUP(B3,'Site_GPS-Coordinates'!A:A,'Site_GPS-Coordinates'!B:C)</f>
        <v>40.357432000000003</v>
      </c>
      <c r="T3">
        <v>-74.765580999999997</v>
      </c>
      <c r="U3" t="str" cm="1">
        <f t="array" ref="U3:V3">_xlfn.XLOOKUP(B3,'Site_GPS-Coordinates'!A:A,'Site_GPS-Coordinates'!D:E)</f>
        <v>Honey Brook</v>
      </c>
      <c r="V3" t="str">
        <v>Upstream of Wargo Rd. bridge over Honey Brook</v>
      </c>
    </row>
    <row r="4" spans="1:22" x14ac:dyDescent="0.35">
      <c r="A4" s="92" t="str">
        <f t="shared" ref="A4:A22" si="1">B4&amp;"_"&amp;TEXT(C4,"yyyy-mm-dd")</f>
        <v>HO3_2025-06-04</v>
      </c>
      <c r="B4" t="s">
        <v>1266</v>
      </c>
      <c r="C4" s="6">
        <v>45812</v>
      </c>
      <c r="D4" s="6">
        <v>45812</v>
      </c>
      <c r="E4">
        <v>5</v>
      </c>
      <c r="F4">
        <v>4</v>
      </c>
      <c r="G4">
        <v>4</v>
      </c>
      <c r="H4" s="91">
        <f t="shared" si="0"/>
        <v>4</v>
      </c>
      <c r="I4" s="140">
        <v>8.15</v>
      </c>
      <c r="J4" s="140">
        <v>105.4</v>
      </c>
      <c r="K4" s="140">
        <v>9.74</v>
      </c>
      <c r="L4" s="140">
        <v>158</v>
      </c>
      <c r="M4" s="140">
        <v>79</v>
      </c>
      <c r="N4" s="140">
        <v>18.63</v>
      </c>
      <c r="O4" s="140">
        <v>14.686999999999999</v>
      </c>
      <c r="R4" s="91" t="str" cm="1">
        <f t="array" ref="R4">_xlfn.IFS($Q4="Yes","Reported to DEP",$H4 &gt;=20,"Elevated Phycocyanin",$H4&lt;20,"")</f>
        <v/>
      </c>
      <c r="S4" cm="1">
        <f t="array" ref="S4:T4">_xlfn.XLOOKUP(B4,'Site_GPS-Coordinates'!A:A,'Site_GPS-Coordinates'!B:C)</f>
        <v>40.361189000000003</v>
      </c>
      <c r="T4">
        <v>-74.767017999999993</v>
      </c>
      <c r="U4" t="str" cm="1">
        <f t="array" ref="U4:V4">_xlfn.XLOOKUP(B4,'Site_GPS-Coordinates'!A:A,'Site_GPS-Coordinates'!D:E)</f>
        <v>Honey Brook</v>
      </c>
      <c r="V4" t="str">
        <v>Honey Brook at TWI upstream of pond, 2nd footbridge</v>
      </c>
    </row>
    <row r="5" spans="1:22" x14ac:dyDescent="0.35">
      <c r="A5" s="92" t="str">
        <f t="shared" si="1"/>
        <v>HO3a_2025-06-04</v>
      </c>
      <c r="B5" t="s">
        <v>1267</v>
      </c>
      <c r="C5" s="6">
        <v>45812</v>
      </c>
      <c r="D5" s="6">
        <v>45812</v>
      </c>
      <c r="E5">
        <v>0</v>
      </c>
      <c r="F5">
        <v>4</v>
      </c>
      <c r="G5">
        <v>0</v>
      </c>
      <c r="H5" s="91">
        <f t="shared" si="0"/>
        <v>0</v>
      </c>
      <c r="I5" s="140">
        <v>6.9</v>
      </c>
      <c r="J5" s="140">
        <v>71</v>
      </c>
      <c r="K5" s="140">
        <v>6.28</v>
      </c>
      <c r="L5" s="140">
        <v>35</v>
      </c>
      <c r="M5" s="140">
        <v>17</v>
      </c>
      <c r="N5" s="140">
        <v>20.23</v>
      </c>
      <c r="O5" s="140">
        <v>14.7</v>
      </c>
      <c r="R5" s="91" t="str" cm="1">
        <f t="array" ref="R5">_xlfn.IFS($Q5="Yes","Reported to DEP",$H5 &gt;=20,"Elevated Phycocyanin",$H5&lt;20,"")</f>
        <v/>
      </c>
      <c r="S5" cm="1">
        <f t="array" ref="S5:T5">_xlfn.XLOOKUP(B5,'Site_GPS-Coordinates'!A:A,'Site_GPS-Coordinates'!B:C)</f>
        <v>40.360278000000001</v>
      </c>
      <c r="T5">
        <v>-74.767927</v>
      </c>
      <c r="U5" t="str" cm="1">
        <f t="array" ref="U5:V5">_xlfn.XLOOKUP(B5,'Site_GPS-Coordinates'!A:A,'Site_GPS-Coordinates'!D:E)</f>
        <v>Honey Brook</v>
      </c>
      <c r="V5" t="str">
        <v>Honey Brook at TWI upstream of pond, first footbridge</v>
      </c>
    </row>
    <row r="6" spans="1:22" x14ac:dyDescent="0.35">
      <c r="A6" s="92" t="str">
        <f t="shared" si="1"/>
        <v>WP1_2025-06-04</v>
      </c>
      <c r="B6" t="s">
        <v>1268</v>
      </c>
      <c r="C6" s="6">
        <v>45812</v>
      </c>
      <c r="D6" s="6">
        <v>45812</v>
      </c>
      <c r="E6">
        <v>199</v>
      </c>
      <c r="F6">
        <v>199</v>
      </c>
      <c r="G6">
        <v>199</v>
      </c>
      <c r="H6" s="91">
        <f t="shared" si="0"/>
        <v>199</v>
      </c>
      <c r="I6" s="140">
        <v>6.68</v>
      </c>
      <c r="J6" s="140">
        <v>5.0199999999999996</v>
      </c>
      <c r="K6" s="140">
        <v>62.3</v>
      </c>
      <c r="L6" s="140">
        <v>74</v>
      </c>
      <c r="M6" s="140">
        <v>73</v>
      </c>
      <c r="N6" s="140">
        <v>25.54</v>
      </c>
      <c r="O6" s="140">
        <v>14.565</v>
      </c>
      <c r="R6" s="91" t="str" cm="1">
        <f t="array" ref="R6">_xlfn.IFS($Q6="Yes","Reported to DEP",$H6 &gt;=20,"Elevated Phycocyanin",$H6&lt;20,"")</f>
        <v>Elevated Phycocyanin</v>
      </c>
      <c r="S6" cm="1">
        <f t="array" ref="S6:T6">_xlfn.XLOOKUP(B6,'Site_GPS-Coordinates'!A:A,'Site_GPS-Coordinates'!B:C)</f>
        <v>40.360509</v>
      </c>
      <c r="T6">
        <v>-74.766720000000007</v>
      </c>
      <c r="U6" t="str" cm="1">
        <f t="array" ref="U6:V6">_xlfn.XLOOKUP(B6,'Site_GPS-Coordinates'!A:A,'Site_GPS-Coordinates'!D:E)</f>
        <v>Wargo Pond</v>
      </c>
      <c r="V6" t="str">
        <v>Northern end of Wargo Pond where Honey Brook comes in</v>
      </c>
    </row>
    <row r="7" spans="1:22" x14ac:dyDescent="0.35">
      <c r="A7" s="92" t="str">
        <f t="shared" si="1"/>
        <v>WP2_2025-06-04</v>
      </c>
      <c r="B7" t="s">
        <v>529</v>
      </c>
      <c r="C7" s="6">
        <v>45812</v>
      </c>
      <c r="D7" s="6">
        <v>45812</v>
      </c>
      <c r="E7">
        <v>44</v>
      </c>
      <c r="F7">
        <v>48</v>
      </c>
      <c r="G7">
        <v>34</v>
      </c>
      <c r="H7" s="91">
        <f t="shared" si="0"/>
        <v>44</v>
      </c>
      <c r="I7" s="140">
        <v>9.5500000000000007</v>
      </c>
      <c r="J7" s="140">
        <v>131.80000000000001</v>
      </c>
      <c r="K7" s="140">
        <v>11.75</v>
      </c>
      <c r="L7" s="140">
        <v>82</v>
      </c>
      <c r="M7" s="140">
        <v>41</v>
      </c>
      <c r="N7" s="140">
        <v>24</v>
      </c>
      <c r="O7" s="140">
        <v>14.808999999999999</v>
      </c>
      <c r="R7" s="91" t="str" cm="1">
        <f t="array" ref="R7">_xlfn.IFS($Q7="Yes","Reported to DEP",$H7 &gt;=20,"Elevated Phycocyanin",$H7&lt;20,"")</f>
        <v>Elevated Phycocyanin</v>
      </c>
      <c r="S7" cm="1">
        <f t="array" ref="S7:T7">_xlfn.XLOOKUP(B7,'Site_GPS-Coordinates'!A:A,'Site_GPS-Coordinates'!B:C)</f>
        <v>40.358359999999998</v>
      </c>
      <c r="T7">
        <v>-74.766068000000004</v>
      </c>
      <c r="U7" t="str" cm="1">
        <f t="array" ref="U7:V7">_xlfn.XLOOKUP(B7,'Site_GPS-Coordinates'!A:A,'Site_GPS-Coordinates'!D:E)</f>
        <v>Wargo Pond</v>
      </c>
      <c r="V7" t="str">
        <v>Hildick Smith Dock on Wargo Pond</v>
      </c>
    </row>
    <row r="8" spans="1:22" x14ac:dyDescent="0.35">
      <c r="A8" s="92" t="str">
        <f t="shared" si="1"/>
        <v>WP4_2025-06-04</v>
      </c>
      <c r="B8" t="s">
        <v>1270</v>
      </c>
      <c r="C8" s="6">
        <v>45812</v>
      </c>
      <c r="D8" s="6">
        <v>45812</v>
      </c>
      <c r="E8">
        <v>20</v>
      </c>
      <c r="F8">
        <v>25</v>
      </c>
      <c r="G8">
        <v>26</v>
      </c>
      <c r="H8" s="91">
        <f t="shared" si="0"/>
        <v>25</v>
      </c>
      <c r="I8" s="140">
        <v>9.7799999999999994</v>
      </c>
      <c r="J8" s="140">
        <v>14.454000000000001</v>
      </c>
      <c r="K8" s="140">
        <v>12.67</v>
      </c>
      <c r="L8" s="140">
        <v>84</v>
      </c>
      <c r="M8" s="140">
        <v>42</v>
      </c>
      <c r="N8" s="140">
        <v>23.18</v>
      </c>
      <c r="O8" s="140">
        <v>14.786</v>
      </c>
      <c r="R8" s="91" t="str" cm="1">
        <f t="array" ref="R8">_xlfn.IFS($Q8="Yes","Reported to DEP",$H8 &gt;=20,"Elevated Phycocyanin",$H8&lt;20,"")</f>
        <v>Elevated Phycocyanin</v>
      </c>
      <c r="S8" cm="1">
        <f t="array" ref="S8:T8">_xlfn.XLOOKUP(B8,'Site_GPS-Coordinates'!A:A,'Site_GPS-Coordinates'!B:C)</f>
        <v>40.358052999999998</v>
      </c>
      <c r="T8">
        <v>-74.765933000000004</v>
      </c>
      <c r="U8" t="str" cm="1">
        <f t="array" ref="U8:V8">_xlfn.XLOOKUP(B8,'Site_GPS-Coordinates'!A:A,'Site_GPS-Coordinates'!D:E)</f>
        <v>Wargo Pond</v>
      </c>
      <c r="V8" t="str">
        <v>Outfall at South end of Wargo Pond</v>
      </c>
    </row>
    <row r="9" spans="1:22" x14ac:dyDescent="0.35">
      <c r="A9" s="92" t="str">
        <f t="shared" si="1"/>
        <v>HO2_2025-06-06</v>
      </c>
      <c r="B9" t="s">
        <v>1265</v>
      </c>
      <c r="C9" s="6">
        <v>45814</v>
      </c>
      <c r="D9" s="6">
        <v>45814</v>
      </c>
      <c r="E9">
        <v>199</v>
      </c>
      <c r="F9">
        <v>199</v>
      </c>
      <c r="G9">
        <v>199</v>
      </c>
      <c r="H9" s="91">
        <f t="shared" si="0"/>
        <v>199</v>
      </c>
      <c r="I9" s="140">
        <v>6.78</v>
      </c>
      <c r="J9" s="140">
        <v>64.5</v>
      </c>
      <c r="K9" s="140">
        <v>5.03</v>
      </c>
      <c r="L9" s="140">
        <v>57</v>
      </c>
      <c r="M9" s="140">
        <v>28</v>
      </c>
      <c r="N9" s="140">
        <v>26.95</v>
      </c>
      <c r="R9" s="91" t="str" cm="1">
        <f t="array" ref="R9">_xlfn.IFS($Q9="Yes","Reported to DEP",$H9 &gt;=20,"Elevated Phycocyanin",$H9&lt;20,"")</f>
        <v>Elevated Phycocyanin</v>
      </c>
      <c r="S9" cm="1">
        <f t="array" ref="S9:T9">_xlfn.XLOOKUP(B9,'Site_GPS-Coordinates'!A:A,'Site_GPS-Coordinates'!B:C)</f>
        <v>40.357432000000003</v>
      </c>
      <c r="T9">
        <v>-74.765580999999997</v>
      </c>
      <c r="U9" t="str" cm="1">
        <f t="array" ref="U9:V9">_xlfn.XLOOKUP(B9,'Site_GPS-Coordinates'!A:A,'Site_GPS-Coordinates'!D:E)</f>
        <v>Honey Brook</v>
      </c>
      <c r="V9" t="str">
        <v>Upstream of Wargo Rd. bridge over Honey Brook</v>
      </c>
    </row>
    <row r="10" spans="1:22" x14ac:dyDescent="0.35">
      <c r="A10" s="92" t="str">
        <f t="shared" si="1"/>
        <v>HO3_2025-06-06</v>
      </c>
      <c r="B10" t="s">
        <v>1266</v>
      </c>
      <c r="C10" s="6">
        <v>45814</v>
      </c>
      <c r="D10" s="6">
        <v>45814</v>
      </c>
      <c r="E10">
        <v>40</v>
      </c>
      <c r="F10">
        <v>45</v>
      </c>
      <c r="G10">
        <v>37</v>
      </c>
      <c r="H10" s="91">
        <f t="shared" si="0"/>
        <v>40</v>
      </c>
      <c r="I10" s="140">
        <v>8.81</v>
      </c>
      <c r="J10" s="140">
        <v>116.5</v>
      </c>
      <c r="K10" s="140">
        <v>9.98</v>
      </c>
      <c r="L10" s="140">
        <v>79</v>
      </c>
      <c r="M10" s="140">
        <v>40</v>
      </c>
      <c r="N10" s="140">
        <v>22.87</v>
      </c>
      <c r="R10" s="91" t="str" cm="1">
        <f t="array" ref="R10">_xlfn.IFS($Q10="Yes","Reported to DEP",$H10 &gt;=20,"Elevated Phycocyanin",$H10&lt;20,"")</f>
        <v>Elevated Phycocyanin</v>
      </c>
      <c r="S10" cm="1">
        <f t="array" ref="S10:T10">_xlfn.XLOOKUP(B10,'Site_GPS-Coordinates'!A:A,'Site_GPS-Coordinates'!B:C)</f>
        <v>40.361189000000003</v>
      </c>
      <c r="T10">
        <v>-74.767017999999993</v>
      </c>
      <c r="U10" t="str" cm="1">
        <f t="array" ref="U10:V10">_xlfn.XLOOKUP(B10,'Site_GPS-Coordinates'!A:A,'Site_GPS-Coordinates'!D:E)</f>
        <v>Honey Brook</v>
      </c>
      <c r="V10" t="str">
        <v>Honey Brook at TWI upstream of pond, 2nd footbridge</v>
      </c>
    </row>
    <row r="11" spans="1:22" x14ac:dyDescent="0.35">
      <c r="A11" s="92" t="str">
        <f t="shared" si="1"/>
        <v>HO3a_2025-06-06</v>
      </c>
      <c r="B11" t="s">
        <v>1267</v>
      </c>
      <c r="C11" s="6">
        <v>45814</v>
      </c>
      <c r="D11" s="6">
        <v>45814</v>
      </c>
      <c r="E11">
        <v>1</v>
      </c>
      <c r="F11">
        <v>2</v>
      </c>
      <c r="G11">
        <v>2</v>
      </c>
      <c r="H11" s="91">
        <f t="shared" si="0"/>
        <v>2</v>
      </c>
      <c r="I11" s="140">
        <v>7.91</v>
      </c>
      <c r="J11" s="140">
        <v>77.400000000000006</v>
      </c>
      <c r="K11" s="140">
        <v>6.52</v>
      </c>
      <c r="L11" s="140">
        <v>18</v>
      </c>
      <c r="M11" s="140">
        <v>9</v>
      </c>
      <c r="N11" s="140">
        <v>23.31</v>
      </c>
      <c r="R11" s="91" t="str" cm="1">
        <f t="array" ref="R11">_xlfn.IFS($Q11="Yes","Reported to DEP",$H11 &gt;=20,"Elevated Phycocyanin",$H11&lt;20,"")</f>
        <v/>
      </c>
      <c r="S11" cm="1">
        <f t="array" ref="S11:T11">_xlfn.XLOOKUP(B11,'Site_GPS-Coordinates'!A:A,'Site_GPS-Coordinates'!B:C)</f>
        <v>40.360278000000001</v>
      </c>
      <c r="T11">
        <v>-74.767927</v>
      </c>
      <c r="U11" t="str" cm="1">
        <f t="array" ref="U11:V11">_xlfn.XLOOKUP(B11,'Site_GPS-Coordinates'!A:A,'Site_GPS-Coordinates'!D:E)</f>
        <v>Honey Brook</v>
      </c>
      <c r="V11" t="str">
        <v>Honey Brook at TWI upstream of pond, first footbridge</v>
      </c>
    </row>
    <row r="12" spans="1:22" x14ac:dyDescent="0.35">
      <c r="A12" s="92" t="str">
        <f t="shared" si="1"/>
        <v>WP1_2025-06-06</v>
      </c>
      <c r="B12" t="s">
        <v>1268</v>
      </c>
      <c r="C12" s="6">
        <v>45814</v>
      </c>
      <c r="D12" s="6">
        <v>45814</v>
      </c>
      <c r="E12">
        <v>23</v>
      </c>
      <c r="F12">
        <v>171</v>
      </c>
      <c r="G12">
        <v>108</v>
      </c>
      <c r="H12" s="91">
        <f t="shared" si="0"/>
        <v>108</v>
      </c>
      <c r="I12" s="140">
        <v>8.64</v>
      </c>
      <c r="J12" s="140">
        <v>122.3</v>
      </c>
      <c r="K12" s="140">
        <v>10.56</v>
      </c>
      <c r="L12" s="140">
        <v>75</v>
      </c>
      <c r="M12" s="140">
        <v>37</v>
      </c>
      <c r="N12" s="140">
        <v>22.74</v>
      </c>
      <c r="R12" s="91" t="str" cm="1">
        <f t="array" ref="R12">_xlfn.IFS($Q12="Yes","Reported to DEP",$H12 &gt;=20,"Elevated Phycocyanin",$H12&lt;20,"")</f>
        <v>Elevated Phycocyanin</v>
      </c>
      <c r="S12" cm="1">
        <f t="array" ref="S12:T12">_xlfn.XLOOKUP(B12,'Site_GPS-Coordinates'!A:A,'Site_GPS-Coordinates'!B:C)</f>
        <v>40.360509</v>
      </c>
      <c r="T12">
        <v>-74.766720000000007</v>
      </c>
      <c r="U12" t="str" cm="1">
        <f t="array" ref="U12:V12">_xlfn.XLOOKUP(B12,'Site_GPS-Coordinates'!A:A,'Site_GPS-Coordinates'!D:E)</f>
        <v>Wargo Pond</v>
      </c>
      <c r="V12" t="str">
        <v>Northern end of Wargo Pond where Honey Brook comes in</v>
      </c>
    </row>
    <row r="13" spans="1:22" x14ac:dyDescent="0.35">
      <c r="A13" s="92" t="str">
        <f t="shared" si="1"/>
        <v>WP2_2025-06-06</v>
      </c>
      <c r="B13" t="s">
        <v>529</v>
      </c>
      <c r="C13" s="6">
        <v>45814</v>
      </c>
      <c r="D13" s="6">
        <v>45814</v>
      </c>
      <c r="E13">
        <v>129</v>
      </c>
      <c r="F13">
        <v>121</v>
      </c>
      <c r="G13">
        <v>127</v>
      </c>
      <c r="H13" s="91">
        <f t="shared" si="0"/>
        <v>127</v>
      </c>
      <c r="I13" s="140">
        <v>9</v>
      </c>
      <c r="J13" s="140">
        <v>117.7</v>
      </c>
      <c r="K13" s="140">
        <v>9.61</v>
      </c>
      <c r="L13" s="140">
        <v>42</v>
      </c>
      <c r="M13" s="140">
        <v>21</v>
      </c>
      <c r="N13" s="140">
        <v>24.49</v>
      </c>
      <c r="R13" s="91" t="str" cm="1">
        <f t="array" ref="R13">_xlfn.IFS($Q13="Yes","Reported to DEP",$H13 &gt;=20,"Elevated Phycocyanin",$H13&lt;20,"")</f>
        <v>Elevated Phycocyanin</v>
      </c>
      <c r="S13" cm="1">
        <f t="array" ref="S13:T13">_xlfn.XLOOKUP(B13,'Site_GPS-Coordinates'!A:A,'Site_GPS-Coordinates'!B:C)</f>
        <v>40.358359999999998</v>
      </c>
      <c r="T13">
        <v>-74.766068000000004</v>
      </c>
      <c r="U13" t="str" cm="1">
        <f t="array" ref="U13:V13">_xlfn.XLOOKUP(B13,'Site_GPS-Coordinates'!A:A,'Site_GPS-Coordinates'!D:E)</f>
        <v>Wargo Pond</v>
      </c>
      <c r="V13" t="str">
        <v>Hildick Smith Dock on Wargo Pond</v>
      </c>
    </row>
    <row r="14" spans="1:22" x14ac:dyDescent="0.35">
      <c r="A14" s="92" t="str">
        <f t="shared" si="1"/>
        <v>WP3_2025-06-06</v>
      </c>
      <c r="B14" t="s">
        <v>1269</v>
      </c>
      <c r="C14" s="6">
        <v>45814</v>
      </c>
      <c r="D14" s="6">
        <v>45814</v>
      </c>
      <c r="E14">
        <v>0</v>
      </c>
      <c r="F14">
        <v>0</v>
      </c>
      <c r="G14">
        <v>0</v>
      </c>
      <c r="H14" s="91">
        <f t="shared" si="0"/>
        <v>0</v>
      </c>
      <c r="I14" s="140">
        <v>10.38</v>
      </c>
      <c r="J14" s="140">
        <v>176.1</v>
      </c>
      <c r="K14" s="140">
        <v>13.44</v>
      </c>
      <c r="L14" s="140">
        <v>40</v>
      </c>
      <c r="M14" s="140">
        <v>20</v>
      </c>
      <c r="N14" s="140">
        <v>27.29</v>
      </c>
      <c r="R14" s="91" t="str" cm="1">
        <f t="array" ref="R14">_xlfn.IFS($Q14="Yes","Reported to DEP",$H14 &gt;=20,"Elevated Phycocyanin",$H14&lt;20,"")</f>
        <v/>
      </c>
      <c r="S14" cm="1">
        <f t="array" ref="S14:T14">_xlfn.XLOOKUP(B14,'Site_GPS-Coordinates'!A:A,'Site_GPS-Coordinates'!B:C)</f>
        <v>40.359051999999998</v>
      </c>
      <c r="T14">
        <v>-74.765590000000003</v>
      </c>
      <c r="U14" t="str" cm="1">
        <f t="array" ref="U14:V14">_xlfn.XLOOKUP(B14,'Site_GPS-Coordinates'!A:A,'Site_GPS-Coordinates'!D:E)</f>
        <v>Wargo Pond</v>
      </c>
      <c r="V14" t="str">
        <v>Just east of the island in Wargo Pond halfway between the island and the shoreline</v>
      </c>
    </row>
    <row r="15" spans="1:22" x14ac:dyDescent="0.35">
      <c r="A15" s="92" t="str">
        <f t="shared" si="1"/>
        <v>WP4_2025-06-06</v>
      </c>
      <c r="B15" t="s">
        <v>1270</v>
      </c>
      <c r="C15" s="6">
        <v>45814</v>
      </c>
      <c r="D15" s="6">
        <v>45814</v>
      </c>
      <c r="E15">
        <v>0</v>
      </c>
      <c r="F15">
        <v>0</v>
      </c>
      <c r="G15">
        <v>0</v>
      </c>
      <c r="H15" s="91">
        <f t="shared" si="0"/>
        <v>0</v>
      </c>
      <c r="I15" s="140">
        <v>8.73</v>
      </c>
      <c r="J15" s="140">
        <v>95.8</v>
      </c>
      <c r="K15" s="140">
        <v>7.92</v>
      </c>
      <c r="L15" s="140">
        <v>41</v>
      </c>
      <c r="M15" s="140">
        <v>21</v>
      </c>
      <c r="N15" s="140">
        <v>19.61</v>
      </c>
      <c r="R15" s="91" t="str" cm="1">
        <f t="array" ref="R15">_xlfn.IFS($Q15="Yes","Reported to DEP",$H15 &gt;=20,"Elevated Phycocyanin",$H15&lt;20,"")</f>
        <v/>
      </c>
      <c r="S15" cm="1">
        <f t="array" ref="S15:T15">_xlfn.XLOOKUP(B15,'Site_GPS-Coordinates'!A:A,'Site_GPS-Coordinates'!B:C)</f>
        <v>40.358052999999998</v>
      </c>
      <c r="T15">
        <v>-74.765933000000004</v>
      </c>
      <c r="U15" t="str" cm="1">
        <f t="array" ref="U15:V15">_xlfn.XLOOKUP(B15,'Site_GPS-Coordinates'!A:A,'Site_GPS-Coordinates'!D:E)</f>
        <v>Wargo Pond</v>
      </c>
      <c r="V15" t="str">
        <v>Outfall at South end of Wargo Pond</v>
      </c>
    </row>
    <row r="16" spans="1:22" x14ac:dyDescent="0.35">
      <c r="A16" s="92" t="str">
        <f t="shared" si="1"/>
        <v>HO2_2025-06-08</v>
      </c>
      <c r="B16" t="s">
        <v>1265</v>
      </c>
      <c r="C16" s="6">
        <v>45816</v>
      </c>
      <c r="D16" s="6">
        <v>45816</v>
      </c>
      <c r="E16">
        <v>199</v>
      </c>
      <c r="F16">
        <v>199</v>
      </c>
      <c r="G16">
        <v>199</v>
      </c>
      <c r="H16" s="91">
        <f t="shared" si="0"/>
        <v>199</v>
      </c>
      <c r="I16" s="140">
        <v>6.87</v>
      </c>
      <c r="J16" s="140">
        <v>71.2</v>
      </c>
      <c r="K16" s="140">
        <v>6.03</v>
      </c>
      <c r="L16" s="140">
        <v>127</v>
      </c>
      <c r="M16" s="140">
        <v>63</v>
      </c>
      <c r="N16" s="140">
        <v>23.54</v>
      </c>
      <c r="O16" s="140">
        <v>14.565</v>
      </c>
      <c r="R16" s="91" t="str" cm="1">
        <f t="array" ref="R16">_xlfn.IFS($Q16="Yes","Reported to DEP",$H16 &gt;=20,"Elevated Phycocyanin",$H16&lt;20,"")</f>
        <v>Elevated Phycocyanin</v>
      </c>
      <c r="S16" cm="1">
        <f t="array" ref="S16:T16">_xlfn.XLOOKUP(B16,'Site_GPS-Coordinates'!A:A,'Site_GPS-Coordinates'!B:C)</f>
        <v>40.357432000000003</v>
      </c>
      <c r="T16">
        <v>-74.765580999999997</v>
      </c>
      <c r="U16" t="str" cm="1">
        <f t="array" ref="U16:V16">_xlfn.XLOOKUP(B16,'Site_GPS-Coordinates'!A:A,'Site_GPS-Coordinates'!D:E)</f>
        <v>Honey Brook</v>
      </c>
      <c r="V16" t="str">
        <v>Upstream of Wargo Rd. bridge over Honey Brook</v>
      </c>
    </row>
    <row r="17" spans="1:22" x14ac:dyDescent="0.35">
      <c r="A17" s="92" t="str">
        <f t="shared" si="1"/>
        <v>HO3_2025-06-08</v>
      </c>
      <c r="B17" t="s">
        <v>1266</v>
      </c>
      <c r="C17" s="6">
        <v>45816</v>
      </c>
      <c r="D17" s="6">
        <v>45816</v>
      </c>
      <c r="E17">
        <v>8</v>
      </c>
      <c r="F17">
        <v>5</v>
      </c>
      <c r="G17">
        <v>4</v>
      </c>
      <c r="H17" s="91">
        <f t="shared" si="0"/>
        <v>5</v>
      </c>
      <c r="I17" s="140">
        <v>8.0500000000000007</v>
      </c>
      <c r="J17" s="140">
        <v>105.9</v>
      </c>
      <c r="K17" s="140">
        <v>9.6300000000000008</v>
      </c>
      <c r="L17" s="140">
        <v>192</v>
      </c>
      <c r="M17" s="140">
        <v>96</v>
      </c>
      <c r="N17" s="140">
        <v>19.32</v>
      </c>
      <c r="O17" s="140">
        <v>14.603</v>
      </c>
      <c r="R17" s="91" t="str" cm="1">
        <f t="array" ref="R17">_xlfn.IFS($Q17="Yes","Reported to DEP",$H17 &gt;=20,"Elevated Phycocyanin",$H17&lt;20,"")</f>
        <v/>
      </c>
      <c r="S17" cm="1">
        <f t="array" ref="S17:T17">_xlfn.XLOOKUP(B17,'Site_GPS-Coordinates'!A:A,'Site_GPS-Coordinates'!B:C)</f>
        <v>40.361189000000003</v>
      </c>
      <c r="T17">
        <v>-74.767017999999993</v>
      </c>
      <c r="U17" t="str" cm="1">
        <f t="array" ref="U17:V17">_xlfn.XLOOKUP(B17,'Site_GPS-Coordinates'!A:A,'Site_GPS-Coordinates'!D:E)</f>
        <v>Honey Brook</v>
      </c>
      <c r="V17" t="str">
        <v>Honey Brook at TWI upstream of pond, 2nd footbridge</v>
      </c>
    </row>
    <row r="18" spans="1:22" x14ac:dyDescent="0.35">
      <c r="A18" s="92" t="str">
        <f t="shared" si="1"/>
        <v>HO3a_2025-06-08</v>
      </c>
      <c r="B18" t="s">
        <v>1267</v>
      </c>
      <c r="C18" s="6">
        <v>45816</v>
      </c>
      <c r="D18" s="6">
        <v>45816</v>
      </c>
      <c r="E18">
        <v>2</v>
      </c>
      <c r="F18">
        <v>3</v>
      </c>
      <c r="G18">
        <v>3</v>
      </c>
      <c r="H18" s="91">
        <f t="shared" si="0"/>
        <v>3</v>
      </c>
      <c r="I18" s="140">
        <v>7.82</v>
      </c>
      <c r="J18" s="140">
        <v>101.5</v>
      </c>
      <c r="K18" s="140">
        <v>9.01</v>
      </c>
      <c r="L18" s="140">
        <v>37</v>
      </c>
      <c r="M18" s="140">
        <v>19</v>
      </c>
      <c r="N18" s="140">
        <v>20.81</v>
      </c>
      <c r="O18" s="140">
        <v>14.603</v>
      </c>
      <c r="R18" s="91" t="str" cm="1">
        <f t="array" ref="R18">_xlfn.IFS($Q18="Yes","Reported to DEP",$H18 &gt;=20,"Elevated Phycocyanin",$H18&lt;20,"")</f>
        <v/>
      </c>
      <c r="S18" cm="1">
        <f t="array" ref="S18:T18">_xlfn.XLOOKUP(B18,'Site_GPS-Coordinates'!A:A,'Site_GPS-Coordinates'!B:C)</f>
        <v>40.360278000000001</v>
      </c>
      <c r="T18">
        <v>-74.767927</v>
      </c>
      <c r="U18" t="str" cm="1">
        <f t="array" ref="U18:V18">_xlfn.XLOOKUP(B18,'Site_GPS-Coordinates'!A:A,'Site_GPS-Coordinates'!D:E)</f>
        <v>Honey Brook</v>
      </c>
      <c r="V18" t="str">
        <v>Honey Brook at TWI upstream of pond, first footbridge</v>
      </c>
    </row>
    <row r="19" spans="1:22" x14ac:dyDescent="0.35">
      <c r="A19" s="92" t="str">
        <f t="shared" si="1"/>
        <v>WP1_2025-06-08</v>
      </c>
      <c r="B19" t="s">
        <v>1268</v>
      </c>
      <c r="C19" s="6">
        <v>45816</v>
      </c>
      <c r="D19" s="6">
        <v>45816</v>
      </c>
      <c r="E19">
        <v>199</v>
      </c>
      <c r="F19">
        <v>199</v>
      </c>
      <c r="G19">
        <v>199</v>
      </c>
      <c r="H19" s="91">
        <f t="shared" si="0"/>
        <v>199</v>
      </c>
      <c r="I19" s="140">
        <v>8.49</v>
      </c>
      <c r="J19" s="140">
        <v>112.3</v>
      </c>
      <c r="K19" s="140">
        <v>10.08</v>
      </c>
      <c r="L19" s="140">
        <v>113</v>
      </c>
      <c r="M19" s="140">
        <v>67</v>
      </c>
      <c r="N19" s="140">
        <v>21.23</v>
      </c>
      <c r="O19" s="140">
        <v>14.587999999999999</v>
      </c>
      <c r="R19" s="91" t="str" cm="1">
        <f t="array" ref="R19">_xlfn.IFS($Q19="Yes","Reported to DEP",$H19 &gt;=20,"Elevated Phycocyanin",$H19&lt;20,"")</f>
        <v>Elevated Phycocyanin</v>
      </c>
      <c r="S19" cm="1">
        <f t="array" ref="S19:T19">_xlfn.XLOOKUP(B19,'Site_GPS-Coordinates'!A:A,'Site_GPS-Coordinates'!B:C)</f>
        <v>40.360509</v>
      </c>
      <c r="T19">
        <v>-74.766720000000007</v>
      </c>
      <c r="U19" t="str" cm="1">
        <f t="array" ref="U19:V19">_xlfn.XLOOKUP(B19,'Site_GPS-Coordinates'!A:A,'Site_GPS-Coordinates'!D:E)</f>
        <v>Wargo Pond</v>
      </c>
      <c r="V19" t="str">
        <v>Northern end of Wargo Pond where Honey Brook comes in</v>
      </c>
    </row>
    <row r="20" spans="1:22" x14ac:dyDescent="0.35">
      <c r="A20" s="92" t="str">
        <f t="shared" si="1"/>
        <v>WP2_2025-06-08</v>
      </c>
      <c r="B20" t="s">
        <v>529</v>
      </c>
      <c r="C20" s="6">
        <v>45816</v>
      </c>
      <c r="D20" s="6">
        <v>45816</v>
      </c>
      <c r="E20">
        <v>140</v>
      </c>
      <c r="F20">
        <v>145</v>
      </c>
      <c r="G20">
        <v>140</v>
      </c>
      <c r="H20" s="91">
        <f t="shared" si="0"/>
        <v>140</v>
      </c>
      <c r="I20" s="140">
        <v>6.92</v>
      </c>
      <c r="J20" s="140">
        <v>44.1</v>
      </c>
      <c r="K20" s="140">
        <v>3.84</v>
      </c>
      <c r="L20" s="140">
        <v>114</v>
      </c>
      <c r="M20" s="140">
        <v>57</v>
      </c>
      <c r="N20" s="140">
        <v>21.39</v>
      </c>
      <c r="O20" s="140">
        <v>14.595000000000001</v>
      </c>
      <c r="R20" s="91" t="str" cm="1">
        <f t="array" ref="R20">_xlfn.IFS($Q20="Yes","Reported to DEP",$H20 &gt;=20,"Elevated Phycocyanin",$H20&lt;20,"")</f>
        <v>Elevated Phycocyanin</v>
      </c>
      <c r="S20" cm="1">
        <f t="array" ref="S20:T20">_xlfn.XLOOKUP(B20,'Site_GPS-Coordinates'!A:A,'Site_GPS-Coordinates'!B:C)</f>
        <v>40.358359999999998</v>
      </c>
      <c r="T20">
        <v>-74.766068000000004</v>
      </c>
      <c r="U20" t="str" cm="1">
        <f t="array" ref="U20:V20">_xlfn.XLOOKUP(B20,'Site_GPS-Coordinates'!A:A,'Site_GPS-Coordinates'!D:E)</f>
        <v>Wargo Pond</v>
      </c>
      <c r="V20" t="str">
        <v>Hildick Smith Dock on Wargo Pond</v>
      </c>
    </row>
    <row r="21" spans="1:22" x14ac:dyDescent="0.35">
      <c r="A21" s="92" t="str">
        <f t="shared" si="1"/>
        <v>WP3_2025-06-08</v>
      </c>
      <c r="B21" t="s">
        <v>1269</v>
      </c>
      <c r="C21" s="6">
        <v>45816</v>
      </c>
      <c r="D21" s="6">
        <v>45816</v>
      </c>
      <c r="E21">
        <v>119</v>
      </c>
      <c r="F21">
        <v>123</v>
      </c>
      <c r="G21">
        <v>115</v>
      </c>
      <c r="H21" s="91">
        <f t="shared" si="0"/>
        <v>119</v>
      </c>
      <c r="I21" s="140">
        <v>10.02</v>
      </c>
      <c r="J21" s="140">
        <v>147.6</v>
      </c>
      <c r="K21" s="140">
        <v>12.3</v>
      </c>
      <c r="L21" s="140">
        <v>93</v>
      </c>
      <c r="M21" s="140">
        <v>46</v>
      </c>
      <c r="N21" s="140">
        <v>23.93</v>
      </c>
      <c r="O21" s="140">
        <v>14.587</v>
      </c>
      <c r="R21" s="91" t="str" cm="1">
        <f t="array" ref="R21">_xlfn.IFS($Q21="Yes","Reported to DEP",$H21 &gt;=20,"Elevated Phycocyanin",$H21&lt;20,"")</f>
        <v>Elevated Phycocyanin</v>
      </c>
      <c r="S21" cm="1">
        <f t="array" ref="S21:T21">_xlfn.XLOOKUP(B21,'Site_GPS-Coordinates'!A:A,'Site_GPS-Coordinates'!B:C)</f>
        <v>40.359051999999998</v>
      </c>
      <c r="T21">
        <v>-74.765590000000003</v>
      </c>
      <c r="U21" t="str" cm="1">
        <f t="array" ref="U21:V21">_xlfn.XLOOKUP(B21,'Site_GPS-Coordinates'!A:A,'Site_GPS-Coordinates'!D:E)</f>
        <v>Wargo Pond</v>
      </c>
      <c r="V21" t="str">
        <v>Just east of the island in Wargo Pond halfway between the island and the shoreline</v>
      </c>
    </row>
    <row r="22" spans="1:22" x14ac:dyDescent="0.35">
      <c r="A22" s="92" t="str">
        <f t="shared" si="1"/>
        <v>WP4_2025-06-08</v>
      </c>
      <c r="B22" t="s">
        <v>1270</v>
      </c>
      <c r="C22" s="6">
        <v>45816</v>
      </c>
      <c r="D22" s="6">
        <v>45816</v>
      </c>
      <c r="E22">
        <v>158</v>
      </c>
      <c r="F22">
        <v>163</v>
      </c>
      <c r="G22">
        <v>156</v>
      </c>
      <c r="H22" s="91">
        <f t="shared" si="0"/>
        <v>158</v>
      </c>
      <c r="I22" s="140">
        <v>9.08</v>
      </c>
      <c r="J22" s="140">
        <v>127</v>
      </c>
      <c r="K22" s="140">
        <v>10.26</v>
      </c>
      <c r="L22" s="140">
        <v>90</v>
      </c>
      <c r="M22" s="140">
        <v>45</v>
      </c>
      <c r="N22" s="140">
        <v>23.77</v>
      </c>
      <c r="O22" s="140">
        <v>14.574</v>
      </c>
      <c r="R22" s="91" t="str" cm="1">
        <f t="array" ref="R22">_xlfn.IFS($Q22="Yes","Reported to DEP",$H22 &gt;=20,"Elevated Phycocyanin",$H22&lt;20,"")</f>
        <v>Elevated Phycocyanin</v>
      </c>
      <c r="S22" cm="1">
        <f t="array" ref="S22:T22">_xlfn.XLOOKUP(B22,'Site_GPS-Coordinates'!A:A,'Site_GPS-Coordinates'!B:C)</f>
        <v>40.358052999999998</v>
      </c>
      <c r="T22">
        <v>-74.765933000000004</v>
      </c>
      <c r="U22" t="str" cm="1">
        <f t="array" ref="U22:V22">_xlfn.XLOOKUP(B22,'Site_GPS-Coordinates'!A:A,'Site_GPS-Coordinates'!D:E)</f>
        <v>Wargo Pond</v>
      </c>
      <c r="V22" t="str">
        <v>Outfall at South end of Wargo Pond</v>
      </c>
    </row>
    <row r="23" spans="1:22" x14ac:dyDescent="0.35">
      <c r="A23" s="92" t="str">
        <f t="shared" ref="A23:A25" si="2">B23&amp;"_"&amp;TEXT(D23,"yyyy-mm-dd")</f>
        <v>SYL1_2025-06-10</v>
      </c>
      <c r="B23" t="s">
        <v>307</v>
      </c>
      <c r="C23" s="6">
        <v>45816</v>
      </c>
      <c r="D23" s="6">
        <v>45818</v>
      </c>
      <c r="E23">
        <v>1</v>
      </c>
      <c r="F23">
        <v>1</v>
      </c>
      <c r="G23">
        <v>1</v>
      </c>
      <c r="H23" s="91">
        <f t="shared" si="0"/>
        <v>1</v>
      </c>
      <c r="I23" s="140">
        <v>6.55</v>
      </c>
      <c r="J23" s="140">
        <v>71.8</v>
      </c>
      <c r="K23" s="140">
        <v>6.31</v>
      </c>
      <c r="L23" s="140">
        <v>412</v>
      </c>
      <c r="M23" s="140">
        <v>206</v>
      </c>
      <c r="N23" s="140">
        <v>20.55</v>
      </c>
      <c r="O23" s="140">
        <v>14.553000000000001</v>
      </c>
      <c r="Q23" t="s">
        <v>295</v>
      </c>
      <c r="R23" s="91" t="str" cm="1">
        <f t="array" ref="R23">_xlfn.IFS($Q23="Yes","Reported to DEP",$H23 &gt;=20,"Elevated Phycocyanin",$H23&lt;20,"")</f>
        <v/>
      </c>
      <c r="S23" cm="1">
        <f t="array" ref="S23:T23">_xlfn.XLOOKUP(B23,'Site_GPS-Coordinates'!A:A,'Site_GPS-Coordinates'!B:C)</f>
        <v>40.271619999999999</v>
      </c>
      <c r="T23">
        <v>-74.775480000000002</v>
      </c>
      <c r="U23" t="str" cm="1">
        <f t="array" ref="U23:V23">_xlfn.XLOOKUP(B23,'Site_GPS-Coordinates'!A:A,'Site_GPS-Coordinates'!D:E)</f>
        <v>Silvia Lake</v>
      </c>
      <c r="V23" t="str">
        <v>On the TCNJ campus</v>
      </c>
    </row>
    <row r="24" spans="1:22" x14ac:dyDescent="0.35">
      <c r="A24" s="92" t="str">
        <f t="shared" si="2"/>
        <v>CTL1_2025-06-10</v>
      </c>
      <c r="B24" t="s">
        <v>223</v>
      </c>
      <c r="C24" s="113">
        <v>45816</v>
      </c>
      <c r="D24" s="6">
        <v>45818</v>
      </c>
      <c r="E24">
        <v>14</v>
      </c>
      <c r="F24">
        <v>7</v>
      </c>
      <c r="G24">
        <v>7</v>
      </c>
      <c r="H24" s="91">
        <f t="shared" si="0"/>
        <v>7</v>
      </c>
      <c r="I24" s="140">
        <v>6.76</v>
      </c>
      <c r="J24" s="140">
        <v>54</v>
      </c>
      <c r="K24" s="140">
        <v>4.72</v>
      </c>
      <c r="L24" s="140">
        <v>345</v>
      </c>
      <c r="M24" s="140">
        <v>173</v>
      </c>
      <c r="N24" s="140">
        <v>20.11</v>
      </c>
      <c r="O24" s="140">
        <v>14.567</v>
      </c>
      <c r="Q24" t="s">
        <v>295</v>
      </c>
      <c r="R24" s="91" t="str" cm="1">
        <f t="array" ref="R24">_xlfn.IFS($Q24="Yes","Reported to DEP",$H24 &gt;=20,"Elevated Phycocyanin",$H24&lt;20,"")</f>
        <v/>
      </c>
      <c r="S24" cm="1">
        <f t="array" ref="S24:T24">_xlfn.XLOOKUP(B24,'Site_GPS-Coordinates'!A:A,'Site_GPS-Coordinates'!B:C)</f>
        <v>40.280622039999997</v>
      </c>
      <c r="T24">
        <v>-74.739950440000001</v>
      </c>
      <c r="U24" t="str" cm="1">
        <f t="array" ref="U24:V24">_xlfn.XLOOKUP(B24,'Site_GPS-Coordinates'!A:A,'Site_GPS-Coordinates'!D:E)</f>
        <v>Centennial Lake</v>
      </c>
      <c r="V24" t="str">
        <v>On the Rider Campus</v>
      </c>
    </row>
    <row r="25" spans="1:22" x14ac:dyDescent="0.35">
      <c r="A25" s="92" t="str">
        <f t="shared" si="2"/>
        <v>GRPL1_2025-06-10</v>
      </c>
      <c r="B25" t="s">
        <v>349</v>
      </c>
      <c r="C25" s="6">
        <v>45816</v>
      </c>
      <c r="D25" s="6">
        <v>45818</v>
      </c>
      <c r="E25">
        <v>8</v>
      </c>
      <c r="F25">
        <v>8</v>
      </c>
      <c r="G25">
        <v>8</v>
      </c>
      <c r="H25" s="91">
        <f t="shared" si="0"/>
        <v>8</v>
      </c>
      <c r="I25" s="140">
        <v>6.64</v>
      </c>
      <c r="J25" s="140">
        <v>41.5</v>
      </c>
      <c r="K25" s="140">
        <v>3.8</v>
      </c>
      <c r="L25" s="140">
        <v>349</v>
      </c>
      <c r="M25" s="140">
        <v>174</v>
      </c>
      <c r="N25" s="140">
        <v>20.61</v>
      </c>
      <c r="O25" s="140">
        <v>14.606999999999999</v>
      </c>
      <c r="Q25" t="s">
        <v>295</v>
      </c>
      <c r="R25" s="91" t="str" cm="1">
        <f t="array" ref="R25">_xlfn.IFS($Q25="Yes","Reported to DEP",$H25 &gt;=20,"Elevated Phycocyanin",$H25&lt;20,"")</f>
        <v/>
      </c>
      <c r="S25" cm="1">
        <f t="array" ref="S25:T25">_xlfn.XLOOKUP(B25,'Site_GPS-Coordinates'!A:A,'Site_GPS-Coordinates'!B:C)</f>
        <v>40.187829999999998</v>
      </c>
      <c r="T25">
        <v>-74.688609999999997</v>
      </c>
      <c r="U25" t="str" cm="1">
        <f t="array" ref="U25:V25">_xlfn.XLOOKUP(B25,'Site_GPS-Coordinates'!A:A,'Site_GPS-Coordinates'!D:E)</f>
        <v>Gropp Lake</v>
      </c>
      <c r="V25">
        <v>0</v>
      </c>
    </row>
    <row r="26" spans="1:22" x14ac:dyDescent="0.35">
      <c r="A26" s="92" t="str">
        <f t="shared" ref="A26:A40" si="3">B26&amp;"_"&amp;TEXT(D26,"yyyy-mm-dd")</f>
        <v>HA1_2025-06-10</v>
      </c>
      <c r="B26" t="s">
        <v>241</v>
      </c>
      <c r="C26" s="6">
        <v>45816</v>
      </c>
      <c r="D26" s="6">
        <v>45818</v>
      </c>
      <c r="E26">
        <v>2</v>
      </c>
      <c r="F26">
        <v>2</v>
      </c>
      <c r="G26">
        <v>2</v>
      </c>
      <c r="H26" s="91">
        <f t="shared" si="0"/>
        <v>2</v>
      </c>
      <c r="I26" s="140">
        <v>7.08</v>
      </c>
      <c r="J26" s="140">
        <v>76.5</v>
      </c>
      <c r="K26" s="140">
        <v>69</v>
      </c>
      <c r="L26" s="140">
        <v>348</v>
      </c>
      <c r="M26" s="140">
        <v>174</v>
      </c>
      <c r="N26" s="140">
        <v>19.36</v>
      </c>
      <c r="O26" s="140">
        <v>14.644</v>
      </c>
      <c r="Q26" t="s">
        <v>295</v>
      </c>
      <c r="R26" s="91" t="str" cm="1">
        <f t="array" ref="R26">_xlfn.IFS($Q26="Yes","Reported to DEP",$H26 &gt;=20,"Elevated Phycocyanin",$H26&lt;20,"")</f>
        <v/>
      </c>
      <c r="S26" cm="1">
        <f t="array" ref="S26:T26">_xlfn.XLOOKUP(B26,'Site_GPS-Coordinates'!A:A,'Site_GPS-Coordinates'!B:C)</f>
        <v>40.365994000000001</v>
      </c>
      <c r="T26">
        <v>-74.627397000000002</v>
      </c>
      <c r="U26" t="str" cm="1">
        <f t="array" ref="U26:V26">_xlfn.XLOOKUP(B26,'Site_GPS-Coordinates'!A:A,'Site_GPS-Coordinates'!D:E)</f>
        <v>Harrys Brook</v>
      </c>
      <c r="V26" t="str">
        <v>Upstream of Kingston Road (Rt. 27)</v>
      </c>
    </row>
    <row r="27" spans="1:22" x14ac:dyDescent="0.35">
      <c r="A27" s="92" t="str">
        <f t="shared" si="3"/>
        <v>HO2_2025-06-11</v>
      </c>
      <c r="B27" t="s">
        <v>1265</v>
      </c>
      <c r="D27" s="6">
        <v>45819</v>
      </c>
      <c r="E27">
        <v>199</v>
      </c>
      <c r="F27">
        <v>199</v>
      </c>
      <c r="G27">
        <v>199</v>
      </c>
      <c r="H27" s="91">
        <f t="shared" ref="H27:H40" si="4">MEDIAN(E27:G27)</f>
        <v>199</v>
      </c>
      <c r="I27" s="140">
        <v>8.7799999999999994</v>
      </c>
      <c r="J27" s="140">
        <v>81.599999999999994</v>
      </c>
      <c r="K27" s="140">
        <v>7.15</v>
      </c>
      <c r="L27" s="140">
        <v>112</v>
      </c>
      <c r="M27" s="140">
        <v>56</v>
      </c>
      <c r="N27" s="140">
        <v>21.74</v>
      </c>
      <c r="O27" s="140">
        <v>14.688000000000001</v>
      </c>
      <c r="R27" s="91" t="str" cm="1">
        <f t="array" ref="R27">_xlfn.IFS($Q27="Yes","Reported to DEP",$H27 &gt;=20,"Elevated Phycocyanin",$H27&lt;20,"")</f>
        <v>Elevated Phycocyanin</v>
      </c>
      <c r="S27" cm="1">
        <f t="array" ref="S27:T27">_xlfn.XLOOKUP(B27,'Site_GPS-Coordinates'!A:A,'Site_GPS-Coordinates'!B:C)</f>
        <v>40.357432000000003</v>
      </c>
      <c r="T27">
        <v>-74.765580999999997</v>
      </c>
      <c r="U27" t="str" cm="1">
        <f t="array" ref="U27:V27">_xlfn.XLOOKUP(B27,'Site_GPS-Coordinates'!A:A,'Site_GPS-Coordinates'!D:E)</f>
        <v>Honey Brook</v>
      </c>
      <c r="V27" t="str">
        <v>Upstream of Wargo Rd. bridge over Honey Brook</v>
      </c>
    </row>
    <row r="28" spans="1:22" x14ac:dyDescent="0.35">
      <c r="A28" s="92" t="str">
        <f t="shared" si="3"/>
        <v>HO3_2025-06-11</v>
      </c>
      <c r="B28" t="s">
        <v>1266</v>
      </c>
      <c r="D28" s="6">
        <v>45819</v>
      </c>
      <c r="E28">
        <v>5</v>
      </c>
      <c r="F28">
        <v>3</v>
      </c>
      <c r="G28">
        <v>7</v>
      </c>
      <c r="H28" s="91">
        <f t="shared" si="4"/>
        <v>5</v>
      </c>
      <c r="I28" s="140">
        <v>7.64</v>
      </c>
      <c r="J28" s="140">
        <v>67.2</v>
      </c>
      <c r="K28" s="140">
        <v>6.3</v>
      </c>
      <c r="L28" s="140">
        <v>186</v>
      </c>
      <c r="M28" s="140">
        <v>93</v>
      </c>
      <c r="N28" s="140">
        <v>17.89</v>
      </c>
      <c r="O28" s="140">
        <v>14.795999999999999</v>
      </c>
      <c r="R28" s="91" t="str" cm="1">
        <f t="array" ref="R28">_xlfn.IFS($Q28="Yes","Reported to DEP",$H28 &gt;=20,"Elevated Phycocyanin",$H28&lt;20,"")</f>
        <v/>
      </c>
      <c r="S28" cm="1">
        <f t="array" ref="S28:T28">_xlfn.XLOOKUP(B28,'Site_GPS-Coordinates'!A:A,'Site_GPS-Coordinates'!B:C)</f>
        <v>40.361189000000003</v>
      </c>
      <c r="T28">
        <v>-74.767017999999993</v>
      </c>
      <c r="U28" t="str" cm="1">
        <f t="array" ref="U28:V28">_xlfn.XLOOKUP(B28,'Site_GPS-Coordinates'!A:A,'Site_GPS-Coordinates'!D:E)</f>
        <v>Honey Brook</v>
      </c>
      <c r="V28" t="str">
        <v>Honey Brook at TWI upstream of pond, 2nd footbridge</v>
      </c>
    </row>
    <row r="29" spans="1:22" x14ac:dyDescent="0.35">
      <c r="A29" s="92" t="str">
        <f t="shared" si="3"/>
        <v>HO3a_2025-06-11</v>
      </c>
      <c r="B29" t="s">
        <v>1267</v>
      </c>
      <c r="D29" s="6">
        <v>45819</v>
      </c>
      <c r="E29">
        <v>10</v>
      </c>
      <c r="F29">
        <v>5</v>
      </c>
      <c r="G29">
        <v>16</v>
      </c>
      <c r="H29" s="91">
        <f t="shared" si="4"/>
        <v>10</v>
      </c>
      <c r="I29" s="140">
        <v>7.04</v>
      </c>
      <c r="J29" s="140">
        <v>61.5</v>
      </c>
      <c r="K29" s="140">
        <v>5.71</v>
      </c>
      <c r="L29" s="140">
        <v>37</v>
      </c>
      <c r="M29" s="140">
        <v>19</v>
      </c>
      <c r="N29" s="140">
        <v>19.46</v>
      </c>
      <c r="O29" s="140">
        <v>14.781000000000001</v>
      </c>
      <c r="R29" s="91" t="str" cm="1">
        <f t="array" ref="R29">_xlfn.IFS($Q29="Yes","Reported to DEP",$H29 &gt;=20,"Elevated Phycocyanin",$H29&lt;20,"")</f>
        <v/>
      </c>
      <c r="S29" cm="1">
        <f t="array" ref="S29:T29">_xlfn.XLOOKUP(B29,'Site_GPS-Coordinates'!A:A,'Site_GPS-Coordinates'!B:C)</f>
        <v>40.360278000000001</v>
      </c>
      <c r="T29">
        <v>-74.767927</v>
      </c>
      <c r="U29" t="str" cm="1">
        <f t="array" ref="U29:V29">_xlfn.XLOOKUP(B29,'Site_GPS-Coordinates'!A:A,'Site_GPS-Coordinates'!D:E)</f>
        <v>Honey Brook</v>
      </c>
      <c r="V29" t="str">
        <v>Honey Brook at TWI upstream of pond, first footbridge</v>
      </c>
    </row>
    <row r="30" spans="1:22" x14ac:dyDescent="0.35">
      <c r="A30" s="92" t="str">
        <f t="shared" si="3"/>
        <v>WP1_2025-06-11</v>
      </c>
      <c r="B30" t="s">
        <v>1268</v>
      </c>
      <c r="D30" s="6">
        <v>45819</v>
      </c>
      <c r="E30">
        <v>189</v>
      </c>
      <c r="F30">
        <v>187</v>
      </c>
      <c r="G30">
        <v>187</v>
      </c>
      <c r="H30" s="91">
        <f t="shared" si="4"/>
        <v>187</v>
      </c>
      <c r="I30" s="140">
        <v>8.26</v>
      </c>
      <c r="J30" s="140">
        <v>68.2</v>
      </c>
      <c r="K30" s="140">
        <v>6.21</v>
      </c>
      <c r="L30" s="140">
        <v>134</v>
      </c>
      <c r="M30" s="140">
        <v>62</v>
      </c>
      <c r="N30" s="140">
        <v>20.5</v>
      </c>
      <c r="O30" s="140">
        <v>14.803000000000001</v>
      </c>
      <c r="R30" s="91" t="str" cm="1">
        <f t="array" ref="R30">_xlfn.IFS($Q30="Yes","Reported to DEP",$H30 &gt;=20,"Elevated Phycocyanin",$H30&lt;20,"")</f>
        <v>Elevated Phycocyanin</v>
      </c>
      <c r="S30" cm="1">
        <f t="array" ref="S30:T30">_xlfn.XLOOKUP(B30,'Site_GPS-Coordinates'!A:A,'Site_GPS-Coordinates'!B:C)</f>
        <v>40.360509</v>
      </c>
      <c r="T30">
        <v>-74.766720000000007</v>
      </c>
      <c r="U30" t="str" cm="1">
        <f t="array" ref="U30:V30">_xlfn.XLOOKUP(B30,'Site_GPS-Coordinates'!A:A,'Site_GPS-Coordinates'!D:E)</f>
        <v>Wargo Pond</v>
      </c>
      <c r="V30" t="str">
        <v>Northern end of Wargo Pond where Honey Brook comes in</v>
      </c>
    </row>
    <row r="31" spans="1:22" x14ac:dyDescent="0.35">
      <c r="A31" s="92" t="str">
        <f t="shared" si="3"/>
        <v>WP2_2025-06-11</v>
      </c>
      <c r="B31" t="s">
        <v>529</v>
      </c>
      <c r="D31" s="6">
        <v>45819</v>
      </c>
      <c r="E31">
        <v>198</v>
      </c>
      <c r="F31">
        <v>199</v>
      </c>
      <c r="G31">
        <v>199</v>
      </c>
      <c r="H31" s="91">
        <f t="shared" si="4"/>
        <v>199</v>
      </c>
      <c r="I31" s="140">
        <v>7.51</v>
      </c>
      <c r="J31" s="140">
        <v>15.2</v>
      </c>
      <c r="K31" s="140">
        <v>1.55</v>
      </c>
      <c r="L31" s="140">
        <v>124</v>
      </c>
      <c r="M31" s="140">
        <v>62</v>
      </c>
      <c r="N31" s="140">
        <v>18.940000000000001</v>
      </c>
      <c r="O31" s="140">
        <v>14.865</v>
      </c>
      <c r="Q31" t="s">
        <v>164</v>
      </c>
      <c r="R31" s="91" t="str" cm="1">
        <f t="array" ref="R31">_xlfn.IFS($Q31="Yes","Reported to DEP",$H31 &gt;=20,"Elevated Phycocyanin",$H31&lt;20,"")</f>
        <v>Reported to DEP</v>
      </c>
      <c r="S31" cm="1">
        <f t="array" ref="S31:T31">_xlfn.XLOOKUP(B31,'Site_GPS-Coordinates'!A:A,'Site_GPS-Coordinates'!B:C)</f>
        <v>40.358359999999998</v>
      </c>
      <c r="T31">
        <v>-74.766068000000004</v>
      </c>
      <c r="U31" t="str" cm="1">
        <f t="array" ref="U31:V31">_xlfn.XLOOKUP(B31,'Site_GPS-Coordinates'!A:A,'Site_GPS-Coordinates'!D:E)</f>
        <v>Wargo Pond</v>
      </c>
      <c r="V31" t="str">
        <v>Hildick Smith Dock on Wargo Pond</v>
      </c>
    </row>
    <row r="32" spans="1:22" x14ac:dyDescent="0.35">
      <c r="A32" s="92" t="str">
        <f t="shared" si="3"/>
        <v>WP3_2025-06-11</v>
      </c>
      <c r="B32" t="s">
        <v>1269</v>
      </c>
      <c r="D32" s="6">
        <v>45819</v>
      </c>
      <c r="E32">
        <v>77</v>
      </c>
      <c r="F32">
        <v>87</v>
      </c>
      <c r="G32">
        <v>83</v>
      </c>
      <c r="H32" s="91">
        <f t="shared" si="4"/>
        <v>83</v>
      </c>
      <c r="I32" s="140">
        <v>9.6300000000000008</v>
      </c>
      <c r="J32" s="140">
        <v>116.9</v>
      </c>
      <c r="K32" s="140">
        <v>10.08</v>
      </c>
      <c r="L32" s="140">
        <v>91</v>
      </c>
      <c r="M32" s="140">
        <v>45</v>
      </c>
      <c r="N32" s="140">
        <v>22.24</v>
      </c>
      <c r="O32" s="140">
        <v>14.894</v>
      </c>
      <c r="R32" s="91" t="str" cm="1">
        <f t="array" ref="R32">_xlfn.IFS($Q32="Yes","Reported to DEP",$H32 &gt;=20,"Elevated Phycocyanin",$H32&lt;20,"")</f>
        <v>Elevated Phycocyanin</v>
      </c>
      <c r="S32" cm="1">
        <f t="array" ref="S32:T32">_xlfn.XLOOKUP(B32,'Site_GPS-Coordinates'!A:A,'Site_GPS-Coordinates'!B:C)</f>
        <v>40.359051999999998</v>
      </c>
      <c r="T32">
        <v>-74.765590000000003</v>
      </c>
      <c r="U32" t="str" cm="1">
        <f t="array" ref="U32:V32">_xlfn.XLOOKUP(B32,'Site_GPS-Coordinates'!A:A,'Site_GPS-Coordinates'!D:E)</f>
        <v>Wargo Pond</v>
      </c>
      <c r="V32" t="str">
        <v>Just east of the island in Wargo Pond halfway between the island and the shoreline</v>
      </c>
    </row>
    <row r="33" spans="1:22" x14ac:dyDescent="0.35">
      <c r="A33" s="92" t="str">
        <f t="shared" si="3"/>
        <v>WP4_2025-06-11</v>
      </c>
      <c r="B33" t="s">
        <v>1270</v>
      </c>
      <c r="D33" s="6">
        <v>45819</v>
      </c>
      <c r="E33">
        <v>199</v>
      </c>
      <c r="F33">
        <v>199</v>
      </c>
      <c r="G33">
        <v>199</v>
      </c>
      <c r="H33" s="91">
        <f t="shared" si="4"/>
        <v>199</v>
      </c>
      <c r="I33" s="140">
        <v>10.01</v>
      </c>
      <c r="J33" s="140">
        <v>11.78</v>
      </c>
      <c r="K33" s="140">
        <v>10.34</v>
      </c>
      <c r="L33" s="140">
        <v>94</v>
      </c>
      <c r="M33" s="140">
        <v>47</v>
      </c>
      <c r="N33" s="140">
        <v>22.45</v>
      </c>
      <c r="O33" s="140">
        <v>14.965</v>
      </c>
      <c r="R33" s="91" t="str" cm="1">
        <f t="array" ref="R33">_xlfn.IFS($Q33="Yes","Reported to DEP",$H33 &gt;=20,"Elevated Phycocyanin",$H33&lt;20,"")</f>
        <v>Elevated Phycocyanin</v>
      </c>
      <c r="S33" cm="1">
        <f t="array" ref="S33:T33">_xlfn.XLOOKUP(B33,'Site_GPS-Coordinates'!A:A,'Site_GPS-Coordinates'!B:C)</f>
        <v>40.358052999999998</v>
      </c>
      <c r="T33">
        <v>-74.765933000000004</v>
      </c>
      <c r="U33" t="str" cm="1">
        <f t="array" ref="U33:V33">_xlfn.XLOOKUP(B33,'Site_GPS-Coordinates'!A:A,'Site_GPS-Coordinates'!D:E)</f>
        <v>Wargo Pond</v>
      </c>
      <c r="V33" t="str">
        <v>Outfall at South end of Wargo Pond</v>
      </c>
    </row>
    <row r="34" spans="1:22" x14ac:dyDescent="0.35">
      <c r="A34" s="92" t="str">
        <f t="shared" si="3"/>
        <v>HO2_2025-06-15</v>
      </c>
      <c r="B34" t="s">
        <v>1265</v>
      </c>
      <c r="D34" s="6">
        <v>45823</v>
      </c>
      <c r="E34">
        <v>100</v>
      </c>
      <c r="F34">
        <v>101</v>
      </c>
      <c r="G34">
        <v>100</v>
      </c>
      <c r="H34" s="91">
        <f t="shared" si="4"/>
        <v>100</v>
      </c>
      <c r="I34" s="140">
        <v>6.54</v>
      </c>
      <c r="J34" s="140">
        <v>105.6</v>
      </c>
      <c r="K34" s="140">
        <v>10.41</v>
      </c>
      <c r="L34" s="140">
        <v>84</v>
      </c>
      <c r="M34" s="140">
        <v>42</v>
      </c>
      <c r="N34" s="140">
        <v>19</v>
      </c>
      <c r="O34" s="140">
        <v>14.707000000000001</v>
      </c>
      <c r="R34" s="91" t="str" cm="1">
        <f t="array" ref="R34">_xlfn.IFS($Q34="Yes","Reported to DEP",$H34 &gt;=20,"Elevated Phycocyanin",$H34&lt;20,"")</f>
        <v>Elevated Phycocyanin</v>
      </c>
      <c r="S34" cm="1">
        <f t="array" ref="S34:T34">_xlfn.XLOOKUP(B34,'Site_GPS-Coordinates'!A:A,'Site_GPS-Coordinates'!B:C)</f>
        <v>40.357432000000003</v>
      </c>
      <c r="T34">
        <v>-74.765580999999997</v>
      </c>
      <c r="U34" t="str" cm="1">
        <f t="array" ref="U34:V34">_xlfn.XLOOKUP(B34,'Site_GPS-Coordinates'!A:A,'Site_GPS-Coordinates'!D:E)</f>
        <v>Honey Brook</v>
      </c>
      <c r="V34" t="str">
        <v>Upstream of Wargo Rd. bridge over Honey Brook</v>
      </c>
    </row>
    <row r="35" spans="1:22" x14ac:dyDescent="0.35">
      <c r="A35" s="92" t="str">
        <f t="shared" si="3"/>
        <v>HO3_2025-06-15</v>
      </c>
      <c r="B35" t="s">
        <v>1266</v>
      </c>
      <c r="D35" s="6">
        <v>45823</v>
      </c>
      <c r="E35">
        <v>4</v>
      </c>
      <c r="F35">
        <v>4</v>
      </c>
      <c r="G35">
        <v>3</v>
      </c>
      <c r="H35" s="91">
        <f t="shared" si="4"/>
        <v>4</v>
      </c>
      <c r="I35" s="140">
        <v>6.78</v>
      </c>
      <c r="J35" s="140">
        <v>140.9</v>
      </c>
      <c r="K35" s="140">
        <v>11.94</v>
      </c>
      <c r="L35" s="140">
        <v>91</v>
      </c>
      <c r="M35" s="140">
        <v>46</v>
      </c>
      <c r="N35" s="140">
        <v>16.12</v>
      </c>
      <c r="O35" s="140">
        <v>14.593999999999999</v>
      </c>
      <c r="R35" s="91" t="str" cm="1">
        <f t="array" ref="R35">_xlfn.IFS($Q35="Yes","Reported to DEP",$H35 &gt;=20,"Elevated Phycocyanin",$H35&lt;20,"")</f>
        <v/>
      </c>
      <c r="S35" cm="1">
        <f t="array" ref="S35:T35">_xlfn.XLOOKUP(B35,'Site_GPS-Coordinates'!A:A,'Site_GPS-Coordinates'!B:C)</f>
        <v>40.361189000000003</v>
      </c>
      <c r="T35">
        <v>-74.767017999999993</v>
      </c>
      <c r="U35" t="str" cm="1">
        <f t="array" ref="U35:V35">_xlfn.XLOOKUP(B35,'Site_GPS-Coordinates'!A:A,'Site_GPS-Coordinates'!D:E)</f>
        <v>Honey Brook</v>
      </c>
      <c r="V35" t="str">
        <v>Honey Brook at TWI upstream of pond, 2nd footbridge</v>
      </c>
    </row>
    <row r="36" spans="1:22" x14ac:dyDescent="0.35">
      <c r="A36" s="92" t="str">
        <f t="shared" si="3"/>
        <v>HO3a_2025-06-15</v>
      </c>
      <c r="B36" t="s">
        <v>1267</v>
      </c>
      <c r="D36" s="6">
        <v>45823</v>
      </c>
      <c r="E36">
        <v>4</v>
      </c>
      <c r="F36">
        <v>3</v>
      </c>
      <c r="G36">
        <v>3</v>
      </c>
      <c r="H36" s="91">
        <f t="shared" si="4"/>
        <v>3</v>
      </c>
      <c r="I36" s="140">
        <v>6.75</v>
      </c>
      <c r="J36" s="140">
        <v>105.9</v>
      </c>
      <c r="K36" s="140">
        <v>9.39</v>
      </c>
      <c r="L36" s="140">
        <v>21</v>
      </c>
      <c r="M36" s="140">
        <v>9</v>
      </c>
      <c r="N36" s="140">
        <v>16.010000000000002</v>
      </c>
      <c r="O36" s="140">
        <v>14.58</v>
      </c>
      <c r="R36" s="91" t="str" cm="1">
        <f t="array" ref="R36">_xlfn.IFS($Q36="Yes","Reported to DEP",$H36 &gt;=20,"Elevated Phycocyanin",$H36&lt;20,"")</f>
        <v/>
      </c>
      <c r="S36" cm="1">
        <f t="array" ref="S36:T36">_xlfn.XLOOKUP(B36,'Site_GPS-Coordinates'!A:A,'Site_GPS-Coordinates'!B:C)</f>
        <v>40.360278000000001</v>
      </c>
      <c r="T36">
        <v>-74.767927</v>
      </c>
      <c r="U36" t="str" cm="1">
        <f t="array" ref="U36:V36">_xlfn.XLOOKUP(B36,'Site_GPS-Coordinates'!A:A,'Site_GPS-Coordinates'!D:E)</f>
        <v>Honey Brook</v>
      </c>
      <c r="V36" t="str">
        <v>Honey Brook at TWI upstream of pond, first footbridge</v>
      </c>
    </row>
    <row r="37" spans="1:22" x14ac:dyDescent="0.35">
      <c r="A37" s="92" t="str">
        <f t="shared" si="3"/>
        <v>WP1_2025-06-15</v>
      </c>
      <c r="B37" t="s">
        <v>1268</v>
      </c>
      <c r="D37" s="6">
        <v>45823</v>
      </c>
      <c r="E37">
        <v>3</v>
      </c>
      <c r="F37">
        <v>3</v>
      </c>
      <c r="G37">
        <v>3</v>
      </c>
      <c r="H37" s="91">
        <f t="shared" si="4"/>
        <v>3</v>
      </c>
      <c r="I37" s="140">
        <v>6.8</v>
      </c>
      <c r="J37" s="140">
        <v>101</v>
      </c>
      <c r="K37" s="140">
        <v>9.33</v>
      </c>
      <c r="L37" s="140">
        <v>77</v>
      </c>
      <c r="M37" s="140">
        <v>39</v>
      </c>
      <c r="N37" s="140">
        <v>16.14</v>
      </c>
      <c r="O37" s="140">
        <v>14.605</v>
      </c>
      <c r="R37" s="91" t="str" cm="1">
        <f t="array" ref="R37">_xlfn.IFS($Q37="Yes","Reported to DEP",$H37 &gt;=20,"Elevated Phycocyanin",$H37&lt;20,"")</f>
        <v/>
      </c>
      <c r="S37" cm="1">
        <f t="array" ref="S37:T37">_xlfn.XLOOKUP(B37,'Site_GPS-Coordinates'!A:A,'Site_GPS-Coordinates'!B:C)</f>
        <v>40.360509</v>
      </c>
      <c r="T37">
        <v>-74.766720000000007</v>
      </c>
      <c r="U37" t="str" cm="1">
        <f t="array" ref="U37:V37">_xlfn.XLOOKUP(B37,'Site_GPS-Coordinates'!A:A,'Site_GPS-Coordinates'!D:E)</f>
        <v>Wargo Pond</v>
      </c>
      <c r="V37" t="str">
        <v>Northern end of Wargo Pond where Honey Brook comes in</v>
      </c>
    </row>
    <row r="38" spans="1:22" x14ac:dyDescent="0.35">
      <c r="A38" s="92" t="str">
        <f t="shared" si="3"/>
        <v>WP2_2025-06-15</v>
      </c>
      <c r="B38" t="s">
        <v>529</v>
      </c>
      <c r="D38" s="6">
        <v>45823</v>
      </c>
      <c r="E38">
        <v>99</v>
      </c>
      <c r="F38">
        <v>112</v>
      </c>
      <c r="G38">
        <v>108</v>
      </c>
      <c r="H38" s="91">
        <f t="shared" si="4"/>
        <v>108</v>
      </c>
      <c r="I38" s="140">
        <v>6.95</v>
      </c>
      <c r="J38" s="140">
        <v>86.9</v>
      </c>
      <c r="K38" s="140">
        <v>7.77</v>
      </c>
      <c r="L38" s="140">
        <v>77</v>
      </c>
      <c r="M38" s="140">
        <v>39</v>
      </c>
      <c r="N38" s="140">
        <v>19.11</v>
      </c>
      <c r="O38" s="140">
        <v>14.696</v>
      </c>
      <c r="R38" s="91" t="str" cm="1">
        <f t="array" ref="R38">_xlfn.IFS($Q38="Yes","Reported to DEP",$H38 &gt;=20,"Elevated Phycocyanin",$H38&lt;20,"")</f>
        <v>Elevated Phycocyanin</v>
      </c>
      <c r="S38" cm="1">
        <f t="array" ref="S38:T38">_xlfn.XLOOKUP(B38,'Site_GPS-Coordinates'!A:A,'Site_GPS-Coordinates'!B:C)</f>
        <v>40.358359999999998</v>
      </c>
      <c r="T38">
        <v>-74.766068000000004</v>
      </c>
      <c r="U38" t="str" cm="1">
        <f t="array" ref="U38:V38">_xlfn.XLOOKUP(B38,'Site_GPS-Coordinates'!A:A,'Site_GPS-Coordinates'!D:E)</f>
        <v>Wargo Pond</v>
      </c>
      <c r="V38" t="str">
        <v>Hildick Smith Dock on Wargo Pond</v>
      </c>
    </row>
    <row r="39" spans="1:22" x14ac:dyDescent="0.35">
      <c r="A39" s="92" t="str">
        <f t="shared" si="3"/>
        <v>WP3_2025-06-15</v>
      </c>
      <c r="B39" t="s">
        <v>1269</v>
      </c>
      <c r="D39" s="6">
        <v>45823</v>
      </c>
      <c r="E39">
        <v>111</v>
      </c>
      <c r="F39">
        <v>97</v>
      </c>
      <c r="G39">
        <v>93</v>
      </c>
      <c r="H39" s="91">
        <f t="shared" si="4"/>
        <v>97</v>
      </c>
      <c r="I39" s="140">
        <v>6.48</v>
      </c>
      <c r="J39" s="140">
        <v>73.400000000000006</v>
      </c>
      <c r="K39" s="140">
        <v>6.59</v>
      </c>
      <c r="L39" s="140">
        <v>75</v>
      </c>
      <c r="M39" s="140">
        <v>38</v>
      </c>
      <c r="N39" s="140">
        <v>19.23</v>
      </c>
      <c r="O39" s="140">
        <v>14.617000000000001</v>
      </c>
      <c r="R39" s="91" t="str" cm="1">
        <f t="array" ref="R39">_xlfn.IFS($Q39="Yes","Reported to DEP",$H39 &gt;=20,"Elevated Phycocyanin",$H39&lt;20,"")</f>
        <v>Elevated Phycocyanin</v>
      </c>
      <c r="S39" cm="1">
        <f t="array" ref="S39:T39">_xlfn.XLOOKUP(B39,'Site_GPS-Coordinates'!A:A,'Site_GPS-Coordinates'!B:C)</f>
        <v>40.359051999999998</v>
      </c>
      <c r="T39">
        <v>-74.765590000000003</v>
      </c>
      <c r="U39" t="str" cm="1">
        <f t="array" ref="U39:V39">_xlfn.XLOOKUP(B39,'Site_GPS-Coordinates'!A:A,'Site_GPS-Coordinates'!D:E)</f>
        <v>Wargo Pond</v>
      </c>
      <c r="V39" t="str">
        <v>Just east of the island in Wargo Pond halfway between the island and the shoreline</v>
      </c>
    </row>
    <row r="40" spans="1:22" x14ac:dyDescent="0.35">
      <c r="A40" s="92" t="str">
        <f t="shared" si="3"/>
        <v>WP4_2025-06-15</v>
      </c>
      <c r="B40" t="s">
        <v>1270</v>
      </c>
      <c r="D40" s="6">
        <v>45823</v>
      </c>
      <c r="E40">
        <v>81</v>
      </c>
      <c r="F40">
        <v>80</v>
      </c>
      <c r="G40">
        <v>73</v>
      </c>
      <c r="H40" s="91">
        <f t="shared" si="4"/>
        <v>80</v>
      </c>
      <c r="I40" s="140">
        <v>7.11</v>
      </c>
      <c r="J40" s="140">
        <v>210</v>
      </c>
      <c r="K40" s="140">
        <v>18.5</v>
      </c>
      <c r="L40" s="140">
        <v>76</v>
      </c>
      <c r="M40" s="140">
        <v>38</v>
      </c>
      <c r="N40" s="140">
        <v>19.22</v>
      </c>
      <c r="O40" s="140">
        <v>14.644</v>
      </c>
      <c r="R40" s="91" t="str" cm="1">
        <f t="array" ref="R40">_xlfn.IFS($Q40="Yes","Reported to DEP",$H40 &gt;=20,"Elevated Phycocyanin",$H40&lt;20,"")</f>
        <v>Elevated Phycocyanin</v>
      </c>
      <c r="S40" cm="1">
        <f t="array" ref="S40:T40">_xlfn.XLOOKUP(B40,'Site_GPS-Coordinates'!A:A,'Site_GPS-Coordinates'!B:C)</f>
        <v>40.358052999999998</v>
      </c>
      <c r="T40">
        <v>-74.765933000000004</v>
      </c>
      <c r="U40" t="str" cm="1">
        <f t="array" ref="U40:V40">_xlfn.XLOOKUP(B40,'Site_GPS-Coordinates'!A:A,'Site_GPS-Coordinates'!D:E)</f>
        <v>Wargo Pond</v>
      </c>
      <c r="V40" t="str">
        <v>Outfall at South end of Wargo Pond</v>
      </c>
    </row>
    <row r="41" spans="1:22" x14ac:dyDescent="0.35">
      <c r="A41" s="92" t="str">
        <f t="shared" ref="A41:A47" si="5">B41&amp;"_"&amp;TEXT(D41,"yyyy-mm-dd")</f>
        <v>HO2_2025-06-18</v>
      </c>
      <c r="B41" t="s">
        <v>1265</v>
      </c>
      <c r="D41" s="6">
        <v>45826</v>
      </c>
      <c r="E41">
        <v>27</v>
      </c>
      <c r="F41">
        <v>25</v>
      </c>
      <c r="G41">
        <v>26</v>
      </c>
      <c r="H41" s="91">
        <f t="shared" ref="H41:H47" si="6">MEDIAN(E41:G41)</f>
        <v>26</v>
      </c>
      <c r="I41" s="140">
        <v>6.33</v>
      </c>
      <c r="J41" s="140">
        <v>143.19999999999999</v>
      </c>
      <c r="K41" s="140">
        <v>12.9</v>
      </c>
      <c r="L41" s="140">
        <v>128</v>
      </c>
      <c r="M41" s="140">
        <v>64</v>
      </c>
      <c r="N41" s="140">
        <v>20.03</v>
      </c>
      <c r="O41" s="140">
        <v>14.61</v>
      </c>
      <c r="R41" s="91" t="str" cm="1">
        <f t="array" ref="R41">_xlfn.IFS($Q41="Yes","Reported to DEP",$H41 &gt;=20,"Elevated Phycocyanin",$H41&lt;20,"")</f>
        <v>Elevated Phycocyanin</v>
      </c>
      <c r="S41" cm="1">
        <f t="array" ref="S41:T41">_xlfn.XLOOKUP(B41,'Site_GPS-Coordinates'!A:A,'Site_GPS-Coordinates'!B:C)</f>
        <v>40.357432000000003</v>
      </c>
      <c r="T41">
        <v>-74.765580999999997</v>
      </c>
      <c r="U41" t="str" cm="1">
        <f t="array" ref="U41:V41">_xlfn.XLOOKUP(B41,'Site_GPS-Coordinates'!A:A,'Site_GPS-Coordinates'!D:E)</f>
        <v>Honey Brook</v>
      </c>
      <c r="V41" t="str">
        <v>Upstream of Wargo Rd. bridge over Honey Brook</v>
      </c>
    </row>
    <row r="42" spans="1:22" x14ac:dyDescent="0.35">
      <c r="A42" s="92" t="str">
        <f t="shared" si="5"/>
        <v>HO3_2025-06-18</v>
      </c>
      <c r="B42" t="s">
        <v>1266</v>
      </c>
      <c r="D42" s="6">
        <v>45826</v>
      </c>
      <c r="E42">
        <v>13</v>
      </c>
      <c r="F42">
        <v>3</v>
      </c>
      <c r="G42">
        <v>4</v>
      </c>
      <c r="H42" s="91">
        <f t="shared" si="6"/>
        <v>4</v>
      </c>
      <c r="I42" s="140">
        <v>6.85</v>
      </c>
      <c r="J42" s="140">
        <v>145.5</v>
      </c>
      <c r="K42" s="140">
        <v>13.72</v>
      </c>
      <c r="L42" s="140">
        <v>183</v>
      </c>
      <c r="M42" s="140">
        <v>91</v>
      </c>
      <c r="N42" s="140">
        <v>17.989999999999998</v>
      </c>
      <c r="O42" s="140">
        <v>14.609</v>
      </c>
      <c r="R42" s="91" t="str" cm="1">
        <f t="array" ref="R42">_xlfn.IFS($Q42="Yes","Reported to DEP",$H42 &gt;=20,"Elevated Phycocyanin",$H42&lt;20,"")</f>
        <v/>
      </c>
      <c r="S42" cm="1">
        <f t="array" ref="S42:T42">_xlfn.XLOOKUP(B42,'Site_GPS-Coordinates'!A:A,'Site_GPS-Coordinates'!B:C)</f>
        <v>40.361189000000003</v>
      </c>
      <c r="T42">
        <v>-74.767017999999993</v>
      </c>
      <c r="U42" t="str" cm="1">
        <f t="array" ref="U42:V42">_xlfn.XLOOKUP(B42,'Site_GPS-Coordinates'!A:A,'Site_GPS-Coordinates'!D:E)</f>
        <v>Honey Brook</v>
      </c>
      <c r="V42" t="str">
        <v>Honey Brook at TWI upstream of pond, 2nd footbridge</v>
      </c>
    </row>
    <row r="43" spans="1:22" x14ac:dyDescent="0.35">
      <c r="A43" s="92" t="str">
        <f t="shared" si="5"/>
        <v>HO3a_2025-06-18</v>
      </c>
      <c r="B43" t="s">
        <v>1267</v>
      </c>
      <c r="D43" s="6">
        <v>45826</v>
      </c>
      <c r="E43">
        <v>2</v>
      </c>
      <c r="F43">
        <v>2</v>
      </c>
      <c r="G43">
        <v>2</v>
      </c>
      <c r="H43" s="91">
        <f t="shared" si="6"/>
        <v>2</v>
      </c>
      <c r="I43" s="140">
        <v>7.12</v>
      </c>
      <c r="J43" s="140">
        <v>101.1</v>
      </c>
      <c r="K43" s="140">
        <v>10.91</v>
      </c>
      <c r="L43" s="140">
        <v>35</v>
      </c>
      <c r="M43" s="140">
        <v>17</v>
      </c>
      <c r="N43" s="140">
        <v>18.350000000000001</v>
      </c>
      <c r="O43" s="140">
        <v>14.601000000000001</v>
      </c>
      <c r="R43" s="91" t="str" cm="1">
        <f t="array" ref="R43">_xlfn.IFS($Q43="Yes","Reported to DEP",$H43 &gt;=20,"Elevated Phycocyanin",$H43&lt;20,"")</f>
        <v/>
      </c>
      <c r="S43" cm="1">
        <f t="array" ref="S43:T43">_xlfn.XLOOKUP(B43,'Site_GPS-Coordinates'!A:A,'Site_GPS-Coordinates'!B:C)</f>
        <v>40.360278000000001</v>
      </c>
      <c r="T43">
        <v>-74.767927</v>
      </c>
      <c r="U43" t="str" cm="1">
        <f t="array" ref="U43:V43">_xlfn.XLOOKUP(B43,'Site_GPS-Coordinates'!A:A,'Site_GPS-Coordinates'!D:E)</f>
        <v>Honey Brook</v>
      </c>
      <c r="V43" t="str">
        <v>Honey Brook at TWI upstream of pond, first footbridge</v>
      </c>
    </row>
    <row r="44" spans="1:22" x14ac:dyDescent="0.35">
      <c r="A44" s="92" t="str">
        <f t="shared" si="5"/>
        <v>WP1_2025-06-18</v>
      </c>
      <c r="B44" t="s">
        <v>1268</v>
      </c>
      <c r="D44" s="6">
        <v>45826</v>
      </c>
      <c r="E44">
        <v>199</v>
      </c>
      <c r="F44">
        <v>199</v>
      </c>
      <c r="G44">
        <v>199</v>
      </c>
      <c r="H44" s="91">
        <f t="shared" si="6"/>
        <v>199</v>
      </c>
      <c r="I44" s="140">
        <v>6.72</v>
      </c>
      <c r="J44" s="140">
        <v>91.1</v>
      </c>
      <c r="K44" s="140">
        <v>8.4499999999999993</v>
      </c>
      <c r="L44" s="140">
        <v>157</v>
      </c>
      <c r="M44" s="140">
        <v>83</v>
      </c>
      <c r="N44" s="140">
        <v>18.309999999999999</v>
      </c>
      <c r="O44" s="140">
        <v>14.624000000000001</v>
      </c>
      <c r="R44" s="91" t="str" cm="1">
        <f t="array" ref="R44">_xlfn.IFS($Q44="Yes","Reported to DEP",$H44 &gt;=20,"Elevated Phycocyanin",$H44&lt;20,"")</f>
        <v>Elevated Phycocyanin</v>
      </c>
      <c r="S44" cm="1">
        <f t="array" ref="S44:T44">_xlfn.XLOOKUP(B44,'Site_GPS-Coordinates'!A:A,'Site_GPS-Coordinates'!B:C)</f>
        <v>40.360509</v>
      </c>
      <c r="T44">
        <v>-74.766720000000007</v>
      </c>
      <c r="U44" t="str" cm="1">
        <f t="array" ref="U44:V44">_xlfn.XLOOKUP(B44,'Site_GPS-Coordinates'!A:A,'Site_GPS-Coordinates'!D:E)</f>
        <v>Wargo Pond</v>
      </c>
      <c r="V44" t="str">
        <v>Northern end of Wargo Pond where Honey Brook comes in</v>
      </c>
    </row>
    <row r="45" spans="1:22" x14ac:dyDescent="0.35">
      <c r="A45" s="92" t="str">
        <f t="shared" si="5"/>
        <v>WP2_2025-06-18</v>
      </c>
      <c r="B45" t="s">
        <v>529</v>
      </c>
      <c r="D45" s="6">
        <v>45826</v>
      </c>
      <c r="E45">
        <v>54</v>
      </c>
      <c r="F45">
        <v>65</v>
      </c>
      <c r="G45">
        <v>54</v>
      </c>
      <c r="H45" s="91">
        <f t="shared" si="6"/>
        <v>54</v>
      </c>
      <c r="I45" s="140">
        <v>6.54</v>
      </c>
      <c r="J45" s="140">
        <v>130.9</v>
      </c>
      <c r="K45" s="140">
        <v>12.03</v>
      </c>
      <c r="L45" s="140">
        <v>115</v>
      </c>
      <c r="M45" s="140">
        <v>57</v>
      </c>
      <c r="N45" s="140">
        <v>19.510000000000002</v>
      </c>
      <c r="O45" s="140">
        <v>14.622999999999999</v>
      </c>
      <c r="R45" s="91" t="str" cm="1">
        <f t="array" ref="R45">_xlfn.IFS($Q45="Yes","Reported to DEP",$H45 &gt;=20,"Elevated Phycocyanin",$H45&lt;20,"")</f>
        <v>Elevated Phycocyanin</v>
      </c>
      <c r="S45" cm="1">
        <f t="array" ref="S45:T45">_xlfn.XLOOKUP(B45,'Site_GPS-Coordinates'!A:A,'Site_GPS-Coordinates'!B:C)</f>
        <v>40.358359999999998</v>
      </c>
      <c r="T45">
        <v>-74.766068000000004</v>
      </c>
      <c r="U45" t="str" cm="1">
        <f t="array" ref="U45:V45">_xlfn.XLOOKUP(B45,'Site_GPS-Coordinates'!A:A,'Site_GPS-Coordinates'!D:E)</f>
        <v>Wargo Pond</v>
      </c>
      <c r="V45" t="str">
        <v>Hildick Smith Dock on Wargo Pond</v>
      </c>
    </row>
    <row r="46" spans="1:22" x14ac:dyDescent="0.35">
      <c r="A46" s="92" t="str">
        <f t="shared" si="5"/>
        <v>WP3_2025-06-18</v>
      </c>
      <c r="B46" t="s">
        <v>1269</v>
      </c>
      <c r="D46" s="6">
        <v>45826</v>
      </c>
      <c r="E46">
        <v>42</v>
      </c>
      <c r="F46">
        <v>41</v>
      </c>
      <c r="G46">
        <v>46</v>
      </c>
      <c r="H46" s="91">
        <f t="shared" si="6"/>
        <v>42</v>
      </c>
      <c r="I46" s="140">
        <v>6.84</v>
      </c>
      <c r="J46" s="140">
        <v>138.5</v>
      </c>
      <c r="K46" s="140">
        <v>12.13</v>
      </c>
      <c r="L46" s="140">
        <v>105</v>
      </c>
      <c r="M46" s="140">
        <v>53</v>
      </c>
      <c r="N46" s="140">
        <v>21.67</v>
      </c>
      <c r="O46" s="140">
        <v>14.621</v>
      </c>
      <c r="R46" s="91" t="str" cm="1">
        <f t="array" ref="R46">_xlfn.IFS($Q46="Yes","Reported to DEP",$H46 &gt;=20,"Elevated Phycocyanin",$H46&lt;20,"")</f>
        <v>Elevated Phycocyanin</v>
      </c>
      <c r="S46" cm="1">
        <f t="array" ref="S46:T46">_xlfn.XLOOKUP(B46,'Site_GPS-Coordinates'!A:A,'Site_GPS-Coordinates'!B:C)</f>
        <v>40.359051999999998</v>
      </c>
      <c r="T46">
        <v>-74.765590000000003</v>
      </c>
      <c r="U46" t="str" cm="1">
        <f t="array" ref="U46:V46">_xlfn.XLOOKUP(B46,'Site_GPS-Coordinates'!A:A,'Site_GPS-Coordinates'!D:E)</f>
        <v>Wargo Pond</v>
      </c>
      <c r="V46" t="str">
        <v>Just east of the island in Wargo Pond halfway between the island and the shoreline</v>
      </c>
    </row>
    <row r="47" spans="1:22" x14ac:dyDescent="0.35">
      <c r="A47" s="92" t="str">
        <f t="shared" si="5"/>
        <v>WP4_2025-06-18</v>
      </c>
      <c r="B47" t="s">
        <v>1270</v>
      </c>
      <c r="D47" s="6">
        <v>45826</v>
      </c>
      <c r="E47">
        <v>32</v>
      </c>
      <c r="F47">
        <v>31</v>
      </c>
      <c r="G47">
        <v>39</v>
      </c>
      <c r="H47" s="91">
        <f t="shared" si="6"/>
        <v>32</v>
      </c>
      <c r="I47" s="140">
        <v>6.73</v>
      </c>
      <c r="J47" s="140">
        <v>119.1</v>
      </c>
      <c r="K47" s="140">
        <v>10.73</v>
      </c>
      <c r="L47" s="140">
        <v>106</v>
      </c>
      <c r="M47" s="140">
        <v>53</v>
      </c>
      <c r="N47" s="140">
        <v>20.23</v>
      </c>
      <c r="O47" s="140">
        <v>14.622999999999999</v>
      </c>
      <c r="R47" s="91" t="str" cm="1">
        <f t="array" ref="R47">_xlfn.IFS($Q47="Yes","Reported to DEP",$H47 &gt;=20,"Elevated Phycocyanin",$H47&lt;20,"")</f>
        <v>Elevated Phycocyanin</v>
      </c>
      <c r="S47" cm="1">
        <f t="array" ref="S47:T47">_xlfn.XLOOKUP(B47,'Site_GPS-Coordinates'!A:A,'Site_GPS-Coordinates'!B:C)</f>
        <v>40.358052999999998</v>
      </c>
      <c r="T47">
        <v>-74.765933000000004</v>
      </c>
      <c r="U47" t="str" cm="1">
        <f t="array" ref="U47:V47">_xlfn.XLOOKUP(B47,'Site_GPS-Coordinates'!A:A,'Site_GPS-Coordinates'!D:E)</f>
        <v>Wargo Pond</v>
      </c>
      <c r="V47" t="str">
        <v>Outfall at South end of Wargo Pond</v>
      </c>
    </row>
    <row r="48" spans="1:22" x14ac:dyDescent="0.35">
      <c r="A48" s="92" t="str">
        <f t="shared" ref="A48:A54" si="7">B48&amp;"_"&amp;TEXT(D48,"yyyy-mm-dd")</f>
        <v>HO2_2025-06-22</v>
      </c>
      <c r="B48" t="s">
        <v>1265</v>
      </c>
      <c r="D48" s="6">
        <v>45830</v>
      </c>
      <c r="E48">
        <v>199</v>
      </c>
      <c r="F48">
        <v>199</v>
      </c>
      <c r="G48">
        <v>199</v>
      </c>
      <c r="H48" s="91">
        <f t="shared" ref="H48:H54" si="8">MEDIAN(E48:G48)</f>
        <v>199</v>
      </c>
      <c r="I48" s="140">
        <v>6.54</v>
      </c>
      <c r="J48" s="140">
        <v>31.5</v>
      </c>
      <c r="K48" s="140">
        <v>2.67</v>
      </c>
      <c r="L48" s="140">
        <v>148</v>
      </c>
      <c r="M48" s="140">
        <v>74</v>
      </c>
      <c r="N48" s="140">
        <v>23.05</v>
      </c>
      <c r="O48" s="140">
        <v>14.722</v>
      </c>
      <c r="R48" s="91" t="str" cm="1">
        <f t="array" ref="R48">_xlfn.IFS($Q48="Yes","Reported to DEP",$H48 &gt;=20,"Elevated Phycocyanin",$H48&lt;20,"")</f>
        <v>Elevated Phycocyanin</v>
      </c>
      <c r="S48" cm="1">
        <f t="array" ref="S48:T48">_xlfn.XLOOKUP(B48,'Site_GPS-Coordinates'!A:A,'Site_GPS-Coordinates'!B:C)</f>
        <v>40.357432000000003</v>
      </c>
      <c r="T48">
        <v>-74.765580999999997</v>
      </c>
      <c r="U48" t="str" cm="1">
        <f t="array" ref="U48:V48">_xlfn.XLOOKUP(B48,'Site_GPS-Coordinates'!A:A,'Site_GPS-Coordinates'!D:E)</f>
        <v>Honey Brook</v>
      </c>
      <c r="V48" t="str">
        <v>Upstream of Wargo Rd. bridge over Honey Brook</v>
      </c>
    </row>
    <row r="49" spans="1:22" x14ac:dyDescent="0.35">
      <c r="A49" s="92" t="str">
        <f t="shared" si="7"/>
        <v>WP2_2025-06-22</v>
      </c>
      <c r="B49" t="s">
        <v>529</v>
      </c>
      <c r="D49" s="6">
        <v>45830</v>
      </c>
      <c r="E49">
        <v>146</v>
      </c>
      <c r="F49">
        <v>146</v>
      </c>
      <c r="G49">
        <v>160</v>
      </c>
      <c r="H49" s="91">
        <f t="shared" si="8"/>
        <v>146</v>
      </c>
      <c r="I49" s="140">
        <v>9.2799999999999994</v>
      </c>
      <c r="J49" s="140">
        <v>185.5</v>
      </c>
      <c r="K49" s="140">
        <v>14.05</v>
      </c>
      <c r="L49" s="140">
        <v>84</v>
      </c>
      <c r="M49" s="140">
        <v>42</v>
      </c>
      <c r="N49" s="140">
        <v>25.83</v>
      </c>
      <c r="O49" s="140">
        <v>14.71</v>
      </c>
      <c r="R49" s="91" t="str" cm="1">
        <f t="array" ref="R49">_xlfn.IFS($Q49="Yes","Reported to DEP",$H49 &gt;=20,"Elevated Phycocyanin",$H49&lt;20,"")</f>
        <v>Elevated Phycocyanin</v>
      </c>
      <c r="S49" cm="1">
        <f t="array" ref="S49:T49">_xlfn.XLOOKUP(B49,'Site_GPS-Coordinates'!A:A,'Site_GPS-Coordinates'!B:C)</f>
        <v>40.358359999999998</v>
      </c>
      <c r="T49">
        <v>-74.766068000000004</v>
      </c>
      <c r="U49" t="str" cm="1">
        <f t="array" ref="U49:V49">_xlfn.XLOOKUP(B49,'Site_GPS-Coordinates'!A:A,'Site_GPS-Coordinates'!D:E)</f>
        <v>Wargo Pond</v>
      </c>
      <c r="V49" t="str">
        <v>Hildick Smith Dock on Wargo Pond</v>
      </c>
    </row>
    <row r="50" spans="1:22" x14ac:dyDescent="0.35">
      <c r="A50" s="92" t="str">
        <f t="shared" si="7"/>
        <v>WP4_2025-06-22</v>
      </c>
      <c r="B50" t="s">
        <v>1270</v>
      </c>
      <c r="D50" s="6">
        <v>45830</v>
      </c>
      <c r="E50">
        <v>199</v>
      </c>
      <c r="F50">
        <v>161</v>
      </c>
      <c r="G50">
        <v>173</v>
      </c>
      <c r="H50" s="91">
        <f t="shared" si="8"/>
        <v>173</v>
      </c>
      <c r="I50" s="140">
        <v>9.57</v>
      </c>
      <c r="J50" s="140">
        <v>171.6</v>
      </c>
      <c r="K50" s="140">
        <v>14.7</v>
      </c>
      <c r="L50" s="140">
        <v>85</v>
      </c>
      <c r="M50" s="140">
        <v>43</v>
      </c>
      <c r="N50" s="140">
        <v>24.81</v>
      </c>
      <c r="O50" s="140">
        <v>14.717000000000001</v>
      </c>
      <c r="R50" s="91" t="str" cm="1">
        <f t="array" ref="R50">_xlfn.IFS($Q50="Yes","Reported to DEP",$H50 &gt;=20,"Elevated Phycocyanin",$H50&lt;20,"")</f>
        <v>Elevated Phycocyanin</v>
      </c>
      <c r="S50" cm="1">
        <f t="array" ref="S50:T50">_xlfn.XLOOKUP(B50,'Site_GPS-Coordinates'!A:A,'Site_GPS-Coordinates'!B:C)</f>
        <v>40.358052999999998</v>
      </c>
      <c r="T50">
        <v>-74.765933000000004</v>
      </c>
      <c r="U50" t="str" cm="1">
        <f t="array" ref="U50:V50">_xlfn.XLOOKUP(B50,'Site_GPS-Coordinates'!A:A,'Site_GPS-Coordinates'!D:E)</f>
        <v>Wargo Pond</v>
      </c>
      <c r="V50" t="str">
        <v>Outfall at South end of Wargo Pond</v>
      </c>
    </row>
    <row r="51" spans="1:22" x14ac:dyDescent="0.35">
      <c r="A51" s="92" t="str">
        <f t="shared" si="7"/>
        <v>HO3_2025-06-23</v>
      </c>
      <c r="B51" t="s">
        <v>1266</v>
      </c>
      <c r="D51" s="6">
        <v>45831</v>
      </c>
      <c r="E51">
        <v>5</v>
      </c>
      <c r="F51">
        <v>4</v>
      </c>
      <c r="G51">
        <v>5</v>
      </c>
      <c r="H51" s="91">
        <f t="shared" si="8"/>
        <v>5</v>
      </c>
      <c r="I51" s="140">
        <v>7.31</v>
      </c>
      <c r="J51" s="140">
        <v>105.3</v>
      </c>
      <c r="K51" s="140">
        <v>8.14</v>
      </c>
      <c r="L51" s="140">
        <v>268</v>
      </c>
      <c r="M51" s="140">
        <v>134</v>
      </c>
      <c r="N51" s="140">
        <v>26.15</v>
      </c>
      <c r="O51" s="140">
        <v>14.708</v>
      </c>
      <c r="R51" s="91" t="str" cm="1">
        <f t="array" ref="R51">_xlfn.IFS($Q51="Yes","Reported to DEP",$H51 &gt;=20,"Elevated Phycocyanin",$H51&lt;20,"")</f>
        <v/>
      </c>
      <c r="S51" cm="1">
        <f t="array" ref="S51:T51">_xlfn.XLOOKUP(B51,'Site_GPS-Coordinates'!A:A,'Site_GPS-Coordinates'!B:C)</f>
        <v>40.361189000000003</v>
      </c>
      <c r="T51">
        <v>-74.767017999999993</v>
      </c>
      <c r="U51" t="str" cm="1">
        <f t="array" ref="U51:V51">_xlfn.XLOOKUP(B51,'Site_GPS-Coordinates'!A:A,'Site_GPS-Coordinates'!D:E)</f>
        <v>Honey Brook</v>
      </c>
      <c r="V51" t="str">
        <v>Honey Brook at TWI upstream of pond, 2nd footbridge</v>
      </c>
    </row>
    <row r="52" spans="1:22" x14ac:dyDescent="0.35">
      <c r="A52" s="92" t="str">
        <f t="shared" si="7"/>
        <v>HO3a_2025-06-23</v>
      </c>
      <c r="B52" t="s">
        <v>1267</v>
      </c>
      <c r="D52" s="6">
        <v>45831</v>
      </c>
      <c r="E52">
        <v>7</v>
      </c>
      <c r="F52">
        <v>8</v>
      </c>
      <c r="G52">
        <v>7</v>
      </c>
      <c r="H52" s="91">
        <f t="shared" si="8"/>
        <v>7</v>
      </c>
      <c r="I52" s="140">
        <v>6.26</v>
      </c>
      <c r="J52" s="140">
        <v>30.3</v>
      </c>
      <c r="K52" s="140">
        <v>3.08</v>
      </c>
      <c r="L52" s="140">
        <v>124</v>
      </c>
      <c r="M52" s="140">
        <v>34</v>
      </c>
      <c r="N52" s="140">
        <v>27.94</v>
      </c>
      <c r="O52" s="140">
        <v>14.698</v>
      </c>
      <c r="R52" s="91" t="str" cm="1">
        <f t="array" ref="R52">_xlfn.IFS($Q52="Yes","Reported to DEP",$H52 &gt;=20,"Elevated Phycocyanin",$H52&lt;20,"")</f>
        <v/>
      </c>
      <c r="S52" cm="1">
        <f t="array" ref="S52:T52">_xlfn.XLOOKUP(B52,'Site_GPS-Coordinates'!A:A,'Site_GPS-Coordinates'!B:C)</f>
        <v>40.360278000000001</v>
      </c>
      <c r="T52">
        <v>-74.767927</v>
      </c>
      <c r="U52" t="str" cm="1">
        <f t="array" ref="U52:V52">_xlfn.XLOOKUP(B52,'Site_GPS-Coordinates'!A:A,'Site_GPS-Coordinates'!D:E)</f>
        <v>Honey Brook</v>
      </c>
      <c r="V52" t="str">
        <v>Honey Brook at TWI upstream of pond, first footbridge</v>
      </c>
    </row>
    <row r="53" spans="1:22" x14ac:dyDescent="0.35">
      <c r="A53" s="92" t="str">
        <f t="shared" si="7"/>
        <v>WP1_2025-06-23</v>
      </c>
      <c r="B53" t="s">
        <v>1268</v>
      </c>
      <c r="D53" s="6">
        <v>45831</v>
      </c>
      <c r="E53">
        <v>199</v>
      </c>
      <c r="F53">
        <v>185</v>
      </c>
      <c r="G53">
        <v>199</v>
      </c>
      <c r="H53" s="91">
        <f t="shared" si="8"/>
        <v>199</v>
      </c>
      <c r="I53" s="140">
        <v>8.73</v>
      </c>
      <c r="J53" s="140">
        <v>183.7</v>
      </c>
      <c r="K53" s="140">
        <v>13.07</v>
      </c>
      <c r="L53" s="140">
        <v>150</v>
      </c>
      <c r="M53" s="140">
        <v>81</v>
      </c>
      <c r="N53" s="140">
        <v>27.05</v>
      </c>
      <c r="O53" s="140">
        <v>14.727</v>
      </c>
      <c r="R53" s="91" t="str" cm="1">
        <f t="array" ref="R53">_xlfn.IFS($Q53="Yes","Reported to DEP",$H53 &gt;=20,"Elevated Phycocyanin",$H53&lt;20,"")</f>
        <v>Elevated Phycocyanin</v>
      </c>
      <c r="S53" cm="1">
        <f t="array" ref="S53:T53">_xlfn.XLOOKUP(B53,'Site_GPS-Coordinates'!A:A,'Site_GPS-Coordinates'!B:C)</f>
        <v>40.360509</v>
      </c>
      <c r="T53">
        <v>-74.766720000000007</v>
      </c>
      <c r="U53" t="str" cm="1">
        <f t="array" ref="U53:V53">_xlfn.XLOOKUP(B53,'Site_GPS-Coordinates'!A:A,'Site_GPS-Coordinates'!D:E)</f>
        <v>Wargo Pond</v>
      </c>
      <c r="V53" t="str">
        <v>Northern end of Wargo Pond where Honey Brook comes in</v>
      </c>
    </row>
    <row r="54" spans="1:22" x14ac:dyDescent="0.35">
      <c r="A54" s="92" t="str">
        <f t="shared" si="7"/>
        <v>WP3_2025-06-23</v>
      </c>
      <c r="B54" t="s">
        <v>1269</v>
      </c>
      <c r="D54" s="6">
        <v>45831</v>
      </c>
      <c r="E54">
        <v>82</v>
      </c>
      <c r="F54">
        <v>13</v>
      </c>
      <c r="G54">
        <v>37</v>
      </c>
      <c r="H54" s="91">
        <f t="shared" si="8"/>
        <v>37</v>
      </c>
      <c r="I54" s="140">
        <v>9.4</v>
      </c>
      <c r="J54" s="140">
        <v>214.1</v>
      </c>
      <c r="K54" s="140">
        <v>15.55</v>
      </c>
      <c r="L54" s="140">
        <v>115</v>
      </c>
      <c r="M54" s="140">
        <v>58</v>
      </c>
      <c r="N54" s="140">
        <v>28.79</v>
      </c>
      <c r="O54" s="140">
        <v>14.747</v>
      </c>
      <c r="R54" s="91" t="str" cm="1">
        <f t="array" ref="R54">_xlfn.IFS($Q54="Yes","Reported to DEP",$H54 &gt;=20,"Elevated Phycocyanin",$H54&lt;20,"")</f>
        <v>Elevated Phycocyanin</v>
      </c>
      <c r="S54" cm="1">
        <f t="array" ref="S54:T54">_xlfn.XLOOKUP(B54,'Site_GPS-Coordinates'!A:A,'Site_GPS-Coordinates'!B:C)</f>
        <v>40.359051999999998</v>
      </c>
      <c r="T54">
        <v>-74.765590000000003</v>
      </c>
      <c r="U54" t="str" cm="1">
        <f t="array" ref="U54:V54">_xlfn.XLOOKUP(B54,'Site_GPS-Coordinates'!A:A,'Site_GPS-Coordinates'!D:E)</f>
        <v>Wargo Pond</v>
      </c>
      <c r="V54" t="str">
        <v>Just east of the island in Wargo Pond halfway between the island and the shoreline</v>
      </c>
    </row>
    <row r="55" spans="1:22" x14ac:dyDescent="0.35">
      <c r="A55" s="92" t="str">
        <f t="shared" ref="A55:A61" si="9">B55&amp;"_"&amp;TEXT(D55,"yyyy-mm-dd")</f>
        <v>HO2_2025-06-25</v>
      </c>
      <c r="B55" t="s">
        <v>1265</v>
      </c>
      <c r="D55" s="6">
        <v>45833</v>
      </c>
      <c r="E55">
        <v>7</v>
      </c>
      <c r="F55">
        <v>8</v>
      </c>
      <c r="G55">
        <v>7</v>
      </c>
      <c r="H55" s="91">
        <f t="shared" ref="H55:H61" si="10">MEDIAN(E55:G55)</f>
        <v>7</v>
      </c>
      <c r="I55" s="140">
        <v>7.04</v>
      </c>
      <c r="J55" s="140">
        <v>0.4</v>
      </c>
      <c r="K55" s="140">
        <v>0.14000000000000001</v>
      </c>
      <c r="L55" s="140">
        <v>361</v>
      </c>
      <c r="M55" s="140">
        <v>181</v>
      </c>
      <c r="N55" s="140">
        <v>25.17</v>
      </c>
      <c r="O55" s="140">
        <v>14.698</v>
      </c>
      <c r="R55" s="91" t="str" cm="1">
        <f t="array" ref="R55">_xlfn.IFS($Q55="Yes","Reported to DEP",$H55 &gt;=20,"Elevated Phycocyanin",$H55&lt;20,"")</f>
        <v/>
      </c>
      <c r="S55" cm="1">
        <f t="array" ref="S55:T55">_xlfn.XLOOKUP(B55,'Site_GPS-Coordinates'!A:A,'Site_GPS-Coordinates'!B:C)</f>
        <v>40.357432000000003</v>
      </c>
      <c r="T55">
        <v>-74.765580999999997</v>
      </c>
      <c r="U55" t="str" cm="1">
        <f t="array" ref="U55:V55">_xlfn.XLOOKUP(B55,'Site_GPS-Coordinates'!A:A,'Site_GPS-Coordinates'!D:E)</f>
        <v>Honey Brook</v>
      </c>
      <c r="V55" t="str">
        <v>Upstream of Wargo Rd. bridge over Honey Brook</v>
      </c>
    </row>
    <row r="56" spans="1:22" x14ac:dyDescent="0.35">
      <c r="A56" s="92" t="str">
        <f t="shared" si="9"/>
        <v>HO3_2025-06-25</v>
      </c>
      <c r="B56" t="s">
        <v>1266</v>
      </c>
      <c r="D56" s="6">
        <v>45833</v>
      </c>
      <c r="E56">
        <v>11</v>
      </c>
      <c r="F56">
        <v>6</v>
      </c>
      <c r="G56">
        <v>7</v>
      </c>
      <c r="H56" s="91">
        <f t="shared" si="10"/>
        <v>7</v>
      </c>
      <c r="I56" s="140">
        <v>7.4</v>
      </c>
      <c r="J56" s="140">
        <v>104.4</v>
      </c>
      <c r="K56" s="140">
        <v>8.42</v>
      </c>
      <c r="L56" s="140">
        <v>286</v>
      </c>
      <c r="M56" s="140">
        <v>149</v>
      </c>
      <c r="N56" s="140">
        <v>25.65</v>
      </c>
      <c r="O56" s="140">
        <v>14.743</v>
      </c>
      <c r="R56" s="91" t="str" cm="1">
        <f t="array" ref="R56">_xlfn.IFS($Q56="Yes","Reported to DEP",$H56 &gt;=20,"Elevated Phycocyanin",$H56&lt;20,"")</f>
        <v/>
      </c>
      <c r="S56" cm="1">
        <f t="array" ref="S56:T56">_xlfn.XLOOKUP(B56,'Site_GPS-Coordinates'!A:A,'Site_GPS-Coordinates'!B:C)</f>
        <v>40.361189000000003</v>
      </c>
      <c r="T56">
        <v>-74.767017999999993</v>
      </c>
      <c r="U56" t="str" cm="1">
        <f t="array" ref="U56:V56">_xlfn.XLOOKUP(B56,'Site_GPS-Coordinates'!A:A,'Site_GPS-Coordinates'!D:E)</f>
        <v>Honey Brook</v>
      </c>
      <c r="V56" t="str">
        <v>Honey Brook at TWI upstream of pond, 2nd footbridge</v>
      </c>
    </row>
    <row r="57" spans="1:22" x14ac:dyDescent="0.35">
      <c r="A57" s="92" t="str">
        <f t="shared" si="9"/>
        <v>HO3a_2025-06-25</v>
      </c>
      <c r="B57" t="s">
        <v>1267</v>
      </c>
      <c r="D57" s="6">
        <v>45833</v>
      </c>
      <c r="E57">
        <v>7</v>
      </c>
      <c r="F57">
        <v>5</v>
      </c>
      <c r="G57">
        <v>18</v>
      </c>
      <c r="H57" s="91">
        <f t="shared" si="10"/>
        <v>7</v>
      </c>
      <c r="I57" s="140">
        <v>6.86</v>
      </c>
      <c r="J57" s="140">
        <v>27.4</v>
      </c>
      <c r="K57" s="140">
        <v>2.19</v>
      </c>
      <c r="L57" s="140">
        <v>145</v>
      </c>
      <c r="M57" s="140">
        <v>74</v>
      </c>
      <c r="N57" s="140">
        <v>26.91</v>
      </c>
      <c r="O57" s="140">
        <v>14.743</v>
      </c>
      <c r="R57" s="91" t="str" cm="1">
        <f t="array" ref="R57">_xlfn.IFS($Q57="Yes","Reported to DEP",$H57 &gt;=20,"Elevated Phycocyanin",$H57&lt;20,"")</f>
        <v/>
      </c>
      <c r="S57" cm="1">
        <f t="array" ref="S57:T57">_xlfn.XLOOKUP(B57,'Site_GPS-Coordinates'!A:A,'Site_GPS-Coordinates'!B:C)</f>
        <v>40.360278000000001</v>
      </c>
      <c r="T57">
        <v>-74.767927</v>
      </c>
      <c r="U57" t="str" cm="1">
        <f t="array" ref="U57:V57">_xlfn.XLOOKUP(B57,'Site_GPS-Coordinates'!A:A,'Site_GPS-Coordinates'!D:E)</f>
        <v>Honey Brook</v>
      </c>
      <c r="V57" t="str">
        <v>Honey Brook at TWI upstream of pond, first footbridge</v>
      </c>
    </row>
    <row r="58" spans="1:22" x14ac:dyDescent="0.35">
      <c r="A58" s="92" t="str">
        <f t="shared" si="9"/>
        <v>WP1_2025-06-25</v>
      </c>
      <c r="B58" t="s">
        <v>1268</v>
      </c>
      <c r="D58" s="6">
        <v>45833</v>
      </c>
      <c r="E58">
        <v>74</v>
      </c>
      <c r="F58">
        <v>84</v>
      </c>
      <c r="G58">
        <v>80</v>
      </c>
      <c r="H58" s="91">
        <f t="shared" si="10"/>
        <v>80</v>
      </c>
      <c r="I58" s="140">
        <v>7.82</v>
      </c>
      <c r="J58" s="140">
        <v>57.7</v>
      </c>
      <c r="K58" s="140">
        <v>9.7899999999999991</v>
      </c>
      <c r="L58" s="140">
        <v>138</v>
      </c>
      <c r="M58" s="140">
        <v>59</v>
      </c>
      <c r="N58" s="140">
        <v>29.38</v>
      </c>
      <c r="O58" s="140">
        <v>14.74</v>
      </c>
      <c r="R58" s="91" t="str" cm="1">
        <f t="array" ref="R58">_xlfn.IFS($Q58="Yes","Reported to DEP",$H58 &gt;=20,"Elevated Phycocyanin",$H58&lt;20,"")</f>
        <v>Elevated Phycocyanin</v>
      </c>
      <c r="S58" cm="1">
        <f t="array" ref="S58:T58">_xlfn.XLOOKUP(B58,'Site_GPS-Coordinates'!A:A,'Site_GPS-Coordinates'!B:C)</f>
        <v>40.360509</v>
      </c>
      <c r="T58">
        <v>-74.766720000000007</v>
      </c>
      <c r="U58" t="str" cm="1">
        <f t="array" ref="U58:V58">_xlfn.XLOOKUP(B58,'Site_GPS-Coordinates'!A:A,'Site_GPS-Coordinates'!D:E)</f>
        <v>Wargo Pond</v>
      </c>
      <c r="V58" t="str">
        <v>Northern end of Wargo Pond where Honey Brook comes in</v>
      </c>
    </row>
    <row r="59" spans="1:22" x14ac:dyDescent="0.35">
      <c r="A59" s="92" t="str">
        <f t="shared" si="9"/>
        <v>WP2_2025-06-25</v>
      </c>
      <c r="B59" t="s">
        <v>529</v>
      </c>
      <c r="D59" s="6">
        <v>45833</v>
      </c>
      <c r="E59">
        <v>199</v>
      </c>
      <c r="F59">
        <v>199</v>
      </c>
      <c r="G59">
        <v>199</v>
      </c>
      <c r="H59" s="91">
        <f t="shared" si="10"/>
        <v>199</v>
      </c>
      <c r="I59" s="140">
        <v>7.38</v>
      </c>
      <c r="J59" s="140">
        <v>43.4</v>
      </c>
      <c r="K59" s="140">
        <v>3.49</v>
      </c>
      <c r="L59" s="140">
        <v>134</v>
      </c>
      <c r="M59" s="140">
        <v>67</v>
      </c>
      <c r="N59" s="140">
        <v>26.47</v>
      </c>
      <c r="O59" s="140">
        <v>14.728</v>
      </c>
      <c r="R59" s="91" t="str" cm="1">
        <f t="array" ref="R59">_xlfn.IFS($Q59="Yes","Reported to DEP",$H59 &gt;=20,"Elevated Phycocyanin",$H59&lt;20,"")</f>
        <v>Elevated Phycocyanin</v>
      </c>
      <c r="S59" cm="1">
        <f t="array" ref="S59:T59">_xlfn.XLOOKUP(B59,'Site_GPS-Coordinates'!A:A,'Site_GPS-Coordinates'!B:C)</f>
        <v>40.358359999999998</v>
      </c>
      <c r="T59">
        <v>-74.766068000000004</v>
      </c>
      <c r="U59" t="str" cm="1">
        <f t="array" ref="U59:V59">_xlfn.XLOOKUP(B59,'Site_GPS-Coordinates'!A:A,'Site_GPS-Coordinates'!D:E)</f>
        <v>Wargo Pond</v>
      </c>
      <c r="V59" t="str">
        <v>Hildick Smith Dock on Wargo Pond</v>
      </c>
    </row>
    <row r="60" spans="1:22" x14ac:dyDescent="0.35">
      <c r="A60" s="92" t="str">
        <f t="shared" si="9"/>
        <v>WP3_2025-06-25</v>
      </c>
      <c r="B60" t="s">
        <v>1269</v>
      </c>
      <c r="D60" s="6">
        <v>45833</v>
      </c>
      <c r="E60">
        <v>106</v>
      </c>
      <c r="F60">
        <v>108</v>
      </c>
      <c r="G60">
        <v>108</v>
      </c>
      <c r="H60" s="91">
        <f t="shared" si="10"/>
        <v>108</v>
      </c>
      <c r="I60" s="140">
        <v>9.85</v>
      </c>
      <c r="J60" s="140">
        <v>251.8</v>
      </c>
      <c r="K60" s="140">
        <v>17.84</v>
      </c>
      <c r="L60" s="140">
        <v>128</v>
      </c>
      <c r="M60" s="140">
        <v>64</v>
      </c>
      <c r="N60" s="140">
        <v>31.38</v>
      </c>
      <c r="O60" s="140">
        <v>14.74</v>
      </c>
      <c r="R60" s="91" t="str" cm="1">
        <f t="array" ref="R60">_xlfn.IFS($Q60="Yes","Reported to DEP",$H60 &gt;=20,"Elevated Phycocyanin",$H60&lt;20,"")</f>
        <v>Elevated Phycocyanin</v>
      </c>
      <c r="S60" cm="1">
        <f t="array" ref="S60:T60">_xlfn.XLOOKUP(B60,'Site_GPS-Coordinates'!A:A,'Site_GPS-Coordinates'!B:C)</f>
        <v>40.359051999999998</v>
      </c>
      <c r="T60">
        <v>-74.765590000000003</v>
      </c>
      <c r="U60" t="str" cm="1">
        <f t="array" ref="U60:V60">_xlfn.XLOOKUP(B60,'Site_GPS-Coordinates'!A:A,'Site_GPS-Coordinates'!D:E)</f>
        <v>Wargo Pond</v>
      </c>
      <c r="V60" t="str">
        <v>Just east of the island in Wargo Pond halfway between the island and the shoreline</v>
      </c>
    </row>
    <row r="61" spans="1:22" x14ac:dyDescent="0.35">
      <c r="A61" s="92" t="str">
        <f t="shared" si="9"/>
        <v>WP4_2025-06-25</v>
      </c>
      <c r="B61" t="s">
        <v>1270</v>
      </c>
      <c r="D61" s="6">
        <v>45833</v>
      </c>
      <c r="E61">
        <v>199</v>
      </c>
      <c r="F61">
        <v>195</v>
      </c>
      <c r="G61">
        <v>199</v>
      </c>
      <c r="H61" s="91">
        <f t="shared" si="10"/>
        <v>199</v>
      </c>
      <c r="I61" s="140">
        <v>9.98</v>
      </c>
      <c r="J61" s="140">
        <v>247.7</v>
      </c>
      <c r="K61" s="140">
        <v>19.920000000000002</v>
      </c>
      <c r="L61" s="140">
        <v>134</v>
      </c>
      <c r="M61" s="140">
        <v>67</v>
      </c>
      <c r="N61" s="140">
        <v>31.83</v>
      </c>
      <c r="O61" s="140">
        <v>14.746</v>
      </c>
      <c r="R61" s="91" t="str" cm="1">
        <f t="array" ref="R61">_xlfn.IFS($Q61="Yes","Reported to DEP",$H61 &gt;=20,"Elevated Phycocyanin",$H61&lt;20,"")</f>
        <v>Elevated Phycocyanin</v>
      </c>
      <c r="S61" cm="1">
        <f t="array" ref="S61:T61">_xlfn.XLOOKUP(B61,'Site_GPS-Coordinates'!A:A,'Site_GPS-Coordinates'!B:C)</f>
        <v>40.358052999999998</v>
      </c>
      <c r="T61">
        <v>-74.765933000000004</v>
      </c>
      <c r="U61" t="str" cm="1">
        <f t="array" ref="U61:V61">_xlfn.XLOOKUP(B61,'Site_GPS-Coordinates'!A:A,'Site_GPS-Coordinates'!D:E)</f>
        <v>Wargo Pond</v>
      </c>
      <c r="V61" t="str">
        <v>Outfall at South end of Wargo Pond</v>
      </c>
    </row>
    <row r="62" spans="1:22" x14ac:dyDescent="0.35">
      <c r="A62" s="92" t="str">
        <f t="shared" ref="A62:A67" si="11">B62&amp;"_"&amp;TEXT(D62,"yyyy-mm-dd")</f>
        <v>HO2_2025-06-29</v>
      </c>
      <c r="B62" t="s">
        <v>1265</v>
      </c>
      <c r="D62" s="6">
        <v>45837</v>
      </c>
      <c r="E62">
        <v>6</v>
      </c>
      <c r="F62">
        <v>3</v>
      </c>
      <c r="G62">
        <v>2</v>
      </c>
      <c r="H62" s="91">
        <f t="shared" ref="H62:H67" si="12">MEDIAN(E62:G62)</f>
        <v>3</v>
      </c>
      <c r="I62" s="140">
        <v>6.63</v>
      </c>
      <c r="J62" s="140">
        <v>18.600000000000001</v>
      </c>
      <c r="K62" s="140">
        <v>1.33</v>
      </c>
      <c r="L62" s="140">
        <v>486</v>
      </c>
      <c r="M62" s="140">
        <v>243</v>
      </c>
      <c r="N62" s="140">
        <v>22.03</v>
      </c>
      <c r="O62" s="140">
        <v>14.654</v>
      </c>
      <c r="R62" s="91" t="str" cm="1">
        <f t="array" ref="R62">_xlfn.IFS($Q62="Yes","Reported to DEP",$H62 &gt;=20,"Elevated Phycocyanin",$H62&lt;20,"")</f>
        <v/>
      </c>
      <c r="S62" cm="1">
        <f t="array" ref="S62:T62">_xlfn.XLOOKUP(B62,'Site_GPS-Coordinates'!A:A,'Site_GPS-Coordinates'!B:C)</f>
        <v>40.357432000000003</v>
      </c>
      <c r="T62">
        <v>-74.765580999999997</v>
      </c>
      <c r="U62" t="str" cm="1">
        <f t="array" ref="U62:V62">_xlfn.XLOOKUP(B62,'Site_GPS-Coordinates'!A:A,'Site_GPS-Coordinates'!D:E)</f>
        <v>Honey Brook</v>
      </c>
      <c r="V62" t="str">
        <v>Upstream of Wargo Rd. bridge over Honey Brook</v>
      </c>
    </row>
    <row r="63" spans="1:22" x14ac:dyDescent="0.35">
      <c r="A63" s="92" t="str">
        <f t="shared" si="11"/>
        <v>HO3_2025-06-29</v>
      </c>
      <c r="B63" t="s">
        <v>1266</v>
      </c>
      <c r="D63" s="6">
        <v>45837</v>
      </c>
      <c r="E63">
        <v>9</v>
      </c>
      <c r="F63">
        <v>6</v>
      </c>
      <c r="G63">
        <v>5</v>
      </c>
      <c r="H63" s="91">
        <f t="shared" si="12"/>
        <v>6</v>
      </c>
      <c r="I63" s="140">
        <v>7.31</v>
      </c>
      <c r="J63" s="140">
        <v>93.2</v>
      </c>
      <c r="K63" s="140">
        <v>7.76</v>
      </c>
      <c r="L63" s="140">
        <v>283</v>
      </c>
      <c r="M63" s="140">
        <v>141</v>
      </c>
      <c r="N63" s="140">
        <v>24.32</v>
      </c>
      <c r="O63" s="140">
        <v>14.705</v>
      </c>
      <c r="R63" s="91" t="str" cm="1">
        <f t="array" ref="R63">_xlfn.IFS($Q63="Yes","Reported to DEP",$H63 &gt;=20,"Elevated Phycocyanin",$H63&lt;20,"")</f>
        <v/>
      </c>
      <c r="S63" cm="1">
        <f t="array" ref="S63:T63">_xlfn.XLOOKUP(B63,'Site_GPS-Coordinates'!A:A,'Site_GPS-Coordinates'!B:C)</f>
        <v>40.361189000000003</v>
      </c>
      <c r="T63">
        <v>-74.767017999999993</v>
      </c>
      <c r="U63" t="str" cm="1">
        <f t="array" ref="U63:V63">_xlfn.XLOOKUP(B63,'Site_GPS-Coordinates'!A:A,'Site_GPS-Coordinates'!D:E)</f>
        <v>Honey Brook</v>
      </c>
      <c r="V63" t="str">
        <v>Honey Brook at TWI upstream of pond, 2nd footbridge</v>
      </c>
    </row>
    <row r="64" spans="1:22" x14ac:dyDescent="0.35">
      <c r="A64" s="92" t="str">
        <f t="shared" si="11"/>
        <v>WP1_2025-06-29</v>
      </c>
      <c r="B64" t="s">
        <v>1268</v>
      </c>
      <c r="D64" s="6">
        <v>45837</v>
      </c>
      <c r="E64">
        <v>152</v>
      </c>
      <c r="F64">
        <v>162</v>
      </c>
      <c r="G64">
        <v>137</v>
      </c>
      <c r="H64" s="91">
        <f t="shared" si="12"/>
        <v>152</v>
      </c>
      <c r="I64" s="140">
        <v>7.51</v>
      </c>
      <c r="J64" s="140">
        <v>83.3</v>
      </c>
      <c r="K64" s="140">
        <v>6.78</v>
      </c>
      <c r="L64" s="140">
        <v>149</v>
      </c>
      <c r="M64" s="140">
        <v>75</v>
      </c>
      <c r="N64" s="140">
        <v>26.52</v>
      </c>
      <c r="O64" s="140">
        <v>14.702</v>
      </c>
      <c r="R64" s="91" t="str" cm="1">
        <f t="array" ref="R64">_xlfn.IFS($Q64="Yes","Reported to DEP",$H64 &gt;=20,"Elevated Phycocyanin",$H64&lt;20,"")</f>
        <v>Elevated Phycocyanin</v>
      </c>
      <c r="S64" cm="1">
        <f t="array" ref="S64:T64">_xlfn.XLOOKUP(B64,'Site_GPS-Coordinates'!A:A,'Site_GPS-Coordinates'!B:C)</f>
        <v>40.360509</v>
      </c>
      <c r="T64">
        <v>-74.766720000000007</v>
      </c>
      <c r="U64" t="str" cm="1">
        <f t="array" ref="U64:V64">_xlfn.XLOOKUP(B64,'Site_GPS-Coordinates'!A:A,'Site_GPS-Coordinates'!D:E)</f>
        <v>Wargo Pond</v>
      </c>
      <c r="V64" t="str">
        <v>Northern end of Wargo Pond where Honey Brook comes in</v>
      </c>
    </row>
    <row r="65" spans="1:22" x14ac:dyDescent="0.35">
      <c r="A65" s="92" t="str">
        <f t="shared" si="11"/>
        <v>WP2_2025-06-29</v>
      </c>
      <c r="B65" t="s">
        <v>529</v>
      </c>
      <c r="D65" s="6">
        <v>45837</v>
      </c>
      <c r="E65">
        <v>199</v>
      </c>
      <c r="F65">
        <v>199</v>
      </c>
      <c r="G65">
        <v>199</v>
      </c>
      <c r="H65" s="91">
        <f t="shared" si="12"/>
        <v>199</v>
      </c>
      <c r="I65" s="140">
        <v>7.65</v>
      </c>
      <c r="J65" s="140">
        <v>52.9</v>
      </c>
      <c r="K65" s="140">
        <v>4.78</v>
      </c>
      <c r="L65" s="140">
        <v>132</v>
      </c>
      <c r="M65" s="140">
        <v>66</v>
      </c>
      <c r="N65" s="140">
        <v>23.39</v>
      </c>
      <c r="O65" s="140">
        <v>14.677</v>
      </c>
      <c r="R65" s="91" t="str" cm="1">
        <f t="array" ref="R65">_xlfn.IFS($Q65="Yes","Reported to DEP",$H65 &gt;=20,"Elevated Phycocyanin",$H65&lt;20,"")</f>
        <v>Elevated Phycocyanin</v>
      </c>
      <c r="S65" cm="1">
        <f t="array" ref="S65:T65">_xlfn.XLOOKUP(B65,'Site_GPS-Coordinates'!A:A,'Site_GPS-Coordinates'!B:C)</f>
        <v>40.358359999999998</v>
      </c>
      <c r="T65">
        <v>-74.766068000000004</v>
      </c>
      <c r="U65" t="str" cm="1">
        <f t="array" ref="U65:V65">_xlfn.XLOOKUP(B65,'Site_GPS-Coordinates'!A:A,'Site_GPS-Coordinates'!D:E)</f>
        <v>Wargo Pond</v>
      </c>
      <c r="V65" t="str">
        <v>Hildick Smith Dock on Wargo Pond</v>
      </c>
    </row>
    <row r="66" spans="1:22" x14ac:dyDescent="0.35">
      <c r="A66" s="92" t="str">
        <f t="shared" si="11"/>
        <v>WP3_2025-06-29</v>
      </c>
      <c r="B66" t="s">
        <v>1269</v>
      </c>
      <c r="D66" s="6">
        <v>45837</v>
      </c>
      <c r="E66">
        <v>146</v>
      </c>
      <c r="F66">
        <v>160</v>
      </c>
      <c r="G66">
        <v>155</v>
      </c>
      <c r="H66" s="91">
        <f t="shared" si="12"/>
        <v>155</v>
      </c>
      <c r="I66" s="140">
        <v>9.3800000000000008</v>
      </c>
      <c r="J66" s="140">
        <v>138.6</v>
      </c>
      <c r="K66" s="140">
        <v>11.41</v>
      </c>
      <c r="L66" s="140">
        <v>126</v>
      </c>
      <c r="M66" s="140">
        <v>63</v>
      </c>
      <c r="N66" s="140">
        <v>27.38</v>
      </c>
      <c r="O66" s="140">
        <v>14.696999999999999</v>
      </c>
      <c r="R66" s="91" t="str" cm="1">
        <f t="array" ref="R66">_xlfn.IFS($Q66="Yes","Reported to DEP",$H66 &gt;=20,"Elevated Phycocyanin",$H66&lt;20,"")</f>
        <v>Elevated Phycocyanin</v>
      </c>
      <c r="S66" cm="1">
        <f t="array" ref="S66:T66">_xlfn.XLOOKUP(B66,'Site_GPS-Coordinates'!A:A,'Site_GPS-Coordinates'!B:C)</f>
        <v>40.359051999999998</v>
      </c>
      <c r="T66">
        <v>-74.765590000000003</v>
      </c>
      <c r="U66" t="str" cm="1">
        <f t="array" ref="U66:V66">_xlfn.XLOOKUP(B66,'Site_GPS-Coordinates'!A:A,'Site_GPS-Coordinates'!D:E)</f>
        <v>Wargo Pond</v>
      </c>
      <c r="V66" t="str">
        <v>Just east of the island in Wargo Pond halfway between the island and the shoreline</v>
      </c>
    </row>
    <row r="67" spans="1:22" x14ac:dyDescent="0.35">
      <c r="A67" s="92" t="str">
        <f t="shared" si="11"/>
        <v>WP4_2025-06-29</v>
      </c>
      <c r="B67" t="s">
        <v>1270</v>
      </c>
      <c r="D67" s="6">
        <v>45837</v>
      </c>
      <c r="E67">
        <v>199</v>
      </c>
      <c r="F67">
        <v>199</v>
      </c>
      <c r="G67">
        <v>199</v>
      </c>
      <c r="H67" s="91">
        <f t="shared" si="12"/>
        <v>199</v>
      </c>
      <c r="I67" s="140">
        <v>9.84</v>
      </c>
      <c r="J67" s="140">
        <v>181.3</v>
      </c>
      <c r="K67" s="140">
        <v>13.82</v>
      </c>
      <c r="L67" s="140">
        <v>133</v>
      </c>
      <c r="M67" s="140">
        <v>66</v>
      </c>
      <c r="N67" s="140">
        <v>29.1</v>
      </c>
      <c r="O67" s="140">
        <v>14.696999999999999</v>
      </c>
      <c r="R67" s="91" t="str" cm="1">
        <f t="array" ref="R67">_xlfn.IFS($Q67="Yes","Reported to DEP",$H67 &gt;=20,"Elevated Phycocyanin",$H67&lt;20,"")</f>
        <v>Elevated Phycocyanin</v>
      </c>
      <c r="S67" cm="1">
        <f t="array" ref="S67:T67">_xlfn.XLOOKUP(B67,'Site_GPS-Coordinates'!A:A,'Site_GPS-Coordinates'!B:C)</f>
        <v>40.358052999999998</v>
      </c>
      <c r="T67">
        <v>-74.765933000000004</v>
      </c>
      <c r="U67" t="str" cm="1">
        <f t="array" ref="U67:V67">_xlfn.XLOOKUP(B67,'Site_GPS-Coordinates'!A:A,'Site_GPS-Coordinates'!D:E)</f>
        <v>Wargo Pond</v>
      </c>
      <c r="V67" t="str">
        <v>Outfall at South end of Wargo Pond</v>
      </c>
    </row>
    <row r="68" spans="1:22" x14ac:dyDescent="0.35">
      <c r="A68" s="92" t="str">
        <f t="shared" ref="A68:A74" si="13">B68&amp;"_"&amp;TEXT(D68,"yyyy-mm-dd")</f>
        <v>ROL1_2025-07-01</v>
      </c>
      <c r="B68" t="s">
        <v>289</v>
      </c>
      <c r="C68" s="6">
        <v>45837</v>
      </c>
      <c r="D68" s="6">
        <v>45839</v>
      </c>
      <c r="E68">
        <v>65</v>
      </c>
      <c r="F68">
        <v>65</v>
      </c>
      <c r="G68">
        <v>66</v>
      </c>
      <c r="H68" s="91">
        <f>MEDIAN(E68:G68)</f>
        <v>65</v>
      </c>
      <c r="I68" s="140">
        <v>9.24</v>
      </c>
      <c r="J68" s="140">
        <v>135.9</v>
      </c>
      <c r="K68" s="140">
        <v>10.72</v>
      </c>
      <c r="L68" s="140">
        <v>186</v>
      </c>
      <c r="M68" s="140">
        <v>93</v>
      </c>
      <c r="N68" s="140">
        <v>28.87</v>
      </c>
      <c r="O68" s="140">
        <v>14.667</v>
      </c>
      <c r="Q68" t="s">
        <v>295</v>
      </c>
      <c r="R68" s="91" t="str" cm="1">
        <f t="array" ref="R68">_xlfn.IFS($Q68="Yes","Reported to DEP",$H68 &gt;=20,"Elevated Phycocyanin",$H68&lt;20,"")</f>
        <v>Elevated Phycocyanin</v>
      </c>
      <c r="S68" cm="1">
        <f t="array" ref="S68:T68">_xlfn.XLOOKUP(B68,'Site_GPS-Coordinates'!A:A,'Site_GPS-Coordinates'!B:C)</f>
        <v>40.330827839999998</v>
      </c>
      <c r="T68">
        <v>-74.757451110000005</v>
      </c>
      <c r="U68" t="str" cm="1">
        <f t="array" ref="U68:V68">_xlfn.XLOOKUP(B68,'Site_GPS-Coordinates'!A:A,'Site_GPS-Coordinates'!D:E)</f>
        <v>Rosedale Lake</v>
      </c>
      <c r="V68" t="str">
        <v>At Rosedale Park</v>
      </c>
    </row>
    <row r="69" spans="1:22" x14ac:dyDescent="0.35">
      <c r="A69" s="92" t="str">
        <f t="shared" si="13"/>
        <v>SYL1_2025-07-01</v>
      </c>
      <c r="B69" t="s">
        <v>307</v>
      </c>
      <c r="C69" s="6">
        <v>45837</v>
      </c>
      <c r="D69" s="6">
        <v>45839</v>
      </c>
      <c r="E69">
        <v>8</v>
      </c>
      <c r="F69">
        <v>12</v>
      </c>
      <c r="G69">
        <v>4</v>
      </c>
      <c r="H69" s="91">
        <f>MEDIAN(E69:G69)</f>
        <v>8</v>
      </c>
      <c r="I69" s="140">
        <v>7.63</v>
      </c>
      <c r="J69" s="140">
        <v>95.1</v>
      </c>
      <c r="K69" s="140">
        <v>7.48</v>
      </c>
      <c r="L69" s="140">
        <v>518</v>
      </c>
      <c r="M69" s="140">
        <v>259</v>
      </c>
      <c r="N69" s="140">
        <v>26.93</v>
      </c>
      <c r="O69" s="140">
        <v>14.677</v>
      </c>
      <c r="Q69" t="s">
        <v>295</v>
      </c>
      <c r="R69" s="91" t="str" cm="1">
        <f t="array" ref="R69">_xlfn.IFS($Q69="Yes","Reported to DEP",$H69 &gt;=20,"Elevated Phycocyanin",$H69&lt;20,"")</f>
        <v/>
      </c>
      <c r="S69" cm="1">
        <f t="array" ref="S69:T69">_xlfn.XLOOKUP(B69,'Site_GPS-Coordinates'!A:A,'Site_GPS-Coordinates'!B:C)</f>
        <v>40.271619999999999</v>
      </c>
      <c r="T69">
        <v>-74.775480000000002</v>
      </c>
      <c r="U69" t="str" cm="1">
        <f t="array" ref="U69:V69">_xlfn.XLOOKUP(B69,'Site_GPS-Coordinates'!A:A,'Site_GPS-Coordinates'!D:E)</f>
        <v>Silvia Lake</v>
      </c>
      <c r="V69" t="str">
        <v>On the TCNJ campus</v>
      </c>
    </row>
    <row r="70" spans="1:22" x14ac:dyDescent="0.35">
      <c r="A70" s="92" t="str">
        <f t="shared" si="13"/>
        <v>ATL1_2025-07-01</v>
      </c>
      <c r="B70" t="s">
        <v>627</v>
      </c>
      <c r="C70" s="6">
        <v>45837</v>
      </c>
      <c r="D70" s="6">
        <v>45839</v>
      </c>
      <c r="E70">
        <v>4</v>
      </c>
      <c r="F70">
        <v>4</v>
      </c>
      <c r="G70">
        <v>5</v>
      </c>
      <c r="H70" s="91">
        <f>MEDIAN(E70:G70)</f>
        <v>4</v>
      </c>
      <c r="I70" s="140">
        <v>8.75</v>
      </c>
      <c r="J70" s="140">
        <v>140.9</v>
      </c>
      <c r="K70" s="140">
        <v>10.8</v>
      </c>
      <c r="L70" s="140">
        <v>280</v>
      </c>
      <c r="M70" s="140">
        <v>140</v>
      </c>
      <c r="N70" s="140">
        <v>29.1</v>
      </c>
      <c r="O70" s="140">
        <v>14.68</v>
      </c>
      <c r="Q70" t="s">
        <v>164</v>
      </c>
      <c r="R70" s="91" t="str" cm="1">
        <f t="array" ref="R70">_xlfn.IFS($Q70="Yes","Reported to DEP",$H70 &gt;=20,"Elevated Phycocyanin",$H70&lt;20,"")</f>
        <v>Reported to DEP</v>
      </c>
      <c r="S70" cm="1">
        <f t="array" ref="S70:T70">_xlfn.XLOOKUP(B70,'Site_GPS-Coordinates'!A:A,'Site_GPS-Coordinates'!B:C)</f>
        <v>40.175459740000001</v>
      </c>
      <c r="T70">
        <v>-74.586572219999994</v>
      </c>
      <c r="U70" t="str" cm="1">
        <f t="array" ref="U70:V70">_xlfn.XLOOKUP(B70,'Site_GPS-Coordinates'!A:A,'Site_GPS-Coordinates'!D:E)</f>
        <v>Allentown Lake</v>
      </c>
      <c r="V70">
        <v>0</v>
      </c>
    </row>
    <row r="71" spans="1:22" x14ac:dyDescent="0.35">
      <c r="A71" s="92" t="str">
        <f t="shared" si="13"/>
        <v>APL1_2025-07-01</v>
      </c>
      <c r="B71" t="s">
        <v>312</v>
      </c>
      <c r="C71" s="6">
        <v>45837</v>
      </c>
      <c r="D71" s="6">
        <v>45839</v>
      </c>
      <c r="E71">
        <v>53</v>
      </c>
      <c r="F71">
        <v>53</v>
      </c>
      <c r="G71">
        <v>54</v>
      </c>
      <c r="H71" s="91">
        <f>MEDIAN(E71:G71)</f>
        <v>53</v>
      </c>
      <c r="I71" s="140">
        <v>9.91</v>
      </c>
      <c r="J71" s="140">
        <v>135.1</v>
      </c>
      <c r="K71" s="140">
        <v>9.9499999999999993</v>
      </c>
      <c r="L71" s="140">
        <v>155</v>
      </c>
      <c r="M71" s="140">
        <v>78</v>
      </c>
      <c r="N71" s="140">
        <v>31.25</v>
      </c>
      <c r="O71" s="140">
        <v>14.663</v>
      </c>
      <c r="Q71" t="s">
        <v>2081</v>
      </c>
      <c r="R71" s="91" t="str" cm="1">
        <f t="array" ref="R71">_xlfn.IFS($Q71="Yes","Reported to DEP",$H71 &gt;=20,"Elevated Phycocyanin",$H71&lt;20,"")</f>
        <v>Elevated Phycocyanin</v>
      </c>
      <c r="S71" cm="1">
        <f t="array" ref="S71:T71">_xlfn.XLOOKUP(B71,'Site_GPS-Coordinates'!A:A,'Site_GPS-Coordinates'!B:C)</f>
        <v>40.215486130000002</v>
      </c>
      <c r="T71">
        <v>-74.51750036</v>
      </c>
      <c r="U71" t="str" cm="1">
        <f t="array" ref="U71:V71">_xlfn.XLOOKUP(B71,'Site_GPS-Coordinates'!A:A,'Site_GPS-Coordinates'!D:E)</f>
        <v>Assunpink Lake</v>
      </c>
      <c r="V71" t="str">
        <v>Mercer Wildlife Refuge</v>
      </c>
    </row>
    <row r="72" spans="1:22" x14ac:dyDescent="0.35">
      <c r="A72" s="92" t="str">
        <f t="shared" si="13"/>
        <v>HA1_2025-07-01</v>
      </c>
      <c r="B72" t="s">
        <v>241</v>
      </c>
      <c r="C72" s="6">
        <v>45837</v>
      </c>
      <c r="D72" s="6">
        <v>45839</v>
      </c>
      <c r="E72">
        <v>14</v>
      </c>
      <c r="F72">
        <v>10</v>
      </c>
      <c r="G72">
        <v>4</v>
      </c>
      <c r="H72" s="91">
        <f>MEDIAN(E72:G72)</f>
        <v>10</v>
      </c>
      <c r="I72" s="140">
        <v>7.63</v>
      </c>
      <c r="J72" s="140">
        <v>91.4</v>
      </c>
      <c r="K72" s="140">
        <v>7.6</v>
      </c>
      <c r="L72" s="140">
        <v>433</v>
      </c>
      <c r="M72" s="140">
        <v>217</v>
      </c>
      <c r="N72" s="140">
        <v>24.72</v>
      </c>
      <c r="O72" s="140">
        <v>14.696</v>
      </c>
      <c r="Q72" t="s">
        <v>295</v>
      </c>
      <c r="R72" s="91" t="str" cm="1">
        <f t="array" ref="R72">_xlfn.IFS($Q72="Yes","Reported to DEP",$H72 &gt;=20,"Elevated Phycocyanin",$H72&lt;20,"")</f>
        <v/>
      </c>
      <c r="S72" cm="1">
        <f t="array" ref="S72:T72">_xlfn.XLOOKUP(B72,'Site_GPS-Coordinates'!A:A,'Site_GPS-Coordinates'!B:C)</f>
        <v>40.365994000000001</v>
      </c>
      <c r="T72">
        <v>-74.627397000000002</v>
      </c>
      <c r="U72" t="str" cm="1">
        <f t="array" ref="U72:V72">_xlfn.XLOOKUP(B72,'Site_GPS-Coordinates'!A:A,'Site_GPS-Coordinates'!D:E)</f>
        <v>Harrys Brook</v>
      </c>
      <c r="V72" t="str">
        <v>Upstream of Kingston Road (Rt. 27)</v>
      </c>
    </row>
    <row r="73" spans="1:22" x14ac:dyDescent="0.35">
      <c r="A73" s="92" t="str">
        <f t="shared" si="13"/>
        <v>HO2_2025-07-02</v>
      </c>
      <c r="B73" t="s">
        <v>1265</v>
      </c>
      <c r="D73" s="6">
        <v>45840</v>
      </c>
      <c r="E73">
        <v>89</v>
      </c>
      <c r="F73">
        <v>90</v>
      </c>
      <c r="G73">
        <v>91</v>
      </c>
      <c r="H73" s="91">
        <f t="shared" ref="H73:H79" si="14">MEDIAN(E73:G73)</f>
        <v>90</v>
      </c>
      <c r="I73" s="140">
        <v>7.41</v>
      </c>
      <c r="J73" s="140">
        <v>39</v>
      </c>
      <c r="K73" s="140">
        <v>4.47</v>
      </c>
      <c r="L73" s="140">
        <v>149</v>
      </c>
      <c r="M73" s="140">
        <v>74</v>
      </c>
      <c r="N73" s="140">
        <v>25.65</v>
      </c>
      <c r="O73" s="140">
        <v>14.625999999999999</v>
      </c>
      <c r="R73" s="91" t="str" cm="1">
        <f t="array" ref="R73">_xlfn.IFS($Q73="Yes","Reported to DEP",$H73 &gt;=20,"Elevated Phycocyanin",$H73&lt;20,"")</f>
        <v>Elevated Phycocyanin</v>
      </c>
      <c r="S73" cm="1">
        <f t="array" ref="S73:T73">_xlfn.XLOOKUP(B73,'Site_GPS-Coordinates'!A:A,'Site_GPS-Coordinates'!B:C)</f>
        <v>40.357432000000003</v>
      </c>
      <c r="T73">
        <v>-74.765580999999997</v>
      </c>
      <c r="U73" t="str" cm="1">
        <f t="array" ref="U73:V73">_xlfn.XLOOKUP(B73,'Site_GPS-Coordinates'!A:A,'Site_GPS-Coordinates'!D:E)</f>
        <v>Honey Brook</v>
      </c>
      <c r="V73" t="str">
        <v>Upstream of Wargo Rd. bridge over Honey Brook</v>
      </c>
    </row>
    <row r="74" spans="1:22" x14ac:dyDescent="0.35">
      <c r="A74" s="92" t="str">
        <f t="shared" si="13"/>
        <v>WP2_2025-07-02</v>
      </c>
      <c r="B74" t="s">
        <v>529</v>
      </c>
      <c r="D74" s="6">
        <v>45840</v>
      </c>
      <c r="E74">
        <v>199</v>
      </c>
      <c r="F74">
        <v>199</v>
      </c>
      <c r="G74">
        <v>199</v>
      </c>
      <c r="H74" s="91">
        <f t="shared" si="14"/>
        <v>199</v>
      </c>
      <c r="I74" s="140">
        <v>7.18</v>
      </c>
      <c r="J74" s="140">
        <v>2.5</v>
      </c>
      <c r="K74" s="140">
        <v>0.2</v>
      </c>
      <c r="L74" s="140">
        <v>141</v>
      </c>
      <c r="M74" s="140">
        <v>70</v>
      </c>
      <c r="N74" s="140">
        <v>22.66</v>
      </c>
      <c r="O74" s="140">
        <v>14.624000000000001</v>
      </c>
      <c r="Q74" t="s">
        <v>164</v>
      </c>
      <c r="R74" s="91" t="str" cm="1">
        <f t="array" ref="R74">_xlfn.IFS($Q74="Yes","Reported to DEP",$H74 &gt;=20,"Elevated Phycocyanin",$H74&lt;20,"")</f>
        <v>Reported to DEP</v>
      </c>
      <c r="S74" cm="1">
        <f t="array" ref="S74:T74">_xlfn.XLOOKUP(B74,'Site_GPS-Coordinates'!A:A,'Site_GPS-Coordinates'!B:C)</f>
        <v>40.358359999999998</v>
      </c>
      <c r="T74">
        <v>-74.766068000000004</v>
      </c>
      <c r="U74" t="str" cm="1">
        <f t="array" ref="U74:V74">_xlfn.XLOOKUP(B74,'Site_GPS-Coordinates'!A:A,'Site_GPS-Coordinates'!D:E)</f>
        <v>Wargo Pond</v>
      </c>
      <c r="V74" t="str">
        <v>Hildick Smith Dock on Wargo Pond</v>
      </c>
    </row>
    <row r="75" spans="1:22" x14ac:dyDescent="0.35">
      <c r="A75" s="92" t="str">
        <f t="shared" ref="A75:A79" si="15">B75&amp;"_"&amp;TEXT(D75,"yyyy-mm-dd")</f>
        <v>WP4_2025-07-02</v>
      </c>
      <c r="B75" t="s">
        <v>1270</v>
      </c>
      <c r="D75" s="6">
        <v>45840</v>
      </c>
      <c r="E75">
        <v>111</v>
      </c>
      <c r="F75">
        <v>112</v>
      </c>
      <c r="G75">
        <v>85</v>
      </c>
      <c r="H75" s="91">
        <f t="shared" si="14"/>
        <v>111</v>
      </c>
      <c r="I75" s="140">
        <v>8.5500000000000007</v>
      </c>
      <c r="J75" s="140">
        <v>61.4</v>
      </c>
      <c r="K75" s="140">
        <v>4.8499999999999996</v>
      </c>
      <c r="L75" s="140">
        <v>128</v>
      </c>
      <c r="M75" s="140">
        <v>64</v>
      </c>
      <c r="N75" s="140">
        <v>26.07</v>
      </c>
      <c r="O75" s="140">
        <v>14.635</v>
      </c>
      <c r="R75" s="91" t="str" cm="1">
        <f t="array" ref="R75">_xlfn.IFS($Q75="Yes","Reported to DEP",$H75 &gt;=20,"Elevated Phycocyanin",$H75&lt;20,"")</f>
        <v>Elevated Phycocyanin</v>
      </c>
      <c r="S75" cm="1">
        <f t="array" ref="S75:T75">_xlfn.XLOOKUP(B75,'Site_GPS-Coordinates'!A:A,'Site_GPS-Coordinates'!B:C)</f>
        <v>40.358052999999998</v>
      </c>
      <c r="T75">
        <v>-74.765933000000004</v>
      </c>
      <c r="U75" t="str" cm="1">
        <f t="array" ref="U75:V75">_xlfn.XLOOKUP(B75,'Site_GPS-Coordinates'!A:A,'Site_GPS-Coordinates'!D:E)</f>
        <v>Wargo Pond</v>
      </c>
      <c r="V75" t="str">
        <v>Outfall at South end of Wargo Pond</v>
      </c>
    </row>
    <row r="76" spans="1:22" x14ac:dyDescent="0.35">
      <c r="A76" s="92" t="str">
        <f t="shared" si="15"/>
        <v>WP3_2025-07-02</v>
      </c>
      <c r="B76" t="s">
        <v>1269</v>
      </c>
      <c r="D76" s="6">
        <v>45840</v>
      </c>
      <c r="E76">
        <v>199</v>
      </c>
      <c r="F76">
        <v>199</v>
      </c>
      <c r="G76">
        <v>199</v>
      </c>
      <c r="H76" s="91">
        <f t="shared" si="14"/>
        <v>199</v>
      </c>
      <c r="I76" s="140">
        <v>8.73</v>
      </c>
      <c r="J76" s="140">
        <v>78.7</v>
      </c>
      <c r="K76" s="140">
        <v>6.22</v>
      </c>
      <c r="L76" s="140">
        <v>129</v>
      </c>
      <c r="M76" s="140">
        <v>64</v>
      </c>
      <c r="N76" s="140">
        <v>26.36</v>
      </c>
      <c r="O76" s="140">
        <v>14.632</v>
      </c>
      <c r="R76" s="91" t="str" cm="1">
        <f t="array" ref="R76">_xlfn.IFS($Q76="Yes","Reported to DEP",$H76 &gt;=20,"Elevated Phycocyanin",$H76&lt;20,"")</f>
        <v>Elevated Phycocyanin</v>
      </c>
      <c r="S76" cm="1">
        <f t="array" ref="S76:T76">_xlfn.XLOOKUP(B76,'Site_GPS-Coordinates'!A:A,'Site_GPS-Coordinates'!B:C)</f>
        <v>40.359051999999998</v>
      </c>
      <c r="T76">
        <v>-74.765590000000003</v>
      </c>
      <c r="U76" t="str" cm="1">
        <f t="array" ref="U76:V76">_xlfn.XLOOKUP(B76,'Site_GPS-Coordinates'!A:A,'Site_GPS-Coordinates'!D:E)</f>
        <v>Wargo Pond</v>
      </c>
      <c r="V76" t="str">
        <v>Just east of the island in Wargo Pond halfway between the island and the shoreline</v>
      </c>
    </row>
    <row r="77" spans="1:22" x14ac:dyDescent="0.35">
      <c r="A77" s="92" t="str">
        <f t="shared" si="15"/>
        <v>WP1_2025-07-02</v>
      </c>
      <c r="B77" t="s">
        <v>1268</v>
      </c>
      <c r="D77" s="6">
        <v>45840</v>
      </c>
      <c r="E77">
        <v>162</v>
      </c>
      <c r="F77">
        <v>199</v>
      </c>
      <c r="G77">
        <v>199</v>
      </c>
      <c r="H77" s="91">
        <f t="shared" si="14"/>
        <v>199</v>
      </c>
      <c r="I77" s="140">
        <v>7.05</v>
      </c>
      <c r="J77" s="140">
        <v>72</v>
      </c>
      <c r="K77" s="140">
        <v>5.71</v>
      </c>
      <c r="L77" s="140">
        <v>164</v>
      </c>
      <c r="M77" s="140">
        <v>82</v>
      </c>
      <c r="N77" s="140">
        <v>22.52</v>
      </c>
      <c r="O77" s="140">
        <v>14.637</v>
      </c>
      <c r="R77" s="91" t="str" cm="1">
        <f t="array" ref="R77">_xlfn.IFS($Q77="Yes","Reported to DEP",$H77 &gt;=20,"Elevated Phycocyanin",$H77&lt;20,"")</f>
        <v>Elevated Phycocyanin</v>
      </c>
      <c r="S77" cm="1">
        <f t="array" ref="S77:T77">_xlfn.XLOOKUP(B77,'Site_GPS-Coordinates'!A:A,'Site_GPS-Coordinates'!B:C)</f>
        <v>40.360509</v>
      </c>
      <c r="T77">
        <v>-74.766720000000007</v>
      </c>
      <c r="U77" t="str" cm="1">
        <f t="array" ref="U77:V77">_xlfn.XLOOKUP(B77,'Site_GPS-Coordinates'!A:A,'Site_GPS-Coordinates'!D:E)</f>
        <v>Wargo Pond</v>
      </c>
      <c r="V77" t="str">
        <v>Northern end of Wargo Pond where Honey Brook comes in</v>
      </c>
    </row>
    <row r="78" spans="1:22" x14ac:dyDescent="0.35">
      <c r="A78" s="92" t="str">
        <f t="shared" si="15"/>
        <v>HO3_2025-07-02</v>
      </c>
      <c r="B78" t="s">
        <v>1266</v>
      </c>
      <c r="D78" s="6">
        <v>45840</v>
      </c>
      <c r="E78">
        <v>4</v>
      </c>
      <c r="F78">
        <v>4</v>
      </c>
      <c r="G78">
        <v>4</v>
      </c>
      <c r="H78" s="91">
        <f t="shared" si="14"/>
        <v>4</v>
      </c>
      <c r="I78" s="140">
        <v>7.23</v>
      </c>
      <c r="J78" s="140">
        <v>75.7</v>
      </c>
      <c r="K78" s="140">
        <v>6.57</v>
      </c>
      <c r="L78" s="140">
        <v>174</v>
      </c>
      <c r="M78" s="140">
        <v>87</v>
      </c>
      <c r="N78" s="140">
        <v>22.01</v>
      </c>
      <c r="O78" s="140">
        <v>14.66</v>
      </c>
      <c r="R78" s="91" t="str" cm="1">
        <f t="array" ref="R78">_xlfn.IFS($Q78="Yes","Reported to DEP",$H78 &gt;=20,"Elevated Phycocyanin",$H78&lt;20,"")</f>
        <v/>
      </c>
      <c r="S78" cm="1">
        <f t="array" ref="S78:T78">_xlfn.XLOOKUP(B78,'Site_GPS-Coordinates'!A:A,'Site_GPS-Coordinates'!B:C)</f>
        <v>40.361189000000003</v>
      </c>
      <c r="T78">
        <v>-74.767017999999993</v>
      </c>
      <c r="U78" t="str" cm="1">
        <f t="array" ref="U78:V78">_xlfn.XLOOKUP(B78,'Site_GPS-Coordinates'!A:A,'Site_GPS-Coordinates'!D:E)</f>
        <v>Honey Brook</v>
      </c>
      <c r="V78" t="str">
        <v>Honey Brook at TWI upstream of pond, 2nd footbridge</v>
      </c>
    </row>
    <row r="79" spans="1:22" x14ac:dyDescent="0.35">
      <c r="A79" s="92" t="str">
        <f t="shared" si="15"/>
        <v>HO3a_2025-07-02</v>
      </c>
      <c r="B79" t="s">
        <v>1267</v>
      </c>
      <c r="D79" s="6">
        <v>45840</v>
      </c>
      <c r="E79">
        <v>16</v>
      </c>
      <c r="F79">
        <v>13</v>
      </c>
      <c r="G79">
        <v>24</v>
      </c>
      <c r="H79" s="91">
        <f t="shared" si="14"/>
        <v>16</v>
      </c>
      <c r="I79" s="140">
        <v>6.48</v>
      </c>
      <c r="J79" s="140">
        <v>72.900000000000006</v>
      </c>
      <c r="K79" s="140">
        <v>6.17</v>
      </c>
      <c r="L79" s="140">
        <v>50</v>
      </c>
      <c r="M79" s="140">
        <v>25</v>
      </c>
      <c r="N79" s="140">
        <v>22.39</v>
      </c>
      <c r="O79" s="140">
        <v>14.631</v>
      </c>
      <c r="R79" s="91" t="str" cm="1">
        <f t="array" ref="R79">_xlfn.IFS($Q79="Yes","Reported to DEP",$H79 &gt;=20,"Elevated Phycocyanin",$H79&lt;20,"")</f>
        <v/>
      </c>
      <c r="S79" cm="1">
        <f t="array" ref="S79:T79">_xlfn.XLOOKUP(B79,'Site_GPS-Coordinates'!A:A,'Site_GPS-Coordinates'!B:C)</f>
        <v>40.360278000000001</v>
      </c>
      <c r="T79">
        <v>-74.767927</v>
      </c>
      <c r="U79" t="str" cm="1">
        <f t="array" ref="U79:V79">_xlfn.XLOOKUP(B79,'Site_GPS-Coordinates'!A:A,'Site_GPS-Coordinates'!D:E)</f>
        <v>Honey Brook</v>
      </c>
      <c r="V79" t="str">
        <v>Honey Brook at TWI upstream of pond, first footbridge</v>
      </c>
    </row>
    <row r="80" spans="1:22" x14ac:dyDescent="0.35">
      <c r="A80" s="91" t="str">
        <f t="shared" ref="A80:A95" si="16">B80&amp;"_"&amp;TEXT(D80,"yyyy-mm-dd")</f>
        <v>HO2_2025-07-06</v>
      </c>
      <c r="B80" t="s">
        <v>1265</v>
      </c>
      <c r="D80" s="6">
        <v>45844</v>
      </c>
      <c r="E80">
        <v>18</v>
      </c>
      <c r="F80">
        <v>18</v>
      </c>
      <c r="G80">
        <v>18</v>
      </c>
      <c r="H80" s="91">
        <f t="shared" ref="H80:H140" si="17">MEDIAN(E80:G80)</f>
        <v>18</v>
      </c>
      <c r="I80" s="140">
        <v>6.62</v>
      </c>
      <c r="J80" s="140">
        <v>12.1</v>
      </c>
      <c r="K80" s="140">
        <v>1.03</v>
      </c>
      <c r="L80" s="140">
        <v>280</v>
      </c>
      <c r="M80" s="140">
        <v>140</v>
      </c>
      <c r="N80" s="140">
        <v>23.46</v>
      </c>
      <c r="O80" s="140">
        <v>14.701000000000001</v>
      </c>
      <c r="R80" s="91" t="str" cm="1">
        <f t="array" ref="R80">_xlfn.IFS($Q80="Yes","Reported to DEP",$H80 &gt;=20,"Elevated Phycocyanin",$H80&lt;20,"")</f>
        <v/>
      </c>
      <c r="S80" cm="1">
        <f t="array" ref="S80:T80">_xlfn.XLOOKUP(B80,'Site_GPS-Coordinates'!A:A,'Site_GPS-Coordinates'!B:C)</f>
        <v>40.357432000000003</v>
      </c>
      <c r="T80">
        <v>-74.765580999999997</v>
      </c>
      <c r="U80" t="str" cm="1">
        <f t="array" ref="U80:V80">_xlfn.XLOOKUP(B80,'Site_GPS-Coordinates'!A:A,'Site_GPS-Coordinates'!D:E)</f>
        <v>Honey Brook</v>
      </c>
      <c r="V80" t="str">
        <v>Upstream of Wargo Rd. bridge over Honey Brook</v>
      </c>
    </row>
    <row r="81" spans="1:22" x14ac:dyDescent="0.35">
      <c r="A81" s="91" t="str">
        <f t="shared" si="16"/>
        <v>WP2_2025-07-06</v>
      </c>
      <c r="B81" t="s">
        <v>529</v>
      </c>
      <c r="D81" s="6">
        <v>45844</v>
      </c>
      <c r="E81">
        <v>54</v>
      </c>
      <c r="F81">
        <v>50</v>
      </c>
      <c r="G81">
        <v>53</v>
      </c>
      <c r="H81" s="91">
        <f t="shared" si="17"/>
        <v>53</v>
      </c>
      <c r="I81" s="140">
        <v>6.86</v>
      </c>
      <c r="J81" s="140">
        <v>14.1</v>
      </c>
      <c r="K81" s="140">
        <v>1.21</v>
      </c>
      <c r="L81" s="140">
        <v>157</v>
      </c>
      <c r="M81" s="140">
        <v>78</v>
      </c>
      <c r="N81" s="140">
        <v>23.12</v>
      </c>
      <c r="O81" s="140">
        <v>14.731999999999999</v>
      </c>
      <c r="R81" s="91" t="str" cm="1">
        <f t="array" ref="R81">_xlfn.IFS($Q81="Yes","Reported to DEP",$H81 &gt;=20,"Elevated Phycocyanin",$H81&lt;20,"")</f>
        <v>Elevated Phycocyanin</v>
      </c>
      <c r="S81" cm="1">
        <f t="array" ref="S81:T81">_xlfn.XLOOKUP(B81,'Site_GPS-Coordinates'!A:A,'Site_GPS-Coordinates'!B:C)</f>
        <v>40.358359999999998</v>
      </c>
      <c r="T81">
        <v>-74.766068000000004</v>
      </c>
      <c r="U81" t="str" cm="1">
        <f t="array" ref="U81:V81">_xlfn.XLOOKUP(B81,'Site_GPS-Coordinates'!A:A,'Site_GPS-Coordinates'!D:E)</f>
        <v>Wargo Pond</v>
      </c>
      <c r="V81" t="str">
        <v>Hildick Smith Dock on Wargo Pond</v>
      </c>
    </row>
    <row r="82" spans="1:22" x14ac:dyDescent="0.35">
      <c r="A82" s="91" t="str">
        <f t="shared" si="16"/>
        <v>WP4_2025-07-06</v>
      </c>
      <c r="B82" t="s">
        <v>1270</v>
      </c>
      <c r="D82" s="6">
        <v>45844</v>
      </c>
      <c r="E82">
        <v>36</v>
      </c>
      <c r="F82">
        <v>35</v>
      </c>
      <c r="G82">
        <v>40</v>
      </c>
      <c r="H82" s="91">
        <f t="shared" si="17"/>
        <v>36</v>
      </c>
      <c r="I82" s="140">
        <v>7.11</v>
      </c>
      <c r="J82" s="140">
        <v>57.1</v>
      </c>
      <c r="K82" s="140">
        <v>4.6500000000000004</v>
      </c>
      <c r="L82" s="140">
        <v>144</v>
      </c>
      <c r="M82" s="140">
        <v>72</v>
      </c>
      <c r="N82" s="140">
        <v>25.9</v>
      </c>
      <c r="O82" s="140">
        <v>14.744</v>
      </c>
      <c r="R82" s="91" t="str" cm="1">
        <f t="array" ref="R82">_xlfn.IFS($Q82="Yes","Reported to DEP",$H82 &gt;=20,"Elevated Phycocyanin",$H82&lt;20,"")</f>
        <v>Elevated Phycocyanin</v>
      </c>
      <c r="S82" cm="1">
        <f t="array" ref="S82:T82">_xlfn.XLOOKUP(B82,'Site_GPS-Coordinates'!A:A,'Site_GPS-Coordinates'!B:C)</f>
        <v>40.358052999999998</v>
      </c>
      <c r="T82">
        <v>-74.765933000000004</v>
      </c>
      <c r="U82" t="str" cm="1">
        <f t="array" ref="U82:V82">_xlfn.XLOOKUP(B82,'Site_GPS-Coordinates'!A:A,'Site_GPS-Coordinates'!D:E)</f>
        <v>Wargo Pond</v>
      </c>
      <c r="V82" t="str">
        <v>Outfall at South end of Wargo Pond</v>
      </c>
    </row>
    <row r="83" spans="1:22" x14ac:dyDescent="0.35">
      <c r="A83" s="91" t="str">
        <f t="shared" si="16"/>
        <v>WP3_2025-07-06</v>
      </c>
      <c r="B83" t="s">
        <v>1269</v>
      </c>
      <c r="D83" s="6">
        <v>45844</v>
      </c>
      <c r="E83">
        <v>50</v>
      </c>
      <c r="F83">
        <v>54</v>
      </c>
      <c r="G83">
        <v>53</v>
      </c>
      <c r="H83" s="91">
        <f t="shared" si="17"/>
        <v>53</v>
      </c>
      <c r="I83" s="140">
        <v>7.82</v>
      </c>
      <c r="J83" s="140">
        <v>86.2</v>
      </c>
      <c r="K83" s="140">
        <v>6.85</v>
      </c>
      <c r="L83" s="140">
        <v>141</v>
      </c>
      <c r="M83" s="140">
        <v>71</v>
      </c>
      <c r="N83" s="140">
        <v>27.29</v>
      </c>
      <c r="O83" s="140">
        <v>14.744</v>
      </c>
      <c r="R83" s="91" t="str" cm="1">
        <f t="array" ref="R83">_xlfn.IFS($Q83="Yes","Reported to DEP",$H83 &gt;=20,"Elevated Phycocyanin",$H83&lt;20,"")</f>
        <v>Elevated Phycocyanin</v>
      </c>
      <c r="S83" cm="1">
        <f t="array" ref="S83:T83">_xlfn.XLOOKUP(B83,'Site_GPS-Coordinates'!A:A,'Site_GPS-Coordinates'!B:C)</f>
        <v>40.359051999999998</v>
      </c>
      <c r="T83">
        <v>-74.765590000000003</v>
      </c>
      <c r="U83" t="str" cm="1">
        <f t="array" ref="U83:V83">_xlfn.XLOOKUP(B83,'Site_GPS-Coordinates'!A:A,'Site_GPS-Coordinates'!D:E)</f>
        <v>Wargo Pond</v>
      </c>
      <c r="V83" t="str">
        <v>Just east of the island in Wargo Pond halfway between the island and the shoreline</v>
      </c>
    </row>
    <row r="84" spans="1:22" x14ac:dyDescent="0.35">
      <c r="A84" s="91" t="str">
        <f t="shared" si="16"/>
        <v>WP1_2025-07-06</v>
      </c>
      <c r="B84" t="s">
        <v>1268</v>
      </c>
      <c r="D84" s="6">
        <v>45844</v>
      </c>
      <c r="E84">
        <v>89</v>
      </c>
      <c r="F84">
        <v>78</v>
      </c>
      <c r="G84">
        <v>87</v>
      </c>
      <c r="H84" s="91">
        <f t="shared" si="17"/>
        <v>87</v>
      </c>
      <c r="I84" s="140">
        <v>7.59</v>
      </c>
      <c r="J84" s="140">
        <v>87</v>
      </c>
      <c r="K84" s="140">
        <v>6.93</v>
      </c>
      <c r="L84" s="140">
        <v>151</v>
      </c>
      <c r="M84" s="140">
        <v>76</v>
      </c>
      <c r="N84" s="140">
        <v>27.18</v>
      </c>
      <c r="O84" s="140">
        <v>14.746</v>
      </c>
      <c r="R84" s="91" t="str" cm="1">
        <f t="array" ref="R84">_xlfn.IFS($Q84="Yes","Reported to DEP",$H84 &gt;=20,"Elevated Phycocyanin",$H84&lt;20,"")</f>
        <v>Elevated Phycocyanin</v>
      </c>
      <c r="S84" cm="1">
        <f t="array" ref="S84:T84">_xlfn.XLOOKUP(B84,'Site_GPS-Coordinates'!A:A,'Site_GPS-Coordinates'!B:C)</f>
        <v>40.360509</v>
      </c>
      <c r="T84">
        <v>-74.766720000000007</v>
      </c>
      <c r="U84" t="str" cm="1">
        <f t="array" ref="U84:V84">_xlfn.XLOOKUP(B84,'Site_GPS-Coordinates'!A:A,'Site_GPS-Coordinates'!D:E)</f>
        <v>Wargo Pond</v>
      </c>
      <c r="V84" t="str">
        <v>Northern end of Wargo Pond where Honey Brook comes in</v>
      </c>
    </row>
    <row r="85" spans="1:22" x14ac:dyDescent="0.35">
      <c r="A85" s="91" t="str">
        <f t="shared" si="16"/>
        <v>HO3_2025-07-06</v>
      </c>
      <c r="B85" t="s">
        <v>1266</v>
      </c>
      <c r="D85" s="6">
        <v>45844</v>
      </c>
      <c r="E85">
        <v>4</v>
      </c>
      <c r="F85">
        <v>2</v>
      </c>
      <c r="G85">
        <v>5</v>
      </c>
      <c r="H85" s="91">
        <f t="shared" si="17"/>
        <v>4</v>
      </c>
      <c r="I85" s="140">
        <v>7.26</v>
      </c>
      <c r="J85" s="140">
        <v>75.099999999999994</v>
      </c>
      <c r="K85" s="140">
        <v>6.55</v>
      </c>
      <c r="L85" s="140">
        <v>232</v>
      </c>
      <c r="M85" s="140">
        <v>115</v>
      </c>
      <c r="N85" s="140">
        <v>22.26</v>
      </c>
      <c r="O85" s="140">
        <v>14.744999999999999</v>
      </c>
      <c r="R85" s="91" t="str" cm="1">
        <f t="array" ref="R85">_xlfn.IFS($Q85="Yes","Reported to DEP",$H85 &gt;=20,"Elevated Phycocyanin",$H85&lt;20,"")</f>
        <v/>
      </c>
      <c r="S85" cm="1">
        <f t="array" ref="S85:T85">_xlfn.XLOOKUP(B85,'Site_GPS-Coordinates'!A:A,'Site_GPS-Coordinates'!B:C)</f>
        <v>40.361189000000003</v>
      </c>
      <c r="T85">
        <v>-74.767017999999993</v>
      </c>
      <c r="U85" t="str" cm="1">
        <f t="array" ref="U85:V85">_xlfn.XLOOKUP(B85,'Site_GPS-Coordinates'!A:A,'Site_GPS-Coordinates'!D:E)</f>
        <v>Honey Brook</v>
      </c>
      <c r="V85" t="str">
        <v>Honey Brook at TWI upstream of pond, 2nd footbridge</v>
      </c>
    </row>
    <row r="86" spans="1:22" x14ac:dyDescent="0.35">
      <c r="A86" s="91" t="str">
        <f t="shared" si="16"/>
        <v>HO3a_2025-07-06</v>
      </c>
      <c r="B86" t="s">
        <v>1267</v>
      </c>
      <c r="D86" s="6">
        <v>45844</v>
      </c>
      <c r="E86">
        <v>54</v>
      </c>
      <c r="F86">
        <v>36</v>
      </c>
      <c r="G86">
        <v>83</v>
      </c>
      <c r="H86" s="91">
        <f t="shared" si="17"/>
        <v>54</v>
      </c>
      <c r="I86" s="140">
        <v>6.7</v>
      </c>
      <c r="J86" s="140">
        <v>67.3</v>
      </c>
      <c r="K86" s="140">
        <v>5.37</v>
      </c>
      <c r="L86" s="140">
        <v>81</v>
      </c>
      <c r="M86" s="140">
        <v>40</v>
      </c>
      <c r="N86" s="140">
        <v>27.11</v>
      </c>
      <c r="O86" s="140">
        <v>14.747</v>
      </c>
      <c r="R86" s="91" t="str" cm="1">
        <f t="array" ref="R86">_xlfn.IFS($Q86="Yes","Reported to DEP",$H86 &gt;=20,"Elevated Phycocyanin",$H86&lt;20,"")</f>
        <v>Elevated Phycocyanin</v>
      </c>
      <c r="S86" cm="1">
        <f t="array" ref="S86:T86">_xlfn.XLOOKUP(B86,'Site_GPS-Coordinates'!A:A,'Site_GPS-Coordinates'!B:C)</f>
        <v>40.360278000000001</v>
      </c>
      <c r="T86">
        <v>-74.767927</v>
      </c>
      <c r="U86" t="str" cm="1">
        <f t="array" ref="U86:V86">_xlfn.XLOOKUP(B86,'Site_GPS-Coordinates'!A:A,'Site_GPS-Coordinates'!D:E)</f>
        <v>Honey Brook</v>
      </c>
      <c r="V86" t="str">
        <v>Honey Brook at TWI upstream of pond, first footbridge</v>
      </c>
    </row>
    <row r="87" spans="1:22" x14ac:dyDescent="0.35">
      <c r="A87" s="91" t="str">
        <f>B87&amp;"_"&amp;TEXT(D87,"yyyy-mm-dd")</f>
        <v>DS21-1_2025-07-07</v>
      </c>
      <c r="B87" t="s">
        <v>858</v>
      </c>
      <c r="C87" s="6">
        <v>45844</v>
      </c>
      <c r="D87" s="6">
        <v>45845</v>
      </c>
      <c r="E87">
        <v>12</v>
      </c>
      <c r="F87">
        <v>18</v>
      </c>
      <c r="G87">
        <v>17</v>
      </c>
      <c r="H87" s="91">
        <f t="shared" si="17"/>
        <v>17</v>
      </c>
      <c r="I87" s="140">
        <v>8.58</v>
      </c>
      <c r="J87" s="140">
        <v>150</v>
      </c>
      <c r="K87" s="140">
        <v>10.74</v>
      </c>
      <c r="L87" s="140">
        <v>298</v>
      </c>
      <c r="M87" s="140">
        <v>149</v>
      </c>
      <c r="N87" s="140">
        <v>32.340000000000003</v>
      </c>
      <c r="O87" s="140">
        <v>14.691000000000001</v>
      </c>
      <c r="Q87" t="s">
        <v>295</v>
      </c>
      <c r="R87" s="91" t="str" cm="1">
        <f t="array" ref="R87">_xlfn.IFS($Q87="Yes","Reported to DEP",$H87 &gt;=20,"Elevated Phycocyanin",$H87&lt;20,"")</f>
        <v/>
      </c>
      <c r="S87" cm="1">
        <f t="array" ref="S87:T87">_xlfn.XLOOKUP(B87,'Site_GPS-Coordinates'!A:A,'Site_GPS-Coordinates'!B:C)</f>
        <v>40.244110839999998</v>
      </c>
      <c r="T87">
        <v>-74.65596438</v>
      </c>
      <c r="U87" t="str" cm="1">
        <f t="array" ref="U87:V87">_xlfn.XLOOKUP(B87,'Site_GPS-Coordinates'!A:A,'Site_GPS-Coordinates'!D:E)</f>
        <v>Dam Site 21</v>
      </c>
      <c r="V87">
        <v>0</v>
      </c>
    </row>
    <row r="88" spans="1:22" x14ac:dyDescent="0.35">
      <c r="A88" s="91" t="str">
        <f t="shared" si="16"/>
        <v>HO2_2025-07-09</v>
      </c>
      <c r="B88" t="s">
        <v>1265</v>
      </c>
      <c r="D88" s="6">
        <v>45847</v>
      </c>
      <c r="E88">
        <v>64</v>
      </c>
      <c r="F88">
        <v>68</v>
      </c>
      <c r="G88">
        <v>65</v>
      </c>
      <c r="H88" s="91">
        <f t="shared" si="17"/>
        <v>65</v>
      </c>
      <c r="I88" s="141">
        <v>7.15</v>
      </c>
      <c r="J88" s="142">
        <v>33.799999999999997</v>
      </c>
      <c r="K88" s="141">
        <v>2.72</v>
      </c>
      <c r="L88" s="143">
        <v>306</v>
      </c>
      <c r="M88" s="143">
        <v>153</v>
      </c>
      <c r="N88" s="141">
        <v>26.17</v>
      </c>
      <c r="O88" s="144">
        <v>14.657999999999999</v>
      </c>
      <c r="R88" s="91" t="str" cm="1">
        <f t="array" ref="R88">_xlfn.IFS($Q88="Yes","Reported to DEP",$H88 &gt;=20,"Elevated Phycocyanin",$H88&lt;20,"")</f>
        <v>Elevated Phycocyanin</v>
      </c>
      <c r="S88" cm="1">
        <f t="array" ref="S88:T88">_xlfn.XLOOKUP(B88,'Site_GPS-Coordinates'!A:A,'Site_GPS-Coordinates'!B:C)</f>
        <v>40.357432000000003</v>
      </c>
      <c r="T88">
        <v>-74.765580999999997</v>
      </c>
      <c r="U88" t="str" cm="1">
        <f t="array" ref="U88:V88">_xlfn.XLOOKUP(B88,'Site_GPS-Coordinates'!A:A,'Site_GPS-Coordinates'!D:E)</f>
        <v>Honey Brook</v>
      </c>
      <c r="V88" t="str">
        <v>Upstream of Wargo Rd. bridge over Honey Brook</v>
      </c>
    </row>
    <row r="89" spans="1:22" x14ac:dyDescent="0.35">
      <c r="A89" s="91" t="str">
        <f t="shared" si="16"/>
        <v>WP2_2025-07-09</v>
      </c>
      <c r="B89" t="s">
        <v>529</v>
      </c>
      <c r="D89" s="6">
        <v>45847</v>
      </c>
      <c r="E89">
        <v>109</v>
      </c>
      <c r="F89">
        <v>106</v>
      </c>
      <c r="G89">
        <v>110</v>
      </c>
      <c r="H89" s="91">
        <f t="shared" si="17"/>
        <v>109</v>
      </c>
      <c r="I89" s="141">
        <v>8.61</v>
      </c>
      <c r="J89" s="142">
        <v>134.4</v>
      </c>
      <c r="K89" s="141">
        <v>10.3</v>
      </c>
      <c r="L89" s="143">
        <v>143</v>
      </c>
      <c r="M89" s="143">
        <v>71</v>
      </c>
      <c r="N89" s="141">
        <v>29.07</v>
      </c>
      <c r="O89" s="144">
        <v>14.676</v>
      </c>
      <c r="R89" s="91" t="str" cm="1">
        <f t="array" ref="R89">_xlfn.IFS($Q89="Yes","Reported to DEP",$H89 &gt;=20,"Elevated Phycocyanin",$H89&lt;20,"")</f>
        <v>Elevated Phycocyanin</v>
      </c>
      <c r="S89" cm="1">
        <f t="array" ref="S89:T89">_xlfn.XLOOKUP(B89,'Site_GPS-Coordinates'!A:A,'Site_GPS-Coordinates'!B:C)</f>
        <v>40.358359999999998</v>
      </c>
      <c r="T89">
        <v>-74.766068000000004</v>
      </c>
      <c r="U89" t="str" cm="1">
        <f t="array" ref="U89:V89">_xlfn.XLOOKUP(B89,'Site_GPS-Coordinates'!A:A,'Site_GPS-Coordinates'!D:E)</f>
        <v>Wargo Pond</v>
      </c>
      <c r="V89" t="str">
        <v>Hildick Smith Dock on Wargo Pond</v>
      </c>
    </row>
    <row r="90" spans="1:22" x14ac:dyDescent="0.35">
      <c r="A90" s="91" t="str">
        <f t="shared" si="16"/>
        <v>WP4_2025-07-09</v>
      </c>
      <c r="B90" t="s">
        <v>1270</v>
      </c>
      <c r="D90" s="6">
        <v>45847</v>
      </c>
      <c r="E90">
        <v>146</v>
      </c>
      <c r="F90">
        <v>150</v>
      </c>
      <c r="G90">
        <v>164</v>
      </c>
      <c r="H90" s="91">
        <f t="shared" si="17"/>
        <v>150</v>
      </c>
      <c r="I90" s="141">
        <v>9.0299999999999994</v>
      </c>
      <c r="J90" s="142">
        <v>112.1</v>
      </c>
      <c r="K90" s="141">
        <v>8.57</v>
      </c>
      <c r="L90" s="143">
        <v>243</v>
      </c>
      <c r="M90" s="143">
        <v>72</v>
      </c>
      <c r="N90" s="141">
        <v>29.27</v>
      </c>
      <c r="O90" s="144">
        <v>14.683999999999999</v>
      </c>
      <c r="R90" s="91" t="str" cm="1">
        <f t="array" ref="R90">_xlfn.IFS($Q90="Yes","Reported to DEP",$H90 &gt;=20,"Elevated Phycocyanin",$H90&lt;20,"")</f>
        <v>Elevated Phycocyanin</v>
      </c>
      <c r="S90" cm="1">
        <f t="array" ref="S90:T90">_xlfn.XLOOKUP(B90,'Site_GPS-Coordinates'!A:A,'Site_GPS-Coordinates'!B:C)</f>
        <v>40.358052999999998</v>
      </c>
      <c r="T90">
        <v>-74.765933000000004</v>
      </c>
      <c r="U90" t="str" cm="1">
        <f t="array" ref="U90:V90">_xlfn.XLOOKUP(B90,'Site_GPS-Coordinates'!A:A,'Site_GPS-Coordinates'!D:E)</f>
        <v>Wargo Pond</v>
      </c>
      <c r="V90" t="str">
        <v>Outfall at South end of Wargo Pond</v>
      </c>
    </row>
    <row r="91" spans="1:22" x14ac:dyDescent="0.35">
      <c r="A91" s="91" t="str">
        <f t="shared" si="16"/>
        <v>WP3_2025-07-09</v>
      </c>
      <c r="B91" t="s">
        <v>1269</v>
      </c>
      <c r="D91" s="6">
        <v>45847</v>
      </c>
      <c r="E91">
        <v>93</v>
      </c>
      <c r="F91">
        <v>92</v>
      </c>
      <c r="G91">
        <v>97</v>
      </c>
      <c r="H91" s="91">
        <f t="shared" si="17"/>
        <v>93</v>
      </c>
      <c r="I91" s="141">
        <v>7.63</v>
      </c>
      <c r="J91" s="142">
        <v>114.6</v>
      </c>
      <c r="K91" s="141">
        <v>8.68</v>
      </c>
      <c r="L91" s="143">
        <v>143</v>
      </c>
      <c r="M91" s="143">
        <v>72</v>
      </c>
      <c r="N91" s="141">
        <v>24.82</v>
      </c>
      <c r="O91" s="144">
        <v>14.688000000000001</v>
      </c>
      <c r="R91" s="91" t="str" cm="1">
        <f t="array" ref="R91">_xlfn.IFS($Q91="Yes","Reported to DEP",$H91 &gt;=20,"Elevated Phycocyanin",$H91&lt;20,"")</f>
        <v>Elevated Phycocyanin</v>
      </c>
      <c r="S91" cm="1">
        <f t="array" ref="S91:T91">_xlfn.XLOOKUP(B91,'Site_GPS-Coordinates'!A:A,'Site_GPS-Coordinates'!B:C)</f>
        <v>40.359051999999998</v>
      </c>
      <c r="T91">
        <v>-74.765590000000003</v>
      </c>
      <c r="U91" t="str" cm="1">
        <f t="array" ref="U91:V91">_xlfn.XLOOKUP(B91,'Site_GPS-Coordinates'!A:A,'Site_GPS-Coordinates'!D:E)</f>
        <v>Wargo Pond</v>
      </c>
      <c r="V91" t="str">
        <v>Just east of the island in Wargo Pond halfway between the island and the shoreline</v>
      </c>
    </row>
    <row r="92" spans="1:22" x14ac:dyDescent="0.35">
      <c r="A92" s="91" t="str">
        <f t="shared" si="16"/>
        <v>WP1_2025-07-09</v>
      </c>
      <c r="B92" t="s">
        <v>1268</v>
      </c>
      <c r="D92" s="6">
        <v>45847</v>
      </c>
      <c r="E92">
        <v>116</v>
      </c>
      <c r="F92">
        <v>114</v>
      </c>
      <c r="G92">
        <v>161</v>
      </c>
      <c r="H92" s="91">
        <f t="shared" si="17"/>
        <v>116</v>
      </c>
      <c r="I92" s="141">
        <v>7.22</v>
      </c>
      <c r="J92" s="142">
        <v>60.6</v>
      </c>
      <c r="K92" s="141">
        <v>4.76</v>
      </c>
      <c r="L92" s="143">
        <v>167</v>
      </c>
      <c r="M92" s="143">
        <v>80</v>
      </c>
      <c r="N92" s="141">
        <v>24.8</v>
      </c>
      <c r="O92" s="144">
        <v>14.689</v>
      </c>
      <c r="R92" s="91" t="str" cm="1">
        <f t="array" ref="R92">_xlfn.IFS($Q92="Yes","Reported to DEP",$H92 &gt;=20,"Elevated Phycocyanin",$H92&lt;20,"")</f>
        <v>Elevated Phycocyanin</v>
      </c>
      <c r="S92" cm="1">
        <f t="array" ref="S92:T92">_xlfn.XLOOKUP(B92,'Site_GPS-Coordinates'!A:A,'Site_GPS-Coordinates'!B:C)</f>
        <v>40.360509</v>
      </c>
      <c r="T92">
        <v>-74.766720000000007</v>
      </c>
      <c r="U92" t="str" cm="1">
        <f t="array" ref="U92:V92">_xlfn.XLOOKUP(B92,'Site_GPS-Coordinates'!A:A,'Site_GPS-Coordinates'!D:E)</f>
        <v>Wargo Pond</v>
      </c>
      <c r="V92" t="str">
        <v>Northern end of Wargo Pond where Honey Brook comes in</v>
      </c>
    </row>
    <row r="93" spans="1:22" x14ac:dyDescent="0.35">
      <c r="A93" s="91" t="str">
        <f t="shared" si="16"/>
        <v>HO3_2025-07-09</v>
      </c>
      <c r="B93" t="s">
        <v>1266</v>
      </c>
      <c r="D93" s="6">
        <v>45847</v>
      </c>
      <c r="E93">
        <v>10</v>
      </c>
      <c r="F93">
        <v>18</v>
      </c>
      <c r="G93">
        <v>6</v>
      </c>
      <c r="H93" s="91">
        <f t="shared" si="17"/>
        <v>10</v>
      </c>
      <c r="I93" s="141">
        <v>7.23</v>
      </c>
      <c r="J93" s="142">
        <v>85.9</v>
      </c>
      <c r="K93" s="141">
        <v>7.19</v>
      </c>
      <c r="L93" s="143">
        <v>259</v>
      </c>
      <c r="M93" s="143">
        <v>129</v>
      </c>
      <c r="N93" s="141">
        <v>24.25</v>
      </c>
      <c r="O93" s="144">
        <v>14.688000000000001</v>
      </c>
      <c r="R93" s="91" t="str" cm="1">
        <f t="array" ref="R93">_xlfn.IFS($Q93="Yes","Reported to DEP",$H93 &gt;=20,"Elevated Phycocyanin",$H93&lt;20,"")</f>
        <v/>
      </c>
      <c r="S93" cm="1">
        <f t="array" ref="S93:T93">_xlfn.XLOOKUP(B93,'Site_GPS-Coordinates'!A:A,'Site_GPS-Coordinates'!B:C)</f>
        <v>40.361189000000003</v>
      </c>
      <c r="T93">
        <v>-74.767017999999993</v>
      </c>
      <c r="U93" t="str" cm="1">
        <f t="array" ref="U93:V93">_xlfn.XLOOKUP(B93,'Site_GPS-Coordinates'!A:A,'Site_GPS-Coordinates'!D:E)</f>
        <v>Honey Brook</v>
      </c>
      <c r="V93" t="str">
        <v>Honey Brook at TWI upstream of pond, 2nd footbridge</v>
      </c>
    </row>
    <row r="94" spans="1:22" x14ac:dyDescent="0.35">
      <c r="A94" s="91" t="str">
        <f t="shared" si="16"/>
        <v>HO3A_2025-07-09</v>
      </c>
      <c r="B94" t="s">
        <v>1289</v>
      </c>
      <c r="D94" s="6">
        <v>45847</v>
      </c>
      <c r="E94">
        <v>69</v>
      </c>
      <c r="F94">
        <v>19</v>
      </c>
      <c r="G94">
        <v>21</v>
      </c>
      <c r="H94" s="91">
        <f t="shared" si="17"/>
        <v>21</v>
      </c>
      <c r="I94" s="141">
        <v>6.81</v>
      </c>
      <c r="J94" s="142">
        <v>62.3</v>
      </c>
      <c r="K94" s="141">
        <v>5.42</v>
      </c>
      <c r="L94" s="143">
        <v>106</v>
      </c>
      <c r="M94" s="143">
        <v>53</v>
      </c>
      <c r="N94" s="141">
        <v>20.36</v>
      </c>
      <c r="O94" s="144">
        <v>14.692</v>
      </c>
      <c r="P94" t="s">
        <v>2082</v>
      </c>
      <c r="R94" s="91" t="str" cm="1">
        <f t="array" ref="R94">_xlfn.IFS($Q94="Yes","Reported to DEP",$H94 &gt;=20,"Elevated Phycocyanin",$H94&lt;20,"")</f>
        <v>Elevated Phycocyanin</v>
      </c>
      <c r="S94" cm="1">
        <f t="array" ref="S94:T94">_xlfn.XLOOKUP(B94,'Site_GPS-Coordinates'!A:A,'Site_GPS-Coordinates'!B:C)</f>
        <v>40.360278000000001</v>
      </c>
      <c r="T94">
        <v>-74.767927</v>
      </c>
      <c r="U94" t="str" cm="1">
        <f t="array" ref="U94:V94">_xlfn.XLOOKUP(B94,'Site_GPS-Coordinates'!A:A,'Site_GPS-Coordinates'!D:E)</f>
        <v>Honey Brook</v>
      </c>
      <c r="V94" t="str">
        <v>Honey Brook at TWI upstream of pond, first footbridge</v>
      </c>
    </row>
    <row r="95" spans="1:22" x14ac:dyDescent="0.35">
      <c r="A95" s="91" t="str">
        <f t="shared" si="16"/>
        <v>HO2_2025-07-13</v>
      </c>
      <c r="B95" t="s">
        <v>1265</v>
      </c>
      <c r="D95" s="6">
        <v>45851</v>
      </c>
      <c r="E95">
        <v>3</v>
      </c>
      <c r="F95">
        <v>7</v>
      </c>
      <c r="G95">
        <v>6</v>
      </c>
      <c r="H95" s="91">
        <f t="shared" si="17"/>
        <v>6</v>
      </c>
      <c r="I95" s="141">
        <v>6.5</v>
      </c>
      <c r="J95" s="142">
        <v>31.2</v>
      </c>
      <c r="K95" s="141">
        <v>2.61</v>
      </c>
      <c r="L95" s="143">
        <v>181</v>
      </c>
      <c r="M95" s="143">
        <v>90</v>
      </c>
      <c r="N95" s="141">
        <v>24.33</v>
      </c>
      <c r="O95" s="144">
        <v>14.686</v>
      </c>
      <c r="R95" s="91" t="str" cm="1">
        <f t="array" ref="R95">_xlfn.IFS($Q95="Yes","Reported to DEP",$H95 &gt;=20,"Elevated Phycocyanin",$H95&lt;20,"")</f>
        <v/>
      </c>
      <c r="S95" cm="1">
        <f t="array" ref="S95:T95">_xlfn.XLOOKUP(B95,'Site_GPS-Coordinates'!A:A,'Site_GPS-Coordinates'!B:C)</f>
        <v>40.357432000000003</v>
      </c>
      <c r="T95">
        <v>-74.765580999999997</v>
      </c>
      <c r="U95" t="str" cm="1">
        <f t="array" ref="U95:V95">_xlfn.XLOOKUP(B95,'Site_GPS-Coordinates'!A:A,'Site_GPS-Coordinates'!D:E)</f>
        <v>Honey Brook</v>
      </c>
      <c r="V95" t="str">
        <v>Upstream of Wargo Rd. bridge over Honey Brook</v>
      </c>
    </row>
    <row r="96" spans="1:22" x14ac:dyDescent="0.35">
      <c r="A96" s="91" t="str">
        <f>B96&amp;"_"&amp;TEXT(D96,"yyyy-mm-dd")</f>
        <v>WP2_2025-07-13</v>
      </c>
      <c r="B96" t="s">
        <v>529</v>
      </c>
      <c r="D96" s="6">
        <v>45851</v>
      </c>
      <c r="E96">
        <v>121</v>
      </c>
      <c r="F96">
        <v>130</v>
      </c>
      <c r="G96">
        <v>133</v>
      </c>
      <c r="H96" s="91">
        <f t="shared" si="17"/>
        <v>130</v>
      </c>
      <c r="I96" s="141">
        <v>8.65</v>
      </c>
      <c r="J96" s="142">
        <v>125.5</v>
      </c>
      <c r="K96" s="141">
        <v>9.76</v>
      </c>
      <c r="L96" s="143">
        <v>78</v>
      </c>
      <c r="M96" s="143">
        <v>39</v>
      </c>
      <c r="N96" s="141">
        <v>28.37</v>
      </c>
      <c r="O96" s="144">
        <v>14.693</v>
      </c>
      <c r="R96" s="91" t="str" cm="1">
        <f t="array" ref="R96">_xlfn.IFS($Q96="Yes","Reported to DEP",$H96 &gt;=20,"Elevated Phycocyanin",$H96&lt;20,"")</f>
        <v>Elevated Phycocyanin</v>
      </c>
      <c r="S96" cm="1">
        <f t="array" ref="S96:T96">_xlfn.XLOOKUP(B96,'Site_GPS-Coordinates'!A:A,'Site_GPS-Coordinates'!B:C)</f>
        <v>40.358359999999998</v>
      </c>
      <c r="T96">
        <v>-74.766068000000004</v>
      </c>
      <c r="U96" t="str" cm="1">
        <f t="array" ref="U96:V96">_xlfn.XLOOKUP(B96,'Site_GPS-Coordinates'!A:A,'Site_GPS-Coordinates'!D:E)</f>
        <v>Wargo Pond</v>
      </c>
      <c r="V96" t="str">
        <v>Hildick Smith Dock on Wargo Pond</v>
      </c>
    </row>
    <row r="97" spans="1:22" x14ac:dyDescent="0.35">
      <c r="A97" s="91" t="str">
        <f>B97&amp;"_"&amp;TEXT(D97,"yyyy-mm-dd")</f>
        <v>WP4_2025-07-13</v>
      </c>
      <c r="B97" t="s">
        <v>1270</v>
      </c>
      <c r="D97" s="6">
        <v>45851</v>
      </c>
      <c r="E97">
        <v>110</v>
      </c>
      <c r="F97">
        <v>111</v>
      </c>
      <c r="G97">
        <v>110</v>
      </c>
      <c r="H97" s="91">
        <f t="shared" si="17"/>
        <v>110</v>
      </c>
      <c r="I97" s="141">
        <v>9.01</v>
      </c>
      <c r="J97" s="142">
        <v>132.30000000000001</v>
      </c>
      <c r="K97" s="141">
        <v>10.25</v>
      </c>
      <c r="L97" s="143">
        <v>79</v>
      </c>
      <c r="M97" s="143">
        <v>39</v>
      </c>
      <c r="N97" s="141">
        <v>28.5</v>
      </c>
      <c r="O97" s="144">
        <v>14.702</v>
      </c>
      <c r="R97" s="91" t="str" cm="1">
        <f t="array" ref="R97">_xlfn.IFS($Q97="Yes","Reported to DEP",$H97 &gt;=20,"Elevated Phycocyanin",$H97&lt;20,"")</f>
        <v>Elevated Phycocyanin</v>
      </c>
      <c r="S97" cm="1">
        <f t="array" ref="S97:T97">_xlfn.XLOOKUP(B97,'Site_GPS-Coordinates'!A:A,'Site_GPS-Coordinates'!B:C)</f>
        <v>40.358052999999998</v>
      </c>
      <c r="T97">
        <v>-74.765933000000004</v>
      </c>
      <c r="U97" t="str" cm="1">
        <f t="array" ref="U97:V97">_xlfn.XLOOKUP(B97,'Site_GPS-Coordinates'!A:A,'Site_GPS-Coordinates'!D:E)</f>
        <v>Wargo Pond</v>
      </c>
      <c r="V97" t="str">
        <v>Outfall at South end of Wargo Pond</v>
      </c>
    </row>
    <row r="98" spans="1:22" x14ac:dyDescent="0.35">
      <c r="A98" s="91" t="str">
        <f>B98&amp;"_"&amp;TEXT(D98,"yyyy-mm-dd")</f>
        <v>WP3_2025-07-13</v>
      </c>
      <c r="B98" t="s">
        <v>1269</v>
      </c>
      <c r="D98" s="6">
        <v>45851</v>
      </c>
      <c r="E98">
        <v>69</v>
      </c>
      <c r="F98">
        <v>77</v>
      </c>
      <c r="G98">
        <v>80</v>
      </c>
      <c r="H98" s="91">
        <f t="shared" si="17"/>
        <v>77</v>
      </c>
      <c r="I98" s="141">
        <v>8.1300000000000008</v>
      </c>
      <c r="J98" s="142">
        <v>97.5</v>
      </c>
      <c r="K98" s="141">
        <v>7.45</v>
      </c>
      <c r="L98" s="143">
        <v>80</v>
      </c>
      <c r="M98" s="143">
        <v>40</v>
      </c>
      <c r="N98" s="141">
        <v>29.41</v>
      </c>
      <c r="O98" s="144">
        <v>14.784000000000001</v>
      </c>
      <c r="R98" s="91" t="str" cm="1">
        <f t="array" ref="R98">_xlfn.IFS($Q98="Yes","Reported to DEP",$H98 &gt;=20,"Elevated Phycocyanin",$H98&lt;20,"")</f>
        <v>Elevated Phycocyanin</v>
      </c>
      <c r="S98" cm="1">
        <f t="array" ref="S98:T98">_xlfn.XLOOKUP(B98,'Site_GPS-Coordinates'!A:A,'Site_GPS-Coordinates'!B:C)</f>
        <v>40.359051999999998</v>
      </c>
      <c r="T98">
        <v>-74.765590000000003</v>
      </c>
      <c r="U98" t="str" cm="1">
        <f t="array" ref="U98:V98">_xlfn.XLOOKUP(B98,'Site_GPS-Coordinates'!A:A,'Site_GPS-Coordinates'!D:E)</f>
        <v>Wargo Pond</v>
      </c>
      <c r="V98" t="str">
        <v>Just east of the island in Wargo Pond halfway between the island and the shoreline</v>
      </c>
    </row>
    <row r="99" spans="1:22" x14ac:dyDescent="0.35">
      <c r="A99" s="91" t="str">
        <f>B99&amp;"_"&amp;TEXT(D99,"yyyy-mm-dd")</f>
        <v>WP1_2025-07-13</v>
      </c>
      <c r="B99" t="s">
        <v>1268</v>
      </c>
      <c r="D99" s="6">
        <v>45851</v>
      </c>
      <c r="E99">
        <v>180</v>
      </c>
      <c r="F99">
        <v>181</v>
      </c>
      <c r="G99">
        <v>181</v>
      </c>
      <c r="H99" s="91">
        <f t="shared" si="17"/>
        <v>181</v>
      </c>
      <c r="I99" s="141">
        <v>7.73</v>
      </c>
      <c r="J99" s="142">
        <v>83.1</v>
      </c>
      <c r="K99" s="141">
        <v>6.49</v>
      </c>
      <c r="L99" s="143">
        <v>91</v>
      </c>
      <c r="M99" s="143">
        <v>45</v>
      </c>
      <c r="N99" s="141">
        <v>28.11</v>
      </c>
      <c r="O99" s="144">
        <v>14.701000000000001</v>
      </c>
      <c r="R99" s="91" t="str" cm="1">
        <f t="array" ref="R99">_xlfn.IFS($Q99="Yes","Reported to DEP",$H99 &gt;=20,"Elevated Phycocyanin",$H99&lt;20,"")</f>
        <v>Elevated Phycocyanin</v>
      </c>
      <c r="S99" cm="1">
        <f t="array" ref="S99:T99">_xlfn.XLOOKUP(B99,'Site_GPS-Coordinates'!A:A,'Site_GPS-Coordinates'!B:C)</f>
        <v>40.360509</v>
      </c>
      <c r="T99">
        <v>-74.766720000000007</v>
      </c>
      <c r="U99" t="str" cm="1">
        <f t="array" ref="U99:V99">_xlfn.XLOOKUP(B99,'Site_GPS-Coordinates'!A:A,'Site_GPS-Coordinates'!D:E)</f>
        <v>Wargo Pond</v>
      </c>
      <c r="V99" t="str">
        <v>Northern end of Wargo Pond where Honey Brook comes in</v>
      </c>
    </row>
    <row r="100" spans="1:22" x14ac:dyDescent="0.35">
      <c r="A100" s="91" t="str">
        <f>B100&amp;"_"&amp;TEXT(D100,"yyyy-mm-dd")</f>
        <v>HO3_2025-07-13</v>
      </c>
      <c r="B100" t="s">
        <v>1266</v>
      </c>
      <c r="D100" s="6">
        <v>45851</v>
      </c>
      <c r="E100">
        <v>22</v>
      </c>
      <c r="F100">
        <v>5</v>
      </c>
      <c r="G100">
        <v>6</v>
      </c>
      <c r="H100" s="91">
        <f t="shared" si="17"/>
        <v>6</v>
      </c>
      <c r="I100" s="141">
        <v>7.38</v>
      </c>
      <c r="J100" s="142">
        <v>82.2</v>
      </c>
      <c r="K100" s="141">
        <v>7.3</v>
      </c>
      <c r="L100" s="143">
        <v>154</v>
      </c>
      <c r="M100" s="143">
        <v>77</v>
      </c>
      <c r="N100" s="141">
        <v>24.24</v>
      </c>
      <c r="O100" s="144">
        <v>14.708</v>
      </c>
      <c r="R100" s="91" t="str" cm="1">
        <f t="array" ref="R100">_xlfn.IFS($Q100="Yes","Reported to DEP",$H100 &gt;=20,"Elevated Phycocyanin",$H100&lt;20,"")</f>
        <v/>
      </c>
      <c r="S100" cm="1">
        <f t="array" ref="S100:T100">_xlfn.XLOOKUP(B100,'Site_GPS-Coordinates'!A:A,'Site_GPS-Coordinates'!B:C)</f>
        <v>40.361189000000003</v>
      </c>
      <c r="T100">
        <v>-74.767017999999993</v>
      </c>
      <c r="U100" t="str" cm="1">
        <f t="array" ref="U100:V100">_xlfn.XLOOKUP(B100,'Site_GPS-Coordinates'!A:A,'Site_GPS-Coordinates'!D:E)</f>
        <v>Honey Brook</v>
      </c>
      <c r="V100" t="str">
        <v>Honey Brook at TWI upstream of pond, 2nd footbridge</v>
      </c>
    </row>
    <row r="101" spans="1:22" x14ac:dyDescent="0.35">
      <c r="A101" s="91" t="str">
        <f t="shared" ref="A101:A140" si="18">B101&amp;"_"&amp;TEXT(D101,"yyyy-mm-dd")</f>
        <v>PMRL1_2025-07-15</v>
      </c>
      <c r="B101" t="s">
        <v>269</v>
      </c>
      <c r="C101" s="6">
        <v>45851</v>
      </c>
      <c r="D101" s="6">
        <v>45853</v>
      </c>
      <c r="E101">
        <v>2</v>
      </c>
      <c r="F101">
        <v>2</v>
      </c>
      <c r="G101">
        <v>2</v>
      </c>
      <c r="H101" s="91">
        <f t="shared" si="17"/>
        <v>2</v>
      </c>
      <c r="I101" s="140">
        <v>6.64</v>
      </c>
      <c r="J101" s="140">
        <v>79.400000000000006</v>
      </c>
      <c r="K101" s="140">
        <v>6.77</v>
      </c>
      <c r="L101" s="140">
        <v>140</v>
      </c>
      <c r="M101" s="140">
        <v>70</v>
      </c>
      <c r="N101" s="140">
        <v>23.32</v>
      </c>
      <c r="O101" s="140">
        <v>14.722</v>
      </c>
      <c r="P101" t="s">
        <v>2083</v>
      </c>
      <c r="R101" s="91" t="str" cm="1">
        <f t="array" ref="R101">_xlfn.IFS($Q101="Yes","Reported to DEP",$H101 &gt;=20,"Elevated Phycocyanin",$H101&lt;20,"")</f>
        <v/>
      </c>
      <c r="S101" cm="1">
        <f t="array" ref="S101:T101">_xlfn.XLOOKUP(B101,'Site_GPS-Coordinates'!A:A,'Site_GPS-Coordinates'!B:C)</f>
        <v>40.363233999999999</v>
      </c>
      <c r="T101">
        <v>-74.676843000000005</v>
      </c>
      <c r="U101" t="str" cm="1">
        <f t="array" ref="U101:V101">_xlfn.XLOOKUP(B101,'Site_GPS-Coordinates'!A:A,'Site_GPS-Coordinates'!D:E)</f>
        <v>Palmer Lake</v>
      </c>
      <c r="V101">
        <v>0</v>
      </c>
    </row>
    <row r="102" spans="1:22" x14ac:dyDescent="0.35">
      <c r="A102" s="91" t="str">
        <f t="shared" si="18"/>
        <v>HA1_2025-07-15</v>
      </c>
      <c r="B102" t="s">
        <v>241</v>
      </c>
      <c r="C102" s="6">
        <v>45851</v>
      </c>
      <c r="D102" s="6">
        <v>45853</v>
      </c>
      <c r="E102">
        <v>2</v>
      </c>
      <c r="F102">
        <v>2</v>
      </c>
      <c r="G102">
        <v>2</v>
      </c>
      <c r="H102" s="91">
        <f t="shared" si="17"/>
        <v>2</v>
      </c>
      <c r="I102" s="140">
        <v>7</v>
      </c>
      <c r="J102" s="140">
        <v>104</v>
      </c>
      <c r="K102" s="140">
        <v>8.5500000000000007</v>
      </c>
      <c r="L102" s="140">
        <v>491</v>
      </c>
      <c r="M102" s="140">
        <v>245</v>
      </c>
      <c r="N102" s="140">
        <v>24.85</v>
      </c>
      <c r="O102" s="140">
        <v>14.766</v>
      </c>
      <c r="P102" t="s">
        <v>2084</v>
      </c>
      <c r="R102" s="91" t="str" cm="1">
        <f t="array" ref="R102">_xlfn.IFS($Q102="Yes","Reported to DEP",$H102 &gt;=20,"Elevated Phycocyanin",$H102&lt;20,"")</f>
        <v/>
      </c>
      <c r="S102" cm="1">
        <f t="array" ref="S102:T102">_xlfn.XLOOKUP(B102,'Site_GPS-Coordinates'!A:A,'Site_GPS-Coordinates'!B:C)</f>
        <v>40.365994000000001</v>
      </c>
      <c r="T102">
        <v>-74.627397000000002</v>
      </c>
      <c r="U102" t="str" cm="1">
        <f t="array" ref="U102:V102">_xlfn.XLOOKUP(B102,'Site_GPS-Coordinates'!A:A,'Site_GPS-Coordinates'!D:E)</f>
        <v>Harrys Brook</v>
      </c>
      <c r="V102" t="str">
        <v>Upstream of Kingston Road (Rt. 27)</v>
      </c>
    </row>
    <row r="103" spans="1:22" x14ac:dyDescent="0.35">
      <c r="A103" s="91" t="str">
        <f t="shared" si="18"/>
        <v>HO2_2025-07-16</v>
      </c>
      <c r="B103" t="s">
        <v>1265</v>
      </c>
      <c r="D103" s="6">
        <v>45854</v>
      </c>
      <c r="E103">
        <v>49</v>
      </c>
      <c r="F103">
        <v>103</v>
      </c>
      <c r="G103">
        <v>102</v>
      </c>
      <c r="H103" s="91">
        <f t="shared" si="17"/>
        <v>102</v>
      </c>
      <c r="I103" s="150">
        <v>6.69</v>
      </c>
      <c r="J103" s="151">
        <v>57.1</v>
      </c>
      <c r="K103" s="150">
        <v>4.5199999999999996</v>
      </c>
      <c r="L103" s="152">
        <v>173</v>
      </c>
      <c r="M103" s="152">
        <v>87</v>
      </c>
      <c r="N103" s="150">
        <v>27.13</v>
      </c>
      <c r="O103" s="140">
        <v>14.664999999999999</v>
      </c>
      <c r="R103" s="91" t="str" cm="1">
        <f t="array" ref="R103">_xlfn.IFS($Q103="Yes","Reported to DEP",$H103 &gt;=20,"Elevated Phycocyanin",$H103&lt;20,"")</f>
        <v>Elevated Phycocyanin</v>
      </c>
      <c r="S103" cm="1">
        <f t="array" ref="S103:T103">_xlfn.XLOOKUP(B103,'Site_GPS-Coordinates'!A:A,'Site_GPS-Coordinates'!B:C)</f>
        <v>40.357432000000003</v>
      </c>
      <c r="T103">
        <v>-74.765580999999997</v>
      </c>
      <c r="U103" t="str" cm="1">
        <f t="array" ref="U103:V103">_xlfn.XLOOKUP(B103,'Site_GPS-Coordinates'!A:A,'Site_GPS-Coordinates'!D:E)</f>
        <v>Honey Brook</v>
      </c>
      <c r="V103" t="str">
        <v>Upstream of Wargo Rd. bridge over Honey Brook</v>
      </c>
    </row>
    <row r="104" spans="1:22" x14ac:dyDescent="0.35">
      <c r="A104" s="91" t="str">
        <f t="shared" si="18"/>
        <v>WP2_2025-07-16</v>
      </c>
      <c r="B104" t="s">
        <v>529</v>
      </c>
      <c r="D104" s="6">
        <v>45854</v>
      </c>
      <c r="E104">
        <v>70</v>
      </c>
      <c r="F104">
        <v>65</v>
      </c>
      <c r="G104">
        <v>71</v>
      </c>
      <c r="H104" s="91">
        <f t="shared" si="17"/>
        <v>70</v>
      </c>
      <c r="I104" s="150">
        <v>7.2</v>
      </c>
      <c r="J104" s="151">
        <v>52.4</v>
      </c>
      <c r="K104" s="150">
        <v>4.16</v>
      </c>
      <c r="L104" s="152">
        <v>130</v>
      </c>
      <c r="M104" s="152">
        <v>65</v>
      </c>
      <c r="N104" s="150">
        <v>27.14</v>
      </c>
      <c r="O104" s="140">
        <v>14.673</v>
      </c>
      <c r="R104" s="91" t="str" cm="1">
        <f t="array" ref="R104">_xlfn.IFS($Q104="Yes","Reported to DEP",$H104 &gt;=20,"Elevated Phycocyanin",$H104&lt;20,"")</f>
        <v>Elevated Phycocyanin</v>
      </c>
      <c r="S104" cm="1">
        <f t="array" ref="S104:T104">_xlfn.XLOOKUP(B104,'Site_GPS-Coordinates'!A:A,'Site_GPS-Coordinates'!B:C)</f>
        <v>40.358359999999998</v>
      </c>
      <c r="T104">
        <v>-74.766068000000004</v>
      </c>
      <c r="U104" t="str" cm="1">
        <f t="array" ref="U104:V104">_xlfn.XLOOKUP(B104,'Site_GPS-Coordinates'!A:A,'Site_GPS-Coordinates'!D:E)</f>
        <v>Wargo Pond</v>
      </c>
      <c r="V104" t="str">
        <v>Hildick Smith Dock on Wargo Pond</v>
      </c>
    </row>
    <row r="105" spans="1:22" x14ac:dyDescent="0.35">
      <c r="A105" s="91" t="str">
        <f t="shared" si="18"/>
        <v>WP4_2025-07-16</v>
      </c>
      <c r="B105" t="s">
        <v>1270</v>
      </c>
      <c r="D105" s="6">
        <v>45854</v>
      </c>
      <c r="E105">
        <v>69</v>
      </c>
      <c r="F105">
        <v>65</v>
      </c>
      <c r="G105">
        <v>63</v>
      </c>
      <c r="H105" s="91">
        <f t="shared" si="17"/>
        <v>65</v>
      </c>
      <c r="I105" s="150">
        <v>7.06</v>
      </c>
      <c r="J105" s="151">
        <v>62.3</v>
      </c>
      <c r="K105" s="150">
        <v>4.93</v>
      </c>
      <c r="L105" s="152">
        <v>132</v>
      </c>
      <c r="M105" s="152">
        <v>65</v>
      </c>
      <c r="N105" s="150">
        <v>27.46</v>
      </c>
      <c r="O105" s="140">
        <v>14.714</v>
      </c>
      <c r="R105" s="91" t="str" cm="1">
        <f t="array" ref="R105">_xlfn.IFS($Q105="Yes","Reported to DEP",$H105 &gt;=20,"Elevated Phycocyanin",$H105&lt;20,"")</f>
        <v>Elevated Phycocyanin</v>
      </c>
      <c r="S105" cm="1">
        <f t="array" ref="S105:T105">_xlfn.XLOOKUP(B105,'Site_GPS-Coordinates'!A:A,'Site_GPS-Coordinates'!B:C)</f>
        <v>40.358052999999998</v>
      </c>
      <c r="T105">
        <v>-74.765933000000004</v>
      </c>
      <c r="U105" t="str" cm="1">
        <f t="array" ref="U105:V105">_xlfn.XLOOKUP(B105,'Site_GPS-Coordinates'!A:A,'Site_GPS-Coordinates'!D:E)</f>
        <v>Wargo Pond</v>
      </c>
      <c r="V105" t="str">
        <v>Outfall at South end of Wargo Pond</v>
      </c>
    </row>
    <row r="106" spans="1:22" x14ac:dyDescent="0.35">
      <c r="A106" s="91" t="str">
        <f t="shared" si="18"/>
        <v>WP3_2025-07-16</v>
      </c>
      <c r="B106" t="s">
        <v>1269</v>
      </c>
      <c r="D106" s="6">
        <v>45854</v>
      </c>
      <c r="E106">
        <v>54</v>
      </c>
      <c r="F106">
        <v>55</v>
      </c>
      <c r="G106">
        <v>55</v>
      </c>
      <c r="H106" s="91">
        <f t="shared" si="17"/>
        <v>55</v>
      </c>
      <c r="I106" s="150">
        <v>7.69</v>
      </c>
      <c r="J106" s="151">
        <v>90.9</v>
      </c>
      <c r="K106" s="150">
        <v>6.97</v>
      </c>
      <c r="L106" s="152">
        <v>129</v>
      </c>
      <c r="M106" s="152">
        <v>64</v>
      </c>
      <c r="N106" s="150">
        <v>29.17</v>
      </c>
      <c r="O106" s="140">
        <v>24.695</v>
      </c>
      <c r="R106" s="91" t="str" cm="1">
        <f t="array" ref="R106">_xlfn.IFS($Q106="Yes","Reported to DEP",$H106 &gt;=20,"Elevated Phycocyanin",$H106&lt;20,"")</f>
        <v>Elevated Phycocyanin</v>
      </c>
      <c r="S106" cm="1">
        <f t="array" ref="S106:T106">_xlfn.XLOOKUP(B106,'Site_GPS-Coordinates'!A:A,'Site_GPS-Coordinates'!B:C)</f>
        <v>40.359051999999998</v>
      </c>
      <c r="T106">
        <v>-74.765590000000003</v>
      </c>
      <c r="U106" t="str" cm="1">
        <f t="array" ref="U106:V106">_xlfn.XLOOKUP(B106,'Site_GPS-Coordinates'!A:A,'Site_GPS-Coordinates'!D:E)</f>
        <v>Wargo Pond</v>
      </c>
      <c r="V106" t="str">
        <v>Just east of the island in Wargo Pond halfway between the island and the shoreline</v>
      </c>
    </row>
    <row r="107" spans="1:22" x14ac:dyDescent="0.35">
      <c r="A107" s="91" t="str">
        <f t="shared" si="18"/>
        <v>WP1_2025-07-16</v>
      </c>
      <c r="B107" t="s">
        <v>1268</v>
      </c>
      <c r="D107" s="6">
        <v>45854</v>
      </c>
      <c r="E107">
        <v>135</v>
      </c>
      <c r="F107">
        <v>152</v>
      </c>
      <c r="G107">
        <v>169</v>
      </c>
      <c r="H107" s="91">
        <f t="shared" si="17"/>
        <v>152</v>
      </c>
      <c r="I107" s="150">
        <v>7.33</v>
      </c>
      <c r="J107" s="151">
        <v>73.5</v>
      </c>
      <c r="K107" s="150">
        <v>5.81</v>
      </c>
      <c r="L107" s="152">
        <v>147</v>
      </c>
      <c r="M107" s="152">
        <v>73</v>
      </c>
      <c r="N107" s="150">
        <v>27.45</v>
      </c>
      <c r="O107" s="140">
        <v>14.698</v>
      </c>
      <c r="R107" s="91" t="str" cm="1">
        <f t="array" ref="R107">_xlfn.IFS($Q107="Yes","Reported to DEP",$H107 &gt;=20,"Elevated Phycocyanin",$H107&lt;20,"")</f>
        <v>Elevated Phycocyanin</v>
      </c>
      <c r="S107" cm="1">
        <f t="array" ref="S107:T107">_xlfn.XLOOKUP(B107,'Site_GPS-Coordinates'!A:A,'Site_GPS-Coordinates'!B:C)</f>
        <v>40.360509</v>
      </c>
      <c r="T107">
        <v>-74.766720000000007</v>
      </c>
      <c r="U107" t="str" cm="1">
        <f t="array" ref="U107:V107">_xlfn.XLOOKUP(B107,'Site_GPS-Coordinates'!A:A,'Site_GPS-Coordinates'!D:E)</f>
        <v>Wargo Pond</v>
      </c>
      <c r="V107" t="str">
        <v>Northern end of Wargo Pond where Honey Brook comes in</v>
      </c>
    </row>
    <row r="108" spans="1:22" x14ac:dyDescent="0.35">
      <c r="A108" s="91" t="str">
        <f t="shared" si="18"/>
        <v>HO3_2025-07-16</v>
      </c>
      <c r="B108" t="s">
        <v>1266</v>
      </c>
      <c r="D108" s="6">
        <v>45854</v>
      </c>
      <c r="E108">
        <v>3</v>
      </c>
      <c r="F108">
        <v>4</v>
      </c>
      <c r="G108">
        <v>3</v>
      </c>
      <c r="H108" s="91">
        <f t="shared" si="17"/>
        <v>3</v>
      </c>
      <c r="I108" s="150">
        <v>7.08</v>
      </c>
      <c r="J108" s="151">
        <v>111.8</v>
      </c>
      <c r="K108" s="150">
        <v>9.39</v>
      </c>
      <c r="L108" s="152">
        <v>171</v>
      </c>
      <c r="M108" s="152">
        <v>85</v>
      </c>
      <c r="N108" s="150">
        <v>24.13</v>
      </c>
      <c r="O108" s="140">
        <v>14.784000000000001</v>
      </c>
      <c r="R108" s="91" t="str" cm="1">
        <f t="array" ref="R108">_xlfn.IFS($Q108="Yes","Reported to DEP",$H108 &gt;=20,"Elevated Phycocyanin",$H108&lt;20,"")</f>
        <v/>
      </c>
      <c r="S108" cm="1">
        <f t="array" ref="S108:T108">_xlfn.XLOOKUP(B108,'Site_GPS-Coordinates'!A:A,'Site_GPS-Coordinates'!B:C)</f>
        <v>40.361189000000003</v>
      </c>
      <c r="T108">
        <v>-74.767017999999993</v>
      </c>
      <c r="U108" t="str" cm="1">
        <f t="array" ref="U108:V108">_xlfn.XLOOKUP(B108,'Site_GPS-Coordinates'!A:A,'Site_GPS-Coordinates'!D:E)</f>
        <v>Honey Brook</v>
      </c>
      <c r="V108" t="str">
        <v>Honey Brook at TWI upstream of pond, 2nd footbridge</v>
      </c>
    </row>
    <row r="109" spans="1:22" x14ac:dyDescent="0.35">
      <c r="A109" s="91" t="str">
        <f t="shared" si="18"/>
        <v>HO3A_2025-07-16</v>
      </c>
      <c r="B109" t="s">
        <v>1289</v>
      </c>
      <c r="D109" s="6">
        <v>45854</v>
      </c>
      <c r="E109">
        <v>40</v>
      </c>
      <c r="F109">
        <v>54</v>
      </c>
      <c r="G109">
        <v>65</v>
      </c>
      <c r="H109" s="91">
        <f t="shared" si="17"/>
        <v>54</v>
      </c>
      <c r="I109" s="153">
        <v>7.01</v>
      </c>
      <c r="J109" s="154">
        <v>100.4</v>
      </c>
      <c r="K109" s="153">
        <v>7.92</v>
      </c>
      <c r="L109" s="155">
        <v>76</v>
      </c>
      <c r="M109" s="155">
        <v>38</v>
      </c>
      <c r="N109" s="153">
        <v>27.53</v>
      </c>
      <c r="O109" s="156">
        <v>14.782</v>
      </c>
      <c r="R109" s="91" t="str" cm="1">
        <f t="array" ref="R109">_xlfn.IFS($Q109="Yes","Reported to DEP",$H109 &gt;=20,"Elevated Phycocyanin",$H109&lt;20,"")</f>
        <v>Elevated Phycocyanin</v>
      </c>
      <c r="S109" cm="1">
        <f t="array" ref="S109:T109">_xlfn.XLOOKUP(B109,'Site_GPS-Coordinates'!A:A,'Site_GPS-Coordinates'!B:C)</f>
        <v>40.360278000000001</v>
      </c>
      <c r="T109">
        <v>-74.767927</v>
      </c>
      <c r="U109" t="str" cm="1">
        <f t="array" ref="U109:V109">_xlfn.XLOOKUP(B109,'Site_GPS-Coordinates'!A:A,'Site_GPS-Coordinates'!D:E)</f>
        <v>Honey Brook</v>
      </c>
      <c r="V109" t="str">
        <v>Honey Brook at TWI upstream of pond, first footbridge</v>
      </c>
    </row>
    <row r="110" spans="1:22" x14ac:dyDescent="0.35">
      <c r="A110" s="91" t="str">
        <f t="shared" si="18"/>
        <v>HO2_2025-07-20</v>
      </c>
      <c r="B110" t="s">
        <v>1265</v>
      </c>
      <c r="D110" s="6">
        <v>45858</v>
      </c>
      <c r="E110">
        <v>2</v>
      </c>
      <c r="F110">
        <v>2</v>
      </c>
      <c r="G110">
        <v>2</v>
      </c>
      <c r="H110" s="91">
        <f t="shared" si="17"/>
        <v>2</v>
      </c>
      <c r="I110" s="150">
        <v>6.34</v>
      </c>
      <c r="J110" s="151">
        <v>20.3</v>
      </c>
      <c r="K110" s="150">
        <v>1.71</v>
      </c>
      <c r="L110" s="152">
        <v>340</v>
      </c>
      <c r="M110" s="152">
        <v>178</v>
      </c>
      <c r="N110" s="150">
        <v>23.3</v>
      </c>
      <c r="O110" s="140">
        <v>14.573</v>
      </c>
      <c r="R110" s="91" t="str" cm="1">
        <f t="array" ref="R110">_xlfn.IFS($Q110="Yes","Reported to DEP",$H110 &gt;=20,"Elevated Phycocyanin",$H110&lt;20,"")</f>
        <v/>
      </c>
      <c r="S110" cm="1">
        <f t="array" ref="S110:T110">_xlfn.XLOOKUP(B110,'Site_GPS-Coordinates'!A:A,'Site_GPS-Coordinates'!B:C)</f>
        <v>40.357432000000003</v>
      </c>
      <c r="T110">
        <v>-74.765580999999997</v>
      </c>
      <c r="U110" t="str" cm="1">
        <f t="array" ref="U110:V110">_xlfn.XLOOKUP(B110,'Site_GPS-Coordinates'!A:A,'Site_GPS-Coordinates'!D:E)</f>
        <v>Honey Brook</v>
      </c>
      <c r="V110" t="str">
        <v>Upstream of Wargo Rd. bridge over Honey Brook</v>
      </c>
    </row>
    <row r="111" spans="1:22" x14ac:dyDescent="0.35">
      <c r="A111" s="91" t="str">
        <f t="shared" si="18"/>
        <v>WP2_2025-07-20</v>
      </c>
      <c r="B111" t="s">
        <v>529</v>
      </c>
      <c r="D111" s="6">
        <v>45858</v>
      </c>
      <c r="E111">
        <v>58</v>
      </c>
      <c r="F111">
        <v>55</v>
      </c>
      <c r="G111">
        <v>62</v>
      </c>
      <c r="H111" s="91">
        <f t="shared" si="17"/>
        <v>58</v>
      </c>
      <c r="I111" s="150">
        <v>7.05</v>
      </c>
      <c r="J111" s="151">
        <v>74.5</v>
      </c>
      <c r="K111" s="150">
        <v>5.93</v>
      </c>
      <c r="L111" s="152">
        <v>125</v>
      </c>
      <c r="M111" s="152">
        <v>63</v>
      </c>
      <c r="N111" s="150">
        <v>26.59</v>
      </c>
      <c r="O111" s="140">
        <v>14.574999999999999</v>
      </c>
      <c r="R111" s="91" t="str" cm="1">
        <f t="array" ref="R111">_xlfn.IFS($Q111="Yes","Reported to DEP",$H111 &gt;=20,"Elevated Phycocyanin",$H111&lt;20,"")</f>
        <v>Elevated Phycocyanin</v>
      </c>
      <c r="S111" cm="1">
        <f t="array" ref="S111:T111">_xlfn.XLOOKUP(B111,'Site_GPS-Coordinates'!A:A,'Site_GPS-Coordinates'!B:C)</f>
        <v>40.358359999999998</v>
      </c>
      <c r="T111">
        <v>-74.766068000000004</v>
      </c>
      <c r="U111" t="str" cm="1">
        <f t="array" ref="U111:V111">_xlfn.XLOOKUP(B111,'Site_GPS-Coordinates'!A:A,'Site_GPS-Coordinates'!D:E)</f>
        <v>Wargo Pond</v>
      </c>
      <c r="V111" t="str">
        <v>Hildick Smith Dock on Wargo Pond</v>
      </c>
    </row>
    <row r="112" spans="1:22" x14ac:dyDescent="0.35">
      <c r="A112" s="91" t="str">
        <f t="shared" si="18"/>
        <v>WP4_2025-07-20</v>
      </c>
      <c r="B112" t="s">
        <v>1270</v>
      </c>
      <c r="D112" s="6">
        <v>45858</v>
      </c>
      <c r="E112">
        <v>53</v>
      </c>
      <c r="F112">
        <v>54</v>
      </c>
      <c r="G112">
        <v>70</v>
      </c>
      <c r="H112" s="91">
        <f t="shared" si="17"/>
        <v>54</v>
      </c>
      <c r="I112" s="150">
        <v>6.96</v>
      </c>
      <c r="J112" s="151">
        <v>84.1</v>
      </c>
      <c r="K112" s="150">
        <v>6.67</v>
      </c>
      <c r="L112" s="152">
        <v>126</v>
      </c>
      <c r="M112" s="152">
        <v>63</v>
      </c>
      <c r="N112" s="150">
        <v>26.93</v>
      </c>
      <c r="O112" s="140">
        <v>14.577999999999999</v>
      </c>
      <c r="R112" s="91" t="str" cm="1">
        <f t="array" ref="R112">_xlfn.IFS($Q112="Yes","Reported to DEP",$H112 &gt;=20,"Elevated Phycocyanin",$H112&lt;20,"")</f>
        <v>Elevated Phycocyanin</v>
      </c>
      <c r="S112" cm="1">
        <f t="array" ref="S112:T112">_xlfn.XLOOKUP(B112,'Site_GPS-Coordinates'!A:A,'Site_GPS-Coordinates'!B:C)</f>
        <v>40.358052999999998</v>
      </c>
      <c r="T112">
        <v>-74.765933000000004</v>
      </c>
      <c r="U112" t="str" cm="1">
        <f t="array" ref="U112:V112">_xlfn.XLOOKUP(B112,'Site_GPS-Coordinates'!A:A,'Site_GPS-Coordinates'!D:E)</f>
        <v>Wargo Pond</v>
      </c>
      <c r="V112" t="str">
        <v>Outfall at South end of Wargo Pond</v>
      </c>
    </row>
    <row r="113" spans="1:22" x14ac:dyDescent="0.35">
      <c r="A113" s="91" t="str">
        <f t="shared" si="18"/>
        <v>WP3_2025-07-20</v>
      </c>
      <c r="B113" t="s">
        <v>1269</v>
      </c>
      <c r="D113" s="6">
        <v>45858</v>
      </c>
      <c r="E113">
        <v>60</v>
      </c>
      <c r="F113">
        <v>70</v>
      </c>
      <c r="G113">
        <v>77</v>
      </c>
      <c r="H113" s="91">
        <f t="shared" si="17"/>
        <v>70</v>
      </c>
      <c r="I113" s="161">
        <v>6.86</v>
      </c>
      <c r="J113" s="162">
        <v>77.900000000000006</v>
      </c>
      <c r="K113" s="161">
        <v>6.18</v>
      </c>
      <c r="L113" s="163">
        <v>126</v>
      </c>
      <c r="M113" s="163">
        <v>63</v>
      </c>
      <c r="N113" s="161">
        <v>26.77</v>
      </c>
      <c r="O113" s="164">
        <v>14.584</v>
      </c>
      <c r="P113" s="160"/>
      <c r="R113" s="91" t="str" cm="1">
        <f t="array" ref="R113">_xlfn.IFS($Q113="Yes","Reported to DEP",$H113 &gt;=20,"Elevated Phycocyanin",$H113&lt;20,"")</f>
        <v>Elevated Phycocyanin</v>
      </c>
      <c r="S113" cm="1">
        <f t="array" ref="S113:T113">_xlfn.XLOOKUP(B113,'Site_GPS-Coordinates'!A:A,'Site_GPS-Coordinates'!B:C)</f>
        <v>40.359051999999998</v>
      </c>
      <c r="T113">
        <v>-74.765590000000003</v>
      </c>
      <c r="U113" t="str" cm="1">
        <f t="array" ref="U113:V113">_xlfn.XLOOKUP(B113,'Site_GPS-Coordinates'!A:A,'Site_GPS-Coordinates'!D:E)</f>
        <v>Wargo Pond</v>
      </c>
      <c r="V113" t="str">
        <v>Just east of the island in Wargo Pond halfway between the island and the shoreline</v>
      </c>
    </row>
    <row r="114" spans="1:22" x14ac:dyDescent="0.35">
      <c r="A114" s="91" t="str">
        <f t="shared" si="18"/>
        <v>WP1_2025-07-20</v>
      </c>
      <c r="B114" t="s">
        <v>1268</v>
      </c>
      <c r="D114" s="6">
        <v>45858</v>
      </c>
      <c r="E114">
        <v>45</v>
      </c>
      <c r="F114">
        <v>61</v>
      </c>
      <c r="G114">
        <v>57</v>
      </c>
      <c r="H114" s="91">
        <f t="shared" si="17"/>
        <v>57</v>
      </c>
      <c r="I114" s="161">
        <v>6.59</v>
      </c>
      <c r="J114" s="162">
        <v>27.9</v>
      </c>
      <c r="K114" s="161">
        <v>2.25</v>
      </c>
      <c r="L114" s="163">
        <v>140</v>
      </c>
      <c r="M114" s="163">
        <v>70</v>
      </c>
      <c r="N114" s="161">
        <v>25.75</v>
      </c>
      <c r="O114" s="164">
        <v>14.584</v>
      </c>
      <c r="P114" s="160"/>
      <c r="R114" s="91" t="str" cm="1">
        <f t="array" ref="R114">_xlfn.IFS($Q114="Yes","Reported to DEP",$H114 &gt;=20,"Elevated Phycocyanin",$H114&lt;20,"")</f>
        <v>Elevated Phycocyanin</v>
      </c>
      <c r="S114" cm="1">
        <f t="array" ref="S114:T114">_xlfn.XLOOKUP(B114,'Site_GPS-Coordinates'!A:A,'Site_GPS-Coordinates'!B:C)</f>
        <v>40.360509</v>
      </c>
      <c r="T114">
        <v>-74.766720000000007</v>
      </c>
      <c r="U114" t="str" cm="1">
        <f t="array" ref="U114:V114">_xlfn.XLOOKUP(B114,'Site_GPS-Coordinates'!A:A,'Site_GPS-Coordinates'!D:E)</f>
        <v>Wargo Pond</v>
      </c>
      <c r="V114" t="str">
        <v>Northern end of Wargo Pond where Honey Brook comes in</v>
      </c>
    </row>
    <row r="115" spans="1:22" x14ac:dyDescent="0.35">
      <c r="A115" s="91" t="str">
        <f t="shared" si="18"/>
        <v>HO3_2025-07-20</v>
      </c>
      <c r="B115" t="s">
        <v>1266</v>
      </c>
      <c r="D115" s="6">
        <v>45858</v>
      </c>
      <c r="E115">
        <v>10</v>
      </c>
      <c r="F115">
        <v>6</v>
      </c>
      <c r="G115">
        <v>5</v>
      </c>
      <c r="H115" s="91">
        <f t="shared" si="17"/>
        <v>6</v>
      </c>
      <c r="I115" s="161">
        <v>6.81</v>
      </c>
      <c r="J115" s="162">
        <v>88.3</v>
      </c>
      <c r="K115" s="161">
        <v>7.57</v>
      </c>
      <c r="L115" s="163">
        <v>225</v>
      </c>
      <c r="M115" s="163">
        <v>113</v>
      </c>
      <c r="N115" s="161">
        <v>22.59</v>
      </c>
      <c r="O115" s="164">
        <v>14.582000000000001</v>
      </c>
      <c r="P115" s="160" t="s">
        <v>2085</v>
      </c>
      <c r="R115" s="91" t="str" cm="1">
        <f t="array" ref="R115">_xlfn.IFS($Q115="Yes","Reported to DEP",$H115 &gt;=20,"Elevated Phycocyanin",$H115&lt;20,"")</f>
        <v/>
      </c>
      <c r="S115" cm="1">
        <f t="array" ref="S115:T115">_xlfn.XLOOKUP(B115,'Site_GPS-Coordinates'!A:A,'Site_GPS-Coordinates'!B:C)</f>
        <v>40.361189000000003</v>
      </c>
      <c r="T115">
        <v>-74.767017999999993</v>
      </c>
      <c r="U115" t="str" cm="1">
        <f t="array" ref="U115:V115">_xlfn.XLOOKUP(B115,'Site_GPS-Coordinates'!A:A,'Site_GPS-Coordinates'!D:E)</f>
        <v>Honey Brook</v>
      </c>
      <c r="V115" t="str">
        <v>Honey Brook at TWI upstream of pond, 2nd footbridge</v>
      </c>
    </row>
    <row r="116" spans="1:22" x14ac:dyDescent="0.35">
      <c r="A116" s="91" t="str">
        <f t="shared" si="18"/>
        <v>DS21-1_2025-07-21</v>
      </c>
      <c r="B116" t="s">
        <v>858</v>
      </c>
      <c r="C116" s="6">
        <v>45858</v>
      </c>
      <c r="D116" s="6">
        <v>45859</v>
      </c>
      <c r="E116">
        <v>13</v>
      </c>
      <c r="F116">
        <v>15</v>
      </c>
      <c r="G116">
        <v>11</v>
      </c>
      <c r="H116" s="91">
        <f t="shared" si="17"/>
        <v>13</v>
      </c>
      <c r="I116" s="161">
        <v>8.51</v>
      </c>
      <c r="J116" s="162">
        <v>140.5</v>
      </c>
      <c r="K116" s="161">
        <v>11.61</v>
      </c>
      <c r="L116" s="163">
        <v>138</v>
      </c>
      <c r="M116" s="163">
        <v>70</v>
      </c>
      <c r="N116" s="161">
        <v>32.799999999999997</v>
      </c>
      <c r="O116" s="164">
        <v>14.685</v>
      </c>
      <c r="P116" s="160"/>
      <c r="R116" s="91" t="str" cm="1">
        <f t="array" ref="R116">_xlfn.IFS($Q116="Yes","Reported to DEP",$H116 &gt;=20,"Elevated Phycocyanin",$H116&lt;20,"")</f>
        <v/>
      </c>
      <c r="S116" cm="1">
        <f t="array" ref="S116:T116">_xlfn.XLOOKUP(B116,'Site_GPS-Coordinates'!A:A,'Site_GPS-Coordinates'!B:C)</f>
        <v>40.244110839999998</v>
      </c>
      <c r="T116">
        <v>-74.65596438</v>
      </c>
      <c r="U116" t="str" cm="1">
        <f t="array" ref="U116:V116">_xlfn.XLOOKUP(B116,'Site_GPS-Coordinates'!A:A,'Site_GPS-Coordinates'!D:E)</f>
        <v>Dam Site 21</v>
      </c>
      <c r="V116">
        <v>0</v>
      </c>
    </row>
    <row r="117" spans="1:22" x14ac:dyDescent="0.35">
      <c r="A117" s="91" t="str">
        <f t="shared" si="18"/>
        <v>SYL1_2025-07-21</v>
      </c>
      <c r="B117" t="s">
        <v>307</v>
      </c>
      <c r="C117" s="6">
        <v>45858</v>
      </c>
      <c r="D117" s="6">
        <v>45859</v>
      </c>
      <c r="E117">
        <v>1</v>
      </c>
      <c r="F117">
        <v>2</v>
      </c>
      <c r="G117">
        <v>3</v>
      </c>
      <c r="H117" s="91">
        <f t="shared" si="17"/>
        <v>2</v>
      </c>
      <c r="I117" s="161">
        <v>8.4499999999999993</v>
      </c>
      <c r="J117" s="162">
        <v>83.1</v>
      </c>
      <c r="K117" s="161">
        <v>6.25</v>
      </c>
      <c r="L117" s="163">
        <v>225</v>
      </c>
      <c r="M117" s="163">
        <v>112</v>
      </c>
      <c r="N117" s="161">
        <v>30.01</v>
      </c>
      <c r="O117" s="164">
        <v>14.688000000000001</v>
      </c>
      <c r="P117" s="160"/>
      <c r="R117" s="91" t="str" cm="1">
        <f t="array" ref="R117">_xlfn.IFS($Q117="Yes","Reported to DEP",$H117 &gt;=20,"Elevated Phycocyanin",$H117&lt;20,"")</f>
        <v/>
      </c>
      <c r="S117" cm="1">
        <f t="array" ref="S117:T117">_xlfn.XLOOKUP(B117,'Site_GPS-Coordinates'!A:A,'Site_GPS-Coordinates'!B:C)</f>
        <v>40.271619999999999</v>
      </c>
      <c r="T117">
        <v>-74.775480000000002</v>
      </c>
      <c r="U117" t="str" cm="1">
        <f t="array" ref="U117:V117">_xlfn.XLOOKUP(B117,'Site_GPS-Coordinates'!A:A,'Site_GPS-Coordinates'!D:E)</f>
        <v>Silvia Lake</v>
      </c>
      <c r="V117" t="str">
        <v>On the TCNJ campus</v>
      </c>
    </row>
    <row r="118" spans="1:22" x14ac:dyDescent="0.35">
      <c r="A118" s="91" t="str">
        <f t="shared" si="18"/>
        <v>PMRL1_2025-07-21</v>
      </c>
      <c r="B118" t="s">
        <v>269</v>
      </c>
      <c r="C118" s="6">
        <v>45858</v>
      </c>
      <c r="D118" s="6">
        <v>45859</v>
      </c>
      <c r="E118">
        <v>7</v>
      </c>
      <c r="F118">
        <v>9</v>
      </c>
      <c r="G118">
        <v>7</v>
      </c>
      <c r="H118" s="91">
        <f t="shared" si="17"/>
        <v>7</v>
      </c>
      <c r="I118" s="161">
        <v>7.15</v>
      </c>
      <c r="J118" s="162">
        <v>63</v>
      </c>
      <c r="K118" s="161">
        <v>4.8</v>
      </c>
      <c r="L118" s="163">
        <v>138</v>
      </c>
      <c r="M118" s="163">
        <v>69</v>
      </c>
      <c r="N118" s="161">
        <v>29.34</v>
      </c>
      <c r="O118" s="164">
        <v>14.661</v>
      </c>
      <c r="P118" s="160"/>
      <c r="R118" s="91" t="str" cm="1">
        <f t="array" ref="R118">_xlfn.IFS($Q118="Yes","Reported to DEP",$H118 &gt;=20,"Elevated Phycocyanin",$H118&lt;20,"")</f>
        <v/>
      </c>
      <c r="S118" cm="1">
        <f t="array" ref="S118:T118">_xlfn.XLOOKUP(B118,'Site_GPS-Coordinates'!A:A,'Site_GPS-Coordinates'!B:C)</f>
        <v>40.363233999999999</v>
      </c>
      <c r="T118">
        <v>-74.676843000000005</v>
      </c>
      <c r="U118" t="str" cm="1">
        <f t="array" ref="U118:V118">_xlfn.XLOOKUP(B118,'Site_GPS-Coordinates'!A:A,'Site_GPS-Coordinates'!D:E)</f>
        <v>Palmer Lake</v>
      </c>
      <c r="V118">
        <v>0</v>
      </c>
    </row>
    <row r="119" spans="1:22" x14ac:dyDescent="0.35">
      <c r="A119" s="91" t="str">
        <f t="shared" si="18"/>
        <v>HO2_2025-07-23</v>
      </c>
      <c r="B119" t="s">
        <v>1265</v>
      </c>
      <c r="C119" s="6"/>
      <c r="D119" s="6">
        <v>45861</v>
      </c>
      <c r="E119">
        <v>2</v>
      </c>
      <c r="F119">
        <v>5</v>
      </c>
      <c r="G119">
        <v>4</v>
      </c>
      <c r="H119" s="91">
        <f t="shared" si="17"/>
        <v>4</v>
      </c>
      <c r="I119" s="164">
        <v>6.85</v>
      </c>
      <c r="J119" s="164">
        <v>28</v>
      </c>
      <c r="K119" s="164">
        <v>2.44</v>
      </c>
      <c r="L119" s="164">
        <v>379</v>
      </c>
      <c r="M119" s="164">
        <v>67</v>
      </c>
      <c r="N119" s="164">
        <v>22.3</v>
      </c>
      <c r="O119" s="164">
        <v>14.756</v>
      </c>
      <c r="P119" s="160"/>
      <c r="R119" s="91" t="str" cm="1">
        <f t="array" ref="R119">_xlfn.IFS($Q119="Yes","Reported to DEP",$H119 &gt;=20,"Elevated Phycocyanin",$H119&lt;20,"")</f>
        <v/>
      </c>
      <c r="S119" cm="1">
        <f t="array" ref="S119:T119">_xlfn.XLOOKUP(B119,'Site_GPS-Coordinates'!A:A,'Site_GPS-Coordinates'!B:C)</f>
        <v>40.357432000000003</v>
      </c>
      <c r="T119">
        <v>-74.765580999999997</v>
      </c>
      <c r="U119" t="str" cm="1">
        <f t="array" ref="U119:V119">_xlfn.XLOOKUP(B119,'Site_GPS-Coordinates'!A:A,'Site_GPS-Coordinates'!D:E)</f>
        <v>Honey Brook</v>
      </c>
      <c r="V119" t="str">
        <v>Upstream of Wargo Rd. bridge over Honey Brook</v>
      </c>
    </row>
    <row r="120" spans="1:22" x14ac:dyDescent="0.35">
      <c r="A120" s="91" t="str">
        <f t="shared" si="18"/>
        <v>WP2_2025-07-23</v>
      </c>
      <c r="B120" t="s">
        <v>529</v>
      </c>
      <c r="C120" s="6"/>
      <c r="D120" s="6">
        <v>45861</v>
      </c>
      <c r="E120">
        <v>17</v>
      </c>
      <c r="F120">
        <v>16</v>
      </c>
      <c r="G120">
        <v>17</v>
      </c>
      <c r="H120" s="91">
        <f t="shared" si="17"/>
        <v>17</v>
      </c>
      <c r="I120" s="164">
        <v>7.98</v>
      </c>
      <c r="J120" s="164">
        <v>74.599999999999994</v>
      </c>
      <c r="K120" s="164">
        <v>6</v>
      </c>
      <c r="L120" s="164">
        <v>135</v>
      </c>
      <c r="M120" s="164">
        <v>67</v>
      </c>
      <c r="N120" s="164">
        <v>26.71</v>
      </c>
      <c r="O120" s="164">
        <v>14.778</v>
      </c>
      <c r="P120" s="160"/>
      <c r="R120" s="91" t="str" cm="1">
        <f t="array" ref="R120">_xlfn.IFS($Q120="Yes","Reported to DEP",$H120 &gt;=20,"Elevated Phycocyanin",$H120&lt;20,"")</f>
        <v/>
      </c>
      <c r="S120" cm="1">
        <f t="array" ref="S120:T120">_xlfn.XLOOKUP(B120,'Site_GPS-Coordinates'!A:A,'Site_GPS-Coordinates'!B:C)</f>
        <v>40.358359999999998</v>
      </c>
      <c r="T120">
        <v>-74.766068000000004</v>
      </c>
      <c r="U120" t="str" cm="1">
        <f t="array" ref="U120:V120">_xlfn.XLOOKUP(B120,'Site_GPS-Coordinates'!A:A,'Site_GPS-Coordinates'!D:E)</f>
        <v>Wargo Pond</v>
      </c>
      <c r="V120" t="str">
        <v>Hildick Smith Dock on Wargo Pond</v>
      </c>
    </row>
    <row r="121" spans="1:22" x14ac:dyDescent="0.35">
      <c r="A121" s="91" t="str">
        <f t="shared" si="18"/>
        <v>WP4_2025-07-23</v>
      </c>
      <c r="B121" t="s">
        <v>1270</v>
      </c>
      <c r="C121" s="6"/>
      <c r="D121" s="6">
        <v>45861</v>
      </c>
      <c r="E121">
        <v>26</v>
      </c>
      <c r="F121">
        <v>27</v>
      </c>
      <c r="G121">
        <v>26</v>
      </c>
      <c r="H121" s="91">
        <f t="shared" si="17"/>
        <v>26</v>
      </c>
      <c r="I121" s="164">
        <v>8.15</v>
      </c>
      <c r="J121" s="164">
        <v>90.5</v>
      </c>
      <c r="K121" s="164">
        <v>7.25</v>
      </c>
      <c r="L121" s="164">
        <v>135</v>
      </c>
      <c r="M121" s="164">
        <v>65</v>
      </c>
      <c r="N121" s="164">
        <v>27.08</v>
      </c>
      <c r="O121" s="164">
        <v>14.801</v>
      </c>
      <c r="P121" s="160"/>
      <c r="R121" s="91" t="str" cm="1">
        <f t="array" ref="R121">_xlfn.IFS($Q121="Yes","Reported to DEP",$H121 &gt;=20,"Elevated Phycocyanin",$H121&lt;20,"")</f>
        <v>Elevated Phycocyanin</v>
      </c>
      <c r="S121" cm="1">
        <f t="array" ref="S121:T121">_xlfn.XLOOKUP(B121,'Site_GPS-Coordinates'!A:A,'Site_GPS-Coordinates'!B:C)</f>
        <v>40.358052999999998</v>
      </c>
      <c r="T121">
        <v>-74.765933000000004</v>
      </c>
      <c r="U121" t="str" cm="1">
        <f t="array" ref="U121:V121">_xlfn.XLOOKUP(B121,'Site_GPS-Coordinates'!A:A,'Site_GPS-Coordinates'!D:E)</f>
        <v>Wargo Pond</v>
      </c>
      <c r="V121" t="str">
        <v>Outfall at South end of Wargo Pond</v>
      </c>
    </row>
    <row r="122" spans="1:22" x14ac:dyDescent="0.35">
      <c r="A122" s="91" t="str">
        <f t="shared" si="18"/>
        <v>WP3_2025-07-23</v>
      </c>
      <c r="B122" t="s">
        <v>1269</v>
      </c>
      <c r="C122" s="6"/>
      <c r="D122" s="6">
        <v>45861</v>
      </c>
      <c r="E122">
        <v>24</v>
      </c>
      <c r="F122">
        <v>22</v>
      </c>
      <c r="G122">
        <v>22</v>
      </c>
      <c r="H122" s="91">
        <f t="shared" si="17"/>
        <v>22</v>
      </c>
      <c r="I122" s="164">
        <v>8.32</v>
      </c>
      <c r="J122" s="164">
        <v>89.4</v>
      </c>
      <c r="K122" s="164">
        <v>7.19</v>
      </c>
      <c r="L122" s="164">
        <v>131</v>
      </c>
      <c r="M122" s="164">
        <v>74</v>
      </c>
      <c r="N122" s="164">
        <v>27.53</v>
      </c>
      <c r="O122" s="164">
        <v>14.798999999999999</v>
      </c>
      <c r="P122" s="160"/>
      <c r="R122" s="91" t="str" cm="1">
        <f t="array" ref="R122">_xlfn.IFS($Q122="Yes","Reported to DEP",$H122 &gt;=20,"Elevated Phycocyanin",$H122&lt;20,"")</f>
        <v>Elevated Phycocyanin</v>
      </c>
      <c r="S122" cm="1">
        <f t="array" ref="S122:T122">_xlfn.XLOOKUP(B122,'Site_GPS-Coordinates'!A:A,'Site_GPS-Coordinates'!B:C)</f>
        <v>40.359051999999998</v>
      </c>
      <c r="T122">
        <v>-74.765590000000003</v>
      </c>
      <c r="U122" t="str" cm="1">
        <f t="array" ref="U122:V122">_xlfn.XLOOKUP(B122,'Site_GPS-Coordinates'!A:A,'Site_GPS-Coordinates'!D:E)</f>
        <v>Wargo Pond</v>
      </c>
      <c r="V122" t="str">
        <v>Just east of the island in Wargo Pond halfway between the island and the shoreline</v>
      </c>
    </row>
    <row r="123" spans="1:22" x14ac:dyDescent="0.35">
      <c r="A123" s="91" t="str">
        <f t="shared" si="18"/>
        <v>WP1_2025-07-23</v>
      </c>
      <c r="B123" t="s">
        <v>1268</v>
      </c>
      <c r="C123" s="6"/>
      <c r="D123" s="6">
        <v>45861</v>
      </c>
      <c r="E123">
        <v>23</v>
      </c>
      <c r="F123">
        <v>23</v>
      </c>
      <c r="G123">
        <v>25</v>
      </c>
      <c r="H123" s="91">
        <f t="shared" si="17"/>
        <v>23</v>
      </c>
      <c r="I123" s="164">
        <v>7.6</v>
      </c>
      <c r="J123" s="164">
        <v>50.9</v>
      </c>
      <c r="K123" s="164">
        <v>4.3</v>
      </c>
      <c r="L123" s="164">
        <v>149</v>
      </c>
      <c r="M123" s="164">
        <v>121</v>
      </c>
      <c r="N123" s="164">
        <v>24.2</v>
      </c>
      <c r="O123" s="164">
        <v>14.802</v>
      </c>
      <c r="P123" s="160"/>
      <c r="R123" s="91" t="str" cm="1">
        <f t="array" ref="R123">_xlfn.IFS($Q123="Yes","Reported to DEP",$H123 &gt;=20,"Elevated Phycocyanin",$H123&lt;20,"")</f>
        <v>Elevated Phycocyanin</v>
      </c>
      <c r="S123" cm="1">
        <f t="array" ref="S123:T123">_xlfn.XLOOKUP(B123,'Site_GPS-Coordinates'!A:A,'Site_GPS-Coordinates'!B:C)</f>
        <v>40.360509</v>
      </c>
      <c r="T123">
        <v>-74.766720000000007</v>
      </c>
      <c r="U123" t="str" cm="1">
        <f t="array" ref="U123:V123">_xlfn.XLOOKUP(B123,'Site_GPS-Coordinates'!A:A,'Site_GPS-Coordinates'!D:E)</f>
        <v>Wargo Pond</v>
      </c>
      <c r="V123" t="str">
        <v>Northern end of Wargo Pond where Honey Brook comes in</v>
      </c>
    </row>
    <row r="124" spans="1:22" x14ac:dyDescent="0.35">
      <c r="A124" s="91" t="str">
        <f t="shared" si="18"/>
        <v>HO3_2025-07-23</v>
      </c>
      <c r="B124" t="s">
        <v>1266</v>
      </c>
      <c r="C124" s="6"/>
      <c r="D124" s="6">
        <v>45861</v>
      </c>
      <c r="E124">
        <v>6</v>
      </c>
      <c r="F124">
        <v>4</v>
      </c>
      <c r="G124">
        <v>7</v>
      </c>
      <c r="H124" s="91">
        <f t="shared" si="17"/>
        <v>6</v>
      </c>
      <c r="I124" s="164">
        <v>7.38</v>
      </c>
      <c r="J124" s="164">
        <v>45.4</v>
      </c>
      <c r="K124" s="164">
        <v>4.0199999999999996</v>
      </c>
      <c r="L124" s="164">
        <v>243</v>
      </c>
      <c r="M124" s="164"/>
      <c r="N124" s="164">
        <v>21.74</v>
      </c>
      <c r="O124" s="164">
        <v>14.798</v>
      </c>
      <c r="P124" s="160"/>
      <c r="R124" s="91" t="str" cm="1">
        <f t="array" ref="R124">_xlfn.IFS($Q124="Yes","Reported to DEP",$H124 &gt;=20,"Elevated Phycocyanin",$H124&lt;20,"")</f>
        <v/>
      </c>
      <c r="S124" cm="1">
        <f t="array" ref="S124:T124">_xlfn.XLOOKUP(B124,'Site_GPS-Coordinates'!A:A,'Site_GPS-Coordinates'!B:C)</f>
        <v>40.361189000000003</v>
      </c>
      <c r="T124">
        <v>-74.767017999999993</v>
      </c>
      <c r="U124" t="str" cm="1">
        <f t="array" ref="U124:V124">_xlfn.XLOOKUP(B124,'Site_GPS-Coordinates'!A:A,'Site_GPS-Coordinates'!D:E)</f>
        <v>Honey Brook</v>
      </c>
      <c r="V124" t="str">
        <v>Honey Brook at TWI upstream of pond, 2nd footbridge</v>
      </c>
    </row>
    <row r="125" spans="1:22" x14ac:dyDescent="0.35">
      <c r="A125" s="91" t="str">
        <f t="shared" si="18"/>
        <v>HO2_2025-07-27</v>
      </c>
      <c r="B125" t="s">
        <v>1265</v>
      </c>
      <c r="D125" s="6">
        <v>45865</v>
      </c>
      <c r="E125">
        <v>5</v>
      </c>
      <c r="F125">
        <v>8</v>
      </c>
      <c r="G125">
        <v>9</v>
      </c>
      <c r="H125" s="91">
        <f t="shared" si="17"/>
        <v>8</v>
      </c>
      <c r="I125" s="164">
        <v>6.45</v>
      </c>
      <c r="J125" s="164">
        <v>48.3</v>
      </c>
      <c r="K125" s="164">
        <v>4.0999999999999996</v>
      </c>
      <c r="L125" s="164">
        <v>427</v>
      </c>
      <c r="M125" s="164">
        <v>214</v>
      </c>
      <c r="N125" s="164">
        <v>22.37</v>
      </c>
      <c r="O125" s="164">
        <v>14.65</v>
      </c>
      <c r="P125" s="160"/>
      <c r="R125" s="91" t="str" cm="1">
        <f t="array" ref="R125">_xlfn.IFS($Q125="Yes","Reported to DEP",$H125 &gt;=20,"Elevated Phycocyanin",$H125&lt;20,"")</f>
        <v/>
      </c>
      <c r="S125" cm="1">
        <f t="array" ref="S125:T125">_xlfn.XLOOKUP(B125,'Site_GPS-Coordinates'!A:A,'Site_GPS-Coordinates'!B:C)</f>
        <v>40.357432000000003</v>
      </c>
      <c r="T125">
        <v>-74.765580999999997</v>
      </c>
      <c r="U125" t="str" cm="1">
        <f t="array" ref="U125:V125">_xlfn.XLOOKUP(B125,'Site_GPS-Coordinates'!A:A,'Site_GPS-Coordinates'!D:E)</f>
        <v>Honey Brook</v>
      </c>
      <c r="V125" t="str">
        <v>Upstream of Wargo Rd. bridge over Honey Brook</v>
      </c>
    </row>
    <row r="126" spans="1:22" x14ac:dyDescent="0.35">
      <c r="A126" s="91" t="str">
        <f t="shared" si="18"/>
        <v>WP2_2025-07-27</v>
      </c>
      <c r="B126" t="s">
        <v>529</v>
      </c>
      <c r="D126" s="6">
        <v>45865</v>
      </c>
      <c r="E126">
        <v>30</v>
      </c>
      <c r="F126">
        <v>30</v>
      </c>
      <c r="G126">
        <v>29</v>
      </c>
      <c r="H126" s="91">
        <f t="shared" si="17"/>
        <v>30</v>
      </c>
      <c r="I126" s="164">
        <v>7.1</v>
      </c>
      <c r="J126" s="164">
        <v>64.099999999999994</v>
      </c>
      <c r="K126" s="164">
        <v>5.07</v>
      </c>
      <c r="L126" s="164">
        <v>131</v>
      </c>
      <c r="M126" s="164">
        <v>65</v>
      </c>
      <c r="N126" s="164">
        <v>27.22</v>
      </c>
      <c r="O126" s="164">
        <v>14.653</v>
      </c>
      <c r="P126" s="160"/>
      <c r="R126" s="91" t="str" cm="1">
        <f t="array" ref="R126">_xlfn.IFS($Q126="Yes","Reported to DEP",$H126 &gt;=20,"Elevated Phycocyanin",$H126&lt;20,"")</f>
        <v>Elevated Phycocyanin</v>
      </c>
      <c r="S126" cm="1">
        <f t="array" ref="S126:T126">_xlfn.XLOOKUP(B126,'Site_GPS-Coordinates'!A:A,'Site_GPS-Coordinates'!B:C)</f>
        <v>40.358359999999998</v>
      </c>
      <c r="T126">
        <v>-74.766068000000004</v>
      </c>
      <c r="U126" t="str" cm="1">
        <f t="array" ref="U126:V126">_xlfn.XLOOKUP(B126,'Site_GPS-Coordinates'!A:A,'Site_GPS-Coordinates'!D:E)</f>
        <v>Wargo Pond</v>
      </c>
      <c r="V126" t="str">
        <v>Hildick Smith Dock on Wargo Pond</v>
      </c>
    </row>
    <row r="127" spans="1:22" x14ac:dyDescent="0.35">
      <c r="A127" s="91" t="str">
        <f t="shared" si="18"/>
        <v>WP4_2025-07-27</v>
      </c>
      <c r="B127" t="s">
        <v>1270</v>
      </c>
      <c r="D127" s="6">
        <v>45865</v>
      </c>
      <c r="E127">
        <v>28</v>
      </c>
      <c r="F127">
        <v>27</v>
      </c>
      <c r="G127">
        <v>27</v>
      </c>
      <c r="H127" s="91">
        <f t="shared" si="17"/>
        <v>27</v>
      </c>
      <c r="I127" s="164">
        <v>7.31</v>
      </c>
      <c r="J127" s="164">
        <v>83.1</v>
      </c>
      <c r="K127" s="164">
        <v>6.55</v>
      </c>
      <c r="L127" s="164">
        <v>128</v>
      </c>
      <c r="M127" s="164">
        <v>64</v>
      </c>
      <c r="N127" s="164">
        <v>27.45</v>
      </c>
      <c r="O127" s="164">
        <v>14.656000000000001</v>
      </c>
      <c r="P127" s="160"/>
      <c r="R127" s="91" t="str" cm="1">
        <f t="array" ref="R127">_xlfn.IFS($Q127="Yes","Reported to DEP",$H127 &gt;=20,"Elevated Phycocyanin",$H127&lt;20,"")</f>
        <v>Elevated Phycocyanin</v>
      </c>
      <c r="S127" cm="1">
        <f t="array" ref="S127:T127">_xlfn.XLOOKUP(B127,'Site_GPS-Coordinates'!A:A,'Site_GPS-Coordinates'!B:C)</f>
        <v>40.358052999999998</v>
      </c>
      <c r="T127">
        <v>-74.765933000000004</v>
      </c>
      <c r="U127" t="str" cm="1">
        <f t="array" ref="U127:V127">_xlfn.XLOOKUP(B127,'Site_GPS-Coordinates'!A:A,'Site_GPS-Coordinates'!D:E)</f>
        <v>Wargo Pond</v>
      </c>
      <c r="V127" t="str">
        <v>Outfall at South end of Wargo Pond</v>
      </c>
    </row>
    <row r="128" spans="1:22" x14ac:dyDescent="0.35">
      <c r="A128" s="91" t="str">
        <f t="shared" si="18"/>
        <v>WP3_2025-07-27</v>
      </c>
      <c r="B128" t="s">
        <v>1269</v>
      </c>
      <c r="D128" s="6">
        <v>45865</v>
      </c>
      <c r="E128">
        <v>29</v>
      </c>
      <c r="F128">
        <v>29</v>
      </c>
      <c r="G128">
        <v>28</v>
      </c>
      <c r="H128" s="91">
        <f t="shared" si="17"/>
        <v>29</v>
      </c>
      <c r="I128" s="164">
        <v>7.54</v>
      </c>
      <c r="J128" s="164">
        <v>93.3</v>
      </c>
      <c r="K128" s="164">
        <v>7.33</v>
      </c>
      <c r="L128" s="164">
        <v>127</v>
      </c>
      <c r="M128" s="164">
        <v>63</v>
      </c>
      <c r="N128" s="164">
        <v>27.64</v>
      </c>
      <c r="O128" s="164">
        <v>14.663</v>
      </c>
      <c r="P128" s="160"/>
      <c r="R128" s="91" t="str" cm="1">
        <f t="array" ref="R128">_xlfn.IFS($Q128="Yes","Reported to DEP",$H128 &gt;=20,"Elevated Phycocyanin",$H128&lt;20,"")</f>
        <v>Elevated Phycocyanin</v>
      </c>
      <c r="S128" cm="1">
        <f t="array" ref="S128:T128">_xlfn.XLOOKUP(B128,'Site_GPS-Coordinates'!A:A,'Site_GPS-Coordinates'!B:C)</f>
        <v>40.359051999999998</v>
      </c>
      <c r="T128">
        <v>-74.765590000000003</v>
      </c>
      <c r="U128" t="str" cm="1">
        <f t="array" ref="U128:V128">_xlfn.XLOOKUP(B128,'Site_GPS-Coordinates'!A:A,'Site_GPS-Coordinates'!D:E)</f>
        <v>Wargo Pond</v>
      </c>
      <c r="V128" t="str">
        <v>Just east of the island in Wargo Pond halfway between the island and the shoreline</v>
      </c>
    </row>
    <row r="129" spans="1:22" x14ac:dyDescent="0.35">
      <c r="A129" s="91" t="str">
        <f t="shared" si="18"/>
        <v>WP1_2025-07-27</v>
      </c>
      <c r="B129" t="s">
        <v>1268</v>
      </c>
      <c r="D129" s="6">
        <v>45865</v>
      </c>
      <c r="E129">
        <v>27</v>
      </c>
      <c r="F129">
        <v>28</v>
      </c>
      <c r="G129">
        <v>31</v>
      </c>
      <c r="H129" s="91">
        <f t="shared" si="17"/>
        <v>28</v>
      </c>
      <c r="I129" s="164">
        <v>7.07</v>
      </c>
      <c r="J129" s="164">
        <v>85.4</v>
      </c>
      <c r="K129" s="164">
        <v>7.24</v>
      </c>
      <c r="L129" s="164">
        <v>171</v>
      </c>
      <c r="M129" s="164">
        <v>85</v>
      </c>
      <c r="N129" s="164">
        <v>23.45</v>
      </c>
      <c r="O129" s="164">
        <v>14.664</v>
      </c>
      <c r="P129" s="160"/>
      <c r="R129" s="91" t="str" cm="1">
        <f t="array" ref="R129">_xlfn.IFS($Q129="Yes","Reported to DEP",$H129 &gt;=20,"Elevated Phycocyanin",$H129&lt;20,"")</f>
        <v>Elevated Phycocyanin</v>
      </c>
      <c r="S129" cm="1">
        <f t="array" ref="S129:T129">_xlfn.XLOOKUP(B129,'Site_GPS-Coordinates'!A:A,'Site_GPS-Coordinates'!B:C)</f>
        <v>40.360509</v>
      </c>
      <c r="T129">
        <v>-74.766720000000007</v>
      </c>
      <c r="U129" t="str" cm="1">
        <f t="array" ref="U129:V129">_xlfn.XLOOKUP(B129,'Site_GPS-Coordinates'!A:A,'Site_GPS-Coordinates'!D:E)</f>
        <v>Wargo Pond</v>
      </c>
      <c r="V129" t="str">
        <v>Northern end of Wargo Pond where Honey Brook comes in</v>
      </c>
    </row>
    <row r="130" spans="1:22" x14ac:dyDescent="0.35">
      <c r="A130" s="91" t="str">
        <f t="shared" si="18"/>
        <v>HO3_2025-07-27</v>
      </c>
      <c r="B130" t="s">
        <v>1266</v>
      </c>
      <c r="D130" s="6">
        <v>45865</v>
      </c>
      <c r="E130">
        <v>8</v>
      </c>
      <c r="F130">
        <v>7</v>
      </c>
      <c r="G130">
        <v>8</v>
      </c>
      <c r="H130" s="91">
        <f t="shared" si="17"/>
        <v>8</v>
      </c>
      <c r="I130" s="164">
        <v>6.95</v>
      </c>
      <c r="J130" s="164">
        <v>100.5</v>
      </c>
      <c r="K130" s="164">
        <v>9.15</v>
      </c>
      <c r="L130" s="164">
        <v>190</v>
      </c>
      <c r="M130" s="164">
        <v>95</v>
      </c>
      <c r="N130" s="164">
        <v>22.41</v>
      </c>
      <c r="O130" s="164">
        <v>14.661</v>
      </c>
      <c r="P130" s="160"/>
      <c r="R130" s="91" t="str" cm="1">
        <f t="array" ref="R130">_xlfn.IFS($Q130="Yes","Reported to DEP",$H130 &gt;=20,"Elevated Phycocyanin",$H130&lt;20,"")</f>
        <v/>
      </c>
      <c r="S130" cm="1">
        <f t="array" ref="S130:T130">_xlfn.XLOOKUP(B130,'Site_GPS-Coordinates'!A:A,'Site_GPS-Coordinates'!B:C)</f>
        <v>40.361189000000003</v>
      </c>
      <c r="T130">
        <v>-74.767017999999993</v>
      </c>
      <c r="U130" t="str" cm="1">
        <f t="array" ref="U130:V130">_xlfn.XLOOKUP(B130,'Site_GPS-Coordinates'!A:A,'Site_GPS-Coordinates'!D:E)</f>
        <v>Honey Brook</v>
      </c>
      <c r="V130" t="str">
        <v>Honey Brook at TWI upstream of pond, 2nd footbridge</v>
      </c>
    </row>
    <row r="131" spans="1:22" x14ac:dyDescent="0.35">
      <c r="A131" s="91" t="str">
        <f t="shared" si="18"/>
        <v>ROL1_2025-07-28</v>
      </c>
      <c r="B131" t="s">
        <v>289</v>
      </c>
      <c r="C131" s="6">
        <v>45865</v>
      </c>
      <c r="D131" s="6">
        <v>45866</v>
      </c>
      <c r="E131">
        <v>105</v>
      </c>
      <c r="F131">
        <v>108</v>
      </c>
      <c r="G131">
        <v>109</v>
      </c>
      <c r="H131" s="91">
        <f t="shared" si="17"/>
        <v>108</v>
      </c>
      <c r="I131" s="164">
        <v>9.4600000000000009</v>
      </c>
      <c r="J131" s="164">
        <v>182</v>
      </c>
      <c r="K131" s="164">
        <v>12.93</v>
      </c>
      <c r="L131" s="164">
        <v>131</v>
      </c>
      <c r="M131" s="164">
        <v>65</v>
      </c>
      <c r="N131" s="164">
        <v>33.44</v>
      </c>
      <c r="O131" s="164">
        <v>14.651999999999999</v>
      </c>
      <c r="P131" s="160"/>
      <c r="Q131" t="s">
        <v>2086</v>
      </c>
      <c r="R131" s="91" t="str" cm="1">
        <f t="array" ref="R131">_xlfn.IFS($Q131="Yes","Reported to DEP",$H131 &gt;=20,"Elevated Phycocyanin",$H131&lt;20,"")</f>
        <v>Reported to DEP</v>
      </c>
      <c r="S131" cm="1">
        <f t="array" ref="S131:T131">_xlfn.XLOOKUP(B131,'Site_GPS-Coordinates'!A:A,'Site_GPS-Coordinates'!B:C)</f>
        <v>40.330827839999998</v>
      </c>
      <c r="T131">
        <v>-74.757451110000005</v>
      </c>
      <c r="U131" t="str" cm="1">
        <f t="array" ref="U131:V131">_xlfn.XLOOKUP(B131,'Site_GPS-Coordinates'!A:A,'Site_GPS-Coordinates'!D:E)</f>
        <v>Rosedale Lake</v>
      </c>
      <c r="V131" t="str">
        <v>At Rosedale Park</v>
      </c>
    </row>
    <row r="132" spans="1:22" x14ac:dyDescent="0.35">
      <c r="A132" s="91" t="str">
        <f t="shared" si="18"/>
        <v>AC1_2025-07-28</v>
      </c>
      <c r="B132" t="s">
        <v>316</v>
      </c>
      <c r="C132" s="6">
        <v>45865</v>
      </c>
      <c r="D132" s="6">
        <v>45866</v>
      </c>
      <c r="E132">
        <v>4</v>
      </c>
      <c r="F132">
        <v>3</v>
      </c>
      <c r="G132">
        <v>4</v>
      </c>
      <c r="H132" s="91">
        <f t="shared" si="17"/>
        <v>4</v>
      </c>
      <c r="I132" s="164">
        <v>7.89</v>
      </c>
      <c r="J132" s="164">
        <v>69.7</v>
      </c>
      <c r="K132" s="164">
        <v>5.66</v>
      </c>
      <c r="L132" s="164">
        <v>339</v>
      </c>
      <c r="M132" s="164">
        <v>169</v>
      </c>
      <c r="N132" s="164">
        <v>26.89</v>
      </c>
      <c r="O132" s="164">
        <v>14.750999999999999</v>
      </c>
      <c r="P132" s="160"/>
      <c r="R132" s="91" t="str" cm="1">
        <f t="array" ref="R132">_xlfn.IFS($Q132="Yes","Reported to DEP",$H132 &gt;=20,"Elevated Phycocyanin",$H132&lt;20,"")</f>
        <v/>
      </c>
      <c r="S132" cm="1">
        <f t="array" ref="S132:T132">_xlfn.XLOOKUP(B132,'Site_GPS-Coordinates'!A:A,'Site_GPS-Coordinates'!B:C)</f>
        <v>40.218231850000002</v>
      </c>
      <c r="T132">
        <v>-74.763124950000005</v>
      </c>
      <c r="U132" t="str" cm="1">
        <f t="array" ref="U132:V132">_xlfn.XLOOKUP(B132,'Site_GPS-Coordinates'!A:A,'Site_GPS-Coordinates'!D:E)</f>
        <v>Assunpink Creek</v>
      </c>
      <c r="V132" t="str">
        <v>At Mill Hill Park amphitheater, at riffle just downstream of pedestrian bridge</v>
      </c>
    </row>
    <row r="133" spans="1:22" x14ac:dyDescent="0.35">
      <c r="A133" s="91" t="str">
        <f t="shared" si="18"/>
        <v>HO2_2025-07-29</v>
      </c>
      <c r="B133" t="s">
        <v>1265</v>
      </c>
      <c r="D133" s="6">
        <v>45867</v>
      </c>
      <c r="E133">
        <v>18</v>
      </c>
      <c r="F133">
        <v>5</v>
      </c>
      <c r="G133">
        <v>5</v>
      </c>
      <c r="H133" s="91">
        <f t="shared" si="17"/>
        <v>5</v>
      </c>
      <c r="I133" s="164">
        <v>6.97</v>
      </c>
      <c r="J133" s="164">
        <v>16.7</v>
      </c>
      <c r="K133" s="164">
        <v>1.42</v>
      </c>
      <c r="L133" s="164">
        <v>274</v>
      </c>
      <c r="M133" s="164">
        <v>140</v>
      </c>
      <c r="N133" s="164">
        <v>23.41</v>
      </c>
      <c r="O133" s="164">
        <v>14.663</v>
      </c>
      <c r="P133" s="160"/>
      <c r="R133" s="91" t="str" cm="1">
        <f t="array" ref="R133">_xlfn.IFS($Q133="Yes","Reported to DEP",$H133 &gt;=20,"Elevated Phycocyanin",$H133&lt;20,"")</f>
        <v/>
      </c>
      <c r="S133" cm="1">
        <f t="array" ref="S133:T133">_xlfn.XLOOKUP(B133,'Site_GPS-Coordinates'!A:A,'Site_GPS-Coordinates'!B:C)</f>
        <v>40.357432000000003</v>
      </c>
      <c r="T133">
        <v>-74.765580999999997</v>
      </c>
      <c r="U133" t="str" cm="1">
        <f t="array" ref="U133:V133">_xlfn.XLOOKUP(B133,'Site_GPS-Coordinates'!A:A,'Site_GPS-Coordinates'!D:E)</f>
        <v>Honey Brook</v>
      </c>
      <c r="V133" t="str">
        <v>Upstream of Wargo Rd. bridge over Honey Brook</v>
      </c>
    </row>
    <row r="134" spans="1:22" x14ac:dyDescent="0.35">
      <c r="A134" s="91" t="str">
        <f t="shared" si="18"/>
        <v>WP2_2025-07-29</v>
      </c>
      <c r="B134" t="s">
        <v>529</v>
      </c>
      <c r="D134" s="6">
        <v>45867</v>
      </c>
      <c r="E134">
        <v>8</v>
      </c>
      <c r="F134">
        <v>9</v>
      </c>
      <c r="G134">
        <v>8</v>
      </c>
      <c r="H134" s="91">
        <f t="shared" si="17"/>
        <v>8</v>
      </c>
      <c r="I134" s="164">
        <v>7.62</v>
      </c>
      <c r="J134" s="164">
        <v>67.400000000000006</v>
      </c>
      <c r="K134" s="164">
        <v>5.16</v>
      </c>
      <c r="L134" s="164">
        <v>104</v>
      </c>
      <c r="M134" s="164">
        <v>52</v>
      </c>
      <c r="N134" s="164">
        <v>28.71</v>
      </c>
      <c r="O134" s="164">
        <v>14.672000000000001</v>
      </c>
      <c r="P134" s="160"/>
      <c r="R134" s="91" t="str" cm="1">
        <f t="array" ref="R134">_xlfn.IFS($Q134="Yes","Reported to DEP",$H134 &gt;=20,"Elevated Phycocyanin",$H134&lt;20,"")</f>
        <v/>
      </c>
      <c r="S134" cm="1">
        <f t="array" ref="S134:T134">_xlfn.XLOOKUP(B134,'Site_GPS-Coordinates'!A:A,'Site_GPS-Coordinates'!B:C)</f>
        <v>40.358359999999998</v>
      </c>
      <c r="T134">
        <v>-74.766068000000004</v>
      </c>
      <c r="U134" t="str" cm="1">
        <f t="array" ref="U134:V134">_xlfn.XLOOKUP(B134,'Site_GPS-Coordinates'!A:A,'Site_GPS-Coordinates'!D:E)</f>
        <v>Wargo Pond</v>
      </c>
      <c r="V134" t="str">
        <v>Hildick Smith Dock on Wargo Pond</v>
      </c>
    </row>
    <row r="135" spans="1:22" x14ac:dyDescent="0.35">
      <c r="A135" s="91" t="str">
        <f t="shared" si="18"/>
        <v>HO3_2025-07-29</v>
      </c>
      <c r="B135" t="s">
        <v>1266</v>
      </c>
      <c r="D135" s="6">
        <v>45867</v>
      </c>
      <c r="E135">
        <v>7</v>
      </c>
      <c r="F135">
        <v>5</v>
      </c>
      <c r="G135">
        <v>6</v>
      </c>
      <c r="H135" s="91">
        <f t="shared" si="17"/>
        <v>6</v>
      </c>
      <c r="I135" s="164">
        <v>7.19</v>
      </c>
      <c r="J135" s="164">
        <v>40.299999999999997</v>
      </c>
      <c r="K135" s="164">
        <v>3.36</v>
      </c>
      <c r="L135" s="164">
        <v>182</v>
      </c>
      <c r="M135" s="164">
        <v>91</v>
      </c>
      <c r="N135" s="164">
        <v>23</v>
      </c>
      <c r="O135" s="164">
        <v>14.696999999999999</v>
      </c>
      <c r="P135" s="160"/>
      <c r="R135" s="91" t="str" cm="1">
        <f t="array" ref="R135">_xlfn.IFS($Q135="Yes","Reported to DEP",$H135 &gt;=20,"Elevated Phycocyanin",$H135&lt;20,"")</f>
        <v/>
      </c>
      <c r="S135" cm="1">
        <f t="array" ref="S135:T135">_xlfn.XLOOKUP(B135,'Site_GPS-Coordinates'!A:A,'Site_GPS-Coordinates'!B:C)</f>
        <v>40.361189000000003</v>
      </c>
      <c r="T135">
        <v>-74.767017999999993</v>
      </c>
      <c r="U135" t="str" cm="1">
        <f t="array" ref="U135:V135">_xlfn.XLOOKUP(B135,'Site_GPS-Coordinates'!A:A,'Site_GPS-Coordinates'!D:E)</f>
        <v>Honey Brook</v>
      </c>
      <c r="V135" t="str">
        <v>Honey Brook at TWI upstream of pond, 2nd footbridge</v>
      </c>
    </row>
    <row r="136" spans="1:22" x14ac:dyDescent="0.35">
      <c r="A136" s="91" t="str">
        <f t="shared" si="18"/>
        <v>WP1_2025-07-29</v>
      </c>
      <c r="B136" t="s">
        <v>1268</v>
      </c>
      <c r="D136" s="6">
        <v>45867</v>
      </c>
      <c r="E136">
        <v>12</v>
      </c>
      <c r="F136">
        <v>13</v>
      </c>
      <c r="G136">
        <v>19</v>
      </c>
      <c r="H136" s="91">
        <f t="shared" si="17"/>
        <v>13</v>
      </c>
      <c r="I136" s="164">
        <v>7.01</v>
      </c>
      <c r="J136" s="164">
        <v>30.1</v>
      </c>
      <c r="K136" s="164">
        <v>2.44</v>
      </c>
      <c r="L136" s="164">
        <v>120</v>
      </c>
      <c r="M136" s="164">
        <v>37</v>
      </c>
      <c r="N136" s="164">
        <v>27.78</v>
      </c>
      <c r="O136" s="164">
        <v>14.704000000000001</v>
      </c>
      <c r="P136" s="160"/>
      <c r="R136" s="91" t="str" cm="1">
        <f t="array" ref="R136">_xlfn.IFS($Q136="Yes","Reported to DEP",$H136 &gt;=20,"Elevated Phycocyanin",$H136&lt;20,"")</f>
        <v/>
      </c>
      <c r="S136" cm="1">
        <f t="array" ref="S136:T136">_xlfn.XLOOKUP(B136,'Site_GPS-Coordinates'!A:A,'Site_GPS-Coordinates'!B:C)</f>
        <v>40.360509</v>
      </c>
      <c r="T136">
        <v>-74.766720000000007</v>
      </c>
      <c r="U136" t="str" cm="1">
        <f t="array" ref="U136:V136">_xlfn.XLOOKUP(B136,'Site_GPS-Coordinates'!A:A,'Site_GPS-Coordinates'!D:E)</f>
        <v>Wargo Pond</v>
      </c>
      <c r="V136" t="str">
        <v>Northern end of Wargo Pond where Honey Brook comes in</v>
      </c>
    </row>
    <row r="137" spans="1:22" x14ac:dyDescent="0.35">
      <c r="A137" s="91" t="str">
        <f t="shared" si="18"/>
        <v>WP3_2025-07-29</v>
      </c>
      <c r="B137" t="s">
        <v>1269</v>
      </c>
      <c r="D137" s="6">
        <v>45867</v>
      </c>
      <c r="E137">
        <v>0</v>
      </c>
      <c r="F137">
        <v>0</v>
      </c>
      <c r="G137">
        <v>0</v>
      </c>
      <c r="H137" s="91">
        <f t="shared" si="17"/>
        <v>0</v>
      </c>
      <c r="I137" s="164">
        <v>8.0299999999999994</v>
      </c>
      <c r="J137" s="164">
        <v>94.5</v>
      </c>
      <c r="K137" s="164">
        <v>6.5</v>
      </c>
      <c r="L137" s="164">
        <v>104</v>
      </c>
      <c r="M137" s="164">
        <v>52</v>
      </c>
      <c r="N137" s="164">
        <v>31.73</v>
      </c>
      <c r="O137" s="164">
        <v>14.698</v>
      </c>
      <c r="P137" s="160"/>
      <c r="R137" s="91" t="str" cm="1">
        <f t="array" ref="R137">_xlfn.IFS($Q137="Yes","Reported to DEP",$H137 &gt;=20,"Elevated Phycocyanin",$H137&lt;20,"")</f>
        <v/>
      </c>
      <c r="S137" cm="1">
        <f t="array" ref="S137:T137">_xlfn.XLOOKUP(B137,'Site_GPS-Coordinates'!A:A,'Site_GPS-Coordinates'!B:C)</f>
        <v>40.359051999999998</v>
      </c>
      <c r="T137">
        <v>-74.765590000000003</v>
      </c>
      <c r="U137" t="str" cm="1">
        <f t="array" ref="U137:V137">_xlfn.XLOOKUP(B137,'Site_GPS-Coordinates'!A:A,'Site_GPS-Coordinates'!D:E)</f>
        <v>Wargo Pond</v>
      </c>
      <c r="V137" t="str">
        <v>Just east of the island in Wargo Pond halfway between the island and the shoreline</v>
      </c>
    </row>
    <row r="138" spans="1:22" x14ac:dyDescent="0.35">
      <c r="A138" s="91" t="str">
        <f t="shared" si="18"/>
        <v>WP4_2025-07-29</v>
      </c>
      <c r="B138" t="s">
        <v>1270</v>
      </c>
      <c r="D138" s="6">
        <v>45867</v>
      </c>
      <c r="E138">
        <v>22</v>
      </c>
      <c r="F138">
        <v>13</v>
      </c>
      <c r="G138">
        <v>16</v>
      </c>
      <c r="H138" s="91">
        <f t="shared" si="17"/>
        <v>16</v>
      </c>
      <c r="I138" s="164">
        <v>8.33</v>
      </c>
      <c r="J138" s="164">
        <v>95.8</v>
      </c>
      <c r="K138" s="164">
        <v>7</v>
      </c>
      <c r="L138" s="164">
        <v>104</v>
      </c>
      <c r="M138" s="164">
        <v>522</v>
      </c>
      <c r="N138" s="164">
        <v>31.59</v>
      </c>
      <c r="O138" s="164">
        <v>14.704000000000001</v>
      </c>
      <c r="P138" s="160"/>
      <c r="R138" s="91" t="str" cm="1">
        <f t="array" ref="R138">_xlfn.IFS($Q138="Yes","Reported to DEP",$H138 &gt;=20,"Elevated Phycocyanin",$H138&lt;20,"")</f>
        <v/>
      </c>
      <c r="S138" cm="1">
        <f t="array" ref="S138:T138">_xlfn.XLOOKUP(B138,'Site_GPS-Coordinates'!A:A,'Site_GPS-Coordinates'!B:C)</f>
        <v>40.358052999999998</v>
      </c>
      <c r="T138">
        <v>-74.765933000000004</v>
      </c>
      <c r="U138" t="str" cm="1">
        <f t="array" ref="U138:V138">_xlfn.XLOOKUP(B138,'Site_GPS-Coordinates'!A:A,'Site_GPS-Coordinates'!D:E)</f>
        <v>Wargo Pond</v>
      </c>
      <c r="V138" t="str">
        <v>Outfall at South end of Wargo Pond</v>
      </c>
    </row>
    <row r="139" spans="1:22" x14ac:dyDescent="0.35">
      <c r="A139" s="91" t="str">
        <f t="shared" si="18"/>
        <v>PMRL1_2025-07-29</v>
      </c>
      <c r="B139" t="s">
        <v>269</v>
      </c>
      <c r="C139" s="6">
        <v>45865</v>
      </c>
      <c r="D139" s="6">
        <v>45867</v>
      </c>
      <c r="E139">
        <v>3</v>
      </c>
      <c r="F139">
        <v>3</v>
      </c>
      <c r="G139">
        <v>4</v>
      </c>
      <c r="H139" s="91">
        <f t="shared" si="17"/>
        <v>3</v>
      </c>
      <c r="I139" s="164">
        <v>6.66</v>
      </c>
      <c r="J139" s="164">
        <v>25.1</v>
      </c>
      <c r="K139" s="164">
        <v>1.94</v>
      </c>
      <c r="L139" s="164">
        <v>1.74</v>
      </c>
      <c r="M139" s="164">
        <v>87</v>
      </c>
      <c r="N139" s="164">
        <v>28.91</v>
      </c>
      <c r="O139" s="164">
        <v>14.696999999999999</v>
      </c>
      <c r="P139" s="160"/>
      <c r="R139" s="91" t="str" cm="1">
        <f t="array" ref="R139">_xlfn.IFS($Q139="Yes","Reported to DEP",$H139 &gt;=20,"Elevated Phycocyanin",$H139&lt;20,"")</f>
        <v/>
      </c>
      <c r="S139" cm="1">
        <f t="array" ref="S139:T139">_xlfn.XLOOKUP(B139,'Site_GPS-Coordinates'!A:A,'Site_GPS-Coordinates'!B:C)</f>
        <v>40.363233999999999</v>
      </c>
      <c r="T139">
        <v>-74.676843000000005</v>
      </c>
      <c r="U139" t="str" cm="1">
        <f t="array" ref="U139:V139">_xlfn.XLOOKUP(B139,'Site_GPS-Coordinates'!A:A,'Site_GPS-Coordinates'!D:E)</f>
        <v>Palmer Lake</v>
      </c>
      <c r="V139">
        <v>0</v>
      </c>
    </row>
    <row r="140" spans="1:22" x14ac:dyDescent="0.35">
      <c r="A140" s="91" t="str">
        <f t="shared" si="18"/>
        <v>HA1_2025-07-29</v>
      </c>
      <c r="B140" t="s">
        <v>241</v>
      </c>
      <c r="C140" s="6">
        <v>45865</v>
      </c>
      <c r="D140" s="6">
        <v>45867</v>
      </c>
      <c r="E140">
        <v>52</v>
      </c>
      <c r="F140">
        <v>47</v>
      </c>
      <c r="G140">
        <v>59</v>
      </c>
      <c r="H140" s="91">
        <f t="shared" si="17"/>
        <v>52</v>
      </c>
      <c r="I140" s="164">
        <v>8.2899999999999991</v>
      </c>
      <c r="J140" s="164">
        <v>94.8</v>
      </c>
      <c r="K140" s="164">
        <v>7.02</v>
      </c>
      <c r="L140" s="164">
        <v>236</v>
      </c>
      <c r="M140" s="164">
        <v>118</v>
      </c>
      <c r="N140" s="164">
        <v>30.06</v>
      </c>
      <c r="O140" s="164">
        <v>14.44</v>
      </c>
      <c r="P140" s="160" t="s">
        <v>2087</v>
      </c>
      <c r="Q140" t="s">
        <v>2086</v>
      </c>
      <c r="R140" s="91" t="str" cm="1">
        <f t="array" ref="R140">_xlfn.IFS($Q140="Yes","Reported to DEP",$H140 &gt;=20,"Elevated Phycocyanin",$H140&lt;20,"")</f>
        <v>Reported to DEP</v>
      </c>
      <c r="S140" cm="1">
        <f t="array" ref="S140:T140">_xlfn.XLOOKUP(B140,'Site_GPS-Coordinates'!A:A,'Site_GPS-Coordinates'!B:C)</f>
        <v>40.365994000000001</v>
      </c>
      <c r="T140">
        <v>-74.627397000000002</v>
      </c>
      <c r="U140" t="str" cm="1">
        <f t="array" ref="U140:V140">_xlfn.XLOOKUP(B140,'Site_GPS-Coordinates'!A:A,'Site_GPS-Coordinates'!D:E)</f>
        <v>Harrys Brook</v>
      </c>
      <c r="V140" t="str">
        <v>Upstream of Kingston Road (Rt. 27)</v>
      </c>
    </row>
    <row r="141" spans="1:22" x14ac:dyDescent="0.35">
      <c r="A141" s="91" t="str">
        <f t="shared" ref="A141:A155" si="19">B141&amp;"_"&amp;TEXT(D141,"yyyy-mm-dd")</f>
        <v>HO2_2025-08-03</v>
      </c>
      <c r="B141" t="s">
        <v>1265</v>
      </c>
      <c r="D141" s="6">
        <v>45872</v>
      </c>
      <c r="E141">
        <v>4</v>
      </c>
      <c r="F141">
        <v>4</v>
      </c>
      <c r="G141">
        <v>5</v>
      </c>
      <c r="H141" s="165">
        <f t="shared" ref="H141:H155" si="20">MEDIAN(E141:G141)</f>
        <v>4</v>
      </c>
      <c r="I141" s="161">
        <v>6.45</v>
      </c>
      <c r="J141" s="162">
        <v>26</v>
      </c>
      <c r="K141" s="161">
        <v>2.38</v>
      </c>
      <c r="L141" s="163">
        <v>203</v>
      </c>
      <c r="M141" s="163">
        <v>102</v>
      </c>
      <c r="N141" s="161">
        <v>19.68</v>
      </c>
      <c r="O141" s="164">
        <v>14.73</v>
      </c>
      <c r="P141" s="160"/>
      <c r="Q141" s="160"/>
      <c r="R141" s="91" t="str" cm="1">
        <f t="array" ref="R141">_xlfn.IFS($Q141="Yes","Reported to DEP",$H141 &gt;=20,"Elevated Phycocyanin",$H141&lt;20,"")</f>
        <v/>
      </c>
      <c r="S141" cm="1">
        <f t="array" ref="S141:T141">_xlfn.XLOOKUP(B141,'Site_GPS-Coordinates'!A:A,'Site_GPS-Coordinates'!B:C)</f>
        <v>40.357432000000003</v>
      </c>
      <c r="T141">
        <v>-74.765580999999997</v>
      </c>
      <c r="U141" t="str" cm="1">
        <f t="array" ref="U141:V141">_xlfn.XLOOKUP(B141,'Site_GPS-Coordinates'!A:A,'Site_GPS-Coordinates'!D:E)</f>
        <v>Honey Brook</v>
      </c>
      <c r="V141" t="str">
        <v>Upstream of Wargo Rd. bridge over Honey Brook</v>
      </c>
    </row>
    <row r="142" spans="1:22" x14ac:dyDescent="0.35">
      <c r="A142" s="91" t="str">
        <f t="shared" si="19"/>
        <v>WP2_2025-08-03</v>
      </c>
      <c r="B142" t="s">
        <v>529</v>
      </c>
      <c r="D142" s="6">
        <v>45872</v>
      </c>
      <c r="E142">
        <v>9</v>
      </c>
      <c r="F142">
        <v>9</v>
      </c>
      <c r="G142">
        <v>8</v>
      </c>
      <c r="H142" s="165">
        <f t="shared" si="20"/>
        <v>9</v>
      </c>
      <c r="I142" s="161">
        <v>6.92</v>
      </c>
      <c r="J142" s="162">
        <v>33.799999999999997</v>
      </c>
      <c r="K142" s="161">
        <v>2.85</v>
      </c>
      <c r="L142" s="163">
        <v>86</v>
      </c>
      <c r="M142" s="163">
        <v>43</v>
      </c>
      <c r="N142" s="161">
        <v>24.1</v>
      </c>
      <c r="O142" s="164"/>
      <c r="P142" s="160"/>
      <c r="Q142" s="160"/>
      <c r="R142" s="91" t="str" cm="1">
        <f t="array" ref="R142">_xlfn.IFS($Q142="Yes","Reported to DEP",$H142 &gt;=20,"Elevated Phycocyanin",$H142&lt;20,"")</f>
        <v/>
      </c>
      <c r="S142" cm="1">
        <f t="array" ref="S142:T142">_xlfn.XLOOKUP(B142,'Site_GPS-Coordinates'!A:A,'Site_GPS-Coordinates'!B:C)</f>
        <v>40.358359999999998</v>
      </c>
      <c r="T142">
        <v>-74.766068000000004</v>
      </c>
      <c r="U142" t="str" cm="1">
        <f t="array" ref="U142:V142">_xlfn.XLOOKUP(B142,'Site_GPS-Coordinates'!A:A,'Site_GPS-Coordinates'!D:E)</f>
        <v>Wargo Pond</v>
      </c>
      <c r="V142" t="str">
        <v>Hildick Smith Dock on Wargo Pond</v>
      </c>
    </row>
    <row r="143" spans="1:22" x14ac:dyDescent="0.35">
      <c r="A143" s="91" t="str">
        <f t="shared" si="19"/>
        <v>WP4_2025-08-03</v>
      </c>
      <c r="B143" t="s">
        <v>1270</v>
      </c>
      <c r="D143" s="6">
        <v>45872</v>
      </c>
      <c r="E143">
        <v>16</v>
      </c>
      <c r="F143">
        <v>11</v>
      </c>
      <c r="G143">
        <v>11</v>
      </c>
      <c r="H143" s="165">
        <f t="shared" si="20"/>
        <v>11</v>
      </c>
      <c r="I143" s="161">
        <v>7.03</v>
      </c>
      <c r="J143" s="162">
        <v>39.4</v>
      </c>
      <c r="K143" s="161">
        <v>3.19</v>
      </c>
      <c r="L143" s="163">
        <v>86</v>
      </c>
      <c r="M143" s="163">
        <v>43</v>
      </c>
      <c r="N143" s="161">
        <v>26.27</v>
      </c>
      <c r="O143" s="164">
        <v>14.757999999999999</v>
      </c>
      <c r="P143" s="160"/>
      <c r="Q143" s="160"/>
      <c r="R143" s="91" t="str" cm="1">
        <f t="array" ref="R143">_xlfn.IFS($Q143="Yes","Reported to DEP",$H143 &gt;=20,"Elevated Phycocyanin",$H143&lt;20,"")</f>
        <v/>
      </c>
      <c r="S143" cm="1">
        <f t="array" ref="S143:T143">_xlfn.XLOOKUP(B143,'Site_GPS-Coordinates'!A:A,'Site_GPS-Coordinates'!B:C)</f>
        <v>40.358052999999998</v>
      </c>
      <c r="T143">
        <v>-74.765933000000004</v>
      </c>
      <c r="U143" t="str" cm="1">
        <f t="array" ref="U143:V143">_xlfn.XLOOKUP(B143,'Site_GPS-Coordinates'!A:A,'Site_GPS-Coordinates'!D:E)</f>
        <v>Wargo Pond</v>
      </c>
      <c r="V143" t="str">
        <v>Outfall at South end of Wargo Pond</v>
      </c>
    </row>
    <row r="144" spans="1:22" x14ac:dyDescent="0.35">
      <c r="A144" s="91" t="str">
        <f t="shared" si="19"/>
        <v>WP3_2025-08-03</v>
      </c>
      <c r="B144" t="s">
        <v>1269</v>
      </c>
      <c r="D144" s="6">
        <v>45872</v>
      </c>
      <c r="E144">
        <v>10</v>
      </c>
      <c r="F144">
        <v>10</v>
      </c>
      <c r="G144">
        <v>10</v>
      </c>
      <c r="H144" s="165">
        <f t="shared" si="20"/>
        <v>10</v>
      </c>
      <c r="I144" s="161">
        <v>7.08</v>
      </c>
      <c r="J144" s="162">
        <v>68.900000000000006</v>
      </c>
      <c r="K144" s="161">
        <v>5.64</v>
      </c>
      <c r="L144" s="163">
        <v>85</v>
      </c>
      <c r="M144" s="163">
        <v>43</v>
      </c>
      <c r="N144" s="161">
        <v>25.77</v>
      </c>
      <c r="O144" s="164">
        <v>14.769</v>
      </c>
      <c r="P144" s="160"/>
      <c r="Q144" s="160"/>
      <c r="R144" s="91" t="str" cm="1">
        <f t="array" ref="R144">_xlfn.IFS($Q144="Yes","Reported to DEP",$H144 &gt;=20,"Elevated Phycocyanin",$H144&lt;20,"")</f>
        <v/>
      </c>
      <c r="S144" cm="1">
        <f t="array" ref="S144:T144">_xlfn.XLOOKUP(B144,'Site_GPS-Coordinates'!A:A,'Site_GPS-Coordinates'!B:C)</f>
        <v>40.359051999999998</v>
      </c>
      <c r="T144">
        <v>-74.765590000000003</v>
      </c>
      <c r="U144" t="str" cm="1">
        <f t="array" ref="U144:V144">_xlfn.XLOOKUP(B144,'Site_GPS-Coordinates'!A:A,'Site_GPS-Coordinates'!D:E)</f>
        <v>Wargo Pond</v>
      </c>
      <c r="V144" t="str">
        <v>Just east of the island in Wargo Pond halfway between the island and the shoreline</v>
      </c>
    </row>
    <row r="145" spans="1:22" x14ac:dyDescent="0.35">
      <c r="A145" s="91" t="str">
        <f t="shared" si="19"/>
        <v>WP1_2025-08-03</v>
      </c>
      <c r="B145" t="s">
        <v>1268</v>
      </c>
      <c r="D145" s="6">
        <v>45872</v>
      </c>
      <c r="E145">
        <v>6</v>
      </c>
      <c r="F145">
        <v>6</v>
      </c>
      <c r="G145">
        <v>7</v>
      </c>
      <c r="H145" s="165">
        <f t="shared" si="20"/>
        <v>6</v>
      </c>
      <c r="I145" s="161">
        <v>6.67</v>
      </c>
      <c r="J145" s="162">
        <v>53</v>
      </c>
      <c r="K145" s="161">
        <v>4.47</v>
      </c>
      <c r="L145" s="163">
        <v>88</v>
      </c>
      <c r="M145" s="163">
        <v>44</v>
      </c>
      <c r="N145" s="161">
        <v>23.83</v>
      </c>
      <c r="O145" s="164">
        <v>14.692</v>
      </c>
      <c r="P145" s="160"/>
      <c r="Q145" s="160"/>
      <c r="R145" s="91" t="str" cm="1">
        <f t="array" ref="R145">_xlfn.IFS($Q145="Yes","Reported to DEP",$H145 &gt;=20,"Elevated Phycocyanin",$H145&lt;20,"")</f>
        <v/>
      </c>
      <c r="S145" cm="1">
        <f t="array" ref="S145:T145">_xlfn.XLOOKUP(B145,'Site_GPS-Coordinates'!A:A,'Site_GPS-Coordinates'!B:C)</f>
        <v>40.360509</v>
      </c>
      <c r="T145">
        <v>-74.766720000000007</v>
      </c>
      <c r="U145" t="str" cm="1">
        <f t="array" ref="U145:V145">_xlfn.XLOOKUP(B145,'Site_GPS-Coordinates'!A:A,'Site_GPS-Coordinates'!D:E)</f>
        <v>Wargo Pond</v>
      </c>
      <c r="V145" t="str">
        <v>Northern end of Wargo Pond where Honey Brook comes in</v>
      </c>
    </row>
    <row r="146" spans="1:22" x14ac:dyDescent="0.35">
      <c r="A146" s="91" t="str">
        <f t="shared" si="19"/>
        <v>HO3_2025-08-03</v>
      </c>
      <c r="B146" t="s">
        <v>1266</v>
      </c>
      <c r="D146" s="6">
        <v>45872</v>
      </c>
      <c r="E146">
        <v>8</v>
      </c>
      <c r="F146">
        <v>7</v>
      </c>
      <c r="G146">
        <v>5</v>
      </c>
      <c r="H146" s="165">
        <f t="shared" si="20"/>
        <v>7</v>
      </c>
      <c r="I146" s="161">
        <v>6.93</v>
      </c>
      <c r="J146" s="162">
        <v>48.2</v>
      </c>
      <c r="K146" s="161">
        <v>4.51</v>
      </c>
      <c r="L146" s="163">
        <v>119</v>
      </c>
      <c r="M146" s="163">
        <v>59</v>
      </c>
      <c r="N146" s="161">
        <v>18.690000000000001</v>
      </c>
      <c r="O146" s="164">
        <v>14.726000000000001</v>
      </c>
      <c r="P146" s="160"/>
      <c r="Q146" s="160"/>
      <c r="R146" s="91" t="str" cm="1">
        <f t="array" ref="R146">_xlfn.IFS($Q146="Yes","Reported to DEP",$H146 &gt;=20,"Elevated Phycocyanin",$H146&lt;20,"")</f>
        <v/>
      </c>
      <c r="S146" cm="1">
        <f t="array" ref="S146:T146">_xlfn.XLOOKUP(B146,'Site_GPS-Coordinates'!A:A,'Site_GPS-Coordinates'!B:C)</f>
        <v>40.361189000000003</v>
      </c>
      <c r="T146">
        <v>-74.767017999999993</v>
      </c>
      <c r="U146" t="str" cm="1">
        <f t="array" ref="U146:V146">_xlfn.XLOOKUP(B146,'Site_GPS-Coordinates'!A:A,'Site_GPS-Coordinates'!D:E)</f>
        <v>Honey Brook</v>
      </c>
      <c r="V146" t="str">
        <v>Honey Brook at TWI upstream of pond, 2nd footbridge</v>
      </c>
    </row>
    <row r="147" spans="1:22" x14ac:dyDescent="0.35">
      <c r="A147" s="91" t="str">
        <f t="shared" si="19"/>
        <v>CL5_2025-08-05</v>
      </c>
      <c r="B147" t="s">
        <v>217</v>
      </c>
      <c r="C147" s="6">
        <v>45872</v>
      </c>
      <c r="D147" s="6">
        <v>45874</v>
      </c>
      <c r="E147">
        <v>199</v>
      </c>
      <c r="F147">
        <v>199</v>
      </c>
      <c r="G147">
        <v>199</v>
      </c>
      <c r="H147" s="165">
        <f t="shared" si="20"/>
        <v>199</v>
      </c>
      <c r="I147" s="164">
        <v>8.7200000000000006</v>
      </c>
      <c r="J147" s="164">
        <v>114.8</v>
      </c>
      <c r="K147" s="164">
        <v>8.9499999999999993</v>
      </c>
      <c r="L147" s="164">
        <v>251</v>
      </c>
      <c r="M147" s="164">
        <v>126</v>
      </c>
      <c r="N147" s="164">
        <v>28.79</v>
      </c>
      <c r="O147" s="164">
        <v>14.853</v>
      </c>
      <c r="P147" s="160"/>
      <c r="Q147" s="160"/>
      <c r="R147" s="91" t="str" cm="1">
        <f t="array" ref="R147">_xlfn.IFS($Q147="Yes","Reported to DEP",$H147 &gt;=20,"Elevated Phycocyanin",$H147&lt;20,"")</f>
        <v>Elevated Phycocyanin</v>
      </c>
      <c r="S147" cm="1">
        <f t="array" ref="S147:T147">_xlfn.XLOOKUP(B147,'Site_GPS-Coordinates'!A:A,'Site_GPS-Coordinates'!B:C)</f>
        <v>40.366805919999997</v>
      </c>
      <c r="T147">
        <v>-74.625728370000004</v>
      </c>
      <c r="U147" t="str" cm="1">
        <f t="array" ref="U147:V147">_xlfn.XLOOKUP(B147,'Site_GPS-Coordinates'!A:A,'Site_GPS-Coordinates'!D:E)</f>
        <v>Carnegie Lake</v>
      </c>
      <c r="V147" t="str">
        <v>Access from Rt 27 boat launch</v>
      </c>
    </row>
    <row r="148" spans="1:22" x14ac:dyDescent="0.35">
      <c r="A148" s="91" t="str">
        <f t="shared" si="19"/>
        <v>HA1_2025-08-05</v>
      </c>
      <c r="B148" t="s">
        <v>241</v>
      </c>
      <c r="C148" s="6">
        <v>45872</v>
      </c>
      <c r="D148" s="6">
        <v>45874</v>
      </c>
      <c r="E148">
        <v>103</v>
      </c>
      <c r="F148">
        <v>129</v>
      </c>
      <c r="G148">
        <v>147</v>
      </c>
      <c r="H148" s="165">
        <f t="shared" si="20"/>
        <v>129</v>
      </c>
      <c r="I148" s="164">
        <v>8.26</v>
      </c>
      <c r="J148" s="164">
        <v>99</v>
      </c>
      <c r="K148" s="164">
        <v>8.0399999999999991</v>
      </c>
      <c r="L148" s="164">
        <v>268</v>
      </c>
      <c r="M148" s="164">
        <v>144</v>
      </c>
      <c r="N148" s="164">
        <v>26.61</v>
      </c>
      <c r="O148" s="164">
        <v>14.872999999999999</v>
      </c>
      <c r="P148" s="160"/>
      <c r="Q148" s="160"/>
      <c r="R148" s="91" t="str" cm="1">
        <f t="array" ref="R148">_xlfn.IFS($Q148="Yes","Reported to DEP",$H148 &gt;=20,"Elevated Phycocyanin",$H148&lt;20,"")</f>
        <v>Elevated Phycocyanin</v>
      </c>
      <c r="S148" cm="1">
        <f t="array" ref="S148:T148">_xlfn.XLOOKUP(B148,'Site_GPS-Coordinates'!A:A,'Site_GPS-Coordinates'!B:C)</f>
        <v>40.365994000000001</v>
      </c>
      <c r="T148">
        <v>-74.627397000000002</v>
      </c>
      <c r="U148" t="str" cm="1">
        <f t="array" ref="U148:V148">_xlfn.XLOOKUP(B148,'Site_GPS-Coordinates'!A:A,'Site_GPS-Coordinates'!D:E)</f>
        <v>Harrys Brook</v>
      </c>
      <c r="V148" t="str">
        <v>Upstream of Kingston Road (Rt. 27)</v>
      </c>
    </row>
    <row r="149" spans="1:22" x14ac:dyDescent="0.35">
      <c r="A149" s="91" t="str">
        <f t="shared" si="19"/>
        <v>CL4_2025-08-05</v>
      </c>
      <c r="B149" t="s">
        <v>211</v>
      </c>
      <c r="C149" s="6">
        <v>45872</v>
      </c>
      <c r="D149" s="6">
        <v>45874</v>
      </c>
      <c r="E149">
        <v>27</v>
      </c>
      <c r="F149">
        <v>25</v>
      </c>
      <c r="G149">
        <v>27</v>
      </c>
      <c r="H149" s="165">
        <f t="shared" si="20"/>
        <v>27</v>
      </c>
      <c r="I149" s="164">
        <v>7.48</v>
      </c>
      <c r="J149" s="164">
        <v>86.6</v>
      </c>
      <c r="K149" s="164">
        <v>6.73</v>
      </c>
      <c r="L149" s="164">
        <v>254</v>
      </c>
      <c r="M149" s="164">
        <v>127</v>
      </c>
      <c r="N149" s="164">
        <v>29.09</v>
      </c>
      <c r="O149" s="164">
        <v>14.872999999999999</v>
      </c>
      <c r="P149" s="160"/>
      <c r="Q149" s="160"/>
      <c r="R149" s="91" t="str" cm="1">
        <f t="array" ref="R149">_xlfn.IFS($Q149="Yes","Reported to DEP",$H149 &gt;=20,"Elevated Phycocyanin",$H149&lt;20,"")</f>
        <v>Elevated Phycocyanin</v>
      </c>
      <c r="S149" cm="1">
        <f t="array" ref="S149:T149">_xlfn.XLOOKUP(B149,'Site_GPS-Coordinates'!A:A,'Site_GPS-Coordinates'!B:C)</f>
        <v>40.341736330000003</v>
      </c>
      <c r="T149">
        <v>-74.647461930000006</v>
      </c>
      <c r="U149" t="str" cm="1">
        <f t="array" ref="U149:V149">_xlfn.XLOOKUP(B149,'Site_GPS-Coordinates'!A:A,'Site_GPS-Coordinates'!D:E)</f>
        <v>Carnegie Lake</v>
      </c>
      <c r="V149" t="str">
        <v>Near Washington Road</v>
      </c>
    </row>
    <row r="150" spans="1:22" x14ac:dyDescent="0.35">
      <c r="A150" s="91" t="str">
        <f t="shared" si="19"/>
        <v>HO2_2025-08-06</v>
      </c>
      <c r="B150" t="s">
        <v>1265</v>
      </c>
      <c r="D150" s="6">
        <v>45875</v>
      </c>
      <c r="E150">
        <v>2</v>
      </c>
      <c r="F150">
        <v>2</v>
      </c>
      <c r="G150">
        <v>3</v>
      </c>
      <c r="H150" s="165">
        <f t="shared" si="20"/>
        <v>2</v>
      </c>
      <c r="I150" s="161">
        <v>7.14</v>
      </c>
      <c r="J150" s="162">
        <v>24.3</v>
      </c>
      <c r="K150" s="161">
        <v>2.2000000000000002</v>
      </c>
      <c r="L150" s="163">
        <v>250</v>
      </c>
      <c r="M150" s="163">
        <v>125</v>
      </c>
      <c r="N150" s="161">
        <v>20.81</v>
      </c>
      <c r="O150" s="164">
        <v>14.817</v>
      </c>
      <c r="P150" s="160"/>
      <c r="Q150" s="160"/>
      <c r="R150" s="91" t="str" cm="1">
        <f t="array" ref="R150">_xlfn.IFS($Q150="Yes","Reported to DEP",$H150 &gt;=20,"Elevated Phycocyanin",$H150&lt;20,"")</f>
        <v/>
      </c>
      <c r="S150" cm="1">
        <f t="array" ref="S150:T150">_xlfn.XLOOKUP(B150,'Site_GPS-Coordinates'!A:A,'Site_GPS-Coordinates'!B:C)</f>
        <v>40.357432000000003</v>
      </c>
      <c r="T150">
        <v>-74.765580999999997</v>
      </c>
      <c r="U150" t="str" cm="1">
        <f t="array" ref="U150:V150">_xlfn.XLOOKUP(B150,'Site_GPS-Coordinates'!A:A,'Site_GPS-Coordinates'!D:E)</f>
        <v>Honey Brook</v>
      </c>
      <c r="V150" t="str">
        <v>Upstream of Wargo Rd. bridge over Honey Brook</v>
      </c>
    </row>
    <row r="151" spans="1:22" x14ac:dyDescent="0.35">
      <c r="A151" s="91" t="str">
        <f t="shared" si="19"/>
        <v>WP2_2025-08-06</v>
      </c>
      <c r="B151" t="s">
        <v>529</v>
      </c>
      <c r="D151" s="6">
        <v>45875</v>
      </c>
      <c r="E151">
        <v>9</v>
      </c>
      <c r="F151">
        <v>10</v>
      </c>
      <c r="G151">
        <v>10</v>
      </c>
      <c r="H151" s="165">
        <f t="shared" si="20"/>
        <v>10</v>
      </c>
      <c r="I151" s="161">
        <v>7.57</v>
      </c>
      <c r="J151" s="162">
        <v>66.5</v>
      </c>
      <c r="K151" s="161">
        <v>5.48</v>
      </c>
      <c r="L151" s="163">
        <v>113</v>
      </c>
      <c r="M151" s="163">
        <v>56</v>
      </c>
      <c r="N151" s="161">
        <v>25.6</v>
      </c>
      <c r="O151" s="164">
        <v>14.824999999999999</v>
      </c>
      <c r="P151" s="160"/>
      <c r="Q151" s="160"/>
      <c r="R151" s="91" t="str" cm="1">
        <f t="array" ref="R151">_xlfn.IFS($Q151="Yes","Reported to DEP",$H151 &gt;=20,"Elevated Phycocyanin",$H151&lt;20,"")</f>
        <v/>
      </c>
      <c r="S151" cm="1">
        <f t="array" ref="S151:T151">_xlfn.XLOOKUP(B151,'Site_GPS-Coordinates'!A:A,'Site_GPS-Coordinates'!B:C)</f>
        <v>40.358359999999998</v>
      </c>
      <c r="T151">
        <v>-74.766068000000004</v>
      </c>
      <c r="U151" t="str" cm="1">
        <f t="array" ref="U151:V151">_xlfn.XLOOKUP(B151,'Site_GPS-Coordinates'!A:A,'Site_GPS-Coordinates'!D:E)</f>
        <v>Wargo Pond</v>
      </c>
      <c r="V151" t="str">
        <v>Hildick Smith Dock on Wargo Pond</v>
      </c>
    </row>
    <row r="152" spans="1:22" x14ac:dyDescent="0.35">
      <c r="A152" s="91" t="str">
        <f t="shared" si="19"/>
        <v>WP4_2025-08-06</v>
      </c>
      <c r="B152" t="s">
        <v>1270</v>
      </c>
      <c r="D152" s="6">
        <v>45875</v>
      </c>
      <c r="E152">
        <v>9</v>
      </c>
      <c r="F152">
        <v>8</v>
      </c>
      <c r="G152">
        <v>8</v>
      </c>
      <c r="H152" s="165">
        <f t="shared" si="20"/>
        <v>8</v>
      </c>
      <c r="I152" s="161">
        <v>7.42</v>
      </c>
      <c r="J152" s="162">
        <v>62.3</v>
      </c>
      <c r="K152" s="161">
        <v>5.15</v>
      </c>
      <c r="L152" s="163">
        <v>112</v>
      </c>
      <c r="M152" s="163">
        <v>56</v>
      </c>
      <c r="N152" s="161">
        <v>25.58</v>
      </c>
      <c r="O152" s="164">
        <v>14.852</v>
      </c>
      <c r="P152" s="160"/>
      <c r="Q152" s="160"/>
      <c r="R152" s="91" t="str" cm="1">
        <f t="array" ref="R152">_xlfn.IFS($Q152="Yes","Reported to DEP",$H152 &gt;=20,"Elevated Phycocyanin",$H152&lt;20,"")</f>
        <v/>
      </c>
      <c r="S152" cm="1">
        <f t="array" ref="S152:T152">_xlfn.XLOOKUP(B152,'Site_GPS-Coordinates'!A:A,'Site_GPS-Coordinates'!B:C)</f>
        <v>40.358052999999998</v>
      </c>
      <c r="T152">
        <v>-74.765933000000004</v>
      </c>
      <c r="U152" t="str" cm="1">
        <f t="array" ref="U152:V152">_xlfn.XLOOKUP(B152,'Site_GPS-Coordinates'!A:A,'Site_GPS-Coordinates'!D:E)</f>
        <v>Wargo Pond</v>
      </c>
      <c r="V152" t="str">
        <v>Outfall at South end of Wargo Pond</v>
      </c>
    </row>
    <row r="153" spans="1:22" x14ac:dyDescent="0.35">
      <c r="A153" s="91" t="str">
        <f t="shared" si="19"/>
        <v>WP3_2025-08-06</v>
      </c>
      <c r="B153" t="s">
        <v>1269</v>
      </c>
      <c r="D153" s="6">
        <v>45875</v>
      </c>
      <c r="E153">
        <v>10</v>
      </c>
      <c r="F153">
        <v>11</v>
      </c>
      <c r="G153">
        <v>12</v>
      </c>
      <c r="H153" s="165">
        <f t="shared" si="20"/>
        <v>11</v>
      </c>
      <c r="I153" s="161">
        <v>7.35</v>
      </c>
      <c r="J153" s="162">
        <v>66</v>
      </c>
      <c r="K153" s="161">
        <v>5.43</v>
      </c>
      <c r="L153" s="163">
        <v>115</v>
      </c>
      <c r="M153" s="163">
        <v>57</v>
      </c>
      <c r="N153" s="161">
        <v>25.86</v>
      </c>
      <c r="O153" s="164">
        <v>14.867000000000001</v>
      </c>
      <c r="P153" s="160"/>
      <c r="Q153" s="160"/>
      <c r="R153" s="91" t="str" cm="1">
        <f t="array" ref="R153">_xlfn.IFS($Q153="Yes","Reported to DEP",$H153 &gt;=20,"Elevated Phycocyanin",$H153&lt;20,"")</f>
        <v/>
      </c>
      <c r="S153" cm="1">
        <f t="array" ref="S153:T153">_xlfn.XLOOKUP(B153,'Site_GPS-Coordinates'!A:A,'Site_GPS-Coordinates'!B:C)</f>
        <v>40.359051999999998</v>
      </c>
      <c r="T153">
        <v>-74.765590000000003</v>
      </c>
      <c r="U153" t="str" cm="1">
        <f t="array" ref="U153:V153">_xlfn.XLOOKUP(B153,'Site_GPS-Coordinates'!A:A,'Site_GPS-Coordinates'!D:E)</f>
        <v>Wargo Pond</v>
      </c>
      <c r="V153" t="str">
        <v>Just east of the island in Wargo Pond halfway between the island and the shoreline</v>
      </c>
    </row>
    <row r="154" spans="1:22" x14ac:dyDescent="0.35">
      <c r="A154" s="91" t="str">
        <f t="shared" si="19"/>
        <v>WP1_2025-08-06</v>
      </c>
      <c r="B154" t="s">
        <v>1268</v>
      </c>
      <c r="D154" s="6">
        <v>45875</v>
      </c>
      <c r="E154">
        <v>11</v>
      </c>
      <c r="F154">
        <v>10</v>
      </c>
      <c r="G154">
        <v>11</v>
      </c>
      <c r="H154" s="165">
        <f t="shared" si="20"/>
        <v>11</v>
      </c>
      <c r="I154" s="161">
        <v>7.07</v>
      </c>
      <c r="J154" s="162">
        <v>35.1</v>
      </c>
      <c r="K154" s="161">
        <v>2.99</v>
      </c>
      <c r="L154" s="163">
        <v>116</v>
      </c>
      <c r="M154" s="163">
        <v>58</v>
      </c>
      <c r="N154" s="161">
        <v>24.04</v>
      </c>
      <c r="O154" s="164">
        <v>14.863</v>
      </c>
      <c r="P154" s="160"/>
      <c r="Q154" s="160"/>
      <c r="R154" s="91" t="str" cm="1">
        <f t="array" ref="R154">_xlfn.IFS($Q154="Yes","Reported to DEP",$H154 &gt;=20,"Elevated Phycocyanin",$H154&lt;20,"")</f>
        <v/>
      </c>
      <c r="S154" cm="1">
        <f t="array" ref="S154:T154">_xlfn.XLOOKUP(B154,'Site_GPS-Coordinates'!A:A,'Site_GPS-Coordinates'!B:C)</f>
        <v>40.360509</v>
      </c>
      <c r="T154">
        <v>-74.766720000000007</v>
      </c>
      <c r="U154" t="str" cm="1">
        <f t="array" ref="U154:V154">_xlfn.XLOOKUP(B154,'Site_GPS-Coordinates'!A:A,'Site_GPS-Coordinates'!D:E)</f>
        <v>Wargo Pond</v>
      </c>
      <c r="V154" t="str">
        <v>Northern end of Wargo Pond where Honey Brook comes in</v>
      </c>
    </row>
    <row r="155" spans="1:22" x14ac:dyDescent="0.35">
      <c r="A155" s="91" t="str">
        <f t="shared" si="19"/>
        <v>HO3_2025-08-06</v>
      </c>
      <c r="B155" t="s">
        <v>1266</v>
      </c>
      <c r="D155" s="6">
        <v>45875</v>
      </c>
      <c r="E155">
        <v>14</v>
      </c>
      <c r="F155">
        <v>11</v>
      </c>
      <c r="G155">
        <v>9</v>
      </c>
      <c r="H155" s="165">
        <f t="shared" si="20"/>
        <v>11</v>
      </c>
      <c r="I155" s="161">
        <v>6.91</v>
      </c>
      <c r="J155" s="162">
        <v>21.9</v>
      </c>
      <c r="K155" s="161">
        <v>2.89</v>
      </c>
      <c r="L155" s="163">
        <v>101</v>
      </c>
      <c r="M155" s="163">
        <v>91</v>
      </c>
      <c r="N155" s="161">
        <v>20.8</v>
      </c>
      <c r="O155" s="164">
        <v>14.869</v>
      </c>
      <c r="P155" s="160"/>
      <c r="Q155" s="160"/>
      <c r="R155" s="91" t="str" cm="1">
        <f t="array" ref="R155">_xlfn.IFS($Q155="Yes","Reported to DEP",$H155 &gt;=20,"Elevated Phycocyanin",$H155&lt;20,"")</f>
        <v/>
      </c>
      <c r="S155" cm="1">
        <f t="array" ref="S155:T155">_xlfn.XLOOKUP(B155,'Site_GPS-Coordinates'!A:A,'Site_GPS-Coordinates'!B:C)</f>
        <v>40.361189000000003</v>
      </c>
      <c r="T155">
        <v>-74.767017999999993</v>
      </c>
      <c r="U155" t="str" cm="1">
        <f t="array" ref="U155:V155">_xlfn.XLOOKUP(B155,'Site_GPS-Coordinates'!A:A,'Site_GPS-Coordinates'!D:E)</f>
        <v>Honey Brook</v>
      </c>
      <c r="V155" t="str">
        <v>Honey Brook at TWI upstream of pond, 2nd footbridge</v>
      </c>
    </row>
    <row r="156" spans="1:22" x14ac:dyDescent="0.35">
      <c r="H156" s="165"/>
      <c r="I156" s="164"/>
      <c r="J156" s="164"/>
      <c r="K156" s="164"/>
      <c r="L156" s="164"/>
      <c r="M156" s="164"/>
      <c r="N156" s="164"/>
      <c r="O156" s="164"/>
      <c r="P156" s="160"/>
      <c r="Q156" s="160"/>
      <c r="R156" s="91" t="str" cm="1">
        <f t="array" ref="R156">_xlfn.IFS($Q156="Yes","Reported to DEP",$H156 &gt;=20,"Elevated Phycocyanin",$H156&lt;20,"")</f>
        <v/>
      </c>
    </row>
    <row r="157" spans="1:22" x14ac:dyDescent="0.35">
      <c r="H157" s="165"/>
      <c r="I157" s="164"/>
      <c r="J157" s="164"/>
      <c r="K157" s="164"/>
      <c r="L157" s="164"/>
      <c r="M157" s="164"/>
      <c r="N157" s="164"/>
      <c r="O157" s="164"/>
      <c r="P157" s="160"/>
      <c r="Q157" s="160"/>
      <c r="R157" s="91" t="str" cm="1">
        <f t="array" ref="R157">_xlfn.IFS($Q157="Yes","Reported to DEP",$H157 &gt;=20,"Elevated Phycocyanin",$H157&lt;20,"")</f>
        <v/>
      </c>
    </row>
    <row r="158" spans="1:22" x14ac:dyDescent="0.35">
      <c r="H158" s="165"/>
      <c r="I158" s="164"/>
      <c r="J158" s="164"/>
      <c r="K158" s="164"/>
      <c r="L158" s="164"/>
      <c r="M158" s="164"/>
      <c r="N158" s="164"/>
      <c r="O158" s="164"/>
      <c r="P158" s="160"/>
      <c r="Q158" s="160"/>
      <c r="R158" s="91" t="str" cm="1">
        <f t="array" ref="R158">_xlfn.IFS($Q158="Yes","Reported to DEP",$H158 &gt;=20,"Elevated Phycocyanin",$H158&lt;20,"")</f>
        <v/>
      </c>
    </row>
    <row r="159" spans="1:22" x14ac:dyDescent="0.35">
      <c r="R159" s="91" t="str" cm="1">
        <f t="array" ref="R159">_xlfn.IFS($Q159="Yes","Reported to DEP",$H159 &gt;=20,"Elevated Phycocyanin",$H159&lt;20,"")</f>
        <v/>
      </c>
    </row>
    <row r="160" spans="1:22" x14ac:dyDescent="0.35">
      <c r="R160" s="91" t="str" cm="1">
        <f t="array" ref="R160">_xlfn.IFS($Q160="Yes","Reported to DEP",$H160 &gt;=20,"Elevated Phycocyanin",$H160&lt;20,"")</f>
        <v/>
      </c>
    </row>
    <row r="161" spans="18:18" x14ac:dyDescent="0.35">
      <c r="R161" s="91" t="str" cm="1">
        <f t="array" ref="R161">_xlfn.IFS($Q161="Yes","Reported to DEP",$H161 &gt;=20,"Elevated Phycocyanin",$H161&lt;20,"")</f>
        <v/>
      </c>
    </row>
    <row r="162" spans="18:18" x14ac:dyDescent="0.35">
      <c r="R162" s="91" t="str" cm="1">
        <f t="array" ref="R162">_xlfn.IFS($Q162="Yes","Reported to DEP",$H162 &gt;=20,"Elevated Phycocyanin",$H162&lt;20,"")</f>
        <v/>
      </c>
    </row>
    <row r="163" spans="18:18" x14ac:dyDescent="0.35">
      <c r="R163" s="91" t="str" cm="1">
        <f t="array" ref="R163">_xlfn.IFS($Q163="Yes","Reported to DEP",$H163 &gt;=20,"Elevated Phycocyanin",$H163&lt;20,"")</f>
        <v/>
      </c>
    </row>
    <row r="164" spans="18:18" x14ac:dyDescent="0.35">
      <c r="R164" s="91" t="str" cm="1">
        <f t="array" ref="R164">_xlfn.IFS($Q164="Yes","Reported to DEP",$H164 &gt;=20,"Elevated Phycocyanin",$H164&lt;20,"")</f>
        <v/>
      </c>
    </row>
    <row r="165" spans="18:18" x14ac:dyDescent="0.35">
      <c r="R165" s="91" t="str" cm="1">
        <f t="array" ref="R165">_xlfn.IFS($Q165="Yes","Reported to DEP",$H165 &gt;=20,"Elevated Phycocyanin",$H165&lt;20,"")</f>
        <v/>
      </c>
    </row>
    <row r="166" spans="18:18" x14ac:dyDescent="0.35">
      <c r="R166" s="91" t="str" cm="1">
        <f t="array" ref="R166">_xlfn.IFS($Q166="Yes","Reported to DEP",$H166 &gt;=20,"Elevated Phycocyanin",$H166&lt;20,"")</f>
        <v/>
      </c>
    </row>
    <row r="167" spans="18:18" x14ac:dyDescent="0.35">
      <c r="R167" s="91" t="str" cm="1">
        <f t="array" ref="R167">_xlfn.IFS($Q167="Yes","Reported to DEP",$H167 &gt;=20,"Elevated Phycocyanin",$H167&lt;20,"")</f>
        <v/>
      </c>
    </row>
    <row r="168" spans="18:18" x14ac:dyDescent="0.35">
      <c r="R168" s="91" t="str" cm="1">
        <f t="array" ref="R168">_xlfn.IFS($Q168="Yes","Reported to DEP",$H168 &gt;=20,"Elevated Phycocyanin",$H168&lt;20,"")</f>
        <v/>
      </c>
    </row>
    <row r="169" spans="18:18" x14ac:dyDescent="0.35">
      <c r="R169" s="91" t="str" cm="1">
        <f t="array" ref="R169">_xlfn.IFS($Q169="Yes","Reported to DEP",$H169 &gt;=20,"Elevated Phycocyanin",$H169&lt;20,"")</f>
        <v/>
      </c>
    </row>
    <row r="170" spans="18:18" x14ac:dyDescent="0.35">
      <c r="R170" s="91" t="str" cm="1">
        <f t="array" ref="R170">_xlfn.IFS($Q170="Yes","Reported to DEP",$H170 &gt;=20,"Elevated Phycocyanin",$H170&lt;20,"")</f>
        <v/>
      </c>
    </row>
    <row r="171" spans="18:18" x14ac:dyDescent="0.35">
      <c r="R171" s="91" t="str" cm="1">
        <f t="array" ref="R171">_xlfn.IFS($Q171="Yes","Reported to DEP",$H171 &gt;=20,"Elevated Phycocyanin",$H171&lt;20,"")</f>
        <v/>
      </c>
    </row>
    <row r="172" spans="18:18" x14ac:dyDescent="0.35">
      <c r="R172" s="91" t="str" cm="1">
        <f t="array" ref="R172">_xlfn.IFS($Q172="Yes","Reported to DEP",$H172 &gt;=20,"Elevated Phycocyanin",$H172&lt;20,"")</f>
        <v/>
      </c>
    </row>
    <row r="173" spans="18:18" x14ac:dyDescent="0.35">
      <c r="R173" s="91" t="str" cm="1">
        <f t="array" ref="R173">_xlfn.IFS($Q173="Yes","Reported to DEP",$H173 &gt;=20,"Elevated Phycocyanin",$H173&lt;20,"")</f>
        <v/>
      </c>
    </row>
    <row r="174" spans="18:18" x14ac:dyDescent="0.35">
      <c r="R174" s="91" t="str" cm="1">
        <f t="array" ref="R174">_xlfn.IFS($Q174="Yes","Reported to DEP",$H174 &gt;=20,"Elevated Phycocyanin",$H174&lt;20,"")</f>
        <v/>
      </c>
    </row>
    <row r="175" spans="18:18" x14ac:dyDescent="0.35">
      <c r="R175" s="91" t="str" cm="1">
        <f t="array" ref="R175">_xlfn.IFS($Q175="Yes","Reported to DEP",$H175 &gt;=20,"Elevated Phycocyanin",$H175&lt;20,"")</f>
        <v/>
      </c>
    </row>
    <row r="176" spans="18:18" x14ac:dyDescent="0.35">
      <c r="R176" s="91" t="str" cm="1">
        <f t="array" ref="R176">_xlfn.IFS($Q176="Yes","Reported to DEP",$H176 &gt;=20,"Elevated Phycocyanin",$H176&lt;20,"")</f>
        <v/>
      </c>
    </row>
    <row r="177" spans="18:18" x14ac:dyDescent="0.35">
      <c r="R177" s="91" t="str" cm="1">
        <f t="array" ref="R177">_xlfn.IFS($Q177="Yes","Reported to DEP",$H177 &gt;=20,"Elevated Phycocyanin",$H177&lt;20,"")</f>
        <v/>
      </c>
    </row>
    <row r="178" spans="18:18" x14ac:dyDescent="0.35">
      <c r="R178" s="91" t="str" cm="1">
        <f t="array" ref="R178">_xlfn.IFS($Q178="Yes","Reported to DEP",$H178 &gt;=20,"Elevated Phycocyanin",$H178&lt;20,"")</f>
        <v/>
      </c>
    </row>
    <row r="179" spans="18:18" x14ac:dyDescent="0.35">
      <c r="R179" s="91" t="str" cm="1">
        <f t="array" ref="R179">_xlfn.IFS($Q179="Yes","Reported to DEP",$H179 &gt;=20,"Elevated Phycocyanin",$H179&lt;20,"")</f>
        <v/>
      </c>
    </row>
    <row r="180" spans="18:18" x14ac:dyDescent="0.35">
      <c r="R180" s="91" t="str" cm="1">
        <f t="array" ref="R180">_xlfn.IFS($Q180="Yes","Reported to DEP",$H180 &gt;=20,"Elevated Phycocyanin",$H180&lt;20,"")</f>
        <v/>
      </c>
    </row>
    <row r="181" spans="18:18" x14ac:dyDescent="0.35">
      <c r="R181" s="91" t="str" cm="1">
        <f t="array" ref="R181">_xlfn.IFS($Q181="Yes","Reported to DEP",$H181 &gt;=20,"Elevated Phycocyanin",$H181&lt;20,"")</f>
        <v/>
      </c>
    </row>
    <row r="182" spans="18:18" x14ac:dyDescent="0.35">
      <c r="R182" s="91" t="str" cm="1">
        <f t="array" ref="R182">_xlfn.IFS($Q182="Yes","Reported to DEP",$H182 &gt;=20,"Elevated Phycocyanin",$H182&lt;20,"")</f>
        <v/>
      </c>
    </row>
    <row r="183" spans="18:18" x14ac:dyDescent="0.35">
      <c r="R183" s="91" t="str" cm="1">
        <f t="array" ref="R183">_xlfn.IFS($Q183="Yes","Reported to DEP",$H183 &gt;=20,"Elevated Phycocyanin",$H183&lt;20,"")</f>
        <v/>
      </c>
    </row>
    <row r="184" spans="18:18" x14ac:dyDescent="0.35">
      <c r="R184" s="91" t="str" cm="1">
        <f t="array" ref="R184">_xlfn.IFS($Q184="Yes","Reported to DEP",$H184 &gt;=20,"Elevated Phycocyanin",$H184&lt;20,"")</f>
        <v/>
      </c>
    </row>
    <row r="185" spans="18:18" x14ac:dyDescent="0.35">
      <c r="R185" s="91" t="str" cm="1">
        <f t="array" ref="R185">_xlfn.IFS($Q185="Yes","Reported to DEP",$H185 &gt;=20,"Elevated Phycocyanin",$H185&lt;20,"")</f>
        <v/>
      </c>
    </row>
    <row r="186" spans="18:18" x14ac:dyDescent="0.35">
      <c r="R186" s="91" t="str" cm="1">
        <f t="array" ref="R186">_xlfn.IFS($Q186="Yes","Reported to DEP",$H186 &gt;=20,"Elevated Phycocyanin",$H186&lt;20,"")</f>
        <v/>
      </c>
    </row>
    <row r="187" spans="18:18" x14ac:dyDescent="0.35">
      <c r="R187" s="91" t="str" cm="1">
        <f t="array" ref="R187">_xlfn.IFS($Q187="Yes","Reported to DEP",$H187 &gt;=20,"Elevated Phycocyanin",$H187&lt;20,"")</f>
        <v/>
      </c>
    </row>
    <row r="188" spans="18:18" x14ac:dyDescent="0.35">
      <c r="R188" s="91" t="str" cm="1">
        <f t="array" ref="R188">_xlfn.IFS($Q188="Yes","Reported to DEP",$H188 &gt;=20,"Elevated Phycocyanin",$H188&lt;20,"")</f>
        <v/>
      </c>
    </row>
    <row r="189" spans="18:18" x14ac:dyDescent="0.35">
      <c r="R189" s="91" t="str" cm="1">
        <f t="array" ref="R189">_xlfn.IFS($Q189="Yes","Reported to DEP",$H189 &gt;=20,"Elevated Phycocyanin",$H189&lt;20,"")</f>
        <v/>
      </c>
    </row>
    <row r="190" spans="18:18" x14ac:dyDescent="0.35">
      <c r="R190" s="91" t="str" cm="1">
        <f t="array" ref="R190">_xlfn.IFS($Q190="Yes","Reported to DEP",$H190 &gt;=20,"Elevated Phycocyanin",$H190&lt;20,"")</f>
        <v/>
      </c>
    </row>
    <row r="191" spans="18:18" x14ac:dyDescent="0.35">
      <c r="R191" s="91" t="str" cm="1">
        <f t="array" ref="R191">_xlfn.IFS($Q191="Yes","Reported to DEP",$H191 &gt;=20,"Elevated Phycocyanin",$H191&lt;20,"")</f>
        <v/>
      </c>
    </row>
    <row r="192" spans="18:18" x14ac:dyDescent="0.35">
      <c r="R192" s="91" t="str" cm="1">
        <f t="array" ref="R192">_xlfn.IFS($Q192="Yes","Reported to DEP",$H192 &gt;=20,"Elevated Phycocyanin",$H192&lt;20,"")</f>
        <v/>
      </c>
    </row>
    <row r="193" spans="18:18" x14ac:dyDescent="0.35">
      <c r="R193" s="91" t="str" cm="1">
        <f t="array" ref="R193">_xlfn.IFS($Q193="Yes","Reported to DEP",$H193 &gt;=20,"Elevated Phycocyanin",$H193&lt;20,"")</f>
        <v/>
      </c>
    </row>
    <row r="194" spans="18:18" x14ac:dyDescent="0.35">
      <c r="R194" s="91" t="str" cm="1">
        <f t="array" ref="R194">_xlfn.IFS($Q194="Yes","Reported to DEP",$H194 &gt;=20,"Elevated Phycocyanin",$H194&lt;20,"")</f>
        <v/>
      </c>
    </row>
    <row r="195" spans="18:18" x14ac:dyDescent="0.35">
      <c r="R195" s="91" t="str" cm="1">
        <f t="array" ref="R195">_xlfn.IFS($Q195="Yes","Reported to DEP",$H195 &gt;=20,"Elevated Phycocyanin",$H195&lt;20,"")</f>
        <v/>
      </c>
    </row>
    <row r="196" spans="18:18" x14ac:dyDescent="0.35">
      <c r="R196" s="91" t="str" cm="1">
        <f t="array" ref="R196">_xlfn.IFS($Q196="Yes","Reported to DEP",$H196 &gt;=20,"Elevated Phycocyanin",$H196&lt;20,"")</f>
        <v/>
      </c>
    </row>
    <row r="197" spans="18:18" x14ac:dyDescent="0.35">
      <c r="R197" s="91" t="str" cm="1">
        <f t="array" ref="R197">_xlfn.IFS($Q197="Yes","Reported to DEP",$H197 &gt;=20,"Elevated Phycocyanin",$H197&lt;20,"")</f>
        <v/>
      </c>
    </row>
    <row r="198" spans="18:18" x14ac:dyDescent="0.35">
      <c r="R198" s="91" t="str" cm="1">
        <f t="array" ref="R198">_xlfn.IFS($Q198="Yes","Reported to DEP",$H198 &gt;=20,"Elevated Phycocyanin",$H198&lt;20,"")</f>
        <v/>
      </c>
    </row>
    <row r="199" spans="18:18" x14ac:dyDescent="0.35">
      <c r="R199" s="91" t="str" cm="1">
        <f t="array" ref="R199">_xlfn.IFS($Q199="Yes","Reported to DEP",$H199 &gt;=20,"Elevated Phycocyanin",$H199&lt;20,"")</f>
        <v/>
      </c>
    </row>
    <row r="200" spans="18:18" x14ac:dyDescent="0.35">
      <c r="R200" s="91" t="str" cm="1">
        <f t="array" ref="R200">_xlfn.IFS($Q200="Yes","Reported to DEP",$H200 &gt;=20,"Elevated Phycocyanin",$H200&lt;20,"")</f>
        <v/>
      </c>
    </row>
    <row r="201" spans="18:18" x14ac:dyDescent="0.35">
      <c r="R201" s="91" t="str" cm="1">
        <f t="array" ref="R201">_xlfn.IFS($Q201="Yes","Reported to DEP",$H201 &gt;=20,"Elevated Phycocyanin",$H201&lt;20,"")</f>
        <v/>
      </c>
    </row>
    <row r="202" spans="18:18" x14ac:dyDescent="0.35">
      <c r="R202" s="91" t="str" cm="1">
        <f t="array" ref="R202">_xlfn.IFS($Q202="Yes","Reported to DEP",$H202 &gt;=20,"Elevated Phycocyanin",$H202&lt;20,"")</f>
        <v/>
      </c>
    </row>
    <row r="203" spans="18:18" x14ac:dyDescent="0.35">
      <c r="R203" s="91" t="str" cm="1">
        <f t="array" ref="R203">_xlfn.IFS($Q203="Yes","Reported to DEP",$H203 &gt;=20,"Elevated Phycocyanin",$H203&lt;20,"")</f>
        <v/>
      </c>
    </row>
    <row r="204" spans="18:18" x14ac:dyDescent="0.35">
      <c r="R204" s="91" t="str" cm="1">
        <f t="array" ref="R204">_xlfn.IFS($Q204="Yes","Reported to DEP",$H204 &gt;=20,"Elevated Phycocyanin",$H204&lt;20,"")</f>
        <v/>
      </c>
    </row>
    <row r="205" spans="18:18" x14ac:dyDescent="0.35">
      <c r="R205" s="91" t="str" cm="1">
        <f t="array" ref="R205">_xlfn.IFS($Q205="Yes","Reported to DEP",$H205 &gt;=20,"Elevated Phycocyanin",$H205&lt;20,"")</f>
        <v/>
      </c>
    </row>
    <row r="206" spans="18:18" x14ac:dyDescent="0.35">
      <c r="R206" s="91" t="str" cm="1">
        <f t="array" ref="R206">_xlfn.IFS($Q206="Yes","Reported to DEP",$H206 &gt;=20,"Elevated Phycocyanin",$H206&lt;20,"")</f>
        <v/>
      </c>
    </row>
    <row r="207" spans="18:18" x14ac:dyDescent="0.35">
      <c r="R207" s="91" t="str" cm="1">
        <f t="array" ref="R207">_xlfn.IFS($Q207="Yes","Reported to DEP",$H207 &gt;=20,"Elevated Phycocyanin",$H207&lt;20,"")</f>
        <v/>
      </c>
    </row>
    <row r="208" spans="18:18" x14ac:dyDescent="0.35">
      <c r="R208" s="91" t="str" cm="1">
        <f t="array" ref="R208">_xlfn.IFS($Q208="Yes","Reported to DEP",$H208 &gt;=20,"Elevated Phycocyanin",$H208&lt;20,"")</f>
        <v/>
      </c>
    </row>
    <row r="209" spans="18:18" x14ac:dyDescent="0.35">
      <c r="R209" s="91" t="str" cm="1">
        <f t="array" ref="R209">_xlfn.IFS($Q209="Yes","Reported to DEP",$H209 &gt;=20,"Elevated Phycocyanin",$H209&lt;20,"")</f>
        <v/>
      </c>
    </row>
    <row r="210" spans="18:18" x14ac:dyDescent="0.35">
      <c r="R210" s="91" t="str" cm="1">
        <f t="array" ref="R210">_xlfn.IFS($Q210="Yes","Reported to DEP",$H210 &gt;=20,"Elevated Phycocyanin",$H210&lt;20,"")</f>
        <v/>
      </c>
    </row>
    <row r="211" spans="18:18" x14ac:dyDescent="0.35">
      <c r="R211" s="91" t="str" cm="1">
        <f t="array" ref="R211">_xlfn.IFS($Q211="Yes","Reported to DEP",$H211 &gt;=20,"Elevated Phycocyanin",$H211&lt;20,"")</f>
        <v/>
      </c>
    </row>
    <row r="212" spans="18:18" x14ac:dyDescent="0.35">
      <c r="R212" s="91" t="str" cm="1">
        <f t="array" ref="R212">_xlfn.IFS($Q212="Yes","Reported to DEP",$H212 &gt;=20,"Elevated Phycocyanin",$H212&lt;20,"")</f>
        <v/>
      </c>
    </row>
    <row r="213" spans="18:18" x14ac:dyDescent="0.35">
      <c r="R213" s="91" t="str" cm="1">
        <f t="array" ref="R213">_xlfn.IFS($Q213="Yes","Reported to DEP",$H213 &gt;=20,"Elevated Phycocyanin",$H213&lt;20,"")</f>
        <v/>
      </c>
    </row>
    <row r="214" spans="18:18" x14ac:dyDescent="0.35">
      <c r="R214" s="91" t="str" cm="1">
        <f t="array" ref="R214">_xlfn.IFS($Q214="Yes","Reported to DEP",$H214 &gt;=20,"Elevated Phycocyanin",$H214&lt;20,"")</f>
        <v/>
      </c>
    </row>
    <row r="215" spans="18:18" x14ac:dyDescent="0.35">
      <c r="R215" s="91" t="str" cm="1">
        <f t="array" ref="R215">_xlfn.IFS($Q215="Yes","Reported to DEP",$H215 &gt;=20,"Elevated Phycocyanin",$H215&lt;20,"")</f>
        <v/>
      </c>
    </row>
    <row r="216" spans="18:18" x14ac:dyDescent="0.35">
      <c r="R216" s="91" t="str" cm="1">
        <f t="array" ref="R216">_xlfn.IFS($Q216="Yes","Reported to DEP",$H216 &gt;=20,"Elevated Phycocyanin",$H216&lt;20,"")</f>
        <v/>
      </c>
    </row>
    <row r="217" spans="18:18" x14ac:dyDescent="0.35">
      <c r="R217" s="91" t="str" cm="1">
        <f t="array" ref="R217">_xlfn.IFS($Q217="Yes","Reported to DEP",$H217 &gt;=20,"Elevated Phycocyanin",$H217&lt;20,"")</f>
        <v/>
      </c>
    </row>
    <row r="218" spans="18:18" x14ac:dyDescent="0.35">
      <c r="R218" s="91" t="str" cm="1">
        <f t="array" ref="R218">_xlfn.IFS($Q218="Yes","Reported to DEP",$H218 &gt;=20,"Elevated Phycocyanin",$H218&lt;20,"")</f>
        <v/>
      </c>
    </row>
    <row r="219" spans="18:18" x14ac:dyDescent="0.35">
      <c r="R219" s="91" t="str" cm="1">
        <f t="array" ref="R219">_xlfn.IFS($Q219="Yes","Reported to DEP",$H219 &gt;=20,"Elevated Phycocyanin",$H219&lt;20,"")</f>
        <v/>
      </c>
    </row>
    <row r="220" spans="18:18" x14ac:dyDescent="0.35">
      <c r="R220" s="91" t="str" cm="1">
        <f t="array" ref="R220">_xlfn.IFS($Q220="Yes","Reported to DEP",$H220 &gt;=20,"Elevated Phycocyanin",$H220&lt;20,"")</f>
        <v/>
      </c>
    </row>
    <row r="221" spans="18:18" x14ac:dyDescent="0.35">
      <c r="R221" s="91" t="str" cm="1">
        <f t="array" ref="R221">_xlfn.IFS($Q221="Yes","Reported to DEP",$H221 &gt;=20,"Elevated Phycocyanin",$H221&lt;20,"")</f>
        <v/>
      </c>
    </row>
    <row r="222" spans="18:18" x14ac:dyDescent="0.35">
      <c r="R222" s="91" t="str" cm="1">
        <f t="array" ref="R222">_xlfn.IFS($Q222="Yes","Reported to DEP",$H222 &gt;=20,"Elevated Phycocyanin",$H222&lt;20,"")</f>
        <v/>
      </c>
    </row>
    <row r="223" spans="18:18" x14ac:dyDescent="0.35">
      <c r="R223" s="91" t="str" cm="1">
        <f t="array" ref="R223">_xlfn.IFS($Q223="Yes","Reported to DEP",$H223 &gt;=20,"Elevated Phycocyanin",$H223&lt;20,"")</f>
        <v/>
      </c>
    </row>
    <row r="224" spans="18:18" x14ac:dyDescent="0.35">
      <c r="R224" s="91" t="str" cm="1">
        <f t="array" ref="R224">_xlfn.IFS($Q224="Yes","Reported to DEP",$H224 &gt;=20,"Elevated Phycocyanin",$H224&lt;20,"")</f>
        <v/>
      </c>
    </row>
    <row r="225" spans="18:18" x14ac:dyDescent="0.35">
      <c r="R225" s="91" t="str" cm="1">
        <f t="array" ref="R225">_xlfn.IFS($Q225="Yes","Reported to DEP",$H225 &gt;=20,"Elevated Phycocyanin",$H225&lt;20,"")</f>
        <v/>
      </c>
    </row>
    <row r="226" spans="18:18" x14ac:dyDescent="0.35">
      <c r="R226" s="91" t="str" cm="1">
        <f t="array" ref="R226">_xlfn.IFS($Q226="Yes","Reported to DEP",$H226 &gt;=20,"Elevated Phycocyanin",$H226&lt;20,"")</f>
        <v/>
      </c>
    </row>
    <row r="227" spans="18:18" x14ac:dyDescent="0.35">
      <c r="R227" s="91" t="str" cm="1">
        <f t="array" ref="R227">_xlfn.IFS($Q227="Yes","Reported to DEP",$H227 &gt;=20,"Elevated Phycocyanin",$H227&lt;20,"")</f>
        <v/>
      </c>
    </row>
    <row r="228" spans="18:18" x14ac:dyDescent="0.35">
      <c r="R228" s="91" t="str" cm="1">
        <f t="array" ref="R228">_xlfn.IFS($Q228="Yes","Reported to DEP",$H228 &gt;=20,"Elevated Phycocyanin",$H228&lt;20,"")</f>
        <v/>
      </c>
    </row>
    <row r="229" spans="18:18" x14ac:dyDescent="0.35">
      <c r="R229" s="91" t="str" cm="1">
        <f t="array" ref="R229">_xlfn.IFS($Q229="Yes","Reported to DEP",$H229 &gt;=20,"Elevated Phycocyanin",$H229&lt;20,"")</f>
        <v/>
      </c>
    </row>
    <row r="230" spans="18:18" x14ac:dyDescent="0.35">
      <c r="R230" s="91" t="str" cm="1">
        <f t="array" ref="R230">_xlfn.IFS($Q230="Yes","Reported to DEP",$H230 &gt;=20,"Elevated Phycocyanin",$H230&lt;20,"")</f>
        <v/>
      </c>
    </row>
    <row r="231" spans="18:18" x14ac:dyDescent="0.35">
      <c r="R231" s="91" t="str" cm="1">
        <f t="array" ref="R231">_xlfn.IFS($Q231="Yes","Reported to DEP",$H231 &gt;=20,"Elevated Phycocyanin",$H231&lt;20,"")</f>
        <v/>
      </c>
    </row>
    <row r="232" spans="18:18" x14ac:dyDescent="0.35">
      <c r="R232" s="91" t="str" cm="1">
        <f t="array" ref="R232">_xlfn.IFS($Q232="Yes","Reported to DEP",$H232 &gt;=20,"Elevated Phycocyanin",$H232&lt;20,"")</f>
        <v/>
      </c>
    </row>
    <row r="233" spans="18:18" x14ac:dyDescent="0.35">
      <c r="R233" s="91" t="str" cm="1">
        <f t="array" ref="R233">_xlfn.IFS($Q233="Yes","Reported to DEP",$H233 &gt;=20,"Elevated Phycocyanin",$H233&lt;20,"")</f>
        <v/>
      </c>
    </row>
    <row r="234" spans="18:18" x14ac:dyDescent="0.35">
      <c r="R234" s="91" t="str" cm="1">
        <f t="array" ref="R234">_xlfn.IFS($Q234="Yes","Reported to DEP",$H234 &gt;=20,"Elevated Phycocyanin",$H234&lt;20,"")</f>
        <v/>
      </c>
    </row>
    <row r="235" spans="18:18" x14ac:dyDescent="0.35">
      <c r="R235" s="91" t="str" cm="1">
        <f t="array" ref="R235">_xlfn.IFS($Q235="Yes","Reported to DEP",$H235 &gt;=20,"Elevated Phycocyanin",$H235&lt;20,"")</f>
        <v/>
      </c>
    </row>
    <row r="236" spans="18:18" x14ac:dyDescent="0.35">
      <c r="R236" s="91" t="str" cm="1">
        <f t="array" ref="R236">_xlfn.IFS($Q236="Yes","Reported to DEP",$H236 &gt;=20,"Elevated Phycocyanin",$H236&lt;20,"")</f>
        <v/>
      </c>
    </row>
    <row r="237" spans="18:18" x14ac:dyDescent="0.35">
      <c r="R237" s="91" t="str" cm="1">
        <f t="array" ref="R237">_xlfn.IFS($Q237="Yes","Reported to DEP",$H237 &gt;=20,"Elevated Phycocyanin",$H237&lt;20,"")</f>
        <v/>
      </c>
    </row>
    <row r="238" spans="18:18" x14ac:dyDescent="0.35">
      <c r="R238" s="91" t="str" cm="1">
        <f t="array" ref="R238">_xlfn.IFS($Q238="Yes","Reported to DEP",$H238 &gt;=20,"Elevated Phycocyanin",$H238&lt;20,"")</f>
        <v/>
      </c>
    </row>
    <row r="239" spans="18:18" x14ac:dyDescent="0.35">
      <c r="R239" s="91" t="str" cm="1">
        <f t="array" ref="R239">_xlfn.IFS($Q239="Yes","Reported to DEP",$H239 &gt;=20,"Elevated Phycocyanin",$H239&lt;20,"")</f>
        <v/>
      </c>
    </row>
    <row r="240" spans="18:18" x14ac:dyDescent="0.35">
      <c r="R240" s="91" t="str" cm="1">
        <f t="array" ref="R240">_xlfn.IFS($Q240="Yes","Reported to DEP",$H240 &gt;=20,"Elevated Phycocyanin",$H240&lt;20,"")</f>
        <v/>
      </c>
    </row>
    <row r="241" spans="18:18" x14ac:dyDescent="0.35">
      <c r="R241" s="91" t="str" cm="1">
        <f t="array" ref="R241">_xlfn.IFS($Q241="Yes","Reported to DEP",$H241 &gt;=20,"Elevated Phycocyanin",$H241&lt;20,"")</f>
        <v/>
      </c>
    </row>
    <row r="242" spans="18:18" x14ac:dyDescent="0.35">
      <c r="R242" s="91" t="str" cm="1">
        <f t="array" ref="R242">_xlfn.IFS($Q242="Yes","Reported to DEP",$H242 &gt;=20,"Elevated Phycocyanin",$H242&lt;20,"")</f>
        <v/>
      </c>
    </row>
    <row r="243" spans="18:18" x14ac:dyDescent="0.35">
      <c r="R243" s="91" t="str" cm="1">
        <f t="array" ref="R243">_xlfn.IFS($Q243="Yes","Reported to DEP",$H243 &gt;=20,"Elevated Phycocyanin",$H243&lt;20,"")</f>
        <v/>
      </c>
    </row>
    <row r="244" spans="18:18" x14ac:dyDescent="0.35">
      <c r="R244" s="91" t="str" cm="1">
        <f t="array" ref="R244">_xlfn.IFS($Q244="Yes","Reported to DEP",$H244 &gt;=20,"Elevated Phycocyanin",$H244&lt;20,"")</f>
        <v/>
      </c>
    </row>
    <row r="245" spans="18:18" x14ac:dyDescent="0.35">
      <c r="R245" s="91" t="str" cm="1">
        <f t="array" ref="R245">_xlfn.IFS($Q245="Yes","Reported to DEP",$H245 &gt;=20,"Elevated Phycocyanin",$H245&lt;20,"")</f>
        <v/>
      </c>
    </row>
    <row r="246" spans="18:18" x14ac:dyDescent="0.35">
      <c r="R246" s="91" t="str" cm="1">
        <f t="array" ref="R246">_xlfn.IFS($Q246="Yes","Reported to DEP",$H246 &gt;=20,"Elevated Phycocyanin",$H246&lt;20,"")</f>
        <v/>
      </c>
    </row>
    <row r="247" spans="18:18" x14ac:dyDescent="0.35">
      <c r="R247" s="91" t="str" cm="1">
        <f t="array" ref="R247">_xlfn.IFS($Q247="Yes","Reported to DEP",$H247 &gt;=20,"Elevated Phycocyanin",$H247&lt;20,"")</f>
        <v/>
      </c>
    </row>
    <row r="248" spans="18:18" x14ac:dyDescent="0.35">
      <c r="R248" s="91" t="str" cm="1">
        <f t="array" ref="R248">_xlfn.IFS($Q248="Yes","Reported to DEP",$H248 &gt;=20,"Elevated Phycocyanin",$H248&lt;20,"")</f>
        <v/>
      </c>
    </row>
    <row r="249" spans="18:18" x14ac:dyDescent="0.35">
      <c r="R249" s="91" t="str" cm="1">
        <f t="array" ref="R249">_xlfn.IFS($Q249="Yes","Reported to DEP",$H249 &gt;=20,"Elevated Phycocyanin",$H249&lt;20,"")</f>
        <v/>
      </c>
    </row>
    <row r="250" spans="18:18" x14ac:dyDescent="0.35">
      <c r="R250" s="91" t="str" cm="1">
        <f t="array" ref="R250">_xlfn.IFS($Q250="Yes","Reported to DEP",$H250 &gt;=20,"Elevated Phycocyanin",$H250&lt;20,"")</f>
        <v/>
      </c>
    </row>
    <row r="251" spans="18:18" x14ac:dyDescent="0.35">
      <c r="R251" s="91" t="str" cm="1">
        <f t="array" ref="R251">_xlfn.IFS($Q251="Yes","Reported to DEP",$H251 &gt;=20,"Elevated Phycocyanin",$H251&lt;20,"")</f>
        <v/>
      </c>
    </row>
    <row r="252" spans="18:18" x14ac:dyDescent="0.35">
      <c r="R252" s="91" t="str" cm="1">
        <f t="array" ref="R252">_xlfn.IFS($Q252="Yes","Reported to DEP",$H252 &gt;=20,"Elevated Phycocyanin",$H252&lt;20,"")</f>
        <v/>
      </c>
    </row>
    <row r="253" spans="18:18" x14ac:dyDescent="0.35">
      <c r="R253" s="91" t="str" cm="1">
        <f t="array" ref="R253">_xlfn.IFS($Q253="Yes","Reported to DEP",$H253 &gt;=20,"Elevated Phycocyanin",$H253&lt;20,"")</f>
        <v/>
      </c>
    </row>
    <row r="254" spans="18:18" x14ac:dyDescent="0.35">
      <c r="R254" s="91" t="str" cm="1">
        <f t="array" ref="R254">_xlfn.IFS($Q254="Yes","Reported to DEP",$H254 &gt;=20,"Elevated Phycocyanin",$H254&lt;20,"")</f>
        <v/>
      </c>
    </row>
    <row r="255" spans="18:18" x14ac:dyDescent="0.35">
      <c r="R255" s="91" t="str" cm="1">
        <f t="array" ref="R255">_xlfn.IFS($Q255="Yes","Reported to DEP",$H255 &gt;=20,"Elevated Phycocyanin",$H255&lt;20,"")</f>
        <v/>
      </c>
    </row>
    <row r="256" spans="18:18" x14ac:dyDescent="0.35">
      <c r="R256" s="91" t="str" cm="1">
        <f t="array" ref="R256">_xlfn.IFS($Q256="Yes","Reported to DEP",$H256 &gt;=20,"Elevated Phycocyanin",$H256&lt;20,"")</f>
        <v/>
      </c>
    </row>
    <row r="257" spans="18:18" x14ac:dyDescent="0.35">
      <c r="R257" s="91" t="str" cm="1">
        <f t="array" ref="R257">_xlfn.IFS($Q257="Yes","Reported to DEP",$H257 &gt;=20,"Elevated Phycocyanin",$H257&lt;20,"")</f>
        <v/>
      </c>
    </row>
    <row r="258" spans="18:18" x14ac:dyDescent="0.35">
      <c r="R258" s="91" t="str" cm="1">
        <f t="array" ref="R258">_xlfn.IFS($Q258="Yes","Reported to DEP",$H258 &gt;=20,"Elevated Phycocyanin",$H258&lt;20,"")</f>
        <v/>
      </c>
    </row>
    <row r="259" spans="18:18" x14ac:dyDescent="0.35">
      <c r="R259" s="91" t="str" cm="1">
        <f t="array" ref="R259">_xlfn.IFS($Q259="Yes","Reported to DEP",$H259 &gt;=20,"Elevated Phycocyanin",$H259&lt;20,"")</f>
        <v/>
      </c>
    </row>
    <row r="260" spans="18:18" x14ac:dyDescent="0.35">
      <c r="R260" s="91" t="str" cm="1">
        <f t="array" ref="R260">_xlfn.IFS($Q260="Yes","Reported to DEP",$H260 &gt;=20,"Elevated Phycocyanin",$H260&lt;20,"")</f>
        <v/>
      </c>
    </row>
    <row r="261" spans="18:18" x14ac:dyDescent="0.35">
      <c r="R261" s="91" t="str" cm="1">
        <f t="array" ref="R261">_xlfn.IFS($Q261="Yes","Reported to DEP",$H261 &gt;=20,"Elevated Phycocyanin",$H261&lt;20,"")</f>
        <v/>
      </c>
    </row>
    <row r="262" spans="18:18" x14ac:dyDescent="0.35">
      <c r="R262" s="91" t="str" cm="1">
        <f t="array" ref="R262">_xlfn.IFS($Q262="Yes","Reported to DEP",$H262 &gt;=20,"Elevated Phycocyanin",$H262&lt;20,"")</f>
        <v/>
      </c>
    </row>
    <row r="263" spans="18:18" x14ac:dyDescent="0.35">
      <c r="R263" s="91" t="str" cm="1">
        <f t="array" ref="R263">_xlfn.IFS($Q263="Yes","Reported to DEP",$H263 &gt;=20,"Elevated Phycocyanin",$H263&lt;20,"")</f>
        <v/>
      </c>
    </row>
    <row r="264" spans="18:18" x14ac:dyDescent="0.35">
      <c r="R264" s="91" t="str" cm="1">
        <f t="array" ref="R264">_xlfn.IFS($Q264="Yes","Reported to DEP",$H264 &gt;=20,"Elevated Phycocyanin",$H264&lt;20,"")</f>
        <v/>
      </c>
    </row>
    <row r="265" spans="18:18" x14ac:dyDescent="0.35">
      <c r="R265" s="91" t="str" cm="1">
        <f t="array" ref="R265">_xlfn.IFS($Q265="Yes","Reported to DEP",$H265 &gt;=20,"Elevated Phycocyanin",$H265&lt;20,"")</f>
        <v/>
      </c>
    </row>
    <row r="266" spans="18:18" x14ac:dyDescent="0.35">
      <c r="R266" s="91" t="str" cm="1">
        <f t="array" ref="R266">_xlfn.IFS($Q266="Yes","Reported to DEP",$H266 &gt;=20,"Elevated Phycocyanin",$H266&lt;20,"")</f>
        <v/>
      </c>
    </row>
    <row r="267" spans="18:18" x14ac:dyDescent="0.35">
      <c r="R267" s="91" t="str" cm="1">
        <f t="array" ref="R267">_xlfn.IFS($Q267="Yes","Reported to DEP",$H267 &gt;=20,"Elevated Phycocyanin",$H267&lt;20,"")</f>
        <v/>
      </c>
    </row>
    <row r="268" spans="18:18" x14ac:dyDescent="0.35">
      <c r="R268" s="91" t="str" cm="1">
        <f t="array" ref="R268">_xlfn.IFS($Q268="Yes","Reported to DEP",$H268 &gt;=20,"Elevated Phycocyanin",$H268&lt;20,"")</f>
        <v/>
      </c>
    </row>
    <row r="269" spans="18:18" x14ac:dyDescent="0.35">
      <c r="R269" s="91" t="str" cm="1">
        <f t="array" ref="R269">_xlfn.IFS($Q269="Yes","Reported to DEP",$H269 &gt;=20,"Elevated Phycocyanin",$H269&lt;20,"")</f>
        <v/>
      </c>
    </row>
    <row r="270" spans="18:18" x14ac:dyDescent="0.35">
      <c r="R270" s="91" t="str" cm="1">
        <f t="array" ref="R270">_xlfn.IFS($Q270="Yes","Reported to DEP",$H270 &gt;=20,"Elevated Phycocyanin",$H270&lt;20,"")</f>
        <v/>
      </c>
    </row>
    <row r="271" spans="18:18" x14ac:dyDescent="0.35">
      <c r="R271" s="91" t="str" cm="1">
        <f t="array" ref="R271">_xlfn.IFS($Q271="Yes","Reported to DEP",$H271 &gt;=20,"Elevated Phycocyanin",$H271&lt;20,"")</f>
        <v/>
      </c>
    </row>
    <row r="272" spans="18:18" x14ac:dyDescent="0.35">
      <c r="R272" s="91" t="str" cm="1">
        <f t="array" ref="R272">_xlfn.IFS($Q272="Yes","Reported to DEP",$H272 &gt;=20,"Elevated Phycocyanin",$H272&lt;20,"")</f>
        <v/>
      </c>
    </row>
    <row r="273" spans="18:18" x14ac:dyDescent="0.35">
      <c r="R273" s="91" t="str" cm="1">
        <f t="array" ref="R273">_xlfn.IFS($Q273="Yes","Reported to DEP",$H273 &gt;=20,"Elevated Phycocyanin",$H273&lt;20,"")</f>
        <v/>
      </c>
    </row>
    <row r="274" spans="18:18" x14ac:dyDescent="0.35">
      <c r="R274" s="91" t="str" cm="1">
        <f t="array" ref="R274">_xlfn.IFS($Q274="Yes","Reported to DEP",$H274 &gt;=20,"Elevated Phycocyanin",$H274&lt;20,"")</f>
        <v/>
      </c>
    </row>
    <row r="275" spans="18:18" x14ac:dyDescent="0.35">
      <c r="R275" s="91" t="str" cm="1">
        <f t="array" ref="R275">_xlfn.IFS($Q275="Yes","Reported to DEP",$H275 &gt;=20,"Elevated Phycocyanin",$H275&lt;20,"")</f>
        <v/>
      </c>
    </row>
    <row r="276" spans="18:18" x14ac:dyDescent="0.35">
      <c r="R276" s="91" t="str" cm="1">
        <f t="array" ref="R276">_xlfn.IFS($Q276="Yes","Reported to DEP",$H276 &gt;=20,"Elevated Phycocyanin",$H276&lt;20,"")</f>
        <v/>
      </c>
    </row>
  </sheetData>
  <sortState xmlns:xlrd2="http://schemas.microsoft.com/office/spreadsheetml/2017/richdata2" ref="A55:XFD61">
    <sortCondition ref="A55:A61"/>
  </sortState>
  <mergeCells count="16">
    <mergeCell ref="S1:V1"/>
    <mergeCell ref="A1:A2"/>
    <mergeCell ref="B1:B2"/>
    <mergeCell ref="C1:C2"/>
    <mergeCell ref="D1:D2"/>
    <mergeCell ref="E1:H1"/>
    <mergeCell ref="N1:N2"/>
    <mergeCell ref="O1:O2"/>
    <mergeCell ref="P1:P2"/>
    <mergeCell ref="Q1:Q2"/>
    <mergeCell ref="R1:R2"/>
    <mergeCell ref="I1:I2"/>
    <mergeCell ref="J1:J2"/>
    <mergeCell ref="K1:K2"/>
    <mergeCell ref="L1:L2"/>
    <mergeCell ref="M1:M2"/>
  </mergeCells>
  <conditionalFormatting sqref="B1:C1">
    <cfRule type="expression" dxfId="13" priority="59">
      <formula>$H2&gt;12</formula>
    </cfRule>
  </conditionalFormatting>
  <conditionalFormatting sqref="I88:I100">
    <cfRule type="cellIs" dxfId="12" priority="17" operator="greaterThan">
      <formula>8.5</formula>
    </cfRule>
    <cfRule type="cellIs" dxfId="11" priority="18" operator="lessThan">
      <formula>6.5</formula>
    </cfRule>
  </conditionalFormatting>
  <conditionalFormatting sqref="I103:I118">
    <cfRule type="cellIs" dxfId="10" priority="12" operator="greaterThan">
      <formula>8.5</formula>
    </cfRule>
    <cfRule type="cellIs" dxfId="9" priority="13" operator="lessThan">
      <formula>6.5</formula>
    </cfRule>
  </conditionalFormatting>
  <conditionalFormatting sqref="I141:I146">
    <cfRule type="cellIs" dxfId="8" priority="8" operator="greaterThan">
      <formula>8.5</formula>
    </cfRule>
    <cfRule type="cellIs" dxfId="7" priority="9" operator="lessThan">
      <formula>6.5</formula>
    </cfRule>
  </conditionalFormatting>
  <conditionalFormatting sqref="I150:I155">
    <cfRule type="cellIs" dxfId="6" priority="3" operator="greaterThan">
      <formula>8.5</formula>
    </cfRule>
    <cfRule type="cellIs" dxfId="5" priority="4" operator="lessThan">
      <formula>6.5</formula>
    </cfRule>
  </conditionalFormatting>
  <conditionalFormatting sqref="I103:O118 I141:O146 I150:O155 I88:O100 O147">
    <cfRule type="beginsWith" dxfId="4" priority="15" operator="beginsWith" text="NA">
      <formula>LEFT((I88),LEN("NA"))=("NA")</formula>
    </cfRule>
  </conditionalFormatting>
  <conditionalFormatting sqref="K88:K100">
    <cfRule type="cellIs" dxfId="3" priority="16" operator="lessThan">
      <formula>5</formula>
    </cfRule>
  </conditionalFormatting>
  <conditionalFormatting sqref="K103:K118">
    <cfRule type="cellIs" dxfId="2" priority="11" operator="lessThan">
      <formula>5</formula>
    </cfRule>
  </conditionalFormatting>
  <conditionalFormatting sqref="K141:K146">
    <cfRule type="cellIs" dxfId="1" priority="7" operator="lessThan">
      <formula>5</formula>
    </cfRule>
  </conditionalFormatting>
  <conditionalFormatting sqref="K150:K155">
    <cfRule type="cellIs" dxfId="0" priority="2" operator="lessThan">
      <formula>5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28E56-2190-4E00-AE04-FEE07959ACA8}">
  <dimension ref="A1:E161"/>
  <sheetViews>
    <sheetView zoomScaleNormal="100" workbookViewId="0">
      <pane ySplit="1" topLeftCell="A2" activePane="bottomLeft" state="frozen"/>
      <selection pane="bottomLeft" activeCell="R14" sqref="R14"/>
    </sheetView>
  </sheetViews>
  <sheetFormatPr defaultColWidth="8.453125" defaultRowHeight="14.5" x14ac:dyDescent="0.35"/>
  <cols>
    <col min="2" max="2" width="9.453125" style="73" bestFit="1" customWidth="1"/>
    <col min="3" max="3" width="10" style="73" bestFit="1" customWidth="1"/>
    <col min="4" max="4" width="22.6328125" bestFit="1" customWidth="1"/>
    <col min="5" max="5" width="9.6328125" customWidth="1"/>
    <col min="8" max="9" width="12.453125" bestFit="1" customWidth="1"/>
  </cols>
  <sheetData>
    <row r="1" spans="1:5" x14ac:dyDescent="0.35">
      <c r="A1" s="1" t="s">
        <v>2088</v>
      </c>
      <c r="B1" s="68" t="s">
        <v>147</v>
      </c>
      <c r="C1" s="68" t="s">
        <v>148</v>
      </c>
      <c r="D1" s="159" t="s">
        <v>2079</v>
      </c>
      <c r="E1" s="159" t="s">
        <v>2089</v>
      </c>
    </row>
    <row r="2" spans="1:5" ht="15" customHeight="1" x14ac:dyDescent="0.35">
      <c r="A2" s="43" t="s">
        <v>381</v>
      </c>
      <c r="B2" s="67">
        <v>40.148150000000001</v>
      </c>
      <c r="C2" s="67">
        <v>-74.718249999999998</v>
      </c>
      <c r="D2" t="s">
        <v>2090</v>
      </c>
      <c r="E2" t="s">
        <v>2091</v>
      </c>
    </row>
    <row r="3" spans="1:5" x14ac:dyDescent="0.35">
      <c r="A3" s="43" t="s">
        <v>316</v>
      </c>
      <c r="B3" s="67">
        <v>40.218231850000002</v>
      </c>
      <c r="C3" s="67">
        <v>-74.763124950000005</v>
      </c>
      <c r="D3" t="s">
        <v>2092</v>
      </c>
      <c r="E3" t="s">
        <v>2093</v>
      </c>
    </row>
    <row r="4" spans="1:5" x14ac:dyDescent="0.35">
      <c r="A4" s="43" t="s">
        <v>614</v>
      </c>
      <c r="B4" s="67">
        <v>40.230508</v>
      </c>
      <c r="C4" s="67">
        <v>-74.742507000000003</v>
      </c>
      <c r="D4" t="s">
        <v>2092</v>
      </c>
      <c r="E4" t="s">
        <v>2094</v>
      </c>
    </row>
    <row r="5" spans="1:5" x14ac:dyDescent="0.35">
      <c r="A5" s="43" t="s">
        <v>708</v>
      </c>
      <c r="B5" s="67">
        <v>40.318508999999999</v>
      </c>
      <c r="C5" s="67">
        <v>-74.838027999999994</v>
      </c>
      <c r="D5" t="s">
        <v>2092</v>
      </c>
      <c r="E5" t="s">
        <v>2095</v>
      </c>
    </row>
    <row r="6" spans="1:5" x14ac:dyDescent="0.35">
      <c r="A6" s="43" t="s">
        <v>388</v>
      </c>
      <c r="B6" s="67">
        <v>40.264367</v>
      </c>
      <c r="C6" s="67">
        <v>-74.711905999999999</v>
      </c>
      <c r="D6" t="s">
        <v>2092</v>
      </c>
      <c r="E6" t="s">
        <v>2096</v>
      </c>
    </row>
    <row r="7" spans="1:5" x14ac:dyDescent="0.35">
      <c r="A7" s="43" t="s">
        <v>622</v>
      </c>
      <c r="B7" s="67">
        <v>40.270032</v>
      </c>
      <c r="C7" s="67">
        <v>-74.671763999999996</v>
      </c>
      <c r="D7" t="s">
        <v>2092</v>
      </c>
      <c r="E7" t="s">
        <v>2097</v>
      </c>
    </row>
    <row r="8" spans="1:5" x14ac:dyDescent="0.35">
      <c r="A8" s="43" t="s">
        <v>825</v>
      </c>
      <c r="B8" s="67">
        <v>40.241914999999999</v>
      </c>
      <c r="C8" s="67">
        <v>-74.594793999999993</v>
      </c>
      <c r="D8" t="s">
        <v>2092</v>
      </c>
      <c r="E8" t="s">
        <v>2098</v>
      </c>
    </row>
    <row r="9" spans="1:5" x14ac:dyDescent="0.35">
      <c r="A9" s="43" t="s">
        <v>2099</v>
      </c>
      <c r="B9" s="67">
        <v>40.218361000000002</v>
      </c>
      <c r="C9" s="67">
        <v>-74.560210999999995</v>
      </c>
      <c r="D9" t="s">
        <v>2092</v>
      </c>
      <c r="E9" t="s">
        <v>2100</v>
      </c>
    </row>
    <row r="10" spans="1:5" x14ac:dyDescent="0.35">
      <c r="A10" s="43" t="s">
        <v>2101</v>
      </c>
      <c r="B10" s="67">
        <v>40.207211000000001</v>
      </c>
      <c r="C10" s="67">
        <v>-74.549859999999995</v>
      </c>
      <c r="D10" t="s">
        <v>2092</v>
      </c>
      <c r="E10" t="s">
        <v>2102</v>
      </c>
    </row>
    <row r="11" spans="1:5" x14ac:dyDescent="0.35">
      <c r="A11" s="43" t="s">
        <v>2103</v>
      </c>
      <c r="B11" s="67">
        <v>40.245710000000003</v>
      </c>
      <c r="C11" s="67">
        <v>-74.730270000000004</v>
      </c>
      <c r="D11" t="s">
        <v>2092</v>
      </c>
      <c r="E11" t="s">
        <v>2104</v>
      </c>
    </row>
    <row r="12" spans="1:5" x14ac:dyDescent="0.35">
      <c r="A12" s="43" t="s">
        <v>312</v>
      </c>
      <c r="B12" s="67">
        <v>40.215486130000002</v>
      </c>
      <c r="C12" s="67">
        <v>-74.51750036</v>
      </c>
      <c r="D12" t="s">
        <v>2105</v>
      </c>
      <c r="E12" t="s">
        <v>2106</v>
      </c>
    </row>
    <row r="13" spans="1:5" x14ac:dyDescent="0.35">
      <c r="A13" s="43" t="s">
        <v>627</v>
      </c>
      <c r="B13" s="67">
        <v>40.175459740000001</v>
      </c>
      <c r="C13" s="67">
        <v>-74.586572219999994</v>
      </c>
      <c r="D13" t="s">
        <v>2107</v>
      </c>
    </row>
    <row r="14" spans="1:5" x14ac:dyDescent="0.35">
      <c r="A14" s="43" t="s">
        <v>154</v>
      </c>
      <c r="B14" s="67">
        <v>40.400170000000003</v>
      </c>
      <c r="C14" s="67">
        <v>-74.84299</v>
      </c>
      <c r="D14" t="s">
        <v>2108</v>
      </c>
    </row>
    <row r="15" spans="1:5" x14ac:dyDescent="0.35">
      <c r="A15" s="43" t="s">
        <v>168</v>
      </c>
      <c r="B15" s="67">
        <v>40.378843359999998</v>
      </c>
      <c r="C15" s="67">
        <v>-74.948355179999993</v>
      </c>
      <c r="D15" t="s">
        <v>2109</v>
      </c>
      <c r="E15" t="s">
        <v>2110</v>
      </c>
    </row>
    <row r="16" spans="1:5" x14ac:dyDescent="0.35">
      <c r="A16" s="43" t="s">
        <v>175</v>
      </c>
      <c r="B16" s="67">
        <v>40.40331518</v>
      </c>
      <c r="C16" s="67">
        <v>-74.913594959999998</v>
      </c>
      <c r="D16" t="s">
        <v>2109</v>
      </c>
      <c r="E16" t="s">
        <v>2111</v>
      </c>
    </row>
    <row r="17" spans="1:5" x14ac:dyDescent="0.35">
      <c r="A17" s="43" t="s">
        <v>181</v>
      </c>
      <c r="B17" s="67">
        <v>40.318354999999997</v>
      </c>
      <c r="C17" s="67">
        <v>-74.612534999999994</v>
      </c>
      <c r="D17" t="s">
        <v>2112</v>
      </c>
      <c r="E17" t="s">
        <v>2113</v>
      </c>
    </row>
    <row r="18" spans="1:5" x14ac:dyDescent="0.35">
      <c r="A18" s="43" t="s">
        <v>721</v>
      </c>
      <c r="B18" s="67">
        <v>40.278210000000001</v>
      </c>
      <c r="C18" s="67">
        <v>-74.577079999999995</v>
      </c>
      <c r="D18" t="s">
        <v>2112</v>
      </c>
      <c r="E18" t="s">
        <v>2114</v>
      </c>
    </row>
    <row r="19" spans="1:5" x14ac:dyDescent="0.35">
      <c r="A19" s="43" t="s">
        <v>2052</v>
      </c>
      <c r="B19" s="67">
        <v>40.419798999999998</v>
      </c>
      <c r="C19" s="67">
        <v>-74.639232000000007</v>
      </c>
      <c r="D19" t="s">
        <v>2115</v>
      </c>
    </row>
    <row r="20" spans="1:5" x14ac:dyDescent="0.35">
      <c r="A20" s="43" t="s">
        <v>186</v>
      </c>
      <c r="B20" s="67">
        <v>40.416029999999999</v>
      </c>
      <c r="C20" s="67">
        <v>-74.643029999999996</v>
      </c>
      <c r="D20" t="s">
        <v>2115</v>
      </c>
      <c r="E20" t="s">
        <v>2116</v>
      </c>
    </row>
    <row r="21" spans="1:5" x14ac:dyDescent="0.35">
      <c r="A21" s="43" t="s">
        <v>2117</v>
      </c>
      <c r="B21" s="67">
        <v>40.41563</v>
      </c>
      <c r="C21" s="67">
        <v>-74.663751000000005</v>
      </c>
      <c r="D21" t="s">
        <v>2115</v>
      </c>
      <c r="E21" t="s">
        <v>2114</v>
      </c>
    </row>
    <row r="22" spans="1:5" x14ac:dyDescent="0.35">
      <c r="A22" s="43" t="s">
        <v>2118</v>
      </c>
      <c r="B22" s="67">
        <v>40.394540999999997</v>
      </c>
      <c r="C22" s="67">
        <v>-74.700892999999994</v>
      </c>
      <c r="D22" t="s">
        <v>2115</v>
      </c>
      <c r="E22" t="s">
        <v>2119</v>
      </c>
    </row>
    <row r="23" spans="1:5" x14ac:dyDescent="0.35">
      <c r="A23" s="43" t="s">
        <v>636</v>
      </c>
      <c r="B23" s="67">
        <v>40.384417999999997</v>
      </c>
      <c r="C23" s="67">
        <v>-74.740617999999998</v>
      </c>
      <c r="D23" t="s">
        <v>2115</v>
      </c>
      <c r="E23" t="s">
        <v>2120</v>
      </c>
    </row>
    <row r="24" spans="1:5" x14ac:dyDescent="0.35">
      <c r="A24" s="43" t="s">
        <v>638</v>
      </c>
      <c r="B24" s="67">
        <v>40.385750000000002</v>
      </c>
      <c r="C24" s="67">
        <v>-74.760490000000004</v>
      </c>
      <c r="D24" t="s">
        <v>2115</v>
      </c>
      <c r="E24" t="s">
        <v>2121</v>
      </c>
    </row>
    <row r="25" spans="1:5" x14ac:dyDescent="0.35">
      <c r="A25" s="43" t="s">
        <v>2122</v>
      </c>
      <c r="B25" s="67">
        <v>40.421582999999998</v>
      </c>
      <c r="C25" s="67">
        <v>-74.632383000000004</v>
      </c>
      <c r="D25" t="s">
        <v>2115</v>
      </c>
      <c r="E25" t="s">
        <v>2123</v>
      </c>
    </row>
    <row r="26" spans="1:5" x14ac:dyDescent="0.35">
      <c r="A26" s="43" t="s">
        <v>2124</v>
      </c>
      <c r="B26" s="67">
        <v>40.436011999999998</v>
      </c>
      <c r="C26" s="67">
        <v>-74.656341999999995</v>
      </c>
      <c r="D26" t="s">
        <v>2112</v>
      </c>
      <c r="E26" t="s">
        <v>2125</v>
      </c>
    </row>
    <row r="27" spans="1:5" x14ac:dyDescent="0.35">
      <c r="A27" s="43" t="s">
        <v>189</v>
      </c>
      <c r="B27" s="67">
        <v>40.34075</v>
      </c>
      <c r="C27" s="67">
        <v>-74.785290000000003</v>
      </c>
      <c r="D27" t="s">
        <v>2126</v>
      </c>
    </row>
    <row r="28" spans="1:5" x14ac:dyDescent="0.35">
      <c r="A28" s="43" t="s">
        <v>195</v>
      </c>
      <c r="B28" s="67">
        <v>40.310830000000003</v>
      </c>
      <c r="C28" s="67">
        <v>-74.511889999999994</v>
      </c>
      <c r="D28" t="s">
        <v>2127</v>
      </c>
    </row>
    <row r="29" spans="1:5" x14ac:dyDescent="0.35">
      <c r="A29" s="43" t="s">
        <v>2128</v>
      </c>
      <c r="B29" s="67">
        <v>40.436118059999998</v>
      </c>
      <c r="C29" s="67">
        <v>-74.614555629999998</v>
      </c>
      <c r="D29" t="s">
        <v>2129</v>
      </c>
    </row>
    <row r="30" spans="1:5" x14ac:dyDescent="0.35">
      <c r="A30" s="43" t="s">
        <v>2130</v>
      </c>
      <c r="B30" s="67">
        <v>40.331639000000003</v>
      </c>
      <c r="C30" s="67">
        <v>-74.652628000000007</v>
      </c>
      <c r="D30" t="s">
        <v>2129</v>
      </c>
      <c r="E30" t="s">
        <v>2131</v>
      </c>
    </row>
    <row r="31" spans="1:5" x14ac:dyDescent="0.35">
      <c r="A31" s="43" t="s">
        <v>2132</v>
      </c>
      <c r="B31" s="67">
        <v>40.528737999999997</v>
      </c>
      <c r="C31" s="67">
        <v>-74.582012000000006</v>
      </c>
      <c r="D31" t="s">
        <v>2129</v>
      </c>
      <c r="E31" t="s">
        <v>2133</v>
      </c>
    </row>
    <row r="32" spans="1:5" x14ac:dyDescent="0.35">
      <c r="A32" s="43" t="s">
        <v>2134</v>
      </c>
      <c r="B32" s="67">
        <v>40.326652000000003</v>
      </c>
      <c r="C32" s="67">
        <v>-74.602931999999996</v>
      </c>
      <c r="D32" t="s">
        <v>2135</v>
      </c>
      <c r="E32" t="s">
        <v>2136</v>
      </c>
    </row>
    <row r="33" spans="1:5" x14ac:dyDescent="0.35">
      <c r="A33" s="43" t="s">
        <v>198</v>
      </c>
      <c r="B33" s="67">
        <v>40.309793999999997</v>
      </c>
      <c r="C33" s="67">
        <v>-74.516903999999997</v>
      </c>
      <c r="D33" t="s">
        <v>2135</v>
      </c>
      <c r="E33" t="s">
        <v>2137</v>
      </c>
    </row>
    <row r="34" spans="1:5" x14ac:dyDescent="0.35">
      <c r="A34" s="43" t="s">
        <v>201</v>
      </c>
      <c r="B34" s="74">
        <v>40.326120000000003</v>
      </c>
      <c r="C34" s="67">
        <v>-74.603478999999993</v>
      </c>
      <c r="D34" t="s">
        <v>2135</v>
      </c>
      <c r="E34" t="s">
        <v>2138</v>
      </c>
    </row>
    <row r="35" spans="1:5" x14ac:dyDescent="0.35">
      <c r="A35" s="43" t="s">
        <v>2139</v>
      </c>
      <c r="B35" s="67">
        <v>40.305141999999996</v>
      </c>
      <c r="C35" s="67">
        <v>-74.473196999999999</v>
      </c>
      <c r="D35" t="s">
        <v>2135</v>
      </c>
      <c r="E35" t="s">
        <v>2140</v>
      </c>
    </row>
    <row r="36" spans="1:5" x14ac:dyDescent="0.35">
      <c r="A36" s="43" t="s">
        <v>2141</v>
      </c>
      <c r="B36" s="67">
        <v>40.329949999999997</v>
      </c>
      <c r="C36" s="67">
        <v>-74.545590000000004</v>
      </c>
      <c r="D36" t="s">
        <v>2135</v>
      </c>
      <c r="E36" t="s">
        <v>2142</v>
      </c>
    </row>
    <row r="37" spans="1:5" x14ac:dyDescent="0.35">
      <c r="A37" s="43" t="s">
        <v>2143</v>
      </c>
      <c r="B37" s="67">
        <v>40.134520000000002</v>
      </c>
      <c r="C37" s="67">
        <v>-74.558369999999996</v>
      </c>
      <c r="D37" t="s">
        <v>2090</v>
      </c>
      <c r="E37" t="s">
        <v>2144</v>
      </c>
    </row>
    <row r="38" spans="1:5" x14ac:dyDescent="0.35">
      <c r="A38" s="43" t="s">
        <v>2145</v>
      </c>
      <c r="B38" s="67">
        <v>40.382736999999999</v>
      </c>
      <c r="C38" s="67">
        <v>-74.684835000000007</v>
      </c>
      <c r="D38" t="s">
        <v>2146</v>
      </c>
      <c r="E38" t="s">
        <v>2147</v>
      </c>
    </row>
    <row r="39" spans="1:5" x14ac:dyDescent="0.35">
      <c r="A39" s="43" t="s">
        <v>2148</v>
      </c>
      <c r="B39" s="67">
        <v>40.373941000000002</v>
      </c>
      <c r="C39" s="67">
        <v>-74.620018000000002</v>
      </c>
      <c r="D39" t="s">
        <v>2149</v>
      </c>
      <c r="E39" t="s">
        <v>2150</v>
      </c>
    </row>
    <row r="40" spans="1:5" x14ac:dyDescent="0.35">
      <c r="A40" s="43" t="s">
        <v>207</v>
      </c>
      <c r="B40" s="67">
        <v>40.346474999999998</v>
      </c>
      <c r="C40" s="67">
        <v>-74.627359999999996</v>
      </c>
      <c r="D40" t="s">
        <v>2151</v>
      </c>
      <c r="E40" t="s">
        <v>2152</v>
      </c>
    </row>
    <row r="41" spans="1:5" x14ac:dyDescent="0.35">
      <c r="A41" s="43" t="s">
        <v>211</v>
      </c>
      <c r="B41" s="67">
        <v>40.341736330000003</v>
      </c>
      <c r="C41" s="67">
        <v>-74.647461930000006</v>
      </c>
      <c r="D41" t="s">
        <v>2151</v>
      </c>
      <c r="E41" t="s">
        <v>2153</v>
      </c>
    </row>
    <row r="42" spans="1:5" x14ac:dyDescent="0.35">
      <c r="A42" s="43" t="s">
        <v>217</v>
      </c>
      <c r="B42" s="67">
        <v>40.366805919999997</v>
      </c>
      <c r="C42" s="67">
        <v>-74.625728370000004</v>
      </c>
      <c r="D42" t="s">
        <v>2151</v>
      </c>
      <c r="E42" t="s">
        <v>2154</v>
      </c>
    </row>
    <row r="43" spans="1:5" x14ac:dyDescent="0.35">
      <c r="A43" s="43" t="s">
        <v>339</v>
      </c>
      <c r="B43" s="67">
        <v>40.255357529999998</v>
      </c>
      <c r="C43" s="67">
        <v>-74.723866979999997</v>
      </c>
      <c r="D43" t="s">
        <v>2155</v>
      </c>
    </row>
    <row r="44" spans="1:5" x14ac:dyDescent="0.35">
      <c r="A44" s="43" t="s">
        <v>2156</v>
      </c>
      <c r="B44" s="67">
        <v>40.457090000000001</v>
      </c>
      <c r="C44" s="67">
        <v>-74.685553999999996</v>
      </c>
      <c r="D44" t="s">
        <v>2157</v>
      </c>
      <c r="E44" t="s">
        <v>2158</v>
      </c>
    </row>
    <row r="45" spans="1:5" x14ac:dyDescent="0.35">
      <c r="A45" s="43" t="s">
        <v>2159</v>
      </c>
      <c r="B45" s="67">
        <v>40.454264000000002</v>
      </c>
      <c r="C45" s="67">
        <v>-74.660445999999993</v>
      </c>
      <c r="D45" t="s">
        <v>2157</v>
      </c>
      <c r="E45" t="s">
        <v>2160</v>
      </c>
    </row>
    <row r="46" spans="1:5" x14ac:dyDescent="0.35">
      <c r="A46" s="43" t="s">
        <v>2161</v>
      </c>
      <c r="B46" s="67">
        <v>40.322719999999997</v>
      </c>
      <c r="C46" s="119">
        <v>-74.776259999999994</v>
      </c>
      <c r="D46" t="s">
        <v>2162</v>
      </c>
      <c r="E46" t="s">
        <v>2163</v>
      </c>
    </row>
    <row r="47" spans="1:5" x14ac:dyDescent="0.35">
      <c r="A47" s="43" t="s">
        <v>223</v>
      </c>
      <c r="B47" s="67">
        <v>40.280622039999997</v>
      </c>
      <c r="C47" s="67">
        <v>-74.739950440000001</v>
      </c>
      <c r="D47" t="s">
        <v>2164</v>
      </c>
      <c r="E47" t="s">
        <v>2165</v>
      </c>
    </row>
    <row r="48" spans="1:5" x14ac:dyDescent="0.35">
      <c r="A48" s="43" t="s">
        <v>225</v>
      </c>
      <c r="B48" s="67">
        <v>40.272849999999998</v>
      </c>
      <c r="C48" s="67">
        <v>-74.779470000000003</v>
      </c>
      <c r="D48" t="s">
        <v>2166</v>
      </c>
      <c r="E48" t="s">
        <v>2167</v>
      </c>
    </row>
    <row r="49" spans="1:5" x14ac:dyDescent="0.35">
      <c r="A49" s="43" t="s">
        <v>2168</v>
      </c>
      <c r="B49" s="67">
        <v>40.530259000000001</v>
      </c>
      <c r="C49" s="67">
        <v>-74.588297999999995</v>
      </c>
      <c r="D49" t="s">
        <v>2149</v>
      </c>
      <c r="E49" t="s">
        <v>2169</v>
      </c>
    </row>
    <row r="50" spans="1:5" x14ac:dyDescent="0.35">
      <c r="A50" s="43" t="s">
        <v>2170</v>
      </c>
      <c r="B50" s="67">
        <v>40.531067</v>
      </c>
      <c r="C50" s="67">
        <v>-74.587166999999994</v>
      </c>
      <c r="D50" t="s">
        <v>2149</v>
      </c>
      <c r="E50" t="s">
        <v>2171</v>
      </c>
    </row>
    <row r="51" spans="1:5" x14ac:dyDescent="0.35">
      <c r="A51" s="43" t="s">
        <v>227</v>
      </c>
      <c r="B51" s="67">
        <v>40.333883</v>
      </c>
      <c r="C51" s="67">
        <v>-74.611664000000005</v>
      </c>
      <c r="D51" t="s">
        <v>2172</v>
      </c>
      <c r="E51" t="s">
        <v>2173</v>
      </c>
    </row>
    <row r="52" spans="1:5" x14ac:dyDescent="0.35">
      <c r="A52" s="43" t="s">
        <v>654</v>
      </c>
      <c r="B52" s="67">
        <v>40.331209999999999</v>
      </c>
      <c r="C52" s="67">
        <v>-74.616339999999994</v>
      </c>
      <c r="D52" t="s">
        <v>2172</v>
      </c>
      <c r="E52" t="s">
        <v>2174</v>
      </c>
    </row>
    <row r="53" spans="1:5" x14ac:dyDescent="0.35">
      <c r="A53" s="43" t="s">
        <v>1190</v>
      </c>
      <c r="B53" s="67">
        <v>40.361846999999997</v>
      </c>
      <c r="C53" s="67">
        <v>-74.545078000000004</v>
      </c>
      <c r="D53" t="s">
        <v>2172</v>
      </c>
      <c r="E53" t="s">
        <v>2175</v>
      </c>
    </row>
    <row r="54" spans="1:5" x14ac:dyDescent="0.35">
      <c r="A54" s="43" t="s">
        <v>231</v>
      </c>
      <c r="B54" s="67">
        <v>40.360522000000003</v>
      </c>
      <c r="C54" s="67">
        <v>-74.945435000000003</v>
      </c>
      <c r="D54" t="s">
        <v>2176</v>
      </c>
      <c r="E54" t="s">
        <v>2177</v>
      </c>
    </row>
    <row r="55" spans="1:5" x14ac:dyDescent="0.35">
      <c r="A55" s="43" t="s">
        <v>2178</v>
      </c>
      <c r="B55" s="67">
        <v>40.306451000000003</v>
      </c>
      <c r="C55" s="67">
        <v>-74.667833000000002</v>
      </c>
      <c r="D55" t="s">
        <v>2179</v>
      </c>
      <c r="E55" t="s">
        <v>2180</v>
      </c>
    </row>
    <row r="56" spans="1:5" x14ac:dyDescent="0.35">
      <c r="A56" s="43" t="s">
        <v>858</v>
      </c>
      <c r="B56" s="67">
        <v>40.244110839999998</v>
      </c>
      <c r="C56" s="67">
        <v>-74.65596438</v>
      </c>
      <c r="D56" t="s">
        <v>2181</v>
      </c>
    </row>
    <row r="57" spans="1:5" x14ac:dyDescent="0.35">
      <c r="A57" s="43" t="s">
        <v>2182</v>
      </c>
      <c r="B57" s="67">
        <v>40.216746780000001</v>
      </c>
      <c r="C57" s="120">
        <v>-74.479163020000001</v>
      </c>
      <c r="D57" t="s">
        <v>2183</v>
      </c>
      <c r="E57" t="s">
        <v>2184</v>
      </c>
    </row>
    <row r="58" spans="1:5" x14ac:dyDescent="0.35">
      <c r="A58" s="43" t="s">
        <v>236</v>
      </c>
      <c r="B58" s="67">
        <v>40.253419999999998</v>
      </c>
      <c r="C58" s="67">
        <v>-74.49906</v>
      </c>
      <c r="D58" t="s">
        <v>2185</v>
      </c>
    </row>
    <row r="59" spans="1:5" x14ac:dyDescent="0.35">
      <c r="A59" s="43" t="s">
        <v>752</v>
      </c>
      <c r="B59" s="67">
        <v>40.316657999999997</v>
      </c>
      <c r="C59" s="67">
        <v>-74.882037999999994</v>
      </c>
      <c r="D59" t="s">
        <v>2186</v>
      </c>
      <c r="E59" t="s">
        <v>2187</v>
      </c>
    </row>
    <row r="60" spans="1:5" x14ac:dyDescent="0.35">
      <c r="A60" s="43" t="s">
        <v>239</v>
      </c>
      <c r="B60" s="67">
        <v>40.312959999999997</v>
      </c>
      <c r="C60" s="67">
        <v>-74.606340000000003</v>
      </c>
      <c r="D60" t="s">
        <v>2188</v>
      </c>
    </row>
    <row r="61" spans="1:5" x14ac:dyDescent="0.35">
      <c r="A61" s="43" t="s">
        <v>349</v>
      </c>
      <c r="B61" s="67">
        <v>40.187829999999998</v>
      </c>
      <c r="C61" s="67">
        <v>-74.688609999999997</v>
      </c>
      <c r="D61" t="s">
        <v>2189</v>
      </c>
    </row>
    <row r="62" spans="1:5" x14ac:dyDescent="0.35">
      <c r="A62" s="43" t="s">
        <v>241</v>
      </c>
      <c r="B62" s="67">
        <v>40.365994000000001</v>
      </c>
      <c r="C62" s="67">
        <v>-74.627397000000002</v>
      </c>
      <c r="D62" t="s">
        <v>2190</v>
      </c>
      <c r="E62" t="s">
        <v>2191</v>
      </c>
    </row>
    <row r="63" spans="1:5" x14ac:dyDescent="0.35">
      <c r="A63" s="43" t="s">
        <v>2192</v>
      </c>
      <c r="B63" s="67">
        <v>40.359045999999999</v>
      </c>
      <c r="C63" s="67">
        <v>-74.638738000000004</v>
      </c>
      <c r="D63" t="s">
        <v>2190</v>
      </c>
      <c r="E63" t="s">
        <v>2193</v>
      </c>
    </row>
    <row r="64" spans="1:5" x14ac:dyDescent="0.35">
      <c r="A64" s="43" t="s">
        <v>2194</v>
      </c>
      <c r="B64" s="67"/>
      <c r="C64" s="67"/>
      <c r="D64" t="s">
        <v>2195</v>
      </c>
    </row>
    <row r="65" spans="1:5" x14ac:dyDescent="0.35">
      <c r="A65" s="43" t="s">
        <v>2196</v>
      </c>
      <c r="B65" s="67"/>
      <c r="C65" s="67"/>
      <c r="D65" t="s">
        <v>2195</v>
      </c>
    </row>
    <row r="66" spans="1:5" x14ac:dyDescent="0.35">
      <c r="A66" s="43" t="s">
        <v>245</v>
      </c>
      <c r="B66" s="67">
        <v>40.370761999999999</v>
      </c>
      <c r="C66" s="67">
        <v>-74.619243999999995</v>
      </c>
      <c r="D66" t="s">
        <v>2195</v>
      </c>
      <c r="E66" t="s">
        <v>2197</v>
      </c>
    </row>
    <row r="67" spans="1:5" x14ac:dyDescent="0.35">
      <c r="A67" s="43" t="s">
        <v>2198</v>
      </c>
      <c r="B67" s="67">
        <v>40.347988999999998</v>
      </c>
      <c r="C67" s="67">
        <v>-74.747183000000007</v>
      </c>
      <c r="D67" t="s">
        <v>2199</v>
      </c>
      <c r="E67" t="s">
        <v>2200</v>
      </c>
    </row>
    <row r="68" spans="1:5" x14ac:dyDescent="0.35">
      <c r="A68" s="43" t="s">
        <v>249</v>
      </c>
      <c r="B68" s="69">
        <v>40.346235999999998</v>
      </c>
      <c r="C68" s="69">
        <v>-74.744283999999993</v>
      </c>
      <c r="D68" t="s">
        <v>2199</v>
      </c>
      <c r="E68" t="s">
        <v>2201</v>
      </c>
    </row>
    <row r="69" spans="1:5" x14ac:dyDescent="0.35">
      <c r="A69" s="43" t="s">
        <v>2202</v>
      </c>
      <c r="B69" s="67"/>
      <c r="C69" s="67"/>
      <c r="D69" t="s">
        <v>2199</v>
      </c>
    </row>
    <row r="70" spans="1:5" x14ac:dyDescent="0.35">
      <c r="A70" s="43" t="s">
        <v>254</v>
      </c>
      <c r="B70" s="69">
        <v>40.340530000000001</v>
      </c>
      <c r="C70" s="69">
        <v>-74.743129999999994</v>
      </c>
      <c r="D70" t="s">
        <v>2203</v>
      </c>
      <c r="E70" t="s">
        <v>2204</v>
      </c>
    </row>
    <row r="71" spans="1:5" x14ac:dyDescent="0.35">
      <c r="A71" s="43" t="s">
        <v>1265</v>
      </c>
      <c r="B71" s="69">
        <v>40.357432000000003</v>
      </c>
      <c r="C71" s="69">
        <v>-74.765580999999997</v>
      </c>
      <c r="D71" t="s">
        <v>2203</v>
      </c>
      <c r="E71" t="s">
        <v>2205</v>
      </c>
    </row>
    <row r="72" spans="1:5" x14ac:dyDescent="0.35">
      <c r="A72" s="43" t="s">
        <v>1266</v>
      </c>
      <c r="B72" s="69">
        <v>40.361189000000003</v>
      </c>
      <c r="C72" s="69">
        <v>-74.767017999999993</v>
      </c>
      <c r="D72" t="s">
        <v>2203</v>
      </c>
      <c r="E72" t="s">
        <v>2206</v>
      </c>
    </row>
    <row r="73" spans="1:5" x14ac:dyDescent="0.35">
      <c r="A73" s="43" t="s">
        <v>1267</v>
      </c>
      <c r="B73" s="69">
        <v>40.360278000000001</v>
      </c>
      <c r="C73" s="69">
        <v>-74.767927</v>
      </c>
      <c r="D73" t="s">
        <v>2203</v>
      </c>
      <c r="E73" t="s">
        <v>2207</v>
      </c>
    </row>
    <row r="74" spans="1:5" x14ac:dyDescent="0.35">
      <c r="A74" s="43" t="s">
        <v>2208</v>
      </c>
      <c r="B74" s="74">
        <v>40.341560000000001</v>
      </c>
      <c r="C74" s="67">
        <v>-74.838489999999993</v>
      </c>
      <c r="D74" t="s">
        <v>2209</v>
      </c>
      <c r="E74" t="s">
        <v>2210</v>
      </c>
    </row>
    <row r="75" spans="1:5" x14ac:dyDescent="0.35">
      <c r="A75" s="43" t="s">
        <v>2211</v>
      </c>
      <c r="B75" s="67">
        <v>40.331629999999997</v>
      </c>
      <c r="C75" s="67">
        <v>-74.83605</v>
      </c>
      <c r="D75" t="s">
        <v>2209</v>
      </c>
      <c r="E75" t="s">
        <v>2212</v>
      </c>
    </row>
    <row r="76" spans="1:5" x14ac:dyDescent="0.35">
      <c r="A76" s="43" t="s">
        <v>2213</v>
      </c>
      <c r="B76" s="67">
        <v>40.328159999999997</v>
      </c>
      <c r="C76" s="67">
        <v>-74.836410000000001</v>
      </c>
      <c r="D76" t="s">
        <v>2209</v>
      </c>
      <c r="E76" t="s">
        <v>2214</v>
      </c>
    </row>
    <row r="77" spans="1:5" x14ac:dyDescent="0.35">
      <c r="A77" s="43" t="s">
        <v>2215</v>
      </c>
      <c r="B77" s="67">
        <v>40.318510000000003</v>
      </c>
      <c r="C77" s="67">
        <v>-74.838030000000003</v>
      </c>
      <c r="D77" t="s">
        <v>2209</v>
      </c>
      <c r="E77" t="s">
        <v>2216</v>
      </c>
    </row>
    <row r="78" spans="1:5" x14ac:dyDescent="0.35">
      <c r="A78" s="43" t="s">
        <v>2217</v>
      </c>
      <c r="B78" s="67">
        <v>40.313630000000003</v>
      </c>
      <c r="C78" s="67">
        <v>-74.837490000000003</v>
      </c>
      <c r="D78" t="s">
        <v>2209</v>
      </c>
      <c r="E78" t="s">
        <v>2218</v>
      </c>
    </row>
    <row r="79" spans="1:5" x14ac:dyDescent="0.35">
      <c r="A79" s="43" t="s">
        <v>2219</v>
      </c>
      <c r="B79" s="67"/>
      <c r="C79" s="67"/>
      <c r="D79" t="s">
        <v>2209</v>
      </c>
    </row>
    <row r="80" spans="1:5" x14ac:dyDescent="0.35">
      <c r="A80" s="43" t="s">
        <v>2220</v>
      </c>
      <c r="B80" s="67"/>
      <c r="C80" s="67"/>
      <c r="D80" t="s">
        <v>2209</v>
      </c>
    </row>
    <row r="81" spans="1:5" x14ac:dyDescent="0.35">
      <c r="A81" s="43" t="s">
        <v>770</v>
      </c>
      <c r="B81" s="67">
        <v>40.306218000000001</v>
      </c>
      <c r="C81" s="67">
        <v>-74.834236000000004</v>
      </c>
      <c r="D81" t="s">
        <v>2209</v>
      </c>
      <c r="E81" t="s">
        <v>2221</v>
      </c>
    </row>
    <row r="82" spans="1:5" x14ac:dyDescent="0.35">
      <c r="A82" s="43" t="s">
        <v>772</v>
      </c>
      <c r="B82" s="67">
        <v>40.298631</v>
      </c>
      <c r="C82" s="67">
        <v>-74.834935000000002</v>
      </c>
      <c r="D82" t="s">
        <v>2209</v>
      </c>
      <c r="E82" t="s">
        <v>2222</v>
      </c>
    </row>
    <row r="83" spans="1:5" x14ac:dyDescent="0.35">
      <c r="A83" s="43" t="s">
        <v>2223</v>
      </c>
      <c r="B83" s="67">
        <v>40.280201869999999</v>
      </c>
      <c r="C83" s="67">
        <v>-74.850877170000004</v>
      </c>
      <c r="D83" t="s">
        <v>2209</v>
      </c>
      <c r="E83" t="s">
        <v>2224</v>
      </c>
    </row>
    <row r="84" spans="1:5" x14ac:dyDescent="0.35">
      <c r="A84" s="43" t="s">
        <v>666</v>
      </c>
      <c r="B84" s="67">
        <v>40.27052183</v>
      </c>
      <c r="C84" s="67">
        <v>-74.715092040000002</v>
      </c>
      <c r="D84" t="s">
        <v>2225</v>
      </c>
      <c r="E84" t="s">
        <v>2226</v>
      </c>
    </row>
    <row r="85" spans="1:5" x14ac:dyDescent="0.35">
      <c r="A85" s="43" t="s">
        <v>2227</v>
      </c>
      <c r="B85" s="67">
        <v>40.293267399999998</v>
      </c>
      <c r="C85" s="67">
        <v>-74.725437720000002</v>
      </c>
      <c r="D85" t="s">
        <v>2228</v>
      </c>
    </row>
    <row r="86" spans="1:5" x14ac:dyDescent="0.35">
      <c r="A86" s="43" t="s">
        <v>2229</v>
      </c>
      <c r="B86" s="67">
        <v>40.348852999999998</v>
      </c>
      <c r="C86" s="67">
        <v>-74.687822999999995</v>
      </c>
      <c r="D86" t="s">
        <v>2230</v>
      </c>
      <c r="E86" t="s">
        <v>2231</v>
      </c>
    </row>
    <row r="87" spans="1:5" x14ac:dyDescent="0.35">
      <c r="A87" s="43" t="s">
        <v>2232</v>
      </c>
      <c r="B87" s="67">
        <v>40.365094999999997</v>
      </c>
      <c r="C87" s="67">
        <v>-74.676771000000002</v>
      </c>
      <c r="D87" t="s">
        <v>2230</v>
      </c>
      <c r="E87" t="s">
        <v>2233</v>
      </c>
    </row>
    <row r="88" spans="1:5" x14ac:dyDescent="0.35">
      <c r="A88" s="43" t="s">
        <v>256</v>
      </c>
      <c r="B88" s="67">
        <v>40.3635351</v>
      </c>
      <c r="C88" s="67">
        <v>-74.680059</v>
      </c>
      <c r="D88" t="s">
        <v>2230</v>
      </c>
      <c r="E88" t="s">
        <v>2234</v>
      </c>
    </row>
    <row r="89" spans="1:5" x14ac:dyDescent="0.35">
      <c r="A89" s="43" t="s">
        <v>2235</v>
      </c>
      <c r="B89" s="67">
        <v>40.367753739999998</v>
      </c>
      <c r="C89" s="67">
        <v>-74.664334269999998</v>
      </c>
      <c r="D89" t="s">
        <v>2230</v>
      </c>
    </row>
    <row r="90" spans="1:5" x14ac:dyDescent="0.35">
      <c r="A90" s="43" t="s">
        <v>260</v>
      </c>
      <c r="B90" s="69">
        <v>40.258123560000001</v>
      </c>
      <c r="C90" s="69">
        <v>-74.520177450000006</v>
      </c>
      <c r="D90" t="s">
        <v>2236</v>
      </c>
    </row>
    <row r="91" spans="1:5" x14ac:dyDescent="0.35">
      <c r="A91" s="43" t="s">
        <v>2237</v>
      </c>
      <c r="B91" s="67">
        <v>40.249184</v>
      </c>
      <c r="C91" s="67">
        <v>-74.710966999999997</v>
      </c>
      <c r="D91" t="s">
        <v>2238</v>
      </c>
      <c r="E91" t="s">
        <v>2239</v>
      </c>
    </row>
    <row r="92" spans="1:5" x14ac:dyDescent="0.35">
      <c r="A92" s="43" t="s">
        <v>2240</v>
      </c>
      <c r="B92" s="67">
        <v>40.246678199999998</v>
      </c>
      <c r="C92" s="67">
        <v>-74.686206960000007</v>
      </c>
      <c r="D92" t="s">
        <v>2238</v>
      </c>
      <c r="E92" t="s">
        <v>2241</v>
      </c>
    </row>
    <row r="93" spans="1:5" x14ac:dyDescent="0.35">
      <c r="A93" s="43" t="s">
        <v>2242</v>
      </c>
      <c r="B93" s="67">
        <v>40.246854999999996</v>
      </c>
      <c r="C93" s="67">
        <v>-74.687627000000006</v>
      </c>
      <c r="D93" t="s">
        <v>2238</v>
      </c>
      <c r="E93" t="s">
        <v>2243</v>
      </c>
    </row>
    <row r="94" spans="1:5" x14ac:dyDescent="0.35">
      <c r="A94" s="43" t="s">
        <v>779</v>
      </c>
      <c r="B94" s="67">
        <v>40.324421999999998</v>
      </c>
      <c r="C94" s="67">
        <v>-74.916858000000005</v>
      </c>
      <c r="D94" t="s">
        <v>2244</v>
      </c>
      <c r="E94" t="s">
        <v>2245</v>
      </c>
    </row>
    <row r="95" spans="1:5" x14ac:dyDescent="0.35">
      <c r="A95" s="43" t="s">
        <v>672</v>
      </c>
      <c r="B95" s="67">
        <v>40.335422000000001</v>
      </c>
      <c r="C95" s="67">
        <v>-74.624200000000002</v>
      </c>
      <c r="D95" t="s">
        <v>2149</v>
      </c>
      <c r="E95" t="s">
        <v>2246</v>
      </c>
    </row>
    <row r="96" spans="1:5" x14ac:dyDescent="0.35">
      <c r="A96" s="43" t="s">
        <v>1135</v>
      </c>
      <c r="B96" s="67">
        <v>40.322215700000001</v>
      </c>
      <c r="C96" s="67">
        <v>-74.608392570000007</v>
      </c>
      <c r="D96" t="s">
        <v>2149</v>
      </c>
      <c r="E96" t="s">
        <v>2247</v>
      </c>
    </row>
    <row r="97" spans="1:5" x14ac:dyDescent="0.35">
      <c r="A97" s="43" t="s">
        <v>263</v>
      </c>
      <c r="B97" s="67">
        <v>40.438997800000003</v>
      </c>
      <c r="C97" s="67">
        <v>-74.617815289999996</v>
      </c>
      <c r="D97" t="s">
        <v>2149</v>
      </c>
      <c r="E97" t="s">
        <v>2248</v>
      </c>
    </row>
    <row r="98" spans="1:5" x14ac:dyDescent="0.35">
      <c r="A98" s="43" t="s">
        <v>265</v>
      </c>
      <c r="B98" s="67">
        <v>40.406844999999997</v>
      </c>
      <c r="C98" s="67">
        <v>-74.636532000000003</v>
      </c>
      <c r="D98" t="s">
        <v>2149</v>
      </c>
      <c r="E98" t="s">
        <v>2249</v>
      </c>
    </row>
    <row r="99" spans="1:5" ht="25" x14ac:dyDescent="0.35">
      <c r="A99" s="43" t="s">
        <v>2250</v>
      </c>
      <c r="B99" s="67">
        <v>40.474581000000001</v>
      </c>
      <c r="C99" s="67">
        <v>-74.575413999999995</v>
      </c>
      <c r="D99" t="s">
        <v>2149</v>
      </c>
      <c r="E99" t="s">
        <v>2251</v>
      </c>
    </row>
    <row r="100" spans="1:5" ht="25" x14ac:dyDescent="0.35">
      <c r="A100" s="43" t="s">
        <v>2252</v>
      </c>
      <c r="B100" s="67">
        <v>40.475366000000001</v>
      </c>
      <c r="C100" s="67">
        <v>-74.576316000000006</v>
      </c>
      <c r="D100" t="s">
        <v>2149</v>
      </c>
      <c r="E100" t="s">
        <v>2253</v>
      </c>
    </row>
    <row r="101" spans="1:5" ht="25" x14ac:dyDescent="0.35">
      <c r="A101" s="43" t="s">
        <v>2254</v>
      </c>
      <c r="B101" s="67">
        <v>40.503694099999997</v>
      </c>
      <c r="C101" s="67">
        <v>-74.587331300000002</v>
      </c>
      <c r="D101" t="s">
        <v>2149</v>
      </c>
      <c r="E101" t="s">
        <v>2255</v>
      </c>
    </row>
    <row r="102" spans="1:5" ht="25" x14ac:dyDescent="0.35">
      <c r="A102" s="43" t="s">
        <v>2256</v>
      </c>
      <c r="B102" s="67">
        <v>40.542217000000001</v>
      </c>
      <c r="C102" s="67">
        <v>-74.567971</v>
      </c>
      <c r="D102" t="s">
        <v>2149</v>
      </c>
      <c r="E102" t="s">
        <v>2257</v>
      </c>
    </row>
    <row r="103" spans="1:5" x14ac:dyDescent="0.35">
      <c r="A103" s="44" t="s">
        <v>2258</v>
      </c>
      <c r="B103" s="70">
        <v>40.208870730000001</v>
      </c>
      <c r="C103" s="70">
        <v>-74.393864780000001</v>
      </c>
      <c r="D103" t="s">
        <v>2149</v>
      </c>
      <c r="E103" t="s">
        <v>2259</v>
      </c>
    </row>
    <row r="104" spans="1:5" x14ac:dyDescent="0.35">
      <c r="A104" s="44" t="s">
        <v>2260</v>
      </c>
      <c r="B104" s="71">
        <v>40.261581</v>
      </c>
      <c r="C104" s="71">
        <v>-74.420033000000004</v>
      </c>
      <c r="D104" t="s">
        <v>2149</v>
      </c>
      <c r="E104" t="s">
        <v>2261</v>
      </c>
    </row>
    <row r="105" spans="1:5" x14ac:dyDescent="0.35">
      <c r="A105" s="44" t="s">
        <v>676</v>
      </c>
      <c r="B105" s="70">
        <v>40.274531000000003</v>
      </c>
      <c r="C105" s="70">
        <v>-74.472054999999997</v>
      </c>
      <c r="D105" t="s">
        <v>2149</v>
      </c>
      <c r="E105" t="s">
        <v>2262</v>
      </c>
    </row>
    <row r="106" spans="1:5" x14ac:dyDescent="0.35">
      <c r="A106" s="44" t="s">
        <v>362</v>
      </c>
      <c r="B106" s="70">
        <v>40.265636999999998</v>
      </c>
      <c r="C106" s="70">
        <v>-74.641751999999997</v>
      </c>
      <c r="D106" t="s">
        <v>2263</v>
      </c>
      <c r="E106" t="s">
        <v>2264</v>
      </c>
    </row>
    <row r="107" spans="1:5" x14ac:dyDescent="0.35">
      <c r="A107" s="44" t="s">
        <v>786</v>
      </c>
      <c r="B107" s="70">
        <v>40.292969999999997</v>
      </c>
      <c r="C107" s="70">
        <v>-74.526709999999994</v>
      </c>
      <c r="D107" t="s">
        <v>2149</v>
      </c>
      <c r="E107" t="s">
        <v>2265</v>
      </c>
    </row>
    <row r="108" spans="1:5" x14ac:dyDescent="0.35">
      <c r="A108" s="43" t="s">
        <v>2266</v>
      </c>
      <c r="B108" s="67">
        <v>40.392400000000002</v>
      </c>
      <c r="C108" s="67">
        <v>-74.835091000000006</v>
      </c>
      <c r="D108" t="s">
        <v>2267</v>
      </c>
      <c r="E108" t="s">
        <v>2268</v>
      </c>
    </row>
    <row r="109" spans="1:5" x14ac:dyDescent="0.35">
      <c r="A109" s="43" t="s">
        <v>267</v>
      </c>
      <c r="B109" s="67">
        <v>40.270198999999998</v>
      </c>
      <c r="C109" s="67">
        <v>-74.522058999999999</v>
      </c>
      <c r="D109" t="s">
        <v>2269</v>
      </c>
      <c r="E109" t="s">
        <v>2270</v>
      </c>
    </row>
    <row r="110" spans="1:5" x14ac:dyDescent="0.35">
      <c r="A110" s="43" t="s">
        <v>269</v>
      </c>
      <c r="B110" s="67">
        <v>40.363233999999999</v>
      </c>
      <c r="C110" s="67">
        <v>-74.676843000000005</v>
      </c>
      <c r="D110" t="s">
        <v>2271</v>
      </c>
    </row>
    <row r="111" spans="1:5" x14ac:dyDescent="0.35">
      <c r="A111" s="43" t="s">
        <v>271</v>
      </c>
      <c r="B111" s="67">
        <v>40.226717409999999</v>
      </c>
      <c r="C111" s="67">
        <v>-74.437954959999999</v>
      </c>
      <c r="D111" t="s">
        <v>2272</v>
      </c>
    </row>
    <row r="112" spans="1:5" x14ac:dyDescent="0.35">
      <c r="A112" s="43" t="s">
        <v>274</v>
      </c>
      <c r="B112" s="67">
        <v>40.327579999999998</v>
      </c>
      <c r="C112" s="67">
        <v>-74.600999999999999</v>
      </c>
      <c r="D112" t="s">
        <v>2273</v>
      </c>
    </row>
    <row r="113" spans="1:5" x14ac:dyDescent="0.35">
      <c r="A113" s="43" t="s">
        <v>2274</v>
      </c>
      <c r="B113" s="67">
        <v>40.443658999999997</v>
      </c>
      <c r="C113" s="67">
        <v>-74.646608000000001</v>
      </c>
      <c r="D113" t="s">
        <v>2275</v>
      </c>
      <c r="E113" t="s">
        <v>2276</v>
      </c>
    </row>
    <row r="114" spans="1:5" x14ac:dyDescent="0.35">
      <c r="A114" s="43" t="s">
        <v>2277</v>
      </c>
      <c r="B114" s="67">
        <v>40.419812</v>
      </c>
      <c r="C114" s="67">
        <v>-74.640589000000006</v>
      </c>
      <c r="D114" t="s">
        <v>2275</v>
      </c>
      <c r="E114" t="s">
        <v>2278</v>
      </c>
    </row>
    <row r="115" spans="1:5" x14ac:dyDescent="0.35">
      <c r="A115" s="43" t="s">
        <v>2279</v>
      </c>
      <c r="B115" s="67">
        <v>40.426501129999998</v>
      </c>
      <c r="C115" s="67">
        <v>-74.643743299999997</v>
      </c>
      <c r="D115" t="s">
        <v>2275</v>
      </c>
      <c r="E115" t="s">
        <v>2280</v>
      </c>
    </row>
    <row r="116" spans="1:5" x14ac:dyDescent="0.35">
      <c r="A116" s="43" t="s">
        <v>2281</v>
      </c>
      <c r="B116" s="67">
        <v>40.468290000000003</v>
      </c>
      <c r="C116" s="67">
        <v>-74.648325999999997</v>
      </c>
      <c r="D116" t="s">
        <v>2275</v>
      </c>
      <c r="E116" t="s">
        <v>2282</v>
      </c>
    </row>
    <row r="117" spans="1:5" x14ac:dyDescent="0.35">
      <c r="A117" s="43" t="s">
        <v>277</v>
      </c>
      <c r="B117" s="67">
        <v>40.349993079999997</v>
      </c>
      <c r="C117" s="67">
        <v>-74.560906079999995</v>
      </c>
      <c r="D117" t="s">
        <v>2283</v>
      </c>
    </row>
    <row r="118" spans="1:5" x14ac:dyDescent="0.35">
      <c r="A118" s="43" t="s">
        <v>686</v>
      </c>
      <c r="B118" s="67">
        <v>40.232066349999997</v>
      </c>
      <c r="C118" s="67">
        <v>-74.461664220000003</v>
      </c>
      <c r="D118" t="s">
        <v>2284</v>
      </c>
      <c r="E118" t="s">
        <v>2285</v>
      </c>
    </row>
    <row r="119" spans="1:5" x14ac:dyDescent="0.35">
      <c r="A119" s="43" t="s">
        <v>795</v>
      </c>
      <c r="B119" s="74">
        <v>40.283062289999997</v>
      </c>
      <c r="C119" s="67">
        <v>-74.536936400000002</v>
      </c>
      <c r="D119" t="s">
        <v>2284</v>
      </c>
      <c r="E119" t="s">
        <v>2286</v>
      </c>
    </row>
    <row r="120" spans="1:5" x14ac:dyDescent="0.35">
      <c r="A120" s="43" t="s">
        <v>279</v>
      </c>
      <c r="B120" s="67">
        <v>40.273510000000002</v>
      </c>
      <c r="C120" s="67">
        <v>-74.525869999999998</v>
      </c>
      <c r="D120" t="s">
        <v>2284</v>
      </c>
      <c r="E120" t="s">
        <v>2287</v>
      </c>
    </row>
    <row r="121" spans="1:5" x14ac:dyDescent="0.35">
      <c r="A121" s="43" t="s">
        <v>281</v>
      </c>
      <c r="B121" s="67">
        <v>40.419702999999998</v>
      </c>
      <c r="C121" s="67">
        <v>-74.721872000000005</v>
      </c>
      <c r="D121" t="s">
        <v>2288</v>
      </c>
      <c r="E121" t="s">
        <v>2289</v>
      </c>
    </row>
    <row r="122" spans="1:5" x14ac:dyDescent="0.35">
      <c r="A122" s="43" t="s">
        <v>2290</v>
      </c>
      <c r="B122" s="67">
        <v>40.412981000000002</v>
      </c>
      <c r="C122" s="67">
        <v>-74.684498000000005</v>
      </c>
      <c r="D122" t="s">
        <v>2288</v>
      </c>
      <c r="E122" t="s">
        <v>2291</v>
      </c>
    </row>
    <row r="123" spans="1:5" x14ac:dyDescent="0.35">
      <c r="A123" s="43" t="s">
        <v>2292</v>
      </c>
      <c r="B123" s="67">
        <v>40.50206</v>
      </c>
      <c r="C123" s="67">
        <v>-74.625699999999995</v>
      </c>
      <c r="D123" t="s">
        <v>2293</v>
      </c>
      <c r="E123" t="s">
        <v>2294</v>
      </c>
    </row>
    <row r="124" spans="1:5" x14ac:dyDescent="0.35">
      <c r="A124" s="43" t="s">
        <v>285</v>
      </c>
      <c r="B124" s="67">
        <v>40.505462000000001</v>
      </c>
      <c r="C124" s="67">
        <v>-74.623596000000006</v>
      </c>
      <c r="D124" t="s">
        <v>2293</v>
      </c>
      <c r="E124" t="s">
        <v>2295</v>
      </c>
    </row>
    <row r="125" spans="1:5" x14ac:dyDescent="0.35">
      <c r="A125" s="43" t="s">
        <v>2296</v>
      </c>
      <c r="B125" s="67">
        <v>40.532198999999999</v>
      </c>
      <c r="C125" s="67">
        <v>-74.589528999999999</v>
      </c>
      <c r="D125" t="s">
        <v>2293</v>
      </c>
      <c r="E125" t="s">
        <v>2297</v>
      </c>
    </row>
    <row r="126" spans="1:5" x14ac:dyDescent="0.35">
      <c r="A126" s="43" t="s">
        <v>289</v>
      </c>
      <c r="B126" s="67">
        <v>40.330827839999998</v>
      </c>
      <c r="C126" s="67">
        <v>-74.757451110000005</v>
      </c>
      <c r="D126" t="s">
        <v>2298</v>
      </c>
      <c r="E126" t="s">
        <v>2299</v>
      </c>
    </row>
    <row r="127" spans="1:5" x14ac:dyDescent="0.35">
      <c r="A127" s="43" t="s">
        <v>293</v>
      </c>
      <c r="B127" s="67">
        <v>40.333000030000001</v>
      </c>
      <c r="C127" s="67">
        <v>-74.681988509999996</v>
      </c>
      <c r="D127" t="s">
        <v>2300</v>
      </c>
      <c r="E127" t="s">
        <v>2301</v>
      </c>
    </row>
    <row r="128" spans="1:5" x14ac:dyDescent="0.35">
      <c r="A128" s="43" t="s">
        <v>447</v>
      </c>
      <c r="B128" s="67">
        <v>40.352823999999998</v>
      </c>
      <c r="C128" s="67">
        <v>-74.710442999999998</v>
      </c>
      <c r="D128" t="s">
        <v>2300</v>
      </c>
      <c r="E128" t="s">
        <v>2302</v>
      </c>
    </row>
    <row r="129" spans="1:5" x14ac:dyDescent="0.35">
      <c r="A129" s="43" t="s">
        <v>2303</v>
      </c>
      <c r="B129" s="67">
        <v>40.358548999999996</v>
      </c>
      <c r="C129" s="67">
        <v>-74.691108</v>
      </c>
      <c r="D129" t="s">
        <v>2300</v>
      </c>
      <c r="E129" t="s">
        <v>2304</v>
      </c>
    </row>
    <row r="130" spans="1:5" x14ac:dyDescent="0.35">
      <c r="A130" s="43" t="s">
        <v>2305</v>
      </c>
      <c r="B130" s="67">
        <v>40.33175</v>
      </c>
      <c r="C130" s="67">
        <v>-74.778329999999997</v>
      </c>
      <c r="D130" t="s">
        <v>2300</v>
      </c>
      <c r="E130" t="s">
        <v>2306</v>
      </c>
    </row>
    <row r="131" spans="1:5" x14ac:dyDescent="0.35">
      <c r="A131" s="43" t="s">
        <v>2307</v>
      </c>
      <c r="B131" s="67">
        <v>40.333278</v>
      </c>
      <c r="C131" s="67">
        <v>-74.781993999999997</v>
      </c>
      <c r="D131" t="s">
        <v>2300</v>
      </c>
      <c r="E131" t="s">
        <v>2308</v>
      </c>
    </row>
    <row r="132" spans="1:5" x14ac:dyDescent="0.35">
      <c r="A132" s="43" t="s">
        <v>692</v>
      </c>
      <c r="B132" s="67">
        <v>40.374220000000001</v>
      </c>
      <c r="C132" s="67">
        <v>-74.793865999999994</v>
      </c>
      <c r="D132" t="s">
        <v>2300</v>
      </c>
      <c r="E132" t="s">
        <v>2309</v>
      </c>
    </row>
    <row r="133" spans="1:5" x14ac:dyDescent="0.35">
      <c r="A133" s="43" t="s">
        <v>2310</v>
      </c>
      <c r="B133" s="67">
        <v>40.331397000000003</v>
      </c>
      <c r="C133" s="67">
        <v>-74.767133999999999</v>
      </c>
      <c r="D133" t="s">
        <v>2300</v>
      </c>
      <c r="E133" t="s">
        <v>2311</v>
      </c>
    </row>
    <row r="134" spans="1:5" x14ac:dyDescent="0.35">
      <c r="A134" s="43" t="s">
        <v>298</v>
      </c>
      <c r="B134" s="67">
        <v>40.330970000000001</v>
      </c>
      <c r="C134" s="67">
        <v>-74.654200000000003</v>
      </c>
      <c r="D134" t="s">
        <v>2300</v>
      </c>
      <c r="E134" t="s">
        <v>2312</v>
      </c>
    </row>
    <row r="135" spans="1:5" x14ac:dyDescent="0.35">
      <c r="A135" s="43" t="s">
        <v>695</v>
      </c>
      <c r="B135" s="67">
        <v>40.34959207</v>
      </c>
      <c r="C135" s="67">
        <v>-74.78258391</v>
      </c>
      <c r="D135" t="s">
        <v>2300</v>
      </c>
      <c r="E135" t="s">
        <v>2313</v>
      </c>
    </row>
    <row r="136" spans="1:5" x14ac:dyDescent="0.35">
      <c r="A136" s="43" t="s">
        <v>2314</v>
      </c>
      <c r="B136" s="67">
        <v>40.401454999999999</v>
      </c>
      <c r="C136" s="67">
        <v>-74.804601000000005</v>
      </c>
      <c r="D136" t="s">
        <v>2300</v>
      </c>
      <c r="E136" t="s">
        <v>2315</v>
      </c>
    </row>
    <row r="137" spans="1:5" x14ac:dyDescent="0.35">
      <c r="A137" s="43" t="s">
        <v>2316</v>
      </c>
      <c r="B137" s="67">
        <v>40.388041999999999</v>
      </c>
      <c r="C137" s="67">
        <v>-74.827295000000007</v>
      </c>
      <c r="D137" t="s">
        <v>2300</v>
      </c>
      <c r="E137" t="s">
        <v>2317</v>
      </c>
    </row>
    <row r="138" spans="1:5" x14ac:dyDescent="0.35">
      <c r="A138" s="43" t="s">
        <v>2318</v>
      </c>
      <c r="B138" s="67">
        <v>40.248848649999999</v>
      </c>
      <c r="C138" s="67">
        <v>-74.755989990000003</v>
      </c>
      <c r="D138" t="s">
        <v>2319</v>
      </c>
      <c r="E138" t="s">
        <v>2320</v>
      </c>
    </row>
    <row r="139" spans="1:5" x14ac:dyDescent="0.35">
      <c r="A139" s="43" t="s">
        <v>2321</v>
      </c>
      <c r="B139" s="67">
        <v>40.257205999999996</v>
      </c>
      <c r="C139" s="67">
        <v>-74.729056999999997</v>
      </c>
      <c r="D139" t="s">
        <v>2319</v>
      </c>
      <c r="E139" t="s">
        <v>2322</v>
      </c>
    </row>
    <row r="140" spans="1:5" x14ac:dyDescent="0.35">
      <c r="A140" s="43" t="s">
        <v>2323</v>
      </c>
      <c r="B140" s="67">
        <v>40.284914020000002</v>
      </c>
      <c r="C140" s="67">
        <v>-74.766421769999994</v>
      </c>
      <c r="D140" t="s">
        <v>2319</v>
      </c>
      <c r="E140" t="s">
        <v>2324</v>
      </c>
    </row>
    <row r="141" spans="1:5" x14ac:dyDescent="0.35">
      <c r="A141" s="43" t="s">
        <v>2325</v>
      </c>
      <c r="B141" s="72">
        <v>40.263340759999998</v>
      </c>
      <c r="C141" s="72">
        <v>-74.759610109999997</v>
      </c>
      <c r="D141" t="s">
        <v>2319</v>
      </c>
      <c r="E141" t="s">
        <v>2326</v>
      </c>
    </row>
    <row r="142" spans="1:5" x14ac:dyDescent="0.35">
      <c r="A142" s="43" t="s">
        <v>2327</v>
      </c>
      <c r="B142" s="122">
        <v>40.254241999999998</v>
      </c>
      <c r="C142" s="72">
        <v>-74.721744999999999</v>
      </c>
      <c r="D142" t="s">
        <v>2319</v>
      </c>
      <c r="E142" t="s">
        <v>2328</v>
      </c>
    </row>
    <row r="143" spans="1:5" x14ac:dyDescent="0.35">
      <c r="A143" s="43" t="s">
        <v>808</v>
      </c>
      <c r="B143" s="72">
        <v>40.256964000000004</v>
      </c>
      <c r="C143" s="72">
        <v>-74.749695000000003</v>
      </c>
      <c r="D143" t="s">
        <v>2319</v>
      </c>
      <c r="E143" t="s">
        <v>2329</v>
      </c>
    </row>
    <row r="144" spans="1:5" x14ac:dyDescent="0.35">
      <c r="A144" s="43" t="s">
        <v>1231</v>
      </c>
      <c r="B144" s="67">
        <v>40.346772000000001</v>
      </c>
      <c r="C144" s="67">
        <v>-74.557316999999998</v>
      </c>
      <c r="D144" t="s">
        <v>2330</v>
      </c>
      <c r="E144" t="s">
        <v>2331</v>
      </c>
    </row>
    <row r="145" spans="1:5" x14ac:dyDescent="0.35">
      <c r="A145" s="43" t="s">
        <v>2332</v>
      </c>
      <c r="B145" s="67">
        <v>40.472819000000001</v>
      </c>
      <c r="C145" s="67">
        <v>-74.570867000000007</v>
      </c>
      <c r="D145" t="s">
        <v>2333</v>
      </c>
      <c r="E145" t="s">
        <v>2334</v>
      </c>
    </row>
    <row r="146" spans="1:5" x14ac:dyDescent="0.35">
      <c r="A146" s="43" t="s">
        <v>2335</v>
      </c>
      <c r="B146" s="67">
        <v>40.469734000000003</v>
      </c>
      <c r="C146" s="67">
        <v>-74.544168999999997</v>
      </c>
      <c r="D146" t="s">
        <v>2333</v>
      </c>
      <c r="E146" t="s">
        <v>2336</v>
      </c>
    </row>
    <row r="147" spans="1:5" x14ac:dyDescent="0.35">
      <c r="A147" s="43" t="s">
        <v>2337</v>
      </c>
      <c r="B147" s="67">
        <v>40.455368999999997</v>
      </c>
      <c r="C147" s="67">
        <v>-74.514532000000003</v>
      </c>
      <c r="D147" t="s">
        <v>2333</v>
      </c>
      <c r="E147" t="s">
        <v>2338</v>
      </c>
    </row>
    <row r="148" spans="1:5" x14ac:dyDescent="0.35">
      <c r="A148" s="43" t="s">
        <v>301</v>
      </c>
      <c r="B148" s="67">
        <v>40.50947</v>
      </c>
      <c r="C148" s="67">
        <v>-74.565430000000006</v>
      </c>
      <c r="D148" t="s">
        <v>2339</v>
      </c>
    </row>
    <row r="149" spans="1:5" x14ac:dyDescent="0.35">
      <c r="A149" s="43" t="s">
        <v>303</v>
      </c>
      <c r="B149" s="67">
        <v>40.510150000000003</v>
      </c>
      <c r="C149" s="67">
        <v>-74.560640000000006</v>
      </c>
      <c r="D149" t="s">
        <v>2340</v>
      </c>
    </row>
    <row r="150" spans="1:5" x14ac:dyDescent="0.35">
      <c r="A150" s="43" t="s">
        <v>810</v>
      </c>
      <c r="B150" s="67">
        <v>40.364043000000002</v>
      </c>
      <c r="C150" s="67">
        <v>-74.945042000000001</v>
      </c>
      <c r="D150" t="s">
        <v>2341</v>
      </c>
      <c r="E150" t="s">
        <v>2342</v>
      </c>
    </row>
    <row r="151" spans="1:5" x14ac:dyDescent="0.35">
      <c r="A151" s="43" t="s">
        <v>307</v>
      </c>
      <c r="B151" s="67">
        <v>40.271619999999999</v>
      </c>
      <c r="C151" s="67">
        <v>-74.775480000000002</v>
      </c>
      <c r="D151" t="s">
        <v>2343</v>
      </c>
      <c r="E151" t="s">
        <v>2344</v>
      </c>
    </row>
    <row r="152" spans="1:5" x14ac:dyDescent="0.35">
      <c r="A152" s="43" t="s">
        <v>310</v>
      </c>
      <c r="B152" s="67">
        <v>40.412372449999999</v>
      </c>
      <c r="C152" s="67">
        <v>-74.698115569999999</v>
      </c>
      <c r="D152" t="s">
        <v>2345</v>
      </c>
    </row>
    <row r="153" spans="1:5" x14ac:dyDescent="0.35">
      <c r="A153" s="43" t="s">
        <v>2346</v>
      </c>
      <c r="B153" s="67">
        <v>40.456507000000002</v>
      </c>
      <c r="C153" s="67">
        <v>-74.585696999999996</v>
      </c>
      <c r="D153" t="s">
        <v>2347</v>
      </c>
      <c r="E153" t="s">
        <v>2348</v>
      </c>
    </row>
    <row r="154" spans="1:5" x14ac:dyDescent="0.35">
      <c r="A154" s="43" t="s">
        <v>2349</v>
      </c>
      <c r="B154" s="67">
        <v>40.308796100000002</v>
      </c>
      <c r="C154" s="67">
        <v>-74.882882899999998</v>
      </c>
      <c r="D154" t="s">
        <v>2209</v>
      </c>
      <c r="E154" t="s">
        <v>2350</v>
      </c>
    </row>
    <row r="155" spans="1:5" x14ac:dyDescent="0.35">
      <c r="A155" s="43" t="s">
        <v>2351</v>
      </c>
      <c r="B155" s="67">
        <v>40.307143000000003</v>
      </c>
      <c r="C155" s="67">
        <v>-74.83381</v>
      </c>
      <c r="D155" t="s">
        <v>2209</v>
      </c>
      <c r="E155" t="s">
        <v>2352</v>
      </c>
    </row>
    <row r="156" spans="1:5" x14ac:dyDescent="0.35">
      <c r="A156" s="43" t="s">
        <v>2353</v>
      </c>
      <c r="B156" s="67"/>
      <c r="C156" s="67"/>
      <c r="D156" t="s">
        <v>2209</v>
      </c>
    </row>
    <row r="157" spans="1:5" x14ac:dyDescent="0.35">
      <c r="A157" s="43" t="s">
        <v>2354</v>
      </c>
      <c r="B157" s="67"/>
      <c r="C157" s="67"/>
      <c r="D157" t="s">
        <v>2209</v>
      </c>
    </row>
    <row r="158" spans="1:5" x14ac:dyDescent="0.35">
      <c r="A158" s="43" t="s">
        <v>1268</v>
      </c>
      <c r="B158" s="67">
        <v>40.360509</v>
      </c>
      <c r="C158" s="67">
        <v>-74.766720000000007</v>
      </c>
      <c r="D158" t="s">
        <v>2355</v>
      </c>
      <c r="E158" t="s">
        <v>2356</v>
      </c>
    </row>
    <row r="159" spans="1:5" x14ac:dyDescent="0.35">
      <c r="A159" s="43" t="s">
        <v>529</v>
      </c>
      <c r="B159" s="67">
        <v>40.358359999999998</v>
      </c>
      <c r="C159" s="67">
        <v>-74.766068000000004</v>
      </c>
      <c r="D159" t="s">
        <v>2355</v>
      </c>
      <c r="E159" t="s">
        <v>2357</v>
      </c>
    </row>
    <row r="160" spans="1:5" x14ac:dyDescent="0.35">
      <c r="A160" s="43" t="s">
        <v>1269</v>
      </c>
      <c r="B160" s="67">
        <v>40.359051999999998</v>
      </c>
      <c r="C160" s="67">
        <v>-74.765590000000003</v>
      </c>
      <c r="D160" t="s">
        <v>2355</v>
      </c>
      <c r="E160" t="s">
        <v>2358</v>
      </c>
    </row>
    <row r="161" spans="1:5" x14ac:dyDescent="0.35">
      <c r="A161" s="43" t="s">
        <v>1270</v>
      </c>
      <c r="B161" s="67">
        <v>40.358052999999998</v>
      </c>
      <c r="C161" s="67">
        <v>-74.765933000000004</v>
      </c>
      <c r="D161" t="s">
        <v>2355</v>
      </c>
      <c r="E161" t="s">
        <v>2359</v>
      </c>
    </row>
  </sheetData>
  <autoFilter ref="A1:E1" xr:uid="{86728E56-2190-4E00-AE04-FEE07959ACA8}"/>
  <hyperlinks>
    <hyperlink ref="B142" r:id="rId1" display="https://maps.app.goo.gl/3LJcfUyFtiTPCKFi7" xr:uid="{01C1B23E-8862-44B5-82B6-0A7C143F4E19}"/>
  </hyperlinks>
  <pageMargins left="0.7" right="0.7" top="0.75" bottom="0.75" header="0.3" footer="0.3"/>
  <pageSetup orientation="portrait" verticalDpi="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98EEA-1675-4E99-A055-39DA38E27547}">
  <dimension ref="A1:AX53"/>
  <sheetViews>
    <sheetView workbookViewId="0">
      <selection activeCell="G9" sqref="G9"/>
    </sheetView>
  </sheetViews>
  <sheetFormatPr defaultColWidth="8.453125" defaultRowHeight="14.5" x14ac:dyDescent="0.35"/>
  <sheetData>
    <row r="1" spans="1:50" ht="48" customHeight="1" x14ac:dyDescent="0.35">
      <c r="A1" s="14" t="s">
        <v>2360</v>
      </c>
      <c r="B1" s="178" t="s">
        <v>2361</v>
      </c>
      <c r="C1" s="179"/>
      <c r="D1" s="179"/>
      <c r="E1" s="179"/>
      <c r="F1" s="179"/>
      <c r="G1" s="180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9"/>
      <c r="AQ1" s="179"/>
      <c r="AR1" s="179"/>
      <c r="AS1" s="179"/>
      <c r="AT1" s="179"/>
      <c r="AU1" s="179"/>
      <c r="AV1" s="179"/>
      <c r="AW1" s="179"/>
      <c r="AX1" s="179"/>
    </row>
    <row r="2" spans="1:50" x14ac:dyDescent="0.35">
      <c r="A2" s="15"/>
      <c r="B2" s="16">
        <v>0</v>
      </c>
      <c r="C2" s="16">
        <v>1</v>
      </c>
      <c r="D2" s="16">
        <v>2</v>
      </c>
      <c r="E2" s="16">
        <v>3</v>
      </c>
      <c r="F2" s="17">
        <v>4</v>
      </c>
      <c r="G2" s="18">
        <v>5</v>
      </c>
      <c r="H2" s="16">
        <v>6</v>
      </c>
      <c r="I2" s="16">
        <v>7</v>
      </c>
      <c r="J2" s="16">
        <v>8</v>
      </c>
      <c r="K2" s="17">
        <v>9</v>
      </c>
      <c r="L2" s="19">
        <v>10</v>
      </c>
      <c r="M2" s="16">
        <v>11</v>
      </c>
      <c r="N2" s="16">
        <v>12</v>
      </c>
      <c r="O2" s="16">
        <v>13</v>
      </c>
      <c r="P2" s="17">
        <v>14</v>
      </c>
      <c r="Q2" s="19">
        <v>15</v>
      </c>
      <c r="R2" s="16">
        <v>16</v>
      </c>
      <c r="S2" s="16">
        <v>17</v>
      </c>
      <c r="T2" s="16">
        <v>18</v>
      </c>
      <c r="U2" s="17">
        <v>19</v>
      </c>
      <c r="V2" s="19">
        <v>20</v>
      </c>
      <c r="W2" s="16">
        <v>21</v>
      </c>
      <c r="X2" s="16">
        <v>22</v>
      </c>
      <c r="Y2" s="16">
        <v>23</v>
      </c>
      <c r="Z2" s="16">
        <v>24</v>
      </c>
      <c r="AA2" s="16">
        <v>25</v>
      </c>
      <c r="AB2" s="16">
        <v>26</v>
      </c>
      <c r="AC2" s="16">
        <v>27</v>
      </c>
      <c r="AD2" s="16">
        <v>28</v>
      </c>
      <c r="AE2" s="17">
        <v>29</v>
      </c>
      <c r="AF2" s="19">
        <v>30</v>
      </c>
      <c r="AG2" s="16">
        <v>31</v>
      </c>
      <c r="AH2" s="16">
        <v>32</v>
      </c>
      <c r="AI2" s="16">
        <v>33</v>
      </c>
      <c r="AJ2" s="17">
        <v>34</v>
      </c>
      <c r="AK2" s="19">
        <v>35</v>
      </c>
      <c r="AL2" s="16">
        <v>36</v>
      </c>
      <c r="AM2" s="16">
        <v>37</v>
      </c>
      <c r="AN2" s="16">
        <v>38</v>
      </c>
      <c r="AO2" s="17">
        <v>39</v>
      </c>
      <c r="AP2" s="19">
        <v>40</v>
      </c>
      <c r="AQ2" s="16">
        <v>41</v>
      </c>
      <c r="AR2" s="16">
        <v>42</v>
      </c>
      <c r="AS2" s="16">
        <v>43</v>
      </c>
      <c r="AT2" s="17">
        <v>44</v>
      </c>
      <c r="AU2" s="19">
        <v>45</v>
      </c>
      <c r="AV2" s="16">
        <v>46</v>
      </c>
      <c r="AW2" s="16">
        <v>47</v>
      </c>
      <c r="AX2" s="20">
        <v>48</v>
      </c>
    </row>
    <row r="3" spans="1:50" x14ac:dyDescent="0.35">
      <c r="A3" s="21">
        <v>0</v>
      </c>
      <c r="B3" s="22" t="s">
        <v>2362</v>
      </c>
      <c r="C3" s="23">
        <v>1</v>
      </c>
      <c r="D3" s="23">
        <v>2</v>
      </c>
      <c r="E3" s="23">
        <v>3</v>
      </c>
      <c r="F3" s="23">
        <v>4</v>
      </c>
      <c r="G3" s="24">
        <v>5</v>
      </c>
      <c r="H3" s="23">
        <v>6</v>
      </c>
      <c r="I3" s="23">
        <v>7</v>
      </c>
      <c r="J3" s="23">
        <v>8</v>
      </c>
      <c r="K3" s="23">
        <v>9</v>
      </c>
      <c r="L3" s="25">
        <v>10</v>
      </c>
      <c r="M3" s="23">
        <v>11</v>
      </c>
      <c r="N3" s="23">
        <v>12</v>
      </c>
      <c r="O3" s="23">
        <v>13</v>
      </c>
      <c r="P3" s="23">
        <v>14.1</v>
      </c>
      <c r="Q3" s="25">
        <v>15.1</v>
      </c>
      <c r="R3" s="23">
        <v>16.100000000000001</v>
      </c>
      <c r="S3" s="23">
        <v>17.100000000000001</v>
      </c>
      <c r="T3" s="23">
        <v>18.100000000000001</v>
      </c>
      <c r="U3" s="23">
        <v>19.100000000000001</v>
      </c>
      <c r="V3" s="25">
        <v>20.2</v>
      </c>
      <c r="W3" s="23">
        <v>21.2</v>
      </c>
      <c r="X3" s="23">
        <v>22.2</v>
      </c>
      <c r="Y3" s="23">
        <v>23.3</v>
      </c>
      <c r="Z3" s="23">
        <v>24.3</v>
      </c>
      <c r="AA3" s="26">
        <v>25.3</v>
      </c>
      <c r="AB3" s="23">
        <v>26.4</v>
      </c>
      <c r="AC3" s="23">
        <v>27.4</v>
      </c>
      <c r="AD3" s="23">
        <v>28.4</v>
      </c>
      <c r="AE3" s="23">
        <v>29.5</v>
      </c>
      <c r="AF3" s="25">
        <v>30.5</v>
      </c>
      <c r="AG3" s="23">
        <v>31.5</v>
      </c>
      <c r="AH3" s="23">
        <v>32.6</v>
      </c>
      <c r="AI3" s="23">
        <v>33.6</v>
      </c>
      <c r="AJ3" s="23">
        <v>34.700000000000003</v>
      </c>
      <c r="AK3" s="25">
        <v>35.700000000000003</v>
      </c>
      <c r="AL3" s="23">
        <v>36.799999999999997</v>
      </c>
      <c r="AM3" s="23">
        <v>37.799999999999997</v>
      </c>
      <c r="AN3" s="23">
        <v>38.9</v>
      </c>
      <c r="AO3" s="23">
        <v>40</v>
      </c>
      <c r="AP3" s="25">
        <v>41</v>
      </c>
      <c r="AQ3" s="23">
        <v>42.1</v>
      </c>
      <c r="AR3" s="23">
        <v>43.1</v>
      </c>
      <c r="AS3" s="23">
        <v>44.2</v>
      </c>
      <c r="AT3" s="23">
        <v>45.3</v>
      </c>
      <c r="AU3" s="25">
        <v>46.3</v>
      </c>
      <c r="AV3" s="23">
        <v>47.4</v>
      </c>
      <c r="AW3" s="23">
        <v>48.5</v>
      </c>
      <c r="AX3" s="27">
        <v>49.5</v>
      </c>
    </row>
    <row r="4" spans="1:50" x14ac:dyDescent="0.35">
      <c r="A4" s="28">
        <v>1</v>
      </c>
      <c r="B4" s="29">
        <v>1</v>
      </c>
      <c r="C4" s="30">
        <v>2</v>
      </c>
      <c r="D4" s="30">
        <v>3</v>
      </c>
      <c r="E4" s="30">
        <v>4</v>
      </c>
      <c r="F4" s="30">
        <v>5</v>
      </c>
      <c r="G4" s="24">
        <v>6</v>
      </c>
      <c r="H4" s="30">
        <v>7.1</v>
      </c>
      <c r="I4" s="30">
        <v>8.1</v>
      </c>
      <c r="J4" s="30">
        <v>9.1</v>
      </c>
      <c r="K4" s="30">
        <v>10.1</v>
      </c>
      <c r="L4" s="24">
        <v>11.1</v>
      </c>
      <c r="M4" s="30">
        <v>12.1</v>
      </c>
      <c r="N4" s="30">
        <v>13.2</v>
      </c>
      <c r="O4" s="30">
        <v>14.2</v>
      </c>
      <c r="P4" s="30">
        <v>15.2</v>
      </c>
      <c r="Q4" s="24">
        <v>16.2</v>
      </c>
      <c r="R4" s="30">
        <v>17.3</v>
      </c>
      <c r="S4" s="30">
        <v>18.3</v>
      </c>
      <c r="T4" s="30">
        <v>19.3</v>
      </c>
      <c r="U4" s="30">
        <v>20.399999999999999</v>
      </c>
      <c r="V4" s="24">
        <v>21.4</v>
      </c>
      <c r="W4" s="30">
        <v>22.4</v>
      </c>
      <c r="X4" s="30">
        <v>23.5</v>
      </c>
      <c r="Y4" s="30">
        <v>24.5</v>
      </c>
      <c r="Z4" s="30">
        <v>25.6</v>
      </c>
      <c r="AA4" s="29">
        <v>26.6</v>
      </c>
      <c r="AB4" s="30">
        <v>27.7</v>
      </c>
      <c r="AC4" s="30">
        <v>28.7</v>
      </c>
      <c r="AD4" s="30">
        <v>29.8</v>
      </c>
      <c r="AE4" s="30">
        <v>30.8</v>
      </c>
      <c r="AF4" s="24">
        <v>31.9</v>
      </c>
      <c r="AG4" s="30">
        <v>32.9</v>
      </c>
      <c r="AH4" s="30">
        <v>34</v>
      </c>
      <c r="AI4" s="30">
        <v>35</v>
      </c>
      <c r="AJ4" s="30">
        <v>36.1</v>
      </c>
      <c r="AK4" s="24">
        <v>37.200000000000003</v>
      </c>
      <c r="AL4" s="30">
        <v>38.200000000000003</v>
      </c>
      <c r="AM4" s="30">
        <v>39.299999999999997</v>
      </c>
      <c r="AN4" s="30">
        <v>40.4</v>
      </c>
      <c r="AO4" s="30">
        <v>41.4</v>
      </c>
      <c r="AP4" s="24">
        <v>42.5</v>
      </c>
      <c r="AQ4" s="30">
        <v>43.6</v>
      </c>
      <c r="AR4" s="30">
        <v>44.7</v>
      </c>
      <c r="AS4" s="30">
        <v>45.7</v>
      </c>
      <c r="AT4" s="30">
        <v>46.8</v>
      </c>
      <c r="AU4" s="24">
        <v>47.9</v>
      </c>
      <c r="AV4" s="30">
        <v>49</v>
      </c>
      <c r="AW4" s="30">
        <v>50.1</v>
      </c>
      <c r="AX4" s="31">
        <v>51.2</v>
      </c>
    </row>
    <row r="5" spans="1:50" x14ac:dyDescent="0.35">
      <c r="A5" s="28">
        <v>2</v>
      </c>
      <c r="B5" s="29">
        <v>2</v>
      </c>
      <c r="C5" s="30">
        <v>3</v>
      </c>
      <c r="D5" s="30">
        <v>4.0999999999999996</v>
      </c>
      <c r="E5" s="30">
        <v>5.0999999999999996</v>
      </c>
      <c r="F5" s="30">
        <v>6.1</v>
      </c>
      <c r="G5" s="24">
        <v>7.1</v>
      </c>
      <c r="H5" s="30">
        <v>8.1</v>
      </c>
      <c r="I5" s="30">
        <v>9.1999999999999993</v>
      </c>
      <c r="J5" s="30">
        <v>10.199999999999999</v>
      </c>
      <c r="K5" s="30">
        <v>11.2</v>
      </c>
      <c r="L5" s="24">
        <v>12.2</v>
      </c>
      <c r="M5" s="30">
        <v>13.3</v>
      </c>
      <c r="N5" s="30">
        <v>14.3</v>
      </c>
      <c r="O5" s="30">
        <v>15.4</v>
      </c>
      <c r="P5" s="30">
        <v>16.399999999999999</v>
      </c>
      <c r="Q5" s="24">
        <v>17.399999999999999</v>
      </c>
      <c r="R5" s="30">
        <v>18.5</v>
      </c>
      <c r="S5" s="30">
        <v>19.5</v>
      </c>
      <c r="T5" s="30">
        <v>20.6</v>
      </c>
      <c r="U5" s="30">
        <v>21.6</v>
      </c>
      <c r="V5" s="24">
        <v>22.7</v>
      </c>
      <c r="W5" s="30">
        <v>23.7</v>
      </c>
      <c r="X5" s="30">
        <v>24.8</v>
      </c>
      <c r="Y5" s="30">
        <v>25.8</v>
      </c>
      <c r="Z5" s="30">
        <v>26.9</v>
      </c>
      <c r="AA5" s="29">
        <v>27.9</v>
      </c>
      <c r="AB5" s="30">
        <v>29</v>
      </c>
      <c r="AC5" s="30">
        <v>30</v>
      </c>
      <c r="AD5" s="30">
        <v>31.1</v>
      </c>
      <c r="AE5" s="30">
        <v>32.200000000000003</v>
      </c>
      <c r="AF5" s="24">
        <v>33.200000000000003</v>
      </c>
      <c r="AG5" s="30">
        <v>34.299999999999997</v>
      </c>
      <c r="AH5" s="30">
        <v>35.4</v>
      </c>
      <c r="AI5" s="30">
        <v>36.5</v>
      </c>
      <c r="AJ5" s="30">
        <v>37.5</v>
      </c>
      <c r="AK5" s="24">
        <v>38.6</v>
      </c>
      <c r="AL5" s="30">
        <v>39.700000000000003</v>
      </c>
      <c r="AM5" s="30">
        <v>40.799999999999997</v>
      </c>
      <c r="AN5" s="30">
        <v>41.9</v>
      </c>
      <c r="AO5" s="30">
        <v>43</v>
      </c>
      <c r="AP5" s="24">
        <v>44</v>
      </c>
      <c r="AQ5" s="30">
        <v>45.1</v>
      </c>
      <c r="AR5" s="30">
        <v>46.2</v>
      </c>
      <c r="AS5" s="30">
        <v>47.3</v>
      </c>
      <c r="AT5" s="30">
        <v>48.4</v>
      </c>
      <c r="AU5" s="24">
        <v>49.5</v>
      </c>
      <c r="AV5" s="30">
        <v>50.6</v>
      </c>
      <c r="AW5" s="30">
        <v>51.7</v>
      </c>
      <c r="AX5" s="31">
        <v>52.8</v>
      </c>
    </row>
    <row r="6" spans="1:50" x14ac:dyDescent="0.35">
      <c r="A6" s="28">
        <v>3</v>
      </c>
      <c r="B6" s="29">
        <v>3.1</v>
      </c>
      <c r="C6" s="30">
        <v>4.0999999999999996</v>
      </c>
      <c r="D6" s="30">
        <v>5.0999999999999996</v>
      </c>
      <c r="E6" s="30">
        <v>6.1</v>
      </c>
      <c r="F6" s="30">
        <v>7.2</v>
      </c>
      <c r="G6" s="24">
        <v>8.1999999999999993</v>
      </c>
      <c r="H6" s="30">
        <v>9.1999999999999993</v>
      </c>
      <c r="I6" s="30">
        <v>10.3</v>
      </c>
      <c r="J6" s="30">
        <v>11.3</v>
      </c>
      <c r="K6" s="30">
        <v>12.4</v>
      </c>
      <c r="L6" s="24">
        <v>13.4</v>
      </c>
      <c r="M6" s="30">
        <v>14.5</v>
      </c>
      <c r="N6" s="30">
        <v>15.5</v>
      </c>
      <c r="O6" s="30">
        <v>16.5</v>
      </c>
      <c r="P6" s="30">
        <v>17.600000000000001</v>
      </c>
      <c r="Q6" s="24">
        <v>18.600000000000001</v>
      </c>
      <c r="R6" s="30">
        <v>19.7</v>
      </c>
      <c r="S6" s="30">
        <v>20.8</v>
      </c>
      <c r="T6" s="30">
        <v>21.8</v>
      </c>
      <c r="U6" s="30">
        <v>22.9</v>
      </c>
      <c r="V6" s="24">
        <v>23.9</v>
      </c>
      <c r="W6" s="30">
        <v>25</v>
      </c>
      <c r="X6" s="30">
        <v>26.1</v>
      </c>
      <c r="Y6" s="30">
        <v>27.1</v>
      </c>
      <c r="Z6" s="30">
        <v>28.2</v>
      </c>
      <c r="AA6" s="29">
        <v>29.3</v>
      </c>
      <c r="AB6" s="30">
        <v>30.4</v>
      </c>
      <c r="AC6" s="30">
        <v>31.4</v>
      </c>
      <c r="AD6" s="30">
        <v>32.5</v>
      </c>
      <c r="AE6" s="30">
        <v>33.6</v>
      </c>
      <c r="AF6" s="24">
        <v>34.700000000000003</v>
      </c>
      <c r="AG6" s="30">
        <v>35.799999999999997</v>
      </c>
      <c r="AH6" s="30">
        <v>36.799999999999997</v>
      </c>
      <c r="AI6" s="30">
        <v>37.9</v>
      </c>
      <c r="AJ6" s="30">
        <v>39</v>
      </c>
      <c r="AK6" s="24">
        <v>40.1</v>
      </c>
      <c r="AL6" s="30">
        <v>41.2</v>
      </c>
      <c r="AM6" s="30">
        <v>42.3</v>
      </c>
      <c r="AN6" s="30">
        <v>43.4</v>
      </c>
      <c r="AO6" s="30">
        <v>44.5</v>
      </c>
      <c r="AP6" s="24">
        <v>45.6</v>
      </c>
      <c r="AQ6" s="30">
        <v>46.7</v>
      </c>
      <c r="AR6" s="30">
        <v>47.8</v>
      </c>
      <c r="AS6" s="30">
        <v>48.9</v>
      </c>
      <c r="AT6" s="30">
        <v>50</v>
      </c>
      <c r="AU6" s="24">
        <v>51.2</v>
      </c>
      <c r="AV6" s="30">
        <v>52.3</v>
      </c>
      <c r="AW6" s="30">
        <v>53.4</v>
      </c>
      <c r="AX6" s="31">
        <v>54.5</v>
      </c>
    </row>
    <row r="7" spans="1:50" x14ac:dyDescent="0.35">
      <c r="A7" s="28">
        <v>4</v>
      </c>
      <c r="B7" s="29">
        <v>4.0999999999999996</v>
      </c>
      <c r="C7" s="30">
        <v>5.2</v>
      </c>
      <c r="D7" s="30">
        <v>6.2</v>
      </c>
      <c r="E7" s="30">
        <v>7.2</v>
      </c>
      <c r="F7" s="30">
        <v>8.3000000000000007</v>
      </c>
      <c r="G7" s="24">
        <v>9.3000000000000007</v>
      </c>
      <c r="H7" s="30">
        <v>10.4</v>
      </c>
      <c r="I7" s="30">
        <v>11.4</v>
      </c>
      <c r="J7" s="30">
        <v>12.5</v>
      </c>
      <c r="K7" s="30">
        <v>13.5</v>
      </c>
      <c r="L7" s="24">
        <v>14.6</v>
      </c>
      <c r="M7" s="30">
        <v>15.6</v>
      </c>
      <c r="N7" s="30">
        <v>16.7</v>
      </c>
      <c r="O7" s="30">
        <v>17.8</v>
      </c>
      <c r="P7" s="30">
        <v>18.8</v>
      </c>
      <c r="Q7" s="24">
        <v>19.899999999999999</v>
      </c>
      <c r="R7" s="30">
        <v>21</v>
      </c>
      <c r="S7" s="30">
        <v>22</v>
      </c>
      <c r="T7" s="30">
        <v>23.1</v>
      </c>
      <c r="U7" s="30">
        <v>24.2</v>
      </c>
      <c r="V7" s="24">
        <v>25.3</v>
      </c>
      <c r="W7" s="30">
        <v>26.3</v>
      </c>
      <c r="X7" s="30">
        <v>27.4</v>
      </c>
      <c r="Y7" s="30">
        <v>28.5</v>
      </c>
      <c r="Z7" s="30">
        <v>29.6</v>
      </c>
      <c r="AA7" s="29">
        <v>30.7</v>
      </c>
      <c r="AB7" s="30">
        <v>31.8</v>
      </c>
      <c r="AC7" s="30">
        <v>32.799999999999997</v>
      </c>
      <c r="AD7" s="30">
        <v>33.9</v>
      </c>
      <c r="AE7" s="30">
        <v>35</v>
      </c>
      <c r="AF7" s="24">
        <v>36.1</v>
      </c>
      <c r="AG7" s="30">
        <v>37.200000000000003</v>
      </c>
      <c r="AH7" s="30">
        <v>38.299999999999997</v>
      </c>
      <c r="AI7" s="30">
        <v>39.4</v>
      </c>
      <c r="AJ7" s="30">
        <v>40.5</v>
      </c>
      <c r="AK7" s="24">
        <v>41.6</v>
      </c>
      <c r="AL7" s="30">
        <v>42.8</v>
      </c>
      <c r="AM7" s="30">
        <v>43.9</v>
      </c>
      <c r="AN7" s="30">
        <v>45</v>
      </c>
      <c r="AO7" s="30">
        <v>46.1</v>
      </c>
      <c r="AP7" s="24">
        <v>47.2</v>
      </c>
      <c r="AQ7" s="30">
        <v>48.3</v>
      </c>
      <c r="AR7" s="30">
        <v>49.5</v>
      </c>
      <c r="AS7" s="30">
        <v>50.6</v>
      </c>
      <c r="AT7" s="30">
        <v>51.7</v>
      </c>
      <c r="AU7" s="24">
        <v>52.9</v>
      </c>
      <c r="AV7" s="30">
        <v>54</v>
      </c>
      <c r="AW7" s="30">
        <v>55.1</v>
      </c>
      <c r="AX7" s="31">
        <v>56.3</v>
      </c>
    </row>
    <row r="8" spans="1:50" x14ac:dyDescent="0.35">
      <c r="A8" s="32">
        <v>5</v>
      </c>
      <c r="B8" s="33">
        <v>5.2</v>
      </c>
      <c r="C8" s="34">
        <v>6.3</v>
      </c>
      <c r="D8" s="34">
        <v>7.3</v>
      </c>
      <c r="E8" s="34">
        <v>8.4</v>
      </c>
      <c r="F8" s="34">
        <v>9.4</v>
      </c>
      <c r="G8" s="35">
        <v>10.5</v>
      </c>
      <c r="H8" s="34">
        <v>11.5</v>
      </c>
      <c r="I8" s="34">
        <v>12.6</v>
      </c>
      <c r="J8" s="34">
        <v>13.7</v>
      </c>
      <c r="K8" s="34">
        <v>14.7</v>
      </c>
      <c r="L8" s="36">
        <v>15.8</v>
      </c>
      <c r="M8" s="34">
        <v>16.899999999999999</v>
      </c>
      <c r="N8" s="34">
        <v>17.899999999999999</v>
      </c>
      <c r="O8" s="34">
        <v>19</v>
      </c>
      <c r="P8" s="34">
        <v>20.100000000000001</v>
      </c>
      <c r="Q8" s="36">
        <v>21.2</v>
      </c>
      <c r="R8" s="34">
        <v>22.2</v>
      </c>
      <c r="S8" s="34">
        <v>23.3</v>
      </c>
      <c r="T8" s="34">
        <v>24.4</v>
      </c>
      <c r="U8" s="34">
        <v>25.5</v>
      </c>
      <c r="V8" s="36">
        <v>26.6</v>
      </c>
      <c r="W8" s="34">
        <v>27.7</v>
      </c>
      <c r="X8" s="34">
        <v>28.8</v>
      </c>
      <c r="Y8" s="34">
        <v>29.9</v>
      </c>
      <c r="Z8" s="34">
        <v>31</v>
      </c>
      <c r="AA8" s="33">
        <v>32.1</v>
      </c>
      <c r="AB8" s="34">
        <v>33.200000000000003</v>
      </c>
      <c r="AC8" s="34">
        <v>34.299999999999997</v>
      </c>
      <c r="AD8" s="34">
        <v>35.4</v>
      </c>
      <c r="AE8" s="34">
        <v>36.5</v>
      </c>
      <c r="AF8" s="36">
        <v>37.6</v>
      </c>
      <c r="AG8" s="34">
        <v>38.700000000000003</v>
      </c>
      <c r="AH8" s="34">
        <v>39.9</v>
      </c>
      <c r="AI8" s="34">
        <v>41</v>
      </c>
      <c r="AJ8" s="34">
        <v>42.1</v>
      </c>
      <c r="AK8" s="36">
        <v>43.2</v>
      </c>
      <c r="AL8" s="34">
        <v>44.4</v>
      </c>
      <c r="AM8" s="34">
        <v>45.5</v>
      </c>
      <c r="AN8" s="34">
        <v>46.6</v>
      </c>
      <c r="AO8" s="34">
        <v>47.7</v>
      </c>
      <c r="AP8" s="36">
        <v>48.9</v>
      </c>
      <c r="AQ8" s="34">
        <v>50</v>
      </c>
      <c r="AR8" s="34">
        <v>51.2</v>
      </c>
      <c r="AS8" s="34">
        <v>52.3</v>
      </c>
      <c r="AT8" s="34">
        <v>53.5</v>
      </c>
      <c r="AU8" s="36">
        <v>54.6</v>
      </c>
      <c r="AV8" s="34">
        <v>55.8</v>
      </c>
      <c r="AW8" s="34">
        <v>56.9</v>
      </c>
      <c r="AX8" s="37">
        <v>58.1</v>
      </c>
    </row>
    <row r="9" spans="1:50" x14ac:dyDescent="0.35">
      <c r="A9" s="21">
        <v>6</v>
      </c>
      <c r="B9" s="26">
        <v>6.3</v>
      </c>
      <c r="C9" s="23">
        <v>7.4</v>
      </c>
      <c r="D9" s="23">
        <v>8.4</v>
      </c>
      <c r="E9" s="23">
        <v>9.5</v>
      </c>
      <c r="F9" s="23">
        <v>10.6</v>
      </c>
      <c r="G9" s="24">
        <v>11.6</v>
      </c>
      <c r="H9" s="23">
        <v>12.7</v>
      </c>
      <c r="I9" s="23">
        <v>13.8</v>
      </c>
      <c r="J9" s="23">
        <v>14.9</v>
      </c>
      <c r="K9" s="23">
        <v>16</v>
      </c>
      <c r="L9" s="25">
        <v>17</v>
      </c>
      <c r="M9" s="23">
        <v>18.100000000000001</v>
      </c>
      <c r="N9" s="23">
        <v>19.2</v>
      </c>
      <c r="O9" s="23">
        <v>20.3</v>
      </c>
      <c r="P9" s="23">
        <v>21.4</v>
      </c>
      <c r="Q9" s="25">
        <v>22.5</v>
      </c>
      <c r="R9" s="23">
        <v>23.6</v>
      </c>
      <c r="S9" s="23">
        <v>24.7</v>
      </c>
      <c r="T9" s="23">
        <v>25.8</v>
      </c>
      <c r="U9" s="23">
        <v>26.9</v>
      </c>
      <c r="V9" s="25">
        <v>28</v>
      </c>
      <c r="W9" s="23">
        <v>29.1</v>
      </c>
      <c r="X9" s="23">
        <v>30.2</v>
      </c>
      <c r="Y9" s="23">
        <v>31.3</v>
      </c>
      <c r="Z9" s="23">
        <v>32.4</v>
      </c>
      <c r="AA9" s="26">
        <v>33.5</v>
      </c>
      <c r="AB9" s="23">
        <v>34.700000000000003</v>
      </c>
      <c r="AC9" s="23">
        <v>35.799999999999997</v>
      </c>
      <c r="AD9" s="23">
        <v>36.9</v>
      </c>
      <c r="AE9" s="23">
        <v>38</v>
      </c>
      <c r="AF9" s="25">
        <v>39.200000000000003</v>
      </c>
      <c r="AG9" s="23">
        <v>40.299999999999997</v>
      </c>
      <c r="AH9" s="23">
        <v>41.4</v>
      </c>
      <c r="AI9" s="23">
        <v>42.6</v>
      </c>
      <c r="AJ9" s="23">
        <v>43.7</v>
      </c>
      <c r="AK9" s="25">
        <v>44.8</v>
      </c>
      <c r="AL9" s="23">
        <v>46</v>
      </c>
      <c r="AM9" s="23">
        <v>47.1</v>
      </c>
      <c r="AN9" s="23">
        <v>48.3</v>
      </c>
      <c r="AO9" s="23">
        <v>49.4</v>
      </c>
      <c r="AP9" s="25">
        <v>50.6</v>
      </c>
      <c r="AQ9" s="23">
        <v>51.7</v>
      </c>
      <c r="AR9" s="23">
        <v>52.9</v>
      </c>
      <c r="AS9" s="23">
        <v>54.1</v>
      </c>
      <c r="AT9" s="23">
        <v>55.2</v>
      </c>
      <c r="AU9" s="25">
        <v>56.4</v>
      </c>
      <c r="AV9" s="23">
        <v>57.6</v>
      </c>
      <c r="AW9" s="23">
        <v>58.7</v>
      </c>
      <c r="AX9" s="27">
        <v>59.9</v>
      </c>
    </row>
    <row r="10" spans="1:50" x14ac:dyDescent="0.35">
      <c r="A10" s="28">
        <v>7</v>
      </c>
      <c r="B10" s="29">
        <v>7.5</v>
      </c>
      <c r="C10" s="30">
        <v>8.5</v>
      </c>
      <c r="D10" s="30">
        <v>9.6</v>
      </c>
      <c r="E10" s="30">
        <v>10.7</v>
      </c>
      <c r="F10" s="30">
        <v>11.8</v>
      </c>
      <c r="G10" s="24">
        <v>12.8</v>
      </c>
      <c r="H10" s="30">
        <v>13.9</v>
      </c>
      <c r="I10" s="30">
        <v>15</v>
      </c>
      <c r="J10" s="30">
        <v>16.100000000000001</v>
      </c>
      <c r="K10" s="30">
        <v>17.2</v>
      </c>
      <c r="L10" s="24">
        <v>18.3</v>
      </c>
      <c r="M10" s="30">
        <v>19.399999999999999</v>
      </c>
      <c r="N10" s="30">
        <v>20.5</v>
      </c>
      <c r="O10" s="30">
        <v>21.6</v>
      </c>
      <c r="P10" s="30">
        <v>22.7</v>
      </c>
      <c r="Q10" s="24">
        <v>23.8</v>
      </c>
      <c r="R10" s="30">
        <v>24.9</v>
      </c>
      <c r="S10" s="30">
        <v>26</v>
      </c>
      <c r="T10" s="30">
        <v>27.1</v>
      </c>
      <c r="U10" s="30">
        <v>28.3</v>
      </c>
      <c r="V10" s="24">
        <v>29.4</v>
      </c>
      <c r="W10" s="30">
        <v>30.5</v>
      </c>
      <c r="X10" s="30">
        <v>31.6</v>
      </c>
      <c r="Y10" s="30">
        <v>32.799999999999997</v>
      </c>
      <c r="Z10" s="30">
        <v>33.9</v>
      </c>
      <c r="AA10" s="29">
        <v>35</v>
      </c>
      <c r="AB10" s="30">
        <v>36.200000000000003</v>
      </c>
      <c r="AC10" s="30">
        <v>37.299999999999997</v>
      </c>
      <c r="AD10" s="30">
        <v>38.4</v>
      </c>
      <c r="AE10" s="30">
        <v>39.6</v>
      </c>
      <c r="AF10" s="24">
        <v>40.700000000000003</v>
      </c>
      <c r="AG10" s="30">
        <v>41.9</v>
      </c>
      <c r="AH10" s="30">
        <v>43</v>
      </c>
      <c r="AI10" s="30">
        <v>44.2</v>
      </c>
      <c r="AJ10" s="30">
        <v>45.3</v>
      </c>
      <c r="AK10" s="24">
        <v>46.5</v>
      </c>
      <c r="AL10" s="30">
        <v>47.7</v>
      </c>
      <c r="AM10" s="30">
        <v>48.8</v>
      </c>
      <c r="AN10" s="30">
        <v>50</v>
      </c>
      <c r="AO10" s="30">
        <v>51.2</v>
      </c>
      <c r="AP10" s="24">
        <v>52.3</v>
      </c>
      <c r="AQ10" s="30">
        <v>53.5</v>
      </c>
      <c r="AR10" s="30">
        <v>54.7</v>
      </c>
      <c r="AS10" s="30">
        <v>55.9</v>
      </c>
      <c r="AT10" s="30">
        <v>57.1</v>
      </c>
      <c r="AU10" s="24">
        <v>58.3</v>
      </c>
      <c r="AV10" s="30">
        <v>59.4</v>
      </c>
      <c r="AW10" s="30">
        <v>60.6</v>
      </c>
      <c r="AX10" s="31">
        <v>61.8</v>
      </c>
    </row>
    <row r="11" spans="1:50" x14ac:dyDescent="0.35">
      <c r="A11" s="28">
        <v>8</v>
      </c>
      <c r="B11" s="29">
        <v>8.6</v>
      </c>
      <c r="C11" s="30">
        <v>9.6999999999999993</v>
      </c>
      <c r="D11" s="30">
        <v>10.8</v>
      </c>
      <c r="E11" s="30">
        <v>11.9</v>
      </c>
      <c r="F11" s="30">
        <v>13</v>
      </c>
      <c r="G11" s="24">
        <v>14.1</v>
      </c>
      <c r="H11" s="30">
        <v>15.2</v>
      </c>
      <c r="I11" s="30">
        <v>16.3</v>
      </c>
      <c r="J11" s="30">
        <v>17.399999999999999</v>
      </c>
      <c r="K11" s="30">
        <v>18.5</v>
      </c>
      <c r="L11" s="24">
        <v>19.600000000000001</v>
      </c>
      <c r="M11" s="30">
        <v>20.7</v>
      </c>
      <c r="N11" s="30">
        <v>21.8</v>
      </c>
      <c r="O11" s="30">
        <v>22.9</v>
      </c>
      <c r="P11" s="30">
        <v>24.1</v>
      </c>
      <c r="Q11" s="24">
        <v>25.2</v>
      </c>
      <c r="R11" s="30">
        <v>26.3</v>
      </c>
      <c r="S11" s="30">
        <v>27.4</v>
      </c>
      <c r="T11" s="30">
        <v>28.6</v>
      </c>
      <c r="U11" s="30">
        <v>29.7</v>
      </c>
      <c r="V11" s="24">
        <v>30.8</v>
      </c>
      <c r="W11" s="30">
        <v>32</v>
      </c>
      <c r="X11" s="30">
        <v>33.1</v>
      </c>
      <c r="Y11" s="30">
        <v>34.299999999999997</v>
      </c>
      <c r="Z11" s="30">
        <v>35.4</v>
      </c>
      <c r="AA11" s="29">
        <v>36.6</v>
      </c>
      <c r="AB11" s="30">
        <v>37.700000000000003</v>
      </c>
      <c r="AC11" s="30">
        <v>38.9</v>
      </c>
      <c r="AD11" s="30">
        <v>40</v>
      </c>
      <c r="AE11" s="30">
        <v>41.2</v>
      </c>
      <c r="AF11" s="24">
        <v>42.3</v>
      </c>
      <c r="AG11" s="30">
        <v>43.5</v>
      </c>
      <c r="AH11" s="30">
        <v>44.7</v>
      </c>
      <c r="AI11" s="30">
        <v>45.9</v>
      </c>
      <c r="AJ11" s="30">
        <v>47</v>
      </c>
      <c r="AK11" s="24">
        <v>48.2</v>
      </c>
      <c r="AL11" s="30">
        <v>49.4</v>
      </c>
      <c r="AM11" s="30">
        <v>50.6</v>
      </c>
      <c r="AN11" s="30">
        <v>51.8</v>
      </c>
      <c r="AO11" s="30">
        <v>53</v>
      </c>
      <c r="AP11" s="24">
        <v>54.1</v>
      </c>
      <c r="AQ11" s="30">
        <v>55.3</v>
      </c>
      <c r="AR11" s="30">
        <v>56.5</v>
      </c>
      <c r="AS11" s="30">
        <v>57.7</v>
      </c>
      <c r="AT11" s="30">
        <v>59</v>
      </c>
      <c r="AU11" s="24">
        <v>60.2</v>
      </c>
      <c r="AV11" s="30">
        <v>61.4</v>
      </c>
      <c r="AW11" s="30">
        <v>62.6</v>
      </c>
      <c r="AX11" s="31">
        <v>63.8</v>
      </c>
    </row>
    <row r="12" spans="1:50" x14ac:dyDescent="0.35">
      <c r="A12" s="28">
        <v>9</v>
      </c>
      <c r="B12" s="29">
        <v>9.8000000000000007</v>
      </c>
      <c r="C12" s="30">
        <v>10.9</v>
      </c>
      <c r="D12" s="30">
        <v>12</v>
      </c>
      <c r="E12" s="30">
        <v>13.1</v>
      </c>
      <c r="F12" s="30">
        <v>14.2</v>
      </c>
      <c r="G12" s="24">
        <v>15.3</v>
      </c>
      <c r="H12" s="30">
        <v>16.399999999999999</v>
      </c>
      <c r="I12" s="30">
        <v>17.600000000000001</v>
      </c>
      <c r="J12" s="30">
        <v>18.7</v>
      </c>
      <c r="K12" s="30">
        <v>19.8</v>
      </c>
      <c r="L12" s="24">
        <v>20.9</v>
      </c>
      <c r="M12" s="30">
        <v>22</v>
      </c>
      <c r="N12" s="30">
        <v>23.2</v>
      </c>
      <c r="O12" s="30">
        <v>24.3</v>
      </c>
      <c r="P12" s="30">
        <v>25.4</v>
      </c>
      <c r="Q12" s="24">
        <v>26.6</v>
      </c>
      <c r="R12" s="30">
        <v>27.7</v>
      </c>
      <c r="S12" s="30">
        <v>28.9</v>
      </c>
      <c r="T12" s="30">
        <v>30</v>
      </c>
      <c r="U12" s="30">
        <v>31.2</v>
      </c>
      <c r="V12" s="24">
        <v>32.299999999999997</v>
      </c>
      <c r="W12" s="30">
        <v>33.5</v>
      </c>
      <c r="X12" s="30">
        <v>34.6</v>
      </c>
      <c r="Y12" s="30">
        <v>35.799999999999997</v>
      </c>
      <c r="Z12" s="30">
        <v>37</v>
      </c>
      <c r="AA12" s="29">
        <v>38.1</v>
      </c>
      <c r="AB12" s="30">
        <v>39.299999999999997</v>
      </c>
      <c r="AC12" s="30">
        <v>40.5</v>
      </c>
      <c r="AD12" s="30">
        <v>41.6</v>
      </c>
      <c r="AE12" s="30">
        <v>42.8</v>
      </c>
      <c r="AF12" s="24">
        <v>44</v>
      </c>
      <c r="AG12" s="30">
        <v>45.2</v>
      </c>
      <c r="AH12" s="30">
        <v>46.4</v>
      </c>
      <c r="AI12" s="30">
        <v>47.6</v>
      </c>
      <c r="AJ12" s="30">
        <v>48.8</v>
      </c>
      <c r="AK12" s="24">
        <v>50</v>
      </c>
      <c r="AL12" s="30">
        <v>51.2</v>
      </c>
      <c r="AM12" s="30">
        <v>52.4</v>
      </c>
      <c r="AN12" s="30">
        <v>53.6</v>
      </c>
      <c r="AO12" s="30">
        <v>54.8</v>
      </c>
      <c r="AP12" s="24">
        <v>56</v>
      </c>
      <c r="AQ12" s="30">
        <v>57.2</v>
      </c>
      <c r="AR12" s="30">
        <v>58.4</v>
      </c>
      <c r="AS12" s="30">
        <v>59.7</v>
      </c>
      <c r="AT12" s="30">
        <v>60.9</v>
      </c>
      <c r="AU12" s="24">
        <v>62.1</v>
      </c>
      <c r="AV12" s="30">
        <v>63.4</v>
      </c>
      <c r="AW12" s="30">
        <v>64.599999999999994</v>
      </c>
      <c r="AX12" s="31">
        <v>65.8</v>
      </c>
    </row>
    <row r="13" spans="1:50" x14ac:dyDescent="0.35">
      <c r="A13" s="32">
        <v>10</v>
      </c>
      <c r="B13" s="33">
        <v>11</v>
      </c>
      <c r="C13" s="34">
        <v>12.1</v>
      </c>
      <c r="D13" s="34">
        <v>13.2</v>
      </c>
      <c r="E13" s="34">
        <v>14.4</v>
      </c>
      <c r="F13" s="34">
        <v>15.5</v>
      </c>
      <c r="G13" s="35">
        <v>16.600000000000001</v>
      </c>
      <c r="H13" s="34">
        <v>17.7</v>
      </c>
      <c r="I13" s="34">
        <v>18.899999999999999</v>
      </c>
      <c r="J13" s="34">
        <v>20</v>
      </c>
      <c r="K13" s="34">
        <v>21.1</v>
      </c>
      <c r="L13" s="36">
        <v>22.3</v>
      </c>
      <c r="M13" s="34">
        <v>23.4</v>
      </c>
      <c r="N13" s="34">
        <v>24.6</v>
      </c>
      <c r="O13" s="34">
        <v>25.7</v>
      </c>
      <c r="P13" s="34">
        <v>26.9</v>
      </c>
      <c r="Q13" s="36">
        <v>28</v>
      </c>
      <c r="R13" s="34">
        <v>29.2</v>
      </c>
      <c r="S13" s="34">
        <v>30.3</v>
      </c>
      <c r="T13" s="34">
        <v>31.5</v>
      </c>
      <c r="U13" s="34">
        <v>32.700000000000003</v>
      </c>
      <c r="V13" s="36">
        <v>33.799999999999997</v>
      </c>
      <c r="W13" s="34">
        <v>35</v>
      </c>
      <c r="X13" s="34">
        <v>36.200000000000003</v>
      </c>
      <c r="Y13" s="34">
        <v>37.4</v>
      </c>
      <c r="Z13" s="34">
        <v>38.6</v>
      </c>
      <c r="AA13" s="33">
        <v>39.700000000000003</v>
      </c>
      <c r="AB13" s="34">
        <v>40.9</v>
      </c>
      <c r="AC13" s="34">
        <v>42.1</v>
      </c>
      <c r="AD13" s="34">
        <v>43.3</v>
      </c>
      <c r="AE13" s="34">
        <v>44.5</v>
      </c>
      <c r="AF13" s="36">
        <v>45.7</v>
      </c>
      <c r="AG13" s="34">
        <v>46.9</v>
      </c>
      <c r="AH13" s="34">
        <v>48.1</v>
      </c>
      <c r="AI13" s="34">
        <v>49.3</v>
      </c>
      <c r="AJ13" s="34">
        <v>50.6</v>
      </c>
      <c r="AK13" s="36">
        <v>51.8</v>
      </c>
      <c r="AL13" s="34">
        <v>53</v>
      </c>
      <c r="AM13" s="34">
        <v>54.2</v>
      </c>
      <c r="AN13" s="34">
        <v>55.5</v>
      </c>
      <c r="AO13" s="34">
        <v>56.7</v>
      </c>
      <c r="AP13" s="36">
        <v>57.9</v>
      </c>
      <c r="AQ13" s="34">
        <v>59.2</v>
      </c>
      <c r="AR13" s="34">
        <v>60.4</v>
      </c>
      <c r="AS13" s="34">
        <v>61.7</v>
      </c>
      <c r="AT13" s="34">
        <v>62.9</v>
      </c>
      <c r="AU13" s="36">
        <v>64.2</v>
      </c>
      <c r="AV13" s="34">
        <v>65.400000000000006</v>
      </c>
      <c r="AW13" s="34">
        <v>66.7</v>
      </c>
      <c r="AX13" s="37">
        <v>67.900000000000006</v>
      </c>
    </row>
    <row r="14" spans="1:50" x14ac:dyDescent="0.35">
      <c r="A14" s="21">
        <v>11</v>
      </c>
      <c r="B14" s="26">
        <v>12.2</v>
      </c>
      <c r="C14" s="23">
        <v>13.4</v>
      </c>
      <c r="D14" s="23">
        <v>14.5</v>
      </c>
      <c r="E14" s="23">
        <v>15.6</v>
      </c>
      <c r="F14" s="23">
        <v>16.8</v>
      </c>
      <c r="G14" s="24">
        <v>17.899999999999999</v>
      </c>
      <c r="H14" s="23">
        <v>19.100000000000001</v>
      </c>
      <c r="I14" s="23">
        <v>20.2</v>
      </c>
      <c r="J14" s="23">
        <v>21.4</v>
      </c>
      <c r="K14" s="23">
        <v>22.5</v>
      </c>
      <c r="L14" s="25">
        <v>23.7</v>
      </c>
      <c r="M14" s="23">
        <v>24.8</v>
      </c>
      <c r="N14" s="23">
        <v>26</v>
      </c>
      <c r="O14" s="23">
        <v>27.2</v>
      </c>
      <c r="P14" s="23">
        <v>28.3</v>
      </c>
      <c r="Q14" s="25">
        <v>29.5</v>
      </c>
      <c r="R14" s="23">
        <v>30.7</v>
      </c>
      <c r="S14" s="23">
        <v>31.9</v>
      </c>
      <c r="T14" s="23">
        <v>33</v>
      </c>
      <c r="U14" s="23">
        <v>34.200000000000003</v>
      </c>
      <c r="V14" s="25">
        <v>35.4</v>
      </c>
      <c r="W14" s="23">
        <v>36.6</v>
      </c>
      <c r="X14" s="23">
        <v>37.799999999999997</v>
      </c>
      <c r="Y14" s="23">
        <v>39</v>
      </c>
      <c r="Z14" s="23">
        <v>40.200000000000003</v>
      </c>
      <c r="AA14" s="26">
        <v>41.4</v>
      </c>
      <c r="AB14" s="23">
        <v>42.6</v>
      </c>
      <c r="AC14" s="23">
        <v>43.8</v>
      </c>
      <c r="AD14" s="23">
        <v>45</v>
      </c>
      <c r="AE14" s="23">
        <v>46.3</v>
      </c>
      <c r="AF14" s="25">
        <v>47.5</v>
      </c>
      <c r="AG14" s="23">
        <v>48.7</v>
      </c>
      <c r="AH14" s="23">
        <v>49.9</v>
      </c>
      <c r="AI14" s="23">
        <v>51.2</v>
      </c>
      <c r="AJ14" s="23">
        <v>52.4</v>
      </c>
      <c r="AK14" s="25">
        <v>53.7</v>
      </c>
      <c r="AL14" s="23">
        <v>54.9</v>
      </c>
      <c r="AM14" s="23">
        <v>56.1</v>
      </c>
      <c r="AN14" s="23">
        <v>57.4</v>
      </c>
      <c r="AO14" s="23">
        <v>58.6</v>
      </c>
      <c r="AP14" s="25">
        <v>59.9</v>
      </c>
      <c r="AQ14" s="23">
        <v>61.2</v>
      </c>
      <c r="AR14" s="23">
        <v>62.4</v>
      </c>
      <c r="AS14" s="23">
        <v>63.7</v>
      </c>
      <c r="AT14" s="23">
        <v>65</v>
      </c>
      <c r="AU14" s="25">
        <v>66.3</v>
      </c>
      <c r="AV14" s="23">
        <v>67.5</v>
      </c>
      <c r="AW14" s="23">
        <v>68.8</v>
      </c>
      <c r="AX14" s="27">
        <v>70.099999999999994</v>
      </c>
    </row>
    <row r="15" spans="1:50" x14ac:dyDescent="0.35">
      <c r="A15" s="28">
        <v>12</v>
      </c>
      <c r="B15" s="29">
        <v>13.5</v>
      </c>
      <c r="C15" s="30">
        <v>14.6</v>
      </c>
      <c r="D15" s="30">
        <v>15.8</v>
      </c>
      <c r="E15" s="30">
        <v>16.899999999999999</v>
      </c>
      <c r="F15" s="30">
        <v>18.100000000000001</v>
      </c>
      <c r="G15" s="24">
        <v>19.3</v>
      </c>
      <c r="H15" s="30">
        <v>20.399999999999999</v>
      </c>
      <c r="I15" s="30">
        <v>21.6</v>
      </c>
      <c r="J15" s="30">
        <v>22.8</v>
      </c>
      <c r="K15" s="30">
        <v>23.9</v>
      </c>
      <c r="L15" s="24">
        <v>25.1</v>
      </c>
      <c r="M15" s="30">
        <v>26.3</v>
      </c>
      <c r="N15" s="30">
        <v>27.5</v>
      </c>
      <c r="O15" s="30">
        <v>28.6</v>
      </c>
      <c r="P15" s="30">
        <v>29.8</v>
      </c>
      <c r="Q15" s="24">
        <v>31</v>
      </c>
      <c r="R15" s="30">
        <v>32.200000000000003</v>
      </c>
      <c r="S15" s="30">
        <v>33.4</v>
      </c>
      <c r="T15" s="30">
        <v>34.6</v>
      </c>
      <c r="U15" s="30">
        <v>35.799999999999997</v>
      </c>
      <c r="V15" s="24">
        <v>37</v>
      </c>
      <c r="W15" s="30">
        <v>38.200000000000003</v>
      </c>
      <c r="X15" s="30">
        <v>39.5</v>
      </c>
      <c r="Y15" s="30">
        <v>40.700000000000003</v>
      </c>
      <c r="Z15" s="30">
        <v>41.9</v>
      </c>
      <c r="AA15" s="29">
        <v>43.1</v>
      </c>
      <c r="AB15" s="30">
        <v>44.3</v>
      </c>
      <c r="AC15" s="30">
        <v>45.6</v>
      </c>
      <c r="AD15" s="30">
        <v>46.8</v>
      </c>
      <c r="AE15" s="30">
        <v>48.1</v>
      </c>
      <c r="AF15" s="24">
        <v>49.3</v>
      </c>
      <c r="AG15" s="30">
        <v>50.6</v>
      </c>
      <c r="AH15" s="30">
        <v>51.8</v>
      </c>
      <c r="AI15" s="30">
        <v>53.1</v>
      </c>
      <c r="AJ15" s="30">
        <v>54.3</v>
      </c>
      <c r="AK15" s="24">
        <v>55.6</v>
      </c>
      <c r="AL15" s="30">
        <v>56.8</v>
      </c>
      <c r="AM15" s="30">
        <v>58.1</v>
      </c>
      <c r="AN15" s="30">
        <v>59.4</v>
      </c>
      <c r="AO15" s="30">
        <v>60.7</v>
      </c>
      <c r="AP15" s="24">
        <v>62</v>
      </c>
      <c r="AQ15" s="30">
        <v>63.2</v>
      </c>
      <c r="AR15" s="30">
        <v>64.5</v>
      </c>
      <c r="AS15" s="30">
        <v>65.8</v>
      </c>
      <c r="AT15" s="30">
        <v>67.099999999999994</v>
      </c>
      <c r="AU15" s="24">
        <v>68.400000000000006</v>
      </c>
      <c r="AV15" s="30">
        <v>69.7</v>
      </c>
      <c r="AW15" s="30">
        <v>71</v>
      </c>
      <c r="AX15" s="31">
        <v>72.400000000000006</v>
      </c>
    </row>
    <row r="16" spans="1:50" x14ac:dyDescent="0.35">
      <c r="A16" s="28">
        <v>13</v>
      </c>
      <c r="B16" s="29">
        <v>14.8</v>
      </c>
      <c r="C16" s="30">
        <v>16</v>
      </c>
      <c r="D16" s="30">
        <v>17.100000000000001</v>
      </c>
      <c r="E16" s="30">
        <v>18.3</v>
      </c>
      <c r="F16" s="30">
        <v>19.5</v>
      </c>
      <c r="G16" s="24">
        <v>20.6</v>
      </c>
      <c r="H16" s="30">
        <v>21.8</v>
      </c>
      <c r="I16" s="30">
        <v>23</v>
      </c>
      <c r="J16" s="30">
        <v>24.2</v>
      </c>
      <c r="K16" s="30">
        <v>25.4</v>
      </c>
      <c r="L16" s="24">
        <v>26.6</v>
      </c>
      <c r="M16" s="30">
        <v>27.8</v>
      </c>
      <c r="N16" s="30">
        <v>29</v>
      </c>
      <c r="O16" s="30">
        <v>30.2</v>
      </c>
      <c r="P16" s="30">
        <v>31.4</v>
      </c>
      <c r="Q16" s="24">
        <v>32.6</v>
      </c>
      <c r="R16" s="30">
        <v>33.799999999999997</v>
      </c>
      <c r="S16" s="30">
        <v>35</v>
      </c>
      <c r="T16" s="30">
        <v>36.200000000000003</v>
      </c>
      <c r="U16" s="30">
        <v>37.5</v>
      </c>
      <c r="V16" s="24">
        <v>38.700000000000003</v>
      </c>
      <c r="W16" s="30">
        <v>39.9</v>
      </c>
      <c r="X16" s="30">
        <v>41.2</v>
      </c>
      <c r="Y16" s="30">
        <v>42.4</v>
      </c>
      <c r="Z16" s="30">
        <v>43.6</v>
      </c>
      <c r="AA16" s="29">
        <v>44.9</v>
      </c>
      <c r="AB16" s="30">
        <v>46.1</v>
      </c>
      <c r="AC16" s="30">
        <v>47.4</v>
      </c>
      <c r="AD16" s="30">
        <v>48.6</v>
      </c>
      <c r="AE16" s="30">
        <v>49.9</v>
      </c>
      <c r="AF16" s="24">
        <v>51.2</v>
      </c>
      <c r="AG16" s="30">
        <v>52.5</v>
      </c>
      <c r="AH16" s="30">
        <v>53.7</v>
      </c>
      <c r="AI16" s="30">
        <v>55</v>
      </c>
      <c r="AJ16" s="30">
        <v>56.3</v>
      </c>
      <c r="AK16" s="24">
        <v>57.6</v>
      </c>
      <c r="AL16" s="30">
        <v>58.9</v>
      </c>
      <c r="AM16" s="30">
        <v>60.2</v>
      </c>
      <c r="AN16" s="30">
        <v>61.5</v>
      </c>
      <c r="AO16" s="30">
        <v>62.8</v>
      </c>
      <c r="AP16" s="24">
        <v>64.099999999999994</v>
      </c>
      <c r="AQ16" s="30">
        <v>65.400000000000006</v>
      </c>
      <c r="AR16" s="30">
        <v>66.7</v>
      </c>
      <c r="AS16" s="30">
        <v>68</v>
      </c>
      <c r="AT16" s="30">
        <v>69.3</v>
      </c>
      <c r="AU16" s="24">
        <v>70.7</v>
      </c>
      <c r="AV16" s="30">
        <v>72</v>
      </c>
      <c r="AW16" s="30">
        <v>73.3</v>
      </c>
      <c r="AX16" s="31">
        <v>74.7</v>
      </c>
    </row>
    <row r="17" spans="1:50" x14ac:dyDescent="0.35">
      <c r="A17" s="28">
        <v>14</v>
      </c>
      <c r="B17" s="29">
        <v>16.100000000000001</v>
      </c>
      <c r="C17" s="30">
        <v>17.3</v>
      </c>
      <c r="D17" s="30">
        <v>18.5</v>
      </c>
      <c r="E17" s="30">
        <v>19.7</v>
      </c>
      <c r="F17" s="30">
        <v>20.9</v>
      </c>
      <c r="G17" s="24">
        <v>22.1</v>
      </c>
      <c r="H17" s="30">
        <v>23.3</v>
      </c>
      <c r="I17" s="30">
        <v>24.5</v>
      </c>
      <c r="J17" s="30">
        <v>25.7</v>
      </c>
      <c r="K17" s="30">
        <v>26.9</v>
      </c>
      <c r="L17" s="24">
        <v>28.1</v>
      </c>
      <c r="M17" s="30">
        <v>29.3</v>
      </c>
      <c r="N17" s="30">
        <v>30.5</v>
      </c>
      <c r="O17" s="30">
        <v>31.7</v>
      </c>
      <c r="P17" s="30">
        <v>33</v>
      </c>
      <c r="Q17" s="24">
        <v>34.200000000000003</v>
      </c>
      <c r="R17" s="30">
        <v>35.4</v>
      </c>
      <c r="S17" s="30">
        <v>36.700000000000003</v>
      </c>
      <c r="T17" s="30">
        <v>37.9</v>
      </c>
      <c r="U17" s="30">
        <v>39.1</v>
      </c>
      <c r="V17" s="24">
        <v>40.4</v>
      </c>
      <c r="W17" s="30">
        <v>41.6</v>
      </c>
      <c r="X17" s="30">
        <v>42.9</v>
      </c>
      <c r="Y17" s="30">
        <v>44.2</v>
      </c>
      <c r="Z17" s="30">
        <v>45.4</v>
      </c>
      <c r="AA17" s="29">
        <v>46.7</v>
      </c>
      <c r="AB17" s="30">
        <v>48</v>
      </c>
      <c r="AC17" s="30">
        <v>49.3</v>
      </c>
      <c r="AD17" s="30">
        <v>50.5</v>
      </c>
      <c r="AE17" s="30">
        <v>51.8</v>
      </c>
      <c r="AF17" s="24">
        <v>53.1</v>
      </c>
      <c r="AG17" s="30">
        <v>54.4</v>
      </c>
      <c r="AH17" s="30">
        <v>55.7</v>
      </c>
      <c r="AI17" s="30">
        <v>57</v>
      </c>
      <c r="AJ17" s="30">
        <v>58.3</v>
      </c>
      <c r="AK17" s="24">
        <v>59.6</v>
      </c>
      <c r="AL17" s="30">
        <v>60.9</v>
      </c>
      <c r="AM17" s="30">
        <v>62.3</v>
      </c>
      <c r="AN17" s="30">
        <v>63.6</v>
      </c>
      <c r="AO17" s="30">
        <v>64.900000000000006</v>
      </c>
      <c r="AP17" s="24">
        <v>66.3</v>
      </c>
      <c r="AQ17" s="30">
        <v>67.599999999999994</v>
      </c>
      <c r="AR17" s="30">
        <v>68.900000000000006</v>
      </c>
      <c r="AS17" s="30">
        <v>70.3</v>
      </c>
      <c r="AT17" s="30">
        <v>71.599999999999994</v>
      </c>
      <c r="AU17" s="24">
        <v>73</v>
      </c>
      <c r="AV17" s="30">
        <v>74.400000000000006</v>
      </c>
      <c r="AW17" s="30">
        <v>75.7</v>
      </c>
      <c r="AX17" s="31">
        <v>77.099999999999994</v>
      </c>
    </row>
    <row r="18" spans="1:50" x14ac:dyDescent="0.35">
      <c r="A18" s="32">
        <v>15</v>
      </c>
      <c r="B18" s="33">
        <v>17.5</v>
      </c>
      <c r="C18" s="34">
        <v>18.7</v>
      </c>
      <c r="D18" s="34">
        <v>19.899999999999999</v>
      </c>
      <c r="E18" s="34">
        <v>21.1</v>
      </c>
      <c r="F18" s="34">
        <v>22.3</v>
      </c>
      <c r="G18" s="35">
        <v>23.5</v>
      </c>
      <c r="H18" s="34">
        <v>24.7</v>
      </c>
      <c r="I18" s="34">
        <v>25.9</v>
      </c>
      <c r="J18" s="34">
        <v>27.2</v>
      </c>
      <c r="K18" s="34">
        <v>28.4</v>
      </c>
      <c r="L18" s="36">
        <v>29.6</v>
      </c>
      <c r="M18" s="34">
        <v>30.9</v>
      </c>
      <c r="N18" s="34">
        <v>32.1</v>
      </c>
      <c r="O18" s="34">
        <v>33.299999999999997</v>
      </c>
      <c r="P18" s="34">
        <v>34.6</v>
      </c>
      <c r="Q18" s="36">
        <v>35.799999999999997</v>
      </c>
      <c r="R18" s="34">
        <v>37.1</v>
      </c>
      <c r="S18" s="34">
        <v>38.4</v>
      </c>
      <c r="T18" s="34">
        <v>39.6</v>
      </c>
      <c r="U18" s="34">
        <v>40.9</v>
      </c>
      <c r="V18" s="36">
        <v>42.2</v>
      </c>
      <c r="W18" s="34">
        <v>43.4</v>
      </c>
      <c r="X18" s="34">
        <v>44.7</v>
      </c>
      <c r="Y18" s="34">
        <v>46</v>
      </c>
      <c r="Z18" s="34">
        <v>47.3</v>
      </c>
      <c r="AA18" s="33">
        <v>48.6</v>
      </c>
      <c r="AB18" s="34">
        <v>49.9</v>
      </c>
      <c r="AC18" s="34">
        <v>51.2</v>
      </c>
      <c r="AD18" s="34">
        <v>52.5</v>
      </c>
      <c r="AE18" s="34">
        <v>53.8</v>
      </c>
      <c r="AF18" s="36">
        <v>55.1</v>
      </c>
      <c r="AG18" s="34">
        <v>56.4</v>
      </c>
      <c r="AH18" s="34">
        <v>57.8</v>
      </c>
      <c r="AI18" s="34">
        <v>59.1</v>
      </c>
      <c r="AJ18" s="34">
        <v>60.4</v>
      </c>
      <c r="AK18" s="36">
        <v>61.8</v>
      </c>
      <c r="AL18" s="34">
        <v>63.1</v>
      </c>
      <c r="AM18" s="34">
        <v>64.5</v>
      </c>
      <c r="AN18" s="34">
        <v>65.8</v>
      </c>
      <c r="AO18" s="34">
        <v>67.2</v>
      </c>
      <c r="AP18" s="36">
        <v>68.5</v>
      </c>
      <c r="AQ18" s="34">
        <v>69.900000000000006</v>
      </c>
      <c r="AR18" s="34">
        <v>71.3</v>
      </c>
      <c r="AS18" s="34">
        <v>72.599999999999994</v>
      </c>
      <c r="AT18" s="34">
        <v>74</v>
      </c>
      <c r="AU18" s="36">
        <v>75.400000000000006</v>
      </c>
      <c r="AV18" s="34">
        <v>76.8</v>
      </c>
      <c r="AW18" s="34">
        <v>78.2</v>
      </c>
      <c r="AX18" s="37">
        <v>79.599999999999994</v>
      </c>
    </row>
    <row r="19" spans="1:50" x14ac:dyDescent="0.35">
      <c r="A19" s="21">
        <v>16</v>
      </c>
      <c r="B19" s="26">
        <v>18.899999999999999</v>
      </c>
      <c r="C19" s="23">
        <v>20.100000000000001</v>
      </c>
      <c r="D19" s="23">
        <v>21.3</v>
      </c>
      <c r="E19" s="23">
        <v>22.6</v>
      </c>
      <c r="F19" s="23">
        <v>23.8</v>
      </c>
      <c r="G19" s="24">
        <v>25</v>
      </c>
      <c r="H19" s="23">
        <v>26.2</v>
      </c>
      <c r="I19" s="23">
        <v>27.5</v>
      </c>
      <c r="J19" s="23">
        <v>28.7</v>
      </c>
      <c r="K19" s="23">
        <v>30</v>
      </c>
      <c r="L19" s="25">
        <v>31.2</v>
      </c>
      <c r="M19" s="23">
        <v>32.5</v>
      </c>
      <c r="N19" s="23">
        <v>33.700000000000003</v>
      </c>
      <c r="O19" s="23">
        <v>35</v>
      </c>
      <c r="P19" s="23">
        <v>36.299999999999997</v>
      </c>
      <c r="Q19" s="25">
        <v>37.5</v>
      </c>
      <c r="R19" s="23">
        <v>38.799999999999997</v>
      </c>
      <c r="S19" s="23">
        <v>40.1</v>
      </c>
      <c r="T19" s="23">
        <v>41.4</v>
      </c>
      <c r="U19" s="23">
        <v>42.7</v>
      </c>
      <c r="V19" s="25">
        <v>44</v>
      </c>
      <c r="W19" s="23">
        <v>45.3</v>
      </c>
      <c r="X19" s="23">
        <v>46.6</v>
      </c>
      <c r="Y19" s="23">
        <v>47.9</v>
      </c>
      <c r="Z19" s="23">
        <v>49.2</v>
      </c>
      <c r="AA19" s="26">
        <v>50.5</v>
      </c>
      <c r="AB19" s="23">
        <v>51.8</v>
      </c>
      <c r="AC19" s="23">
        <v>53.2</v>
      </c>
      <c r="AD19" s="23">
        <v>54.5</v>
      </c>
      <c r="AE19" s="23">
        <v>55.8</v>
      </c>
      <c r="AF19" s="25">
        <v>57.2</v>
      </c>
      <c r="AG19" s="23">
        <v>58.5</v>
      </c>
      <c r="AH19" s="23">
        <v>59.9</v>
      </c>
      <c r="AI19" s="23">
        <v>61.2</v>
      </c>
      <c r="AJ19" s="23">
        <v>62.6</v>
      </c>
      <c r="AK19" s="25">
        <v>64</v>
      </c>
      <c r="AL19" s="23">
        <v>65.3</v>
      </c>
      <c r="AM19" s="23">
        <v>66.7</v>
      </c>
      <c r="AN19" s="23">
        <v>68.099999999999994</v>
      </c>
      <c r="AO19" s="23">
        <v>69.5</v>
      </c>
      <c r="AP19" s="25">
        <v>70.900000000000006</v>
      </c>
      <c r="AQ19" s="23">
        <v>72.3</v>
      </c>
      <c r="AR19" s="23">
        <v>73.7</v>
      </c>
      <c r="AS19" s="23">
        <v>75.099999999999994</v>
      </c>
      <c r="AT19" s="23">
        <v>76.5</v>
      </c>
      <c r="AU19" s="25">
        <v>77.900000000000006</v>
      </c>
      <c r="AV19" s="23">
        <v>79.3</v>
      </c>
      <c r="AW19" s="23">
        <v>80.8</v>
      </c>
      <c r="AX19" s="27">
        <v>82.2</v>
      </c>
    </row>
    <row r="20" spans="1:50" x14ac:dyDescent="0.35">
      <c r="A20" s="28">
        <v>17</v>
      </c>
      <c r="B20" s="29">
        <v>20.3</v>
      </c>
      <c r="C20" s="30">
        <v>21.6</v>
      </c>
      <c r="D20" s="30">
        <v>22.8</v>
      </c>
      <c r="E20" s="30">
        <v>24.1</v>
      </c>
      <c r="F20" s="30">
        <v>25.3</v>
      </c>
      <c r="G20" s="24">
        <v>26.6</v>
      </c>
      <c r="H20" s="30">
        <v>27.8</v>
      </c>
      <c r="I20" s="30">
        <v>29.1</v>
      </c>
      <c r="J20" s="30">
        <v>30.3</v>
      </c>
      <c r="K20" s="30">
        <v>31.6</v>
      </c>
      <c r="L20" s="24">
        <v>32.9</v>
      </c>
      <c r="M20" s="30">
        <v>34.1</v>
      </c>
      <c r="N20" s="30">
        <v>35.4</v>
      </c>
      <c r="O20" s="30">
        <v>36.700000000000003</v>
      </c>
      <c r="P20" s="30">
        <v>38</v>
      </c>
      <c r="Q20" s="24">
        <v>39.299999999999997</v>
      </c>
      <c r="R20" s="30">
        <v>40.6</v>
      </c>
      <c r="S20" s="30">
        <v>41.9</v>
      </c>
      <c r="T20" s="30">
        <v>43.2</v>
      </c>
      <c r="U20" s="30">
        <v>44.5</v>
      </c>
      <c r="V20" s="24">
        <v>45.9</v>
      </c>
      <c r="W20" s="30">
        <v>47.2</v>
      </c>
      <c r="X20" s="30">
        <v>48.5</v>
      </c>
      <c r="Y20" s="30">
        <v>49.8</v>
      </c>
      <c r="Z20" s="30">
        <v>51.2</v>
      </c>
      <c r="AA20" s="29">
        <v>52.5</v>
      </c>
      <c r="AB20" s="30">
        <v>53.9</v>
      </c>
      <c r="AC20" s="30">
        <v>55.2</v>
      </c>
      <c r="AD20" s="30">
        <v>56.6</v>
      </c>
      <c r="AE20" s="30">
        <v>58</v>
      </c>
      <c r="AF20" s="24">
        <v>59.3</v>
      </c>
      <c r="AG20" s="30">
        <v>60.7</v>
      </c>
      <c r="AH20" s="30">
        <v>62.1</v>
      </c>
      <c r="AI20" s="30">
        <v>63.5</v>
      </c>
      <c r="AJ20" s="30">
        <v>64.900000000000006</v>
      </c>
      <c r="AK20" s="24">
        <v>66.3</v>
      </c>
      <c r="AL20" s="30">
        <v>67.7</v>
      </c>
      <c r="AM20" s="30">
        <v>69.099999999999994</v>
      </c>
      <c r="AN20" s="30">
        <v>70.5</v>
      </c>
      <c r="AO20" s="30">
        <v>71.900000000000006</v>
      </c>
      <c r="AP20" s="24">
        <v>73.3</v>
      </c>
      <c r="AQ20" s="30">
        <v>74.8</v>
      </c>
      <c r="AR20" s="30">
        <v>76.2</v>
      </c>
      <c r="AS20" s="30">
        <v>77.599999999999994</v>
      </c>
      <c r="AT20" s="30">
        <v>79.099999999999994</v>
      </c>
      <c r="AU20" s="24">
        <v>80.5</v>
      </c>
      <c r="AV20" s="30">
        <v>82</v>
      </c>
      <c r="AW20" s="30">
        <v>83.5</v>
      </c>
      <c r="AX20" s="31">
        <v>84.9</v>
      </c>
    </row>
    <row r="21" spans="1:50" x14ac:dyDescent="0.35">
      <c r="A21" s="28">
        <v>18</v>
      </c>
      <c r="B21" s="29">
        <v>21.8</v>
      </c>
      <c r="C21" s="30">
        <v>23.1</v>
      </c>
      <c r="D21" s="30">
        <v>24.3</v>
      </c>
      <c r="E21" s="30">
        <v>25.6</v>
      </c>
      <c r="F21" s="30">
        <v>26.9</v>
      </c>
      <c r="G21" s="24">
        <v>28.1</v>
      </c>
      <c r="H21" s="30">
        <v>29.4</v>
      </c>
      <c r="I21" s="30">
        <v>30.7</v>
      </c>
      <c r="J21" s="30">
        <v>32</v>
      </c>
      <c r="K21" s="30">
        <v>33.299999999999997</v>
      </c>
      <c r="L21" s="24">
        <v>34.6</v>
      </c>
      <c r="M21" s="30">
        <v>35.9</v>
      </c>
      <c r="N21" s="30">
        <v>37.200000000000003</v>
      </c>
      <c r="O21" s="30">
        <v>38.5</v>
      </c>
      <c r="P21" s="30">
        <v>39.799999999999997</v>
      </c>
      <c r="Q21" s="24">
        <v>41.1</v>
      </c>
      <c r="R21" s="30">
        <v>42.4</v>
      </c>
      <c r="S21" s="30">
        <v>43.8</v>
      </c>
      <c r="T21" s="30">
        <v>45.1</v>
      </c>
      <c r="U21" s="30">
        <v>46.5</v>
      </c>
      <c r="V21" s="24">
        <v>47.8</v>
      </c>
      <c r="W21" s="30">
        <v>49.2</v>
      </c>
      <c r="X21" s="30">
        <v>50.5</v>
      </c>
      <c r="Y21" s="30">
        <v>51.9</v>
      </c>
      <c r="Z21" s="30">
        <v>53.2</v>
      </c>
      <c r="AA21" s="29">
        <v>54.6</v>
      </c>
      <c r="AB21" s="30">
        <v>56</v>
      </c>
      <c r="AC21" s="30">
        <v>57.4</v>
      </c>
      <c r="AD21" s="30">
        <v>58.8</v>
      </c>
      <c r="AE21" s="30">
        <v>60.2</v>
      </c>
      <c r="AF21" s="24">
        <v>61.6</v>
      </c>
      <c r="AG21" s="30">
        <v>63</v>
      </c>
      <c r="AH21" s="30">
        <v>64.400000000000006</v>
      </c>
      <c r="AI21" s="30">
        <v>65.8</v>
      </c>
      <c r="AJ21" s="30">
        <v>67.2</v>
      </c>
      <c r="AK21" s="24">
        <v>68.599999999999994</v>
      </c>
      <c r="AL21" s="30">
        <v>70.099999999999994</v>
      </c>
      <c r="AM21" s="30">
        <v>71.5</v>
      </c>
      <c r="AN21" s="30">
        <v>73</v>
      </c>
      <c r="AO21" s="30">
        <v>74.400000000000006</v>
      </c>
      <c r="AP21" s="24">
        <v>75.900000000000006</v>
      </c>
      <c r="AQ21" s="30">
        <v>77.3</v>
      </c>
      <c r="AR21" s="30">
        <v>78.8</v>
      </c>
      <c r="AS21" s="30">
        <v>80.3</v>
      </c>
      <c r="AT21" s="30">
        <v>81.8</v>
      </c>
      <c r="AU21" s="24">
        <v>83.3</v>
      </c>
      <c r="AV21" s="30">
        <v>84.8</v>
      </c>
      <c r="AW21" s="30">
        <v>86.3</v>
      </c>
      <c r="AX21" s="31">
        <v>87.8</v>
      </c>
    </row>
    <row r="22" spans="1:50" x14ac:dyDescent="0.35">
      <c r="A22" s="28">
        <v>19</v>
      </c>
      <c r="B22" s="29">
        <v>23.3</v>
      </c>
      <c r="C22" s="30">
        <v>24.6</v>
      </c>
      <c r="D22" s="30">
        <v>25.9</v>
      </c>
      <c r="E22" s="30">
        <v>27.2</v>
      </c>
      <c r="F22" s="30">
        <v>28.5</v>
      </c>
      <c r="G22" s="24">
        <v>29.8</v>
      </c>
      <c r="H22" s="30">
        <v>31.1</v>
      </c>
      <c r="I22" s="30">
        <v>32.4</v>
      </c>
      <c r="J22" s="30">
        <v>33.700000000000003</v>
      </c>
      <c r="K22" s="30">
        <v>35</v>
      </c>
      <c r="L22" s="24">
        <v>36.299999999999997</v>
      </c>
      <c r="M22" s="30">
        <v>37.6</v>
      </c>
      <c r="N22" s="30">
        <v>39</v>
      </c>
      <c r="O22" s="30">
        <v>40.299999999999997</v>
      </c>
      <c r="P22" s="30">
        <v>41.6</v>
      </c>
      <c r="Q22" s="24">
        <v>43</v>
      </c>
      <c r="R22" s="30">
        <v>44.3</v>
      </c>
      <c r="S22" s="30">
        <v>45.7</v>
      </c>
      <c r="T22" s="30">
        <v>47.1</v>
      </c>
      <c r="U22" s="30">
        <v>48.4</v>
      </c>
      <c r="V22" s="24">
        <v>49.8</v>
      </c>
      <c r="W22" s="30">
        <v>51.2</v>
      </c>
      <c r="X22" s="30">
        <v>52.6</v>
      </c>
      <c r="Y22" s="30">
        <v>54</v>
      </c>
      <c r="Z22" s="30">
        <v>55.4</v>
      </c>
      <c r="AA22" s="29">
        <v>56.8</v>
      </c>
      <c r="AB22" s="30">
        <v>58.2</v>
      </c>
      <c r="AC22" s="30">
        <v>59.6</v>
      </c>
      <c r="AD22" s="30">
        <v>61</v>
      </c>
      <c r="AE22" s="30">
        <v>62.4</v>
      </c>
      <c r="AF22" s="24">
        <v>63.9</v>
      </c>
      <c r="AG22" s="30">
        <v>65.3</v>
      </c>
      <c r="AH22" s="30">
        <v>66.8</v>
      </c>
      <c r="AI22" s="30">
        <v>68.2</v>
      </c>
      <c r="AJ22" s="30">
        <v>69.7</v>
      </c>
      <c r="AK22" s="24">
        <v>71.099999999999994</v>
      </c>
      <c r="AL22" s="30">
        <v>72.599999999999994</v>
      </c>
      <c r="AM22" s="30">
        <v>74.099999999999994</v>
      </c>
      <c r="AN22" s="30">
        <v>75.5</v>
      </c>
      <c r="AO22" s="30">
        <v>77</v>
      </c>
      <c r="AP22" s="24">
        <v>78.5</v>
      </c>
      <c r="AQ22" s="30">
        <v>80</v>
      </c>
      <c r="AR22" s="30">
        <v>81.5</v>
      </c>
      <c r="AS22" s="30">
        <v>83.1</v>
      </c>
      <c r="AT22" s="30">
        <v>84.6</v>
      </c>
      <c r="AU22" s="24">
        <v>86.1</v>
      </c>
      <c r="AV22" s="30">
        <v>87.6</v>
      </c>
      <c r="AW22" s="30">
        <v>89.2</v>
      </c>
      <c r="AX22" s="31">
        <v>90.7</v>
      </c>
    </row>
    <row r="23" spans="1:50" x14ac:dyDescent="0.35">
      <c r="A23" s="32">
        <v>20</v>
      </c>
      <c r="B23" s="33">
        <v>24.9</v>
      </c>
      <c r="C23" s="34">
        <v>26.2</v>
      </c>
      <c r="D23" s="34">
        <v>27.5</v>
      </c>
      <c r="E23" s="34">
        <v>28.8</v>
      </c>
      <c r="F23" s="34">
        <v>30.1</v>
      </c>
      <c r="G23" s="35">
        <v>31.5</v>
      </c>
      <c r="H23" s="34">
        <v>32.799999999999997</v>
      </c>
      <c r="I23" s="34">
        <v>34.1</v>
      </c>
      <c r="J23" s="34">
        <v>35.4</v>
      </c>
      <c r="K23" s="34">
        <v>36.799999999999997</v>
      </c>
      <c r="L23" s="36">
        <v>38.1</v>
      </c>
      <c r="M23" s="34">
        <v>39.5</v>
      </c>
      <c r="N23" s="34">
        <v>40.799999999999997</v>
      </c>
      <c r="O23" s="34">
        <v>42.2</v>
      </c>
      <c r="P23" s="34">
        <v>43.6</v>
      </c>
      <c r="Q23" s="36">
        <v>44.9</v>
      </c>
      <c r="R23" s="34">
        <v>46.3</v>
      </c>
      <c r="S23" s="34">
        <v>47.7</v>
      </c>
      <c r="T23" s="34">
        <v>49.1</v>
      </c>
      <c r="U23" s="34">
        <v>50.5</v>
      </c>
      <c r="V23" s="36">
        <v>51.9</v>
      </c>
      <c r="W23" s="34">
        <v>53.3</v>
      </c>
      <c r="X23" s="34">
        <v>54.7</v>
      </c>
      <c r="Y23" s="34">
        <v>56.1</v>
      </c>
      <c r="Z23" s="34">
        <v>57.6</v>
      </c>
      <c r="AA23" s="33">
        <v>59</v>
      </c>
      <c r="AB23" s="34">
        <v>60.4</v>
      </c>
      <c r="AC23" s="34">
        <v>61.9</v>
      </c>
      <c r="AD23" s="34">
        <v>63.3</v>
      </c>
      <c r="AE23" s="34">
        <v>64.8</v>
      </c>
      <c r="AF23" s="36">
        <v>66.3</v>
      </c>
      <c r="AG23" s="34">
        <v>67.7</v>
      </c>
      <c r="AH23" s="34">
        <v>69.2</v>
      </c>
      <c r="AI23" s="34">
        <v>70.7</v>
      </c>
      <c r="AJ23" s="34">
        <v>72.2</v>
      </c>
      <c r="AK23" s="36">
        <v>73.7</v>
      </c>
      <c r="AL23" s="34">
        <v>75.2</v>
      </c>
      <c r="AM23" s="34">
        <v>76.7</v>
      </c>
      <c r="AN23" s="34">
        <v>78.2</v>
      </c>
      <c r="AO23" s="34">
        <v>79.8</v>
      </c>
      <c r="AP23" s="36">
        <v>81.3</v>
      </c>
      <c r="AQ23" s="34">
        <v>82.8</v>
      </c>
      <c r="AR23" s="34">
        <v>84.4</v>
      </c>
      <c r="AS23" s="34">
        <v>85.9</v>
      </c>
      <c r="AT23" s="34">
        <v>87.5</v>
      </c>
      <c r="AU23" s="36">
        <v>89.1</v>
      </c>
      <c r="AV23" s="34">
        <v>90.7</v>
      </c>
      <c r="AW23" s="34">
        <v>92.2</v>
      </c>
      <c r="AX23" s="37">
        <v>93.8</v>
      </c>
    </row>
    <row r="24" spans="1:50" x14ac:dyDescent="0.35">
      <c r="A24" s="21">
        <v>21</v>
      </c>
      <c r="B24" s="26">
        <v>26.5</v>
      </c>
      <c r="C24" s="23">
        <v>27.9</v>
      </c>
      <c r="D24" s="23">
        <v>29.2</v>
      </c>
      <c r="E24" s="23">
        <v>30.5</v>
      </c>
      <c r="F24" s="23">
        <v>31.8</v>
      </c>
      <c r="G24" s="24">
        <v>33.200000000000003</v>
      </c>
      <c r="H24" s="23">
        <v>34.5</v>
      </c>
      <c r="I24" s="23">
        <v>35.9</v>
      </c>
      <c r="J24" s="23">
        <v>37.299999999999997</v>
      </c>
      <c r="K24" s="23">
        <v>38.6</v>
      </c>
      <c r="L24" s="25">
        <v>40</v>
      </c>
      <c r="M24" s="23">
        <v>41.4</v>
      </c>
      <c r="N24" s="23">
        <v>42.8</v>
      </c>
      <c r="O24" s="23">
        <v>44.1</v>
      </c>
      <c r="P24" s="23">
        <v>45.5</v>
      </c>
      <c r="Q24" s="25">
        <v>46.9</v>
      </c>
      <c r="R24" s="23">
        <v>48.4</v>
      </c>
      <c r="S24" s="23">
        <v>49.8</v>
      </c>
      <c r="T24" s="23">
        <v>51.2</v>
      </c>
      <c r="U24" s="23">
        <v>52.6</v>
      </c>
      <c r="V24" s="25">
        <v>54.1</v>
      </c>
      <c r="W24" s="23">
        <v>55.5</v>
      </c>
      <c r="X24" s="23">
        <v>56.9</v>
      </c>
      <c r="Y24" s="23">
        <v>58.4</v>
      </c>
      <c r="Z24" s="23">
        <v>59.9</v>
      </c>
      <c r="AA24" s="26">
        <v>61.3</v>
      </c>
      <c r="AB24" s="23">
        <v>62.8</v>
      </c>
      <c r="AC24" s="23">
        <v>64.3</v>
      </c>
      <c r="AD24" s="23">
        <v>65.8</v>
      </c>
      <c r="AE24" s="23">
        <v>67.3</v>
      </c>
      <c r="AF24" s="25">
        <v>68.8</v>
      </c>
      <c r="AG24" s="23">
        <v>70.3</v>
      </c>
      <c r="AH24" s="23">
        <v>71.8</v>
      </c>
      <c r="AI24" s="23">
        <v>73.3</v>
      </c>
      <c r="AJ24" s="23">
        <v>74.900000000000006</v>
      </c>
      <c r="AK24" s="25">
        <v>76.400000000000006</v>
      </c>
      <c r="AL24" s="23">
        <v>77.900000000000006</v>
      </c>
      <c r="AM24" s="23">
        <v>79.5</v>
      </c>
      <c r="AN24" s="23">
        <v>81.099999999999994</v>
      </c>
      <c r="AO24" s="23">
        <v>82.6</v>
      </c>
      <c r="AP24" s="25">
        <v>84.2</v>
      </c>
      <c r="AQ24" s="23">
        <v>85.8</v>
      </c>
      <c r="AR24" s="23">
        <v>87.4</v>
      </c>
      <c r="AS24" s="23">
        <v>89</v>
      </c>
      <c r="AT24" s="23">
        <v>90.6</v>
      </c>
      <c r="AU24" s="25">
        <v>92.2</v>
      </c>
      <c r="AV24" s="23">
        <v>93.8</v>
      </c>
      <c r="AW24" s="23">
        <v>95.4</v>
      </c>
      <c r="AX24" s="27">
        <v>97.1</v>
      </c>
    </row>
    <row r="25" spans="1:50" x14ac:dyDescent="0.35">
      <c r="A25" s="28">
        <v>22</v>
      </c>
      <c r="B25" s="29">
        <v>28.2</v>
      </c>
      <c r="C25" s="30">
        <v>29.5</v>
      </c>
      <c r="D25" s="30">
        <v>30.9</v>
      </c>
      <c r="E25" s="30">
        <v>32.299999999999997</v>
      </c>
      <c r="F25" s="30">
        <v>33.6</v>
      </c>
      <c r="G25" s="24">
        <v>35</v>
      </c>
      <c r="H25" s="30">
        <v>36.4</v>
      </c>
      <c r="I25" s="30">
        <v>37.700000000000003</v>
      </c>
      <c r="J25" s="30">
        <v>39.1</v>
      </c>
      <c r="K25" s="30">
        <v>40.5</v>
      </c>
      <c r="L25" s="24">
        <v>41.9</v>
      </c>
      <c r="M25" s="30">
        <v>43.3</v>
      </c>
      <c r="N25" s="30">
        <v>44.8</v>
      </c>
      <c r="O25" s="30">
        <v>46.2</v>
      </c>
      <c r="P25" s="30">
        <v>47.6</v>
      </c>
      <c r="Q25" s="24">
        <v>49</v>
      </c>
      <c r="R25" s="30">
        <v>50.5</v>
      </c>
      <c r="S25" s="30">
        <v>51.9</v>
      </c>
      <c r="T25" s="30">
        <v>53.4</v>
      </c>
      <c r="U25" s="30">
        <v>54.8</v>
      </c>
      <c r="V25" s="24">
        <v>56.3</v>
      </c>
      <c r="W25" s="30">
        <v>57.8</v>
      </c>
      <c r="X25" s="30">
        <v>59.3</v>
      </c>
      <c r="Y25" s="30">
        <v>60.8</v>
      </c>
      <c r="Z25" s="30">
        <v>62.3</v>
      </c>
      <c r="AA25" s="29">
        <v>63.8</v>
      </c>
      <c r="AB25" s="30">
        <v>65.3</v>
      </c>
      <c r="AC25" s="30">
        <v>66.8</v>
      </c>
      <c r="AD25" s="30">
        <v>68.3</v>
      </c>
      <c r="AE25" s="30">
        <v>69.8</v>
      </c>
      <c r="AF25" s="24">
        <v>71.400000000000006</v>
      </c>
      <c r="AG25" s="30">
        <v>72.900000000000006</v>
      </c>
      <c r="AH25" s="30">
        <v>74.5</v>
      </c>
      <c r="AI25" s="30">
        <v>76.099999999999994</v>
      </c>
      <c r="AJ25" s="30">
        <v>77.599999999999994</v>
      </c>
      <c r="AK25" s="24">
        <v>79.2</v>
      </c>
      <c r="AL25" s="30">
        <v>80.8</v>
      </c>
      <c r="AM25" s="30">
        <v>82.4</v>
      </c>
      <c r="AN25" s="30">
        <v>84</v>
      </c>
      <c r="AO25" s="30">
        <v>85.6</v>
      </c>
      <c r="AP25" s="24">
        <v>87.2</v>
      </c>
      <c r="AQ25" s="30">
        <v>88.9</v>
      </c>
      <c r="AR25" s="30">
        <v>90.5</v>
      </c>
      <c r="AS25" s="30">
        <v>92.1</v>
      </c>
      <c r="AT25" s="30">
        <v>93.8</v>
      </c>
      <c r="AU25" s="24">
        <v>95.5</v>
      </c>
      <c r="AV25" s="30">
        <v>97.1</v>
      </c>
      <c r="AW25" s="30">
        <v>98.8</v>
      </c>
      <c r="AX25" s="31">
        <v>100.5</v>
      </c>
    </row>
    <row r="26" spans="1:50" x14ac:dyDescent="0.35">
      <c r="A26" s="28">
        <v>23</v>
      </c>
      <c r="B26" s="29">
        <v>29.9</v>
      </c>
      <c r="C26" s="30">
        <v>31.3</v>
      </c>
      <c r="D26" s="30">
        <v>32.700000000000003</v>
      </c>
      <c r="E26" s="30">
        <v>34.1</v>
      </c>
      <c r="F26" s="30">
        <v>35.5</v>
      </c>
      <c r="G26" s="24">
        <v>36.799999999999997</v>
      </c>
      <c r="H26" s="30">
        <v>38.299999999999997</v>
      </c>
      <c r="I26" s="30">
        <v>39.700000000000003</v>
      </c>
      <c r="J26" s="30">
        <v>41.1</v>
      </c>
      <c r="K26" s="30">
        <v>42.5</v>
      </c>
      <c r="L26" s="24">
        <v>43.9</v>
      </c>
      <c r="M26" s="30">
        <v>45.4</v>
      </c>
      <c r="N26" s="30">
        <v>46.8</v>
      </c>
      <c r="O26" s="30">
        <v>48.3</v>
      </c>
      <c r="P26" s="30">
        <v>49.7</v>
      </c>
      <c r="Q26" s="24">
        <v>51.2</v>
      </c>
      <c r="R26" s="30">
        <v>52.7</v>
      </c>
      <c r="S26" s="30">
        <v>54.2</v>
      </c>
      <c r="T26" s="30">
        <v>55.6</v>
      </c>
      <c r="U26" s="30">
        <v>57.1</v>
      </c>
      <c r="V26" s="24">
        <v>58.6</v>
      </c>
      <c r="W26" s="30">
        <v>60.2</v>
      </c>
      <c r="X26" s="30">
        <v>61.7</v>
      </c>
      <c r="Y26" s="30">
        <v>63.2</v>
      </c>
      <c r="Z26" s="30">
        <v>64.7</v>
      </c>
      <c r="AA26" s="29">
        <v>66.3</v>
      </c>
      <c r="AB26" s="30">
        <v>67.8</v>
      </c>
      <c r="AC26" s="30">
        <v>69.400000000000006</v>
      </c>
      <c r="AD26" s="30">
        <v>71</v>
      </c>
      <c r="AE26" s="30">
        <v>72.5</v>
      </c>
      <c r="AF26" s="24">
        <v>74.099999999999994</v>
      </c>
      <c r="AG26" s="30">
        <v>75.7</v>
      </c>
      <c r="AH26" s="30">
        <v>77.3</v>
      </c>
      <c r="AI26" s="30">
        <v>78.900000000000006</v>
      </c>
      <c r="AJ26" s="30">
        <v>80.5</v>
      </c>
      <c r="AK26" s="24">
        <v>82.2</v>
      </c>
      <c r="AL26" s="30">
        <v>83.8</v>
      </c>
      <c r="AM26" s="30">
        <v>85.4</v>
      </c>
      <c r="AN26" s="30">
        <v>87.1</v>
      </c>
      <c r="AO26" s="30">
        <v>88.7</v>
      </c>
      <c r="AP26" s="24">
        <v>90.4</v>
      </c>
      <c r="AQ26" s="30">
        <v>92.1</v>
      </c>
      <c r="AR26" s="30">
        <v>93.8</v>
      </c>
      <c r="AS26" s="30">
        <v>95.5</v>
      </c>
      <c r="AT26" s="30">
        <v>97.2</v>
      </c>
      <c r="AU26" s="24">
        <v>98.9</v>
      </c>
      <c r="AV26" s="30">
        <v>100.6</v>
      </c>
      <c r="AW26" s="30">
        <v>102.4</v>
      </c>
      <c r="AX26" s="31">
        <v>104.1</v>
      </c>
    </row>
    <row r="27" spans="1:50" x14ac:dyDescent="0.35">
      <c r="A27" s="28">
        <v>24</v>
      </c>
      <c r="B27" s="29">
        <v>31.7</v>
      </c>
      <c r="C27" s="30">
        <v>33.1</v>
      </c>
      <c r="D27" s="30">
        <v>34.5</v>
      </c>
      <c r="E27" s="30">
        <v>35.9</v>
      </c>
      <c r="F27" s="30">
        <v>37.299999999999997</v>
      </c>
      <c r="G27" s="24">
        <v>38.799999999999997</v>
      </c>
      <c r="H27" s="30">
        <v>40.200000000000003</v>
      </c>
      <c r="I27" s="30">
        <v>41.7</v>
      </c>
      <c r="J27" s="30">
        <v>43.1</v>
      </c>
      <c r="K27" s="30">
        <v>44.6</v>
      </c>
      <c r="L27" s="24">
        <v>46</v>
      </c>
      <c r="M27" s="30">
        <v>47.5</v>
      </c>
      <c r="N27" s="30">
        <v>49</v>
      </c>
      <c r="O27" s="30">
        <v>50.5</v>
      </c>
      <c r="P27" s="30">
        <v>52</v>
      </c>
      <c r="Q27" s="24">
        <v>53.5</v>
      </c>
      <c r="R27" s="30">
        <v>55</v>
      </c>
      <c r="S27" s="30">
        <v>56.5</v>
      </c>
      <c r="T27" s="30">
        <v>58</v>
      </c>
      <c r="U27" s="30">
        <v>59.5</v>
      </c>
      <c r="V27" s="24">
        <v>61.1</v>
      </c>
      <c r="W27" s="30">
        <v>62.6</v>
      </c>
      <c r="X27" s="30">
        <v>64.2</v>
      </c>
      <c r="Y27" s="30">
        <v>65.8</v>
      </c>
      <c r="Z27" s="30">
        <v>67.3</v>
      </c>
      <c r="AA27" s="29">
        <v>68.900000000000006</v>
      </c>
      <c r="AB27" s="30">
        <v>70.5</v>
      </c>
      <c r="AC27" s="30">
        <v>72.099999999999994</v>
      </c>
      <c r="AD27" s="30">
        <v>73.7</v>
      </c>
      <c r="AE27" s="30">
        <v>75.3</v>
      </c>
      <c r="AF27" s="24">
        <v>77</v>
      </c>
      <c r="AG27" s="30">
        <v>78.599999999999994</v>
      </c>
      <c r="AH27" s="30">
        <v>80.3</v>
      </c>
      <c r="AI27" s="30">
        <v>81.900000000000006</v>
      </c>
      <c r="AJ27" s="30">
        <v>83.6</v>
      </c>
      <c r="AK27" s="24">
        <v>85.2</v>
      </c>
      <c r="AL27" s="30">
        <v>86.9</v>
      </c>
      <c r="AM27" s="30">
        <v>88.6</v>
      </c>
      <c r="AN27" s="30">
        <v>90.3</v>
      </c>
      <c r="AO27" s="30">
        <v>92</v>
      </c>
      <c r="AP27" s="24">
        <v>93.8</v>
      </c>
      <c r="AQ27" s="30">
        <v>95.5</v>
      </c>
      <c r="AR27" s="30">
        <v>97.2</v>
      </c>
      <c r="AS27" s="30">
        <v>99</v>
      </c>
      <c r="AT27" s="30">
        <v>100.7</v>
      </c>
      <c r="AU27" s="24">
        <v>102.5</v>
      </c>
      <c r="AV27" s="30">
        <v>104.3</v>
      </c>
      <c r="AW27" s="30">
        <v>106.1</v>
      </c>
      <c r="AX27" s="31">
        <v>107.9</v>
      </c>
    </row>
    <row r="28" spans="1:50" x14ac:dyDescent="0.35">
      <c r="A28" s="32">
        <v>25</v>
      </c>
      <c r="B28" s="33">
        <v>33.6</v>
      </c>
      <c r="C28" s="34">
        <v>35</v>
      </c>
      <c r="D28" s="34">
        <v>36.4</v>
      </c>
      <c r="E28" s="34">
        <v>37.9</v>
      </c>
      <c r="F28" s="34">
        <v>39.299999999999997</v>
      </c>
      <c r="G28" s="35">
        <v>40.799999999999997</v>
      </c>
      <c r="H28" s="34">
        <v>42.2</v>
      </c>
      <c r="I28" s="34">
        <v>43.7</v>
      </c>
      <c r="J28" s="34">
        <v>45.2</v>
      </c>
      <c r="K28" s="34">
        <v>46.7</v>
      </c>
      <c r="L28" s="36">
        <v>48.2</v>
      </c>
      <c r="M28" s="34">
        <v>49.7</v>
      </c>
      <c r="N28" s="34">
        <v>51.2</v>
      </c>
      <c r="O28" s="34">
        <v>52.7</v>
      </c>
      <c r="P28" s="34">
        <v>54.3</v>
      </c>
      <c r="Q28" s="36">
        <v>55.8</v>
      </c>
      <c r="R28" s="34">
        <v>57.3</v>
      </c>
      <c r="S28" s="34">
        <v>58.9</v>
      </c>
      <c r="T28" s="34">
        <v>60.5</v>
      </c>
      <c r="U28" s="34">
        <v>62</v>
      </c>
      <c r="V28" s="36">
        <v>63.6</v>
      </c>
      <c r="W28" s="34">
        <v>65.2</v>
      </c>
      <c r="X28" s="34">
        <v>66.8</v>
      </c>
      <c r="Y28" s="34">
        <v>68.400000000000006</v>
      </c>
      <c r="Z28" s="34">
        <v>70</v>
      </c>
      <c r="AA28" s="33">
        <v>71.7</v>
      </c>
      <c r="AB28" s="34">
        <v>73.3</v>
      </c>
      <c r="AC28" s="34">
        <v>75</v>
      </c>
      <c r="AD28" s="34">
        <v>76.599999999999994</v>
      </c>
      <c r="AE28" s="34">
        <v>78.3</v>
      </c>
      <c r="AF28" s="36">
        <v>80</v>
      </c>
      <c r="AG28" s="34">
        <v>81.7</v>
      </c>
      <c r="AH28" s="34">
        <v>83.3</v>
      </c>
      <c r="AI28" s="34">
        <v>85.1</v>
      </c>
      <c r="AJ28" s="34">
        <v>86.8</v>
      </c>
      <c r="AK28" s="36">
        <v>88.5</v>
      </c>
      <c r="AL28" s="34">
        <v>90.2</v>
      </c>
      <c r="AM28" s="34">
        <v>92</v>
      </c>
      <c r="AN28" s="34">
        <v>93.7</v>
      </c>
      <c r="AO28" s="34">
        <v>95.5</v>
      </c>
      <c r="AP28" s="36">
        <v>97.3</v>
      </c>
      <c r="AQ28" s="34">
        <v>99.1</v>
      </c>
      <c r="AR28" s="34">
        <v>100.9</v>
      </c>
      <c r="AS28" s="34">
        <v>102.7</v>
      </c>
      <c r="AT28" s="34">
        <v>104.5</v>
      </c>
      <c r="AU28" s="36">
        <v>106.3</v>
      </c>
      <c r="AV28" s="34">
        <v>108.2</v>
      </c>
      <c r="AW28" s="34">
        <v>110</v>
      </c>
      <c r="AX28" s="37">
        <v>111.9</v>
      </c>
    </row>
    <row r="29" spans="1:50" x14ac:dyDescent="0.35">
      <c r="A29" s="21">
        <v>26</v>
      </c>
      <c r="B29" s="26">
        <v>35.5</v>
      </c>
      <c r="C29" s="23">
        <v>36.9</v>
      </c>
      <c r="D29" s="23">
        <v>38.4</v>
      </c>
      <c r="E29" s="23">
        <v>39.9</v>
      </c>
      <c r="F29" s="23">
        <v>41.4</v>
      </c>
      <c r="G29" s="24">
        <v>42.8</v>
      </c>
      <c r="H29" s="23">
        <v>44.3</v>
      </c>
      <c r="I29" s="23">
        <v>45.9</v>
      </c>
      <c r="J29" s="23">
        <v>47.4</v>
      </c>
      <c r="K29" s="23">
        <v>48.9</v>
      </c>
      <c r="L29" s="25">
        <v>50.4</v>
      </c>
      <c r="M29" s="23">
        <v>52</v>
      </c>
      <c r="N29" s="23">
        <v>53.5</v>
      </c>
      <c r="O29" s="23">
        <v>55.1</v>
      </c>
      <c r="P29" s="23">
        <v>56.7</v>
      </c>
      <c r="Q29" s="25">
        <v>58.2</v>
      </c>
      <c r="R29" s="23">
        <v>59.8</v>
      </c>
      <c r="S29" s="23">
        <v>61.4</v>
      </c>
      <c r="T29" s="23">
        <v>63</v>
      </c>
      <c r="U29" s="23">
        <v>64.7</v>
      </c>
      <c r="V29" s="25">
        <v>66.3</v>
      </c>
      <c r="W29" s="23">
        <v>67.900000000000006</v>
      </c>
      <c r="X29" s="23">
        <v>69.599999999999994</v>
      </c>
      <c r="Y29" s="23">
        <v>71.2</v>
      </c>
      <c r="Z29" s="23">
        <v>72.900000000000006</v>
      </c>
      <c r="AA29" s="26">
        <v>74.599999999999994</v>
      </c>
      <c r="AB29" s="23">
        <v>76.3</v>
      </c>
      <c r="AC29" s="23">
        <v>78</v>
      </c>
      <c r="AD29" s="23">
        <v>79.7</v>
      </c>
      <c r="AE29" s="23">
        <v>81.400000000000006</v>
      </c>
      <c r="AF29" s="25">
        <v>83.1</v>
      </c>
      <c r="AG29" s="23">
        <v>84.8</v>
      </c>
      <c r="AH29" s="23">
        <v>86.6</v>
      </c>
      <c r="AI29" s="23">
        <v>88.4</v>
      </c>
      <c r="AJ29" s="23">
        <v>90.1</v>
      </c>
      <c r="AK29" s="25">
        <v>91.9</v>
      </c>
      <c r="AL29" s="23">
        <v>93.7</v>
      </c>
      <c r="AM29" s="23">
        <v>95.5</v>
      </c>
      <c r="AN29" s="23">
        <v>97.3</v>
      </c>
      <c r="AO29" s="23">
        <v>99.2</v>
      </c>
      <c r="AP29" s="25">
        <v>101</v>
      </c>
      <c r="AQ29" s="23">
        <v>102.9</v>
      </c>
      <c r="AR29" s="23">
        <v>104.7</v>
      </c>
      <c r="AS29" s="23">
        <v>106.6</v>
      </c>
      <c r="AT29" s="23">
        <v>108.5</v>
      </c>
      <c r="AU29" s="25">
        <v>110.4</v>
      </c>
      <c r="AV29" s="23">
        <v>112.3</v>
      </c>
      <c r="AW29" s="23">
        <v>114.2</v>
      </c>
      <c r="AX29" s="27">
        <v>116.2</v>
      </c>
    </row>
    <row r="30" spans="1:50" x14ac:dyDescent="0.35">
      <c r="A30" s="28">
        <v>27</v>
      </c>
      <c r="B30" s="29">
        <v>37.4</v>
      </c>
      <c r="C30" s="30">
        <v>38.9</v>
      </c>
      <c r="D30" s="30">
        <v>40.4</v>
      </c>
      <c r="E30" s="30">
        <v>42</v>
      </c>
      <c r="F30" s="30">
        <v>43.5</v>
      </c>
      <c r="G30" s="24">
        <v>45</v>
      </c>
      <c r="H30" s="30">
        <v>46.5</v>
      </c>
      <c r="I30" s="30">
        <v>48.1</v>
      </c>
      <c r="J30" s="30">
        <v>49.6</v>
      </c>
      <c r="K30" s="30">
        <v>51.2</v>
      </c>
      <c r="L30" s="24">
        <v>52.8</v>
      </c>
      <c r="M30" s="30">
        <v>54.4</v>
      </c>
      <c r="N30" s="30">
        <v>56</v>
      </c>
      <c r="O30" s="30">
        <v>57.6</v>
      </c>
      <c r="P30" s="30">
        <v>59.2</v>
      </c>
      <c r="Q30" s="24">
        <v>60.8</v>
      </c>
      <c r="R30" s="30">
        <v>62.4</v>
      </c>
      <c r="S30" s="30">
        <v>64.099999999999994</v>
      </c>
      <c r="T30" s="30">
        <v>65.7</v>
      </c>
      <c r="U30" s="30">
        <v>67.400000000000006</v>
      </c>
      <c r="V30" s="24">
        <v>69.099999999999994</v>
      </c>
      <c r="W30" s="30">
        <v>70.8</v>
      </c>
      <c r="X30" s="30">
        <v>72.5</v>
      </c>
      <c r="Y30" s="30">
        <v>74.2</v>
      </c>
      <c r="Z30" s="30">
        <v>75.900000000000006</v>
      </c>
      <c r="AA30" s="29">
        <v>77.599999999999994</v>
      </c>
      <c r="AB30" s="30">
        <v>79.400000000000006</v>
      </c>
      <c r="AC30" s="30">
        <v>81.099999999999994</v>
      </c>
      <c r="AD30" s="30">
        <v>82.9</v>
      </c>
      <c r="AE30" s="30">
        <v>84.6</v>
      </c>
      <c r="AF30" s="24">
        <v>86.4</v>
      </c>
      <c r="AG30" s="30">
        <v>88.2</v>
      </c>
      <c r="AH30" s="30">
        <v>90</v>
      </c>
      <c r="AI30" s="30">
        <v>91.9</v>
      </c>
      <c r="AJ30" s="30">
        <v>93.7</v>
      </c>
      <c r="AK30" s="24">
        <v>95.5</v>
      </c>
      <c r="AL30" s="30">
        <v>97.4</v>
      </c>
      <c r="AM30" s="30">
        <v>99.3</v>
      </c>
      <c r="AN30" s="30">
        <v>101.2</v>
      </c>
      <c r="AO30" s="30">
        <v>103.1</v>
      </c>
      <c r="AP30" s="24">
        <v>105</v>
      </c>
      <c r="AQ30" s="30">
        <v>106.9</v>
      </c>
      <c r="AR30" s="30">
        <v>108.8</v>
      </c>
      <c r="AS30" s="30">
        <v>110.8</v>
      </c>
      <c r="AT30" s="30">
        <v>112.7</v>
      </c>
      <c r="AU30" s="24">
        <v>114.7</v>
      </c>
      <c r="AV30" s="30">
        <v>116.7</v>
      </c>
      <c r="AW30" s="30">
        <v>118.7</v>
      </c>
      <c r="AX30" s="31">
        <v>120.7</v>
      </c>
    </row>
    <row r="31" spans="1:50" x14ac:dyDescent="0.35">
      <c r="A31" s="28">
        <v>28</v>
      </c>
      <c r="B31" s="29">
        <v>39.5</v>
      </c>
      <c r="C31" s="30">
        <v>41</v>
      </c>
      <c r="D31" s="30">
        <v>42.6</v>
      </c>
      <c r="E31" s="30">
        <v>44.1</v>
      </c>
      <c r="F31" s="30">
        <v>45.7</v>
      </c>
      <c r="G31" s="24">
        <v>47.3</v>
      </c>
      <c r="H31" s="30">
        <v>48.8</v>
      </c>
      <c r="I31" s="30">
        <v>50.4</v>
      </c>
      <c r="J31" s="30">
        <v>52</v>
      </c>
      <c r="K31" s="30">
        <v>53.6</v>
      </c>
      <c r="L31" s="24">
        <v>55.2</v>
      </c>
      <c r="M31" s="30">
        <v>56.9</v>
      </c>
      <c r="N31" s="30">
        <v>58.5</v>
      </c>
      <c r="O31" s="30">
        <v>60.2</v>
      </c>
      <c r="P31" s="30">
        <v>61.8</v>
      </c>
      <c r="Q31" s="24">
        <v>63.5</v>
      </c>
      <c r="R31" s="30">
        <v>65.2</v>
      </c>
      <c r="S31" s="30">
        <v>66.900000000000006</v>
      </c>
      <c r="T31" s="30">
        <v>68.599999999999994</v>
      </c>
      <c r="U31" s="30">
        <v>70.3</v>
      </c>
      <c r="V31" s="24">
        <v>72</v>
      </c>
      <c r="W31" s="30">
        <v>73.7</v>
      </c>
      <c r="X31" s="30">
        <v>75.5</v>
      </c>
      <c r="Y31" s="30">
        <v>77.3</v>
      </c>
      <c r="Z31" s="30">
        <v>79</v>
      </c>
      <c r="AA31" s="29">
        <v>80.8</v>
      </c>
      <c r="AB31" s="30">
        <v>82.6</v>
      </c>
      <c r="AC31" s="30">
        <v>84.4</v>
      </c>
      <c r="AD31" s="30">
        <v>86.3</v>
      </c>
      <c r="AE31" s="30">
        <v>88.1</v>
      </c>
      <c r="AF31" s="24">
        <v>89.9</v>
      </c>
      <c r="AG31" s="30">
        <v>91.8</v>
      </c>
      <c r="AH31" s="30">
        <v>93.7</v>
      </c>
      <c r="AI31" s="30">
        <v>95.6</v>
      </c>
      <c r="AJ31" s="30">
        <v>97.5</v>
      </c>
      <c r="AK31" s="24">
        <v>99.4</v>
      </c>
      <c r="AL31" s="30">
        <v>101.3</v>
      </c>
      <c r="AM31" s="30">
        <v>103.3</v>
      </c>
      <c r="AN31" s="30">
        <v>105.2</v>
      </c>
      <c r="AO31" s="30">
        <v>107.2</v>
      </c>
      <c r="AP31" s="24">
        <v>109.2</v>
      </c>
      <c r="AQ31" s="30">
        <v>111.2</v>
      </c>
      <c r="AR31" s="30">
        <v>113.2</v>
      </c>
      <c r="AS31" s="30">
        <v>115.2</v>
      </c>
      <c r="AT31" s="30">
        <v>117.3</v>
      </c>
      <c r="AU31" s="24">
        <v>119.3</v>
      </c>
      <c r="AV31" s="30">
        <v>121.4</v>
      </c>
      <c r="AW31" s="30">
        <v>123.5</v>
      </c>
      <c r="AX31" s="31">
        <v>125.6</v>
      </c>
    </row>
    <row r="32" spans="1:50" x14ac:dyDescent="0.35">
      <c r="A32" s="28">
        <v>29</v>
      </c>
      <c r="B32" s="29">
        <v>41.7</v>
      </c>
      <c r="C32" s="30">
        <v>43.2</v>
      </c>
      <c r="D32" s="30">
        <v>44.8</v>
      </c>
      <c r="E32" s="30">
        <v>46.4</v>
      </c>
      <c r="F32" s="30">
        <v>48</v>
      </c>
      <c r="G32" s="24">
        <v>49.6</v>
      </c>
      <c r="H32" s="30">
        <v>51.2</v>
      </c>
      <c r="I32" s="30">
        <v>52.8</v>
      </c>
      <c r="J32" s="30">
        <v>54.5</v>
      </c>
      <c r="K32" s="30">
        <v>56.1</v>
      </c>
      <c r="L32" s="24">
        <v>57.8</v>
      </c>
      <c r="M32" s="30">
        <v>59.5</v>
      </c>
      <c r="N32" s="30">
        <v>61.2</v>
      </c>
      <c r="O32" s="30">
        <v>62.9</v>
      </c>
      <c r="P32" s="30">
        <v>64.599999999999994</v>
      </c>
      <c r="Q32" s="24">
        <v>66.3</v>
      </c>
      <c r="R32" s="30">
        <v>68</v>
      </c>
      <c r="S32" s="30">
        <v>69.8</v>
      </c>
      <c r="T32" s="30">
        <v>71.5</v>
      </c>
      <c r="U32" s="30">
        <v>73.3</v>
      </c>
      <c r="V32" s="24">
        <v>75.099999999999994</v>
      </c>
      <c r="W32" s="30">
        <v>76.900000000000006</v>
      </c>
      <c r="X32" s="30">
        <v>78.7</v>
      </c>
      <c r="Y32" s="30">
        <v>80.5</v>
      </c>
      <c r="Z32" s="30">
        <v>82.4</v>
      </c>
      <c r="AA32" s="29">
        <v>84.2</v>
      </c>
      <c r="AB32" s="30">
        <v>86.1</v>
      </c>
      <c r="AC32" s="30">
        <v>87.9</v>
      </c>
      <c r="AD32" s="30">
        <v>89.8</v>
      </c>
      <c r="AE32" s="30">
        <v>91.7</v>
      </c>
      <c r="AF32" s="24">
        <v>93.7</v>
      </c>
      <c r="AG32" s="30">
        <v>95.6</v>
      </c>
      <c r="AH32" s="30">
        <v>97.5</v>
      </c>
      <c r="AI32" s="30">
        <v>99.5</v>
      </c>
      <c r="AJ32" s="30">
        <v>101.5</v>
      </c>
      <c r="AK32" s="24">
        <v>103.5</v>
      </c>
      <c r="AL32" s="30">
        <v>105.5</v>
      </c>
      <c r="AM32" s="30">
        <v>107.5</v>
      </c>
      <c r="AN32" s="30">
        <v>109.5</v>
      </c>
      <c r="AO32" s="30">
        <v>111.6</v>
      </c>
      <c r="AP32" s="24">
        <v>113.7</v>
      </c>
      <c r="AQ32" s="30">
        <v>115.7</v>
      </c>
      <c r="AR32" s="30">
        <v>117.8</v>
      </c>
      <c r="AS32" s="30">
        <v>120</v>
      </c>
      <c r="AT32" s="30">
        <v>122.1</v>
      </c>
      <c r="AU32" s="24">
        <v>124.2</v>
      </c>
      <c r="AV32" s="30">
        <v>126.4</v>
      </c>
      <c r="AW32" s="30">
        <v>128.6</v>
      </c>
      <c r="AX32" s="31">
        <v>130.80000000000001</v>
      </c>
    </row>
    <row r="33" spans="1:50" x14ac:dyDescent="0.35">
      <c r="A33" s="32">
        <v>30</v>
      </c>
      <c r="B33" s="33">
        <v>43.9</v>
      </c>
      <c r="C33" s="34">
        <v>45.5</v>
      </c>
      <c r="D33" s="34">
        <v>47.1</v>
      </c>
      <c r="E33" s="34">
        <v>48.7</v>
      </c>
      <c r="F33" s="34">
        <v>50.4</v>
      </c>
      <c r="G33" s="35">
        <v>52</v>
      </c>
      <c r="H33" s="34">
        <v>53.7</v>
      </c>
      <c r="I33" s="34">
        <v>55.4</v>
      </c>
      <c r="J33" s="34">
        <v>57.1</v>
      </c>
      <c r="K33" s="34">
        <v>58.8</v>
      </c>
      <c r="L33" s="36">
        <v>60.5</v>
      </c>
      <c r="M33" s="34">
        <v>62.2</v>
      </c>
      <c r="N33" s="34">
        <v>64</v>
      </c>
      <c r="O33" s="34">
        <v>65.7</v>
      </c>
      <c r="P33" s="34">
        <v>67.5</v>
      </c>
      <c r="Q33" s="36">
        <v>69.3</v>
      </c>
      <c r="R33" s="34">
        <v>71</v>
      </c>
      <c r="S33" s="34">
        <v>72.900000000000006</v>
      </c>
      <c r="T33" s="34">
        <v>74.7</v>
      </c>
      <c r="U33" s="34">
        <v>76.5</v>
      </c>
      <c r="V33" s="36">
        <v>78.3</v>
      </c>
      <c r="W33" s="34">
        <v>80.2</v>
      </c>
      <c r="X33" s="34">
        <v>82.1</v>
      </c>
      <c r="Y33" s="34">
        <v>84</v>
      </c>
      <c r="Z33" s="34">
        <v>85.9</v>
      </c>
      <c r="AA33" s="33">
        <v>87.8</v>
      </c>
      <c r="AB33" s="34">
        <v>89.7</v>
      </c>
      <c r="AC33" s="34">
        <v>91.7</v>
      </c>
      <c r="AD33" s="34">
        <v>93.6</v>
      </c>
      <c r="AE33" s="34">
        <v>95.6</v>
      </c>
      <c r="AF33" s="36">
        <v>97.6</v>
      </c>
      <c r="AG33" s="34">
        <v>99.6</v>
      </c>
      <c r="AH33" s="34">
        <v>101.6</v>
      </c>
      <c r="AI33" s="34">
        <v>103.7</v>
      </c>
      <c r="AJ33" s="34">
        <v>105.7</v>
      </c>
      <c r="AK33" s="36">
        <v>107.8</v>
      </c>
      <c r="AL33" s="34">
        <v>109.9</v>
      </c>
      <c r="AM33" s="34">
        <v>112</v>
      </c>
      <c r="AN33" s="34">
        <v>114.2</v>
      </c>
      <c r="AO33" s="34">
        <v>116.3</v>
      </c>
      <c r="AP33" s="36">
        <v>118.5</v>
      </c>
      <c r="AQ33" s="34">
        <v>120.6</v>
      </c>
      <c r="AR33" s="34">
        <v>122.8</v>
      </c>
      <c r="AS33" s="34">
        <v>125.1</v>
      </c>
      <c r="AT33" s="34">
        <v>127.3</v>
      </c>
      <c r="AU33" s="36">
        <v>129.5</v>
      </c>
      <c r="AV33" s="34">
        <v>131.80000000000001</v>
      </c>
      <c r="AW33" s="34">
        <v>134.1</v>
      </c>
      <c r="AX33" s="37">
        <v>136.4</v>
      </c>
    </row>
    <row r="34" spans="1:50" x14ac:dyDescent="0.35">
      <c r="A34" s="21">
        <v>31</v>
      </c>
      <c r="B34" s="26">
        <v>46.2</v>
      </c>
      <c r="C34" s="23">
        <v>47.9</v>
      </c>
      <c r="D34" s="23">
        <v>49.5</v>
      </c>
      <c r="E34" s="23">
        <v>51.2</v>
      </c>
      <c r="F34" s="23">
        <v>52.9</v>
      </c>
      <c r="G34" s="24">
        <v>54.6</v>
      </c>
      <c r="H34" s="23">
        <v>56.3</v>
      </c>
      <c r="I34" s="23">
        <v>58.1</v>
      </c>
      <c r="J34" s="23">
        <v>59.8</v>
      </c>
      <c r="K34" s="23">
        <v>61.6</v>
      </c>
      <c r="L34" s="25">
        <v>63.3</v>
      </c>
      <c r="M34" s="23">
        <v>65.099999999999994</v>
      </c>
      <c r="N34" s="23">
        <v>66.900000000000006</v>
      </c>
      <c r="O34" s="23">
        <v>68.7</v>
      </c>
      <c r="P34" s="23">
        <v>70.5</v>
      </c>
      <c r="Q34" s="25">
        <v>72.400000000000006</v>
      </c>
      <c r="R34" s="23">
        <v>74.2</v>
      </c>
      <c r="S34" s="23">
        <v>76.099999999999994</v>
      </c>
      <c r="T34" s="23">
        <v>78</v>
      </c>
      <c r="U34" s="23">
        <v>79.900000000000006</v>
      </c>
      <c r="V34" s="25">
        <v>81.8</v>
      </c>
      <c r="W34" s="23">
        <v>83.7</v>
      </c>
      <c r="X34" s="23">
        <v>85.7</v>
      </c>
      <c r="Y34" s="23">
        <v>87.6</v>
      </c>
      <c r="Z34" s="23">
        <v>89.6</v>
      </c>
      <c r="AA34" s="26">
        <v>91.6</v>
      </c>
      <c r="AB34" s="23">
        <v>93.6</v>
      </c>
      <c r="AC34" s="23">
        <v>95.6</v>
      </c>
      <c r="AD34" s="23">
        <v>97.7</v>
      </c>
      <c r="AE34" s="23">
        <v>99.7</v>
      </c>
      <c r="AF34" s="25">
        <v>101.8</v>
      </c>
      <c r="AG34" s="23">
        <v>103.9</v>
      </c>
      <c r="AH34" s="23">
        <v>106</v>
      </c>
      <c r="AI34" s="23">
        <v>108.2</v>
      </c>
      <c r="AJ34" s="23">
        <v>110.3</v>
      </c>
      <c r="AK34" s="25">
        <v>112.5</v>
      </c>
      <c r="AL34" s="23">
        <v>114.7</v>
      </c>
      <c r="AM34" s="23">
        <v>116.9</v>
      </c>
      <c r="AN34" s="23">
        <v>119.1</v>
      </c>
      <c r="AO34" s="23">
        <v>121.4</v>
      </c>
      <c r="AP34" s="25">
        <v>123.6</v>
      </c>
      <c r="AQ34" s="23">
        <v>125.9</v>
      </c>
      <c r="AR34" s="23">
        <v>128.19999999999999</v>
      </c>
      <c r="AS34" s="23">
        <v>130.5</v>
      </c>
      <c r="AT34" s="23">
        <v>132.9</v>
      </c>
      <c r="AU34" s="25">
        <v>135.30000000000001</v>
      </c>
      <c r="AV34" s="23">
        <v>137.69999999999999</v>
      </c>
      <c r="AW34" s="23">
        <v>140.1</v>
      </c>
      <c r="AX34" s="27">
        <v>142.5</v>
      </c>
    </row>
    <row r="35" spans="1:50" x14ac:dyDescent="0.35">
      <c r="A35" s="28">
        <v>32</v>
      </c>
      <c r="B35" s="29">
        <v>48.7</v>
      </c>
      <c r="C35" s="30">
        <v>50.4</v>
      </c>
      <c r="D35" s="30">
        <v>52.1</v>
      </c>
      <c r="E35" s="30">
        <v>53.8</v>
      </c>
      <c r="F35" s="30">
        <v>55.6</v>
      </c>
      <c r="G35" s="24">
        <v>57.3</v>
      </c>
      <c r="H35" s="30">
        <v>59.1</v>
      </c>
      <c r="I35" s="30">
        <v>60.9</v>
      </c>
      <c r="J35" s="30">
        <v>62.7</v>
      </c>
      <c r="K35" s="30">
        <v>64.5</v>
      </c>
      <c r="L35" s="24">
        <v>66.3</v>
      </c>
      <c r="M35" s="30">
        <v>68.2</v>
      </c>
      <c r="N35" s="30">
        <v>70</v>
      </c>
      <c r="O35" s="30">
        <v>71.900000000000006</v>
      </c>
      <c r="P35" s="30">
        <v>73.8</v>
      </c>
      <c r="Q35" s="24">
        <v>75.7</v>
      </c>
      <c r="R35" s="30">
        <v>77.599999999999994</v>
      </c>
      <c r="S35" s="30">
        <v>79.5</v>
      </c>
      <c r="T35" s="30">
        <v>81.5</v>
      </c>
      <c r="U35" s="30">
        <v>83.5</v>
      </c>
      <c r="V35" s="24">
        <v>85.4</v>
      </c>
      <c r="W35" s="30">
        <v>87.5</v>
      </c>
      <c r="X35" s="30">
        <v>89.5</v>
      </c>
      <c r="Y35" s="30">
        <v>91.5</v>
      </c>
      <c r="Z35" s="30">
        <v>93.6</v>
      </c>
      <c r="AA35" s="29">
        <v>95.7</v>
      </c>
      <c r="AB35" s="30">
        <v>97.8</v>
      </c>
      <c r="AC35" s="30">
        <v>99.9</v>
      </c>
      <c r="AD35" s="30">
        <v>102</v>
      </c>
      <c r="AE35" s="30">
        <v>104.2</v>
      </c>
      <c r="AF35" s="24">
        <v>106.3</v>
      </c>
      <c r="AG35" s="30">
        <v>108.5</v>
      </c>
      <c r="AH35" s="30">
        <v>110.7</v>
      </c>
      <c r="AI35" s="30">
        <v>113</v>
      </c>
      <c r="AJ35" s="30">
        <v>115.2</v>
      </c>
      <c r="AK35" s="24">
        <v>117.5</v>
      </c>
      <c r="AL35" s="30">
        <v>119.8</v>
      </c>
      <c r="AM35" s="30">
        <v>122.1</v>
      </c>
      <c r="AN35" s="30">
        <v>124.5</v>
      </c>
      <c r="AO35" s="30">
        <v>126.8</v>
      </c>
      <c r="AP35" s="24">
        <v>129.19999999999999</v>
      </c>
      <c r="AQ35" s="30">
        <v>131.6</v>
      </c>
      <c r="AR35" s="30">
        <v>134</v>
      </c>
      <c r="AS35" s="30">
        <v>136.5</v>
      </c>
      <c r="AT35" s="30">
        <v>139</v>
      </c>
      <c r="AU35" s="24">
        <v>141.5</v>
      </c>
      <c r="AV35" s="30">
        <v>144</v>
      </c>
      <c r="AW35" s="30">
        <v>146.6</v>
      </c>
      <c r="AX35" s="31">
        <v>149.1</v>
      </c>
    </row>
    <row r="36" spans="1:50" x14ac:dyDescent="0.35">
      <c r="A36" s="28">
        <v>33</v>
      </c>
      <c r="B36" s="29">
        <v>51.2</v>
      </c>
      <c r="C36" s="30">
        <v>53</v>
      </c>
      <c r="D36" s="30">
        <v>54.8</v>
      </c>
      <c r="E36" s="30">
        <v>56.5</v>
      </c>
      <c r="F36" s="30">
        <v>58.3</v>
      </c>
      <c r="G36" s="24">
        <v>60.2</v>
      </c>
      <c r="H36" s="30">
        <v>62</v>
      </c>
      <c r="I36" s="30">
        <v>63.8</v>
      </c>
      <c r="J36" s="30">
        <v>65.7</v>
      </c>
      <c r="K36" s="30">
        <v>67.599999999999994</v>
      </c>
      <c r="L36" s="24">
        <v>69.5</v>
      </c>
      <c r="M36" s="30">
        <v>71.400000000000006</v>
      </c>
      <c r="N36" s="30">
        <v>73.3</v>
      </c>
      <c r="O36" s="30">
        <v>75.2</v>
      </c>
      <c r="P36" s="30">
        <v>77.2</v>
      </c>
      <c r="Q36" s="24">
        <v>79.2</v>
      </c>
      <c r="R36" s="30">
        <v>81.2</v>
      </c>
      <c r="S36" s="30">
        <v>83.2</v>
      </c>
      <c r="T36" s="30">
        <v>85.2</v>
      </c>
      <c r="U36" s="30">
        <v>87.3</v>
      </c>
      <c r="V36" s="24">
        <v>89.3</v>
      </c>
      <c r="W36" s="30">
        <v>91.4</v>
      </c>
      <c r="X36" s="30">
        <v>93.6</v>
      </c>
      <c r="Y36" s="30">
        <v>95.7</v>
      </c>
      <c r="Z36" s="30">
        <v>97.8</v>
      </c>
      <c r="AA36" s="29">
        <v>100</v>
      </c>
      <c r="AB36" s="30">
        <v>102.2</v>
      </c>
      <c r="AC36" s="30">
        <v>104.4</v>
      </c>
      <c r="AD36" s="30">
        <v>106.6</v>
      </c>
      <c r="AE36" s="30">
        <v>108.9</v>
      </c>
      <c r="AF36" s="24">
        <v>111.2</v>
      </c>
      <c r="AG36" s="30">
        <v>113.5</v>
      </c>
      <c r="AH36" s="30">
        <v>115.8</v>
      </c>
      <c r="AI36" s="30">
        <v>118.2</v>
      </c>
      <c r="AJ36" s="30">
        <v>120.5</v>
      </c>
      <c r="AK36" s="24">
        <v>122.9</v>
      </c>
      <c r="AL36" s="30">
        <v>125.4</v>
      </c>
      <c r="AM36" s="30">
        <v>127.8</v>
      </c>
      <c r="AN36" s="30">
        <v>130.30000000000001</v>
      </c>
      <c r="AO36" s="30">
        <v>132.80000000000001</v>
      </c>
      <c r="AP36" s="24">
        <v>135.30000000000001</v>
      </c>
      <c r="AQ36" s="30">
        <v>137.80000000000001</v>
      </c>
      <c r="AR36" s="30">
        <v>140.4</v>
      </c>
      <c r="AS36" s="30">
        <v>143</v>
      </c>
      <c r="AT36" s="30">
        <v>145.6</v>
      </c>
      <c r="AU36" s="24">
        <v>148.30000000000001</v>
      </c>
      <c r="AV36" s="30">
        <v>150.9</v>
      </c>
      <c r="AW36" s="30">
        <v>153.69999999999999</v>
      </c>
      <c r="AX36" s="31">
        <v>156.4</v>
      </c>
    </row>
    <row r="37" spans="1:50" x14ac:dyDescent="0.35">
      <c r="A37" s="28">
        <v>34</v>
      </c>
      <c r="B37" s="29">
        <v>53.9</v>
      </c>
      <c r="C37" s="30">
        <v>55.7</v>
      </c>
      <c r="D37" s="30">
        <v>57.6</v>
      </c>
      <c r="E37" s="30">
        <v>59.4</v>
      </c>
      <c r="F37" s="30">
        <v>61.3</v>
      </c>
      <c r="G37" s="24">
        <v>63.1</v>
      </c>
      <c r="H37" s="30">
        <v>65</v>
      </c>
      <c r="I37" s="30">
        <v>67</v>
      </c>
      <c r="J37" s="30">
        <v>68.900000000000006</v>
      </c>
      <c r="K37" s="30">
        <v>70.8</v>
      </c>
      <c r="L37" s="24">
        <v>72.8</v>
      </c>
      <c r="M37" s="30">
        <v>74.8</v>
      </c>
      <c r="N37" s="30">
        <v>76.8</v>
      </c>
      <c r="O37" s="30">
        <v>78.8</v>
      </c>
      <c r="P37" s="30">
        <v>80.8</v>
      </c>
      <c r="Q37" s="24">
        <v>82.9</v>
      </c>
      <c r="R37" s="30">
        <v>85</v>
      </c>
      <c r="S37" s="30">
        <v>87.1</v>
      </c>
      <c r="T37" s="30">
        <v>89.2</v>
      </c>
      <c r="U37" s="30">
        <v>91.4</v>
      </c>
      <c r="V37" s="24">
        <v>93.5</v>
      </c>
      <c r="W37" s="30">
        <v>95.7</v>
      </c>
      <c r="X37" s="30">
        <v>97.9</v>
      </c>
      <c r="Y37" s="30">
        <v>100.2</v>
      </c>
      <c r="Z37" s="30">
        <v>102.4</v>
      </c>
      <c r="AA37" s="29">
        <v>104.7</v>
      </c>
      <c r="AB37" s="30">
        <v>107</v>
      </c>
      <c r="AC37" s="30">
        <v>109.3</v>
      </c>
      <c r="AD37" s="30">
        <v>111.7</v>
      </c>
      <c r="AE37" s="30">
        <v>114</v>
      </c>
      <c r="AF37" s="24">
        <v>116.4</v>
      </c>
      <c r="AG37" s="30">
        <v>118.9</v>
      </c>
      <c r="AH37" s="30">
        <v>121.3</v>
      </c>
      <c r="AI37" s="30">
        <v>123.8</v>
      </c>
      <c r="AJ37" s="30">
        <v>126.3</v>
      </c>
      <c r="AK37" s="24">
        <v>128.80000000000001</v>
      </c>
      <c r="AL37" s="30">
        <v>131.4</v>
      </c>
      <c r="AM37" s="30">
        <v>134</v>
      </c>
      <c r="AN37" s="30">
        <v>136.6</v>
      </c>
      <c r="AO37" s="30">
        <v>139.19999999999999</v>
      </c>
      <c r="AP37" s="24">
        <v>141.9</v>
      </c>
      <c r="AQ37" s="30">
        <v>144.6</v>
      </c>
      <c r="AR37" s="30">
        <v>147.4</v>
      </c>
      <c r="AS37" s="30">
        <v>150.1</v>
      </c>
      <c r="AT37" s="30">
        <v>152.9</v>
      </c>
      <c r="AU37" s="24">
        <v>155.69999999999999</v>
      </c>
      <c r="AV37" s="30">
        <v>158.6</v>
      </c>
      <c r="AW37" s="30">
        <v>161.5</v>
      </c>
      <c r="AX37" s="31">
        <v>164.4</v>
      </c>
    </row>
    <row r="38" spans="1:50" x14ac:dyDescent="0.35">
      <c r="A38" s="32">
        <v>35</v>
      </c>
      <c r="B38" s="33">
        <v>56.8</v>
      </c>
      <c r="C38" s="34">
        <v>58.6</v>
      </c>
      <c r="D38" s="34">
        <v>60.5</v>
      </c>
      <c r="E38" s="34">
        <v>62.4</v>
      </c>
      <c r="F38" s="34">
        <v>64.400000000000006</v>
      </c>
      <c r="G38" s="35">
        <v>66.3</v>
      </c>
      <c r="H38" s="34">
        <v>68.3</v>
      </c>
      <c r="I38" s="34">
        <v>70.3</v>
      </c>
      <c r="J38" s="34">
        <v>72.3</v>
      </c>
      <c r="K38" s="34">
        <v>74.3</v>
      </c>
      <c r="L38" s="36">
        <v>76.3</v>
      </c>
      <c r="M38" s="34">
        <v>78.400000000000006</v>
      </c>
      <c r="N38" s="34">
        <v>80.5</v>
      </c>
      <c r="O38" s="34">
        <v>82.6</v>
      </c>
      <c r="P38" s="34">
        <v>84.7</v>
      </c>
      <c r="Q38" s="36">
        <v>86.9</v>
      </c>
      <c r="R38" s="34">
        <v>89.1</v>
      </c>
      <c r="S38" s="34">
        <v>91.3</v>
      </c>
      <c r="T38" s="34">
        <v>93.5</v>
      </c>
      <c r="U38" s="34">
        <v>95.7</v>
      </c>
      <c r="V38" s="36">
        <v>98</v>
      </c>
      <c r="W38" s="34">
        <v>100.3</v>
      </c>
      <c r="X38" s="34">
        <v>102.6</v>
      </c>
      <c r="Y38" s="34">
        <v>105</v>
      </c>
      <c r="Z38" s="34">
        <v>107.3</v>
      </c>
      <c r="AA38" s="33">
        <v>109.7</v>
      </c>
      <c r="AB38" s="34">
        <v>112.2</v>
      </c>
      <c r="AC38" s="34">
        <v>114.6</v>
      </c>
      <c r="AD38" s="34">
        <v>117.1</v>
      </c>
      <c r="AE38" s="34">
        <v>119.6</v>
      </c>
      <c r="AF38" s="36">
        <v>122.2</v>
      </c>
      <c r="AG38" s="34">
        <v>124.7</v>
      </c>
      <c r="AH38" s="34">
        <v>127.3</v>
      </c>
      <c r="AI38" s="34">
        <v>129.9</v>
      </c>
      <c r="AJ38" s="34">
        <v>132.6</v>
      </c>
      <c r="AK38" s="36">
        <v>135.30000000000001</v>
      </c>
      <c r="AL38" s="34">
        <v>138</v>
      </c>
      <c r="AM38" s="34">
        <v>140.80000000000001</v>
      </c>
      <c r="AN38" s="34">
        <v>143.6</v>
      </c>
      <c r="AO38" s="34">
        <v>146.4</v>
      </c>
      <c r="AP38" s="36">
        <v>149.19999999999999</v>
      </c>
      <c r="AQ38" s="34">
        <v>152.1</v>
      </c>
      <c r="AR38" s="34">
        <v>155</v>
      </c>
      <c r="AS38" s="34">
        <v>158</v>
      </c>
      <c r="AT38" s="34">
        <v>161</v>
      </c>
      <c r="AU38" s="36">
        <v>164</v>
      </c>
      <c r="AV38" s="34">
        <v>167.1</v>
      </c>
      <c r="AW38" s="34">
        <v>170.2</v>
      </c>
      <c r="AX38" s="37">
        <v>173.3</v>
      </c>
    </row>
    <row r="39" spans="1:50" x14ac:dyDescent="0.35">
      <c r="A39" s="21">
        <v>36</v>
      </c>
      <c r="B39" s="26">
        <v>59.8</v>
      </c>
      <c r="C39" s="23">
        <v>61.7</v>
      </c>
      <c r="D39" s="23">
        <v>63.7</v>
      </c>
      <c r="E39" s="23">
        <v>65.7</v>
      </c>
      <c r="F39" s="23">
        <v>67.7</v>
      </c>
      <c r="G39" s="24">
        <v>69.7</v>
      </c>
      <c r="H39" s="23">
        <v>71.7</v>
      </c>
      <c r="I39" s="23">
        <v>73.8</v>
      </c>
      <c r="J39" s="23">
        <v>75.900000000000006</v>
      </c>
      <c r="K39" s="23">
        <v>78</v>
      </c>
      <c r="L39" s="25">
        <v>80.099999999999994</v>
      </c>
      <c r="M39" s="23">
        <v>82.3</v>
      </c>
      <c r="N39" s="23">
        <v>84.5</v>
      </c>
      <c r="O39" s="23">
        <v>86.7</v>
      </c>
      <c r="P39" s="23">
        <v>88.9</v>
      </c>
      <c r="Q39" s="25">
        <v>91.2</v>
      </c>
      <c r="R39" s="23">
        <v>93.5</v>
      </c>
      <c r="S39" s="23">
        <v>95.8</v>
      </c>
      <c r="T39" s="23">
        <v>98.1</v>
      </c>
      <c r="U39" s="23">
        <v>100.5</v>
      </c>
      <c r="V39" s="25">
        <v>102.9</v>
      </c>
      <c r="W39" s="23">
        <v>105.3</v>
      </c>
      <c r="X39" s="23">
        <v>107.7</v>
      </c>
      <c r="Y39" s="23">
        <v>110.2</v>
      </c>
      <c r="Z39" s="23">
        <v>112.7</v>
      </c>
      <c r="AA39" s="26">
        <v>115.2</v>
      </c>
      <c r="AB39" s="23">
        <v>117.8</v>
      </c>
      <c r="AC39" s="23">
        <v>120.4</v>
      </c>
      <c r="AD39" s="23">
        <v>123</v>
      </c>
      <c r="AE39" s="23">
        <v>125.7</v>
      </c>
      <c r="AF39" s="25">
        <v>128.4</v>
      </c>
      <c r="AG39" s="23">
        <v>131.1</v>
      </c>
      <c r="AH39" s="23">
        <v>133.9</v>
      </c>
      <c r="AI39" s="23">
        <v>136.69999999999999</v>
      </c>
      <c r="AJ39" s="23">
        <v>139.5</v>
      </c>
      <c r="AK39" s="25">
        <v>142.4</v>
      </c>
      <c r="AL39" s="23">
        <v>145.30000000000001</v>
      </c>
      <c r="AM39" s="23">
        <v>148.30000000000001</v>
      </c>
      <c r="AN39" s="23">
        <v>151.30000000000001</v>
      </c>
      <c r="AO39" s="23">
        <v>154.30000000000001</v>
      </c>
      <c r="AP39" s="25">
        <v>157.30000000000001</v>
      </c>
      <c r="AQ39" s="23">
        <v>160.5</v>
      </c>
      <c r="AR39" s="23">
        <v>163.6</v>
      </c>
      <c r="AS39" s="23">
        <v>166.8</v>
      </c>
      <c r="AT39" s="23">
        <v>170</v>
      </c>
      <c r="AU39" s="25">
        <v>173.3</v>
      </c>
      <c r="AV39" s="23">
        <v>176.6</v>
      </c>
      <c r="AW39" s="23">
        <v>179.9</v>
      </c>
      <c r="AX39" s="27">
        <v>183.3</v>
      </c>
    </row>
    <row r="40" spans="1:50" x14ac:dyDescent="0.35">
      <c r="A40" s="28">
        <v>37</v>
      </c>
      <c r="B40" s="29">
        <v>62.9</v>
      </c>
      <c r="C40" s="30">
        <v>65</v>
      </c>
      <c r="D40" s="30">
        <v>67</v>
      </c>
      <c r="E40" s="30">
        <v>69.099999999999994</v>
      </c>
      <c r="F40" s="30">
        <v>71.2</v>
      </c>
      <c r="G40" s="24">
        <v>73.3</v>
      </c>
      <c r="H40" s="30">
        <v>75.400000000000006</v>
      </c>
      <c r="I40" s="30">
        <v>77.599999999999994</v>
      </c>
      <c r="J40" s="30">
        <v>79.8</v>
      </c>
      <c r="K40" s="30">
        <v>82</v>
      </c>
      <c r="L40" s="24">
        <v>84.2</v>
      </c>
      <c r="M40" s="30">
        <v>86.5</v>
      </c>
      <c r="N40" s="30">
        <v>88.8</v>
      </c>
      <c r="O40" s="30">
        <v>91.1</v>
      </c>
      <c r="P40" s="30">
        <v>93.4</v>
      </c>
      <c r="Q40" s="24">
        <v>95.8</v>
      </c>
      <c r="R40" s="30">
        <v>98.2</v>
      </c>
      <c r="S40" s="30">
        <v>100.6</v>
      </c>
      <c r="T40" s="30">
        <v>103.1</v>
      </c>
      <c r="U40" s="30">
        <v>105.6</v>
      </c>
      <c r="V40" s="24">
        <v>108.1</v>
      </c>
      <c r="W40" s="30">
        <v>110.7</v>
      </c>
      <c r="X40" s="30">
        <v>113.3</v>
      </c>
      <c r="Y40" s="30">
        <v>115.9</v>
      </c>
      <c r="Z40" s="30">
        <v>118.6</v>
      </c>
      <c r="AA40" s="29">
        <v>121.3</v>
      </c>
      <c r="AB40" s="30">
        <v>124</v>
      </c>
      <c r="AC40" s="30">
        <v>126.8</v>
      </c>
      <c r="AD40" s="30">
        <v>129.6</v>
      </c>
      <c r="AE40" s="30">
        <v>132.4</v>
      </c>
      <c r="AF40" s="24">
        <v>135.30000000000001</v>
      </c>
      <c r="AG40" s="30">
        <v>138.19999999999999</v>
      </c>
      <c r="AH40" s="30">
        <v>141.19999999999999</v>
      </c>
      <c r="AI40" s="30">
        <v>144.19999999999999</v>
      </c>
      <c r="AJ40" s="30">
        <v>147.30000000000001</v>
      </c>
      <c r="AK40" s="24">
        <v>150.30000000000001</v>
      </c>
      <c r="AL40" s="30">
        <v>153.5</v>
      </c>
      <c r="AM40" s="30">
        <v>156.69999999999999</v>
      </c>
      <c r="AN40" s="30">
        <v>159.9</v>
      </c>
      <c r="AO40" s="30">
        <v>163.1</v>
      </c>
      <c r="AP40" s="24">
        <v>166.5</v>
      </c>
      <c r="AQ40" s="30">
        <v>169.8</v>
      </c>
      <c r="AR40" s="30">
        <v>173.2</v>
      </c>
      <c r="AS40" s="30">
        <v>176.7</v>
      </c>
      <c r="AT40" s="30">
        <v>180.2</v>
      </c>
      <c r="AU40" s="24">
        <v>183.7</v>
      </c>
      <c r="AV40" s="30">
        <v>187.3</v>
      </c>
      <c r="AW40" s="30">
        <v>191</v>
      </c>
      <c r="AX40" s="31">
        <v>194.7</v>
      </c>
    </row>
    <row r="41" spans="1:50" x14ac:dyDescent="0.35">
      <c r="A41" s="28">
        <v>38</v>
      </c>
      <c r="B41" s="29">
        <v>66.3</v>
      </c>
      <c r="C41" s="30">
        <v>68.400000000000006</v>
      </c>
      <c r="D41" s="30">
        <v>70.599999999999994</v>
      </c>
      <c r="E41" s="30">
        <v>72.7</v>
      </c>
      <c r="F41" s="30">
        <v>74.900000000000006</v>
      </c>
      <c r="G41" s="24">
        <v>77.099999999999994</v>
      </c>
      <c r="H41" s="30">
        <v>79.400000000000006</v>
      </c>
      <c r="I41" s="30">
        <v>81.599999999999994</v>
      </c>
      <c r="J41" s="30">
        <v>83.9</v>
      </c>
      <c r="K41" s="30">
        <v>86.2</v>
      </c>
      <c r="L41" s="24">
        <v>88.6</v>
      </c>
      <c r="M41" s="30">
        <v>91</v>
      </c>
      <c r="N41" s="30">
        <v>93.4</v>
      </c>
      <c r="O41" s="30">
        <v>95.8</v>
      </c>
      <c r="P41" s="30">
        <v>98.3</v>
      </c>
      <c r="Q41" s="24">
        <v>100.8</v>
      </c>
      <c r="R41" s="30">
        <v>103.4</v>
      </c>
      <c r="S41" s="30">
        <v>105.9</v>
      </c>
      <c r="T41" s="30">
        <v>108.6</v>
      </c>
      <c r="U41" s="30">
        <v>111.2</v>
      </c>
      <c r="V41" s="24">
        <v>113.9</v>
      </c>
      <c r="W41" s="30">
        <v>116.6</v>
      </c>
      <c r="X41" s="30">
        <v>119.4</v>
      </c>
      <c r="Y41" s="30">
        <v>122.2</v>
      </c>
      <c r="Z41" s="30">
        <v>125</v>
      </c>
      <c r="AA41" s="29">
        <v>127.9</v>
      </c>
      <c r="AB41" s="30">
        <v>130.80000000000001</v>
      </c>
      <c r="AC41" s="30">
        <v>133.80000000000001</v>
      </c>
      <c r="AD41" s="30">
        <v>136.80000000000001</v>
      </c>
      <c r="AE41" s="30">
        <v>139.9</v>
      </c>
      <c r="AF41" s="24">
        <v>143</v>
      </c>
      <c r="AG41" s="30">
        <v>146.19999999999999</v>
      </c>
      <c r="AH41" s="30">
        <v>149.4</v>
      </c>
      <c r="AI41" s="30">
        <v>152.6</v>
      </c>
      <c r="AJ41" s="30">
        <v>155.9</v>
      </c>
      <c r="AK41" s="24">
        <v>159.19999999999999</v>
      </c>
      <c r="AL41" s="30">
        <v>162.6</v>
      </c>
      <c r="AM41" s="30">
        <v>166.1</v>
      </c>
      <c r="AN41" s="30">
        <v>169.6</v>
      </c>
      <c r="AO41" s="30">
        <v>173.2</v>
      </c>
      <c r="AP41" s="24">
        <v>176.8</v>
      </c>
      <c r="AQ41" s="30">
        <v>180.4</v>
      </c>
      <c r="AR41" s="30">
        <v>184.2</v>
      </c>
      <c r="AS41" s="30">
        <v>188</v>
      </c>
      <c r="AT41" s="30">
        <v>191.8</v>
      </c>
      <c r="AU41" s="24">
        <v>195.7</v>
      </c>
      <c r="AV41" s="30">
        <v>199.7</v>
      </c>
      <c r="AW41" s="30">
        <v>203.7</v>
      </c>
      <c r="AX41" s="31">
        <v>207.7</v>
      </c>
    </row>
    <row r="42" spans="1:50" x14ac:dyDescent="0.35">
      <c r="A42" s="28">
        <v>39</v>
      </c>
      <c r="B42" s="29">
        <v>70</v>
      </c>
      <c r="C42" s="30">
        <v>72.2</v>
      </c>
      <c r="D42" s="30">
        <v>74.400000000000006</v>
      </c>
      <c r="E42" s="30">
        <v>76.7</v>
      </c>
      <c r="F42" s="30">
        <v>78.900000000000006</v>
      </c>
      <c r="G42" s="24">
        <v>81.3</v>
      </c>
      <c r="H42" s="30">
        <v>83.6</v>
      </c>
      <c r="I42" s="30">
        <v>86</v>
      </c>
      <c r="J42" s="30">
        <v>88.4</v>
      </c>
      <c r="K42" s="30">
        <v>90.9</v>
      </c>
      <c r="L42" s="24">
        <v>93.4</v>
      </c>
      <c r="M42" s="30">
        <v>95.9</v>
      </c>
      <c r="N42" s="30">
        <v>98.4</v>
      </c>
      <c r="O42" s="30">
        <v>101</v>
      </c>
      <c r="P42" s="30">
        <v>103.6</v>
      </c>
      <c r="Q42" s="24">
        <v>106.3</v>
      </c>
      <c r="R42" s="30">
        <v>109</v>
      </c>
      <c r="S42" s="30">
        <v>111.8</v>
      </c>
      <c r="T42" s="30">
        <v>114.6</v>
      </c>
      <c r="U42" s="30">
        <v>117.4</v>
      </c>
      <c r="V42" s="24">
        <v>120.3</v>
      </c>
      <c r="W42" s="30">
        <v>123.2</v>
      </c>
      <c r="X42" s="30">
        <v>126.1</v>
      </c>
      <c r="Y42" s="30">
        <v>129.19999999999999</v>
      </c>
      <c r="Z42" s="30">
        <v>132.19999999999999</v>
      </c>
      <c r="AA42" s="29">
        <v>135.30000000000001</v>
      </c>
      <c r="AB42" s="30">
        <v>138.5</v>
      </c>
      <c r="AC42" s="30">
        <v>141.69999999999999</v>
      </c>
      <c r="AD42" s="30">
        <v>145</v>
      </c>
      <c r="AE42" s="30">
        <v>148.30000000000001</v>
      </c>
      <c r="AF42" s="24">
        <v>151.69999999999999</v>
      </c>
      <c r="AG42" s="30">
        <v>155.1</v>
      </c>
      <c r="AH42" s="30">
        <v>158.6</v>
      </c>
      <c r="AI42" s="30">
        <v>162.1</v>
      </c>
      <c r="AJ42" s="30">
        <v>165.7</v>
      </c>
      <c r="AK42" s="24">
        <v>169.4</v>
      </c>
      <c r="AL42" s="30">
        <v>173.1</v>
      </c>
      <c r="AM42" s="30">
        <v>176.9</v>
      </c>
      <c r="AN42" s="30">
        <v>180.7</v>
      </c>
      <c r="AO42" s="30">
        <v>184.7</v>
      </c>
      <c r="AP42" s="24">
        <v>188.7</v>
      </c>
      <c r="AQ42" s="30">
        <v>192.7</v>
      </c>
      <c r="AR42" s="30">
        <v>196.8</v>
      </c>
      <c r="AS42" s="30">
        <v>201</v>
      </c>
      <c r="AT42" s="30">
        <v>205.3</v>
      </c>
      <c r="AU42" s="24">
        <v>209.6</v>
      </c>
      <c r="AV42" s="30">
        <v>214</v>
      </c>
      <c r="AW42" s="30">
        <v>218.5</v>
      </c>
      <c r="AX42" s="31">
        <v>223</v>
      </c>
    </row>
    <row r="43" spans="1:50" x14ac:dyDescent="0.35">
      <c r="A43" s="32">
        <v>40</v>
      </c>
      <c r="B43" s="33">
        <v>73.8</v>
      </c>
      <c r="C43" s="34">
        <v>76.2</v>
      </c>
      <c r="D43" s="34">
        <v>78.5</v>
      </c>
      <c r="E43" s="34">
        <v>80.900000000000006</v>
      </c>
      <c r="F43" s="34">
        <v>83.3</v>
      </c>
      <c r="G43" s="35">
        <v>85.7</v>
      </c>
      <c r="H43" s="34">
        <v>88.2</v>
      </c>
      <c r="I43" s="34">
        <v>90.8</v>
      </c>
      <c r="J43" s="34">
        <v>93.3</v>
      </c>
      <c r="K43" s="34">
        <v>95.9</v>
      </c>
      <c r="L43" s="36">
        <v>98.5</v>
      </c>
      <c r="M43" s="34">
        <v>101.2</v>
      </c>
      <c r="N43" s="34">
        <v>103.9</v>
      </c>
      <c r="O43" s="34">
        <v>106.7</v>
      </c>
      <c r="P43" s="34">
        <v>109.5</v>
      </c>
      <c r="Q43" s="36">
        <v>112.4</v>
      </c>
      <c r="R43" s="34">
        <v>115.3</v>
      </c>
      <c r="S43" s="34">
        <v>118.2</v>
      </c>
      <c r="T43" s="34">
        <v>121.2</v>
      </c>
      <c r="U43" s="34">
        <v>124.3</v>
      </c>
      <c r="V43" s="36">
        <v>127.4</v>
      </c>
      <c r="W43" s="34">
        <v>130.5</v>
      </c>
      <c r="X43" s="34">
        <v>133.69999999999999</v>
      </c>
      <c r="Y43" s="34">
        <v>137</v>
      </c>
      <c r="Z43" s="34">
        <v>140.30000000000001</v>
      </c>
      <c r="AA43" s="33">
        <v>143.69999999999999</v>
      </c>
      <c r="AB43" s="34">
        <v>147.1</v>
      </c>
      <c r="AC43" s="34">
        <v>150.6</v>
      </c>
      <c r="AD43" s="34">
        <v>154.19999999999999</v>
      </c>
      <c r="AE43" s="34">
        <v>157.80000000000001</v>
      </c>
      <c r="AF43" s="36">
        <v>161.5</v>
      </c>
      <c r="AG43" s="34">
        <v>165.3</v>
      </c>
      <c r="AH43" s="34">
        <v>169.1</v>
      </c>
      <c r="AI43" s="34">
        <v>173</v>
      </c>
      <c r="AJ43" s="34">
        <v>177</v>
      </c>
      <c r="AK43" s="36">
        <v>181.1</v>
      </c>
      <c r="AL43" s="34">
        <v>185.2</v>
      </c>
      <c r="AM43" s="34">
        <v>189.4</v>
      </c>
      <c r="AN43" s="34">
        <v>193.7</v>
      </c>
      <c r="AO43" s="34">
        <v>198.1</v>
      </c>
      <c r="AP43" s="36">
        <v>202.5</v>
      </c>
      <c r="AQ43" s="34">
        <v>207.1</v>
      </c>
      <c r="AR43" s="34">
        <v>211.7</v>
      </c>
      <c r="AS43" s="34">
        <v>216.4</v>
      </c>
      <c r="AT43" s="34">
        <v>221.1</v>
      </c>
      <c r="AU43" s="36">
        <v>226</v>
      </c>
      <c r="AV43" s="34">
        <v>231</v>
      </c>
      <c r="AW43" s="34">
        <v>236</v>
      </c>
      <c r="AX43" s="37">
        <v>241.1</v>
      </c>
    </row>
    <row r="44" spans="1:50" x14ac:dyDescent="0.35">
      <c r="A44" s="21">
        <v>41</v>
      </c>
      <c r="B44" s="26">
        <v>78</v>
      </c>
      <c r="C44" s="23">
        <v>80.5</v>
      </c>
      <c r="D44" s="23">
        <v>83</v>
      </c>
      <c r="E44" s="23">
        <v>85.5</v>
      </c>
      <c r="F44" s="23">
        <v>88</v>
      </c>
      <c r="G44" s="24">
        <v>90.6</v>
      </c>
      <c r="H44" s="23">
        <v>93.3</v>
      </c>
      <c r="I44" s="23">
        <v>95.9</v>
      </c>
      <c r="J44" s="23">
        <v>98.7</v>
      </c>
      <c r="K44" s="23">
        <v>101.4</v>
      </c>
      <c r="L44" s="25">
        <v>104.3</v>
      </c>
      <c r="M44" s="23">
        <v>107.1</v>
      </c>
      <c r="N44" s="23">
        <v>110</v>
      </c>
      <c r="O44" s="23">
        <v>113</v>
      </c>
      <c r="P44" s="23">
        <v>116</v>
      </c>
      <c r="Q44" s="25">
        <v>119.1</v>
      </c>
      <c r="R44" s="23">
        <v>122.2</v>
      </c>
      <c r="S44" s="23">
        <v>125.4</v>
      </c>
      <c r="T44" s="23">
        <v>128.69999999999999</v>
      </c>
      <c r="U44" s="23">
        <v>132</v>
      </c>
      <c r="V44" s="25">
        <v>135.4</v>
      </c>
      <c r="W44" s="23">
        <v>138.80000000000001</v>
      </c>
      <c r="X44" s="23">
        <v>142.30000000000001</v>
      </c>
      <c r="Y44" s="23">
        <v>145.9</v>
      </c>
      <c r="Z44" s="23">
        <v>149.5</v>
      </c>
      <c r="AA44" s="26">
        <v>153.19999999999999</v>
      </c>
      <c r="AB44" s="23">
        <v>157</v>
      </c>
      <c r="AC44" s="23">
        <v>160.9</v>
      </c>
      <c r="AD44" s="23">
        <v>164.8</v>
      </c>
      <c r="AE44" s="23">
        <v>168.9</v>
      </c>
      <c r="AF44" s="25">
        <v>173</v>
      </c>
      <c r="AG44" s="23">
        <v>177.2</v>
      </c>
      <c r="AH44" s="23">
        <v>181.5</v>
      </c>
      <c r="AI44" s="23">
        <v>185.8</v>
      </c>
      <c r="AJ44" s="23">
        <v>190.3</v>
      </c>
      <c r="AK44" s="25">
        <v>194.8</v>
      </c>
      <c r="AL44" s="23">
        <v>199.5</v>
      </c>
      <c r="AM44" s="23">
        <v>204.2</v>
      </c>
      <c r="AN44" s="23">
        <v>209.1</v>
      </c>
      <c r="AO44" s="23">
        <v>214</v>
      </c>
      <c r="AP44" s="25">
        <v>219.1</v>
      </c>
      <c r="AQ44" s="23">
        <v>224.2</v>
      </c>
      <c r="AR44" s="23">
        <v>229.4</v>
      </c>
      <c r="AS44" s="23">
        <v>234.8</v>
      </c>
      <c r="AT44" s="23">
        <v>240.2</v>
      </c>
      <c r="AU44" s="25">
        <v>245.8</v>
      </c>
      <c r="AV44" s="23">
        <v>251.5</v>
      </c>
      <c r="AW44" s="23">
        <v>257.2</v>
      </c>
      <c r="AX44" s="27">
        <v>263.10000000000002</v>
      </c>
    </row>
    <row r="45" spans="1:50" x14ac:dyDescent="0.35">
      <c r="A45" s="28">
        <v>42</v>
      </c>
      <c r="B45" s="29">
        <v>82.6</v>
      </c>
      <c r="C45" s="30">
        <v>85.2</v>
      </c>
      <c r="D45" s="30">
        <v>87.8</v>
      </c>
      <c r="E45" s="30">
        <v>90.5</v>
      </c>
      <c r="F45" s="30">
        <v>93.2</v>
      </c>
      <c r="G45" s="24">
        <v>96</v>
      </c>
      <c r="H45" s="30">
        <v>98.8</v>
      </c>
      <c r="I45" s="30">
        <v>101.7</v>
      </c>
      <c r="J45" s="30">
        <v>104.6</v>
      </c>
      <c r="K45" s="30">
        <v>107.6</v>
      </c>
      <c r="L45" s="24">
        <v>110.6</v>
      </c>
      <c r="M45" s="30">
        <v>113.7</v>
      </c>
      <c r="N45" s="30">
        <v>116.9</v>
      </c>
      <c r="O45" s="30">
        <v>120.1</v>
      </c>
      <c r="P45" s="30">
        <v>123.4</v>
      </c>
      <c r="Q45" s="24">
        <v>126.7</v>
      </c>
      <c r="R45" s="30">
        <v>130.1</v>
      </c>
      <c r="S45" s="30">
        <v>133.6</v>
      </c>
      <c r="T45" s="30">
        <v>137.19999999999999</v>
      </c>
      <c r="U45" s="30">
        <v>140.80000000000001</v>
      </c>
      <c r="V45" s="24">
        <v>144.5</v>
      </c>
      <c r="W45" s="30">
        <v>148.30000000000001</v>
      </c>
      <c r="X45" s="30">
        <v>152.19999999999999</v>
      </c>
      <c r="Y45" s="30">
        <v>156.1</v>
      </c>
      <c r="Z45" s="30">
        <v>160.19999999999999</v>
      </c>
      <c r="AA45" s="29">
        <v>164.3</v>
      </c>
      <c r="AB45" s="30">
        <v>168.6</v>
      </c>
      <c r="AC45" s="30">
        <v>172.9</v>
      </c>
      <c r="AD45" s="30">
        <v>177.3</v>
      </c>
      <c r="AE45" s="30">
        <v>181.9</v>
      </c>
      <c r="AF45" s="24">
        <v>186.5</v>
      </c>
      <c r="AG45" s="30">
        <v>191.3</v>
      </c>
      <c r="AH45" s="30">
        <v>196.1</v>
      </c>
      <c r="AI45" s="30">
        <v>201.1</v>
      </c>
      <c r="AJ45" s="30">
        <v>206.2</v>
      </c>
      <c r="AK45" s="24">
        <v>211.4</v>
      </c>
      <c r="AL45" s="30">
        <v>216.7</v>
      </c>
      <c r="AM45" s="30">
        <v>222.2</v>
      </c>
      <c r="AN45" s="30">
        <v>227.7</v>
      </c>
      <c r="AO45" s="30">
        <v>233.4</v>
      </c>
      <c r="AP45" s="24">
        <v>239.2</v>
      </c>
      <c r="AQ45" s="30">
        <v>245.2</v>
      </c>
      <c r="AR45" s="30">
        <v>251.3</v>
      </c>
      <c r="AS45" s="30">
        <v>257.5</v>
      </c>
      <c r="AT45" s="30">
        <v>263.8</v>
      </c>
      <c r="AU45" s="24">
        <v>270.3</v>
      </c>
      <c r="AV45" s="30">
        <v>276.89999999999998</v>
      </c>
      <c r="AW45" s="30">
        <v>283.60000000000002</v>
      </c>
      <c r="AX45" s="31">
        <v>290.5</v>
      </c>
    </row>
    <row r="46" spans="1:50" x14ac:dyDescent="0.35">
      <c r="A46" s="28">
        <v>43</v>
      </c>
      <c r="B46" s="29">
        <v>87.6</v>
      </c>
      <c r="C46" s="30">
        <v>90.4</v>
      </c>
      <c r="D46" s="30">
        <v>93.2</v>
      </c>
      <c r="E46" s="30">
        <v>96</v>
      </c>
      <c r="F46" s="30">
        <v>99</v>
      </c>
      <c r="G46" s="24">
        <v>101.9</v>
      </c>
      <c r="H46" s="30">
        <v>105</v>
      </c>
      <c r="I46" s="30">
        <v>108.1</v>
      </c>
      <c r="J46" s="30">
        <v>111.2</v>
      </c>
      <c r="K46" s="30">
        <v>114.5</v>
      </c>
      <c r="L46" s="24">
        <v>117.8</v>
      </c>
      <c r="M46" s="30">
        <v>121.1</v>
      </c>
      <c r="N46" s="30">
        <v>124.6</v>
      </c>
      <c r="O46" s="30">
        <v>128.1</v>
      </c>
      <c r="P46" s="30">
        <v>131.69999999999999</v>
      </c>
      <c r="Q46" s="24">
        <v>135.4</v>
      </c>
      <c r="R46" s="30">
        <v>139.1</v>
      </c>
      <c r="S46" s="30">
        <v>143</v>
      </c>
      <c r="T46" s="30">
        <v>147</v>
      </c>
      <c r="U46" s="30">
        <v>151</v>
      </c>
      <c r="V46" s="24">
        <v>155.19999999999999</v>
      </c>
      <c r="W46" s="30">
        <v>159.4</v>
      </c>
      <c r="X46" s="30">
        <v>163.80000000000001</v>
      </c>
      <c r="Y46" s="30">
        <v>168.2</v>
      </c>
      <c r="Z46" s="30">
        <v>172.8</v>
      </c>
      <c r="AA46" s="29">
        <v>177.5</v>
      </c>
      <c r="AB46" s="30">
        <v>182.3</v>
      </c>
      <c r="AC46" s="30">
        <v>187.3</v>
      </c>
      <c r="AD46" s="30">
        <v>192.4</v>
      </c>
      <c r="AE46" s="30">
        <v>197.6</v>
      </c>
      <c r="AF46" s="24">
        <v>202.9</v>
      </c>
      <c r="AG46" s="30">
        <v>208.4</v>
      </c>
      <c r="AH46" s="30">
        <v>214</v>
      </c>
      <c r="AI46" s="30">
        <v>219.8</v>
      </c>
      <c r="AJ46" s="30">
        <v>225.8</v>
      </c>
      <c r="AK46" s="24">
        <v>231.8</v>
      </c>
      <c r="AL46" s="30">
        <v>238.1</v>
      </c>
      <c r="AM46" s="30">
        <v>244.5</v>
      </c>
      <c r="AN46" s="30">
        <v>251</v>
      </c>
      <c r="AO46" s="30">
        <v>257.7</v>
      </c>
      <c r="AP46" s="24">
        <v>264.60000000000002</v>
      </c>
      <c r="AQ46" s="30">
        <v>271.7</v>
      </c>
      <c r="AR46" s="30">
        <v>278.89999999999998</v>
      </c>
      <c r="AS46" s="30">
        <v>286.3</v>
      </c>
      <c r="AT46" s="30">
        <v>293.8</v>
      </c>
      <c r="AU46" s="24">
        <v>301.5</v>
      </c>
      <c r="AV46" s="30">
        <v>309.39999999999998</v>
      </c>
      <c r="AW46" s="30">
        <v>317.39999999999998</v>
      </c>
      <c r="AX46" s="31">
        <v>325.7</v>
      </c>
    </row>
    <row r="47" spans="1:50" x14ac:dyDescent="0.35">
      <c r="A47" s="28">
        <v>44</v>
      </c>
      <c r="B47" s="29">
        <v>93.1</v>
      </c>
      <c r="C47" s="30">
        <v>96.1</v>
      </c>
      <c r="D47" s="30">
        <v>99.1</v>
      </c>
      <c r="E47" s="30">
        <v>102.2</v>
      </c>
      <c r="F47" s="30">
        <v>105.4</v>
      </c>
      <c r="G47" s="24">
        <v>108.6</v>
      </c>
      <c r="H47" s="30">
        <v>111.9</v>
      </c>
      <c r="I47" s="30">
        <v>115.3</v>
      </c>
      <c r="J47" s="30">
        <v>118.7</v>
      </c>
      <c r="K47" s="30">
        <v>122.3</v>
      </c>
      <c r="L47" s="24">
        <v>125.9</v>
      </c>
      <c r="M47" s="30">
        <v>129.6</v>
      </c>
      <c r="N47" s="30">
        <v>133.4</v>
      </c>
      <c r="O47" s="30">
        <v>137.4</v>
      </c>
      <c r="P47" s="30">
        <v>141.4</v>
      </c>
      <c r="Q47" s="24">
        <v>145.5</v>
      </c>
      <c r="R47" s="30">
        <v>149.69999999999999</v>
      </c>
      <c r="S47" s="30">
        <v>154.1</v>
      </c>
      <c r="T47" s="30">
        <v>158.5</v>
      </c>
      <c r="U47" s="30">
        <v>163.1</v>
      </c>
      <c r="V47" s="24">
        <v>167.9</v>
      </c>
      <c r="W47" s="30">
        <v>172.7</v>
      </c>
      <c r="X47" s="30">
        <v>177.7</v>
      </c>
      <c r="Y47" s="30">
        <v>182.9</v>
      </c>
      <c r="Z47" s="30">
        <v>188.2</v>
      </c>
      <c r="AA47" s="29">
        <v>193.6</v>
      </c>
      <c r="AB47" s="30">
        <v>199.3</v>
      </c>
      <c r="AC47" s="30">
        <v>205.1</v>
      </c>
      <c r="AD47" s="30">
        <v>211</v>
      </c>
      <c r="AE47" s="30">
        <v>217.2</v>
      </c>
      <c r="AF47" s="24">
        <v>223.5</v>
      </c>
      <c r="AG47" s="30">
        <v>230</v>
      </c>
      <c r="AH47" s="30">
        <v>236.7</v>
      </c>
      <c r="AI47" s="30">
        <v>243.6</v>
      </c>
      <c r="AJ47" s="30">
        <v>250.8</v>
      </c>
      <c r="AK47" s="24">
        <v>258.10000000000002</v>
      </c>
      <c r="AL47" s="30">
        <v>265.60000000000002</v>
      </c>
      <c r="AM47" s="30">
        <v>273.3</v>
      </c>
      <c r="AN47" s="30">
        <v>281.2</v>
      </c>
      <c r="AO47" s="30">
        <v>289.39999999999998</v>
      </c>
      <c r="AP47" s="24">
        <v>297.8</v>
      </c>
      <c r="AQ47" s="30">
        <v>306.3</v>
      </c>
      <c r="AR47" s="30">
        <v>315.10000000000002</v>
      </c>
      <c r="AS47" s="30">
        <v>324.10000000000002</v>
      </c>
      <c r="AT47" s="30">
        <v>333.3</v>
      </c>
      <c r="AU47" s="24">
        <v>342.8</v>
      </c>
      <c r="AV47" s="30">
        <v>352.4</v>
      </c>
      <c r="AW47" s="30">
        <v>362.3</v>
      </c>
      <c r="AX47" s="31">
        <v>372.4</v>
      </c>
    </row>
    <row r="48" spans="1:50" x14ac:dyDescent="0.35">
      <c r="A48" s="32">
        <v>45</v>
      </c>
      <c r="B48" s="33">
        <v>99.3</v>
      </c>
      <c r="C48" s="34">
        <v>102.5</v>
      </c>
      <c r="D48" s="34">
        <v>105.8</v>
      </c>
      <c r="E48" s="34">
        <v>109.2</v>
      </c>
      <c r="F48" s="34">
        <v>112.6</v>
      </c>
      <c r="G48" s="35">
        <v>116.2</v>
      </c>
      <c r="H48" s="34">
        <v>119.8</v>
      </c>
      <c r="I48" s="34">
        <v>123.6</v>
      </c>
      <c r="J48" s="34">
        <v>127.4</v>
      </c>
      <c r="K48" s="34">
        <v>131.4</v>
      </c>
      <c r="L48" s="36">
        <v>135.4</v>
      </c>
      <c r="M48" s="34">
        <v>139.6</v>
      </c>
      <c r="N48" s="34">
        <v>143.9</v>
      </c>
      <c r="O48" s="34">
        <v>148.30000000000001</v>
      </c>
      <c r="P48" s="34">
        <v>152.9</v>
      </c>
      <c r="Q48" s="36">
        <v>157.6</v>
      </c>
      <c r="R48" s="34">
        <v>162.4</v>
      </c>
      <c r="S48" s="34">
        <v>167.4</v>
      </c>
      <c r="T48" s="34">
        <v>172.6</v>
      </c>
      <c r="U48" s="34">
        <v>178</v>
      </c>
      <c r="V48" s="36">
        <v>183.5</v>
      </c>
      <c r="W48" s="34">
        <v>189.2</v>
      </c>
      <c r="X48" s="34">
        <v>195.1</v>
      </c>
      <c r="Y48" s="34">
        <v>201.2</v>
      </c>
      <c r="Z48" s="34">
        <v>207.5</v>
      </c>
      <c r="AA48" s="33">
        <v>214.1</v>
      </c>
      <c r="AB48" s="34">
        <v>220.9</v>
      </c>
      <c r="AC48" s="34">
        <v>227.9</v>
      </c>
      <c r="AD48" s="34">
        <v>235.2</v>
      </c>
      <c r="AE48" s="34">
        <v>242.7</v>
      </c>
      <c r="AF48" s="36">
        <v>250.4</v>
      </c>
      <c r="AG48" s="34">
        <v>258.39999999999998</v>
      </c>
      <c r="AH48" s="34">
        <v>266.7</v>
      </c>
      <c r="AI48" s="34">
        <v>275.3</v>
      </c>
      <c r="AJ48" s="34">
        <v>284.10000000000002</v>
      </c>
      <c r="AK48" s="36">
        <v>293.3</v>
      </c>
      <c r="AL48" s="34">
        <v>302.60000000000002</v>
      </c>
      <c r="AM48" s="34">
        <v>312.3</v>
      </c>
      <c r="AN48" s="34">
        <v>322.3</v>
      </c>
      <c r="AO48" s="34">
        <v>332.5</v>
      </c>
      <c r="AP48" s="36">
        <v>343</v>
      </c>
      <c r="AQ48" s="34">
        <v>353.8</v>
      </c>
      <c r="AR48" s="34">
        <v>364.9</v>
      </c>
      <c r="AS48" s="34">
        <v>376.2</v>
      </c>
      <c r="AT48" s="34">
        <v>387.9</v>
      </c>
      <c r="AU48" s="36">
        <v>399.8</v>
      </c>
      <c r="AV48" s="34">
        <v>412</v>
      </c>
      <c r="AW48" s="34">
        <v>424.5</v>
      </c>
      <c r="AX48" s="37">
        <v>437.4</v>
      </c>
    </row>
    <row r="49" spans="1:50" x14ac:dyDescent="0.35">
      <c r="A49" s="21">
        <v>46</v>
      </c>
      <c r="B49" s="26">
        <v>106.3</v>
      </c>
      <c r="C49" s="23">
        <v>109.8</v>
      </c>
      <c r="D49" s="23">
        <v>113.4</v>
      </c>
      <c r="E49" s="23">
        <v>117.2</v>
      </c>
      <c r="F49" s="23">
        <v>121</v>
      </c>
      <c r="G49" s="24">
        <v>125</v>
      </c>
      <c r="H49" s="23">
        <v>129.1</v>
      </c>
      <c r="I49" s="23">
        <v>133.30000000000001</v>
      </c>
      <c r="J49" s="23">
        <v>137.6</v>
      </c>
      <c r="K49" s="23">
        <v>142.1</v>
      </c>
      <c r="L49" s="25">
        <v>146.69999999999999</v>
      </c>
      <c r="M49" s="23">
        <v>151.5</v>
      </c>
      <c r="N49" s="23">
        <v>156.5</v>
      </c>
      <c r="O49" s="23">
        <v>161.6</v>
      </c>
      <c r="P49" s="23">
        <v>167</v>
      </c>
      <c r="Q49" s="25">
        <v>172.5</v>
      </c>
      <c r="R49" s="23">
        <v>178.2</v>
      </c>
      <c r="S49" s="23">
        <v>184.2</v>
      </c>
      <c r="T49" s="23">
        <v>190.4</v>
      </c>
      <c r="U49" s="23">
        <v>196.8</v>
      </c>
      <c r="V49" s="25">
        <v>203.5</v>
      </c>
      <c r="W49" s="23">
        <v>210.5</v>
      </c>
      <c r="X49" s="23">
        <v>217.8</v>
      </c>
      <c r="Y49" s="23">
        <v>225.4</v>
      </c>
      <c r="Z49" s="23">
        <v>233.3</v>
      </c>
      <c r="AA49" s="26">
        <v>241.5</v>
      </c>
      <c r="AB49" s="23">
        <v>250</v>
      </c>
      <c r="AC49" s="23">
        <v>258.89999999999998</v>
      </c>
      <c r="AD49" s="23">
        <v>268.2</v>
      </c>
      <c r="AE49" s="23">
        <v>277.8</v>
      </c>
      <c r="AF49" s="25">
        <v>287.8</v>
      </c>
      <c r="AG49" s="23">
        <v>298.10000000000002</v>
      </c>
      <c r="AH49" s="23">
        <v>308.8</v>
      </c>
      <c r="AI49" s="23">
        <v>319.89999999999998</v>
      </c>
      <c r="AJ49" s="23">
        <v>331.4</v>
      </c>
      <c r="AK49" s="25">
        <v>343.3</v>
      </c>
      <c r="AL49" s="23">
        <v>355.5</v>
      </c>
      <c r="AM49" s="23">
        <v>368.1</v>
      </c>
      <c r="AN49" s="23">
        <v>381.1</v>
      </c>
      <c r="AO49" s="23">
        <v>394.5</v>
      </c>
      <c r="AP49" s="25">
        <v>408.3</v>
      </c>
      <c r="AQ49" s="23">
        <v>422.5</v>
      </c>
      <c r="AR49" s="23">
        <v>437.1</v>
      </c>
      <c r="AS49" s="23">
        <v>452</v>
      </c>
      <c r="AT49" s="23">
        <v>467.4</v>
      </c>
      <c r="AU49" s="25">
        <v>483.3</v>
      </c>
      <c r="AV49" s="23">
        <v>499.6</v>
      </c>
      <c r="AW49" s="23">
        <v>516.29999999999995</v>
      </c>
      <c r="AX49" s="27">
        <v>533.5</v>
      </c>
    </row>
    <row r="50" spans="1:50" x14ac:dyDescent="0.35">
      <c r="A50" s="28">
        <v>47</v>
      </c>
      <c r="B50" s="29">
        <v>114.3</v>
      </c>
      <c r="C50" s="30">
        <v>118.3</v>
      </c>
      <c r="D50" s="30">
        <v>122.4</v>
      </c>
      <c r="E50" s="30">
        <v>126.6</v>
      </c>
      <c r="F50" s="30">
        <v>130.9</v>
      </c>
      <c r="G50" s="24">
        <v>135.4</v>
      </c>
      <c r="H50" s="30">
        <v>140.1</v>
      </c>
      <c r="I50" s="30">
        <v>145</v>
      </c>
      <c r="J50" s="30">
        <v>150</v>
      </c>
      <c r="K50" s="30">
        <v>155.30000000000001</v>
      </c>
      <c r="L50" s="24">
        <v>160.69999999999999</v>
      </c>
      <c r="M50" s="30">
        <v>166.4</v>
      </c>
      <c r="N50" s="30">
        <v>172.3</v>
      </c>
      <c r="O50" s="30">
        <v>178.5</v>
      </c>
      <c r="P50" s="30">
        <v>185</v>
      </c>
      <c r="Q50" s="24">
        <v>191.8</v>
      </c>
      <c r="R50" s="30">
        <v>198.9</v>
      </c>
      <c r="S50" s="30">
        <v>206.4</v>
      </c>
      <c r="T50" s="30">
        <v>214.2</v>
      </c>
      <c r="U50" s="30">
        <v>222.4</v>
      </c>
      <c r="V50" s="24">
        <v>231</v>
      </c>
      <c r="W50" s="30">
        <v>240</v>
      </c>
      <c r="X50" s="30">
        <v>249.5</v>
      </c>
      <c r="Y50" s="30">
        <v>259.5</v>
      </c>
      <c r="Z50" s="30">
        <v>270</v>
      </c>
      <c r="AA50" s="29">
        <v>280.89999999999998</v>
      </c>
      <c r="AB50" s="30">
        <v>292.39999999999998</v>
      </c>
      <c r="AC50" s="30">
        <v>304.39999999999998</v>
      </c>
      <c r="AD50" s="30">
        <v>316.89999999999998</v>
      </c>
      <c r="AE50" s="30">
        <v>330</v>
      </c>
      <c r="AF50" s="24">
        <v>343.6</v>
      </c>
      <c r="AG50" s="30">
        <v>357.8</v>
      </c>
      <c r="AH50" s="30">
        <v>372.5</v>
      </c>
      <c r="AI50" s="30">
        <v>387.7</v>
      </c>
      <c r="AJ50" s="30">
        <v>403.4</v>
      </c>
      <c r="AK50" s="24">
        <v>419.8</v>
      </c>
      <c r="AL50" s="30">
        <v>436.6</v>
      </c>
      <c r="AM50" s="30">
        <v>454.1</v>
      </c>
      <c r="AN50" s="30">
        <v>472.1</v>
      </c>
      <c r="AO50" s="30">
        <v>490.7</v>
      </c>
      <c r="AP50" s="24">
        <v>509.9</v>
      </c>
      <c r="AQ50" s="30">
        <v>529.79999999999995</v>
      </c>
      <c r="AR50" s="30">
        <v>550.4</v>
      </c>
      <c r="AS50" s="30">
        <v>571.70000000000005</v>
      </c>
      <c r="AT50" s="30">
        <v>593.79999999999995</v>
      </c>
      <c r="AU50" s="24">
        <v>616.70000000000005</v>
      </c>
      <c r="AV50" s="30">
        <v>640.5</v>
      </c>
      <c r="AW50" s="30">
        <v>665.3</v>
      </c>
      <c r="AX50" s="31">
        <v>691</v>
      </c>
    </row>
    <row r="51" spans="1:50" x14ac:dyDescent="0.35">
      <c r="A51" s="28">
        <v>48</v>
      </c>
      <c r="B51" s="29">
        <v>123.9</v>
      </c>
      <c r="C51" s="30">
        <v>128.4</v>
      </c>
      <c r="D51" s="30">
        <v>133.1</v>
      </c>
      <c r="E51" s="30">
        <v>137.9</v>
      </c>
      <c r="F51" s="30">
        <v>143</v>
      </c>
      <c r="G51" s="24">
        <v>148.30000000000001</v>
      </c>
      <c r="H51" s="30">
        <v>153.9</v>
      </c>
      <c r="I51" s="30">
        <v>159.69999999999999</v>
      </c>
      <c r="J51" s="30">
        <v>165.8</v>
      </c>
      <c r="K51" s="30">
        <v>172.2</v>
      </c>
      <c r="L51" s="24">
        <v>178.9</v>
      </c>
      <c r="M51" s="30">
        <v>186</v>
      </c>
      <c r="N51" s="30">
        <v>193.5</v>
      </c>
      <c r="O51" s="30">
        <v>201.4</v>
      </c>
      <c r="P51" s="30">
        <v>209.8</v>
      </c>
      <c r="Q51" s="24">
        <v>218.7</v>
      </c>
      <c r="R51" s="30">
        <v>228.2</v>
      </c>
      <c r="S51" s="30">
        <v>238.2</v>
      </c>
      <c r="T51" s="30">
        <v>248.9</v>
      </c>
      <c r="U51" s="30">
        <v>260.3</v>
      </c>
      <c r="V51" s="24">
        <v>272.3</v>
      </c>
      <c r="W51" s="30">
        <v>285.10000000000002</v>
      </c>
      <c r="X51" s="30">
        <v>298.7</v>
      </c>
      <c r="Y51" s="30">
        <v>313</v>
      </c>
      <c r="Z51" s="30">
        <v>328.2</v>
      </c>
      <c r="AA51" s="29">
        <v>344.1</v>
      </c>
      <c r="AB51" s="30">
        <v>360.9</v>
      </c>
      <c r="AC51" s="30">
        <v>378.4</v>
      </c>
      <c r="AD51" s="30">
        <v>396.8</v>
      </c>
      <c r="AE51" s="30">
        <v>416</v>
      </c>
      <c r="AF51" s="24">
        <v>436</v>
      </c>
      <c r="AG51" s="30">
        <v>456.9</v>
      </c>
      <c r="AH51" s="30">
        <v>478.6</v>
      </c>
      <c r="AI51" s="30">
        <v>501.2</v>
      </c>
      <c r="AJ51" s="30">
        <v>524.70000000000005</v>
      </c>
      <c r="AK51" s="24">
        <v>549.29999999999995</v>
      </c>
      <c r="AL51" s="30">
        <v>574.79999999999995</v>
      </c>
      <c r="AM51" s="30">
        <v>601.5</v>
      </c>
      <c r="AN51" s="30">
        <v>629.4</v>
      </c>
      <c r="AO51" s="30">
        <v>658.6</v>
      </c>
      <c r="AP51" s="24">
        <v>689.3</v>
      </c>
      <c r="AQ51" s="30">
        <v>721.5</v>
      </c>
      <c r="AR51" s="30">
        <v>755.6</v>
      </c>
      <c r="AS51" s="30">
        <v>791.5</v>
      </c>
      <c r="AT51" s="30">
        <v>829.7</v>
      </c>
      <c r="AU51" s="24">
        <v>870.4</v>
      </c>
      <c r="AV51" s="30">
        <v>913.9</v>
      </c>
      <c r="AW51" s="30">
        <v>960.6</v>
      </c>
      <c r="AX51" s="31">
        <v>1011.2</v>
      </c>
    </row>
    <row r="52" spans="1:50" x14ac:dyDescent="0.35">
      <c r="A52" s="38">
        <v>49</v>
      </c>
      <c r="B52" s="39">
        <v>135.5</v>
      </c>
      <c r="C52" s="40">
        <v>140.80000000000001</v>
      </c>
      <c r="D52" s="40">
        <v>146.4</v>
      </c>
      <c r="E52" s="40">
        <v>152.30000000000001</v>
      </c>
      <c r="F52" s="40">
        <v>158.5</v>
      </c>
      <c r="G52" s="35">
        <v>165</v>
      </c>
      <c r="H52" s="40">
        <v>172</v>
      </c>
      <c r="I52" s="40">
        <v>179.3</v>
      </c>
      <c r="J52" s="40">
        <v>187.2</v>
      </c>
      <c r="K52" s="40">
        <v>195.6</v>
      </c>
      <c r="L52" s="35">
        <v>204.6</v>
      </c>
      <c r="M52" s="40">
        <v>214.3</v>
      </c>
      <c r="N52" s="40">
        <v>224.7</v>
      </c>
      <c r="O52" s="40">
        <v>235.9</v>
      </c>
      <c r="P52" s="40">
        <v>248.1</v>
      </c>
      <c r="Q52" s="35">
        <v>261.3</v>
      </c>
      <c r="R52" s="40">
        <v>275.5</v>
      </c>
      <c r="S52" s="40">
        <v>290.89999999999998</v>
      </c>
      <c r="T52" s="40">
        <v>307.60000000000002</v>
      </c>
      <c r="U52" s="40">
        <v>325.5</v>
      </c>
      <c r="V52" s="35">
        <v>344.8</v>
      </c>
      <c r="W52" s="40">
        <v>365.4</v>
      </c>
      <c r="X52" s="40">
        <v>387.3</v>
      </c>
      <c r="Y52" s="40">
        <v>410.6</v>
      </c>
      <c r="Z52" s="40">
        <v>435.2</v>
      </c>
      <c r="AA52" s="39">
        <v>461.1</v>
      </c>
      <c r="AB52" s="40">
        <v>488.4</v>
      </c>
      <c r="AC52" s="40">
        <v>517.20000000000005</v>
      </c>
      <c r="AD52" s="40">
        <v>547.5</v>
      </c>
      <c r="AE52" s="40">
        <v>579.4</v>
      </c>
      <c r="AF52" s="35">
        <v>613.1</v>
      </c>
      <c r="AG52" s="40">
        <v>648.79999999999995</v>
      </c>
      <c r="AH52" s="40">
        <v>686.7</v>
      </c>
      <c r="AI52" s="40">
        <v>727</v>
      </c>
      <c r="AJ52" s="40">
        <v>770.1</v>
      </c>
      <c r="AK52" s="35">
        <v>816.4</v>
      </c>
      <c r="AL52" s="40">
        <v>866.4</v>
      </c>
      <c r="AM52" s="40">
        <v>920.8</v>
      </c>
      <c r="AN52" s="40">
        <v>980.4</v>
      </c>
      <c r="AO52" s="40">
        <v>1046.2</v>
      </c>
      <c r="AP52" s="35">
        <v>1119.9000000000001</v>
      </c>
      <c r="AQ52" s="40">
        <v>1203.3</v>
      </c>
      <c r="AR52" s="40">
        <v>1299.7</v>
      </c>
      <c r="AS52" s="40">
        <v>1413.6</v>
      </c>
      <c r="AT52" s="40">
        <v>1553.1</v>
      </c>
      <c r="AU52" s="35">
        <v>1732.9</v>
      </c>
      <c r="AV52" s="40">
        <v>1986.3</v>
      </c>
      <c r="AW52" s="40">
        <v>2419.6</v>
      </c>
      <c r="AX52" s="41" t="s">
        <v>2363</v>
      </c>
    </row>
    <row r="53" spans="1:50" x14ac:dyDescent="0.35">
      <c r="A53" s="181" t="s">
        <v>2364</v>
      </c>
      <c r="B53" s="181"/>
      <c r="C53" s="181"/>
      <c r="D53" s="181"/>
      <c r="E53" s="181"/>
      <c r="F53" s="181"/>
      <c r="G53" s="181"/>
      <c r="H53" s="181"/>
      <c r="I53" s="181"/>
      <c r="J53" s="181"/>
      <c r="K53" s="181"/>
      <c r="L53" s="181"/>
      <c r="M53" s="181"/>
      <c r="N53" s="181"/>
      <c r="O53" s="181"/>
      <c r="P53" s="181"/>
      <c r="Q53" s="181"/>
      <c r="R53" s="181"/>
      <c r="S53" s="181"/>
      <c r="T53" s="181"/>
      <c r="U53" s="181"/>
      <c r="V53" s="181"/>
      <c r="W53" s="181"/>
      <c r="X53" s="181"/>
      <c r="Y53" s="181"/>
      <c r="Z53" s="181"/>
      <c r="AA53" s="181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</row>
  </sheetData>
  <sheetProtection algorithmName="SHA-512" hashValue="B5SrrYO+GVU3QGHwtqbAqvDK/1ZWqzt9lLAnmmIbC7NffN/FVq7u22OKhuHOj3y1kQdLEMxhm7d0Y6qrAeFLCA==" saltValue="Ne3Dw3dcFb64CJFHmJLdyg==" spinCount="100000" sheet="1" objects="1" scenarios="1"/>
  <mergeCells count="2">
    <mergeCell ref="B1:AX1"/>
    <mergeCell ref="A53:AA5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b7c7bf-d03b-48dd-8d0b-133d897f0566">
      <Terms xmlns="http://schemas.microsoft.com/office/infopath/2007/PartnerControls"/>
    </lcf76f155ced4ddcb4097134ff3c332f>
    <TaxCatchAll xmlns="c784470f-fe1c-44bf-b8b4-c1060a392f53" xsi:nil="true"/>
    <SharedWithUsers xmlns="c784470f-fe1c-44bf-b8b4-c1060a392f53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2019A8CD680B49896E2B585F6F11E5" ma:contentTypeVersion="19" ma:contentTypeDescription="Create a new document." ma:contentTypeScope="" ma:versionID="e39424a8586b49698569749531bb2d3a">
  <xsd:schema xmlns:xsd="http://www.w3.org/2001/XMLSchema" xmlns:xs="http://www.w3.org/2001/XMLSchema" xmlns:p="http://schemas.microsoft.com/office/2006/metadata/properties" xmlns:ns2="3fb7c7bf-d03b-48dd-8d0b-133d897f0566" xmlns:ns3="c784470f-fe1c-44bf-b8b4-c1060a392f53" targetNamespace="http://schemas.microsoft.com/office/2006/metadata/properties" ma:root="true" ma:fieldsID="7ae0ad0bb9599b5dc9c74ebf6ea106e4" ns2:_="" ns3:_="">
    <xsd:import namespace="3fb7c7bf-d03b-48dd-8d0b-133d897f0566"/>
    <xsd:import namespace="c784470f-fe1c-44bf-b8b4-c1060a392f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BillingMetadata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7c7bf-d03b-48dd-8d0b-133d897f05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c31a28f-cf95-4638-a9ad-b99f653734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5" nillable="true" ma:displayName="MediaServiceBillingMetadata" ma:hidden="true" ma:internalName="MediaServiceBillingMetadata" ma:readOnly="true">
      <xsd:simpleType>
        <xsd:restriction base="dms:Note"/>
      </xsd:simpleType>
    </xsd:element>
    <xsd:element name="MediaServiceLocation" ma:index="26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4470f-fe1c-44bf-b8b4-c1060a392f5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900e4f5-1e76-44e5-a580-41acf7ebd349}" ma:internalName="TaxCatchAll" ma:showField="CatchAllData" ma:web="c784470f-fe1c-44bf-b8b4-c1060a392f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9FAD37-6541-49A8-8B63-88B4B40A5032}">
  <ds:schemaRefs>
    <ds:schemaRef ds:uri="http://schemas.microsoft.com/office/infopath/2007/PartnerControls"/>
    <ds:schemaRef ds:uri="http://schemas.openxmlformats.org/package/2006/metadata/core-properties"/>
    <ds:schemaRef ds:uri="3fb7c7bf-d03b-48dd-8d0b-133d897f0566"/>
    <ds:schemaRef ds:uri="http://purl.org/dc/terms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c784470f-fe1c-44bf-b8b4-c1060a392f53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69221CF4-7A0F-4148-A648-7217AE1B70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08B8D2-B600-469F-909B-EE6F0C58E6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b7c7bf-d03b-48dd-8d0b-133d897f0566"/>
    <ds:schemaRef ds:uri="c784470f-fe1c-44bf-b8b4-c1060a392f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METADATA</vt:lpstr>
      <vt:lpstr>SURVEY123</vt:lpstr>
      <vt:lpstr>IDEXX</vt:lpstr>
      <vt:lpstr>GALLERY</vt:lpstr>
      <vt:lpstr>TURBIDITY</vt:lpstr>
      <vt:lpstr>PHYCOCYANIN</vt:lpstr>
      <vt:lpstr>Site_GPS-Coordinates</vt:lpstr>
      <vt:lpstr>IDEXX MPN 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Jian Smith</dc:creator>
  <cp:keywords/>
  <dc:description/>
  <cp:lastModifiedBy>Riley Samples</cp:lastModifiedBy>
  <cp:revision/>
  <dcterms:created xsi:type="dcterms:W3CDTF">2024-05-20T00:42:23Z</dcterms:created>
  <dcterms:modified xsi:type="dcterms:W3CDTF">2025-08-11T16:49:28Z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0x010100AD2019A8CD680B49896E2B585F6F11E5</vt:lpwstr>
  </property>
</Properties>
</file>