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watershedinstitute.sharepoint.com/sites/Staff/StreamWatch/CAT/Hanna Meters/"/>
    </mc:Choice>
  </mc:AlternateContent>
  <xr:revisionPtr revIDLastSave="5966" documentId="8_{6D3EB5BD-ABFA-4BB9-95BA-E806D3584B15}" xr6:coauthVersionLast="47" xr6:coauthVersionMax="47" xr10:uidLastSave="{0674206E-3C02-46CC-AA51-257E463776DC}"/>
  <bookViews>
    <workbookView xWindow="28680" yWindow="-120" windowWidth="51840" windowHeight="21120" activeTab="1" xr2:uid="{C63C0BC4-6CF7-4B2D-82D9-390FF4684D49}"/>
  </bookViews>
  <sheets>
    <sheet name="Sheet2" sheetId="5" r:id="rId1"/>
    <sheet name="Assignments" sheetId="1" r:id="rId2"/>
    <sheet name="Sensors" sheetId="3" r:id="rId3"/>
    <sheet name="Tracking" sheetId="6" r:id="rId4"/>
    <sheet name="2025 Testing" sheetId="4" r:id="rId5"/>
    <sheet name="2024 Testing"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5" i="6"/>
  <c r="B6" i="6"/>
  <c r="B3" i="6"/>
  <c r="B4" i="6"/>
  <c r="AB109" i="4"/>
  <c r="AJ114" i="4"/>
  <c r="AJ112" i="4"/>
  <c r="AF112" i="4"/>
  <c r="AJ111" i="4"/>
  <c r="AJ110" i="4"/>
  <c r="AJ109" i="4"/>
  <c r="AJ108" i="4"/>
  <c r="AJ106" i="4"/>
  <c r="AJ105" i="4"/>
  <c r="AJ104" i="4"/>
  <c r="AJ103" i="4"/>
  <c r="AJ102" i="4"/>
  <c r="AJ101" i="4"/>
  <c r="AJ99" i="4"/>
  <c r="AJ98" i="4"/>
  <c r="AJ97" i="4"/>
  <c r="AJ96" i="4"/>
  <c r="AJ94" i="4"/>
  <c r="AJ92" i="4"/>
  <c r="AI88" i="4"/>
  <c r="P102" i="4"/>
  <c r="P105" i="4"/>
  <c r="P107" i="4"/>
  <c r="P108" i="4"/>
  <c r="P111" i="4"/>
  <c r="P112" i="4"/>
  <c r="P115" i="4"/>
  <c r="T93" i="4"/>
  <c r="T94" i="4"/>
  <c r="T95" i="4"/>
  <c r="T96" i="4"/>
  <c r="T97" i="4"/>
  <c r="T98" i="4"/>
  <c r="T99" i="4"/>
  <c r="T100" i="4"/>
  <c r="T101" i="4"/>
  <c r="T102" i="4"/>
  <c r="T103" i="4"/>
  <c r="T104" i="4"/>
  <c r="T105" i="4"/>
  <c r="T106" i="4"/>
  <c r="T107" i="4"/>
  <c r="T108" i="4"/>
  <c r="T109" i="4"/>
  <c r="T110" i="4"/>
  <c r="T111" i="4"/>
  <c r="T112" i="4"/>
  <c r="T114" i="4"/>
  <c r="T115" i="4"/>
  <c r="X112" i="4"/>
  <c r="X105" i="4"/>
  <c r="AB94" i="4"/>
  <c r="AB96" i="4"/>
  <c r="AB97" i="4"/>
  <c r="AB98" i="4"/>
  <c r="AB99" i="4"/>
  <c r="AB101" i="4"/>
  <c r="AB102" i="4"/>
  <c r="AB103" i="4"/>
  <c r="AB104" i="4"/>
  <c r="AB105" i="4"/>
  <c r="AB106" i="4"/>
  <c r="AB107" i="4"/>
  <c r="AB108" i="4"/>
  <c r="AB110" i="4"/>
  <c r="AB111" i="4"/>
  <c r="AB112" i="4"/>
  <c r="AB114" i="4"/>
  <c r="L115" i="4"/>
  <c r="H115" i="4"/>
  <c r="L114" i="4"/>
  <c r="H114" i="4"/>
  <c r="L113" i="4"/>
  <c r="H113" i="4"/>
  <c r="L112" i="4"/>
  <c r="H112" i="4"/>
  <c r="L111" i="4"/>
  <c r="H111" i="4"/>
  <c r="L110" i="4"/>
  <c r="H110" i="4"/>
  <c r="L109" i="4"/>
  <c r="H109" i="4"/>
  <c r="L108" i="4"/>
  <c r="H108" i="4"/>
  <c r="L107" i="4"/>
  <c r="H107" i="4"/>
  <c r="L106" i="4"/>
  <c r="H106" i="4"/>
  <c r="L105" i="4"/>
  <c r="H105" i="4"/>
  <c r="L104" i="4"/>
  <c r="H104" i="4"/>
  <c r="L103" i="4"/>
  <c r="H103" i="4"/>
  <c r="L102" i="4"/>
  <c r="H102" i="4"/>
  <c r="L101" i="4"/>
  <c r="H101" i="4"/>
  <c r="L100" i="4"/>
  <c r="H100" i="4"/>
  <c r="L99" i="4"/>
  <c r="H99" i="4"/>
  <c r="L98" i="4"/>
  <c r="H98" i="4"/>
  <c r="L97" i="4"/>
  <c r="H97" i="4"/>
  <c r="L96" i="4"/>
  <c r="H96" i="4"/>
  <c r="L95" i="4"/>
  <c r="H95" i="4"/>
  <c r="L94" i="4"/>
  <c r="H94" i="4"/>
  <c r="AB93" i="4"/>
  <c r="L93" i="4"/>
  <c r="H93" i="4"/>
  <c r="AB92" i="4"/>
  <c r="T92" i="4"/>
  <c r="L92" i="4"/>
  <c r="H92" i="4"/>
  <c r="L91" i="4"/>
  <c r="H91" i="4"/>
  <c r="AA88" i="4"/>
  <c r="S88" i="4"/>
  <c r="K88" i="4"/>
  <c r="AA47" i="4"/>
  <c r="S47" i="4"/>
  <c r="K47" i="4"/>
  <c r="L56" i="4"/>
  <c r="P56" i="4"/>
  <c r="T56" i="4"/>
  <c r="L57" i="4"/>
  <c r="P70" i="4"/>
  <c r="P67" i="4"/>
  <c r="P64" i="4"/>
  <c r="P51" i="4"/>
  <c r="AB51" i="4"/>
  <c r="AB52" i="4"/>
  <c r="AB56" i="4"/>
  <c r="AB60" i="4"/>
  <c r="AB61" i="4"/>
  <c r="AB65" i="4"/>
  <c r="AB66" i="4"/>
  <c r="AB67" i="4"/>
  <c r="T51" i="4"/>
  <c r="T52" i="4"/>
  <c r="T60" i="4"/>
  <c r="T61" i="4"/>
  <c r="T65" i="4"/>
  <c r="T66" i="4"/>
  <c r="T67" i="4"/>
  <c r="T68" i="4"/>
  <c r="T69" i="4"/>
  <c r="T70" i="4"/>
  <c r="T71" i="4"/>
  <c r="T72" i="4"/>
  <c r="T73" i="4"/>
  <c r="L51" i="4"/>
  <c r="L52" i="4"/>
  <c r="L53" i="4"/>
  <c r="L54" i="4"/>
  <c r="L55" i="4"/>
  <c r="L58" i="4"/>
  <c r="L59" i="4"/>
  <c r="L60" i="4"/>
  <c r="L61" i="4"/>
  <c r="L62" i="4"/>
  <c r="L63" i="4"/>
  <c r="L64" i="4"/>
  <c r="L65" i="4"/>
  <c r="L66" i="4"/>
  <c r="L67" i="4"/>
  <c r="L68" i="4"/>
  <c r="L69" i="4"/>
  <c r="L70" i="4"/>
  <c r="L71" i="4"/>
  <c r="L72" i="4"/>
  <c r="L73" i="4"/>
  <c r="L74" i="4"/>
  <c r="L50" i="4"/>
  <c r="E103" i="6"/>
  <c r="F103" i="6"/>
  <c r="G103" i="6"/>
  <c r="H103" i="6"/>
  <c r="I103" i="6"/>
  <c r="J103" i="6"/>
  <c r="K103" i="6"/>
  <c r="D103" i="6"/>
  <c r="H74" i="4"/>
  <c r="H73" i="4"/>
  <c r="H72" i="4"/>
  <c r="H71" i="4"/>
  <c r="H70" i="4"/>
  <c r="H69" i="4"/>
  <c r="H68" i="4"/>
  <c r="X67" i="4"/>
  <c r="H67" i="4"/>
  <c r="H66" i="4"/>
  <c r="H65" i="4"/>
  <c r="H64" i="4"/>
  <c r="H63" i="4"/>
  <c r="H62" i="4"/>
  <c r="H61" i="4"/>
  <c r="H60" i="4"/>
  <c r="H59" i="4"/>
  <c r="H58" i="4"/>
  <c r="H57" i="4"/>
  <c r="H56" i="4"/>
  <c r="H55" i="4"/>
  <c r="H54" i="4"/>
  <c r="H53" i="4"/>
  <c r="H52" i="4"/>
  <c r="H51" i="4"/>
  <c r="H50" i="4"/>
  <c r="B8" i="5"/>
  <c r="B26" i="5" l="1"/>
  <c r="B25" i="5"/>
  <c r="B24" i="5"/>
  <c r="B23" i="5"/>
  <c r="B22" i="5"/>
  <c r="B21" i="5"/>
  <c r="B20" i="5"/>
  <c r="B19" i="5"/>
  <c r="B18" i="5"/>
  <c r="B17" i="5"/>
  <c r="B16" i="5"/>
  <c r="B15" i="5"/>
  <c r="B14" i="5"/>
  <c r="B13" i="5"/>
  <c r="B12" i="5"/>
  <c r="B11" i="5"/>
  <c r="B10" i="5"/>
  <c r="B9" i="5"/>
  <c r="B7" i="5"/>
  <c r="B6" i="5"/>
  <c r="B5" i="5"/>
  <c r="B4" i="5"/>
  <c r="B3" i="5"/>
  <c r="B2" i="5"/>
  <c r="V15" i="4"/>
  <c r="L27" i="4"/>
  <c r="K6" i="4"/>
  <c r="AH10" i="4"/>
  <c r="AH11" i="4"/>
  <c r="AH12" i="4"/>
  <c r="AH13" i="4"/>
  <c r="AH14" i="4"/>
  <c r="AH15" i="4"/>
  <c r="AH16" i="4"/>
  <c r="AH17" i="4"/>
  <c r="AH18" i="4"/>
  <c r="AH19" i="4"/>
  <c r="AH20" i="4"/>
  <c r="AH21" i="4"/>
  <c r="AH22" i="4"/>
  <c r="AH23" i="4"/>
  <c r="AH24" i="4"/>
  <c r="AH25" i="4"/>
  <c r="AH26" i="4"/>
  <c r="AH27" i="4"/>
  <c r="AH28" i="4"/>
  <c r="AH29" i="4"/>
  <c r="AH30" i="4"/>
  <c r="AH31" i="4"/>
  <c r="AH32" i="4"/>
  <c r="AH33" i="4"/>
  <c r="AH9" i="4"/>
  <c r="AF13" i="4"/>
  <c r="AF23" i="4"/>
  <c r="AF28" i="4"/>
  <c r="AF9" i="4"/>
  <c r="AB23" i="4"/>
  <c r="AG6" i="4"/>
  <c r="AE6" i="4"/>
  <c r="X10" i="4"/>
  <c r="X11" i="4"/>
  <c r="X12" i="4"/>
  <c r="X13" i="4"/>
  <c r="X14" i="4"/>
  <c r="X15" i="4"/>
  <c r="X16" i="4"/>
  <c r="X17" i="4"/>
  <c r="X18" i="4"/>
  <c r="X19" i="4"/>
  <c r="X20" i="4"/>
  <c r="X21" i="4"/>
  <c r="X22" i="4"/>
  <c r="X23" i="4"/>
  <c r="X24" i="4"/>
  <c r="X25" i="4"/>
  <c r="X26" i="4"/>
  <c r="X27" i="4"/>
  <c r="X28" i="4"/>
  <c r="X29" i="4"/>
  <c r="X30" i="4"/>
  <c r="X31" i="4"/>
  <c r="X32" i="4"/>
  <c r="X33" i="4"/>
  <c r="X9" i="4"/>
  <c r="V11" i="4"/>
  <c r="V12" i="4"/>
  <c r="V13" i="4"/>
  <c r="V14" i="4"/>
  <c r="V16" i="4"/>
  <c r="V19" i="4"/>
  <c r="V20" i="4"/>
  <c r="V21" i="4"/>
  <c r="V22" i="4"/>
  <c r="V23" i="4"/>
  <c r="V24" i="4"/>
  <c r="V25" i="4"/>
  <c r="V26" i="4"/>
  <c r="V27" i="4"/>
  <c r="V28" i="4"/>
  <c r="V30" i="4"/>
  <c r="V32" i="4"/>
  <c r="V9" i="4"/>
  <c r="R23" i="4"/>
  <c r="R25" i="4"/>
  <c r="R28" i="4"/>
  <c r="R29" i="4"/>
  <c r="R30" i="4"/>
  <c r="R31" i="4"/>
  <c r="U6" i="4"/>
  <c r="N10" i="4"/>
  <c r="N11" i="4"/>
  <c r="N12" i="4"/>
  <c r="N13" i="4"/>
  <c r="N14" i="4"/>
  <c r="N15" i="4"/>
  <c r="N16" i="4"/>
  <c r="N17" i="4"/>
  <c r="N18" i="4"/>
  <c r="N19" i="4"/>
  <c r="N20" i="4"/>
  <c r="N21" i="4"/>
  <c r="N22" i="4"/>
  <c r="N23" i="4"/>
  <c r="N24" i="4"/>
  <c r="N25" i="4"/>
  <c r="N26" i="4"/>
  <c r="N27" i="4"/>
  <c r="N28" i="4"/>
  <c r="N29" i="4"/>
  <c r="N30" i="4"/>
  <c r="N31" i="4"/>
  <c r="N32" i="4"/>
  <c r="N33" i="4"/>
  <c r="N9" i="4"/>
  <c r="L10" i="4"/>
  <c r="L11" i="4"/>
  <c r="L12" i="4"/>
  <c r="L13" i="4"/>
  <c r="L14" i="4"/>
  <c r="L15" i="4"/>
  <c r="L16" i="4"/>
  <c r="L17" i="4"/>
  <c r="L18" i="4"/>
  <c r="L19" i="4"/>
  <c r="L20" i="4"/>
  <c r="L21" i="4"/>
  <c r="L22" i="4"/>
  <c r="L23" i="4"/>
  <c r="L24" i="4"/>
  <c r="L25" i="4"/>
  <c r="L26" i="4"/>
  <c r="L28" i="4"/>
  <c r="L29" i="4"/>
  <c r="L30" i="4"/>
  <c r="L31" i="4"/>
  <c r="L32" i="4"/>
  <c r="L33" i="4"/>
  <c r="L9" i="4"/>
  <c r="M6" i="4"/>
  <c r="H12" i="4"/>
  <c r="H33" i="4"/>
  <c r="H32" i="4"/>
  <c r="H31" i="4"/>
  <c r="H30" i="4"/>
  <c r="H29" i="4"/>
  <c r="H28" i="4"/>
  <c r="H27" i="4"/>
  <c r="H26" i="4"/>
  <c r="H25" i="4"/>
  <c r="H24" i="4"/>
  <c r="H23" i="4"/>
  <c r="H22" i="4"/>
  <c r="H21" i="4"/>
  <c r="H20" i="4"/>
  <c r="H19" i="4"/>
  <c r="H18" i="4"/>
  <c r="H17" i="4"/>
  <c r="H16" i="4"/>
  <c r="H15" i="4"/>
  <c r="H14" i="4"/>
  <c r="H13" i="4"/>
  <c r="H11" i="4"/>
  <c r="H10" i="4"/>
  <c r="H9" i="4"/>
  <c r="M127" i="2"/>
  <c r="O143" i="2"/>
  <c r="P143" i="2"/>
  <c r="O145" i="2"/>
  <c r="P147" i="2"/>
  <c r="O149" i="2"/>
  <c r="L132" i="2"/>
  <c r="O132" i="2" s="1"/>
  <c r="N131" i="2"/>
  <c r="P131" i="2" s="1"/>
  <c r="N132" i="2"/>
  <c r="P132" i="2" s="1"/>
  <c r="N133" i="2"/>
  <c r="P133" i="2" s="1"/>
  <c r="N134" i="2"/>
  <c r="P134" i="2" s="1"/>
  <c r="N135" i="2"/>
  <c r="P135" i="2" s="1"/>
  <c r="N136" i="2"/>
  <c r="P136" i="2" s="1"/>
  <c r="N137" i="2"/>
  <c r="P137" i="2" s="1"/>
  <c r="N138" i="2"/>
  <c r="P138" i="2" s="1"/>
  <c r="N139" i="2"/>
  <c r="P139" i="2" s="1"/>
  <c r="N140" i="2"/>
  <c r="P140" i="2" s="1"/>
  <c r="N141" i="2"/>
  <c r="P141" i="2" s="1"/>
  <c r="N142" i="2"/>
  <c r="P142" i="2" s="1"/>
  <c r="N143" i="2"/>
  <c r="N144" i="2"/>
  <c r="P144" i="2" s="1"/>
  <c r="N145" i="2"/>
  <c r="P145" i="2" s="1"/>
  <c r="N146" i="2"/>
  <c r="P146" i="2" s="1"/>
  <c r="N147" i="2"/>
  <c r="N148" i="2"/>
  <c r="P148" i="2" s="1"/>
  <c r="N149" i="2"/>
  <c r="P149" i="2" s="1"/>
  <c r="N150" i="2"/>
  <c r="P150" i="2" s="1"/>
  <c r="N151" i="2"/>
  <c r="P151" i="2" s="1"/>
  <c r="N152" i="2"/>
  <c r="P152" i="2" s="1"/>
  <c r="N153" i="2"/>
  <c r="P153" i="2" s="1"/>
  <c r="N154" i="2"/>
  <c r="P154" i="2" s="1"/>
  <c r="N130" i="2"/>
  <c r="P130" i="2" s="1"/>
  <c r="L131" i="2"/>
  <c r="O131" i="2" s="1"/>
  <c r="L133" i="2"/>
  <c r="O133" i="2" s="1"/>
  <c r="L134" i="2"/>
  <c r="O134" i="2" s="1"/>
  <c r="L135" i="2"/>
  <c r="O135" i="2" s="1"/>
  <c r="L136" i="2"/>
  <c r="O136" i="2" s="1"/>
  <c r="L137" i="2"/>
  <c r="O137" i="2" s="1"/>
  <c r="L138" i="2"/>
  <c r="O138" i="2" s="1"/>
  <c r="L139" i="2"/>
  <c r="O139" i="2" s="1"/>
  <c r="L140" i="2"/>
  <c r="O140" i="2" s="1"/>
  <c r="L141" i="2"/>
  <c r="O141" i="2" s="1"/>
  <c r="L142" i="2"/>
  <c r="O142" i="2" s="1"/>
  <c r="L143" i="2"/>
  <c r="L144" i="2"/>
  <c r="O144" i="2" s="1"/>
  <c r="L145" i="2"/>
  <c r="L146" i="2"/>
  <c r="O146" i="2" s="1"/>
  <c r="L147" i="2"/>
  <c r="O147" i="2" s="1"/>
  <c r="L148" i="2"/>
  <c r="O148" i="2" s="1"/>
  <c r="L149" i="2"/>
  <c r="L150" i="2"/>
  <c r="O150" i="2" s="1"/>
  <c r="L151" i="2"/>
  <c r="O151" i="2" s="1"/>
  <c r="L152" i="2"/>
  <c r="O152" i="2" s="1"/>
  <c r="L153" i="2"/>
  <c r="O153" i="2" s="1"/>
  <c r="L154" i="2"/>
  <c r="O154" i="2" s="1"/>
  <c r="L130" i="2"/>
  <c r="O130" i="2" s="1"/>
  <c r="H154" i="2"/>
  <c r="H153" i="2"/>
  <c r="H152" i="2"/>
  <c r="H151" i="2"/>
  <c r="H150" i="2"/>
  <c r="H149" i="2"/>
  <c r="H148" i="2"/>
  <c r="H147" i="2"/>
  <c r="H146" i="2"/>
  <c r="H145" i="2"/>
  <c r="S144" i="2"/>
  <c r="H144" i="2"/>
  <c r="H143" i="2"/>
  <c r="H142" i="2"/>
  <c r="S141" i="2"/>
  <c r="H141" i="2"/>
  <c r="H140" i="2"/>
  <c r="S139" i="2"/>
  <c r="H139" i="2"/>
  <c r="H138" i="2"/>
  <c r="H137" i="2"/>
  <c r="H136" i="2"/>
  <c r="H135" i="2"/>
  <c r="S134" i="2"/>
  <c r="H134" i="2"/>
  <c r="H133" i="2"/>
  <c r="H132" i="2"/>
  <c r="H131" i="2"/>
  <c r="H130" i="2"/>
  <c r="K127" i="2"/>
  <c r="AL87" i="2"/>
  <c r="AE91" i="2" l="1"/>
  <c r="AE92" i="2"/>
  <c r="AE93" i="2"/>
  <c r="AE94" i="2"/>
  <c r="AE95" i="2"/>
  <c r="AE96" i="2"/>
  <c r="AE97" i="2"/>
  <c r="AE98" i="2"/>
  <c r="AE99" i="2"/>
  <c r="AE100" i="2"/>
  <c r="AE101" i="2"/>
  <c r="AE102" i="2"/>
  <c r="AE103" i="2"/>
  <c r="AE104" i="2"/>
  <c r="AE105" i="2"/>
  <c r="AE106" i="2"/>
  <c r="AE107" i="2"/>
  <c r="AE108" i="2"/>
  <c r="AE109" i="2"/>
  <c r="AE110" i="2"/>
  <c r="AE111" i="2"/>
  <c r="AE112" i="2"/>
  <c r="AE113" i="2"/>
  <c r="AE114" i="2"/>
  <c r="AE90" i="2"/>
  <c r="K87" i="2" l="1"/>
  <c r="N90" i="2"/>
  <c r="AM106" i="2"/>
  <c r="AM107" i="2"/>
  <c r="AM114"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90" i="2"/>
  <c r="AM101"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90" i="2"/>
  <c r="S91" i="2"/>
  <c r="S92" i="2"/>
  <c r="S93" i="2"/>
  <c r="S94" i="2"/>
  <c r="S95" i="2"/>
  <c r="S96" i="2"/>
  <c r="S97" i="2"/>
  <c r="S98" i="2"/>
  <c r="S99" i="2"/>
  <c r="S100" i="2"/>
  <c r="S101" i="2"/>
  <c r="S102" i="2"/>
  <c r="S103" i="2"/>
  <c r="S104" i="2"/>
  <c r="S105" i="2"/>
  <c r="S106" i="2"/>
  <c r="S107" i="2"/>
  <c r="S108" i="2"/>
  <c r="S109" i="2"/>
  <c r="S110" i="2"/>
  <c r="S111" i="2"/>
  <c r="S112" i="2"/>
  <c r="S113" i="2"/>
  <c r="S114" i="2"/>
  <c r="S90" i="2"/>
  <c r="W93" i="2"/>
  <c r="W94" i="2"/>
  <c r="W105" i="2"/>
  <c r="W106" i="2"/>
  <c r="W95" i="2"/>
  <c r="N91" i="2"/>
  <c r="N92" i="2"/>
  <c r="N93" i="2"/>
  <c r="N94" i="2"/>
  <c r="N95" i="2"/>
  <c r="N96" i="2"/>
  <c r="N97" i="2"/>
  <c r="N98" i="2"/>
  <c r="N99" i="2"/>
  <c r="N100" i="2"/>
  <c r="N101" i="2"/>
  <c r="N102" i="2"/>
  <c r="N103" i="2"/>
  <c r="N104" i="2"/>
  <c r="N105" i="2"/>
  <c r="N106" i="2"/>
  <c r="N107" i="2"/>
  <c r="N108" i="2"/>
  <c r="N109" i="2"/>
  <c r="N110" i="2"/>
  <c r="N111" i="2"/>
  <c r="N112" i="2"/>
  <c r="N113" i="2"/>
  <c r="N114" i="2"/>
  <c r="H91" i="2"/>
  <c r="H92" i="2"/>
  <c r="H93" i="2"/>
  <c r="H94" i="2"/>
  <c r="H95" i="2"/>
  <c r="H96" i="2"/>
  <c r="H97" i="2"/>
  <c r="H98" i="2"/>
  <c r="H99" i="2"/>
  <c r="H100" i="2"/>
  <c r="H101" i="2"/>
  <c r="H102" i="2"/>
  <c r="H103" i="2"/>
  <c r="H104" i="2"/>
  <c r="H105" i="2"/>
  <c r="H106" i="2"/>
  <c r="H107" i="2"/>
  <c r="H108" i="2"/>
  <c r="H109" i="2"/>
  <c r="H110" i="2"/>
  <c r="H111" i="2"/>
  <c r="H112" i="2"/>
  <c r="H113" i="2"/>
  <c r="H114" i="2"/>
  <c r="H90" i="2"/>
  <c r="R50" i="2"/>
  <c r="R51" i="2"/>
  <c r="R52" i="2"/>
  <c r="R53" i="2"/>
  <c r="R54" i="2"/>
  <c r="R55" i="2"/>
  <c r="R56" i="2"/>
  <c r="R57" i="2"/>
  <c r="R58" i="2"/>
  <c r="R59" i="2"/>
  <c r="R60" i="2"/>
  <c r="R61" i="2"/>
  <c r="R62" i="2"/>
  <c r="R63" i="2"/>
  <c r="R64" i="2"/>
  <c r="R65" i="2"/>
  <c r="R66" i="2"/>
  <c r="R67" i="2"/>
  <c r="R68" i="2"/>
  <c r="R69" i="2"/>
  <c r="R70" i="2"/>
  <c r="R71" i="2"/>
  <c r="R72" i="2"/>
  <c r="R73" i="2"/>
  <c r="R49" i="2"/>
  <c r="AO73" i="2"/>
  <c r="AO72" i="2"/>
  <c r="AO71" i="2"/>
  <c r="AO70" i="2"/>
  <c r="AO69" i="2"/>
  <c r="AO68" i="2"/>
  <c r="AO67" i="2"/>
  <c r="AO66" i="2"/>
  <c r="AO65" i="2"/>
  <c r="AO64" i="2"/>
  <c r="AO63" i="2"/>
  <c r="AO62" i="2"/>
  <c r="AO61" i="2"/>
  <c r="AO60" i="2"/>
  <c r="AO59" i="2"/>
  <c r="AO58" i="2"/>
  <c r="AO57" i="2"/>
  <c r="AO56" i="2"/>
  <c r="AO55" i="2"/>
  <c r="AO54" i="2"/>
  <c r="AO53" i="2"/>
  <c r="AO52" i="2"/>
  <c r="AO51" i="2"/>
  <c r="AO50" i="2"/>
  <c r="AO49" i="2"/>
  <c r="AF73" i="2"/>
  <c r="AF72" i="2"/>
  <c r="AF71" i="2"/>
  <c r="AF70" i="2"/>
  <c r="AF69" i="2"/>
  <c r="AF68" i="2"/>
  <c r="AF67" i="2"/>
  <c r="AF66" i="2"/>
  <c r="AF65" i="2"/>
  <c r="AF64" i="2"/>
  <c r="AF63" i="2"/>
  <c r="AF62" i="2"/>
  <c r="AF61" i="2"/>
  <c r="AF60" i="2"/>
  <c r="AF59" i="2"/>
  <c r="AF58" i="2"/>
  <c r="AF57" i="2"/>
  <c r="AF56" i="2"/>
  <c r="AF55" i="2"/>
  <c r="AF54" i="2"/>
  <c r="AF53" i="2"/>
  <c r="AF52" i="2"/>
  <c r="AF51" i="2"/>
  <c r="AF50" i="2"/>
  <c r="AF49" i="2"/>
  <c r="Q68" i="2"/>
  <c r="Q50" i="2"/>
  <c r="Q51" i="2"/>
  <c r="Q52" i="2"/>
  <c r="Q53" i="2"/>
  <c r="Q54" i="2"/>
  <c r="Q55" i="2"/>
  <c r="Q56" i="2"/>
  <c r="Q57" i="2"/>
  <c r="Q58" i="2"/>
  <c r="Q59" i="2"/>
  <c r="Q60" i="2"/>
  <c r="Q61" i="2"/>
  <c r="Q62" i="2"/>
  <c r="Q63" i="2"/>
  <c r="Q64" i="2"/>
  <c r="Q65" i="2"/>
  <c r="Q66" i="2"/>
  <c r="Q67" i="2"/>
  <c r="Q69" i="2"/>
  <c r="Q70" i="2"/>
  <c r="Q71" i="2"/>
  <c r="Q72" i="2"/>
  <c r="Q73" i="2"/>
  <c r="Q49" i="2"/>
  <c r="U32" i="2"/>
  <c r="W72" i="2"/>
  <c r="W71" i="2"/>
  <c r="W70" i="2"/>
  <c r="W69" i="2"/>
  <c r="W68" i="2"/>
  <c r="W67" i="2"/>
  <c r="W66" i="2"/>
  <c r="W65" i="2"/>
  <c r="W64" i="2"/>
  <c r="W63" i="2"/>
  <c r="W62" i="2"/>
  <c r="W61" i="2"/>
  <c r="W60" i="2"/>
  <c r="W59" i="2"/>
  <c r="W58" i="2"/>
  <c r="W57" i="2"/>
  <c r="W56" i="2"/>
  <c r="W55" i="2"/>
  <c r="W54" i="2"/>
  <c r="W53" i="2"/>
  <c r="W52" i="2"/>
  <c r="W51" i="2"/>
  <c r="W50" i="2"/>
  <c r="W49" i="2"/>
  <c r="U26" i="2"/>
  <c r="U10" i="2"/>
  <c r="G6" i="2"/>
  <c r="I49" i="2"/>
  <c r="I50" i="2"/>
  <c r="I51" i="2"/>
  <c r="I52" i="2"/>
  <c r="I54" i="2"/>
  <c r="I57" i="2"/>
  <c r="I58" i="2"/>
  <c r="I59" i="2"/>
  <c r="I60" i="2"/>
  <c r="I62" i="2"/>
  <c r="I63" i="2"/>
  <c r="I64" i="2"/>
  <c r="I65" i="2"/>
  <c r="I66" i="2"/>
  <c r="I67" i="2"/>
  <c r="I68" i="2"/>
  <c r="I70" i="2"/>
  <c r="I72" i="2"/>
  <c r="I17" i="2"/>
  <c r="I15" i="2"/>
  <c r="P10" i="2"/>
  <c r="P11" i="2"/>
  <c r="P13" i="2"/>
  <c r="P14" i="2"/>
  <c r="P15" i="2"/>
  <c r="P16" i="2"/>
  <c r="P17" i="2"/>
  <c r="P18" i="2"/>
  <c r="P19" i="2"/>
  <c r="P20" i="2"/>
  <c r="P21" i="2"/>
  <c r="P22" i="2"/>
  <c r="P23" i="2"/>
  <c r="P24" i="2"/>
  <c r="P25" i="2"/>
  <c r="P26" i="2"/>
  <c r="P27" i="2"/>
  <c r="P28" i="2"/>
  <c r="P29" i="2"/>
  <c r="P30" i="2"/>
  <c r="P31" i="2"/>
  <c r="P32" i="2"/>
  <c r="P33" i="2"/>
  <c r="P9" i="2"/>
  <c r="N6" i="2"/>
  <c r="I10" i="2"/>
  <c r="I11" i="2"/>
  <c r="I13" i="2"/>
  <c r="I14" i="2"/>
  <c r="I16" i="2"/>
  <c r="I18" i="2"/>
  <c r="I19" i="2"/>
  <c r="I20" i="2"/>
  <c r="I21" i="2"/>
  <c r="I22" i="2"/>
  <c r="I23" i="2"/>
  <c r="I24" i="2"/>
  <c r="I25" i="2"/>
  <c r="I26" i="2"/>
  <c r="I27" i="2"/>
  <c r="I28" i="2"/>
  <c r="I29" i="2"/>
  <c r="I30" i="2"/>
  <c r="I31" i="2"/>
  <c r="I32" i="2"/>
  <c r="I33" i="2"/>
  <c r="I9" i="2"/>
  <c r="AM100" i="2" l="1"/>
  <c r="AM99" i="2"/>
  <c r="AM98" i="2"/>
  <c r="AM112" i="2"/>
  <c r="AM110" i="2"/>
  <c r="AM109" i="2"/>
  <c r="AM97" i="2"/>
  <c r="AM113" i="2"/>
  <c r="AM111" i="2"/>
  <c r="AM108" i="2"/>
  <c r="AM96" i="2"/>
  <c r="AM95" i="2"/>
  <c r="AM94" i="2"/>
  <c r="AM93" i="2"/>
  <c r="AM92" i="2"/>
  <c r="AM105" i="2"/>
  <c r="AM104" i="2"/>
  <c r="AM90" i="2"/>
  <c r="AM103" i="2"/>
  <c r="AM91" i="2"/>
  <c r="AM102" i="2"/>
  <c r="W104" i="2"/>
  <c r="W92" i="2"/>
  <c r="W90" i="2"/>
  <c r="W103" i="2"/>
  <c r="W91" i="2"/>
  <c r="W114" i="2"/>
  <c r="W102" i="2"/>
  <c r="W113" i="2"/>
  <c r="W101" i="2"/>
  <c r="W112" i="2"/>
  <c r="W100" i="2"/>
  <c r="W111" i="2"/>
  <c r="W99" i="2"/>
  <c r="W110" i="2"/>
  <c r="W98" i="2"/>
  <c r="W109" i="2"/>
  <c r="W97" i="2"/>
  <c r="W108" i="2"/>
  <c r="W96" i="2"/>
  <c r="W10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tc={B0386BA8-2E14-40FE-A73F-95618A827A8C}</author>
    <author>tc={6111DAB1-ABEE-4204-8278-4B9CCEAC206D}</author>
    <author>tc={0F563A3A-70CA-4196-8C26-4594AAF3C953}</author>
    <author>tc={145B5AEC-E1A0-4DE8-AAFD-C5D626912086}</author>
  </authors>
  <commentList>
    <comment ref="U6" authorId="0" shapeId="0" xr:uid="{B0386BA8-2E14-40FE-A73F-95618A827A8C}">
      <text>
        <t>[Threaded comment]
Your version of Excel allows you to read this threaded comment; however, any edits to it will get removed if the file is opened in a newer version of Excel. Learn more: https://go.microsoft.com/fwlink/?linkid=870924
Comment:
    Formerly CL3</t>
      </text>
    </comment>
    <comment ref="I10" authorId="1" shapeId="0" xr:uid="{6111DAB1-ABEE-4204-8278-4B9CCEAC206D}">
      <text>
        <t>[Threaded comment]
Your version of Excel allows you to read this threaded comment; however, any edits to it will get removed if the file is opened in a newer version of Excel. Learn more: https://go.microsoft.com/fwlink/?linkid=870924
Comment:
    Formerly CL3</t>
      </text>
    </comment>
    <comment ref="Q32" authorId="2" shapeId="0" xr:uid="{0F563A3A-70CA-4196-8C26-4594AAF3C953}">
      <text>
        <t>[Threaded comment]
Your version of Excel allows you to read this threaded comment; however, any edits to it will get removed if the file is opened in a newer version of Excel. Learn more: https://go.microsoft.com/fwlink/?linkid=870924
Comment:
    Formerly HO1</t>
      </text>
    </comment>
    <comment ref="B39" authorId="3" shapeId="0" xr:uid="{145B5AEC-E1A0-4DE8-AAFD-C5D626912086}">
      <text>
        <t>[Threaded comment]
Your version of Excel allows you to read this threaded comment; however, any edits to it will get removed if the file is opened in a newer version of Excel. Learn more: https://go.microsoft.com/fwlink/?linkid=870924
Comment:
    Switched to meters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tc={1B578C04-7A44-4825-BB4C-580F7387AFB3}</author>
  </authors>
  <commentList>
    <comment ref="AE112" authorId="0" shapeId="0" xr:uid="{1B578C04-7A44-4825-BB4C-580F7387AFB3}">
      <text>
        <t>[Threaded comment]
Your version of Excel allows you to read this threaded comment; however, any edits to it will get removed if the file is opened in a newer version of Excel. Learn more: https://go.microsoft.com/fwlink/?linkid=870924
Comment:
    Tested 7/9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tc={25ED7A13-780A-4BD3-BF26-CAD343D2FC50}</author>
    <author>tc={84F3950C-423F-4B98-AD46-DCB5DFBAE353}</author>
    <author>tc={DFBC325F-7D4A-4A38-B10D-96EB03A3752C}</author>
    <author>tc={BAC5BBC8-7D68-4EC1-9AF1-7AF59C9DDF95}</author>
    <author>tc={078CC73E-ADC3-4CEE-8A7D-9C11F36F3525}</author>
    <author>tc={C3A54316-534E-4B5B-A265-65BC4D79D967}</author>
    <author>tc={1C28AD8A-30C7-4CFD-8E30-34BFEB3FD706}</author>
  </authors>
  <commentList>
    <comment ref="AC50" authorId="0" shapeId="0" xr:uid="{25ED7A13-780A-4BD3-BF26-CAD343D2FC50}">
      <text>
        <t>[Threaded comment]
Your version of Excel allows you to read this threaded comment; however, any edits to it will get removed if the file is opened in a newer version of Excel. Learn more: https://go.microsoft.com/fwlink/?linkid=870924
Comment:
    Tested 4/18/24</t>
      </text>
    </comment>
    <comment ref="AC55" authorId="1" shapeId="0" xr:uid="{84F3950C-423F-4B98-AD46-DCB5DFBAE353}">
      <text>
        <t>[Threaded comment]
Your version of Excel allows you to read this threaded comment; however, any edits to it will get removed if the file is opened in a newer version of Excel. Learn more: https://go.microsoft.com/fwlink/?linkid=870924
Comment:
    Tested 4/18/24</t>
      </text>
    </comment>
    <comment ref="AC64" authorId="2" shapeId="0" xr:uid="{DFBC325F-7D4A-4A38-B10D-96EB03A3752C}">
      <text>
        <t>[Threaded comment]
Your version of Excel allows you to read this threaded comment; however, any edits to it will get removed if the file is opened in a newer version of Excel. Learn more: https://go.microsoft.com/fwlink/?linkid=870924
Comment:
    Tested 4/18/24</t>
      </text>
    </comment>
    <comment ref="AC66" authorId="3" shapeId="0" xr:uid="{BAC5BBC8-7D68-4EC1-9AF1-7AF59C9DDF95}">
      <text>
        <t>[Threaded comment]
Your version of Excel allows you to read this threaded comment; however, any edits to it will get removed if the file is opened in a newer version of Excel. Learn more: https://go.microsoft.com/fwlink/?linkid=870924
Comment:
    Tested 4/18/24</t>
      </text>
    </comment>
    <comment ref="AC71" authorId="4" shapeId="0" xr:uid="{078CC73E-ADC3-4CEE-8A7D-9C11F36F3525}">
      <text>
        <t>[Threaded comment]
Your version of Excel allows you to read this threaded comment; however, any edits to it will get removed if the file is opened in a newer version of Excel. Learn more: https://go.microsoft.com/fwlink/?linkid=870924
Comment:
    Tested 4/18/24</t>
      </text>
    </comment>
    <comment ref="AC73" authorId="5" shapeId="0" xr:uid="{C3A54316-534E-4B5B-A265-65BC4D79D967}">
      <text>
        <t>[Threaded comment]
Your version of Excel allows you to read this threaded comment; however, any edits to it will get removed if the file is opened in a newer version of Excel. Learn more: https://go.microsoft.com/fwlink/?linkid=870924
Comment:
    Tested 4/18/24</t>
      </text>
    </comment>
    <comment ref="AJ96" authorId="6" shapeId="0" xr:uid="{1C28AD8A-30C7-4CFD-8E30-34BFEB3FD706}">
      <text>
        <t>[Threaded comment]
Your version of Excel allows you to read this threaded comment; however, any edits to it will get removed if the file is opened in a newer version of Excel. Learn more: https://go.microsoft.com/fwlink/?linkid=870924
Comment:
    Tested 8/7/24</t>
      </text>
    </comment>
  </commentList>
</comments>
</file>

<file path=xl/sharedStrings.xml><?xml version="1.0" encoding="utf-8"?>
<sst xmlns="http://schemas.openxmlformats.org/spreadsheetml/2006/main" count="2312" uniqueCount="383">
  <si>
    <t>Meter ID</t>
  </si>
  <si>
    <t>SN</t>
  </si>
  <si>
    <t>Probe ID</t>
  </si>
  <si>
    <t>Volunteer</t>
  </si>
  <si>
    <t>Type</t>
  </si>
  <si>
    <t>Site1</t>
  </si>
  <si>
    <t>Site2</t>
  </si>
  <si>
    <t>Site3</t>
  </si>
  <si>
    <t>TWI001</t>
  </si>
  <si>
    <t>P001</t>
  </si>
  <si>
    <t>Staff</t>
  </si>
  <si>
    <t>128</t>
  </si>
  <si>
    <t>1 - Priority</t>
  </si>
  <si>
    <t>CRL1</t>
  </si>
  <si>
    <t>0 - Retired/Inactive</t>
  </si>
  <si>
    <t>MI4</t>
  </si>
  <si>
    <t>SC1</t>
  </si>
  <si>
    <t>TWI002</t>
  </si>
  <si>
    <t>P002</t>
  </si>
  <si>
    <t>Multi-Site</t>
  </si>
  <si>
    <t>CL2</t>
  </si>
  <si>
    <t>CL4</t>
  </si>
  <si>
    <t>SB1</t>
  </si>
  <si>
    <t>AC1</t>
  </si>
  <si>
    <t>CTL1</t>
  </si>
  <si>
    <t>3 - Tertiary</t>
  </si>
  <si>
    <t>MI4b</t>
  </si>
  <si>
    <t>SC2</t>
  </si>
  <si>
    <t>TWI003</t>
  </si>
  <si>
    <t>P003</t>
  </si>
  <si>
    <t>AC2</t>
  </si>
  <si>
    <t>2 - Secondary</t>
  </si>
  <si>
    <t>CVL1</t>
  </si>
  <si>
    <t>MO1</t>
  </si>
  <si>
    <t>SC3</t>
  </si>
  <si>
    <t>TWI004</t>
  </si>
  <si>
    <t>P004</t>
  </si>
  <si>
    <t>Ashritha &amp; Bindu Nayanala</t>
  </si>
  <si>
    <t>PR3</t>
  </si>
  <si>
    <t>CR2</t>
  </si>
  <si>
    <t>RK2</t>
  </si>
  <si>
    <t>AC3</t>
  </si>
  <si>
    <t>DAM-6</t>
  </si>
  <si>
    <t>MR1</t>
  </si>
  <si>
    <t>SC4</t>
  </si>
  <si>
    <t>TWI005</t>
  </si>
  <si>
    <t>P005</t>
  </si>
  <si>
    <t>Todd Lanphear &amp; Sharaya Gala</t>
  </si>
  <si>
    <t>CB4</t>
  </si>
  <si>
    <t>RB2</t>
  </si>
  <si>
    <t>BB2</t>
  </si>
  <si>
    <t>AC4</t>
  </si>
  <si>
    <t>DAM-7</t>
  </si>
  <si>
    <t>MR2</t>
  </si>
  <si>
    <t>SHA</t>
  </si>
  <si>
    <t>TWI006</t>
  </si>
  <si>
    <t>P006</t>
  </si>
  <si>
    <t>JC5</t>
  </si>
  <si>
    <t>FC1</t>
  </si>
  <si>
    <t>AC5</t>
  </si>
  <si>
    <t>DB1</t>
  </si>
  <si>
    <t>MR3</t>
  </si>
  <si>
    <t>SM1</t>
  </si>
  <si>
    <t>TWI007</t>
  </si>
  <si>
    <t>P007</t>
  </si>
  <si>
    <t>AWL1</t>
  </si>
  <si>
    <t>SBA</t>
  </si>
  <si>
    <t>SBC</t>
  </si>
  <si>
    <t>AC6</t>
  </si>
  <si>
    <t>DB2</t>
  </si>
  <si>
    <t>MR4</t>
  </si>
  <si>
    <t>SM2</t>
  </si>
  <si>
    <t>TWI008</t>
  </si>
  <si>
    <t>P008</t>
  </si>
  <si>
    <t>Banu Mahalingam &amp; Divya Seshadri</t>
  </si>
  <si>
    <t>ROL1</t>
  </si>
  <si>
    <t>SB2</t>
  </si>
  <si>
    <t>SB6</t>
  </si>
  <si>
    <t>AC7</t>
  </si>
  <si>
    <t>DBA</t>
  </si>
  <si>
    <t>MR5 / DAM-3</t>
  </si>
  <si>
    <t>SM3</t>
  </si>
  <si>
    <t>TWI009</t>
  </si>
  <si>
    <t>P009</t>
  </si>
  <si>
    <t>RO1a</t>
  </si>
  <si>
    <t>TM1</t>
  </si>
  <si>
    <t>AC8</t>
  </si>
  <si>
    <t>DE1</t>
  </si>
  <si>
    <t>3- Tertiary</t>
  </si>
  <si>
    <t>MR6 / DAM-4</t>
  </si>
  <si>
    <t>SPBP1</t>
  </si>
  <si>
    <t>TWI010</t>
  </si>
  <si>
    <t>P010</t>
  </si>
  <si>
    <t>Penny &amp; Joyce Xia</t>
  </si>
  <si>
    <t>RK1</t>
  </si>
  <si>
    <t>BD4</t>
  </si>
  <si>
    <t>SYNL1</t>
  </si>
  <si>
    <t>AC9</t>
  </si>
  <si>
    <t>DP3</t>
  </si>
  <si>
    <t>MR7 / DAM-9</t>
  </si>
  <si>
    <t>SPBP2</t>
  </si>
  <si>
    <t>TWI011</t>
  </si>
  <si>
    <t>P011</t>
  </si>
  <si>
    <t>CC1</t>
  </si>
  <si>
    <t>GRPL1</t>
  </si>
  <si>
    <t>ATL1</t>
  </si>
  <si>
    <t>APL1</t>
  </si>
  <si>
    <t>DS21-1</t>
  </si>
  <si>
    <t>MR8 / DAM-10</t>
  </si>
  <si>
    <t>SW1</t>
  </si>
  <si>
    <t>TWI012</t>
  </si>
  <si>
    <t>P012</t>
  </si>
  <si>
    <t>Bella Hu, Xin He &amp; Jim Millonig</t>
  </si>
  <si>
    <t>EB1</t>
  </si>
  <si>
    <t>MRA</t>
  </si>
  <si>
    <t>SYL1</t>
  </si>
  <si>
    <t>TWI013</t>
  </si>
  <si>
    <t>P013</t>
  </si>
  <si>
    <t>Allison Brown, Sue Wydick &amp; Chris Ratanski</t>
  </si>
  <si>
    <t>AX1</t>
  </si>
  <si>
    <t>ETL1</t>
  </si>
  <si>
    <t>MRB</t>
  </si>
  <si>
    <t>TWI014</t>
  </si>
  <si>
    <t>P014</t>
  </si>
  <si>
    <t>Plainsboro Preserve</t>
  </si>
  <si>
    <t>PRP1</t>
  </si>
  <si>
    <t>DBB?</t>
  </si>
  <si>
    <t>MRC</t>
  </si>
  <si>
    <t>TWI015</t>
  </si>
  <si>
    <t>P015</t>
  </si>
  <si>
    <t>Steve Johnson</t>
  </si>
  <si>
    <t>HO2</t>
  </si>
  <si>
    <t>HO2a</t>
  </si>
  <si>
    <t>AX2</t>
  </si>
  <si>
    <t>GMP1</t>
  </si>
  <si>
    <t>MRCL1</t>
  </si>
  <si>
    <t>WB1</t>
  </si>
  <si>
    <t>TWI016</t>
  </si>
  <si>
    <t>P016</t>
  </si>
  <si>
    <t>CL5</t>
  </si>
  <si>
    <t>HA1</t>
  </si>
  <si>
    <t>BB1</t>
  </si>
  <si>
    <t>MRD</t>
  </si>
  <si>
    <t>WB2A</t>
  </si>
  <si>
    <t>TWI017</t>
  </si>
  <si>
    <t>P017</t>
  </si>
  <si>
    <t>PB1</t>
  </si>
  <si>
    <t>WB2B</t>
  </si>
  <si>
    <t>TWI018</t>
  </si>
  <si>
    <t>P018</t>
  </si>
  <si>
    <t>BD1</t>
  </si>
  <si>
    <t>HA2</t>
  </si>
  <si>
    <t>PL1</t>
  </si>
  <si>
    <t>WB2T</t>
  </si>
  <si>
    <t>TWI019</t>
  </si>
  <si>
    <t>P019</t>
  </si>
  <si>
    <t>Annette Loveless &amp; Noemi de la Puente</t>
  </si>
  <si>
    <t>LSC1</t>
  </si>
  <si>
    <t>COL1</t>
  </si>
  <si>
    <t>BD1a</t>
  </si>
  <si>
    <t>HB1</t>
  </si>
  <si>
    <t>PMRL1</t>
  </si>
  <si>
    <t>TWI020</t>
  </si>
  <si>
    <t>P020</t>
  </si>
  <si>
    <t>CR1</t>
  </si>
  <si>
    <t>PR1</t>
  </si>
  <si>
    <t>BK1</t>
  </si>
  <si>
    <t>BD2</t>
  </si>
  <si>
    <t>HB2</t>
  </si>
  <si>
    <t>PNVL1</t>
  </si>
  <si>
    <t>TWI021</t>
  </si>
  <si>
    <t>P021</t>
  </si>
  <si>
    <t>Eric Dutaud &amp; Laura Strong</t>
  </si>
  <si>
    <t>PR2a</t>
  </si>
  <si>
    <t>BD3</t>
  </si>
  <si>
    <t>HB3</t>
  </si>
  <si>
    <t>PP1</t>
  </si>
  <si>
    <t>TWI022</t>
  </si>
  <si>
    <t>P022</t>
  </si>
  <si>
    <t>HL1</t>
  </si>
  <si>
    <t>TWI023</t>
  </si>
  <si>
    <t>P023</t>
  </si>
  <si>
    <t>CB5</t>
  </si>
  <si>
    <t>CB3</t>
  </si>
  <si>
    <t>BD5</t>
  </si>
  <si>
    <t>HL2</t>
  </si>
  <si>
    <t>PR2</t>
  </si>
  <si>
    <t>TWI024</t>
  </si>
  <si>
    <t>P024</t>
  </si>
  <si>
    <t>BD6</t>
  </si>
  <si>
    <t>HL3</t>
  </si>
  <si>
    <t>TWI025</t>
  </si>
  <si>
    <t>P025</t>
  </si>
  <si>
    <t>HO1</t>
  </si>
  <si>
    <t>BLDL1</t>
  </si>
  <si>
    <t>BRL1</t>
  </si>
  <si>
    <t>HO3</t>
  </si>
  <si>
    <t>RB1</t>
  </si>
  <si>
    <t>LaMotte Users</t>
  </si>
  <si>
    <t>CAN-DP</t>
  </si>
  <si>
    <t>JC0</t>
  </si>
  <si>
    <t>Tom Miller</t>
  </si>
  <si>
    <t>CAN-LM</t>
  </si>
  <si>
    <t>JC1</t>
  </si>
  <si>
    <t>RBA</t>
  </si>
  <si>
    <t>Jim Gambino</t>
  </si>
  <si>
    <t>CB1</t>
  </si>
  <si>
    <t>JC2</t>
  </si>
  <si>
    <t>Dave &amp; Nicole Wagenblast</t>
  </si>
  <si>
    <t>CB2</t>
  </si>
  <si>
    <t>JC3</t>
  </si>
  <si>
    <t>Kirk &amp; Jane Rothfuss &amp; Mary Tulloss</t>
  </si>
  <si>
    <t>JC4</t>
  </si>
  <si>
    <t>RO1</t>
  </si>
  <si>
    <t>Anthony &amp; Glorianne Robbi</t>
  </si>
  <si>
    <t>SB5</t>
  </si>
  <si>
    <t>JC4A</t>
  </si>
  <si>
    <t>JC4T</t>
  </si>
  <si>
    <t>RO2</t>
  </si>
  <si>
    <t>Ginger O'Shea &amp; Sean Kirby</t>
  </si>
  <si>
    <t>Winnie Spar</t>
  </si>
  <si>
    <t>CH1</t>
  </si>
  <si>
    <t>JC6</t>
  </si>
  <si>
    <t>Doug Lischick</t>
  </si>
  <si>
    <t>CL1</t>
  </si>
  <si>
    <t>Andy Weiss</t>
  </si>
  <si>
    <t>MB3</t>
  </si>
  <si>
    <t>LSP1</t>
  </si>
  <si>
    <t>SB3</t>
  </si>
  <si>
    <t>Ted Chase</t>
  </si>
  <si>
    <t>MB1</t>
  </si>
  <si>
    <t>SB4</t>
  </si>
  <si>
    <t>Pat Donahue</t>
  </si>
  <si>
    <t>MB2</t>
  </si>
  <si>
    <t>SB4b</t>
  </si>
  <si>
    <t>Doug Kabay</t>
  </si>
  <si>
    <t>Kim Lavin</t>
  </si>
  <si>
    <t>MB5</t>
  </si>
  <si>
    <t>Rona Webster</t>
  </si>
  <si>
    <t>MDWL1</t>
  </si>
  <si>
    <t>SBB</t>
  </si>
  <si>
    <t>MI3</t>
  </si>
  <si>
    <t>Meter Testing Procedures</t>
  </si>
  <si>
    <t>JANUARY</t>
  </si>
  <si>
    <t>1. After performing maintenance checks and replacing DO membranes, calibrate meters using volunteer methods</t>
  </si>
  <si>
    <t>Round 1</t>
  </si>
  <si>
    <t>Round 2</t>
  </si>
  <si>
    <t>Round 3</t>
  </si>
  <si>
    <t>Test Date:</t>
  </si>
  <si>
    <t>Standards:</t>
  </si>
  <si>
    <t>Water Temp</t>
  </si>
  <si>
    <t>pH</t>
  </si>
  <si>
    <t>DO%</t>
  </si>
  <si>
    <t>DO ppm</t>
  </si>
  <si>
    <t>Cond.</t>
  </si>
  <si>
    <t>± 1% cond.</t>
  </si>
  <si>
    <t>Meter</t>
  </si>
  <si>
    <t>pH diff.</t>
  </si>
  <si>
    <t>Cond. Diff.</t>
  </si>
  <si>
    <t>2. Set up meter tests for DO, pH and conductivity.</t>
  </si>
  <si>
    <t>a. Set up two beakers with newly mixed 0% DO solution</t>
  </si>
  <si>
    <t>b. Set up two beakers with pH 7.01 buffer</t>
  </si>
  <si>
    <r>
      <t xml:space="preserve">c. Set up two beakers with conductivity solution ideally between 100 - ~700 </t>
    </r>
    <r>
      <rPr>
        <sz val="11"/>
        <color theme="1"/>
        <rFont val="Aptos Narrow"/>
        <family val="2"/>
      </rPr>
      <t>μ</t>
    </r>
    <r>
      <rPr>
        <sz val="8.8000000000000007"/>
        <color theme="1"/>
        <rFont val="Calibri"/>
        <family val="2"/>
      </rPr>
      <t>S/cm</t>
    </r>
  </si>
  <si>
    <t>3. Test meters against known DO, pH and conductivity standards. Write results in Quarterly Meter Testing sheet.</t>
  </si>
  <si>
    <t>a. Quarterly Meter Testing sheet</t>
  </si>
  <si>
    <t>"check sensor"</t>
  </si>
  <si>
    <t>NA</t>
  </si>
  <si>
    <t>NOTES:</t>
  </si>
  <si>
    <t>TWI002, TWI018, TWI023 &amp; TWI024 were recalibrated at 4 and 7 pH and then retested. TWI001, TWI003, TWI008, TWI014, TWI023, and TWI024 were all recalibrated at 100% and 0% DO then restested using a new aliquot of 0% DO solution. Test conductivity is far outside normal range of field measurments, so will ignore test results for this round and purchase more appropriate standard for next round of maintenance and testing.</t>
  </si>
  <si>
    <t>After recalibrating pH, TWI002, TWI018, TWI023 and TWI024 still failed the pH test. Sensors must be replaced for all four units. After recalibrating DO, TWI001, TWI003 and TWI024 still failed the DO test. DO membranes need to be replaced, then units need to be recalibrated and retested to determine if sensors need to be replaced.</t>
  </si>
  <si>
    <t>APRIL</t>
  </si>
  <si>
    <t>Round 4</t>
  </si>
  <si>
    <t>YSI Cond</t>
  </si>
  <si>
    <t>Cond</t>
  </si>
  <si>
    <t>climbing</t>
  </si>
  <si>
    <t>TWI020 was not returned for this round of maintenance. The protective cover is stuck on TWI016. We were unable to perform maintenance or testing. All other meters were calibrated as volunteers are trained. TWI005, TWI007, TWI008, TWI013, TWI021, TWI023 and TWI025 showed "check sensor" errors on pH calibration. We used diluted quick cal solution to test conductivity and compared against simultaneous YSI readings.</t>
  </si>
  <si>
    <t>We only had two new DO sensors on hand, so DO sensors were replaced and recalibrated on TWI001 and TWI004 only. Both failed third round testing for DO. TWI001, TWI003, TWI004, TWI014, TWI023 and TWI024 have been decomissioned for now. pH needs to be tested on TWI023. The rest should be set to factory calibrations (per the manual), then recalibrated and restested. On 4/16 DO membrane cap was rehydrated on TWI014. It was reset to factory DO calibration and then recalibrated at 100% DO. We were unable to retest DO before it was returned to the volunteer on 4/17</t>
  </si>
  <si>
    <t>Reset to factory pH calibration for TWI002, TWI007, TWI018 and TWI023. They were then recalibrated at 4.01 and 10.00 pH and tested at 7.01 pH. All but TWI016 passed. Reset to factory DO calibration for TWI001, TWI003, TWI004, TWI024. Tested with new 0% DO solution which came up at 0.07% on the YSI meter. All failed the DO test with only two settling and the other two climbing continuously.TWI101 had DO cap replaced and was then calibrated and tested. Unable to calibrate pH due to "contaminated buffer" error. TWI016 was left in 4.01 pH buffer for several hours and then recalibrated and retested. It passed.</t>
  </si>
  <si>
    <t>JULY</t>
  </si>
  <si>
    <t>± 10% cond.</t>
  </si>
  <si>
    <t>unstable</t>
  </si>
  <si>
    <t xml:space="preserve">Changed acceptible error for conductivity to 10%. Replaced DO sensor for TWI007 and TWI025. Rehydrated DO membrane cap for TWI003, TWI012, and TWI014. </t>
  </si>
  <si>
    <t xml:space="preserve">Allowed TWI007, TWI011, TWI014 and TWI025 to soak in pH storage solution overnighted. Changed acceptible error for DO to 1%. Changed EC sensors for TWI007, TWI012, TWI013 &amp; reset to facrory calibration before retesting. Changed DO sensor for TWI004 and reset to factory calibration before retesting. </t>
  </si>
  <si>
    <t>On 8/7: Reset to factory calibration for DO &amp; restested at 0% for TWI007. Passed. 
On 8/8: Recalibrated at 10 and 4 and tested at 7 pH for TWI007 and TWI011. Changed DO membrane caps for TWI004, TWI014, and TWI025. Reset to facory calibration for DO on TWI004 and TWI025. Calibrated DO at 100% and 0% for TWI014 and TWI025.</t>
  </si>
  <si>
    <t>OCTOBER</t>
  </si>
  <si>
    <t>Cond. Diff</t>
  </si>
  <si>
    <t>DO Sensor</t>
  </si>
  <si>
    <t>pH Sensor</t>
  </si>
  <si>
    <t>EC Sensor</t>
  </si>
  <si>
    <t>Date Last Changed</t>
  </si>
  <si>
    <t>Cond. 1</t>
  </si>
  <si>
    <t>Cond. 2</t>
  </si>
  <si>
    <t>Cond. 1 Diff</t>
  </si>
  <si>
    <t>Cond. 2 Diff.</t>
  </si>
  <si>
    <r>
      <rPr>
        <b/>
        <sz val="11"/>
        <color theme="1"/>
        <rFont val="Aptos Narrow"/>
        <family val="2"/>
      </rPr>
      <t>±</t>
    </r>
    <r>
      <rPr>
        <b/>
        <sz val="11"/>
        <color theme="1"/>
        <rFont val="Calibri"/>
        <family val="2"/>
        <scheme val="minor"/>
      </rPr>
      <t>1% cond .1</t>
    </r>
  </si>
  <si>
    <t>± 1% cond. 2</t>
  </si>
  <si>
    <t>Troubleshooting</t>
  </si>
  <si>
    <t>If a meter has failed one or more of the tests, the next step is to try to troubleshoot to correct the problem. In all cases, the first step is to turn off the meter, turn it back on and then recalibrate and retest. If the meter fails the second test, perform the following troubleshooting steps in the order in which they are written. Make sure to document the results of each round of calibration and testing.</t>
  </si>
  <si>
    <t>Troubleshoot DO</t>
  </si>
  <si>
    <r>
      <t>1.</t>
    </r>
    <r>
      <rPr>
        <sz val="7"/>
        <color theme="1"/>
        <rFont val="Times New Roman"/>
        <family val="1"/>
      </rPr>
      <t xml:space="preserve">      </t>
    </r>
    <r>
      <rPr>
        <sz val="10"/>
        <color theme="1"/>
        <rFont val="Century Gothic"/>
        <family val="2"/>
      </rPr>
      <t>Rehydrate the DO membrane, recalibrate &amp; retest</t>
    </r>
  </si>
  <si>
    <r>
      <t>2.</t>
    </r>
    <r>
      <rPr>
        <sz val="7"/>
        <color theme="1"/>
        <rFont val="Times New Roman"/>
        <family val="1"/>
      </rPr>
      <t xml:space="preserve">      </t>
    </r>
    <r>
      <rPr>
        <sz val="10"/>
        <color theme="1"/>
        <rFont val="Century Gothic"/>
        <family val="2"/>
      </rPr>
      <t>Reset to factory DO calibration, recalibrate &amp; retest</t>
    </r>
  </si>
  <si>
    <r>
      <t>3.</t>
    </r>
    <r>
      <rPr>
        <sz val="7"/>
        <color theme="1"/>
        <rFont val="Times New Roman"/>
        <family val="1"/>
      </rPr>
      <t xml:space="preserve">      </t>
    </r>
    <r>
      <rPr>
        <sz val="10"/>
        <color theme="1"/>
        <rFont val="Century Gothic"/>
        <family val="2"/>
      </rPr>
      <t>Replace the DO membrane and o-ring, recalibrate &amp; retest</t>
    </r>
  </si>
  <si>
    <r>
      <t>4.</t>
    </r>
    <r>
      <rPr>
        <sz val="7"/>
        <color theme="1"/>
        <rFont val="Times New Roman"/>
        <family val="1"/>
      </rPr>
      <t xml:space="preserve">      </t>
    </r>
    <r>
      <rPr>
        <sz val="10"/>
        <color theme="1"/>
        <rFont val="Century Gothic"/>
        <family val="2"/>
      </rPr>
      <t>Replace the DO sensor, install DO membrane and o-ring, reset to factory DO calibration, recalibrate &amp; retest</t>
    </r>
  </si>
  <si>
    <t>Troubleshoot pH</t>
  </si>
  <si>
    <r>
      <t>1.</t>
    </r>
    <r>
      <rPr>
        <sz val="7"/>
        <color theme="1"/>
        <rFont val="Times New Roman"/>
        <family val="1"/>
      </rPr>
      <t xml:space="preserve">      </t>
    </r>
    <r>
      <rPr>
        <sz val="10"/>
        <color theme="1"/>
        <rFont val="Century Gothic"/>
        <family val="2"/>
      </rPr>
      <t>Rehydrate pH sensor in pH 4.01 buffer for at least 1 hour (or overnight), recalibrate &amp; retest</t>
    </r>
  </si>
  <si>
    <r>
      <t>2.</t>
    </r>
    <r>
      <rPr>
        <sz val="7"/>
        <color theme="1"/>
        <rFont val="Times New Roman"/>
        <family val="1"/>
      </rPr>
      <t xml:space="preserve">      </t>
    </r>
    <r>
      <rPr>
        <sz val="10"/>
        <color theme="1"/>
        <rFont val="Century Gothic"/>
        <family val="2"/>
      </rPr>
      <t>Reset to factory pH calibration, recalibrate &amp; retest</t>
    </r>
  </si>
  <si>
    <r>
      <t>3.</t>
    </r>
    <r>
      <rPr>
        <sz val="7"/>
        <color theme="1"/>
        <rFont val="Times New Roman"/>
        <family val="1"/>
      </rPr>
      <t xml:space="preserve">      </t>
    </r>
    <r>
      <rPr>
        <sz val="10"/>
        <color theme="1"/>
        <rFont val="Century Gothic"/>
        <family val="2"/>
      </rPr>
      <t>Replace the pH sensor, (rehydrate if necessary), reset to factory pH calibration, recalibrate &amp; retest</t>
    </r>
  </si>
  <si>
    <t>Troubleshoot Conductivity</t>
  </si>
  <si>
    <r>
      <t>1.</t>
    </r>
    <r>
      <rPr>
        <sz val="7"/>
        <color theme="1"/>
        <rFont val="Times New Roman"/>
        <family val="1"/>
      </rPr>
      <t xml:space="preserve">      </t>
    </r>
    <r>
      <rPr>
        <sz val="10"/>
        <color theme="1"/>
        <rFont val="Century Gothic"/>
        <family val="2"/>
      </rPr>
      <t>Reset to factory conductivity calibration, recalibrate &amp; retest</t>
    </r>
  </si>
  <si>
    <r>
      <t>2.</t>
    </r>
    <r>
      <rPr>
        <sz val="7"/>
        <color theme="1"/>
        <rFont val="Times New Roman"/>
        <family val="1"/>
      </rPr>
      <t xml:space="preserve">      </t>
    </r>
    <r>
      <rPr>
        <sz val="10"/>
        <color theme="1"/>
        <rFont val="Century Gothic"/>
        <family val="2"/>
      </rPr>
      <t>Replace conductivity sensor, reset to factory conductivity calibration, recalibrate &amp; retest</t>
    </r>
  </si>
  <si>
    <t>TWI001*</t>
  </si>
  <si>
    <t>TWI015**</t>
  </si>
  <si>
    <t>TWI005*</t>
  </si>
  <si>
    <t>TWI020*</t>
  </si>
  <si>
    <t>Dan DiLollo</t>
  </si>
  <si>
    <t>HO9</t>
  </si>
  <si>
    <t>DO</t>
  </si>
  <si>
    <t>EC</t>
  </si>
  <si>
    <t>T</t>
  </si>
  <si>
    <t>P1</t>
  </si>
  <si>
    <t>C-F3</t>
  </si>
  <si>
    <t>Felix Yu (Qian Liu) &amp; Erick Yan</t>
  </si>
  <si>
    <t>Ethan Wang (Qing Chang) &amp; Frank Wang (Yunzhi Fan)</t>
  </si>
  <si>
    <t>92 Elm Ridge</t>
  </si>
  <si>
    <t>Daniel Gordon &amp; Andy Weiss</t>
  </si>
  <si>
    <t>SB9</t>
  </si>
  <si>
    <t>Stephanie Liao (Kelly Liao) &amp; Kristine Wang (Yilin Huang)</t>
  </si>
  <si>
    <t>Anya Prasanna</t>
  </si>
  <si>
    <t>SC6</t>
  </si>
  <si>
    <t>Stolas Chong</t>
  </si>
  <si>
    <t>AC1a</t>
  </si>
  <si>
    <t>DBB</t>
  </si>
  <si>
    <t>HO1a</t>
  </si>
  <si>
    <t>HO4</t>
  </si>
  <si>
    <t>SC5</t>
  </si>
  <si>
    <t>MI2</t>
  </si>
  <si>
    <t>PRP1a</t>
  </si>
  <si>
    <t>SBD</t>
  </si>
  <si>
    <t>SBE</t>
  </si>
  <si>
    <t>Sonia, Maya &amp; Franjo Ivancic</t>
  </si>
  <si>
    <t>Sophia Gonzales &amp; Karolina Leleniewski</t>
  </si>
  <si>
    <r>
      <t xml:space="preserve">Patti Maslanka &amp; Gloria Yu </t>
    </r>
    <r>
      <rPr>
        <sz val="11"/>
        <color theme="0" tint="-0.34998626667073579"/>
        <rFont val="Calibri"/>
        <family val="2"/>
        <scheme val="minor"/>
      </rPr>
      <t>&amp; Shresta Sathishkumar</t>
    </r>
  </si>
  <si>
    <t>March</t>
  </si>
  <si>
    <t>F1</t>
  </si>
  <si>
    <t>F2</t>
  </si>
  <si>
    <t>x</t>
  </si>
  <si>
    <t>P2</t>
  </si>
  <si>
    <t>C-F4</t>
  </si>
  <si>
    <t>F4</t>
  </si>
  <si>
    <t>C-P2</t>
  </si>
  <si>
    <t>New DO membrane caps were installed and recalibrated on TWI001, TWI003, TWI004, TWI014, TWI023, and TWI024 prior to retesting. All but TWI023 failed second round testing for DO. New pH sensors were installed and recalibrated on TWI005, TWI007, TWI008, TWI013, TWI021, TWI023 and TWI025 prior to second round testing. All but TWI025 passed second round testing for pH. TWI025 was left to rehydrate pH sensor overnight before third round testing. Forgot to restest pH on TWI023.</t>
  </si>
  <si>
    <t>C-P3</t>
  </si>
  <si>
    <t>C-P4</t>
  </si>
  <si>
    <t>P3</t>
  </si>
  <si>
    <t>P4</t>
  </si>
  <si>
    <t>*New test tracking form includes calibration log.* Replaced all DO caps. All meters were calibrated as volunteers are trained for DO and EC. All meters were calibrated at 4 and 10 pH. TWI004 and TWI019 showed "wrong standard" errors on pH calibration but passed the pH test at 7 pH. The three large meters were also calibrated and tested. Calibration for DO, pH and EC are the same for the big meters. For turbidity, they were calibrated at 0 (using DI water) and 20 NTU and then tested at 100 NTUs. The pH sensor on TWI101 was replaced before calibration, and the meter could not detect the new pH sensor (possibly due to liquid or corrosion in the connection port).</t>
  </si>
  <si>
    <r>
      <t xml:space="preserve">Replaced DO caps. All meters calibrated at 100% DO, $.01 &amp; 10 pH &amp; 100 </t>
    </r>
    <r>
      <rPr>
        <sz val="8"/>
        <color theme="1"/>
        <rFont val="Aptos Narrow"/>
        <family val="2"/>
      </rPr>
      <t>µ</t>
    </r>
    <r>
      <rPr>
        <sz val="8"/>
        <color theme="1"/>
        <rFont val="Calibri"/>
        <family val="2"/>
      </rPr>
      <t xml:space="preserve">S/cm then tested at 7 pH, 0% DO &amp; 74 &amp; 447 µS/cm. TWI025 showed "wrong standard" error when calibrating DO but passed the DO test at 0%. </t>
    </r>
    <r>
      <rPr>
        <sz val="8"/>
        <color theme="1"/>
        <rFont val="Calibri"/>
        <family val="2"/>
        <scheme val="minor"/>
      </rPr>
      <t>TWI005, TWI010, TWI012 &amp; TWI 015 failed the pH test. TWI001, TWI004, TWI007 &amp; TWI012 failed the DO test. TWI007, TWI011, TWI014, TWI016, TWI020 &amp; TWI025 failed the Conductivity test.</t>
    </r>
  </si>
  <si>
    <t>Rate of Failure</t>
  </si>
  <si>
    <t>Replaced DO caps. All meters calibrated at 100% DO, $.01 &amp; 10 pH &amp; 100 µS/cm then tested at 7 pH, 0% DO &amp; 74 &amp; 447 µS/cm. All meters passed DO test in 1st round. TWI015, TWI017, TWI020, TWI021, TWI022 &amp; TWI023 failed pH. All but TWI002, TWO009, TWI010 &amp; TWI025 failed conductivity.</t>
  </si>
  <si>
    <r>
      <t xml:space="preserve">TWI015, TWI017, TWI020, TWI021, TWI022, &amp; TWI023 were recalibrated at 4.01 &amp; 10 pH and then restested at 7 pH. Only TWI017 &amp; TWI021 passed pH test in the second round. All meters that failed conductivity in first round were recalibrated at 100 </t>
    </r>
    <r>
      <rPr>
        <sz val="10"/>
        <color theme="1"/>
        <rFont val="Aptos Narrow"/>
        <family val="2"/>
      </rPr>
      <t>µ</t>
    </r>
    <r>
      <rPr>
        <sz val="10"/>
        <color theme="1"/>
        <rFont val="Calibri"/>
        <family val="2"/>
      </rPr>
      <t>S/cm and then restested at 720 µS/cm. None passed second round conductivity tests.</t>
    </r>
  </si>
  <si>
    <t>Limited sensors on hand for replacement. Changed EC sensors on TWI001, TWI005, TWI015, &amp; TWI020, reset to factory calibration and then recalibrated at 100 µS/cm. They all failed the 3rd round conductivity test at 720 µS/cm. Changed pH sensor on TWI015, reset to factory calibration and then recalibrated at 4.01 and 10 pH. It passed the 3rd round pH test at 7 pH.</t>
  </si>
  <si>
    <t>Jan</t>
  </si>
  <si>
    <t>Apr</t>
  </si>
  <si>
    <t>Jul</t>
  </si>
  <si>
    <t>Oct</t>
  </si>
  <si>
    <t>TWI005, TWI010, TWI012 &amp; TWI015 were reclaibrated at 4.01 &amp; 1- pH and then retested at 7 pH. All failed but not be enough to change the sensors. *No further notes on testing or sensor replacement.*
METER MAINTENANCE &amp; TESTING SOP WAS WRITTEN AFTER THIS ROUND OF TESTING</t>
  </si>
  <si>
    <r>
      <rPr>
        <b/>
        <sz val="11"/>
        <color theme="1"/>
        <rFont val="Aptos Narrow"/>
        <family val="2"/>
      </rPr>
      <t>±</t>
    </r>
    <r>
      <rPr>
        <b/>
        <sz val="11"/>
        <color theme="1"/>
        <rFont val="Calibri"/>
        <family val="2"/>
        <scheme val="minor"/>
      </rPr>
      <t>1% cond.</t>
    </r>
  </si>
  <si>
    <t>TWI015*</t>
  </si>
  <si>
    <r>
      <rPr>
        <b/>
        <sz val="11"/>
        <color rgb="FF000000"/>
        <rFont val="Aptos Narrow"/>
        <family val="2"/>
      </rPr>
      <t>±</t>
    </r>
    <r>
      <rPr>
        <b/>
        <sz val="11"/>
        <color rgb="FF000000"/>
        <rFont val="Calibri"/>
        <family val="2"/>
      </rPr>
      <t>1% cond.</t>
    </r>
  </si>
  <si>
    <r>
      <rPr>
        <b/>
        <sz val="11"/>
        <color rgb="FF000000"/>
        <rFont val="Aptos Narrow"/>
      </rPr>
      <t>±</t>
    </r>
    <r>
      <rPr>
        <b/>
        <sz val="11"/>
        <color rgb="FF000000"/>
        <rFont val="Calibri"/>
      </rPr>
      <t>1% cond.</t>
    </r>
  </si>
  <si>
    <t>Dhruv &amp; Rishabh Ramaswamy &amp; Gabriel Pacheco</t>
  </si>
  <si>
    <t>Warren Meade &amp; Alexia Thanapalasingam &amp; Nandana Kamath</t>
  </si>
  <si>
    <t>Kari Brookhouse &amp; Joseph Finnegan</t>
  </si>
  <si>
    <t>TWI Staff</t>
  </si>
  <si>
    <t>June/July</t>
  </si>
  <si>
    <t>March/April</t>
  </si>
  <si>
    <t>Replaced DO caps. All meters calibrated at 100% DO, 4.01 &amp; 10 pH &amp; 100 µS/cm then tested at 7 pH, 0% DO &amp; 718 µS/cm. *Bold &amp; red conductivity is greater than 10% off.*</t>
  </si>
  <si>
    <t>200-blinking</t>
  </si>
  <si>
    <t>Replaced DO caps. All meters calibrated at 100% DO, 4.01 &amp; 10 pH &amp; 100 µS/cm then tested at 7 pH, 0% DO &amp; 718 µS/cm. All but TWI001 and TWI023 failed conductivity. TWI007 and TWI025 failed DO. TWI012, TWI015, TWI017, TWI018, TWI021, TWI022 and TWI025 failed pH. TWI018 and TWI006 showed "check sensor" errors on first pH calibration.</t>
  </si>
  <si>
    <t>Working with three interns, each calibrating and testing for one of the parameters. Meters that failed were recalibrated &amp; retested. TWI018 showed "check sensor" and "contaminated buffer" error on pH calibration but passed second test and allowed pH 7.01 calibration.</t>
  </si>
  <si>
    <t>Meters were reset to factory conductivity calibration, recalibrated and retested. All but TWI004, TWI006, TWI018 and TWI024 failed again. Changed EC sensors on TWI009, TWI014, TWI015, TWI016, TWI020, and TWI008.TWI025 passed the DO test after resetting and recalibrating.</t>
  </si>
  <si>
    <t>Meters that failed the second test were reset to factory calibration, recalibrated &amp; restested. Replaced DO sensor on TWI025, reset to factory calibration but would not recalibrate. Replaced pH sensor on TWI022, left to soak, then reset to factory calibration, recalibrated &amp; restested.</t>
  </si>
  <si>
    <t>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</si>
</sst>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0.0%"/>
    <numFmt numFmtId="166" formatCode="[$-409]mmm\-yy;@"/>
  </numFmts>
  <fonts count="52" x14ac:knownFonts="1">
    <font>
      <sz val="11"/>
      <color theme="1"/>
      <name val="Calibri"/>
      <family val="2"/>
      <scheme val="minor"/>
    </font>
    <font>
      <b/>
      <sz val="11"/>
      <color theme="1"/>
      <name val="Calibri"/>
      <family val="2"/>
      <scheme val="minor"/>
    </font>
    <font>
      <sz val="8"/>
      <name val="Calibri"/>
      <family val="2"/>
      <scheme val="minor"/>
    </font>
    <font>
      <i/>
      <sz val="11"/>
      <color theme="1" tint="0.499984740745262"/>
      <name val="Calibri"/>
      <family val="2"/>
      <scheme val="minor"/>
    </font>
    <font>
      <u/>
      <sz val="11"/>
      <color theme="10"/>
      <name val="Calibri"/>
      <family val="2"/>
      <scheme val="minor"/>
    </font>
    <font>
      <i/>
      <u/>
      <sz val="11"/>
      <color theme="10"/>
      <name val="Calibri"/>
      <family val="2"/>
      <scheme val="minor"/>
    </font>
    <font>
      <i/>
      <sz val="11"/>
      <color theme="0" tint="-0.499984740745262"/>
      <name val="Calibri"/>
      <family val="2"/>
      <scheme val="minor"/>
    </font>
    <font>
      <sz val="11"/>
      <name val="Calibri"/>
      <family val="2"/>
      <scheme val="minor"/>
    </font>
    <font>
      <b/>
      <sz val="11"/>
      <color rgb="FFFF0000"/>
      <name val="Calibri"/>
      <family val="2"/>
      <scheme val="minor"/>
    </font>
    <font>
      <b/>
      <sz val="11"/>
      <name val="Calibri"/>
      <family val="2"/>
      <scheme val="minor"/>
    </font>
    <font>
      <sz val="11"/>
      <color theme="0" tint="-0.249977111117893"/>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FF0000"/>
      <name val="Calibri"/>
      <family val="2"/>
      <scheme val="minor"/>
    </font>
    <font>
      <sz val="10"/>
      <color theme="1"/>
      <name val="Calibri"/>
      <family val="2"/>
      <scheme val="minor"/>
    </font>
    <font>
      <sz val="7"/>
      <color theme="1"/>
      <name val="Calibri"/>
      <family val="2"/>
      <scheme val="minor"/>
    </font>
    <font>
      <b/>
      <sz val="11"/>
      <color theme="9"/>
      <name val="Calibri"/>
      <family val="2"/>
      <scheme val="minor"/>
    </font>
    <font>
      <sz val="11"/>
      <color theme="9"/>
      <name val="Calibri"/>
      <family val="2"/>
      <scheme val="minor"/>
    </font>
    <font>
      <sz val="11"/>
      <color theme="6"/>
      <name val="Calibri"/>
      <family val="2"/>
      <scheme val="minor"/>
    </font>
    <font>
      <sz val="9"/>
      <color theme="1"/>
      <name val="Calibri"/>
      <family val="2"/>
      <scheme val="minor"/>
    </font>
    <font>
      <sz val="11"/>
      <color theme="1"/>
      <name val="Aptos Narrow"/>
      <family val="2"/>
    </font>
    <font>
      <sz val="8.8000000000000007"/>
      <color theme="1"/>
      <name val="Calibri"/>
      <family val="2"/>
    </font>
    <font>
      <b/>
      <sz val="11"/>
      <color rgb="FF00B050"/>
      <name val="Calibri"/>
      <family val="2"/>
      <scheme val="minor"/>
    </font>
    <font>
      <sz val="8"/>
      <color theme="1"/>
      <name val="Calibri"/>
      <family val="2"/>
      <scheme val="minor"/>
    </font>
    <font>
      <sz val="11"/>
      <color theme="0" tint="-0.34998626667073579"/>
      <name val="Calibri"/>
      <family val="2"/>
      <scheme val="minor"/>
    </font>
    <font>
      <b/>
      <sz val="11"/>
      <color theme="1"/>
      <name val="Aptos Narrow"/>
      <family val="2"/>
    </font>
    <font>
      <b/>
      <u/>
      <sz val="11"/>
      <color theme="10"/>
      <name val="Calibri"/>
      <family val="2"/>
      <scheme val="minor"/>
    </font>
    <font>
      <sz val="12"/>
      <color rgb="FF1377BC"/>
      <name val="Century Gothic"/>
      <family val="2"/>
    </font>
    <font>
      <sz val="10"/>
      <color theme="1"/>
      <name val="Century Gothic"/>
      <family val="2"/>
    </font>
    <font>
      <b/>
      <sz val="10"/>
      <color theme="1"/>
      <name val="Century Gothic"/>
      <family val="2"/>
    </font>
    <font>
      <sz val="7"/>
      <color theme="1"/>
      <name val="Times New Roman"/>
      <family val="1"/>
    </font>
    <font>
      <strike/>
      <sz val="11"/>
      <color theme="1"/>
      <name val="Calibri"/>
      <family val="2"/>
      <scheme val="minor"/>
    </font>
    <font>
      <sz val="14"/>
      <color theme="1"/>
      <name val="Calibri"/>
      <family val="2"/>
      <scheme val="minor"/>
    </font>
    <font>
      <b/>
      <sz val="14"/>
      <color theme="1"/>
      <name val="Calibri"/>
      <family val="2"/>
      <scheme val="minor"/>
    </font>
    <font>
      <i/>
      <sz val="14"/>
      <color theme="0" tint="-0.249977111117893"/>
      <name val="Calibri"/>
      <family val="2"/>
      <scheme val="minor"/>
    </font>
    <font>
      <b/>
      <sz val="11"/>
      <color theme="0" tint="-0.249977111117893"/>
      <name val="Calibri"/>
      <family val="2"/>
      <scheme val="minor"/>
    </font>
    <font>
      <i/>
      <sz val="11"/>
      <color theme="0" tint="-0.34998626667073579"/>
      <name val="Calibri"/>
      <family val="2"/>
      <scheme val="minor"/>
    </font>
    <font>
      <strike/>
      <sz val="11"/>
      <name val="Calibri"/>
      <family val="2"/>
      <scheme val="minor"/>
    </font>
    <font>
      <b/>
      <sz val="10"/>
      <color theme="1"/>
      <name val="Calibri"/>
      <family val="2"/>
      <scheme val="minor"/>
    </font>
    <font>
      <strike/>
      <sz val="10"/>
      <color theme="1"/>
      <name val="Calibri"/>
      <family val="2"/>
      <scheme val="minor"/>
    </font>
    <font>
      <sz val="14"/>
      <name val="Calibri"/>
      <family val="2"/>
      <scheme val="minor"/>
    </font>
    <font>
      <sz val="8"/>
      <color theme="1"/>
      <name val="Aptos Narrow"/>
      <family val="2"/>
    </font>
    <font>
      <sz val="10"/>
      <color theme="1"/>
      <name val="Aptos Narrow"/>
      <family val="2"/>
    </font>
    <font>
      <sz val="10"/>
      <color theme="1"/>
      <name val="Calibri"/>
      <family val="2"/>
    </font>
    <font>
      <sz val="8"/>
      <color theme="1"/>
      <name val="Calibri"/>
      <family val="2"/>
    </font>
    <font>
      <b/>
      <sz val="11"/>
      <color rgb="FF000000"/>
      <name val="Aptos Narrow"/>
      <family val="2"/>
    </font>
    <font>
      <b/>
      <sz val="11"/>
      <color rgb="FF000000"/>
      <name val="Calibri"/>
      <family val="2"/>
    </font>
    <font>
      <b/>
      <sz val="11"/>
      <color rgb="FF000000"/>
      <name val="Calibri"/>
    </font>
    <font>
      <b/>
      <sz val="11"/>
      <color rgb="FF000000"/>
      <name val="Aptos Narrow"/>
    </font>
    <font>
      <sz val="11"/>
      <color rgb="FFEE0000"/>
      <name val="Calibri"/>
      <family val="2"/>
      <scheme val="minor"/>
    </font>
    <font>
      <b/>
      <sz val="11"/>
      <color rgb="FFEE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s>
  <borders count="43">
    <border>
      <left/>
      <right/>
      <top/>
      <bottom/>
      <diagonal/>
    </border>
    <border>
      <left/>
      <right/>
      <top/>
      <bottom style="thick">
        <color theme="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ck">
        <color theme="4" tint="0.499984740745262"/>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right style="medium">
        <color indexed="64"/>
      </right>
      <top style="medium">
        <color indexed="64"/>
      </top>
      <bottom style="thick">
        <color theme="4"/>
      </bottom>
      <diagonal/>
    </border>
    <border>
      <left style="medium">
        <color indexed="64"/>
      </left>
      <right/>
      <top/>
      <bottom style="thick">
        <color theme="4" tint="0.499984740745262"/>
      </bottom>
      <diagonal/>
    </border>
    <border>
      <left/>
      <right style="medium">
        <color indexed="64"/>
      </right>
      <top/>
      <bottom style="thick">
        <color theme="4" tint="0.499984740745262"/>
      </bottom>
      <diagonal/>
    </border>
    <border>
      <left style="medium">
        <color indexed="64"/>
      </left>
      <right/>
      <top style="thick">
        <color theme="4"/>
      </top>
      <bottom style="thick">
        <color theme="4" tint="0.499984740745262"/>
      </bottom>
      <diagonal/>
    </border>
    <border>
      <left/>
      <right/>
      <top style="thick">
        <color theme="4"/>
      </top>
      <bottom style="thick">
        <color theme="4" tint="0.499984740745262"/>
      </bottom>
      <diagonal/>
    </border>
    <border>
      <left/>
      <right style="medium">
        <color indexed="64"/>
      </right>
      <top style="thick">
        <color theme="4"/>
      </top>
      <bottom style="thick">
        <color theme="4" tint="0.499984740745262"/>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medium">
        <color indexed="64"/>
      </left>
      <right style="hair">
        <color theme="0" tint="-0.34998626667073579"/>
      </right>
      <top style="medium">
        <color indexed="64"/>
      </top>
      <bottom style="hair">
        <color theme="0" tint="-0.34998626667073579"/>
      </bottom>
      <diagonal/>
    </border>
    <border>
      <left style="hair">
        <color theme="0" tint="-0.34998626667073579"/>
      </left>
      <right style="hair">
        <color theme="0" tint="-0.34998626667073579"/>
      </right>
      <top style="medium">
        <color indexed="64"/>
      </top>
      <bottom style="hair">
        <color theme="0" tint="-0.34998626667073579"/>
      </bottom>
      <diagonal/>
    </border>
    <border>
      <left style="hair">
        <color theme="0" tint="-0.34998626667073579"/>
      </left>
      <right style="medium">
        <color indexed="64"/>
      </right>
      <top style="medium">
        <color indexed="64"/>
      </top>
      <bottom style="hair">
        <color theme="0" tint="-0.34998626667073579"/>
      </bottom>
      <diagonal/>
    </border>
    <border>
      <left style="medium">
        <color indexed="64"/>
      </left>
      <right style="hair">
        <color theme="0" tint="-0.34998626667073579"/>
      </right>
      <top style="hair">
        <color theme="0" tint="-0.34998626667073579"/>
      </top>
      <bottom style="hair">
        <color theme="0" tint="-0.34998626667073579"/>
      </bottom>
      <diagonal/>
    </border>
    <border>
      <left style="hair">
        <color theme="0" tint="-0.34998626667073579"/>
      </left>
      <right style="medium">
        <color indexed="64"/>
      </right>
      <top style="hair">
        <color theme="0" tint="-0.34998626667073579"/>
      </top>
      <bottom style="hair">
        <color theme="0" tint="-0.34998626667073579"/>
      </bottom>
      <diagonal/>
    </border>
    <border>
      <left style="medium">
        <color indexed="64"/>
      </left>
      <right style="hair">
        <color theme="0" tint="-0.34998626667073579"/>
      </right>
      <top style="hair">
        <color theme="0" tint="-0.34998626667073579"/>
      </top>
      <bottom style="medium">
        <color indexed="64"/>
      </bottom>
      <diagonal/>
    </border>
    <border>
      <left style="hair">
        <color theme="0" tint="-0.34998626667073579"/>
      </left>
      <right style="hair">
        <color theme="0" tint="-0.34998626667073579"/>
      </right>
      <top style="hair">
        <color theme="0" tint="-0.34998626667073579"/>
      </top>
      <bottom style="medium">
        <color indexed="64"/>
      </bottom>
      <diagonal/>
    </border>
    <border>
      <left style="hair">
        <color theme="0" tint="-0.34998626667073579"/>
      </left>
      <right style="medium">
        <color indexed="64"/>
      </right>
      <top style="hair">
        <color theme="0" tint="-0.34998626667073579"/>
      </top>
      <bottom style="medium">
        <color indexed="64"/>
      </bottom>
      <diagonal/>
    </border>
    <border>
      <left/>
      <right style="medium">
        <color indexed="64"/>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right style="thin">
        <color indexed="64"/>
      </right>
      <top/>
      <bottom/>
      <diagonal/>
    </border>
    <border>
      <left style="medium">
        <color indexed="64"/>
      </left>
      <right style="medium">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s>
  <cellStyleXfs count="5">
    <xf numFmtId="0" fontId="0" fillId="0" borderId="0"/>
    <xf numFmtId="0" fontId="4" fillId="0" borderId="0" applyNumberFormat="0" applyFill="0" applyBorder="0" applyAlignment="0" applyProtection="0"/>
    <xf numFmtId="9" fontId="11" fillId="0" borderId="0" applyFont="0" applyFill="0" applyBorder="0" applyAlignment="0" applyProtection="0"/>
    <xf numFmtId="0" fontId="12" fillId="0" borderId="1" applyNumberFormat="0" applyFill="0" applyAlignment="0" applyProtection="0"/>
    <xf numFmtId="0" fontId="13" fillId="0" borderId="15" applyNumberFormat="0" applyFill="0" applyAlignment="0" applyProtection="0"/>
  </cellStyleXfs>
  <cellXfs count="227">
    <xf numFmtId="0" fontId="0" fillId="0" borderId="0" xfId="0"/>
    <xf numFmtId="0" fontId="3" fillId="0" borderId="0" xfId="0" applyFont="1"/>
    <xf numFmtId="0" fontId="6" fillId="0" borderId="0" xfId="0" applyFont="1"/>
    <xf numFmtId="0" fontId="0" fillId="0" borderId="0" xfId="0" applyAlignment="1">
      <alignment vertical="center"/>
    </xf>
    <xf numFmtId="0" fontId="1" fillId="0" borderId="2" xfId="0" applyFont="1" applyBorder="1" applyAlignment="1">
      <alignment horizontal="center"/>
    </xf>
    <xf numFmtId="0" fontId="1" fillId="4" borderId="2" xfId="0" applyFont="1" applyFill="1" applyBorder="1" applyAlignment="1">
      <alignment horizontal="center"/>
    </xf>
    <xf numFmtId="0" fontId="1" fillId="0" borderId="3" xfId="0" applyFont="1" applyBorder="1"/>
    <xf numFmtId="0" fontId="0" fillId="0" borderId="4" xfId="0" applyBorder="1"/>
    <xf numFmtId="0" fontId="0" fillId="0" borderId="5" xfId="0" applyBorder="1"/>
    <xf numFmtId="0" fontId="1" fillId="0" borderId="6" xfId="0" applyFont="1" applyBorder="1"/>
    <xf numFmtId="0" fontId="0" fillId="0" borderId="7" xfId="0" applyBorder="1"/>
    <xf numFmtId="0" fontId="0" fillId="0" borderId="6" xfId="0" applyBorder="1"/>
    <xf numFmtId="0" fontId="1" fillId="0" borderId="8" xfId="0" applyFont="1" applyBorder="1" applyAlignment="1">
      <alignment horizontal="center"/>
    </xf>
    <xf numFmtId="0" fontId="1" fillId="4" borderId="9" xfId="0" applyFont="1" applyFill="1" applyBorder="1" applyAlignment="1">
      <alignment horizontal="center"/>
    </xf>
    <xf numFmtId="165" fontId="0" fillId="0" borderId="0" xfId="2" applyNumberFormat="1" applyFont="1" applyBorder="1"/>
    <xf numFmtId="0" fontId="0" fillId="4" borderId="7" xfId="0" applyFill="1" applyBorder="1"/>
    <xf numFmtId="0" fontId="0" fillId="0" borderId="8" xfId="0" applyBorder="1"/>
    <xf numFmtId="2" fontId="0" fillId="0" borderId="2" xfId="0" applyNumberFormat="1" applyBorder="1"/>
    <xf numFmtId="2" fontId="0" fillId="4" borderId="2" xfId="0" applyNumberFormat="1" applyFill="1" applyBorder="1"/>
    <xf numFmtId="165" fontId="0" fillId="0" borderId="2" xfId="2" applyNumberFormat="1" applyFont="1" applyBorder="1"/>
    <xf numFmtId="0" fontId="0" fillId="0" borderId="2" xfId="0" applyBorder="1"/>
    <xf numFmtId="0" fontId="0" fillId="4" borderId="9" xfId="0" applyFill="1" applyBorder="1"/>
    <xf numFmtId="0" fontId="0" fillId="0" borderId="10" xfId="0" applyBorder="1"/>
    <xf numFmtId="0" fontId="1" fillId="0" borderId="0" xfId="0" applyFont="1" applyAlignment="1">
      <alignment horizontal="center"/>
    </xf>
    <xf numFmtId="0" fontId="14" fillId="0" borderId="6" xfId="0" applyFont="1" applyBorder="1"/>
    <xf numFmtId="0" fontId="0" fillId="0" borderId="0" xfId="0" applyAlignment="1">
      <alignment horizontal="center"/>
    </xf>
    <xf numFmtId="2" fontId="0" fillId="0" borderId="0" xfId="0" applyNumberFormat="1"/>
    <xf numFmtId="2" fontId="0" fillId="4" borderId="0" xfId="0" applyNumberFormat="1" applyFill="1"/>
    <xf numFmtId="2" fontId="16" fillId="0" borderId="0" xfId="0" applyNumberFormat="1" applyFont="1" applyAlignment="1">
      <alignment horizontal="center"/>
    </xf>
    <xf numFmtId="2" fontId="0" fillId="4" borderId="0" xfId="0" applyNumberFormat="1" applyFill="1" applyAlignment="1">
      <alignment horizontal="right"/>
    </xf>
    <xf numFmtId="0" fontId="10" fillId="0" borderId="6" xfId="0" applyFont="1" applyBorder="1"/>
    <xf numFmtId="0" fontId="10" fillId="0" borderId="8" xfId="0" applyFont="1" applyBorder="1"/>
    <xf numFmtId="0" fontId="17" fillId="0" borderId="6" xfId="0" applyFont="1" applyBorder="1"/>
    <xf numFmtId="2" fontId="0" fillId="4" borderId="7" xfId="0" applyNumberFormat="1" applyFill="1" applyBorder="1"/>
    <xf numFmtId="0" fontId="14" fillId="0" borderId="8" xfId="0" applyFont="1" applyBorder="1"/>
    <xf numFmtId="0" fontId="18" fillId="0" borderId="6" xfId="0" applyFont="1" applyBorder="1"/>
    <xf numFmtId="0" fontId="19" fillId="0" borderId="6" xfId="0" applyFont="1" applyBorder="1"/>
    <xf numFmtId="0" fontId="7" fillId="0" borderId="6" xfId="0" applyFont="1" applyBorder="1"/>
    <xf numFmtId="0" fontId="7" fillId="0" borderId="8" xfId="0" applyFont="1" applyBorder="1"/>
    <xf numFmtId="2" fontId="0" fillId="2" borderId="0" xfId="0" applyNumberFormat="1" applyFill="1"/>
    <xf numFmtId="0" fontId="18" fillId="0" borderId="8" xfId="0" applyFont="1" applyBorder="1"/>
    <xf numFmtId="0" fontId="8" fillId="0" borderId="6" xfId="0" applyFont="1" applyBorder="1"/>
    <xf numFmtId="0" fontId="23" fillId="0" borderId="6" xfId="0" applyFont="1" applyBorder="1"/>
    <xf numFmtId="0" fontId="8" fillId="0" borderId="8" xfId="0" applyFont="1" applyBorder="1"/>
    <xf numFmtId="165" fontId="0" fillId="0" borderId="0" xfId="2" applyNumberFormat="1" applyFont="1" applyFill="1" applyBorder="1"/>
    <xf numFmtId="165" fontId="0" fillId="4" borderId="0" xfId="2" applyNumberFormat="1" applyFont="1" applyFill="1" applyBorder="1"/>
    <xf numFmtId="0" fontId="0" fillId="4" borderId="0" xfId="0" applyFill="1"/>
    <xf numFmtId="165" fontId="0" fillId="0" borderId="2" xfId="2" applyNumberFormat="1" applyFont="1" applyFill="1" applyBorder="1"/>
    <xf numFmtId="0" fontId="17" fillId="0" borderId="8" xfId="0" applyFont="1" applyBorder="1"/>
    <xf numFmtId="0" fontId="0" fillId="0" borderId="24" xfId="0" applyBorder="1" applyAlignment="1">
      <alignment vertical="center"/>
    </xf>
    <xf numFmtId="0" fontId="0" fillId="3" borderId="24" xfId="0" applyFill="1" applyBorder="1" applyAlignment="1">
      <alignment vertical="center"/>
    </xf>
    <xf numFmtId="0" fontId="25" fillId="0" borderId="24" xfId="0" applyFont="1" applyBorder="1" applyAlignment="1">
      <alignment vertical="center"/>
    </xf>
    <xf numFmtId="0" fontId="25" fillId="0" borderId="24" xfId="0" applyFont="1" applyBorder="1" applyAlignment="1">
      <alignment vertical="center" wrapText="1"/>
    </xf>
    <xf numFmtId="0" fontId="7" fillId="0" borderId="24"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0" fillId="0" borderId="29" xfId="0" applyBorder="1" applyAlignment="1">
      <alignment vertical="center"/>
    </xf>
    <xf numFmtId="0" fontId="7" fillId="0" borderId="29" xfId="0" applyFont="1" applyBorder="1" applyAlignment="1">
      <alignment vertical="center"/>
    </xf>
    <xf numFmtId="0" fontId="5" fillId="0" borderId="29" xfId="1" applyFont="1" applyBorder="1" applyAlignment="1">
      <alignment vertical="center"/>
    </xf>
    <xf numFmtId="0" fontId="0" fillId="0" borderId="31" xfId="0" applyBorder="1" applyAlignment="1">
      <alignment vertical="center"/>
    </xf>
    <xf numFmtId="0" fontId="25" fillId="0" borderId="31" xfId="0" applyFont="1" applyBorder="1" applyAlignment="1">
      <alignment vertical="center" wrapText="1"/>
    </xf>
    <xf numFmtId="0" fontId="25" fillId="0" borderId="31" xfId="0" applyFont="1" applyBorder="1" applyAlignment="1">
      <alignment vertical="center"/>
    </xf>
    <xf numFmtId="0" fontId="25" fillId="0" borderId="32" xfId="0" applyFont="1" applyBorder="1" applyAlignment="1">
      <alignment vertical="center"/>
    </xf>
    <xf numFmtId="0" fontId="15" fillId="0" borderId="29" xfId="0" applyFont="1" applyBorder="1"/>
    <xf numFmtId="164" fontId="0" fillId="0" borderId="4" xfId="0" applyNumberFormat="1" applyBorder="1" applyAlignment="1">
      <alignment horizontal="left"/>
    </xf>
    <xf numFmtId="0" fontId="24" fillId="0" borderId="0" xfId="0" applyFont="1" applyAlignment="1">
      <alignment horizontal="left" vertical="top" wrapText="1"/>
    </xf>
    <xf numFmtId="0" fontId="1" fillId="4" borderId="0" xfId="0" applyFont="1" applyFill="1" applyAlignment="1">
      <alignment horizontal="center"/>
    </xf>
    <xf numFmtId="0" fontId="1" fillId="0" borderId="9" xfId="0" applyFont="1" applyBorder="1" applyAlignment="1">
      <alignment horizontal="center"/>
    </xf>
    <xf numFmtId="2" fontId="0" fillId="4" borderId="14" xfId="0" applyNumberFormat="1" applyFill="1" applyBorder="1"/>
    <xf numFmtId="2" fontId="0" fillId="4" borderId="9" xfId="0" applyNumberFormat="1" applyFill="1" applyBorder="1"/>
    <xf numFmtId="0" fontId="12" fillId="0" borderId="0" xfId="3" applyBorder="1" applyAlignment="1">
      <alignment horizontal="center"/>
    </xf>
    <xf numFmtId="0" fontId="13" fillId="0" borderId="0" xfId="4" applyBorder="1" applyAlignment="1">
      <alignment horizontal="center"/>
    </xf>
    <xf numFmtId="9" fontId="0" fillId="4" borderId="0" xfId="2" applyFont="1" applyFill="1" applyBorder="1"/>
    <xf numFmtId="0" fontId="0" fillId="2" borderId="0" xfId="0" applyFill="1" applyAlignment="1">
      <alignment horizontal="center"/>
    </xf>
    <xf numFmtId="0" fontId="1" fillId="0" borderId="0" xfId="0" applyFont="1"/>
    <xf numFmtId="0" fontId="28" fillId="0" borderId="0" xfId="0" applyFont="1" applyAlignment="1">
      <alignment vertical="center"/>
    </xf>
    <xf numFmtId="0" fontId="30" fillId="0" borderId="0" xfId="0" applyFont="1" applyAlignment="1">
      <alignment vertical="center"/>
    </xf>
    <xf numFmtId="0" fontId="29" fillId="0" borderId="0" xfId="0" applyFont="1" applyAlignment="1">
      <alignment vertical="center" wrapText="1"/>
    </xf>
    <xf numFmtId="2" fontId="32" fillId="4" borderId="0" xfId="0" applyNumberFormat="1" applyFont="1" applyFill="1"/>
    <xf numFmtId="0" fontId="33" fillId="0" borderId="0" xfId="0" applyFont="1"/>
    <xf numFmtId="0" fontId="34" fillId="0" borderId="0" xfId="0" applyFont="1"/>
    <xf numFmtId="0" fontId="35" fillId="0" borderId="0" xfId="0" applyFont="1"/>
    <xf numFmtId="0" fontId="1" fillId="0" borderId="24" xfId="0" applyFont="1" applyBorder="1" applyAlignment="1">
      <alignment vertical="center"/>
    </xf>
    <xf numFmtId="0" fontId="9" fillId="0" borderId="24" xfId="0" applyFont="1" applyBorder="1" applyAlignment="1">
      <alignment vertical="center" wrapText="1"/>
    </xf>
    <xf numFmtId="0" fontId="36" fillId="0" borderId="6" xfId="0" applyFont="1" applyBorder="1"/>
    <xf numFmtId="0" fontId="37" fillId="0" borderId="29" xfId="0" applyFont="1" applyBorder="1" applyAlignment="1">
      <alignment vertical="center" wrapText="1"/>
    </xf>
    <xf numFmtId="0" fontId="25" fillId="0" borderId="0" xfId="0" applyFont="1"/>
    <xf numFmtId="0" fontId="32" fillId="0" borderId="0" xfId="0" applyFont="1"/>
    <xf numFmtId="0" fontId="38" fillId="0" borderId="0" xfId="0" applyFont="1"/>
    <xf numFmtId="0" fontId="1" fillId="2" borderId="0" xfId="0" applyFont="1" applyFill="1"/>
    <xf numFmtId="0" fontId="9" fillId="0" borderId="0" xfId="0" applyFont="1"/>
    <xf numFmtId="0" fontId="9" fillId="2" borderId="0" xfId="0" applyFont="1" applyFill="1"/>
    <xf numFmtId="0" fontId="1" fillId="0" borderId="29" xfId="0" applyFont="1" applyBorder="1" applyAlignment="1">
      <alignment vertical="center"/>
    </xf>
    <xf numFmtId="0" fontId="9" fillId="0" borderId="24" xfId="0" applyFont="1" applyBorder="1" applyAlignment="1">
      <alignment vertical="center"/>
    </xf>
    <xf numFmtId="0" fontId="9" fillId="0" borderId="29" xfId="0" applyFont="1" applyBorder="1" applyAlignment="1">
      <alignment vertical="center"/>
    </xf>
    <xf numFmtId="0" fontId="1" fillId="0" borderId="34" xfId="0" applyFont="1" applyBorder="1" applyAlignment="1">
      <alignment vertical="center"/>
    </xf>
    <xf numFmtId="0" fontId="1" fillId="0" borderId="33" xfId="0" applyFont="1" applyBorder="1" applyAlignment="1">
      <alignment vertical="center"/>
    </xf>
    <xf numFmtId="0" fontId="9" fillId="0" borderId="29" xfId="0" applyFont="1" applyBorder="1" applyAlignment="1">
      <alignment horizontal="left" vertical="center"/>
    </xf>
    <xf numFmtId="0" fontId="39" fillId="0" borderId="29" xfId="0" applyFont="1" applyBorder="1"/>
    <xf numFmtId="0" fontId="39" fillId="0" borderId="32" xfId="0" applyFont="1" applyBorder="1"/>
    <xf numFmtId="0" fontId="40" fillId="0" borderId="29" xfId="0" applyFont="1" applyBorder="1"/>
    <xf numFmtId="0" fontId="41" fillId="0" borderId="0" xfId="0" applyFont="1"/>
    <xf numFmtId="0" fontId="7" fillId="0" borderId="34" xfId="0" applyFont="1" applyBorder="1" applyAlignment="1">
      <alignment vertical="center"/>
    </xf>
    <xf numFmtId="0" fontId="9" fillId="0" borderId="34" xfId="0" applyFont="1" applyBorder="1" applyAlignment="1">
      <alignment vertical="center"/>
    </xf>
    <xf numFmtId="0" fontId="9" fillId="0" borderId="33" xfId="0" applyFont="1" applyBorder="1" applyAlignment="1">
      <alignment vertical="center"/>
    </xf>
    <xf numFmtId="0" fontId="0" fillId="0" borderId="35" xfId="0" applyBorder="1"/>
    <xf numFmtId="0" fontId="0" fillId="0" borderId="36" xfId="0" applyBorder="1" applyAlignment="1">
      <alignment horizontal="center"/>
    </xf>
    <xf numFmtId="0" fontId="0" fillId="0" borderId="36" xfId="0" applyBorder="1"/>
    <xf numFmtId="0" fontId="1" fillId="0" borderId="0" xfId="0" applyFont="1" applyAlignment="1">
      <alignment textRotation="90"/>
    </xf>
    <xf numFmtId="0" fontId="1" fillId="0" borderId="37" xfId="0" applyFont="1" applyBorder="1" applyAlignment="1">
      <alignment textRotation="90"/>
    </xf>
    <xf numFmtId="0" fontId="0" fillId="0" borderId="37" xfId="0" applyBorder="1"/>
    <xf numFmtId="0" fontId="1" fillId="0" borderId="35" xfId="0" applyFont="1" applyBorder="1" applyAlignment="1">
      <alignment textRotation="90"/>
    </xf>
    <xf numFmtId="0" fontId="1" fillId="0" borderId="13" xfId="0" applyFont="1" applyBorder="1"/>
    <xf numFmtId="0" fontId="0" fillId="0" borderId="13" xfId="0" applyBorder="1"/>
    <xf numFmtId="0" fontId="0" fillId="4" borderId="39" xfId="0" applyFill="1" applyBorder="1"/>
    <xf numFmtId="0" fontId="0" fillId="4" borderId="38" xfId="0" applyFill="1" applyBorder="1" applyAlignment="1">
      <alignment textRotation="90"/>
    </xf>
    <xf numFmtId="0" fontId="1" fillId="0" borderId="2" xfId="0" applyFont="1" applyBorder="1"/>
    <xf numFmtId="0" fontId="0" fillId="0" borderId="40" xfId="0" applyBorder="1"/>
    <xf numFmtId="0" fontId="0" fillId="0" borderId="41" xfId="0" applyBorder="1"/>
    <xf numFmtId="0" fontId="0" fillId="4" borderId="13" xfId="0" applyFill="1" applyBorder="1"/>
    <xf numFmtId="0" fontId="0" fillId="0" borderId="38" xfId="0" applyBorder="1"/>
    <xf numFmtId="9" fontId="14" fillId="4" borderId="0" xfId="2" applyFont="1" applyFill="1" applyBorder="1"/>
    <xf numFmtId="9" fontId="8" fillId="4" borderId="0" xfId="2" applyFont="1" applyFill="1" applyBorder="1"/>
    <xf numFmtId="9" fontId="0" fillId="0" borderId="37" xfId="2" applyFont="1" applyBorder="1"/>
    <xf numFmtId="9" fontId="0" fillId="0" borderId="38" xfId="2" applyFont="1" applyBorder="1"/>
    <xf numFmtId="9" fontId="0" fillId="0" borderId="13" xfId="2" applyFont="1" applyBorder="1"/>
    <xf numFmtId="9" fontId="0" fillId="0" borderId="39" xfId="2" applyFont="1" applyBorder="1"/>
    <xf numFmtId="0" fontId="13" fillId="0" borderId="21" xfId="4" applyBorder="1" applyAlignment="1"/>
    <xf numFmtId="0" fontId="13" fillId="0" borderId="22" xfId="4" applyBorder="1" applyAlignment="1"/>
    <xf numFmtId="0" fontId="13" fillId="0" borderId="23" xfId="4" applyBorder="1" applyAlignment="1"/>
    <xf numFmtId="0" fontId="12" fillId="0" borderId="16" xfId="3" applyBorder="1" applyAlignment="1"/>
    <xf numFmtId="0" fontId="12" fillId="0" borderId="17" xfId="3" applyBorder="1" applyAlignment="1"/>
    <xf numFmtId="0" fontId="12" fillId="0" borderId="18" xfId="3" applyBorder="1" applyAlignment="1"/>
    <xf numFmtId="0" fontId="17" fillId="0" borderId="0" xfId="0" applyFont="1"/>
    <xf numFmtId="0" fontId="47" fillId="0" borderId="0" xfId="0" applyFont="1" applyAlignment="1">
      <alignment horizontal="center"/>
    </xf>
    <xf numFmtId="0" fontId="36" fillId="0" borderId="0" xfId="0" applyFont="1"/>
    <xf numFmtId="0" fontId="8" fillId="0" borderId="0" xfId="0" applyFont="1"/>
    <xf numFmtId="2" fontId="1" fillId="4" borderId="7" xfId="0" applyNumberFormat="1" applyFont="1" applyFill="1" applyBorder="1"/>
    <xf numFmtId="0" fontId="7" fillId="0" borderId="24" xfId="0" applyFont="1" applyBorder="1" applyAlignment="1">
      <alignment vertical="center" wrapText="1"/>
    </xf>
    <xf numFmtId="0" fontId="17" fillId="0" borderId="13" xfId="0" applyFont="1" applyBorder="1"/>
    <xf numFmtId="0" fontId="7" fillId="0" borderId="0" xfId="0" applyFont="1"/>
    <xf numFmtId="0" fontId="50" fillId="0" borderId="0" xfId="0" applyFont="1"/>
    <xf numFmtId="0" fontId="51" fillId="0" borderId="0" xfId="0" applyFont="1"/>
    <xf numFmtId="0" fontId="14" fillId="0" borderId="0" xfId="0" applyFont="1"/>
    <xf numFmtId="0" fontId="10" fillId="0" borderId="0" xfId="0" applyFont="1"/>
    <xf numFmtId="0" fontId="10" fillId="0" borderId="42" xfId="0" applyFont="1" applyBorder="1"/>
    <xf numFmtId="0" fontId="50" fillId="0" borderId="6" xfId="0" applyFont="1" applyBorder="1"/>
    <xf numFmtId="0" fontId="51" fillId="0" borderId="6" xfId="0" applyFont="1" applyBorder="1"/>
    <xf numFmtId="0" fontId="1" fillId="5" borderId="24" xfId="0" applyFont="1" applyFill="1" applyBorder="1" applyAlignment="1">
      <alignment vertical="center"/>
    </xf>
    <xf numFmtId="0" fontId="1" fillId="0" borderId="24" xfId="0" applyFont="1" applyBorder="1" applyAlignment="1">
      <alignment vertical="center" wrapText="1"/>
    </xf>
    <xf numFmtId="0" fontId="0" fillId="0" borderId="0" xfId="0" applyAlignment="1">
      <alignment wrapText="1"/>
    </xf>
    <xf numFmtId="0" fontId="0" fillId="0" borderId="24" xfId="0" applyBorder="1" applyAlignment="1">
      <alignment vertical="center" wrapText="1"/>
    </xf>
    <xf numFmtId="0" fontId="17" fillId="0" borderId="28" xfId="0" applyFont="1" applyBorder="1" applyAlignment="1">
      <alignment vertical="center"/>
    </xf>
    <xf numFmtId="0" fontId="14" fillId="0" borderId="28" xfId="0" applyFont="1" applyBorder="1" applyAlignment="1">
      <alignment vertical="center"/>
    </xf>
    <xf numFmtId="0" fontId="17" fillId="0" borderId="30" xfId="0" applyFont="1" applyBorder="1" applyAlignment="1">
      <alignment vertical="center"/>
    </xf>
    <xf numFmtId="166" fontId="0" fillId="0" borderId="0" xfId="0" applyNumberFormat="1"/>
    <xf numFmtId="9" fontId="1" fillId="0" borderId="0" xfId="2" applyFont="1"/>
    <xf numFmtId="9" fontId="11" fillId="0" borderId="0" xfId="2" applyFont="1" applyAlignment="1">
      <alignment horizontal="center" vertical="center"/>
    </xf>
    <xf numFmtId="9" fontId="11" fillId="0" borderId="13" xfId="2" applyFont="1" applyBorder="1" applyAlignment="1">
      <alignment horizontal="center" vertical="center"/>
    </xf>
    <xf numFmtId="9" fontId="11" fillId="0" borderId="2" xfId="2" applyFont="1" applyBorder="1" applyAlignment="1">
      <alignment horizontal="center" vertical="center"/>
    </xf>
    <xf numFmtId="9" fontId="11" fillId="0" borderId="13" xfId="2" applyFont="1" applyBorder="1" applyAlignment="1">
      <alignment horizontal="center" vertical="center" wrapText="1"/>
    </xf>
    <xf numFmtId="0" fontId="15" fillId="0" borderId="28" xfId="0" applyFont="1" applyBorder="1" applyAlignment="1">
      <alignment horizontal="left"/>
    </xf>
    <xf numFmtId="0" fontId="15" fillId="0" borderId="24" xfId="0" applyFont="1" applyBorder="1" applyAlignment="1">
      <alignment horizontal="left"/>
    </xf>
    <xf numFmtId="0" fontId="15" fillId="0" borderId="30" xfId="0" applyFont="1" applyBorder="1" applyAlignment="1">
      <alignment horizontal="left"/>
    </xf>
    <xf numFmtId="0" fontId="15" fillId="0" borderId="31" xfId="0" applyFont="1" applyBorder="1" applyAlignment="1">
      <alignment horizontal="left"/>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5" fillId="0" borderId="28" xfId="0" applyFont="1" applyBorder="1" applyAlignment="1">
      <alignment horizontal="left" wrapText="1"/>
    </xf>
    <xf numFmtId="0" fontId="15" fillId="0" borderId="24" xfId="0" applyFont="1" applyBorder="1" applyAlignment="1">
      <alignment horizontal="left" wrapText="1"/>
    </xf>
    <xf numFmtId="0" fontId="40" fillId="0" borderId="28" xfId="0" applyFont="1" applyBorder="1" applyAlignment="1">
      <alignment horizontal="left"/>
    </xf>
    <xf numFmtId="0" fontId="40" fillId="0" borderId="24" xfId="0" applyFont="1" applyBorder="1" applyAlignment="1">
      <alignment horizontal="left"/>
    </xf>
    <xf numFmtId="0" fontId="1" fillId="0" borderId="0" xfId="0" applyFont="1" applyAlignment="1">
      <alignment horizontal="center"/>
    </xf>
    <xf numFmtId="0" fontId="1" fillId="0" borderId="13"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7" xfId="0" applyFont="1" applyBorder="1" applyAlignment="1">
      <alignment horizontal="center"/>
    </xf>
    <xf numFmtId="0" fontId="1" fillId="0" borderId="35" xfId="0" applyFont="1" applyBorder="1" applyAlignment="1">
      <alignment horizontal="center"/>
    </xf>
    <xf numFmtId="9" fontId="1" fillId="0" borderId="0" xfId="2" applyFont="1" applyAlignment="1">
      <alignment horizontal="center" wrapText="1"/>
    </xf>
    <xf numFmtId="9" fontId="1" fillId="0" borderId="2" xfId="2" applyFont="1" applyBorder="1" applyAlignment="1">
      <alignment horizontal="center" wrapText="1"/>
    </xf>
    <xf numFmtId="0" fontId="1" fillId="0" borderId="13" xfId="0" applyFont="1" applyBorder="1" applyAlignment="1">
      <alignment horizontal="center" vertical="center"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0" fontId="15" fillId="0" borderId="0" xfId="0" applyFont="1" applyAlignment="1">
      <alignment horizontal="left" vertical="top" wrapText="1"/>
    </xf>
    <xf numFmtId="0" fontId="15" fillId="0" borderId="7" xfId="0" applyFont="1" applyBorder="1" applyAlignment="1">
      <alignment horizontal="left" vertical="top" wrapText="1"/>
    </xf>
    <xf numFmtId="0" fontId="15" fillId="0" borderId="11" xfId="0" applyFont="1" applyBorder="1" applyAlignment="1">
      <alignment horizontal="left" vertical="top" wrapText="1"/>
    </xf>
    <xf numFmtId="0" fontId="15" fillId="0" borderId="12" xfId="0" applyFont="1" applyBorder="1" applyAlignment="1">
      <alignment horizontal="left" vertical="top" wrapText="1"/>
    </xf>
    <xf numFmtId="0" fontId="12" fillId="0" borderId="16" xfId="3" applyBorder="1" applyAlignment="1">
      <alignment horizontal="center"/>
    </xf>
    <xf numFmtId="0" fontId="12" fillId="0" borderId="17" xfId="3" applyBorder="1" applyAlignment="1">
      <alignment horizontal="center"/>
    </xf>
    <xf numFmtId="0" fontId="12" fillId="0" borderId="18" xfId="3" applyBorder="1" applyAlignment="1">
      <alignment horizontal="center"/>
    </xf>
    <xf numFmtId="0" fontId="13" fillId="0" borderId="21" xfId="4" applyBorder="1" applyAlignment="1">
      <alignment horizontal="center"/>
    </xf>
    <xf numFmtId="0" fontId="13" fillId="0" borderId="22" xfId="4" applyBorder="1" applyAlignment="1">
      <alignment horizontal="center"/>
    </xf>
    <xf numFmtId="0" fontId="13" fillId="0" borderId="23" xfId="4" applyBorder="1" applyAlignment="1">
      <alignment horizontal="center"/>
    </xf>
    <xf numFmtId="164" fontId="0" fillId="0" borderId="4" xfId="0" applyNumberFormat="1" applyBorder="1" applyAlignment="1">
      <alignment horizontal="left"/>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15" fillId="0" borderId="0" xfId="0" applyFont="1" applyAlignment="1">
      <alignment horizontal="left" vertical="center" wrapText="1"/>
    </xf>
    <xf numFmtId="0" fontId="15" fillId="0" borderId="7" xfId="0" applyFont="1" applyBorder="1" applyAlignment="1">
      <alignment horizontal="left" vertical="center" wrapText="1"/>
    </xf>
    <xf numFmtId="0" fontId="15" fillId="0" borderId="11" xfId="0" applyFont="1" applyBorder="1" applyAlignment="1">
      <alignment horizontal="left" vertical="center" wrapText="1"/>
    </xf>
    <xf numFmtId="0" fontId="15" fillId="0" borderId="12" xfId="0" applyFont="1" applyBorder="1" applyAlignment="1">
      <alignment horizontal="left" vertical="center" wrapText="1"/>
    </xf>
    <xf numFmtId="0" fontId="29" fillId="0" borderId="0" xfId="0" applyFont="1" applyAlignment="1">
      <alignment horizontal="left" vertical="center" wrapText="1"/>
    </xf>
    <xf numFmtId="0" fontId="27" fillId="0" borderId="0" xfId="1" applyFont="1" applyAlignment="1">
      <alignment horizontal="center"/>
    </xf>
    <xf numFmtId="0" fontId="24" fillId="0" borderId="13" xfId="0" applyFont="1" applyBorder="1" applyAlignment="1">
      <alignment horizontal="left" vertical="top" wrapText="1"/>
    </xf>
    <xf numFmtId="0" fontId="24" fillId="0" borderId="0" xfId="0" applyFont="1" applyAlignment="1">
      <alignment horizontal="left" vertical="top" wrapText="1"/>
    </xf>
    <xf numFmtId="0" fontId="24" fillId="0" borderId="14" xfId="0" applyFont="1" applyBorder="1" applyAlignment="1">
      <alignment horizontal="left" vertical="top" wrapText="1"/>
    </xf>
    <xf numFmtId="0" fontId="24" fillId="0" borderId="7" xfId="0" applyFont="1" applyBorder="1" applyAlignment="1">
      <alignment horizontal="left" vertical="top" wrapText="1"/>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3" fillId="0" borderId="19" xfId="4" applyBorder="1" applyAlignment="1">
      <alignment horizontal="center"/>
    </xf>
    <xf numFmtId="0" fontId="13" fillId="0" borderId="15" xfId="4" applyAlignment="1">
      <alignment horizontal="center"/>
    </xf>
    <xf numFmtId="0" fontId="13" fillId="0" borderId="20" xfId="4" applyBorder="1" applyAlignment="1">
      <alignment horizontal="center"/>
    </xf>
    <xf numFmtId="0" fontId="20" fillId="0" borderId="13" xfId="0" applyFont="1" applyBorder="1" applyAlignment="1">
      <alignment horizontal="left" vertical="center" wrapText="1"/>
    </xf>
    <xf numFmtId="0" fontId="20" fillId="0" borderId="14" xfId="0" applyFont="1" applyBorder="1" applyAlignment="1">
      <alignment horizontal="left" vertical="center" wrapText="1"/>
    </xf>
    <xf numFmtId="0" fontId="20" fillId="0" borderId="0" xfId="0" applyFont="1" applyAlignment="1">
      <alignment horizontal="left" vertical="center" wrapText="1"/>
    </xf>
    <xf numFmtId="0" fontId="20" fillId="0" borderId="7" xfId="0" applyFont="1" applyBorder="1" applyAlignment="1">
      <alignment horizontal="left" vertical="center" wrapText="1"/>
    </xf>
    <xf numFmtId="0" fontId="20" fillId="0" borderId="11" xfId="0" applyFont="1" applyBorder="1" applyAlignment="1">
      <alignment horizontal="left" vertical="center" wrapText="1"/>
    </xf>
    <xf numFmtId="0" fontId="20" fillId="0" borderId="12" xfId="0" applyFont="1" applyBorder="1" applyAlignment="1">
      <alignment horizontal="left" vertical="center" wrapText="1"/>
    </xf>
    <xf numFmtId="0" fontId="4" fillId="0" borderId="0" xfId="1" applyAlignment="1">
      <alignment horizontal="left" vertical="center" wrapText="1"/>
    </xf>
    <xf numFmtId="0" fontId="0" fillId="0" borderId="0" xfId="0" applyAlignment="1">
      <alignment horizontal="left" vertical="center" wrapText="1"/>
    </xf>
  </cellXfs>
  <cellStyles count="5">
    <cellStyle name="Heading 1" xfId="3" builtinId="16"/>
    <cellStyle name="Heading 2" xfId="4" builtinId="17"/>
    <cellStyle name="Hyperlink" xfId="1" builtinId="8"/>
    <cellStyle name="Normal" xfId="0" builtinId="0"/>
    <cellStyle name="Percent" xfId="2" builtinId="5"/>
  </cellStyles>
  <dxfs count="80">
    <dxf>
      <font>
        <color rgb="FFFF0000"/>
      </font>
    </dxf>
    <dxf>
      <font>
        <b val="0"/>
        <i val="0"/>
        <color rgb="FFFF0000"/>
      </font>
    </dxf>
    <dxf>
      <font>
        <color rgb="FFFF0000"/>
      </font>
    </dxf>
    <dxf>
      <font>
        <color rgb="FFFF0000"/>
      </font>
    </dxf>
    <dxf>
      <font>
        <color rgb="FFFF0000"/>
      </font>
    </dxf>
    <dxf>
      <font>
        <color rgb="FFFF0000"/>
      </font>
    </dxf>
    <dxf>
      <font>
        <b val="0"/>
        <i val="0"/>
        <color rgb="FFFF0000"/>
      </font>
    </dxf>
    <dxf>
      <font>
        <color rgb="FFFF0000"/>
      </font>
    </dxf>
    <dxf>
      <font>
        <b val="0"/>
        <i val="0"/>
        <color rgb="FFFF0000"/>
      </font>
    </dxf>
    <dxf>
      <font>
        <color rgb="FFFF0000"/>
      </font>
    </dxf>
    <dxf>
      <font>
        <color rgb="FFFF0000"/>
      </font>
    </dxf>
    <dxf>
      <font>
        <b val="0"/>
        <i val="0"/>
        <color rgb="FFFF0000"/>
      </font>
    </dxf>
    <dxf>
      <font>
        <b val="0"/>
        <i val="0"/>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color rgb="FFFF0000"/>
      </font>
    </dxf>
    <dxf>
      <font>
        <color rgb="FFFF0000"/>
      </font>
    </dxf>
    <dxf>
      <font>
        <b val="0"/>
        <i val="0"/>
        <color rgb="FFFF0000"/>
      </font>
    </dxf>
    <dxf>
      <font>
        <color rgb="FFFF0000"/>
      </font>
    </dxf>
    <dxf>
      <font>
        <color rgb="FFFF0000"/>
      </font>
    </dxf>
    <dxf>
      <font>
        <b val="0"/>
        <i val="0"/>
        <color rgb="FFFF0000"/>
      </font>
    </dxf>
    <dxf>
      <font>
        <b val="0"/>
        <i val="0"/>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color rgb="FFFF0000"/>
      </font>
    </dxf>
    <dxf>
      <font>
        <b val="0"/>
        <i val="0"/>
        <color rgb="FFFF0000"/>
      </font>
    </dxf>
    <dxf>
      <font>
        <b val="0"/>
        <i val="0"/>
        <color rgb="FFFF0000"/>
      </font>
    </dxf>
    <dxf>
      <font>
        <b val="0"/>
        <i val="0"/>
        <color rgb="FFFF0000"/>
      </font>
    </dxf>
    <dxf>
      <font>
        <color rgb="FFFF0000"/>
      </font>
    </dxf>
    <dxf>
      <font>
        <color rgb="FFFF0000"/>
      </font>
    </dxf>
    <dxf>
      <font>
        <color rgb="FFFF0000"/>
      </font>
    </dxf>
    <dxf>
      <font>
        <b val="0"/>
        <i val="0"/>
        <color rgb="FFFF0000"/>
      </font>
    </dxf>
    <dxf>
      <font>
        <color rgb="FFFF0000"/>
      </font>
    </dxf>
    <dxf>
      <font>
        <color rgb="FFFF0000"/>
      </font>
    </dxf>
    <dxf>
      <font>
        <color rgb="FFFF0000"/>
      </font>
    </dxf>
    <dxf>
      <font>
        <color rgb="FFFF0000"/>
      </font>
    </dxf>
    <dxf>
      <font>
        <b val="0"/>
        <i val="0"/>
        <color rgb="FFFF0000"/>
      </font>
    </dxf>
    <dxf>
      <font>
        <color rgb="FFFF0000"/>
      </font>
    </dxf>
    <dxf>
      <font>
        <color rgb="FFFF0000"/>
      </font>
    </dxf>
    <dxf>
      <font>
        <b val="0"/>
        <i val="0"/>
        <color rgb="FFFF0000"/>
      </font>
    </dxf>
    <dxf>
      <font>
        <b val="0"/>
        <i val="0"/>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color rgb="FFFF0000"/>
      </font>
    </dxf>
    <dxf>
      <font>
        <b val="0"/>
        <i val="0"/>
        <color rgb="FFFF0000"/>
      </font>
    </dxf>
    <dxf>
      <font>
        <b val="0"/>
        <i val="0"/>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color rgb="FFFF0000"/>
      </font>
    </dxf>
    <dxf>
      <font>
        <b val="0"/>
        <i val="0"/>
        <color rgb="FFFF0000"/>
      </font>
    </dxf>
    <dxf>
      <font>
        <b val="0"/>
        <i val="0"/>
        <color rgb="FFFF0000"/>
      </font>
    </dxf>
    <dxf>
      <font>
        <b/>
        <i val="0"/>
        <color auto="1"/>
      </font>
      <fill>
        <patternFill patternType="none">
          <bgColor auto="1"/>
        </patternFill>
      </fill>
    </dxf>
    <dxf>
      <font>
        <color auto="1"/>
      </font>
      <fill>
        <patternFill>
          <bgColor theme="9" tint="0.79998168889431442"/>
        </patternFill>
      </fill>
    </dxf>
    <dxf>
      <font>
        <color auto="1"/>
      </font>
      <fill>
        <patternFill>
          <bgColor rgb="FFFFD5D5"/>
        </patternFill>
      </fill>
    </dxf>
    <dxf>
      <font>
        <b val="0"/>
        <i/>
        <color theme="1" tint="0.499984740745262"/>
      </font>
      <fill>
        <patternFill>
          <bgColor theme="0" tint="-4.9989318521683403E-2"/>
        </patternFill>
      </fill>
    </dxf>
    <dxf>
      <font>
        <b/>
        <i val="0"/>
        <color rgb="FFFF0000"/>
      </font>
    </dxf>
    <dxf>
      <font>
        <b val="0"/>
        <i val="0"/>
        <color auto="1"/>
      </font>
    </dxf>
    <dxf>
      <font>
        <b/>
        <i val="0"/>
        <color auto="1"/>
      </font>
    </dxf>
    <dxf>
      <font>
        <b/>
        <i val="0"/>
        <color rgb="FFFF0000"/>
      </font>
    </dxf>
  </dxfs>
  <tableStyles count="0" defaultTableStyle="TableStyleMedium2" defaultPivotStyle="PivotStyleLight16"/>
  <colors>
    <mruColors>
      <color rgb="FFFFD5D5"/>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Jian Smith" id="{A1B9C2BB-EAA7-480C-8B81-B9CA3402156D}" userId="S::jsmith@thewatershed.org::54d0d006-7476-4aeb-9cde-d68cb6905b0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6" dT="2025-03-05T00:09:05.78" personId="{A1B9C2BB-EAA7-480C-8B81-B9CA3402156D}" id="{B0386BA8-2E14-40FE-A73F-95618A827A8C}">
    <text>Formerly CL3</text>
  </threadedComment>
  <threadedComment ref="I10" dT="2025-03-04T20:07:53.95" personId="{A1B9C2BB-EAA7-480C-8B81-B9CA3402156D}" id="{6111DAB1-ABEE-4204-8278-4B9CCEAC206D}">
    <text>Formerly CL3</text>
  </threadedComment>
  <threadedComment ref="Q32" dT="2025-03-04T20:23:12.68" personId="{A1B9C2BB-EAA7-480C-8B81-B9CA3402156D}" id="{0F563A3A-70CA-4196-8C26-4594AAF3C953}">
    <text>Formerly HO1</text>
  </threadedComment>
  <threadedComment ref="B39" dT="2025-03-05T19:22:09.29" personId="{A1B9C2BB-EAA7-480C-8B81-B9CA3402156D}" id="{145B5AEC-E1A0-4DE8-AAFD-C5D626912086}">
    <text>Switched to meters</text>
  </threadedComment>
</ThreadedComments>
</file>

<file path=xl/threadedComments/threadedComment2.xml><?xml version="1.0" encoding="utf-8"?>
<ThreadedComments xmlns="http://schemas.microsoft.com/office/spreadsheetml/2018/threadedcomments" xmlns:x="http://schemas.openxmlformats.org/spreadsheetml/2006/main">
  <threadedComment ref="AE112" dT="2025-07-09T22:35:49.18" personId="{A1B9C2BB-EAA7-480C-8B81-B9CA3402156D}" id="{1B578C04-7A44-4825-BB4C-580F7387AFB3}">
    <text>Tested 7/9</text>
  </threadedComment>
</ThreadedComments>
</file>

<file path=xl/threadedComments/threadedComment3.xml><?xml version="1.0" encoding="utf-8"?>
<ThreadedComments xmlns="http://schemas.microsoft.com/office/spreadsheetml/2018/threadedcomments" xmlns:x="http://schemas.openxmlformats.org/spreadsheetml/2006/main">
  <threadedComment ref="AC50" dT="2024-04-18T19:15:57.71" personId="{A1B9C2BB-EAA7-480C-8B81-B9CA3402156D}" id="{25ED7A13-780A-4BD3-BF26-CAD343D2FC50}">
    <text>Tested 4/18/24</text>
  </threadedComment>
  <threadedComment ref="AC55" dT="2024-04-18T19:16:10.67" personId="{A1B9C2BB-EAA7-480C-8B81-B9CA3402156D}" id="{84F3950C-423F-4B98-AD46-DCB5DFBAE353}">
    <text>Tested 4/18/24</text>
  </threadedComment>
  <threadedComment ref="AC64" dT="2024-04-18T19:16:27.13" personId="{A1B9C2BB-EAA7-480C-8B81-B9CA3402156D}" id="{DFBC325F-7D4A-4A38-B10D-96EB03A3752C}">
    <text>Tested 4/18/24</text>
  </threadedComment>
  <threadedComment ref="AC66" dT="2024-04-18T19:16:45.33" personId="{A1B9C2BB-EAA7-480C-8B81-B9CA3402156D}" id="{BAC5BBC8-7D68-4EC1-9AF1-7AF59C9DDF95}">
    <text>Tested 4/18/24</text>
  </threadedComment>
  <threadedComment ref="AC71" dT="2024-04-18T19:16:54.08" personId="{A1B9C2BB-EAA7-480C-8B81-B9CA3402156D}" id="{078CC73E-ADC3-4CEE-8A7D-9C11F36F3525}">
    <text>Tested 4/18/24</text>
  </threadedComment>
  <threadedComment ref="AC73" dT="2024-04-18T19:17:02.16" personId="{A1B9C2BB-EAA7-480C-8B81-B9CA3402156D}" id="{C3A54316-534E-4B5B-A265-65BC4D79D967}">
    <text>Tested 4/18/24</text>
  </threadedComment>
  <threadedComment ref="AJ96" dT="2024-08-08T20:13:23.45" personId="{A1B9C2BB-EAA7-480C-8B81-B9CA3402156D}" id="{1C28AD8A-30C7-4CFD-8E30-34BFEB3FD706}">
    <text>Tested 8/7/24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goo.gl/maps/WmyegWFRsyJHXB2q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w:/s/Staff/Eeam97Unh3FCn3lOk0jhEBMBtDwRF52sMZHGDa31MwfHtA?e=4qEbiT"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Quarterly%20Meter%20Test%20Tracking.docx?web=1"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FCADC-3F98-407B-8040-3E72566EAE95}">
  <dimension ref="A1:B26"/>
  <sheetViews>
    <sheetView workbookViewId="0"/>
  </sheetViews>
  <sheetFormatPr defaultRowHeight="14.4" x14ac:dyDescent="0.3"/>
  <cols>
    <col min="1" max="1" width="10.77734375" bestFit="1" customWidth="1"/>
  </cols>
  <sheetData>
    <row r="1" spans="1:2" ht="18" x14ac:dyDescent="0.35">
      <c r="A1" s="81" t="s">
        <v>0</v>
      </c>
      <c r="B1" s="81" t="s">
        <v>3</v>
      </c>
    </row>
    <row r="2" spans="1:2" ht="18" x14ac:dyDescent="0.35">
      <c r="A2" s="81" t="s">
        <v>8</v>
      </c>
      <c r="B2" s="80" t="str">
        <f>IF(_xlfn.XLOOKUP(A2,Assignments!B2:B26,Assignments!F2:F26)="", "Unassigned",_xlfn.XLOOKUP(A2,Assignments!B2:B26,Assignments!F2:F26))</f>
        <v>TWI Staff</v>
      </c>
    </row>
    <row r="3" spans="1:2" ht="18" x14ac:dyDescent="0.35">
      <c r="A3" s="81" t="s">
        <v>17</v>
      </c>
      <c r="B3" s="80" t="str">
        <f>IF(_xlfn.XLOOKUP(A3,Assignments!B3:B27,Assignments!F3:F27)="", "Unassigned",_xlfn.XLOOKUP(A3,Assignments!B3:B27,Assignments!F3:F27))</f>
        <v>Felix Yu (Qian Liu) &amp; Erick Yan</v>
      </c>
    </row>
    <row r="4" spans="1:2" ht="18" x14ac:dyDescent="0.35">
      <c r="A4" s="81" t="s">
        <v>28</v>
      </c>
      <c r="B4" s="80" t="str">
        <f>IF(_xlfn.XLOOKUP(A4,Assignments!B4:B28,Assignments!F4:F28)="", "Unassigned",_xlfn.XLOOKUP(A4,Assignments!B4:B28,Assignments!F4:F28))</f>
        <v>Ethan Wang (Qing Chang) &amp; Frank Wang (Yunzhi Fan)</v>
      </c>
    </row>
    <row r="5" spans="1:2" ht="18" x14ac:dyDescent="0.35">
      <c r="A5" s="81" t="s">
        <v>35</v>
      </c>
      <c r="B5" s="80" t="str">
        <f>IF(_xlfn.XLOOKUP(A5,Assignments!B5:B29,Assignments!F5:F29)="", "Unassigned",_xlfn.XLOOKUP(A5,Assignments!B5:B29,Assignments!F5:F29))</f>
        <v>Ashritha &amp; Bindu Nayanala</v>
      </c>
    </row>
    <row r="6" spans="1:2" ht="18" x14ac:dyDescent="0.35">
      <c r="A6" s="81" t="s">
        <v>45</v>
      </c>
      <c r="B6" s="80" t="str">
        <f>IF(_xlfn.XLOOKUP(A6,Assignments!B6:B30,Assignments!F6:F30)="", "Unassigned",_xlfn.XLOOKUP(A6,Assignments!B6:B30,Assignments!F6:F30))</f>
        <v>Todd Lanphear &amp; Sharaya Gala</v>
      </c>
    </row>
    <row r="7" spans="1:2" ht="18" x14ac:dyDescent="0.35">
      <c r="A7" s="81" t="s">
        <v>55</v>
      </c>
      <c r="B7" s="80" t="str">
        <f>IF(_xlfn.XLOOKUP(A7,Assignments!B7:B31,Assignments!F7:F31)="", "Unassigned",_xlfn.XLOOKUP(A7,Assignments!B7:B31,Assignments!F7:F31))</f>
        <v>Dhruv &amp; Rishabh Ramaswamy &amp; Gabriel Pacheco</v>
      </c>
    </row>
    <row r="8" spans="1:2" ht="18" x14ac:dyDescent="0.35">
      <c r="A8" s="81" t="s">
        <v>63</v>
      </c>
      <c r="B8" s="80" t="str">
        <f>IF(_xlfn.XLOOKUP(A8,Assignments!B8:B32,Assignments!F8:F32)="", "Unassigned",_xlfn.XLOOKUP(A8,Assignments!B8:B32,Assignments!F8:F32))</f>
        <v>Warren Meade &amp; Alexia Thanapalasingam &amp; Nandana Kamath</v>
      </c>
    </row>
    <row r="9" spans="1:2" ht="18" x14ac:dyDescent="0.35">
      <c r="A9" s="81" t="s">
        <v>72</v>
      </c>
      <c r="B9" s="80" t="str">
        <f>IF(_xlfn.XLOOKUP(A9,Assignments!B9:B33,Assignments!F9:F33)="", "Unassigned",_xlfn.XLOOKUP(A9,Assignments!B9:B33,Assignments!F9:F33))</f>
        <v>Banu Mahalingam &amp; Divya Seshadri</v>
      </c>
    </row>
    <row r="10" spans="1:2" ht="18" x14ac:dyDescent="0.35">
      <c r="A10" s="81" t="s">
        <v>82</v>
      </c>
      <c r="B10" s="80" t="str">
        <f>IF(_xlfn.XLOOKUP(A10,Assignments!B10:B34,Assignments!F10:F34)="", "Unassigned",_xlfn.XLOOKUP(A10,Assignments!B10:B34,Assignments!F10:F34))</f>
        <v>Daniel Gordon &amp; Andy Weiss</v>
      </c>
    </row>
    <row r="11" spans="1:2" ht="18" x14ac:dyDescent="0.35">
      <c r="A11" s="81" t="s">
        <v>91</v>
      </c>
      <c r="B11" s="80" t="str">
        <f>IF(_xlfn.XLOOKUP(A11,Assignments!B11:B35,Assignments!F11:F35)="", "Unassigned",_xlfn.XLOOKUP(A11,Assignments!B11:B35,Assignments!F11:F35))</f>
        <v>Penny &amp; Joyce Xia</v>
      </c>
    </row>
    <row r="12" spans="1:2" ht="18" x14ac:dyDescent="0.35">
      <c r="A12" s="81" t="s">
        <v>101</v>
      </c>
      <c r="B12" s="80" t="str">
        <f>IF(_xlfn.XLOOKUP(A12,Assignments!B12:B36,Assignments!F12:F36)="", "Unassigned",_xlfn.XLOOKUP(A12,Assignments!B12:B36,Assignments!F12:F36))</f>
        <v>Dan DiLollo</v>
      </c>
    </row>
    <row r="13" spans="1:2" ht="18" x14ac:dyDescent="0.35">
      <c r="A13" s="81" t="s">
        <v>110</v>
      </c>
      <c r="B13" s="80" t="str">
        <f>IF(_xlfn.XLOOKUP(A13,Assignments!B13:B37,Assignments!F13:F37)="", "Unassigned",_xlfn.XLOOKUP(A13,Assignments!B13:B37,Assignments!F13:F37))</f>
        <v>Bella Hu, Xin He &amp; Jim Millonig</v>
      </c>
    </row>
    <row r="14" spans="1:2" ht="18" x14ac:dyDescent="0.35">
      <c r="A14" s="81" t="s">
        <v>116</v>
      </c>
      <c r="B14" s="80" t="str">
        <f>IF(_xlfn.XLOOKUP(A14,Assignments!B14:B38,Assignments!F14:F38)="", "Unassigned",_xlfn.XLOOKUP(A14,Assignments!B14:B38,Assignments!F14:F38))</f>
        <v>Allison Brown, Sue Wydick &amp; Chris Ratanski</v>
      </c>
    </row>
    <row r="15" spans="1:2" ht="18" x14ac:dyDescent="0.35">
      <c r="A15" s="81" t="s">
        <v>122</v>
      </c>
      <c r="B15" s="80" t="str">
        <f>IF(_xlfn.XLOOKUP(A15,Assignments!B15:B39,Assignments!F15:F39)="", "Unassigned",_xlfn.XLOOKUP(A15,Assignments!B15:B39,Assignments!F15:F39))</f>
        <v>Plainsboro Preserve</v>
      </c>
    </row>
    <row r="16" spans="1:2" ht="18" x14ac:dyDescent="0.35">
      <c r="A16" s="81" t="s">
        <v>128</v>
      </c>
      <c r="B16" s="80" t="str">
        <f>IF(_xlfn.XLOOKUP(A16,Assignments!B16:B40,Assignments!F16:F40)="", "Unassigned",_xlfn.XLOOKUP(A16,Assignments!B16:B40,Assignments!F16:F40))</f>
        <v>Steve Johnson</v>
      </c>
    </row>
    <row r="17" spans="1:2" ht="18" x14ac:dyDescent="0.35">
      <c r="A17" s="81" t="s">
        <v>137</v>
      </c>
      <c r="B17" s="80" t="str">
        <f>IF(_xlfn.XLOOKUP(A17,Assignments!B17:B41,Assignments!F17:F41)="", "Unassigned",_xlfn.XLOOKUP(A17,Assignments!B17:B41,Assignments!F17:F41))</f>
        <v>Stephanie Liao (Kelly Liao) &amp; Kristine Wang (Yilin Huang)</v>
      </c>
    </row>
    <row r="18" spans="1:2" ht="18" x14ac:dyDescent="0.35">
      <c r="A18" s="81" t="s">
        <v>144</v>
      </c>
      <c r="B18" s="102" t="str">
        <f>IF(_xlfn.XLOOKUP(A18,Assignments!B18:B42,Assignments!F18:F42)="", "Unassigned",_xlfn.XLOOKUP(A18,Assignments!B18:B42,Assignments!F18:F42))</f>
        <v>Anya Prasanna</v>
      </c>
    </row>
    <row r="19" spans="1:2" ht="18" x14ac:dyDescent="0.35">
      <c r="A19" s="81" t="s">
        <v>148</v>
      </c>
      <c r="B19" s="102" t="str">
        <f>IF(_xlfn.XLOOKUP(A19,Assignments!B19:B43,Assignments!F19:F43)="", "Unassigned",_xlfn.XLOOKUP(A19,Assignments!B19:B43,Assignments!F19:F43))</f>
        <v>Sophia Gonzales &amp; Karolina Leleniewski</v>
      </c>
    </row>
    <row r="20" spans="1:2" ht="18" x14ac:dyDescent="0.35">
      <c r="A20" s="81" t="s">
        <v>154</v>
      </c>
      <c r="B20" s="80" t="str">
        <f>IF(_xlfn.XLOOKUP(A20,Assignments!B20:B44,Assignments!F20:F44)="", "Unassigned",_xlfn.XLOOKUP(A20,Assignments!B20:B44,Assignments!F20:F44))</f>
        <v>Annette Loveless &amp; Noemi de la Puente</v>
      </c>
    </row>
    <row r="21" spans="1:2" ht="18" x14ac:dyDescent="0.35">
      <c r="A21" s="81" t="s">
        <v>162</v>
      </c>
      <c r="B21" s="80" t="str">
        <f>IF(_xlfn.XLOOKUP(A21,Assignments!B21:B45,Assignments!F21:F45)="", "Unassigned",_xlfn.XLOOKUP(A21,Assignments!B21:B45,Assignments!F21:F45))</f>
        <v>Patti Maslanka &amp; Gloria Yu &amp; Shresta Sathishkumar</v>
      </c>
    </row>
    <row r="22" spans="1:2" ht="18" x14ac:dyDescent="0.35">
      <c r="A22" s="81" t="s">
        <v>170</v>
      </c>
      <c r="B22" s="80" t="str">
        <f>IF(_xlfn.XLOOKUP(A22,Assignments!B22:B46,Assignments!F22:F46)="", "Unassigned",_xlfn.XLOOKUP(A22,Assignments!B22:B46,Assignments!F22:F46))</f>
        <v>Eric Dutaud &amp; Laura Strong</v>
      </c>
    </row>
    <row r="23" spans="1:2" ht="18" x14ac:dyDescent="0.35">
      <c r="A23" s="81" t="s">
        <v>177</v>
      </c>
      <c r="B23" s="80" t="str">
        <f>IF(_xlfn.XLOOKUP(A23,Assignments!B23:B47,Assignments!F23:F47)="", "Unassigned",_xlfn.XLOOKUP(A23,Assignments!B23:B47,Assignments!F23:F47))</f>
        <v>Kari Brookhouse &amp; Joseph Finnegan</v>
      </c>
    </row>
    <row r="24" spans="1:2" ht="18" x14ac:dyDescent="0.35">
      <c r="A24" s="81" t="s">
        <v>180</v>
      </c>
      <c r="B24" s="102" t="str">
        <f>IF(_xlfn.XLOOKUP(A24,Assignments!B24:B48,Assignments!F24:F48)="", "Unassigned",_xlfn.XLOOKUP(A24,Assignments!B24:B48,Assignments!F24:F48))</f>
        <v>Stolas Chong</v>
      </c>
    </row>
    <row r="25" spans="1:2" ht="18" x14ac:dyDescent="0.35">
      <c r="A25" s="81" t="s">
        <v>187</v>
      </c>
      <c r="B25" s="82" t="str">
        <f>IF(_xlfn.XLOOKUP(A25,Assignments!B25:B49,Assignments!F25:F49)="", "Unassigned",_xlfn.XLOOKUP(A25,Assignments!B25:B49,Assignments!F25:F49))</f>
        <v>Unassigned</v>
      </c>
    </row>
    <row r="26" spans="1:2" ht="18" x14ac:dyDescent="0.35">
      <c r="A26" s="81" t="s">
        <v>191</v>
      </c>
      <c r="B26" s="82" t="str">
        <f>IF(_xlfn.XLOOKUP(A26,Assignments!B26:B50,Assignments!F26:F50)="", "Unassigned",_xlfn.XLOOKUP(A26,Assignments!B26:B50,Assignments!F26:F50))</f>
        <v>Unassigned</v>
      </c>
    </row>
  </sheetData>
  <pageMargins left="1" right="1" top="1" bottom="1" header="0.5" footer="0.5"/>
  <pageSetup orientation="portrait" r:id="rId1"/>
  <headerFooter>
    <oddHeader>&amp;L&amp;D&amp;CCAT Meter Assignments</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7AF9-5452-4D1A-B5FA-9CC68CFE89CD}">
  <sheetPr>
    <pageSetUpPr fitToPage="1"/>
  </sheetPr>
  <dimension ref="B1:V45"/>
  <sheetViews>
    <sheetView tabSelected="1" workbookViewId="0">
      <selection activeCell="L21" sqref="L21"/>
    </sheetView>
  </sheetViews>
  <sheetFormatPr defaultRowHeight="14.4" x14ac:dyDescent="0.3"/>
  <cols>
    <col min="2" max="2" width="10.5546875" bestFit="1" customWidth="1"/>
    <col min="3" max="3" width="11.6640625" bestFit="1" customWidth="1"/>
    <col min="5" max="5" width="4.88671875" customWidth="1"/>
    <col min="6" max="6" width="35.6640625" bestFit="1" customWidth="1"/>
    <col min="7" max="7" width="10.5546875" bestFit="1" customWidth="1"/>
    <col min="15" max="15" width="6.5546875" bestFit="1" customWidth="1"/>
    <col min="16" max="16" width="15.5546875" bestFit="1" customWidth="1"/>
    <col min="17" max="17" width="8.33203125" bestFit="1" customWidth="1"/>
    <col min="18" max="18" width="15.5546875" bestFit="1" customWidth="1"/>
    <col min="19" max="19" width="12.44140625" bestFit="1" customWidth="1"/>
    <col min="20" max="20" width="15.5546875" bestFit="1" customWidth="1"/>
    <col min="21" max="21" width="7.109375" bestFit="1" customWidth="1"/>
    <col min="22" max="22" width="15.5546875" bestFit="1" customWidth="1"/>
  </cols>
  <sheetData>
    <row r="1" spans="2:22" x14ac:dyDescent="0.3">
      <c r="B1" s="54" t="s">
        <v>0</v>
      </c>
      <c r="C1" s="55" t="s">
        <v>1</v>
      </c>
      <c r="D1" s="55" t="s">
        <v>2</v>
      </c>
      <c r="E1" s="55" t="s">
        <v>1</v>
      </c>
      <c r="F1" s="55" t="s">
        <v>3</v>
      </c>
      <c r="G1" s="55" t="s">
        <v>4</v>
      </c>
      <c r="H1" s="55" t="s">
        <v>5</v>
      </c>
      <c r="I1" s="55" t="s">
        <v>6</v>
      </c>
      <c r="J1" s="56" t="s">
        <v>7</v>
      </c>
    </row>
    <row r="2" spans="2:22" x14ac:dyDescent="0.3">
      <c r="B2" s="153" t="s">
        <v>8</v>
      </c>
      <c r="C2" s="49">
        <v>7260035101</v>
      </c>
      <c r="D2" s="49" t="s">
        <v>9</v>
      </c>
      <c r="E2" s="49"/>
      <c r="F2" s="149" t="s">
        <v>373</v>
      </c>
      <c r="G2" s="50" t="s">
        <v>10</v>
      </c>
      <c r="H2" s="83" t="s">
        <v>330</v>
      </c>
      <c r="I2" s="83" t="s">
        <v>97</v>
      </c>
      <c r="J2" s="93" t="s">
        <v>51</v>
      </c>
      <c r="O2" s="88" t="s">
        <v>11</v>
      </c>
      <c r="P2" s="88" t="s">
        <v>12</v>
      </c>
      <c r="Q2" s="87" t="s">
        <v>13</v>
      </c>
      <c r="R2" s="87" t="s">
        <v>14</v>
      </c>
      <c r="S2" s="88" t="s">
        <v>226</v>
      </c>
      <c r="T2" s="88" t="s">
        <v>31</v>
      </c>
      <c r="U2" s="87" t="s">
        <v>231</v>
      </c>
      <c r="V2" s="87" t="s">
        <v>14</v>
      </c>
    </row>
    <row r="3" spans="2:22" x14ac:dyDescent="0.3">
      <c r="B3" s="154" t="s">
        <v>17</v>
      </c>
      <c r="C3" s="49">
        <v>7250069101</v>
      </c>
      <c r="D3" s="49" t="s">
        <v>18</v>
      </c>
      <c r="E3" s="49"/>
      <c r="F3" s="84" t="s">
        <v>321</v>
      </c>
      <c r="G3" s="53" t="s">
        <v>19</v>
      </c>
      <c r="H3" s="94" t="s">
        <v>20</v>
      </c>
      <c r="I3" s="94" t="s">
        <v>21</v>
      </c>
      <c r="J3" s="95" t="s">
        <v>22</v>
      </c>
      <c r="O3" s="88" t="s">
        <v>23</v>
      </c>
      <c r="P3" s="88" t="s">
        <v>12</v>
      </c>
      <c r="Q3" s="75" t="s">
        <v>24</v>
      </c>
      <c r="R3" s="75" t="s">
        <v>25</v>
      </c>
      <c r="S3" s="87" t="s">
        <v>237</v>
      </c>
      <c r="T3" s="87" t="s">
        <v>14</v>
      </c>
      <c r="U3" s="90" t="s">
        <v>234</v>
      </c>
      <c r="V3" s="90" t="s">
        <v>12</v>
      </c>
    </row>
    <row r="4" spans="2:22" ht="28.8" x14ac:dyDescent="0.3">
      <c r="B4" s="153" t="s">
        <v>28</v>
      </c>
      <c r="C4" s="49">
        <v>7230005101</v>
      </c>
      <c r="D4" s="49" t="s">
        <v>29</v>
      </c>
      <c r="E4" s="49"/>
      <c r="F4" s="151" t="s">
        <v>322</v>
      </c>
      <c r="G4" s="53" t="s">
        <v>19</v>
      </c>
      <c r="H4" s="96" t="s">
        <v>142</v>
      </c>
      <c r="I4" s="96" t="s">
        <v>141</v>
      </c>
      <c r="J4" s="97" t="s">
        <v>183</v>
      </c>
      <c r="K4" s="11"/>
      <c r="O4" s="88" t="s">
        <v>330</v>
      </c>
      <c r="P4" s="88" t="s">
        <v>12</v>
      </c>
      <c r="Q4" s="88" t="s">
        <v>32</v>
      </c>
      <c r="R4" s="88" t="s">
        <v>31</v>
      </c>
      <c r="S4" s="90" t="s">
        <v>239</v>
      </c>
      <c r="T4" s="90" t="s">
        <v>12</v>
      </c>
      <c r="U4" s="89" t="s">
        <v>215</v>
      </c>
      <c r="V4" s="89" t="s">
        <v>25</v>
      </c>
    </row>
    <row r="5" spans="2:22" x14ac:dyDescent="0.3">
      <c r="B5" s="153" t="s">
        <v>35</v>
      </c>
      <c r="C5" s="49">
        <v>7250067101</v>
      </c>
      <c r="D5" s="49" t="s">
        <v>36</v>
      </c>
      <c r="E5" s="49"/>
      <c r="F5" s="84" t="s">
        <v>37</v>
      </c>
      <c r="G5" s="53" t="s">
        <v>19</v>
      </c>
      <c r="H5" s="94" t="s">
        <v>38</v>
      </c>
      <c r="I5" s="94" t="s">
        <v>39</v>
      </c>
      <c r="J5" s="95" t="s">
        <v>40</v>
      </c>
      <c r="O5" s="88" t="s">
        <v>30</v>
      </c>
      <c r="P5" s="88" t="s">
        <v>12</v>
      </c>
      <c r="Q5" s="75" t="s">
        <v>42</v>
      </c>
      <c r="R5" s="75" t="s">
        <v>12</v>
      </c>
      <c r="S5" s="90" t="s">
        <v>335</v>
      </c>
      <c r="T5" s="90" t="s">
        <v>12</v>
      </c>
      <c r="U5" s="75" t="s">
        <v>77</v>
      </c>
      <c r="V5" s="75" t="s">
        <v>31</v>
      </c>
    </row>
    <row r="6" spans="2:22" x14ac:dyDescent="0.3">
      <c r="B6" s="153" t="s">
        <v>45</v>
      </c>
      <c r="C6" s="49">
        <v>7260044101</v>
      </c>
      <c r="D6" s="49" t="s">
        <v>46</v>
      </c>
      <c r="E6" s="49"/>
      <c r="F6" s="150" t="s">
        <v>47</v>
      </c>
      <c r="G6" s="49" t="s">
        <v>19</v>
      </c>
      <c r="H6" s="83" t="s">
        <v>48</v>
      </c>
      <c r="I6" s="83" t="s">
        <v>49</v>
      </c>
      <c r="J6" s="93" t="s">
        <v>50</v>
      </c>
      <c r="O6" s="89" t="s">
        <v>41</v>
      </c>
      <c r="P6" s="89" t="s">
        <v>12</v>
      </c>
      <c r="Q6" s="75" t="s">
        <v>52</v>
      </c>
      <c r="R6" s="75" t="s">
        <v>12</v>
      </c>
      <c r="S6" s="87" t="s">
        <v>241</v>
      </c>
      <c r="T6" s="87" t="s">
        <v>14</v>
      </c>
      <c r="U6" s="88" t="s">
        <v>325</v>
      </c>
      <c r="V6" s="88" t="s">
        <v>12</v>
      </c>
    </row>
    <row r="7" spans="2:22" ht="28.8" x14ac:dyDescent="0.3">
      <c r="B7" s="153" t="s">
        <v>55</v>
      </c>
      <c r="C7" s="49">
        <v>7210028101</v>
      </c>
      <c r="D7" s="49" t="s">
        <v>56</v>
      </c>
      <c r="E7" s="49"/>
      <c r="F7" s="84" t="s">
        <v>370</v>
      </c>
      <c r="G7" s="49" t="s">
        <v>19</v>
      </c>
      <c r="H7" s="94" t="s">
        <v>57</v>
      </c>
      <c r="I7" s="94" t="s">
        <v>58</v>
      </c>
      <c r="J7" s="98" t="s">
        <v>222</v>
      </c>
      <c r="O7" s="88" t="s">
        <v>51</v>
      </c>
      <c r="P7" s="88" t="s">
        <v>12</v>
      </c>
      <c r="Q7" s="88" t="s">
        <v>60</v>
      </c>
      <c r="R7" s="88" t="s">
        <v>12</v>
      </c>
      <c r="S7" s="91" t="s">
        <v>15</v>
      </c>
      <c r="T7" s="91" t="s">
        <v>31</v>
      </c>
      <c r="U7" s="88" t="s">
        <v>66</v>
      </c>
      <c r="V7" s="88" t="s">
        <v>12</v>
      </c>
    </row>
    <row r="8" spans="2:22" ht="28.8" x14ac:dyDescent="0.3">
      <c r="B8" s="154" t="s">
        <v>63</v>
      </c>
      <c r="C8" s="49">
        <v>7260005101</v>
      </c>
      <c r="D8" s="49" t="s">
        <v>64</v>
      </c>
      <c r="E8" s="49"/>
      <c r="F8" s="84" t="s">
        <v>371</v>
      </c>
      <c r="G8" s="49" t="s">
        <v>19</v>
      </c>
      <c r="H8" s="53" t="s">
        <v>65</v>
      </c>
      <c r="I8" s="94" t="s">
        <v>66</v>
      </c>
      <c r="J8" s="95" t="s">
        <v>67</v>
      </c>
      <c r="K8" s="1"/>
      <c r="L8" s="1"/>
      <c r="M8" s="1"/>
      <c r="N8" s="1"/>
      <c r="O8" s="88" t="s">
        <v>59</v>
      </c>
      <c r="P8" s="88" t="s">
        <v>12</v>
      </c>
      <c r="Q8" s="88" t="s">
        <v>69</v>
      </c>
      <c r="R8" s="88" t="s">
        <v>31</v>
      </c>
      <c r="S8" s="88" t="s">
        <v>26</v>
      </c>
      <c r="T8" s="88" t="s">
        <v>12</v>
      </c>
      <c r="U8" s="90" t="s">
        <v>240</v>
      </c>
      <c r="V8" s="90" t="s">
        <v>12</v>
      </c>
    </row>
    <row r="9" spans="2:22" ht="28.8" x14ac:dyDescent="0.3">
      <c r="B9" s="154" t="s">
        <v>72</v>
      </c>
      <c r="C9" s="49">
        <v>7250026101</v>
      </c>
      <c r="D9" s="49" t="s">
        <v>73</v>
      </c>
      <c r="E9" s="49"/>
      <c r="F9" s="150" t="s">
        <v>74</v>
      </c>
      <c r="G9" s="49" t="s">
        <v>19</v>
      </c>
      <c r="H9" s="83" t="s">
        <v>75</v>
      </c>
      <c r="I9" s="94" t="s">
        <v>76</v>
      </c>
      <c r="J9" s="86" t="s">
        <v>323</v>
      </c>
      <c r="O9" s="88" t="s">
        <v>68</v>
      </c>
      <c r="P9" s="88" t="s">
        <v>12</v>
      </c>
      <c r="Q9" s="88" t="s">
        <v>79</v>
      </c>
      <c r="R9" s="88" t="s">
        <v>25</v>
      </c>
      <c r="S9" s="88" t="s">
        <v>33</v>
      </c>
      <c r="T9" s="88" t="s">
        <v>12</v>
      </c>
      <c r="U9" s="88" t="s">
        <v>67</v>
      </c>
      <c r="V9" s="88" t="s">
        <v>12</v>
      </c>
    </row>
    <row r="10" spans="2:22" x14ac:dyDescent="0.3">
      <c r="B10" s="154" t="s">
        <v>82</v>
      </c>
      <c r="C10" s="49">
        <v>7250012101</v>
      </c>
      <c r="D10" s="49" t="s">
        <v>83</v>
      </c>
      <c r="E10" s="49"/>
      <c r="F10" s="84" t="s">
        <v>324</v>
      </c>
      <c r="G10" s="53" t="s">
        <v>19</v>
      </c>
      <c r="H10" s="103" t="s">
        <v>226</v>
      </c>
      <c r="I10" s="104" t="s">
        <v>325</v>
      </c>
      <c r="J10" s="105" t="s">
        <v>175</v>
      </c>
      <c r="O10" s="88" t="s">
        <v>78</v>
      </c>
      <c r="P10" s="88" t="s">
        <v>12</v>
      </c>
      <c r="Q10" s="88" t="s">
        <v>331</v>
      </c>
      <c r="R10" s="88" t="s">
        <v>31</v>
      </c>
      <c r="S10" s="88" t="s">
        <v>43</v>
      </c>
      <c r="T10" s="88" t="s">
        <v>12</v>
      </c>
      <c r="U10" s="90" t="s">
        <v>337</v>
      </c>
      <c r="V10" s="90" t="s">
        <v>12</v>
      </c>
    </row>
    <row r="11" spans="2:22" x14ac:dyDescent="0.3">
      <c r="B11" s="153" t="s">
        <v>91</v>
      </c>
      <c r="C11" s="49">
        <v>7260037101</v>
      </c>
      <c r="D11" s="49" t="s">
        <v>92</v>
      </c>
      <c r="E11" s="49"/>
      <c r="F11" s="83" t="s">
        <v>93</v>
      </c>
      <c r="G11" s="49" t="s">
        <v>19</v>
      </c>
      <c r="H11" s="94" t="s">
        <v>94</v>
      </c>
      <c r="I11" s="94" t="s">
        <v>95</v>
      </c>
      <c r="J11" s="58" t="s">
        <v>96</v>
      </c>
      <c r="O11" s="90" t="s">
        <v>86</v>
      </c>
      <c r="P11" s="90" t="s">
        <v>12</v>
      </c>
      <c r="Q11" s="75" t="s">
        <v>87</v>
      </c>
      <c r="R11" s="75" t="s">
        <v>88</v>
      </c>
      <c r="S11" s="88" t="s">
        <v>53</v>
      </c>
      <c r="T11" s="88" t="s">
        <v>12</v>
      </c>
      <c r="U11" s="75" t="s">
        <v>338</v>
      </c>
      <c r="V11" s="75" t="s">
        <v>31</v>
      </c>
    </row>
    <row r="12" spans="2:22" x14ac:dyDescent="0.3">
      <c r="B12" s="154" t="s">
        <v>101</v>
      </c>
      <c r="C12" s="49">
        <v>7210030101</v>
      </c>
      <c r="D12" s="49" t="s">
        <v>102</v>
      </c>
      <c r="E12" s="49"/>
      <c r="F12" s="150" t="s">
        <v>314</v>
      </c>
      <c r="G12" s="49" t="s">
        <v>19</v>
      </c>
      <c r="H12" s="94" t="s">
        <v>103</v>
      </c>
      <c r="I12" s="53" t="s">
        <v>104</v>
      </c>
      <c r="J12" s="58" t="s">
        <v>105</v>
      </c>
      <c r="O12" s="88" t="s">
        <v>97</v>
      </c>
      <c r="P12" s="88" t="s">
        <v>12</v>
      </c>
      <c r="Q12" s="90" t="s">
        <v>98</v>
      </c>
      <c r="R12" s="90" t="s">
        <v>12</v>
      </c>
      <c r="S12" s="88" t="s">
        <v>61</v>
      </c>
      <c r="T12" s="88" t="s">
        <v>31</v>
      </c>
      <c r="U12" s="90" t="s">
        <v>16</v>
      </c>
      <c r="V12" s="90" t="s">
        <v>12</v>
      </c>
    </row>
    <row r="13" spans="2:22" x14ac:dyDescent="0.3">
      <c r="B13" s="154" t="s">
        <v>110</v>
      </c>
      <c r="C13" s="49">
        <v>7250065101</v>
      </c>
      <c r="D13" s="49" t="s">
        <v>111</v>
      </c>
      <c r="E13" s="49"/>
      <c r="F13" s="139" t="s">
        <v>112</v>
      </c>
      <c r="G13" s="53" t="s">
        <v>19</v>
      </c>
      <c r="H13" s="94" t="s">
        <v>53</v>
      </c>
      <c r="I13" s="53" t="s">
        <v>69</v>
      </c>
      <c r="J13" s="95" t="s">
        <v>43</v>
      </c>
      <c r="O13" s="88" t="s">
        <v>106</v>
      </c>
      <c r="P13" s="88" t="s">
        <v>12</v>
      </c>
      <c r="Q13" s="75" t="s">
        <v>107</v>
      </c>
      <c r="R13" s="75" t="s">
        <v>31</v>
      </c>
      <c r="S13" s="88" t="s">
        <v>70</v>
      </c>
      <c r="T13" s="88" t="s">
        <v>12</v>
      </c>
      <c r="U13" s="90" t="s">
        <v>27</v>
      </c>
      <c r="V13" s="90" t="s">
        <v>12</v>
      </c>
    </row>
    <row r="14" spans="2:22" ht="28.8" x14ac:dyDescent="0.3">
      <c r="B14" s="154" t="s">
        <v>116</v>
      </c>
      <c r="C14" s="49">
        <v>7260048101</v>
      </c>
      <c r="D14" s="49" t="s">
        <v>117</v>
      </c>
      <c r="E14" s="49"/>
      <c r="F14" s="150" t="s">
        <v>118</v>
      </c>
      <c r="G14" s="49" t="s">
        <v>19</v>
      </c>
      <c r="H14" s="83" t="s">
        <v>119</v>
      </c>
      <c r="I14" s="83" t="s">
        <v>109</v>
      </c>
      <c r="J14" s="93" t="s">
        <v>33</v>
      </c>
      <c r="O14" s="88" t="s">
        <v>105</v>
      </c>
      <c r="P14" s="88" t="s">
        <v>25</v>
      </c>
      <c r="Q14" s="88" t="s">
        <v>113</v>
      </c>
      <c r="R14" s="88" t="s">
        <v>12</v>
      </c>
      <c r="S14" s="90" t="s">
        <v>80</v>
      </c>
      <c r="T14" s="90" t="s">
        <v>12</v>
      </c>
      <c r="U14" s="88" t="s">
        <v>34</v>
      </c>
      <c r="V14" s="88" t="s">
        <v>31</v>
      </c>
    </row>
    <row r="15" spans="2:22" x14ac:dyDescent="0.3">
      <c r="B15" s="154" t="s">
        <v>122</v>
      </c>
      <c r="C15" s="49">
        <v>7260010101</v>
      </c>
      <c r="D15" s="49" t="s">
        <v>123</v>
      </c>
      <c r="E15" s="49"/>
      <c r="F15" s="83" t="s">
        <v>124</v>
      </c>
      <c r="G15" s="49" t="s">
        <v>19</v>
      </c>
      <c r="H15" s="83" t="s">
        <v>125</v>
      </c>
      <c r="I15" s="49" t="s">
        <v>79</v>
      </c>
      <c r="J15" s="59" t="s">
        <v>126</v>
      </c>
      <c r="O15" s="88" t="s">
        <v>65</v>
      </c>
      <c r="P15" s="88" t="s">
        <v>31</v>
      </c>
      <c r="Q15" t="s">
        <v>120</v>
      </c>
      <c r="R15" t="s">
        <v>31</v>
      </c>
      <c r="S15" s="90" t="s">
        <v>89</v>
      </c>
      <c r="T15" s="90" t="s">
        <v>12</v>
      </c>
      <c r="U15" s="88" t="s">
        <v>44</v>
      </c>
      <c r="V15" s="88" t="s">
        <v>31</v>
      </c>
    </row>
    <row r="16" spans="2:22" x14ac:dyDescent="0.3">
      <c r="B16" s="154" t="s">
        <v>128</v>
      </c>
      <c r="C16" s="49">
        <v>7260045101</v>
      </c>
      <c r="D16" s="49" t="s">
        <v>129</v>
      </c>
      <c r="E16" s="49"/>
      <c r="F16" s="49" t="s">
        <v>130</v>
      </c>
      <c r="G16" s="49" t="s">
        <v>19</v>
      </c>
      <c r="H16" s="83" t="s">
        <v>131</v>
      </c>
      <c r="I16" s="53" t="s">
        <v>132</v>
      </c>
      <c r="J16" s="95" t="s">
        <v>193</v>
      </c>
      <c r="O16" s="88" t="s">
        <v>119</v>
      </c>
      <c r="P16" s="88" t="s">
        <v>12</v>
      </c>
      <c r="Q16" s="88" t="s">
        <v>58</v>
      </c>
      <c r="R16" s="88" t="s">
        <v>12</v>
      </c>
      <c r="S16" s="90" t="s">
        <v>99</v>
      </c>
      <c r="T16" s="90" t="s">
        <v>12</v>
      </c>
      <c r="U16" s="90" t="s">
        <v>334</v>
      </c>
      <c r="V16" s="90" t="s">
        <v>12</v>
      </c>
    </row>
    <row r="17" spans="2:22" ht="28.8" x14ac:dyDescent="0.3">
      <c r="B17" s="154" t="s">
        <v>137</v>
      </c>
      <c r="C17" s="49">
        <v>7260049101</v>
      </c>
      <c r="D17" s="49" t="s">
        <v>138</v>
      </c>
      <c r="E17" s="49"/>
      <c r="F17" s="150" t="s">
        <v>326</v>
      </c>
      <c r="G17" s="49" t="s">
        <v>19</v>
      </c>
      <c r="H17" s="94" t="s">
        <v>70</v>
      </c>
      <c r="I17" s="94" t="s">
        <v>139</v>
      </c>
      <c r="J17" s="95" t="s">
        <v>140</v>
      </c>
      <c r="O17" s="87" t="s">
        <v>133</v>
      </c>
      <c r="P17" s="87" t="s">
        <v>14</v>
      </c>
      <c r="Q17" s="75" t="s">
        <v>134</v>
      </c>
      <c r="R17" s="75" t="s">
        <v>25</v>
      </c>
      <c r="S17" s="90" t="s">
        <v>108</v>
      </c>
      <c r="T17" s="90" t="s">
        <v>12</v>
      </c>
      <c r="U17" s="88" t="s">
        <v>328</v>
      </c>
      <c r="V17" s="88" t="s">
        <v>12</v>
      </c>
    </row>
    <row r="18" spans="2:22" x14ac:dyDescent="0.3">
      <c r="B18" s="153" t="s">
        <v>144</v>
      </c>
      <c r="C18" s="49">
        <v>7210007101</v>
      </c>
      <c r="D18" s="49" t="s">
        <v>145</v>
      </c>
      <c r="E18" s="49"/>
      <c r="F18" s="84" t="s">
        <v>327</v>
      </c>
      <c r="G18" s="49" t="s">
        <v>19</v>
      </c>
      <c r="H18" s="94" t="s">
        <v>204</v>
      </c>
      <c r="I18" s="53" t="s">
        <v>195</v>
      </c>
      <c r="J18" s="95" t="s">
        <v>182</v>
      </c>
      <c r="O18" s="88" t="s">
        <v>141</v>
      </c>
      <c r="P18" s="88" t="s">
        <v>12</v>
      </c>
      <c r="Q18" s="88" t="s">
        <v>104</v>
      </c>
      <c r="R18" s="88" t="s">
        <v>31</v>
      </c>
      <c r="S18" s="88" t="s">
        <v>114</v>
      </c>
      <c r="T18" s="88" t="s">
        <v>31</v>
      </c>
      <c r="U18" s="90" t="s">
        <v>54</v>
      </c>
      <c r="V18" s="90" t="s">
        <v>12</v>
      </c>
    </row>
    <row r="19" spans="2:22" x14ac:dyDescent="0.3">
      <c r="B19" s="153" t="s">
        <v>148</v>
      </c>
      <c r="C19" s="49">
        <v>7240015101</v>
      </c>
      <c r="D19" s="49" t="s">
        <v>149</v>
      </c>
      <c r="E19" s="49"/>
      <c r="F19" s="139" t="s">
        <v>340</v>
      </c>
      <c r="G19" s="49" t="s">
        <v>19</v>
      </c>
      <c r="H19" s="94" t="s">
        <v>328</v>
      </c>
      <c r="I19" s="53" t="s">
        <v>32</v>
      </c>
      <c r="J19" s="58" t="s">
        <v>115</v>
      </c>
      <c r="O19" s="88" t="s">
        <v>50</v>
      </c>
      <c r="P19" s="88" t="s">
        <v>12</v>
      </c>
      <c r="Q19" s="88" t="s">
        <v>140</v>
      </c>
      <c r="R19" s="88" t="s">
        <v>12</v>
      </c>
      <c r="S19" s="90" t="s">
        <v>121</v>
      </c>
      <c r="T19" s="90" t="s">
        <v>12</v>
      </c>
      <c r="U19" s="90" t="s">
        <v>62</v>
      </c>
      <c r="V19" s="90" t="s">
        <v>12</v>
      </c>
    </row>
    <row r="20" spans="2:22" x14ac:dyDescent="0.3">
      <c r="B20" s="154" t="s">
        <v>154</v>
      </c>
      <c r="C20" s="49">
        <v>7250044101</v>
      </c>
      <c r="D20" s="49" t="s">
        <v>155</v>
      </c>
      <c r="E20" s="49"/>
      <c r="F20" s="150" t="s">
        <v>156</v>
      </c>
      <c r="G20" s="49" t="s">
        <v>19</v>
      </c>
      <c r="H20" s="83" t="s">
        <v>157</v>
      </c>
      <c r="I20" s="83" t="s">
        <v>158</v>
      </c>
      <c r="J20" s="95" t="s">
        <v>334</v>
      </c>
      <c r="O20" s="87" t="s">
        <v>150</v>
      </c>
      <c r="P20" s="87" t="s">
        <v>14</v>
      </c>
      <c r="Q20" s="88" t="s">
        <v>151</v>
      </c>
      <c r="R20" s="88" t="s">
        <v>12</v>
      </c>
      <c r="S20" s="90" t="s">
        <v>127</v>
      </c>
      <c r="T20" s="90" t="s">
        <v>12</v>
      </c>
      <c r="U20" s="90" t="s">
        <v>71</v>
      </c>
      <c r="V20" s="90" t="s">
        <v>12</v>
      </c>
    </row>
    <row r="21" spans="2:22" ht="40.799999999999997" customHeight="1" x14ac:dyDescent="0.3">
      <c r="B21" s="154" t="s">
        <v>162</v>
      </c>
      <c r="C21" s="49">
        <v>7240008101</v>
      </c>
      <c r="D21" s="49" t="s">
        <v>163</v>
      </c>
      <c r="E21" s="49"/>
      <c r="F21" s="152" t="s">
        <v>341</v>
      </c>
      <c r="G21" s="49" t="s">
        <v>19</v>
      </c>
      <c r="H21" s="83" t="s">
        <v>164</v>
      </c>
      <c r="I21" s="53" t="s">
        <v>165</v>
      </c>
      <c r="J21" s="58" t="s">
        <v>166</v>
      </c>
      <c r="O21" s="88" t="s">
        <v>159</v>
      </c>
      <c r="P21" s="88" t="s">
        <v>12</v>
      </c>
      <c r="Q21" s="87" t="s">
        <v>160</v>
      </c>
      <c r="R21" s="87" t="s">
        <v>14</v>
      </c>
      <c r="S21" s="90" t="s">
        <v>135</v>
      </c>
      <c r="T21" s="90" t="s">
        <v>12</v>
      </c>
      <c r="U21" s="75" t="s">
        <v>81</v>
      </c>
      <c r="V21" s="75" t="s">
        <v>31</v>
      </c>
    </row>
    <row r="22" spans="2:22" ht="28.95" customHeight="1" x14ac:dyDescent="0.3">
      <c r="B22" s="154" t="s">
        <v>170</v>
      </c>
      <c r="C22" s="49">
        <v>7240016101</v>
      </c>
      <c r="D22" s="49" t="s">
        <v>171</v>
      </c>
      <c r="E22" s="49"/>
      <c r="F22" s="84" t="s">
        <v>172</v>
      </c>
      <c r="G22" s="49" t="s">
        <v>19</v>
      </c>
      <c r="H22" s="53" t="s">
        <v>61</v>
      </c>
      <c r="I22" s="94" t="s">
        <v>159</v>
      </c>
      <c r="J22" s="95" t="s">
        <v>173</v>
      </c>
      <c r="O22" s="87" t="s">
        <v>167</v>
      </c>
      <c r="P22" s="87" t="s">
        <v>14</v>
      </c>
      <c r="Q22" s="87" t="s">
        <v>168</v>
      </c>
      <c r="R22" s="87" t="s">
        <v>14</v>
      </c>
      <c r="S22" s="88" t="s">
        <v>142</v>
      </c>
      <c r="T22" s="88" t="s">
        <v>12</v>
      </c>
      <c r="U22" s="75" t="s">
        <v>90</v>
      </c>
      <c r="V22" s="75" t="s">
        <v>25</v>
      </c>
    </row>
    <row r="23" spans="2:22" x14ac:dyDescent="0.3">
      <c r="B23" s="154" t="s">
        <v>177</v>
      </c>
      <c r="C23" s="49">
        <v>7210016101</v>
      </c>
      <c r="D23" s="49" t="s">
        <v>178</v>
      </c>
      <c r="E23" s="49"/>
      <c r="F23" s="84" t="s">
        <v>372</v>
      </c>
      <c r="G23" s="49" t="s">
        <v>19</v>
      </c>
      <c r="H23" s="94" t="s">
        <v>23</v>
      </c>
      <c r="I23" s="94" t="s">
        <v>30</v>
      </c>
      <c r="J23" s="95" t="s">
        <v>41</v>
      </c>
      <c r="O23" s="87" t="s">
        <v>174</v>
      </c>
      <c r="P23" s="87" t="s">
        <v>14</v>
      </c>
      <c r="Q23" s="88" t="s">
        <v>175</v>
      </c>
      <c r="R23" s="88" t="s">
        <v>12</v>
      </c>
      <c r="S23" s="75" t="s">
        <v>146</v>
      </c>
      <c r="T23" s="75" t="s">
        <v>31</v>
      </c>
      <c r="U23" s="75" t="s">
        <v>100</v>
      </c>
      <c r="V23" s="75" t="s">
        <v>25</v>
      </c>
    </row>
    <row r="24" spans="2:22" x14ac:dyDescent="0.3">
      <c r="B24" s="153" t="s">
        <v>180</v>
      </c>
      <c r="C24" s="49">
        <v>7230018101</v>
      </c>
      <c r="D24" s="49" t="s">
        <v>181</v>
      </c>
      <c r="E24" s="49"/>
      <c r="F24" s="84" t="s">
        <v>329</v>
      </c>
      <c r="G24" s="51" t="s">
        <v>19</v>
      </c>
      <c r="H24" s="94" t="s">
        <v>106</v>
      </c>
      <c r="I24" s="94" t="s">
        <v>78</v>
      </c>
      <c r="J24" s="95" t="s">
        <v>68</v>
      </c>
      <c r="O24" s="88" t="s">
        <v>95</v>
      </c>
      <c r="P24" s="88" t="s">
        <v>12</v>
      </c>
      <c r="Q24" s="87" t="s">
        <v>179</v>
      </c>
      <c r="R24" s="87" t="s">
        <v>14</v>
      </c>
      <c r="S24" s="88" t="s">
        <v>152</v>
      </c>
      <c r="T24" s="88" t="s">
        <v>12</v>
      </c>
      <c r="U24" s="88" t="s">
        <v>109</v>
      </c>
      <c r="V24" s="88" t="s">
        <v>12</v>
      </c>
    </row>
    <row r="25" spans="2:22" x14ac:dyDescent="0.3">
      <c r="B25" s="153" t="s">
        <v>187</v>
      </c>
      <c r="C25" s="49">
        <v>7240022101</v>
      </c>
      <c r="D25" s="49" t="s">
        <v>188</v>
      </c>
      <c r="E25" s="49"/>
      <c r="F25" s="52"/>
      <c r="G25" s="51" t="s">
        <v>19</v>
      </c>
      <c r="H25" s="49"/>
      <c r="I25" s="49"/>
      <c r="J25" s="57"/>
      <c r="O25" s="75" t="s">
        <v>184</v>
      </c>
      <c r="P25" s="75" t="s">
        <v>31</v>
      </c>
      <c r="Q25" s="90" t="s">
        <v>185</v>
      </c>
      <c r="R25" s="90" t="s">
        <v>12</v>
      </c>
      <c r="S25" s="75" t="s">
        <v>161</v>
      </c>
      <c r="T25" s="75" t="s">
        <v>25</v>
      </c>
      <c r="U25" s="88" t="s">
        <v>115</v>
      </c>
      <c r="V25" s="88" t="s">
        <v>31</v>
      </c>
    </row>
    <row r="26" spans="2:22" ht="15" thickBot="1" x14ac:dyDescent="0.35">
      <c r="B26" s="155" t="s">
        <v>191</v>
      </c>
      <c r="C26" s="60">
        <v>7210029101</v>
      </c>
      <c r="D26" s="60" t="s">
        <v>192</v>
      </c>
      <c r="E26" s="60"/>
      <c r="F26" s="61"/>
      <c r="G26" s="62" t="s">
        <v>19</v>
      </c>
      <c r="H26" s="62"/>
      <c r="I26" s="62"/>
      <c r="J26" s="63"/>
      <c r="O26" s="87" t="s">
        <v>189</v>
      </c>
      <c r="P26" s="87" t="s">
        <v>14</v>
      </c>
      <c r="Q26" s="87" t="s">
        <v>190</v>
      </c>
      <c r="R26" s="87" t="s">
        <v>14</v>
      </c>
      <c r="S26" s="75" t="s">
        <v>169</v>
      </c>
      <c r="T26" s="75" t="s">
        <v>25</v>
      </c>
      <c r="U26" s="88" t="s">
        <v>96</v>
      </c>
      <c r="V26" s="88" t="s">
        <v>31</v>
      </c>
    </row>
    <row r="27" spans="2:22" x14ac:dyDescent="0.3">
      <c r="O27" s="88" t="s">
        <v>166</v>
      </c>
      <c r="P27" s="88" t="s">
        <v>31</v>
      </c>
      <c r="Q27" s="88" t="s">
        <v>193</v>
      </c>
      <c r="R27" s="88" t="s">
        <v>12</v>
      </c>
      <c r="S27" s="75" t="s">
        <v>176</v>
      </c>
      <c r="T27" s="75" t="s">
        <v>25</v>
      </c>
      <c r="U27" s="90" t="s">
        <v>85</v>
      </c>
      <c r="V27" s="90" t="s">
        <v>12</v>
      </c>
    </row>
    <row r="28" spans="2:22" ht="15" thickBot="1" x14ac:dyDescent="0.35">
      <c r="G28" s="2"/>
      <c r="O28" s="75" t="s">
        <v>194</v>
      </c>
      <c r="P28" s="75" t="s">
        <v>25</v>
      </c>
      <c r="Q28" s="92" t="s">
        <v>332</v>
      </c>
      <c r="R28" s="92" t="s">
        <v>12</v>
      </c>
      <c r="S28" s="88" t="s">
        <v>165</v>
      </c>
      <c r="T28" s="88" t="s">
        <v>31</v>
      </c>
      <c r="U28" s="75" t="s">
        <v>136</v>
      </c>
      <c r="V28" s="75" t="s">
        <v>31</v>
      </c>
    </row>
    <row r="29" spans="2:22" x14ac:dyDescent="0.3">
      <c r="B29" s="166" t="s">
        <v>198</v>
      </c>
      <c r="C29" s="167"/>
      <c r="D29" s="168"/>
      <c r="O29" s="88" t="s">
        <v>195</v>
      </c>
      <c r="P29" s="88" t="s">
        <v>31</v>
      </c>
      <c r="Q29" s="88" t="s">
        <v>131</v>
      </c>
      <c r="R29" s="88" t="s">
        <v>12</v>
      </c>
      <c r="S29" s="87" t="s">
        <v>186</v>
      </c>
      <c r="T29" s="87" t="s">
        <v>14</v>
      </c>
      <c r="U29" s="75" t="s">
        <v>143</v>
      </c>
      <c r="V29" s="75" t="s">
        <v>31</v>
      </c>
    </row>
    <row r="30" spans="2:22" x14ac:dyDescent="0.3">
      <c r="B30" s="162" t="s">
        <v>201</v>
      </c>
      <c r="C30" s="163"/>
      <c r="D30" s="99" t="s">
        <v>26</v>
      </c>
      <c r="O30" s="75" t="s">
        <v>199</v>
      </c>
      <c r="P30" s="75" t="s">
        <v>31</v>
      </c>
      <c r="Q30" s="90" t="s">
        <v>196</v>
      </c>
      <c r="R30" s="90" t="s">
        <v>12</v>
      </c>
      <c r="S30" s="88" t="s">
        <v>173</v>
      </c>
      <c r="T30" s="88" t="s">
        <v>12</v>
      </c>
      <c r="U30" s="87" t="s">
        <v>147</v>
      </c>
      <c r="V30" s="87" t="s">
        <v>14</v>
      </c>
    </row>
    <row r="31" spans="2:22" x14ac:dyDescent="0.3">
      <c r="B31" s="162" t="s">
        <v>205</v>
      </c>
      <c r="C31" s="163"/>
      <c r="D31" s="99" t="s">
        <v>76</v>
      </c>
      <c r="O31" s="75" t="s">
        <v>202</v>
      </c>
      <c r="P31" s="75" t="s">
        <v>31</v>
      </c>
      <c r="Q31" s="90" t="s">
        <v>333</v>
      </c>
      <c r="R31" s="90" t="s">
        <v>12</v>
      </c>
      <c r="S31" s="88" t="s">
        <v>38</v>
      </c>
      <c r="T31" s="88" t="s">
        <v>12</v>
      </c>
      <c r="U31" s="87" t="s">
        <v>153</v>
      </c>
      <c r="V31" s="87" t="s">
        <v>14</v>
      </c>
    </row>
    <row r="32" spans="2:22" ht="28.95" customHeight="1" x14ac:dyDescent="0.3">
      <c r="B32" s="169" t="s">
        <v>208</v>
      </c>
      <c r="C32" s="170"/>
      <c r="D32" s="99" t="s">
        <v>60</v>
      </c>
      <c r="O32" s="87" t="s">
        <v>206</v>
      </c>
      <c r="P32" s="87" t="s">
        <v>14</v>
      </c>
      <c r="Q32" s="88" t="s">
        <v>315</v>
      </c>
      <c r="R32" s="88" t="s">
        <v>31</v>
      </c>
      <c r="S32" s="88" t="s">
        <v>125</v>
      </c>
      <c r="T32" s="88" t="s">
        <v>12</v>
      </c>
    </row>
    <row r="33" spans="2:20" ht="28.95" customHeight="1" x14ac:dyDescent="0.3">
      <c r="B33" s="169" t="s">
        <v>211</v>
      </c>
      <c r="C33" s="170"/>
      <c r="D33" s="99" t="s">
        <v>113</v>
      </c>
      <c r="O33" s="87" t="s">
        <v>209</v>
      </c>
      <c r="P33" s="87" t="s">
        <v>14</v>
      </c>
      <c r="Q33" s="75" t="s">
        <v>200</v>
      </c>
      <c r="R33" s="75" t="s">
        <v>31</v>
      </c>
      <c r="S33" s="75" t="s">
        <v>336</v>
      </c>
      <c r="T33" s="75" t="s">
        <v>31</v>
      </c>
    </row>
    <row r="34" spans="2:20" ht="28.95" customHeight="1" x14ac:dyDescent="0.3">
      <c r="B34" s="169" t="s">
        <v>214</v>
      </c>
      <c r="C34" s="170"/>
      <c r="D34" s="64" t="s">
        <v>215</v>
      </c>
      <c r="O34" s="88" t="s">
        <v>183</v>
      </c>
      <c r="P34" s="88" t="s">
        <v>12</v>
      </c>
      <c r="Q34" s="75" t="s">
        <v>203</v>
      </c>
      <c r="R34" s="75" t="s">
        <v>25</v>
      </c>
      <c r="S34" s="90" t="s">
        <v>197</v>
      </c>
      <c r="T34" s="90" t="s">
        <v>12</v>
      </c>
    </row>
    <row r="35" spans="2:20" ht="28.95" customHeight="1" x14ac:dyDescent="0.3">
      <c r="B35" s="169" t="s">
        <v>339</v>
      </c>
      <c r="C35" s="170"/>
      <c r="D35" s="99" t="s">
        <v>59</v>
      </c>
      <c r="O35" s="88" t="s">
        <v>48</v>
      </c>
      <c r="P35" s="88" t="s">
        <v>12</v>
      </c>
      <c r="Q35" s="75" t="s">
        <v>207</v>
      </c>
      <c r="R35" s="75" t="s">
        <v>25</v>
      </c>
      <c r="S35" s="88" t="s">
        <v>49</v>
      </c>
      <c r="T35" s="88" t="s">
        <v>12</v>
      </c>
    </row>
    <row r="36" spans="2:20" ht="29.4" customHeight="1" x14ac:dyDescent="0.3">
      <c r="B36" s="169" t="s">
        <v>219</v>
      </c>
      <c r="C36" s="170"/>
      <c r="D36" s="64" t="s">
        <v>34</v>
      </c>
      <c r="O36" s="90" t="s">
        <v>182</v>
      </c>
      <c r="P36" s="90" t="s">
        <v>12</v>
      </c>
      <c r="Q36" s="75" t="s">
        <v>210</v>
      </c>
      <c r="R36" s="75" t="s">
        <v>31</v>
      </c>
      <c r="S36" s="88" t="s">
        <v>204</v>
      </c>
      <c r="T36" s="88" t="s">
        <v>12</v>
      </c>
    </row>
    <row r="37" spans="2:20" x14ac:dyDescent="0.3">
      <c r="B37" s="162" t="s">
        <v>220</v>
      </c>
      <c r="C37" s="163"/>
      <c r="D37" s="99" t="s">
        <v>151</v>
      </c>
      <c r="O37" s="88" t="s">
        <v>103</v>
      </c>
      <c r="P37" s="88" t="s">
        <v>12</v>
      </c>
      <c r="Q37" s="75" t="s">
        <v>212</v>
      </c>
      <c r="R37" s="75" t="s">
        <v>25</v>
      </c>
      <c r="S37" s="88" t="s">
        <v>94</v>
      </c>
      <c r="T37" s="88" t="s">
        <v>12</v>
      </c>
    </row>
    <row r="38" spans="2:20" x14ac:dyDescent="0.3">
      <c r="B38" s="162" t="s">
        <v>223</v>
      </c>
      <c r="C38" s="163"/>
      <c r="D38" s="64" t="s">
        <v>114</v>
      </c>
      <c r="O38" s="87" t="s">
        <v>221</v>
      </c>
      <c r="P38" s="87" t="s">
        <v>14</v>
      </c>
      <c r="Q38" s="87" t="s">
        <v>216</v>
      </c>
      <c r="R38" s="87" t="s">
        <v>14</v>
      </c>
      <c r="S38" s="88" t="s">
        <v>40</v>
      </c>
      <c r="T38" s="88" t="s">
        <v>12</v>
      </c>
    </row>
    <row r="39" spans="2:20" x14ac:dyDescent="0.3">
      <c r="B39" s="171" t="s">
        <v>225</v>
      </c>
      <c r="C39" s="172"/>
      <c r="D39" s="101" t="s">
        <v>226</v>
      </c>
      <c r="O39" s="87" t="s">
        <v>224</v>
      </c>
      <c r="P39" s="87" t="s">
        <v>14</v>
      </c>
      <c r="Q39" s="87" t="s">
        <v>217</v>
      </c>
      <c r="R39" s="87" t="s">
        <v>14</v>
      </c>
      <c r="S39" s="87" t="s">
        <v>213</v>
      </c>
      <c r="T39" s="87" t="s">
        <v>14</v>
      </c>
    </row>
    <row r="40" spans="2:20" x14ac:dyDescent="0.3">
      <c r="B40" s="162" t="s">
        <v>229</v>
      </c>
      <c r="C40" s="163"/>
      <c r="D40" s="99" t="s">
        <v>175</v>
      </c>
      <c r="O40" s="88" t="s">
        <v>20</v>
      </c>
      <c r="P40" s="88" t="s">
        <v>12</v>
      </c>
      <c r="Q40" s="88" t="s">
        <v>57</v>
      </c>
      <c r="R40" s="88" t="s">
        <v>12</v>
      </c>
      <c r="S40" s="90" t="s">
        <v>84</v>
      </c>
      <c r="T40" s="90" t="s">
        <v>12</v>
      </c>
    </row>
    <row r="41" spans="2:20" x14ac:dyDescent="0.3">
      <c r="B41" s="162" t="s">
        <v>232</v>
      </c>
      <c r="C41" s="163"/>
      <c r="D41" s="99" t="s">
        <v>152</v>
      </c>
      <c r="O41" s="88" t="s">
        <v>21</v>
      </c>
      <c r="P41" s="88" t="s">
        <v>12</v>
      </c>
      <c r="Q41" s="75" t="s">
        <v>222</v>
      </c>
      <c r="R41" s="75" t="s">
        <v>31</v>
      </c>
      <c r="S41" s="90" t="s">
        <v>218</v>
      </c>
      <c r="T41" s="90" t="s">
        <v>12</v>
      </c>
    </row>
    <row r="42" spans="2:20" x14ac:dyDescent="0.3">
      <c r="B42" s="162" t="s">
        <v>235</v>
      </c>
      <c r="C42" s="163"/>
      <c r="D42" s="64" t="s">
        <v>193</v>
      </c>
      <c r="O42" s="88" t="s">
        <v>139</v>
      </c>
      <c r="P42" s="88" t="s">
        <v>12</v>
      </c>
      <c r="Q42" s="88" t="s">
        <v>157</v>
      </c>
      <c r="R42" s="88" t="s">
        <v>12</v>
      </c>
      <c r="S42" s="88" t="s">
        <v>75</v>
      </c>
      <c r="T42" s="88" t="s">
        <v>12</v>
      </c>
    </row>
    <row r="43" spans="2:20" x14ac:dyDescent="0.3">
      <c r="B43" s="162" t="s">
        <v>236</v>
      </c>
      <c r="C43" s="163"/>
      <c r="D43" s="64" t="s">
        <v>44</v>
      </c>
      <c r="O43" s="88" t="s">
        <v>158</v>
      </c>
      <c r="P43" s="88" t="s">
        <v>12</v>
      </c>
      <c r="Q43" s="87" t="s">
        <v>227</v>
      </c>
      <c r="R43" s="87" t="s">
        <v>14</v>
      </c>
      <c r="S43" s="88" t="s">
        <v>22</v>
      </c>
      <c r="T43" s="88" t="s">
        <v>12</v>
      </c>
    </row>
    <row r="44" spans="2:20" ht="15" thickBot="1" x14ac:dyDescent="0.35">
      <c r="B44" s="164" t="s">
        <v>238</v>
      </c>
      <c r="C44" s="165"/>
      <c r="D44" s="100" t="s">
        <v>141</v>
      </c>
      <c r="O44" s="88" t="s">
        <v>164</v>
      </c>
      <c r="P44" s="88" t="s">
        <v>12</v>
      </c>
      <c r="Q44" s="87" t="s">
        <v>230</v>
      </c>
      <c r="R44" s="87" t="s">
        <v>14</v>
      </c>
      <c r="S44" s="88" t="s">
        <v>76</v>
      </c>
      <c r="T44" s="88" t="s">
        <v>12</v>
      </c>
    </row>
    <row r="45" spans="2:20" x14ac:dyDescent="0.3">
      <c r="O45" s="88" t="s">
        <v>39</v>
      </c>
      <c r="P45" s="88" t="s">
        <v>12</v>
      </c>
      <c r="Q45" s="87" t="s">
        <v>233</v>
      </c>
      <c r="R45" s="87" t="s">
        <v>14</v>
      </c>
      <c r="S45" s="87" t="s">
        <v>228</v>
      </c>
      <c r="T45" s="87" t="s">
        <v>14</v>
      </c>
    </row>
  </sheetData>
  <mergeCells count="16">
    <mergeCell ref="B42:C42"/>
    <mergeCell ref="B43:C43"/>
    <mergeCell ref="B44:C44"/>
    <mergeCell ref="B29:D29"/>
    <mergeCell ref="B36:C36"/>
    <mergeCell ref="B37:C37"/>
    <mergeCell ref="B38:C38"/>
    <mergeCell ref="B39:C39"/>
    <mergeCell ref="B40:C40"/>
    <mergeCell ref="B41:C41"/>
    <mergeCell ref="B30:C30"/>
    <mergeCell ref="B31:C31"/>
    <mergeCell ref="B32:C32"/>
    <mergeCell ref="B33:C33"/>
    <mergeCell ref="B34:C34"/>
    <mergeCell ref="B35:C35"/>
  </mergeCells>
  <phoneticPr fontId="2" type="noConversion"/>
  <hyperlinks>
    <hyperlink ref="J15" r:id="rId1" display="DBB" xr:uid="{C639D38B-392B-485A-808E-D0FBE881D642}"/>
  </hyperlinks>
  <pageMargins left="0.25" right="0.25" top="0.75" bottom="0.75" header="0.3" footer="0.3"/>
  <pageSetup scale="49" fitToWidth="0" orientation="landscape" r:id="rId2"/>
  <headerFooter>
    <oddHeader>&amp;L&amp;D</oddHead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47EFA-8512-494B-8AD8-69BCFBC5ABFE}">
  <dimension ref="B1:F27"/>
  <sheetViews>
    <sheetView workbookViewId="0">
      <selection activeCell="L38" sqref="L38"/>
    </sheetView>
  </sheetViews>
  <sheetFormatPr defaultRowHeight="14.4" x14ac:dyDescent="0.3"/>
  <cols>
    <col min="3" max="3" width="10.88671875" customWidth="1"/>
    <col min="4" max="4" width="13.109375" bestFit="1" customWidth="1"/>
    <col min="5" max="6" width="10.109375" bestFit="1" customWidth="1"/>
  </cols>
  <sheetData>
    <row r="1" spans="2:6" x14ac:dyDescent="0.3">
      <c r="D1" s="173" t="s">
        <v>289</v>
      </c>
      <c r="E1" s="173"/>
      <c r="F1" s="173"/>
    </row>
    <row r="2" spans="2:6" x14ac:dyDescent="0.3">
      <c r="B2" s="75" t="s">
        <v>0</v>
      </c>
      <c r="C2" s="75" t="s">
        <v>1</v>
      </c>
      <c r="D2" s="75" t="s">
        <v>286</v>
      </c>
      <c r="E2" s="75" t="s">
        <v>287</v>
      </c>
      <c r="F2" s="75" t="s">
        <v>288</v>
      </c>
    </row>
    <row r="3" spans="2:6" x14ac:dyDescent="0.3">
      <c r="B3" s="75" t="s">
        <v>8</v>
      </c>
      <c r="C3">
        <v>7260035101</v>
      </c>
      <c r="D3" s="156">
        <v>45812</v>
      </c>
      <c r="E3" s="156"/>
      <c r="F3" s="156">
        <v>45658</v>
      </c>
    </row>
    <row r="4" spans="2:6" x14ac:dyDescent="0.3">
      <c r="B4" s="75" t="s">
        <v>17</v>
      </c>
      <c r="C4">
        <v>7250069101</v>
      </c>
      <c r="D4" s="156"/>
      <c r="E4" s="156"/>
      <c r="F4" s="156"/>
    </row>
    <row r="5" spans="2:6" x14ac:dyDescent="0.3">
      <c r="B5" s="75" t="s">
        <v>28</v>
      </c>
      <c r="C5">
        <v>7230005101</v>
      </c>
      <c r="D5" s="156">
        <v>45292</v>
      </c>
      <c r="E5" s="156"/>
      <c r="F5" s="156"/>
    </row>
    <row r="6" spans="2:6" x14ac:dyDescent="0.3">
      <c r="B6" s="75" t="s">
        <v>35</v>
      </c>
      <c r="C6">
        <v>7250067101</v>
      </c>
      <c r="D6" s="156">
        <v>45383</v>
      </c>
      <c r="E6" s="156">
        <v>45474</v>
      </c>
      <c r="F6" s="156"/>
    </row>
    <row r="7" spans="2:6" x14ac:dyDescent="0.3">
      <c r="B7" s="75" t="s">
        <v>45</v>
      </c>
      <c r="C7">
        <v>7260044101</v>
      </c>
      <c r="D7" s="156"/>
      <c r="E7" s="156">
        <v>45383</v>
      </c>
      <c r="F7" s="156">
        <v>45658</v>
      </c>
    </row>
    <row r="8" spans="2:6" x14ac:dyDescent="0.3">
      <c r="B8" s="75" t="s">
        <v>55</v>
      </c>
      <c r="C8">
        <v>7210028101</v>
      </c>
      <c r="D8" s="156"/>
      <c r="E8" s="156"/>
      <c r="F8" s="156"/>
    </row>
    <row r="9" spans="2:6" x14ac:dyDescent="0.3">
      <c r="B9" s="75" t="s">
        <v>63</v>
      </c>
      <c r="C9">
        <v>7260005101</v>
      </c>
      <c r="D9" s="156">
        <v>45474</v>
      </c>
      <c r="E9" s="156">
        <v>45383</v>
      </c>
      <c r="F9" s="156">
        <v>45474</v>
      </c>
    </row>
    <row r="10" spans="2:6" x14ac:dyDescent="0.3">
      <c r="B10" s="75" t="s">
        <v>72</v>
      </c>
      <c r="C10">
        <v>7250026101</v>
      </c>
      <c r="D10" s="156"/>
      <c r="E10" s="156">
        <v>45383</v>
      </c>
      <c r="F10" s="156">
        <v>45848</v>
      </c>
    </row>
    <row r="11" spans="2:6" x14ac:dyDescent="0.3">
      <c r="B11" s="75" t="s">
        <v>82</v>
      </c>
      <c r="C11">
        <v>7250012101</v>
      </c>
      <c r="D11" s="156"/>
      <c r="E11" s="156"/>
      <c r="F11" s="156">
        <v>45848</v>
      </c>
    </row>
    <row r="12" spans="2:6" x14ac:dyDescent="0.3">
      <c r="B12" s="75" t="s">
        <v>91</v>
      </c>
      <c r="C12">
        <v>7260037101</v>
      </c>
      <c r="D12" s="156"/>
      <c r="E12" s="156"/>
      <c r="F12" s="156"/>
    </row>
    <row r="13" spans="2:6" x14ac:dyDescent="0.3">
      <c r="B13" s="75" t="s">
        <v>101</v>
      </c>
      <c r="C13">
        <v>7210030101</v>
      </c>
      <c r="D13" s="156"/>
      <c r="E13" s="156"/>
      <c r="F13" s="156"/>
    </row>
    <row r="14" spans="2:6" x14ac:dyDescent="0.3">
      <c r="B14" s="75" t="s">
        <v>110</v>
      </c>
      <c r="C14">
        <v>7250065101</v>
      </c>
      <c r="D14" s="156"/>
      <c r="E14" s="156"/>
      <c r="F14" s="156">
        <v>45474</v>
      </c>
    </row>
    <row r="15" spans="2:6" x14ac:dyDescent="0.3">
      <c r="B15" s="75" t="s">
        <v>116</v>
      </c>
      <c r="C15">
        <v>7260048101</v>
      </c>
      <c r="D15" s="156"/>
      <c r="E15" s="156">
        <v>45383</v>
      </c>
      <c r="F15" s="156">
        <v>45474</v>
      </c>
    </row>
    <row r="16" spans="2:6" x14ac:dyDescent="0.3">
      <c r="B16" s="75" t="s">
        <v>122</v>
      </c>
      <c r="C16">
        <v>7260010101</v>
      </c>
      <c r="D16" s="156"/>
      <c r="E16" s="156"/>
      <c r="F16" s="156">
        <v>45848</v>
      </c>
    </row>
    <row r="17" spans="2:6" x14ac:dyDescent="0.3">
      <c r="B17" s="75" t="s">
        <v>128</v>
      </c>
      <c r="C17">
        <v>7260045101</v>
      </c>
      <c r="D17" s="156"/>
      <c r="E17" s="156">
        <v>45658</v>
      </c>
      <c r="F17" s="156">
        <v>45848</v>
      </c>
    </row>
    <row r="18" spans="2:6" x14ac:dyDescent="0.3">
      <c r="B18" s="75" t="s">
        <v>137</v>
      </c>
      <c r="C18">
        <v>7260049101</v>
      </c>
      <c r="D18" s="156"/>
      <c r="E18" s="156"/>
      <c r="F18" s="156">
        <v>45848</v>
      </c>
    </row>
    <row r="19" spans="2:6" x14ac:dyDescent="0.3">
      <c r="B19" s="75" t="s">
        <v>144</v>
      </c>
      <c r="C19">
        <v>7210007101</v>
      </c>
      <c r="D19" s="156"/>
      <c r="E19" s="156"/>
      <c r="F19" s="156"/>
    </row>
    <row r="20" spans="2:6" x14ac:dyDescent="0.3">
      <c r="B20" s="75" t="s">
        <v>148</v>
      </c>
      <c r="C20">
        <v>7240015101</v>
      </c>
      <c r="D20" s="156"/>
      <c r="E20" s="156"/>
      <c r="F20" s="156"/>
    </row>
    <row r="21" spans="2:6" x14ac:dyDescent="0.3">
      <c r="B21" s="75" t="s">
        <v>154</v>
      </c>
      <c r="C21">
        <v>7250044101</v>
      </c>
      <c r="D21" s="156"/>
      <c r="E21" s="156"/>
      <c r="F21" s="156"/>
    </row>
    <row r="22" spans="2:6" x14ac:dyDescent="0.3">
      <c r="B22" s="75" t="s">
        <v>162</v>
      </c>
      <c r="C22">
        <v>7240008101</v>
      </c>
      <c r="D22" s="156"/>
      <c r="E22" s="156"/>
      <c r="F22" s="156">
        <v>45848</v>
      </c>
    </row>
    <row r="23" spans="2:6" x14ac:dyDescent="0.3">
      <c r="B23" s="75" t="s">
        <v>170</v>
      </c>
      <c r="C23">
        <v>7240016101</v>
      </c>
      <c r="D23" s="156"/>
      <c r="E23" s="156">
        <v>45383</v>
      </c>
      <c r="F23" s="156"/>
    </row>
    <row r="24" spans="2:6" x14ac:dyDescent="0.3">
      <c r="B24" s="75" t="s">
        <v>177</v>
      </c>
      <c r="C24">
        <v>7210016101</v>
      </c>
      <c r="D24" s="156"/>
      <c r="E24" s="156">
        <v>45847</v>
      </c>
      <c r="F24" s="156"/>
    </row>
    <row r="25" spans="2:6" x14ac:dyDescent="0.3">
      <c r="B25" s="75" t="s">
        <v>180</v>
      </c>
      <c r="C25">
        <v>7230018101</v>
      </c>
      <c r="D25" s="156"/>
      <c r="E25" s="156">
        <v>45383</v>
      </c>
      <c r="F25" s="156"/>
    </row>
    <row r="26" spans="2:6" x14ac:dyDescent="0.3">
      <c r="B26" s="75" t="s">
        <v>187</v>
      </c>
      <c r="C26">
        <v>7240022101</v>
      </c>
      <c r="D26" s="156">
        <v>45292</v>
      </c>
      <c r="E26" s="156"/>
      <c r="F26" s="156"/>
    </row>
    <row r="27" spans="2:6" x14ac:dyDescent="0.3">
      <c r="B27" s="75" t="s">
        <v>191</v>
      </c>
      <c r="C27">
        <v>7210029101</v>
      </c>
      <c r="D27" s="156">
        <v>45847</v>
      </c>
      <c r="E27" s="156">
        <v>45383</v>
      </c>
      <c r="F27" s="156"/>
    </row>
  </sheetData>
  <mergeCells count="1">
    <mergeCell ref="D1:F1"/>
  </mergeCells>
  <conditionalFormatting sqref="D3:F27">
    <cfRule type="cellIs" dxfId="79" priority="1" operator="greaterThanOrEqual">
      <formula>"edate(today()-12)"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FB4B3-1BA9-44F7-9A93-4A0B0466D96B}">
  <dimension ref="A1:M106"/>
  <sheetViews>
    <sheetView topLeftCell="A54" workbookViewId="0">
      <selection activeCell="X16" sqref="X16"/>
    </sheetView>
  </sheetViews>
  <sheetFormatPr defaultRowHeight="14.4" x14ac:dyDescent="0.3"/>
  <cols>
    <col min="1" max="1" width="8.88671875" style="75"/>
    <col min="2" max="2" width="7" style="157" customWidth="1"/>
    <col min="3" max="3" width="3" style="75" customWidth="1"/>
    <col min="4" max="4" width="4.6640625" style="111" customWidth="1"/>
    <col min="5" max="6" width="4.88671875" bestFit="1" customWidth="1"/>
    <col min="7" max="7" width="4.109375" style="106" bestFit="1" customWidth="1"/>
    <col min="8" max="8" width="4.6640625" style="111" bestFit="1" customWidth="1"/>
    <col min="9" max="10" width="4.109375" bestFit="1" customWidth="1"/>
    <col min="11" max="11" width="4.109375" style="106" bestFit="1" customWidth="1"/>
    <col min="12" max="12" width="3" customWidth="1"/>
    <col min="13" max="13" width="2.88671875" customWidth="1"/>
  </cols>
  <sheetData>
    <row r="1" spans="1:13" s="75" customFormat="1" x14ac:dyDescent="0.3">
      <c r="B1" s="179" t="s">
        <v>357</v>
      </c>
      <c r="D1" s="177">
        <v>2024</v>
      </c>
      <c r="E1" s="173"/>
      <c r="F1" s="173"/>
      <c r="G1" s="178"/>
      <c r="H1" s="177">
        <v>2025</v>
      </c>
      <c r="I1" s="173"/>
      <c r="J1" s="173"/>
      <c r="K1" s="178"/>
    </row>
    <row r="2" spans="1:13" s="75" customFormat="1" ht="21.6" x14ac:dyDescent="0.3">
      <c r="B2" s="180"/>
      <c r="D2" s="110" t="s">
        <v>361</v>
      </c>
      <c r="E2" s="109" t="s">
        <v>362</v>
      </c>
      <c r="F2" s="109" t="s">
        <v>363</v>
      </c>
      <c r="G2" s="112" t="s">
        <v>364</v>
      </c>
      <c r="H2" s="110" t="s">
        <v>361</v>
      </c>
      <c r="I2" s="109" t="s">
        <v>362</v>
      </c>
      <c r="J2" s="109" t="s">
        <v>363</v>
      </c>
      <c r="K2" s="112" t="s">
        <v>364</v>
      </c>
      <c r="L2" s="109"/>
      <c r="M2" s="109"/>
    </row>
    <row r="3" spans="1:13" s="114" customFormat="1" x14ac:dyDescent="0.3">
      <c r="A3" s="174" t="s">
        <v>8</v>
      </c>
      <c r="B3" s="158" t="str">
        <f>IFERROR(COUNTIF(D3:DZ3,"*F*")/COUNTA(D3:DZ3),"NA")</f>
        <v>NA</v>
      </c>
      <c r="C3" s="113" t="s">
        <v>318</v>
      </c>
      <c r="D3" s="121"/>
      <c r="E3" s="120"/>
      <c r="G3" s="115"/>
      <c r="H3" s="116"/>
      <c r="K3" s="115"/>
    </row>
    <row r="4" spans="1:13" x14ac:dyDescent="0.3">
      <c r="A4" s="175"/>
      <c r="B4" s="158">
        <f>IFERROR(COUNTIF(D4:DZ4,"*F*")/COUNTA(D4:DZ4),"NA")</f>
        <v>0.42857142857142855</v>
      </c>
      <c r="C4" s="75" t="s">
        <v>316</v>
      </c>
      <c r="D4" s="111" t="s">
        <v>320</v>
      </c>
      <c r="E4" t="s">
        <v>347</v>
      </c>
      <c r="F4" t="s">
        <v>319</v>
      </c>
      <c r="G4" s="106" t="s">
        <v>343</v>
      </c>
      <c r="H4" s="111" t="s">
        <v>319</v>
      </c>
      <c r="I4" t="s">
        <v>319</v>
      </c>
      <c r="J4" t="s">
        <v>319</v>
      </c>
    </row>
    <row r="5" spans="1:13" x14ac:dyDescent="0.3">
      <c r="A5" s="175"/>
      <c r="B5" s="158">
        <f t="shared" ref="B5:B68" si="0">IFERROR(COUNTIF(D5:DZ5,"*F*")/COUNTA(D5:DZ5),"NA")</f>
        <v>0</v>
      </c>
      <c r="C5" s="75" t="s">
        <v>251</v>
      </c>
      <c r="D5" s="111" t="s">
        <v>319</v>
      </c>
      <c r="E5" t="s">
        <v>319</v>
      </c>
      <c r="F5" t="s">
        <v>319</v>
      </c>
      <c r="G5" s="106" t="s">
        <v>319</v>
      </c>
      <c r="H5" s="111" t="s">
        <v>319</v>
      </c>
      <c r="I5" t="s">
        <v>346</v>
      </c>
      <c r="J5" t="s">
        <v>319</v>
      </c>
    </row>
    <row r="6" spans="1:13" s="20" customFormat="1" x14ac:dyDescent="0.3">
      <c r="A6" s="176"/>
      <c r="B6" s="158">
        <f t="shared" si="0"/>
        <v>0.42857142857142855</v>
      </c>
      <c r="C6" s="117" t="s">
        <v>317</v>
      </c>
      <c r="D6" s="118" t="s">
        <v>343</v>
      </c>
      <c r="E6" s="20" t="s">
        <v>319</v>
      </c>
      <c r="F6" s="20" t="s">
        <v>319</v>
      </c>
      <c r="G6" s="119" t="s">
        <v>319</v>
      </c>
      <c r="H6" s="118" t="s">
        <v>320</v>
      </c>
      <c r="I6" s="20" t="s">
        <v>382</v>
      </c>
      <c r="J6" s="20" t="s">
        <v>319</v>
      </c>
      <c r="K6" s="119"/>
    </row>
    <row r="7" spans="1:13" s="114" customFormat="1" x14ac:dyDescent="0.3">
      <c r="A7" s="174" t="s">
        <v>17</v>
      </c>
      <c r="B7" s="159" t="str">
        <f t="shared" si="0"/>
        <v>NA</v>
      </c>
      <c r="C7" s="113" t="s">
        <v>318</v>
      </c>
      <c r="D7" s="121"/>
      <c r="E7" s="120"/>
      <c r="G7" s="115"/>
      <c r="H7" s="116"/>
      <c r="K7" s="115"/>
    </row>
    <row r="8" spans="1:13" x14ac:dyDescent="0.3">
      <c r="A8" s="175"/>
      <c r="B8" s="158">
        <f t="shared" si="0"/>
        <v>0</v>
      </c>
      <c r="C8" s="75" t="s">
        <v>316</v>
      </c>
      <c r="D8" s="111" t="s">
        <v>319</v>
      </c>
      <c r="E8" t="s">
        <v>319</v>
      </c>
      <c r="F8" t="s">
        <v>346</v>
      </c>
      <c r="G8" s="106" t="s">
        <v>319</v>
      </c>
      <c r="H8" s="111" t="s">
        <v>319</v>
      </c>
      <c r="I8" t="s">
        <v>319</v>
      </c>
      <c r="J8" t="s">
        <v>319</v>
      </c>
    </row>
    <row r="9" spans="1:13" x14ac:dyDescent="0.3">
      <c r="A9" s="175"/>
      <c r="B9" s="158">
        <f t="shared" si="0"/>
        <v>0.14285714285714285</v>
      </c>
      <c r="C9" s="75" t="s">
        <v>251</v>
      </c>
      <c r="D9" s="111" t="s">
        <v>344</v>
      </c>
      <c r="E9" t="s">
        <v>346</v>
      </c>
      <c r="F9" t="s">
        <v>346</v>
      </c>
      <c r="G9" s="106" t="s">
        <v>319</v>
      </c>
      <c r="H9" s="111" t="s">
        <v>319</v>
      </c>
      <c r="I9" t="s">
        <v>319</v>
      </c>
      <c r="J9" t="s">
        <v>319</v>
      </c>
    </row>
    <row r="10" spans="1:13" s="20" customFormat="1" x14ac:dyDescent="0.3">
      <c r="A10" s="176"/>
      <c r="B10" s="160">
        <f t="shared" si="0"/>
        <v>0.42857142857142855</v>
      </c>
      <c r="C10" s="117" t="s">
        <v>317</v>
      </c>
      <c r="D10" s="118" t="s">
        <v>343</v>
      </c>
      <c r="E10" s="20" t="s">
        <v>319</v>
      </c>
      <c r="F10" s="20" t="s">
        <v>319</v>
      </c>
      <c r="G10" s="119" t="s">
        <v>319</v>
      </c>
      <c r="H10" s="118" t="s">
        <v>319</v>
      </c>
      <c r="I10" s="20" t="s">
        <v>382</v>
      </c>
      <c r="J10" s="20" t="s">
        <v>348</v>
      </c>
      <c r="K10" s="119"/>
    </row>
    <row r="11" spans="1:13" s="114" customFormat="1" x14ac:dyDescent="0.3">
      <c r="A11" s="174" t="s">
        <v>28</v>
      </c>
      <c r="B11" s="159" t="str">
        <f t="shared" si="0"/>
        <v>NA</v>
      </c>
      <c r="C11" s="113" t="s">
        <v>318</v>
      </c>
      <c r="D11" s="121"/>
      <c r="E11" s="120"/>
      <c r="G11" s="115"/>
      <c r="H11" s="116"/>
      <c r="K11" s="115"/>
    </row>
    <row r="12" spans="1:13" x14ac:dyDescent="0.3">
      <c r="A12" s="175"/>
      <c r="B12" s="158">
        <f t="shared" si="0"/>
        <v>0.2857142857142857</v>
      </c>
      <c r="C12" s="75" t="s">
        <v>316</v>
      </c>
      <c r="D12" s="111" t="s">
        <v>320</v>
      </c>
      <c r="E12" t="s">
        <v>348</v>
      </c>
      <c r="F12" t="s">
        <v>346</v>
      </c>
      <c r="G12" s="106" t="s">
        <v>319</v>
      </c>
      <c r="H12" s="111" t="s">
        <v>319</v>
      </c>
      <c r="I12" t="s">
        <v>319</v>
      </c>
      <c r="J12" t="s">
        <v>319</v>
      </c>
    </row>
    <row r="13" spans="1:13" x14ac:dyDescent="0.3">
      <c r="A13" s="175"/>
      <c r="B13" s="158">
        <f t="shared" si="0"/>
        <v>0</v>
      </c>
      <c r="C13" s="75" t="s">
        <v>251</v>
      </c>
      <c r="D13" s="111" t="s">
        <v>319</v>
      </c>
      <c r="E13" t="s">
        <v>319</v>
      </c>
      <c r="F13" t="s">
        <v>319</v>
      </c>
      <c r="G13" s="106" t="s">
        <v>319</v>
      </c>
      <c r="H13" s="111" t="s">
        <v>319</v>
      </c>
      <c r="I13" t="s">
        <v>319</v>
      </c>
      <c r="J13" t="s">
        <v>319</v>
      </c>
    </row>
    <row r="14" spans="1:13" s="20" customFormat="1" x14ac:dyDescent="0.3">
      <c r="A14" s="176"/>
      <c r="B14" s="160">
        <f t="shared" si="0"/>
        <v>0.5714285714285714</v>
      </c>
      <c r="C14" s="117" t="s">
        <v>317</v>
      </c>
      <c r="D14" s="118" t="s">
        <v>343</v>
      </c>
      <c r="E14" s="20" t="s">
        <v>343</v>
      </c>
      <c r="F14" s="20" t="s">
        <v>346</v>
      </c>
      <c r="G14" s="119" t="s">
        <v>319</v>
      </c>
      <c r="H14" s="118" t="s">
        <v>344</v>
      </c>
      <c r="I14" s="20" t="s">
        <v>382</v>
      </c>
      <c r="J14" s="20" t="s">
        <v>353</v>
      </c>
      <c r="K14" s="119"/>
    </row>
    <row r="15" spans="1:13" s="114" customFormat="1" x14ac:dyDescent="0.3">
      <c r="A15" s="174" t="s">
        <v>35</v>
      </c>
      <c r="B15" s="159" t="str">
        <f t="shared" si="0"/>
        <v>NA</v>
      </c>
      <c r="C15" s="113" t="s">
        <v>318</v>
      </c>
      <c r="D15" s="121"/>
      <c r="E15" s="120"/>
      <c r="G15" s="115"/>
      <c r="H15" s="116"/>
      <c r="K15" s="115"/>
    </row>
    <row r="16" spans="1:13" x14ac:dyDescent="0.3">
      <c r="A16" s="175"/>
      <c r="B16" s="158">
        <f t="shared" si="0"/>
        <v>0.2857142857142857</v>
      </c>
      <c r="C16" s="75" t="s">
        <v>316</v>
      </c>
      <c r="D16" s="111" t="s">
        <v>345</v>
      </c>
      <c r="E16" t="s">
        <v>347</v>
      </c>
      <c r="F16" t="s">
        <v>353</v>
      </c>
      <c r="G16" s="106" t="s">
        <v>343</v>
      </c>
      <c r="H16" s="111" t="s">
        <v>319</v>
      </c>
      <c r="I16" t="s">
        <v>353</v>
      </c>
      <c r="J16" t="s">
        <v>319</v>
      </c>
    </row>
    <row r="17" spans="1:11" x14ac:dyDescent="0.3">
      <c r="A17" s="175"/>
      <c r="B17" s="158">
        <f t="shared" si="0"/>
        <v>0</v>
      </c>
      <c r="C17" s="75" t="s">
        <v>251</v>
      </c>
      <c r="D17" s="111" t="s">
        <v>345</v>
      </c>
      <c r="E17" t="s">
        <v>319</v>
      </c>
      <c r="F17" t="s">
        <v>351</v>
      </c>
      <c r="G17" s="106" t="s">
        <v>319</v>
      </c>
      <c r="H17" s="111" t="s">
        <v>319</v>
      </c>
      <c r="I17" t="s">
        <v>319</v>
      </c>
      <c r="J17" t="s">
        <v>319</v>
      </c>
    </row>
    <row r="18" spans="1:11" s="20" customFormat="1" x14ac:dyDescent="0.3">
      <c r="A18" s="176"/>
      <c r="B18" s="160">
        <f t="shared" si="0"/>
        <v>0.5714285714285714</v>
      </c>
      <c r="C18" s="117" t="s">
        <v>317</v>
      </c>
      <c r="D18" s="118" t="s">
        <v>345</v>
      </c>
      <c r="E18" s="20" t="s">
        <v>343</v>
      </c>
      <c r="F18" s="20" t="s">
        <v>343</v>
      </c>
      <c r="G18" s="119" t="s">
        <v>319</v>
      </c>
      <c r="H18" s="118" t="s">
        <v>344</v>
      </c>
      <c r="I18" s="20" t="s">
        <v>343</v>
      </c>
      <c r="J18" s="20" t="s">
        <v>354</v>
      </c>
      <c r="K18" s="119"/>
    </row>
    <row r="19" spans="1:11" s="114" customFormat="1" x14ac:dyDescent="0.3">
      <c r="A19" s="174" t="s">
        <v>45</v>
      </c>
      <c r="B19" s="159" t="str">
        <f t="shared" si="0"/>
        <v>NA</v>
      </c>
      <c r="C19" s="113" t="s">
        <v>318</v>
      </c>
      <c r="D19" s="121"/>
      <c r="E19" s="120"/>
      <c r="G19" s="115"/>
      <c r="H19" s="116"/>
      <c r="K19" s="115"/>
    </row>
    <row r="20" spans="1:11" x14ac:dyDescent="0.3">
      <c r="A20" s="175"/>
      <c r="B20" s="158">
        <f t="shared" si="0"/>
        <v>0</v>
      </c>
      <c r="C20" s="75" t="s">
        <v>316</v>
      </c>
      <c r="D20" s="111" t="s">
        <v>319</v>
      </c>
      <c r="E20" t="s">
        <v>319</v>
      </c>
      <c r="F20" t="s">
        <v>319</v>
      </c>
      <c r="G20" s="106" t="s">
        <v>319</v>
      </c>
      <c r="H20" s="111" t="s">
        <v>319</v>
      </c>
      <c r="I20" t="s">
        <v>319</v>
      </c>
      <c r="J20" t="s">
        <v>319</v>
      </c>
    </row>
    <row r="21" spans="1:11" x14ac:dyDescent="0.3">
      <c r="A21" s="175"/>
      <c r="B21" s="158">
        <f t="shared" si="0"/>
        <v>0.14285714285714285</v>
      </c>
      <c r="C21" s="75" t="s">
        <v>251</v>
      </c>
      <c r="D21" s="111" t="s">
        <v>319</v>
      </c>
      <c r="E21" t="s">
        <v>349</v>
      </c>
      <c r="F21" t="s">
        <v>319</v>
      </c>
      <c r="G21" s="106" t="s">
        <v>344</v>
      </c>
      <c r="H21" s="111" t="s">
        <v>319</v>
      </c>
      <c r="I21" t="s">
        <v>319</v>
      </c>
      <c r="J21" t="s">
        <v>319</v>
      </c>
    </row>
    <row r="22" spans="1:11" s="20" customFormat="1" x14ac:dyDescent="0.3">
      <c r="A22" s="176"/>
      <c r="B22" s="160">
        <f t="shared" si="0"/>
        <v>0.5714285714285714</v>
      </c>
      <c r="C22" s="117" t="s">
        <v>317</v>
      </c>
      <c r="D22" s="118" t="s">
        <v>343</v>
      </c>
      <c r="E22" s="20" t="s">
        <v>343</v>
      </c>
      <c r="F22" s="20" t="s">
        <v>319</v>
      </c>
      <c r="G22" s="119" t="s">
        <v>319</v>
      </c>
      <c r="H22" s="118" t="s">
        <v>320</v>
      </c>
      <c r="I22" s="20" t="s">
        <v>343</v>
      </c>
      <c r="J22" s="20" t="s">
        <v>346</v>
      </c>
      <c r="K22" s="119"/>
    </row>
    <row r="23" spans="1:11" s="114" customFormat="1" x14ac:dyDescent="0.3">
      <c r="A23" s="174" t="s">
        <v>55</v>
      </c>
      <c r="B23" s="159" t="str">
        <f t="shared" si="0"/>
        <v>NA</v>
      </c>
      <c r="C23" s="113" t="s">
        <v>318</v>
      </c>
      <c r="D23" s="121"/>
      <c r="E23" s="120"/>
      <c r="G23" s="115"/>
      <c r="H23" s="116"/>
      <c r="K23" s="115"/>
    </row>
    <row r="24" spans="1:11" x14ac:dyDescent="0.3">
      <c r="A24" s="175"/>
      <c r="B24" s="158">
        <f t="shared" si="0"/>
        <v>0</v>
      </c>
      <c r="C24" s="75" t="s">
        <v>316</v>
      </c>
      <c r="D24" s="111" t="s">
        <v>319</v>
      </c>
      <c r="E24" t="s">
        <v>319</v>
      </c>
      <c r="F24" t="s">
        <v>319</v>
      </c>
      <c r="G24" s="106" t="s">
        <v>319</v>
      </c>
      <c r="H24" s="111" t="s">
        <v>319</v>
      </c>
      <c r="I24" t="s">
        <v>319</v>
      </c>
      <c r="J24" t="s">
        <v>319</v>
      </c>
    </row>
    <row r="25" spans="1:11" x14ac:dyDescent="0.3">
      <c r="A25" s="175"/>
      <c r="B25" s="158">
        <f t="shared" si="0"/>
        <v>0</v>
      </c>
      <c r="C25" s="75" t="s">
        <v>251</v>
      </c>
      <c r="D25" s="111" t="s">
        <v>319</v>
      </c>
      <c r="E25" t="s">
        <v>319</v>
      </c>
      <c r="F25" t="s">
        <v>319</v>
      </c>
      <c r="G25" s="106" t="s">
        <v>319</v>
      </c>
      <c r="H25" s="111" t="s">
        <v>319</v>
      </c>
      <c r="I25" t="s">
        <v>319</v>
      </c>
      <c r="J25" t="s">
        <v>319</v>
      </c>
    </row>
    <row r="26" spans="1:11" s="20" customFormat="1" x14ac:dyDescent="0.3">
      <c r="A26" s="176"/>
      <c r="B26" s="160">
        <f t="shared" si="0"/>
        <v>0.5714285714285714</v>
      </c>
      <c r="C26" s="117" t="s">
        <v>317</v>
      </c>
      <c r="D26" s="118" t="s">
        <v>343</v>
      </c>
      <c r="E26" s="20" t="s">
        <v>343</v>
      </c>
      <c r="F26" s="20" t="s">
        <v>319</v>
      </c>
      <c r="G26" s="119" t="s">
        <v>319</v>
      </c>
      <c r="H26" s="118" t="s">
        <v>344</v>
      </c>
      <c r="I26" s="20" t="s">
        <v>343</v>
      </c>
      <c r="J26" s="20" t="s">
        <v>354</v>
      </c>
      <c r="K26" s="119"/>
    </row>
    <row r="27" spans="1:11" s="114" customFormat="1" x14ac:dyDescent="0.3">
      <c r="A27" s="174" t="s">
        <v>63</v>
      </c>
      <c r="B27" s="159" t="str">
        <f t="shared" si="0"/>
        <v>NA</v>
      </c>
      <c r="C27" s="113" t="s">
        <v>318</v>
      </c>
      <c r="D27" s="121"/>
      <c r="E27" s="120"/>
      <c r="G27" s="115"/>
      <c r="H27" s="116"/>
      <c r="K27" s="115"/>
    </row>
    <row r="28" spans="1:11" x14ac:dyDescent="0.3">
      <c r="A28" s="175"/>
      <c r="B28" s="158">
        <f t="shared" si="0"/>
        <v>0.14285714285714285</v>
      </c>
      <c r="C28" s="75" t="s">
        <v>316</v>
      </c>
      <c r="D28" s="111" t="s">
        <v>319</v>
      </c>
      <c r="E28" t="s">
        <v>319</v>
      </c>
      <c r="F28" t="s">
        <v>352</v>
      </c>
      <c r="G28" s="106" t="s">
        <v>343</v>
      </c>
      <c r="H28" s="111" t="s">
        <v>319</v>
      </c>
      <c r="I28" t="s">
        <v>346</v>
      </c>
      <c r="J28" t="s">
        <v>353</v>
      </c>
    </row>
    <row r="29" spans="1:11" x14ac:dyDescent="0.3">
      <c r="A29" s="175"/>
      <c r="B29" s="158">
        <f t="shared" si="0"/>
        <v>0</v>
      </c>
      <c r="C29" s="75" t="s">
        <v>251</v>
      </c>
      <c r="D29" s="111" t="s">
        <v>319</v>
      </c>
      <c r="E29" t="s">
        <v>349</v>
      </c>
      <c r="F29" t="s">
        <v>353</v>
      </c>
      <c r="G29" s="106" t="s">
        <v>319</v>
      </c>
      <c r="H29" s="111" t="s">
        <v>319</v>
      </c>
      <c r="I29" t="s">
        <v>346</v>
      </c>
      <c r="J29" t="s">
        <v>319</v>
      </c>
    </row>
    <row r="30" spans="1:11" s="20" customFormat="1" x14ac:dyDescent="0.3">
      <c r="A30" s="176"/>
      <c r="B30" s="160">
        <f t="shared" si="0"/>
        <v>0.8571428571428571</v>
      </c>
      <c r="C30" s="117" t="s">
        <v>317</v>
      </c>
      <c r="D30" s="118" t="s">
        <v>343</v>
      </c>
      <c r="E30" s="20" t="s">
        <v>343</v>
      </c>
      <c r="F30" s="20" t="s">
        <v>349</v>
      </c>
      <c r="G30" s="119" t="s">
        <v>343</v>
      </c>
      <c r="H30" s="118" t="s">
        <v>344</v>
      </c>
      <c r="I30" s="20" t="s">
        <v>382</v>
      </c>
      <c r="J30" s="20" t="s">
        <v>348</v>
      </c>
      <c r="K30" s="119"/>
    </row>
    <row r="31" spans="1:11" s="114" customFormat="1" x14ac:dyDescent="0.3">
      <c r="A31" s="174" t="s">
        <v>72</v>
      </c>
      <c r="B31" s="159" t="str">
        <f t="shared" si="0"/>
        <v>NA</v>
      </c>
      <c r="C31" s="113" t="s">
        <v>318</v>
      </c>
      <c r="D31" s="121"/>
      <c r="E31" s="120"/>
      <c r="G31" s="115"/>
      <c r="H31" s="116"/>
      <c r="K31" s="115"/>
    </row>
    <row r="32" spans="1:11" x14ac:dyDescent="0.3">
      <c r="A32" s="175"/>
      <c r="B32" s="158">
        <f t="shared" si="0"/>
        <v>0</v>
      </c>
      <c r="C32" s="75" t="s">
        <v>316</v>
      </c>
      <c r="D32" s="111" t="s">
        <v>346</v>
      </c>
      <c r="E32" t="s">
        <v>319</v>
      </c>
      <c r="F32" t="s">
        <v>319</v>
      </c>
      <c r="G32" s="106" t="s">
        <v>319</v>
      </c>
      <c r="H32" s="111" t="s">
        <v>319</v>
      </c>
      <c r="I32" t="s">
        <v>319</v>
      </c>
      <c r="J32" t="s">
        <v>319</v>
      </c>
    </row>
    <row r="33" spans="1:11" x14ac:dyDescent="0.3">
      <c r="A33" s="175"/>
      <c r="B33" s="158">
        <f t="shared" si="0"/>
        <v>0</v>
      </c>
      <c r="C33" s="75" t="s">
        <v>251</v>
      </c>
      <c r="D33" s="111" t="s">
        <v>319</v>
      </c>
      <c r="E33" t="s">
        <v>349</v>
      </c>
      <c r="F33" t="s">
        <v>319</v>
      </c>
      <c r="G33" s="106" t="s">
        <v>319</v>
      </c>
      <c r="H33" s="111" t="s">
        <v>319</v>
      </c>
      <c r="I33" t="s">
        <v>319</v>
      </c>
      <c r="J33" t="s">
        <v>319</v>
      </c>
    </row>
    <row r="34" spans="1:11" s="20" customFormat="1" x14ac:dyDescent="0.3">
      <c r="A34" s="176"/>
      <c r="B34" s="160">
        <f t="shared" si="0"/>
        <v>0.7142857142857143</v>
      </c>
      <c r="C34" s="117" t="s">
        <v>317</v>
      </c>
      <c r="D34" s="118" t="s">
        <v>343</v>
      </c>
      <c r="E34" s="20" t="s">
        <v>343</v>
      </c>
      <c r="F34" s="20" t="s">
        <v>319</v>
      </c>
      <c r="G34" s="119" t="s">
        <v>319</v>
      </c>
      <c r="H34" s="118" t="s">
        <v>344</v>
      </c>
      <c r="I34" s="20" t="s">
        <v>343</v>
      </c>
      <c r="J34" s="20" t="s">
        <v>347</v>
      </c>
      <c r="K34" s="119"/>
    </row>
    <row r="35" spans="1:11" s="114" customFormat="1" x14ac:dyDescent="0.3">
      <c r="A35" s="174" t="s">
        <v>82</v>
      </c>
      <c r="B35" s="159" t="str">
        <f t="shared" si="0"/>
        <v>NA</v>
      </c>
      <c r="C35" s="113" t="s">
        <v>318</v>
      </c>
      <c r="D35" s="121"/>
      <c r="E35" s="120"/>
      <c r="G35" s="115"/>
      <c r="H35" s="116"/>
      <c r="K35" s="115"/>
    </row>
    <row r="36" spans="1:11" x14ac:dyDescent="0.3">
      <c r="A36" s="175"/>
      <c r="B36" s="158">
        <f t="shared" si="0"/>
        <v>0</v>
      </c>
      <c r="C36" s="75" t="s">
        <v>316</v>
      </c>
      <c r="D36" s="111" t="s">
        <v>319</v>
      </c>
      <c r="E36" t="s">
        <v>319</v>
      </c>
      <c r="F36" t="s">
        <v>319</v>
      </c>
      <c r="G36" s="106" t="s">
        <v>319</v>
      </c>
      <c r="H36" s="111" t="s">
        <v>319</v>
      </c>
      <c r="I36" t="s">
        <v>319</v>
      </c>
      <c r="J36" t="s">
        <v>319</v>
      </c>
    </row>
    <row r="37" spans="1:11" x14ac:dyDescent="0.3">
      <c r="A37" s="175"/>
      <c r="B37" s="158">
        <f t="shared" si="0"/>
        <v>0</v>
      </c>
      <c r="C37" s="75" t="s">
        <v>251</v>
      </c>
      <c r="D37" s="111" t="s">
        <v>319</v>
      </c>
      <c r="E37" t="s">
        <v>319</v>
      </c>
      <c r="F37" t="s">
        <v>319</v>
      </c>
      <c r="G37" s="106" t="s">
        <v>319</v>
      </c>
      <c r="H37" s="111" t="s">
        <v>319</v>
      </c>
      <c r="I37" t="s">
        <v>319</v>
      </c>
      <c r="J37" t="s">
        <v>319</v>
      </c>
    </row>
    <row r="38" spans="1:11" s="20" customFormat="1" x14ac:dyDescent="0.3">
      <c r="A38" s="176"/>
      <c r="B38" s="160">
        <f t="shared" si="0"/>
        <v>0.42857142857142855</v>
      </c>
      <c r="C38" s="117" t="s">
        <v>317</v>
      </c>
      <c r="D38" s="118" t="s">
        <v>343</v>
      </c>
      <c r="E38" s="20" t="s">
        <v>343</v>
      </c>
      <c r="F38" s="20" t="s">
        <v>319</v>
      </c>
      <c r="G38" s="119" t="s">
        <v>319</v>
      </c>
      <c r="H38" s="118" t="s">
        <v>319</v>
      </c>
      <c r="I38" s="20" t="s">
        <v>319</v>
      </c>
      <c r="J38" s="20" t="s">
        <v>347</v>
      </c>
      <c r="K38" s="119"/>
    </row>
    <row r="39" spans="1:11" s="114" customFormat="1" x14ac:dyDescent="0.3">
      <c r="A39" s="174" t="s">
        <v>91</v>
      </c>
      <c r="B39" s="159" t="str">
        <f t="shared" si="0"/>
        <v>NA</v>
      </c>
      <c r="C39" s="113" t="s">
        <v>318</v>
      </c>
      <c r="D39" s="121"/>
      <c r="E39" s="120"/>
      <c r="G39" s="115"/>
      <c r="H39" s="116"/>
      <c r="K39" s="115"/>
    </row>
    <row r="40" spans="1:11" x14ac:dyDescent="0.3">
      <c r="A40" s="175"/>
      <c r="B40" s="158">
        <f t="shared" si="0"/>
        <v>0</v>
      </c>
      <c r="C40" s="75" t="s">
        <v>316</v>
      </c>
      <c r="D40" s="111" t="s">
        <v>319</v>
      </c>
      <c r="E40" t="s">
        <v>319</v>
      </c>
      <c r="F40" t="s">
        <v>319</v>
      </c>
      <c r="G40" s="106" t="s">
        <v>319</v>
      </c>
      <c r="H40" s="111" t="s">
        <v>319</v>
      </c>
      <c r="I40" t="s">
        <v>319</v>
      </c>
      <c r="J40" t="s">
        <v>319</v>
      </c>
    </row>
    <row r="41" spans="1:11" x14ac:dyDescent="0.3">
      <c r="A41" s="175"/>
      <c r="B41" s="158">
        <f t="shared" si="0"/>
        <v>0.14285714285714285</v>
      </c>
      <c r="C41" s="75" t="s">
        <v>251</v>
      </c>
      <c r="D41" s="111" t="s">
        <v>319</v>
      </c>
      <c r="E41" t="s">
        <v>319</v>
      </c>
      <c r="F41" t="s">
        <v>319</v>
      </c>
      <c r="G41" s="106" t="s">
        <v>343</v>
      </c>
      <c r="H41" s="111" t="s">
        <v>319</v>
      </c>
      <c r="I41" t="s">
        <v>319</v>
      </c>
      <c r="J41" t="s">
        <v>319</v>
      </c>
    </row>
    <row r="42" spans="1:11" s="20" customFormat="1" x14ac:dyDescent="0.3">
      <c r="A42" s="176"/>
      <c r="B42" s="160">
        <f t="shared" si="0"/>
        <v>0.2857142857142857</v>
      </c>
      <c r="C42" s="117" t="s">
        <v>317</v>
      </c>
      <c r="D42" s="118" t="s">
        <v>343</v>
      </c>
      <c r="E42" s="20" t="s">
        <v>319</v>
      </c>
      <c r="F42" s="20" t="s">
        <v>319</v>
      </c>
      <c r="G42" s="119" t="s">
        <v>319</v>
      </c>
      <c r="H42" s="118" t="s">
        <v>319</v>
      </c>
      <c r="I42" s="20" t="s">
        <v>343</v>
      </c>
      <c r="J42" s="20" t="s">
        <v>346</v>
      </c>
      <c r="K42" s="119"/>
    </row>
    <row r="43" spans="1:11" s="114" customFormat="1" x14ac:dyDescent="0.3">
      <c r="A43" s="174" t="s">
        <v>101</v>
      </c>
      <c r="B43" s="159" t="str">
        <f t="shared" si="0"/>
        <v>NA</v>
      </c>
      <c r="C43" s="113" t="s">
        <v>318</v>
      </c>
      <c r="D43" s="121"/>
      <c r="E43" s="120"/>
      <c r="G43" s="115"/>
      <c r="H43" s="116"/>
      <c r="K43" s="115"/>
    </row>
    <row r="44" spans="1:11" x14ac:dyDescent="0.3">
      <c r="A44" s="175"/>
      <c r="B44" s="158">
        <f t="shared" si="0"/>
        <v>0</v>
      </c>
      <c r="C44" s="75" t="s">
        <v>316</v>
      </c>
      <c r="D44" s="111" t="s">
        <v>319</v>
      </c>
      <c r="E44" t="s">
        <v>319</v>
      </c>
      <c r="F44" t="s">
        <v>319</v>
      </c>
      <c r="G44" s="106" t="s">
        <v>319</v>
      </c>
      <c r="H44" s="111" t="s">
        <v>319</v>
      </c>
      <c r="I44" t="s">
        <v>319</v>
      </c>
      <c r="J44" t="s">
        <v>319</v>
      </c>
    </row>
    <row r="45" spans="1:11" x14ac:dyDescent="0.3">
      <c r="A45" s="175"/>
      <c r="B45" s="158">
        <f t="shared" si="0"/>
        <v>0</v>
      </c>
      <c r="C45" s="75" t="s">
        <v>251</v>
      </c>
      <c r="D45" s="111" t="s">
        <v>319</v>
      </c>
      <c r="E45" t="s">
        <v>319</v>
      </c>
      <c r="F45" t="s">
        <v>353</v>
      </c>
      <c r="G45" s="106" t="s">
        <v>319</v>
      </c>
      <c r="H45" s="111" t="s">
        <v>319</v>
      </c>
      <c r="I45" t="s">
        <v>319</v>
      </c>
      <c r="J45" t="s">
        <v>319</v>
      </c>
    </row>
    <row r="46" spans="1:11" s="20" customFormat="1" x14ac:dyDescent="0.3">
      <c r="A46" s="176"/>
      <c r="B46" s="160">
        <f t="shared" si="0"/>
        <v>0.8571428571428571</v>
      </c>
      <c r="C46" s="117" t="s">
        <v>317</v>
      </c>
      <c r="D46" s="118" t="s">
        <v>343</v>
      </c>
      <c r="E46" s="20" t="s">
        <v>343</v>
      </c>
      <c r="F46" s="20" t="s">
        <v>319</v>
      </c>
      <c r="G46" s="119" t="s">
        <v>343</v>
      </c>
      <c r="H46" s="118" t="s">
        <v>344</v>
      </c>
      <c r="I46" s="20" t="s">
        <v>382</v>
      </c>
      <c r="J46" s="20" t="s">
        <v>348</v>
      </c>
      <c r="K46" s="119"/>
    </row>
    <row r="47" spans="1:11" s="114" customFormat="1" x14ac:dyDescent="0.3">
      <c r="A47" s="174" t="s">
        <v>110</v>
      </c>
      <c r="B47" s="159" t="str">
        <f t="shared" si="0"/>
        <v>NA</v>
      </c>
      <c r="C47" s="113" t="s">
        <v>318</v>
      </c>
      <c r="D47" s="121"/>
      <c r="E47" s="120"/>
      <c r="G47" s="115"/>
      <c r="H47" s="116"/>
      <c r="K47" s="115"/>
    </row>
    <row r="48" spans="1:11" x14ac:dyDescent="0.3">
      <c r="A48" s="175"/>
      <c r="B48" s="158">
        <f t="shared" si="0"/>
        <v>0.14285714285714285</v>
      </c>
      <c r="C48" s="75" t="s">
        <v>316</v>
      </c>
      <c r="D48" s="111" t="s">
        <v>319</v>
      </c>
      <c r="E48" t="s">
        <v>319</v>
      </c>
      <c r="F48" t="s">
        <v>346</v>
      </c>
      <c r="G48" s="106" t="s">
        <v>343</v>
      </c>
      <c r="H48" s="111" t="s">
        <v>319</v>
      </c>
      <c r="I48" t="s">
        <v>319</v>
      </c>
      <c r="J48" t="s">
        <v>319</v>
      </c>
    </row>
    <row r="49" spans="1:11" x14ac:dyDescent="0.3">
      <c r="A49" s="175"/>
      <c r="B49" s="158">
        <f t="shared" si="0"/>
        <v>0.14285714285714285</v>
      </c>
      <c r="C49" s="75" t="s">
        <v>251</v>
      </c>
      <c r="D49" s="111" t="s">
        <v>319</v>
      </c>
      <c r="E49" t="s">
        <v>319</v>
      </c>
      <c r="F49" t="s">
        <v>319</v>
      </c>
      <c r="G49" s="106" t="s">
        <v>343</v>
      </c>
      <c r="H49" s="111" t="s">
        <v>319</v>
      </c>
      <c r="I49" t="s">
        <v>319</v>
      </c>
      <c r="J49" t="s">
        <v>346</v>
      </c>
    </row>
    <row r="50" spans="1:11" s="20" customFormat="1" x14ac:dyDescent="0.3">
      <c r="A50" s="176"/>
      <c r="B50" s="160">
        <f t="shared" si="0"/>
        <v>0.5714285714285714</v>
      </c>
      <c r="C50" s="117" t="s">
        <v>317</v>
      </c>
      <c r="D50" s="118" t="s">
        <v>343</v>
      </c>
      <c r="E50" s="20" t="s">
        <v>319</v>
      </c>
      <c r="F50" s="20" t="s">
        <v>349</v>
      </c>
      <c r="G50" s="119" t="s">
        <v>319</v>
      </c>
      <c r="H50" s="118" t="s">
        <v>344</v>
      </c>
      <c r="I50" s="20" t="s">
        <v>382</v>
      </c>
      <c r="J50" s="20" t="s">
        <v>348</v>
      </c>
      <c r="K50" s="119"/>
    </row>
    <row r="51" spans="1:11" s="114" customFormat="1" x14ac:dyDescent="0.3">
      <c r="A51" s="174" t="s">
        <v>116</v>
      </c>
      <c r="B51" s="159" t="str">
        <f t="shared" si="0"/>
        <v>NA</v>
      </c>
      <c r="C51" s="113" t="s">
        <v>318</v>
      </c>
      <c r="D51" s="121"/>
      <c r="G51" s="115"/>
      <c r="H51" s="116"/>
      <c r="K51" s="115"/>
    </row>
    <row r="52" spans="1:11" x14ac:dyDescent="0.3">
      <c r="A52" s="175"/>
      <c r="B52" s="158">
        <f t="shared" si="0"/>
        <v>0</v>
      </c>
      <c r="C52" s="75" t="s">
        <v>316</v>
      </c>
      <c r="D52" s="111" t="s">
        <v>319</v>
      </c>
      <c r="E52" t="s">
        <v>319</v>
      </c>
      <c r="F52" t="s">
        <v>319</v>
      </c>
      <c r="G52" s="106" t="s">
        <v>319</v>
      </c>
      <c r="H52" s="111" t="s">
        <v>319</v>
      </c>
      <c r="I52" t="s">
        <v>319</v>
      </c>
      <c r="J52" t="s">
        <v>319</v>
      </c>
    </row>
    <row r="53" spans="1:11" x14ac:dyDescent="0.3">
      <c r="A53" s="175"/>
      <c r="B53" s="158">
        <f t="shared" si="0"/>
        <v>0</v>
      </c>
      <c r="C53" s="75" t="s">
        <v>251</v>
      </c>
      <c r="D53" s="111" t="s">
        <v>319</v>
      </c>
      <c r="E53" t="s">
        <v>349</v>
      </c>
      <c r="F53" t="s">
        <v>319</v>
      </c>
      <c r="G53" s="106" t="s">
        <v>319</v>
      </c>
      <c r="H53" s="111" t="s">
        <v>319</v>
      </c>
      <c r="I53" t="s">
        <v>319</v>
      </c>
      <c r="J53" t="s">
        <v>319</v>
      </c>
    </row>
    <row r="54" spans="1:11" s="20" customFormat="1" x14ac:dyDescent="0.3">
      <c r="A54" s="176"/>
      <c r="B54" s="160">
        <f t="shared" si="0"/>
        <v>0.7142857142857143</v>
      </c>
      <c r="C54" s="117" t="s">
        <v>317</v>
      </c>
      <c r="D54" s="118" t="s">
        <v>343</v>
      </c>
      <c r="E54" s="20" t="s">
        <v>343</v>
      </c>
      <c r="F54" s="20" t="s">
        <v>349</v>
      </c>
      <c r="G54" s="119" t="s">
        <v>319</v>
      </c>
      <c r="H54" s="118" t="s">
        <v>344</v>
      </c>
      <c r="I54" s="20" t="s">
        <v>343</v>
      </c>
      <c r="J54" s="20" t="s">
        <v>348</v>
      </c>
      <c r="K54" s="119"/>
    </row>
    <row r="55" spans="1:11" s="114" customFormat="1" x14ac:dyDescent="0.3">
      <c r="A55" s="174" t="s">
        <v>122</v>
      </c>
      <c r="B55" s="159" t="str">
        <f t="shared" si="0"/>
        <v>NA</v>
      </c>
      <c r="C55" s="113" t="s">
        <v>318</v>
      </c>
      <c r="D55" s="121"/>
      <c r="E55" s="120"/>
      <c r="G55" s="115"/>
      <c r="H55" s="116"/>
      <c r="K55" s="115"/>
    </row>
    <row r="56" spans="1:11" x14ac:dyDescent="0.3">
      <c r="A56" s="175"/>
      <c r="B56" s="158">
        <f t="shared" si="0"/>
        <v>0.14285714285714285</v>
      </c>
      <c r="C56" s="75" t="s">
        <v>316</v>
      </c>
      <c r="D56" s="111" t="s">
        <v>346</v>
      </c>
      <c r="E56" t="s">
        <v>344</v>
      </c>
      <c r="F56" t="s">
        <v>354</v>
      </c>
      <c r="G56" s="106" t="s">
        <v>319</v>
      </c>
      <c r="H56" s="111" t="s">
        <v>319</v>
      </c>
      <c r="I56" t="s">
        <v>319</v>
      </c>
      <c r="J56" t="s">
        <v>319</v>
      </c>
    </row>
    <row r="57" spans="1:11" x14ac:dyDescent="0.3">
      <c r="A57" s="175"/>
      <c r="B57" s="158">
        <f t="shared" si="0"/>
        <v>0</v>
      </c>
      <c r="C57" s="75" t="s">
        <v>251</v>
      </c>
      <c r="D57" s="111" t="s">
        <v>319</v>
      </c>
      <c r="E57" t="s">
        <v>319</v>
      </c>
      <c r="F57" t="s">
        <v>346</v>
      </c>
      <c r="G57" s="106" t="s">
        <v>319</v>
      </c>
      <c r="H57" s="111" t="s">
        <v>319</v>
      </c>
      <c r="I57" t="s">
        <v>319</v>
      </c>
      <c r="J57" t="s">
        <v>319</v>
      </c>
    </row>
    <row r="58" spans="1:11" s="20" customFormat="1" x14ac:dyDescent="0.3">
      <c r="A58" s="176"/>
      <c r="B58" s="160">
        <f t="shared" si="0"/>
        <v>0.7142857142857143</v>
      </c>
      <c r="C58" s="117" t="s">
        <v>317</v>
      </c>
      <c r="D58" s="118" t="s">
        <v>343</v>
      </c>
      <c r="E58" s="20" t="s">
        <v>343</v>
      </c>
      <c r="F58" s="20" t="s">
        <v>319</v>
      </c>
      <c r="G58" s="119" t="s">
        <v>343</v>
      </c>
      <c r="H58" s="118" t="s">
        <v>344</v>
      </c>
      <c r="I58" s="20" t="s">
        <v>319</v>
      </c>
      <c r="J58" s="20" t="s">
        <v>347</v>
      </c>
      <c r="K58" s="119"/>
    </row>
    <row r="59" spans="1:11" s="114" customFormat="1" x14ac:dyDescent="0.3">
      <c r="A59" s="174" t="s">
        <v>128</v>
      </c>
      <c r="B59" s="159" t="str">
        <f t="shared" si="0"/>
        <v>NA</v>
      </c>
      <c r="C59" s="113" t="s">
        <v>318</v>
      </c>
      <c r="D59" s="121"/>
      <c r="E59" s="120"/>
      <c r="G59" s="115"/>
      <c r="H59" s="116"/>
      <c r="K59" s="115"/>
    </row>
    <row r="60" spans="1:11" x14ac:dyDescent="0.3">
      <c r="A60" s="175"/>
      <c r="B60" s="158">
        <f t="shared" si="0"/>
        <v>0</v>
      </c>
      <c r="C60" s="75" t="s">
        <v>316</v>
      </c>
      <c r="D60" s="111" t="s">
        <v>319</v>
      </c>
      <c r="E60" t="s">
        <v>319</v>
      </c>
      <c r="F60" t="s">
        <v>319</v>
      </c>
      <c r="G60" s="106" t="s">
        <v>319</v>
      </c>
      <c r="H60" s="111" t="s">
        <v>319</v>
      </c>
      <c r="I60" t="s">
        <v>319</v>
      </c>
      <c r="J60" t="s">
        <v>319</v>
      </c>
    </row>
    <row r="61" spans="1:11" x14ac:dyDescent="0.3">
      <c r="A61" s="175"/>
      <c r="B61" s="158">
        <f t="shared" si="0"/>
        <v>0.14285714285714285</v>
      </c>
      <c r="C61" s="75" t="s">
        <v>251</v>
      </c>
      <c r="D61" s="111" t="s">
        <v>319</v>
      </c>
      <c r="E61" t="s">
        <v>319</v>
      </c>
      <c r="F61" t="s">
        <v>319</v>
      </c>
      <c r="G61" s="106" t="s">
        <v>343</v>
      </c>
      <c r="H61" s="111" t="s">
        <v>351</v>
      </c>
      <c r="I61" t="s">
        <v>346</v>
      </c>
      <c r="J61" t="s">
        <v>353</v>
      </c>
    </row>
    <row r="62" spans="1:11" s="20" customFormat="1" x14ac:dyDescent="0.3">
      <c r="A62" s="176"/>
      <c r="B62" s="160">
        <f t="shared" si="0"/>
        <v>0.7142857142857143</v>
      </c>
      <c r="C62" s="117" t="s">
        <v>317</v>
      </c>
      <c r="D62" s="118" t="s">
        <v>343</v>
      </c>
      <c r="E62" s="20" t="s">
        <v>343</v>
      </c>
      <c r="F62" s="20" t="s">
        <v>319</v>
      </c>
      <c r="G62" s="119" t="s">
        <v>319</v>
      </c>
      <c r="H62" s="118" t="s">
        <v>320</v>
      </c>
      <c r="I62" s="20" t="s">
        <v>343</v>
      </c>
      <c r="J62" s="20" t="s">
        <v>347</v>
      </c>
      <c r="K62" s="119"/>
    </row>
    <row r="63" spans="1:11" s="114" customFormat="1" x14ac:dyDescent="0.3">
      <c r="A63" s="174" t="s">
        <v>137</v>
      </c>
      <c r="B63" s="159" t="str">
        <f t="shared" si="0"/>
        <v>NA</v>
      </c>
      <c r="C63" s="113" t="s">
        <v>318</v>
      </c>
      <c r="D63" s="121"/>
      <c r="E63" s="120"/>
      <c r="G63" s="115"/>
      <c r="H63" s="116"/>
      <c r="K63" s="115"/>
    </row>
    <row r="64" spans="1:11" x14ac:dyDescent="0.3">
      <c r="A64" s="175"/>
      <c r="B64" s="158">
        <f t="shared" si="0"/>
        <v>0</v>
      </c>
      <c r="C64" s="75" t="s">
        <v>316</v>
      </c>
      <c r="D64" s="111" t="s">
        <v>319</v>
      </c>
      <c r="E64" t="s">
        <v>345</v>
      </c>
      <c r="F64" t="s">
        <v>319</v>
      </c>
      <c r="G64" s="106" t="s">
        <v>319</v>
      </c>
      <c r="H64" s="111" t="s">
        <v>319</v>
      </c>
      <c r="I64" t="s">
        <v>319</v>
      </c>
      <c r="J64" t="s">
        <v>319</v>
      </c>
    </row>
    <row r="65" spans="1:11" x14ac:dyDescent="0.3">
      <c r="A65" s="175"/>
      <c r="B65" s="158">
        <f t="shared" si="0"/>
        <v>0</v>
      </c>
      <c r="C65" s="75" t="s">
        <v>251</v>
      </c>
      <c r="D65" s="111" t="s">
        <v>319</v>
      </c>
      <c r="E65" t="s">
        <v>346</v>
      </c>
      <c r="F65" t="s">
        <v>319</v>
      </c>
      <c r="G65" s="106" t="s">
        <v>319</v>
      </c>
      <c r="H65" s="111" t="s">
        <v>319</v>
      </c>
      <c r="I65" t="s">
        <v>319</v>
      </c>
      <c r="J65" t="s">
        <v>319</v>
      </c>
    </row>
    <row r="66" spans="1:11" s="20" customFormat="1" x14ac:dyDescent="0.3">
      <c r="A66" s="176"/>
      <c r="B66" s="160">
        <f t="shared" si="0"/>
        <v>0.7142857142857143</v>
      </c>
      <c r="C66" s="117" t="s">
        <v>317</v>
      </c>
      <c r="D66" s="118" t="s">
        <v>343</v>
      </c>
      <c r="E66" s="20" t="s">
        <v>345</v>
      </c>
      <c r="F66" s="20" t="s">
        <v>319</v>
      </c>
      <c r="G66" s="119" t="s">
        <v>343</v>
      </c>
      <c r="H66" s="118" t="s">
        <v>344</v>
      </c>
      <c r="I66" s="20" t="s">
        <v>344</v>
      </c>
      <c r="J66" s="20" t="s">
        <v>347</v>
      </c>
      <c r="K66" s="119"/>
    </row>
    <row r="67" spans="1:11" s="114" customFormat="1" x14ac:dyDescent="0.3">
      <c r="A67" s="174" t="s">
        <v>144</v>
      </c>
      <c r="B67" s="159" t="str">
        <f t="shared" si="0"/>
        <v>NA</v>
      </c>
      <c r="C67" s="113" t="s">
        <v>318</v>
      </c>
      <c r="D67" s="121"/>
      <c r="E67" s="120"/>
      <c r="G67" s="115"/>
      <c r="H67" s="116"/>
      <c r="K67" s="115"/>
    </row>
    <row r="68" spans="1:11" x14ac:dyDescent="0.3">
      <c r="A68" s="175"/>
      <c r="B68" s="158">
        <f t="shared" si="0"/>
        <v>0</v>
      </c>
      <c r="C68" s="75" t="s">
        <v>316</v>
      </c>
      <c r="D68" s="111" t="s">
        <v>319</v>
      </c>
      <c r="E68" t="s">
        <v>319</v>
      </c>
      <c r="F68" t="s">
        <v>319</v>
      </c>
      <c r="G68" s="106" t="s">
        <v>319</v>
      </c>
      <c r="H68" s="111" t="s">
        <v>319</v>
      </c>
      <c r="I68" t="s">
        <v>319</v>
      </c>
      <c r="J68" t="s">
        <v>319</v>
      </c>
    </row>
    <row r="69" spans="1:11" x14ac:dyDescent="0.3">
      <c r="A69" s="175"/>
      <c r="B69" s="158">
        <f t="shared" ref="B69:B102" si="1">IFERROR(COUNTIF(D69:DZ69,"*F*")/COUNTA(D69:DZ69),"NA")</f>
        <v>0</v>
      </c>
      <c r="C69" s="75" t="s">
        <v>251</v>
      </c>
      <c r="D69" s="111" t="s">
        <v>319</v>
      </c>
      <c r="E69" t="s">
        <v>319</v>
      </c>
      <c r="F69" t="s">
        <v>319</v>
      </c>
      <c r="G69" s="106" t="s">
        <v>319</v>
      </c>
      <c r="H69" s="111" t="s">
        <v>346</v>
      </c>
      <c r="I69" t="s">
        <v>319</v>
      </c>
      <c r="J69" t="s">
        <v>346</v>
      </c>
    </row>
    <row r="70" spans="1:11" s="20" customFormat="1" x14ac:dyDescent="0.3">
      <c r="A70" s="176"/>
      <c r="B70" s="160">
        <f t="shared" si="1"/>
        <v>0.5714285714285714</v>
      </c>
      <c r="C70" s="117" t="s">
        <v>317</v>
      </c>
      <c r="D70" s="118" t="s">
        <v>343</v>
      </c>
      <c r="E70" s="20" t="s">
        <v>343</v>
      </c>
      <c r="F70" s="20" t="s">
        <v>319</v>
      </c>
      <c r="G70" s="119" t="s">
        <v>319</v>
      </c>
      <c r="H70" s="118" t="s">
        <v>344</v>
      </c>
      <c r="I70" s="20" t="s">
        <v>382</v>
      </c>
      <c r="J70" s="20" t="s">
        <v>353</v>
      </c>
      <c r="K70" s="119"/>
    </row>
    <row r="71" spans="1:11" s="114" customFormat="1" x14ac:dyDescent="0.3">
      <c r="A71" s="174" t="s">
        <v>148</v>
      </c>
      <c r="B71" s="159" t="str">
        <f t="shared" si="1"/>
        <v>NA</v>
      </c>
      <c r="C71" s="113" t="s">
        <v>318</v>
      </c>
      <c r="D71" s="121"/>
      <c r="E71" s="120"/>
      <c r="G71" s="115"/>
      <c r="H71" s="116"/>
      <c r="K71" s="115"/>
    </row>
    <row r="72" spans="1:11" x14ac:dyDescent="0.3">
      <c r="A72" s="175"/>
      <c r="B72" s="158">
        <f t="shared" si="1"/>
        <v>0</v>
      </c>
      <c r="C72" s="75" t="s">
        <v>316</v>
      </c>
      <c r="D72" s="111" t="s">
        <v>319</v>
      </c>
      <c r="E72" t="s">
        <v>319</v>
      </c>
      <c r="F72" t="s">
        <v>319</v>
      </c>
      <c r="G72" s="106" t="s">
        <v>319</v>
      </c>
      <c r="H72" s="111" t="s">
        <v>319</v>
      </c>
      <c r="I72" t="s">
        <v>319</v>
      </c>
      <c r="J72" t="s">
        <v>319</v>
      </c>
    </row>
    <row r="73" spans="1:11" x14ac:dyDescent="0.3">
      <c r="A73" s="175"/>
      <c r="B73" s="158">
        <f t="shared" si="1"/>
        <v>0.14285714285714285</v>
      </c>
      <c r="C73" s="75" t="s">
        <v>251</v>
      </c>
      <c r="D73" s="111" t="s">
        <v>344</v>
      </c>
      <c r="E73" t="s">
        <v>346</v>
      </c>
      <c r="F73" t="s">
        <v>319</v>
      </c>
      <c r="G73" s="106" t="s">
        <v>319</v>
      </c>
      <c r="H73" s="111" t="s">
        <v>319</v>
      </c>
      <c r="I73" t="s">
        <v>353</v>
      </c>
      <c r="J73" t="s">
        <v>346</v>
      </c>
    </row>
    <row r="74" spans="1:11" s="20" customFormat="1" x14ac:dyDescent="0.3">
      <c r="A74" s="176"/>
      <c r="B74" s="160">
        <f t="shared" si="1"/>
        <v>0.5714285714285714</v>
      </c>
      <c r="C74" s="117" t="s">
        <v>317</v>
      </c>
      <c r="D74" s="118" t="s">
        <v>343</v>
      </c>
      <c r="E74" s="20" t="s">
        <v>343</v>
      </c>
      <c r="F74" s="20" t="s">
        <v>319</v>
      </c>
      <c r="G74" s="119" t="s">
        <v>319</v>
      </c>
      <c r="H74" s="118" t="s">
        <v>344</v>
      </c>
      <c r="I74" s="20" t="s">
        <v>382</v>
      </c>
      <c r="J74" s="20" t="s">
        <v>354</v>
      </c>
      <c r="K74" s="119"/>
    </row>
    <row r="75" spans="1:11" s="114" customFormat="1" x14ac:dyDescent="0.3">
      <c r="A75" s="174" t="s">
        <v>154</v>
      </c>
      <c r="B75" s="159" t="str">
        <f t="shared" si="1"/>
        <v>NA</v>
      </c>
      <c r="C75" s="113" t="s">
        <v>318</v>
      </c>
      <c r="D75" s="121"/>
      <c r="E75" s="120"/>
      <c r="G75" s="115"/>
      <c r="H75" s="116"/>
      <c r="K75" s="115"/>
    </row>
    <row r="76" spans="1:11" x14ac:dyDescent="0.3">
      <c r="A76" s="175"/>
      <c r="B76" s="158">
        <f t="shared" si="1"/>
        <v>0</v>
      </c>
      <c r="C76" s="75" t="s">
        <v>316</v>
      </c>
      <c r="D76" s="111" t="s">
        <v>319</v>
      </c>
      <c r="E76" t="s">
        <v>319</v>
      </c>
      <c r="F76" t="s">
        <v>319</v>
      </c>
      <c r="G76" s="106" t="s">
        <v>319</v>
      </c>
      <c r="H76" s="111" t="s">
        <v>319</v>
      </c>
      <c r="I76" t="s">
        <v>319</v>
      </c>
      <c r="J76" t="s">
        <v>319</v>
      </c>
    </row>
    <row r="77" spans="1:11" x14ac:dyDescent="0.3">
      <c r="A77" s="175"/>
      <c r="B77" s="158">
        <f t="shared" si="1"/>
        <v>0</v>
      </c>
      <c r="C77" s="75" t="s">
        <v>251</v>
      </c>
      <c r="D77" s="111" t="s">
        <v>319</v>
      </c>
      <c r="E77" t="s">
        <v>319</v>
      </c>
      <c r="F77" t="s">
        <v>319</v>
      </c>
      <c r="G77" s="106" t="s">
        <v>319</v>
      </c>
      <c r="H77" s="111" t="s">
        <v>319</v>
      </c>
      <c r="I77" t="s">
        <v>319</v>
      </c>
      <c r="J77" t="s">
        <v>319</v>
      </c>
    </row>
    <row r="78" spans="1:11" s="20" customFormat="1" x14ac:dyDescent="0.3">
      <c r="A78" s="176"/>
      <c r="B78" s="160">
        <f t="shared" si="1"/>
        <v>0.5714285714285714</v>
      </c>
      <c r="C78" s="117" t="s">
        <v>317</v>
      </c>
      <c r="D78" s="118" t="s">
        <v>343</v>
      </c>
      <c r="E78" s="20" t="s">
        <v>319</v>
      </c>
      <c r="F78" s="20" t="s">
        <v>319</v>
      </c>
      <c r="G78" s="119" t="s">
        <v>319</v>
      </c>
      <c r="H78" s="118" t="s">
        <v>344</v>
      </c>
      <c r="I78" s="20" t="s">
        <v>344</v>
      </c>
      <c r="J78" s="20" t="s">
        <v>348</v>
      </c>
      <c r="K78" s="119"/>
    </row>
    <row r="79" spans="1:11" s="114" customFormat="1" x14ac:dyDescent="0.3">
      <c r="A79" s="174" t="s">
        <v>162</v>
      </c>
      <c r="B79" s="159" t="str">
        <f t="shared" si="1"/>
        <v>NA</v>
      </c>
      <c r="C79" s="113" t="s">
        <v>318</v>
      </c>
      <c r="D79" s="121"/>
      <c r="E79" s="120"/>
      <c r="G79" s="115"/>
      <c r="H79" s="116"/>
      <c r="K79" s="115"/>
    </row>
    <row r="80" spans="1:11" x14ac:dyDescent="0.3">
      <c r="A80" s="175"/>
      <c r="B80" s="158">
        <f t="shared" si="1"/>
        <v>0</v>
      </c>
      <c r="C80" s="75" t="s">
        <v>316</v>
      </c>
      <c r="D80" s="111" t="s">
        <v>319</v>
      </c>
      <c r="E80" t="s">
        <v>345</v>
      </c>
      <c r="F80" t="s">
        <v>319</v>
      </c>
      <c r="G80" s="106" t="s">
        <v>319</v>
      </c>
      <c r="H80" s="111" t="s">
        <v>319</v>
      </c>
      <c r="I80" t="s">
        <v>319</v>
      </c>
      <c r="J80" t="s">
        <v>319</v>
      </c>
    </row>
    <row r="81" spans="1:11" x14ac:dyDescent="0.3">
      <c r="A81" s="175"/>
      <c r="B81" s="158">
        <f t="shared" si="1"/>
        <v>0.14285714285714285</v>
      </c>
      <c r="C81" s="75" t="s">
        <v>251</v>
      </c>
      <c r="D81" s="111" t="s">
        <v>319</v>
      </c>
      <c r="E81" t="s">
        <v>345</v>
      </c>
      <c r="F81" t="s">
        <v>319</v>
      </c>
      <c r="G81" s="106" t="s">
        <v>319</v>
      </c>
      <c r="H81" s="111" t="s">
        <v>344</v>
      </c>
      <c r="I81" t="s">
        <v>319</v>
      </c>
      <c r="J81" t="s">
        <v>319</v>
      </c>
    </row>
    <row r="82" spans="1:11" s="20" customFormat="1" x14ac:dyDescent="0.3">
      <c r="A82" s="176"/>
      <c r="B82" s="160">
        <f t="shared" si="1"/>
        <v>0.7142857142857143</v>
      </c>
      <c r="C82" s="117" t="s">
        <v>317</v>
      </c>
      <c r="D82" s="118" t="s">
        <v>343</v>
      </c>
      <c r="E82" s="20" t="s">
        <v>345</v>
      </c>
      <c r="F82" s="20" t="s">
        <v>319</v>
      </c>
      <c r="G82" s="119" t="s">
        <v>343</v>
      </c>
      <c r="H82" s="118" t="s">
        <v>320</v>
      </c>
      <c r="I82" s="20" t="s">
        <v>344</v>
      </c>
      <c r="J82" s="20" t="s">
        <v>347</v>
      </c>
      <c r="K82" s="119"/>
    </row>
    <row r="83" spans="1:11" s="114" customFormat="1" x14ac:dyDescent="0.3">
      <c r="A83" s="174" t="s">
        <v>170</v>
      </c>
      <c r="B83" s="159" t="str">
        <f t="shared" si="1"/>
        <v>NA</v>
      </c>
      <c r="C83" s="113" t="s">
        <v>318</v>
      </c>
      <c r="D83" s="121"/>
      <c r="E83" s="120"/>
      <c r="G83" s="115"/>
      <c r="H83" s="116"/>
      <c r="K83" s="115"/>
    </row>
    <row r="84" spans="1:11" x14ac:dyDescent="0.3">
      <c r="A84" s="175"/>
      <c r="B84" s="158">
        <f t="shared" si="1"/>
        <v>0</v>
      </c>
      <c r="C84" s="75" t="s">
        <v>316</v>
      </c>
      <c r="D84" s="111" t="s">
        <v>319</v>
      </c>
      <c r="E84" t="s">
        <v>319</v>
      </c>
      <c r="F84" t="s">
        <v>319</v>
      </c>
      <c r="G84" s="106" t="s">
        <v>319</v>
      </c>
      <c r="H84" s="111" t="s">
        <v>319</v>
      </c>
      <c r="I84" t="s">
        <v>319</v>
      </c>
      <c r="J84" t="s">
        <v>319</v>
      </c>
    </row>
    <row r="85" spans="1:11" x14ac:dyDescent="0.3">
      <c r="A85" s="175"/>
      <c r="B85" s="158">
        <f t="shared" si="1"/>
        <v>0</v>
      </c>
      <c r="C85" s="75" t="s">
        <v>251</v>
      </c>
      <c r="D85" s="111" t="s">
        <v>319</v>
      </c>
      <c r="E85" t="s">
        <v>349</v>
      </c>
      <c r="F85" t="s">
        <v>319</v>
      </c>
      <c r="G85" s="106" t="s">
        <v>319</v>
      </c>
      <c r="H85" s="111" t="s">
        <v>346</v>
      </c>
      <c r="I85" t="s">
        <v>346</v>
      </c>
      <c r="J85" t="s">
        <v>346</v>
      </c>
    </row>
    <row r="86" spans="1:11" s="20" customFormat="1" x14ac:dyDescent="0.3">
      <c r="A86" s="176"/>
      <c r="B86" s="160">
        <f t="shared" si="1"/>
        <v>0.42857142857142855</v>
      </c>
      <c r="C86" s="117" t="s">
        <v>317</v>
      </c>
      <c r="D86" s="118" t="s">
        <v>343</v>
      </c>
      <c r="E86" s="20" t="s">
        <v>319</v>
      </c>
      <c r="F86" s="20" t="s">
        <v>319</v>
      </c>
      <c r="G86" s="119" t="s">
        <v>319</v>
      </c>
      <c r="H86" s="118" t="s">
        <v>319</v>
      </c>
      <c r="I86" s="20" t="s">
        <v>344</v>
      </c>
      <c r="J86" s="20" t="s">
        <v>348</v>
      </c>
      <c r="K86" s="119"/>
    </row>
    <row r="87" spans="1:11" s="114" customFormat="1" x14ac:dyDescent="0.3">
      <c r="A87" s="174" t="s">
        <v>177</v>
      </c>
      <c r="B87" s="159" t="str">
        <f t="shared" si="1"/>
        <v>NA</v>
      </c>
      <c r="C87" s="113" t="s">
        <v>318</v>
      </c>
      <c r="D87" s="121"/>
      <c r="E87" s="120"/>
      <c r="G87" s="115"/>
      <c r="H87" s="116"/>
      <c r="K87" s="115"/>
    </row>
    <row r="88" spans="1:11" x14ac:dyDescent="0.3">
      <c r="A88" s="175"/>
      <c r="B88" s="158">
        <f t="shared" si="1"/>
        <v>0</v>
      </c>
      <c r="C88" s="75" t="s">
        <v>316</v>
      </c>
      <c r="D88" s="111" t="s">
        <v>319</v>
      </c>
      <c r="E88" t="s">
        <v>319</v>
      </c>
      <c r="F88" t="s">
        <v>319</v>
      </c>
      <c r="G88" s="106" t="s">
        <v>319</v>
      </c>
      <c r="H88" s="111" t="s">
        <v>319</v>
      </c>
      <c r="I88" t="s">
        <v>319</v>
      </c>
      <c r="J88" t="s">
        <v>319</v>
      </c>
    </row>
    <row r="89" spans="1:11" x14ac:dyDescent="0.3">
      <c r="A89" s="175"/>
      <c r="B89" s="158">
        <f t="shared" si="1"/>
        <v>0.14285714285714285</v>
      </c>
      <c r="C89" s="75" t="s">
        <v>251</v>
      </c>
      <c r="D89" s="111" t="s">
        <v>319</v>
      </c>
      <c r="E89" t="s">
        <v>319</v>
      </c>
      <c r="F89" t="s">
        <v>319</v>
      </c>
      <c r="G89" s="106" t="s">
        <v>319</v>
      </c>
      <c r="H89" s="111" t="s">
        <v>344</v>
      </c>
      <c r="I89" t="s">
        <v>319</v>
      </c>
      <c r="J89" t="s">
        <v>352</v>
      </c>
    </row>
    <row r="90" spans="1:11" s="20" customFormat="1" x14ac:dyDescent="0.3">
      <c r="A90" s="176"/>
      <c r="B90" s="160">
        <f t="shared" si="1"/>
        <v>0.7142857142857143</v>
      </c>
      <c r="C90" s="117" t="s">
        <v>317</v>
      </c>
      <c r="D90" s="118" t="s">
        <v>343</v>
      </c>
      <c r="E90" s="20" t="s">
        <v>343</v>
      </c>
      <c r="F90" s="20" t="s">
        <v>346</v>
      </c>
      <c r="G90" s="119" t="s">
        <v>319</v>
      </c>
      <c r="H90" s="118" t="s">
        <v>344</v>
      </c>
      <c r="I90" s="20" t="s">
        <v>344</v>
      </c>
      <c r="J90" s="20" t="s">
        <v>348</v>
      </c>
      <c r="K90" s="119"/>
    </row>
    <row r="91" spans="1:11" s="114" customFormat="1" x14ac:dyDescent="0.3">
      <c r="A91" s="174" t="s">
        <v>180</v>
      </c>
      <c r="B91" s="159" t="str">
        <f t="shared" si="1"/>
        <v>NA</v>
      </c>
      <c r="C91" s="113" t="s">
        <v>318</v>
      </c>
      <c r="D91" s="121"/>
      <c r="E91" s="120"/>
      <c r="G91" s="115"/>
      <c r="H91" s="116"/>
      <c r="K91" s="115"/>
    </row>
    <row r="92" spans="1:11" x14ac:dyDescent="0.3">
      <c r="A92" s="175"/>
      <c r="B92" s="158">
        <f t="shared" si="1"/>
        <v>0</v>
      </c>
      <c r="C92" s="75" t="s">
        <v>316</v>
      </c>
      <c r="D92" s="111" t="s">
        <v>346</v>
      </c>
      <c r="E92" t="s">
        <v>346</v>
      </c>
      <c r="F92" t="s">
        <v>319</v>
      </c>
      <c r="G92" s="106" t="s">
        <v>319</v>
      </c>
      <c r="H92" s="111" t="s">
        <v>319</v>
      </c>
      <c r="I92" t="s">
        <v>319</v>
      </c>
      <c r="J92" t="s">
        <v>319</v>
      </c>
    </row>
    <row r="93" spans="1:11" x14ac:dyDescent="0.3">
      <c r="A93" s="175"/>
      <c r="B93" s="158">
        <f t="shared" si="1"/>
        <v>0.2857142857142857</v>
      </c>
      <c r="C93" s="75" t="s">
        <v>251</v>
      </c>
      <c r="D93" s="111" t="s">
        <v>344</v>
      </c>
      <c r="E93" t="s">
        <v>349</v>
      </c>
      <c r="F93" t="s">
        <v>319</v>
      </c>
      <c r="G93" s="106" t="s">
        <v>319</v>
      </c>
      <c r="H93" s="111" t="s">
        <v>344</v>
      </c>
      <c r="I93" t="s">
        <v>319</v>
      </c>
      <c r="J93" t="s">
        <v>319</v>
      </c>
    </row>
    <row r="94" spans="1:11" s="20" customFormat="1" x14ac:dyDescent="0.3">
      <c r="A94" s="176"/>
      <c r="B94" s="160">
        <f t="shared" si="1"/>
        <v>0.14285714285714285</v>
      </c>
      <c r="C94" s="117" t="s">
        <v>317</v>
      </c>
      <c r="D94" s="118" t="s">
        <v>319</v>
      </c>
      <c r="E94" s="20" t="s">
        <v>319</v>
      </c>
      <c r="F94" s="20" t="s">
        <v>319</v>
      </c>
      <c r="G94" s="119" t="s">
        <v>319</v>
      </c>
      <c r="H94" s="118" t="s">
        <v>319</v>
      </c>
      <c r="I94" s="20" t="s">
        <v>344</v>
      </c>
      <c r="J94" s="20" t="s">
        <v>319</v>
      </c>
      <c r="K94" s="119"/>
    </row>
    <row r="95" spans="1:11" s="114" customFormat="1" x14ac:dyDescent="0.3">
      <c r="A95" s="174" t="s">
        <v>187</v>
      </c>
      <c r="B95" s="159" t="str">
        <f t="shared" si="1"/>
        <v>NA</v>
      </c>
      <c r="C95" s="113" t="s">
        <v>318</v>
      </c>
      <c r="D95" s="121"/>
      <c r="E95" s="120"/>
      <c r="G95" s="115"/>
      <c r="H95" s="116"/>
      <c r="K95" s="115"/>
    </row>
    <row r="96" spans="1:11" x14ac:dyDescent="0.3">
      <c r="A96" s="175"/>
      <c r="B96" s="158">
        <f t="shared" si="1"/>
        <v>0.2857142857142857</v>
      </c>
      <c r="C96" s="75" t="s">
        <v>316</v>
      </c>
      <c r="D96" s="111" t="s">
        <v>320</v>
      </c>
      <c r="E96" t="s">
        <v>348</v>
      </c>
      <c r="F96" t="s">
        <v>319</v>
      </c>
      <c r="G96" s="106" t="s">
        <v>319</v>
      </c>
      <c r="H96" s="111" t="s">
        <v>319</v>
      </c>
      <c r="I96" t="s">
        <v>319</v>
      </c>
      <c r="J96" t="s">
        <v>319</v>
      </c>
    </row>
    <row r="97" spans="1:11" x14ac:dyDescent="0.3">
      <c r="A97" s="175"/>
      <c r="B97" s="158">
        <f t="shared" si="1"/>
        <v>0.14285714285714285</v>
      </c>
      <c r="C97" s="75" t="s">
        <v>251</v>
      </c>
      <c r="D97" s="111" t="s">
        <v>344</v>
      </c>
      <c r="E97" t="s">
        <v>319</v>
      </c>
      <c r="F97" t="s">
        <v>319</v>
      </c>
      <c r="G97" s="106" t="s">
        <v>319</v>
      </c>
      <c r="H97" s="111" t="s">
        <v>319</v>
      </c>
      <c r="I97" t="s">
        <v>319</v>
      </c>
      <c r="J97" t="s">
        <v>319</v>
      </c>
    </row>
    <row r="98" spans="1:11" s="20" customFormat="1" x14ac:dyDescent="0.3">
      <c r="A98" s="176"/>
      <c r="B98" s="160">
        <f t="shared" si="1"/>
        <v>0.42857142857142855</v>
      </c>
      <c r="C98" s="117" t="s">
        <v>317</v>
      </c>
      <c r="D98" s="118" t="s">
        <v>343</v>
      </c>
      <c r="E98" s="20" t="s">
        <v>319</v>
      </c>
      <c r="F98" s="20" t="s">
        <v>346</v>
      </c>
      <c r="G98" s="119" t="s">
        <v>319</v>
      </c>
      <c r="H98" s="118" t="s">
        <v>344</v>
      </c>
      <c r="I98" s="20" t="s">
        <v>344</v>
      </c>
      <c r="J98" s="20" t="s">
        <v>354</v>
      </c>
      <c r="K98" s="119"/>
    </row>
    <row r="99" spans="1:11" s="114" customFormat="1" x14ac:dyDescent="0.3">
      <c r="A99" s="181" t="s">
        <v>191</v>
      </c>
      <c r="B99" s="161" t="str">
        <f t="shared" si="1"/>
        <v>NA</v>
      </c>
      <c r="C99" s="113" t="s">
        <v>318</v>
      </c>
      <c r="D99" s="121"/>
      <c r="E99" s="120"/>
      <c r="G99" s="115"/>
      <c r="H99" s="116"/>
      <c r="K99" s="115"/>
    </row>
    <row r="100" spans="1:11" x14ac:dyDescent="0.3">
      <c r="A100" s="175"/>
      <c r="B100" s="158">
        <f t="shared" si="1"/>
        <v>0</v>
      </c>
      <c r="C100" s="75" t="s">
        <v>316</v>
      </c>
      <c r="D100" s="111" t="s">
        <v>319</v>
      </c>
      <c r="E100" t="s">
        <v>319</v>
      </c>
      <c r="F100" t="s">
        <v>352</v>
      </c>
      <c r="G100" s="106" t="s">
        <v>319</v>
      </c>
      <c r="H100" s="111" t="s">
        <v>319</v>
      </c>
      <c r="I100" t="s">
        <v>319</v>
      </c>
      <c r="J100" t="s">
        <v>351</v>
      </c>
    </row>
    <row r="101" spans="1:11" x14ac:dyDescent="0.3">
      <c r="A101" s="175"/>
      <c r="B101" s="158">
        <f t="shared" si="1"/>
        <v>0</v>
      </c>
      <c r="C101" s="75" t="s">
        <v>251</v>
      </c>
      <c r="D101" s="111" t="s">
        <v>319</v>
      </c>
      <c r="E101" t="s">
        <v>351</v>
      </c>
      <c r="F101" t="s">
        <v>319</v>
      </c>
      <c r="G101" s="106" t="s">
        <v>319</v>
      </c>
      <c r="H101" s="111" t="s">
        <v>319</v>
      </c>
      <c r="I101" t="s">
        <v>319</v>
      </c>
      <c r="J101" t="s">
        <v>346</v>
      </c>
    </row>
    <row r="102" spans="1:11" s="20" customFormat="1" x14ac:dyDescent="0.3">
      <c r="A102" s="176"/>
      <c r="B102" s="160">
        <f t="shared" si="1"/>
        <v>0.5714285714285714</v>
      </c>
      <c r="C102" s="117" t="s">
        <v>317</v>
      </c>
      <c r="D102" s="111" t="s">
        <v>343</v>
      </c>
      <c r="E102" t="s">
        <v>343</v>
      </c>
      <c r="F102" t="s">
        <v>319</v>
      </c>
      <c r="G102" s="106" t="s">
        <v>343</v>
      </c>
      <c r="H102" s="111" t="s">
        <v>319</v>
      </c>
      <c r="I102" t="s">
        <v>343</v>
      </c>
      <c r="J102" t="s">
        <v>346</v>
      </c>
      <c r="K102" s="106"/>
    </row>
    <row r="103" spans="1:11" x14ac:dyDescent="0.3">
      <c r="A103" s="75" t="s">
        <v>357</v>
      </c>
      <c r="D103" s="125">
        <f>COUNTIF(D3:D102,"*F*")/COUNTA(D3:D102)</f>
        <v>0.4</v>
      </c>
      <c r="E103" s="126">
        <f t="shared" ref="E103:K103" si="2">COUNTIF(E3:E102,"*F*")/COUNTA(E3:E102)</f>
        <v>0.26666666666666666</v>
      </c>
      <c r="F103" s="126">
        <f t="shared" si="2"/>
        <v>1.3333333333333334E-2</v>
      </c>
      <c r="G103" s="127">
        <f t="shared" si="2"/>
        <v>0.18666666666666668</v>
      </c>
      <c r="H103" s="125">
        <f t="shared" si="2"/>
        <v>0.29333333333333333</v>
      </c>
      <c r="I103" s="126">
        <f t="shared" si="2"/>
        <v>0.30666666666666664</v>
      </c>
      <c r="J103" s="126">
        <f t="shared" si="2"/>
        <v>0.18666666666666668</v>
      </c>
      <c r="K103" s="127" t="e">
        <f t="shared" si="2"/>
        <v>#DIV/0!</v>
      </c>
    </row>
    <row r="104" spans="1:11" x14ac:dyDescent="0.3">
      <c r="C104" s="75" t="s">
        <v>316</v>
      </c>
      <c r="D104" s="124"/>
    </row>
    <row r="105" spans="1:11" x14ac:dyDescent="0.3">
      <c r="C105" s="75" t="s">
        <v>251</v>
      </c>
    </row>
    <row r="106" spans="1:11" x14ac:dyDescent="0.3">
      <c r="C106" s="75" t="s">
        <v>317</v>
      </c>
    </row>
  </sheetData>
  <mergeCells count="28">
    <mergeCell ref="A95:A98"/>
    <mergeCell ref="A99:A102"/>
    <mergeCell ref="A75:A78"/>
    <mergeCell ref="A79:A82"/>
    <mergeCell ref="A83:A86"/>
    <mergeCell ref="A87:A90"/>
    <mergeCell ref="A91:A94"/>
    <mergeCell ref="A55:A58"/>
    <mergeCell ref="A59:A62"/>
    <mergeCell ref="A63:A66"/>
    <mergeCell ref="A67:A70"/>
    <mergeCell ref="A71:A74"/>
    <mergeCell ref="A35:A38"/>
    <mergeCell ref="A39:A42"/>
    <mergeCell ref="A43:A46"/>
    <mergeCell ref="A47:A50"/>
    <mergeCell ref="A51:A54"/>
    <mergeCell ref="A15:A18"/>
    <mergeCell ref="A19:A22"/>
    <mergeCell ref="A23:A26"/>
    <mergeCell ref="A27:A30"/>
    <mergeCell ref="A31:A34"/>
    <mergeCell ref="A3:A6"/>
    <mergeCell ref="D1:G1"/>
    <mergeCell ref="H1:K1"/>
    <mergeCell ref="A7:A10"/>
    <mergeCell ref="A11:A14"/>
    <mergeCell ref="B1:B2"/>
  </mergeCells>
  <phoneticPr fontId="2" type="noConversion"/>
  <conditionalFormatting sqref="B1:B1048576">
    <cfRule type="containsText" dxfId="78" priority="1" operator="containsText" text="Rate of Failure">
      <formula>NOT(ISERROR(SEARCH("Rate of Failure",B1)))</formula>
    </cfRule>
    <cfRule type="containsText" dxfId="77" priority="2" operator="containsText" text="NA">
      <formula>NOT(ISERROR(SEARCH("NA",B1)))</formula>
    </cfRule>
    <cfRule type="cellIs" dxfId="76" priority="3" operator="greaterThan">
      <formula>0.5</formula>
    </cfRule>
  </conditionalFormatting>
  <conditionalFormatting sqref="D3:K102">
    <cfRule type="containsText" dxfId="75" priority="4" operator="containsText" text="x">
      <formula>NOT(ISERROR(SEARCH("x",D3)))</formula>
    </cfRule>
    <cfRule type="containsText" dxfId="74" priority="5" operator="containsText" text="F">
      <formula>NOT(ISERROR(SEARCH("F",D3)))</formula>
    </cfRule>
    <cfRule type="containsText" dxfId="73" priority="6" operator="containsText" text="P">
      <formula>NOT(ISERROR(SEARCH("P",D3)))</formula>
    </cfRule>
    <cfRule type="containsText" dxfId="72" priority="7" operator="containsText" text="C-">
      <formula>NOT(ISERROR(SEARCH("C-",D3)))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01E89-4603-40AE-8865-742885428E8F}">
  <dimension ref="A1:AJ121"/>
  <sheetViews>
    <sheetView workbookViewId="0"/>
  </sheetViews>
  <sheetFormatPr defaultRowHeight="14.4" x14ac:dyDescent="0.3"/>
  <cols>
    <col min="2" max="2" width="10" bestFit="1" customWidth="1"/>
    <col min="3" max="4" width="10" customWidth="1"/>
    <col min="5" max="5" width="11.6640625" bestFit="1" customWidth="1"/>
    <col min="6" max="6" width="13.88671875" bestFit="1" customWidth="1"/>
    <col min="7" max="7" width="10.6640625" bestFit="1" customWidth="1"/>
    <col min="8" max="8" width="9.6640625" bestFit="1" customWidth="1"/>
    <col min="9" max="10" width="10.21875" bestFit="1" customWidth="1"/>
    <col min="11" max="11" width="11.33203125" bestFit="1" customWidth="1"/>
    <col min="12" max="12" width="11.77734375" bestFit="1" customWidth="1"/>
    <col min="13" max="13" width="13.44140625" bestFit="1" customWidth="1"/>
    <col min="14" max="14" width="13.88671875" customWidth="1"/>
    <col min="15" max="15" width="10.109375" style="25" customWidth="1"/>
    <col min="16" max="16" width="10.21875" bestFit="1" customWidth="1"/>
    <col min="17" max="17" width="10.21875" customWidth="1"/>
    <col min="18" max="18" width="9.6640625" customWidth="1"/>
    <col min="19" max="20" width="10.21875" bestFit="1" customWidth="1"/>
    <col min="21" max="21" width="14.5546875" bestFit="1" customWidth="1"/>
    <col min="22" max="22" width="13.88671875" customWidth="1"/>
    <col min="23" max="23" width="11.88671875" bestFit="1" customWidth="1"/>
    <col min="24" max="24" width="11.77734375" bestFit="1" customWidth="1"/>
    <col min="25" max="25" width="10.33203125" bestFit="1" customWidth="1"/>
    <col min="26" max="26" width="10.21875" bestFit="1" customWidth="1"/>
    <col min="27" max="27" width="9" customWidth="1"/>
    <col min="28" max="28" width="9.6640625" bestFit="1" customWidth="1"/>
    <col min="29" max="29" width="10.21875" bestFit="1" customWidth="1"/>
    <col min="30" max="30" width="13.88671875" customWidth="1"/>
    <col min="31" max="32" width="10.33203125" customWidth="1"/>
    <col min="33" max="33" width="10.21875" customWidth="1"/>
    <col min="34" max="34" width="10.33203125" customWidth="1"/>
    <col min="36" max="36" width="13.44140625" customWidth="1"/>
  </cols>
  <sheetData>
    <row r="1" spans="1:34" ht="15" thickBot="1" x14ac:dyDescent="0.35"/>
    <row r="2" spans="1:34" ht="20.399999999999999" thickBot="1" x14ac:dyDescent="0.45">
      <c r="A2" s="202" t="s">
        <v>242</v>
      </c>
      <c r="B2" s="202"/>
      <c r="C2" s="202"/>
      <c r="D2" s="202"/>
      <c r="E2" s="202"/>
      <c r="F2" s="188" t="s">
        <v>243</v>
      </c>
      <c r="G2" s="189"/>
      <c r="H2" s="189"/>
      <c r="I2" s="189"/>
      <c r="J2" s="189"/>
      <c r="K2" s="189"/>
      <c r="L2" s="189"/>
      <c r="M2" s="189"/>
      <c r="N2" s="190"/>
      <c r="P2" s="188" t="s">
        <v>243</v>
      </c>
      <c r="Q2" s="189"/>
      <c r="R2" s="189"/>
      <c r="S2" s="189"/>
      <c r="T2" s="189"/>
      <c r="U2" s="189"/>
      <c r="V2" s="189"/>
      <c r="W2" s="189"/>
      <c r="X2" s="190"/>
      <c r="Z2" s="188" t="s">
        <v>243</v>
      </c>
      <c r="AA2" s="189"/>
      <c r="AB2" s="189"/>
      <c r="AC2" s="189"/>
      <c r="AD2" s="189"/>
      <c r="AE2" s="189"/>
      <c r="AF2" s="189"/>
      <c r="AG2" s="189"/>
      <c r="AH2" s="190"/>
    </row>
    <row r="3" spans="1:34" ht="18.600000000000001" customHeight="1" thickTop="1" thickBot="1" x14ac:dyDescent="0.4">
      <c r="B3" s="3"/>
      <c r="C3" s="3"/>
      <c r="D3" s="3"/>
      <c r="F3" s="191" t="s">
        <v>245</v>
      </c>
      <c r="G3" s="192"/>
      <c r="H3" s="192"/>
      <c r="I3" s="192"/>
      <c r="J3" s="192"/>
      <c r="K3" s="192"/>
      <c r="L3" s="192"/>
      <c r="M3" s="192"/>
      <c r="N3" s="193"/>
      <c r="P3" s="191" t="s">
        <v>246</v>
      </c>
      <c r="Q3" s="192"/>
      <c r="R3" s="192"/>
      <c r="S3" s="192"/>
      <c r="T3" s="192"/>
      <c r="U3" s="192"/>
      <c r="V3" s="192"/>
      <c r="W3" s="192"/>
      <c r="X3" s="193"/>
      <c r="Z3" s="191" t="s">
        <v>247</v>
      </c>
      <c r="AA3" s="192"/>
      <c r="AB3" s="192"/>
      <c r="AC3" s="192"/>
      <c r="AD3" s="192"/>
      <c r="AE3" s="192"/>
      <c r="AF3" s="192"/>
      <c r="AG3" s="192"/>
      <c r="AH3" s="193"/>
    </row>
    <row r="4" spans="1:34" ht="15.6" thickTop="1" x14ac:dyDescent="0.3">
      <c r="B4" s="76" t="s">
        <v>296</v>
      </c>
      <c r="C4" s="3"/>
      <c r="D4" s="3"/>
      <c r="F4" s="6" t="s">
        <v>248</v>
      </c>
      <c r="G4" s="194">
        <v>45666</v>
      </c>
      <c r="H4" s="194"/>
      <c r="I4" s="194"/>
      <c r="J4" s="194"/>
      <c r="K4" s="65"/>
      <c r="L4" s="65"/>
      <c r="M4" s="7"/>
      <c r="N4" s="8"/>
      <c r="P4" s="6" t="s">
        <v>248</v>
      </c>
      <c r="Q4" s="194">
        <v>45666</v>
      </c>
      <c r="R4" s="194"/>
      <c r="S4" s="194"/>
      <c r="T4" s="194"/>
      <c r="U4" s="65"/>
      <c r="V4" s="65"/>
      <c r="W4" s="7"/>
      <c r="X4" s="8"/>
      <c r="Z4" s="6" t="s">
        <v>248</v>
      </c>
      <c r="AA4" s="194">
        <v>45666</v>
      </c>
      <c r="AB4" s="194"/>
      <c r="AC4" s="194"/>
      <c r="AD4" s="194"/>
      <c r="AE4" s="65"/>
      <c r="AF4" s="65"/>
      <c r="AG4" s="7"/>
      <c r="AH4" s="8"/>
    </row>
    <row r="5" spans="1:34" ht="14.4" customHeight="1" x14ac:dyDescent="0.3">
      <c r="B5" s="201" t="s">
        <v>297</v>
      </c>
      <c r="C5" s="201"/>
      <c r="D5" s="201"/>
      <c r="F5" s="9" t="s">
        <v>249</v>
      </c>
      <c r="G5" s="23" t="s">
        <v>251</v>
      </c>
      <c r="H5" s="23" t="s">
        <v>252</v>
      </c>
      <c r="I5" s="23" t="s">
        <v>253</v>
      </c>
      <c r="J5" s="23" t="s">
        <v>290</v>
      </c>
      <c r="K5" s="23" t="s">
        <v>294</v>
      </c>
      <c r="L5" s="23" t="s">
        <v>291</v>
      </c>
      <c r="M5" s="23" t="s">
        <v>295</v>
      </c>
      <c r="N5" s="10"/>
      <c r="P5" s="9" t="s">
        <v>249</v>
      </c>
      <c r="Q5" s="23" t="s">
        <v>251</v>
      </c>
      <c r="R5" s="23" t="s">
        <v>252</v>
      </c>
      <c r="S5" s="23" t="s">
        <v>253</v>
      </c>
      <c r="T5" s="23" t="s">
        <v>290</v>
      </c>
      <c r="U5" s="23" t="s">
        <v>294</v>
      </c>
      <c r="V5" s="23" t="s">
        <v>291</v>
      </c>
      <c r="W5" s="23" t="s">
        <v>295</v>
      </c>
      <c r="X5" s="10"/>
      <c r="Z5" s="9" t="s">
        <v>249</v>
      </c>
      <c r="AA5" s="23" t="s">
        <v>251</v>
      </c>
      <c r="AB5" s="23" t="s">
        <v>252</v>
      </c>
      <c r="AC5" s="23" t="s">
        <v>253</v>
      </c>
      <c r="AD5" s="23" t="s">
        <v>290</v>
      </c>
      <c r="AE5" s="23" t="s">
        <v>294</v>
      </c>
      <c r="AF5" s="23" t="s">
        <v>291</v>
      </c>
      <c r="AG5" s="23" t="s">
        <v>295</v>
      </c>
      <c r="AH5" s="10"/>
    </row>
    <row r="6" spans="1:34" x14ac:dyDescent="0.3">
      <c r="B6" s="201"/>
      <c r="C6" s="201"/>
      <c r="D6" s="201"/>
      <c r="F6" s="11"/>
      <c r="G6" s="25">
        <v>7</v>
      </c>
      <c r="H6" s="25">
        <v>0</v>
      </c>
      <c r="I6" s="25">
        <v>0</v>
      </c>
      <c r="J6" s="25">
        <v>720</v>
      </c>
      <c r="K6" s="25">
        <f>J6*0.01</f>
        <v>7.2</v>
      </c>
      <c r="L6" s="25"/>
      <c r="M6" s="25">
        <f>L6*0.01</f>
        <v>0</v>
      </c>
      <c r="N6" s="10"/>
      <c r="P6" s="11"/>
      <c r="Q6" s="25">
        <v>7</v>
      </c>
      <c r="R6" s="25">
        <v>0</v>
      </c>
      <c r="S6" s="25">
        <v>0</v>
      </c>
      <c r="T6" s="25">
        <v>720</v>
      </c>
      <c r="U6" s="25">
        <f>T6*0.01</f>
        <v>7.2</v>
      </c>
      <c r="V6" s="25"/>
      <c r="W6" s="25"/>
      <c r="X6" s="10"/>
      <c r="Z6" s="11"/>
      <c r="AA6" s="25">
        <v>7</v>
      </c>
      <c r="AB6" s="25">
        <v>0</v>
      </c>
      <c r="AC6" s="25">
        <v>0</v>
      </c>
      <c r="AD6" s="25">
        <v>720</v>
      </c>
      <c r="AE6" s="25">
        <f>AD6*0.01</f>
        <v>7.2</v>
      </c>
      <c r="AF6" s="25"/>
      <c r="AG6" s="25">
        <f>AF6*0.01</f>
        <v>0</v>
      </c>
      <c r="AH6" s="10"/>
    </row>
    <row r="7" spans="1:34" x14ac:dyDescent="0.3">
      <c r="B7" s="201"/>
      <c r="C7" s="201"/>
      <c r="D7" s="201"/>
      <c r="F7" s="11"/>
      <c r="N7" s="10"/>
      <c r="P7" s="11"/>
      <c r="X7" s="10"/>
      <c r="Z7" s="11"/>
      <c r="AH7" s="10"/>
    </row>
    <row r="8" spans="1:34" x14ac:dyDescent="0.3">
      <c r="B8" s="201"/>
      <c r="C8" s="201"/>
      <c r="D8" s="201"/>
      <c r="F8" s="12" t="s">
        <v>256</v>
      </c>
      <c r="G8" s="4" t="s">
        <v>251</v>
      </c>
      <c r="H8" s="5" t="s">
        <v>257</v>
      </c>
      <c r="I8" s="4" t="s">
        <v>252</v>
      </c>
      <c r="J8" s="4" t="s">
        <v>253</v>
      </c>
      <c r="K8" s="4" t="s">
        <v>290</v>
      </c>
      <c r="L8" s="4" t="s">
        <v>292</v>
      </c>
      <c r="M8" s="4" t="s">
        <v>291</v>
      </c>
      <c r="N8" s="13" t="s">
        <v>293</v>
      </c>
      <c r="P8" s="12" t="s">
        <v>256</v>
      </c>
      <c r="Q8" s="4" t="s">
        <v>251</v>
      </c>
      <c r="R8" s="5" t="s">
        <v>257</v>
      </c>
      <c r="S8" s="4" t="s">
        <v>252</v>
      </c>
      <c r="T8" s="4" t="s">
        <v>253</v>
      </c>
      <c r="U8" s="4" t="s">
        <v>290</v>
      </c>
      <c r="V8" s="4" t="s">
        <v>292</v>
      </c>
      <c r="W8" s="4" t="s">
        <v>291</v>
      </c>
      <c r="X8" s="13" t="s">
        <v>293</v>
      </c>
      <c r="Z8" s="12" t="s">
        <v>256</v>
      </c>
      <c r="AA8" s="4" t="s">
        <v>251</v>
      </c>
      <c r="AB8" s="5" t="s">
        <v>257</v>
      </c>
      <c r="AC8" s="4" t="s">
        <v>252</v>
      </c>
      <c r="AD8" s="4" t="s">
        <v>253</v>
      </c>
      <c r="AE8" s="4" t="s">
        <v>290</v>
      </c>
      <c r="AF8" s="4" t="s">
        <v>292</v>
      </c>
      <c r="AG8" s="4" t="s">
        <v>291</v>
      </c>
      <c r="AH8" s="13" t="s">
        <v>293</v>
      </c>
    </row>
    <row r="9" spans="1:34" x14ac:dyDescent="0.3">
      <c r="B9" s="201"/>
      <c r="C9" s="201"/>
      <c r="D9" s="201"/>
      <c r="F9" s="41" t="s">
        <v>345</v>
      </c>
      <c r="G9" s="26">
        <v>6.99</v>
      </c>
      <c r="H9" s="27">
        <f t="shared" ref="H9:H33" si="0">G9-$G$6</f>
        <v>-9.9999999999997868E-3</v>
      </c>
      <c r="I9" s="14">
        <v>2.1999999999999999E-2</v>
      </c>
      <c r="J9" s="26">
        <v>0.18</v>
      </c>
      <c r="K9" s="26">
        <v>626</v>
      </c>
      <c r="L9" s="27">
        <f>K9-$J$6</f>
        <v>-94</v>
      </c>
      <c r="N9" s="33">
        <f>M9-$L$6</f>
        <v>0</v>
      </c>
      <c r="P9" s="41" t="s">
        <v>310</v>
      </c>
      <c r="Q9" s="26"/>
      <c r="R9" s="27"/>
      <c r="S9" s="14"/>
      <c r="T9" s="26"/>
      <c r="U9" s="26">
        <v>357</v>
      </c>
      <c r="V9" s="27">
        <f>U9-$T$6</f>
        <v>-363</v>
      </c>
      <c r="X9" s="33">
        <f>W9-$V$6</f>
        <v>0</v>
      </c>
      <c r="Z9" s="24" t="s">
        <v>8</v>
      </c>
      <c r="AA9" s="26"/>
      <c r="AB9" s="27"/>
      <c r="AC9" s="14"/>
      <c r="AD9" s="26"/>
      <c r="AE9" s="26">
        <v>265</v>
      </c>
      <c r="AF9" s="27">
        <f>AE9-$AD$6</f>
        <v>-455</v>
      </c>
      <c r="AH9" s="33">
        <f>AG9-$AF$6</f>
        <v>0</v>
      </c>
    </row>
    <row r="10" spans="1:34" x14ac:dyDescent="0.3">
      <c r="B10" s="201"/>
      <c r="C10" s="201"/>
      <c r="D10" s="201"/>
      <c r="F10" s="32" t="s">
        <v>17</v>
      </c>
      <c r="G10" s="26">
        <v>7.17</v>
      </c>
      <c r="H10" s="27">
        <f t="shared" si="0"/>
        <v>0.16999999999999993</v>
      </c>
      <c r="I10" s="14">
        <v>0</v>
      </c>
      <c r="J10" s="26">
        <v>0</v>
      </c>
      <c r="K10" s="26">
        <v>715</v>
      </c>
      <c r="L10" s="27">
        <f t="shared" ref="L10:L33" si="1">K10-$J$6</f>
        <v>-5</v>
      </c>
      <c r="N10" s="33">
        <f t="shared" ref="N10:N33" si="2">M10-$L$6</f>
        <v>0</v>
      </c>
      <c r="P10" s="85" t="s">
        <v>17</v>
      </c>
      <c r="Q10" s="26"/>
      <c r="R10" s="27"/>
      <c r="S10" s="14"/>
      <c r="T10" s="26"/>
      <c r="U10" s="26"/>
      <c r="V10" s="27"/>
      <c r="X10" s="33">
        <f t="shared" ref="X10:X33" si="3">W10-$V$6</f>
        <v>0</v>
      </c>
      <c r="Z10" s="30" t="s">
        <v>17</v>
      </c>
      <c r="AA10" s="26"/>
      <c r="AB10" s="27"/>
      <c r="AC10" s="14"/>
      <c r="AD10" s="26"/>
      <c r="AE10" s="26"/>
      <c r="AF10" s="27"/>
      <c r="AH10" s="33">
        <f t="shared" ref="AH10:AH33" si="4">AG10-$AF$6</f>
        <v>0</v>
      </c>
    </row>
    <row r="11" spans="1:34" x14ac:dyDescent="0.3">
      <c r="B11" s="201"/>
      <c r="C11" s="201"/>
      <c r="D11" s="201"/>
      <c r="F11" s="24" t="s">
        <v>28</v>
      </c>
      <c r="G11" s="26">
        <v>7.01</v>
      </c>
      <c r="H11" s="27">
        <f t="shared" si="0"/>
        <v>9.9999999999997868E-3</v>
      </c>
      <c r="I11" s="14">
        <v>6.0000000000000001E-3</v>
      </c>
      <c r="J11" s="26">
        <v>0.05</v>
      </c>
      <c r="K11" s="26">
        <v>828</v>
      </c>
      <c r="L11" s="79">
        <f t="shared" si="1"/>
        <v>108</v>
      </c>
      <c r="N11" s="33">
        <f t="shared" si="2"/>
        <v>0</v>
      </c>
      <c r="P11" s="24" t="s">
        <v>28</v>
      </c>
      <c r="Q11" s="26"/>
      <c r="R11" s="27"/>
      <c r="S11" s="14"/>
      <c r="T11" s="26"/>
      <c r="U11" s="26">
        <v>341</v>
      </c>
      <c r="V11" s="27">
        <f t="shared" ref="V11:V32" si="5">U11-$T$6</f>
        <v>-379</v>
      </c>
      <c r="X11" s="33">
        <f t="shared" si="3"/>
        <v>0</v>
      </c>
      <c r="Z11" s="30" t="s">
        <v>28</v>
      </c>
      <c r="AA11" s="26"/>
      <c r="AB11" s="27"/>
      <c r="AC11" s="14"/>
      <c r="AD11" s="26"/>
      <c r="AE11" s="26"/>
      <c r="AF11" s="27"/>
      <c r="AH11" s="33">
        <f t="shared" si="4"/>
        <v>0</v>
      </c>
    </row>
    <row r="12" spans="1:34" x14ac:dyDescent="0.3">
      <c r="B12" s="201"/>
      <c r="C12" s="201"/>
      <c r="D12" s="201"/>
      <c r="F12" s="41" t="s">
        <v>35</v>
      </c>
      <c r="G12" s="26">
        <v>7.13</v>
      </c>
      <c r="H12" s="27">
        <f t="shared" si="0"/>
        <v>0.12999999999999989</v>
      </c>
      <c r="I12" s="14">
        <v>8.0000000000000002E-3</v>
      </c>
      <c r="J12" s="26">
        <v>7.0000000000000007E-2</v>
      </c>
      <c r="K12" s="26">
        <v>444</v>
      </c>
      <c r="L12" s="27">
        <f t="shared" si="1"/>
        <v>-276</v>
      </c>
      <c r="N12" s="33">
        <f t="shared" si="2"/>
        <v>0</v>
      </c>
      <c r="P12" s="41" t="s">
        <v>35</v>
      </c>
      <c r="Q12" s="26"/>
      <c r="R12" s="27"/>
      <c r="S12" s="14"/>
      <c r="T12" s="26"/>
      <c r="U12" s="26">
        <v>375</v>
      </c>
      <c r="V12" s="27">
        <f t="shared" si="5"/>
        <v>-345</v>
      </c>
      <c r="X12" s="33">
        <f t="shared" si="3"/>
        <v>0</v>
      </c>
      <c r="Z12" s="30" t="s">
        <v>35</v>
      </c>
      <c r="AA12" s="26"/>
      <c r="AB12" s="27"/>
      <c r="AC12" s="14"/>
      <c r="AD12" s="26"/>
      <c r="AE12" s="26"/>
      <c r="AF12" s="27"/>
      <c r="AH12" s="33">
        <f t="shared" si="4"/>
        <v>0</v>
      </c>
    </row>
    <row r="13" spans="1:34" x14ac:dyDescent="0.3">
      <c r="B13" s="201"/>
      <c r="C13" s="201"/>
      <c r="D13" s="201"/>
      <c r="F13" s="41" t="s">
        <v>45</v>
      </c>
      <c r="G13" s="26">
        <v>6.93</v>
      </c>
      <c r="H13" s="27">
        <f t="shared" si="0"/>
        <v>-7.0000000000000284E-2</v>
      </c>
      <c r="I13" s="14">
        <v>0</v>
      </c>
      <c r="J13" s="26">
        <v>0</v>
      </c>
      <c r="K13" s="26">
        <v>434</v>
      </c>
      <c r="L13" s="27">
        <f t="shared" si="1"/>
        <v>-286</v>
      </c>
      <c r="N13" s="33">
        <f t="shared" si="2"/>
        <v>0</v>
      </c>
      <c r="P13" s="41" t="s">
        <v>312</v>
      </c>
      <c r="Q13" s="26"/>
      <c r="R13" s="27"/>
      <c r="S13" s="14"/>
      <c r="T13" s="26"/>
      <c r="U13" s="26">
        <v>308</v>
      </c>
      <c r="V13" s="27">
        <f t="shared" si="5"/>
        <v>-412</v>
      </c>
      <c r="X13" s="33">
        <f t="shared" si="3"/>
        <v>0</v>
      </c>
      <c r="Z13" s="24" t="s">
        <v>45</v>
      </c>
      <c r="AA13" s="26"/>
      <c r="AB13" s="27"/>
      <c r="AC13" s="14"/>
      <c r="AD13" s="26"/>
      <c r="AE13" s="26">
        <v>264</v>
      </c>
      <c r="AF13" s="27">
        <f t="shared" ref="AF13:AF28" si="6">AE13-$AD$6</f>
        <v>-456</v>
      </c>
      <c r="AH13" s="33">
        <f t="shared" si="4"/>
        <v>0</v>
      </c>
    </row>
    <row r="14" spans="1:34" x14ac:dyDescent="0.3">
      <c r="B14" s="201"/>
      <c r="C14" s="201"/>
      <c r="D14" s="201"/>
      <c r="F14" s="41" t="s">
        <v>55</v>
      </c>
      <c r="G14" s="26">
        <v>7.11</v>
      </c>
      <c r="H14" s="27">
        <f t="shared" si="0"/>
        <v>0.11000000000000032</v>
      </c>
      <c r="I14" s="14">
        <v>0</v>
      </c>
      <c r="J14" s="26">
        <v>0</v>
      </c>
      <c r="K14" s="26">
        <v>777</v>
      </c>
      <c r="L14" s="27">
        <f t="shared" si="1"/>
        <v>57</v>
      </c>
      <c r="N14" s="33">
        <f t="shared" si="2"/>
        <v>0</v>
      </c>
      <c r="P14" s="41" t="s">
        <v>55</v>
      </c>
      <c r="Q14" s="26"/>
      <c r="R14" s="27"/>
      <c r="S14" s="14"/>
      <c r="T14" s="26"/>
      <c r="U14" s="26">
        <v>340</v>
      </c>
      <c r="V14" s="27">
        <f t="shared" si="5"/>
        <v>-380</v>
      </c>
      <c r="X14" s="33">
        <f t="shared" si="3"/>
        <v>0</v>
      </c>
      <c r="Z14" s="30" t="s">
        <v>55</v>
      </c>
      <c r="AA14" s="26"/>
      <c r="AB14" s="27"/>
      <c r="AC14" s="14"/>
      <c r="AD14" s="26"/>
      <c r="AE14" s="26"/>
      <c r="AF14" s="27"/>
      <c r="AH14" s="33">
        <f t="shared" si="4"/>
        <v>0</v>
      </c>
    </row>
    <row r="15" spans="1:34" x14ac:dyDescent="0.3">
      <c r="B15" s="201"/>
      <c r="C15" s="201"/>
      <c r="D15" s="201"/>
      <c r="F15" s="41" t="s">
        <v>63</v>
      </c>
      <c r="G15" s="26">
        <v>7.1</v>
      </c>
      <c r="H15" s="27">
        <f t="shared" si="0"/>
        <v>9.9999999999999645E-2</v>
      </c>
      <c r="I15" s="14">
        <v>0.02</v>
      </c>
      <c r="J15" s="26">
        <v>0.17</v>
      </c>
      <c r="K15" s="26">
        <v>486</v>
      </c>
      <c r="L15" s="27">
        <f t="shared" si="1"/>
        <v>-234</v>
      </c>
      <c r="N15" s="33">
        <f t="shared" si="2"/>
        <v>0</v>
      </c>
      <c r="P15" s="41" t="s">
        <v>63</v>
      </c>
      <c r="Q15" s="26"/>
      <c r="R15" s="27"/>
      <c r="S15" s="14"/>
      <c r="T15" s="26"/>
      <c r="U15" s="26">
        <v>294</v>
      </c>
      <c r="V15" s="27">
        <f t="shared" si="5"/>
        <v>-426</v>
      </c>
      <c r="X15" s="33">
        <f t="shared" si="3"/>
        <v>0</v>
      </c>
      <c r="Z15" s="30" t="s">
        <v>63</v>
      </c>
      <c r="AA15" s="26"/>
      <c r="AB15" s="27"/>
      <c r="AC15" s="14"/>
      <c r="AD15" s="26"/>
      <c r="AE15" s="26"/>
      <c r="AF15" s="27"/>
      <c r="AH15" s="33">
        <f t="shared" si="4"/>
        <v>0</v>
      </c>
    </row>
    <row r="16" spans="1:34" x14ac:dyDescent="0.3">
      <c r="B16" s="201"/>
      <c r="C16" s="201"/>
      <c r="D16" s="201"/>
      <c r="F16" s="41" t="s">
        <v>72</v>
      </c>
      <c r="G16" s="26">
        <v>7.15</v>
      </c>
      <c r="H16" s="27">
        <f t="shared" si="0"/>
        <v>0.15000000000000036</v>
      </c>
      <c r="I16" s="14">
        <v>0</v>
      </c>
      <c r="J16" s="26">
        <v>0</v>
      </c>
      <c r="K16" s="26">
        <v>737</v>
      </c>
      <c r="L16" s="27">
        <f t="shared" si="1"/>
        <v>17</v>
      </c>
      <c r="N16" s="33">
        <f t="shared" si="2"/>
        <v>0</v>
      </c>
      <c r="P16" s="41" t="s">
        <v>72</v>
      </c>
      <c r="Q16" s="26"/>
      <c r="R16" s="27"/>
      <c r="S16" s="14"/>
      <c r="T16" s="26"/>
      <c r="U16" s="26">
        <v>323</v>
      </c>
      <c r="V16" s="27">
        <f t="shared" si="5"/>
        <v>-397</v>
      </c>
      <c r="X16" s="33">
        <f t="shared" si="3"/>
        <v>0</v>
      </c>
      <c r="Z16" s="30" t="s">
        <v>72</v>
      </c>
      <c r="AA16" s="26"/>
      <c r="AB16" s="27"/>
      <c r="AC16" s="14"/>
      <c r="AD16" s="26"/>
      <c r="AE16" s="26"/>
      <c r="AF16" s="27"/>
      <c r="AH16" s="33">
        <f t="shared" si="4"/>
        <v>0</v>
      </c>
    </row>
    <row r="17" spans="2:34" x14ac:dyDescent="0.3">
      <c r="B17" s="201"/>
      <c r="C17" s="201"/>
      <c r="D17" s="201"/>
      <c r="F17" s="32" t="s">
        <v>82</v>
      </c>
      <c r="G17" s="26">
        <v>7.13</v>
      </c>
      <c r="H17" s="27">
        <f t="shared" si="0"/>
        <v>0.12999999999999989</v>
      </c>
      <c r="I17" s="14">
        <v>0</v>
      </c>
      <c r="J17" s="26">
        <v>0</v>
      </c>
      <c r="K17" s="26">
        <v>726</v>
      </c>
      <c r="L17" s="27">
        <f t="shared" si="1"/>
        <v>6</v>
      </c>
      <c r="N17" s="33">
        <f t="shared" si="2"/>
        <v>0</v>
      </c>
      <c r="P17" s="85" t="s">
        <v>82</v>
      </c>
      <c r="Q17" s="26"/>
      <c r="R17" s="27"/>
      <c r="S17" s="14"/>
      <c r="T17" s="26"/>
      <c r="U17" s="26"/>
      <c r="V17" s="27"/>
      <c r="X17" s="33">
        <f t="shared" si="3"/>
        <v>0</v>
      </c>
      <c r="Z17" s="30" t="s">
        <v>82</v>
      </c>
      <c r="AA17" s="26"/>
      <c r="AB17" s="27"/>
      <c r="AC17" s="14"/>
      <c r="AD17" s="26"/>
      <c r="AE17" s="26"/>
      <c r="AF17" s="27"/>
      <c r="AH17" s="33">
        <f t="shared" si="4"/>
        <v>0</v>
      </c>
    </row>
    <row r="18" spans="2:34" x14ac:dyDescent="0.3">
      <c r="B18" s="78"/>
      <c r="C18" s="78"/>
      <c r="D18" s="78"/>
      <c r="F18" s="32" t="s">
        <v>91</v>
      </c>
      <c r="G18" s="26">
        <v>7.1</v>
      </c>
      <c r="H18" s="27">
        <f t="shared" si="0"/>
        <v>9.9999999999999645E-2</v>
      </c>
      <c r="I18" s="14">
        <v>0</v>
      </c>
      <c r="J18" s="26">
        <v>0</v>
      </c>
      <c r="K18" s="26">
        <v>719</v>
      </c>
      <c r="L18" s="27">
        <f t="shared" si="1"/>
        <v>-1</v>
      </c>
      <c r="N18" s="33">
        <f t="shared" si="2"/>
        <v>0</v>
      </c>
      <c r="P18" s="85" t="s">
        <v>91</v>
      </c>
      <c r="Q18" s="26"/>
      <c r="R18" s="27"/>
      <c r="S18" s="14"/>
      <c r="T18" s="26"/>
      <c r="U18" s="26"/>
      <c r="V18" s="27"/>
      <c r="X18" s="33">
        <f t="shared" si="3"/>
        <v>0</v>
      </c>
      <c r="Z18" s="30" t="s">
        <v>91</v>
      </c>
      <c r="AA18" s="26"/>
      <c r="AB18" s="27"/>
      <c r="AC18" s="14"/>
      <c r="AD18" s="26"/>
      <c r="AE18" s="26"/>
      <c r="AF18" s="27"/>
      <c r="AH18" s="33">
        <f t="shared" si="4"/>
        <v>0</v>
      </c>
    </row>
    <row r="19" spans="2:34" x14ac:dyDescent="0.3">
      <c r="B19" s="77" t="s">
        <v>298</v>
      </c>
      <c r="C19" s="78"/>
      <c r="D19" s="78"/>
      <c r="F19" s="41" t="s">
        <v>101</v>
      </c>
      <c r="G19" s="26">
        <v>7.14</v>
      </c>
      <c r="H19" s="27">
        <f t="shared" si="0"/>
        <v>0.13999999999999968</v>
      </c>
      <c r="I19" s="14">
        <v>0</v>
      </c>
      <c r="J19" s="26">
        <v>0</v>
      </c>
      <c r="K19" s="26">
        <v>618</v>
      </c>
      <c r="L19" s="27">
        <f t="shared" si="1"/>
        <v>-102</v>
      </c>
      <c r="N19" s="33">
        <f t="shared" si="2"/>
        <v>0</v>
      </c>
      <c r="P19" s="41" t="s">
        <v>101</v>
      </c>
      <c r="Q19" s="26"/>
      <c r="R19" s="27"/>
      <c r="S19" s="14"/>
      <c r="T19" s="26"/>
      <c r="U19" s="26">
        <v>353</v>
      </c>
      <c r="V19" s="27">
        <f t="shared" si="5"/>
        <v>-367</v>
      </c>
      <c r="X19" s="33">
        <f t="shared" si="3"/>
        <v>0</v>
      </c>
      <c r="Z19" s="30" t="s">
        <v>101</v>
      </c>
      <c r="AA19" s="26"/>
      <c r="AB19" s="27"/>
      <c r="AC19" s="14"/>
      <c r="AD19" s="26"/>
      <c r="AE19" s="26"/>
      <c r="AF19" s="27"/>
      <c r="AH19" s="33">
        <f t="shared" si="4"/>
        <v>0</v>
      </c>
    </row>
    <row r="20" spans="2:34" x14ac:dyDescent="0.3">
      <c r="B20" s="201" t="s">
        <v>299</v>
      </c>
      <c r="C20" s="201"/>
      <c r="D20" s="201"/>
      <c r="F20" s="41" t="s">
        <v>110</v>
      </c>
      <c r="G20" s="26">
        <v>7.05</v>
      </c>
      <c r="H20" s="27">
        <f t="shared" si="0"/>
        <v>4.9999999999999822E-2</v>
      </c>
      <c r="I20" s="14">
        <v>2.1000000000000001E-2</v>
      </c>
      <c r="J20" s="26">
        <v>0.18</v>
      </c>
      <c r="K20" s="26">
        <v>627</v>
      </c>
      <c r="L20" s="27">
        <f t="shared" si="1"/>
        <v>-93</v>
      </c>
      <c r="N20" s="33">
        <f t="shared" si="2"/>
        <v>0</v>
      </c>
      <c r="P20" s="41" t="s">
        <v>110</v>
      </c>
      <c r="Q20" s="26"/>
      <c r="R20" s="27"/>
      <c r="S20" s="14"/>
      <c r="T20" s="26"/>
      <c r="U20" s="26">
        <v>358</v>
      </c>
      <c r="V20" s="27">
        <f t="shared" si="5"/>
        <v>-362</v>
      </c>
      <c r="X20" s="33">
        <f t="shared" si="3"/>
        <v>0</v>
      </c>
      <c r="Z20" s="30" t="s">
        <v>110</v>
      </c>
      <c r="AA20" s="26"/>
      <c r="AB20" s="27"/>
      <c r="AC20" s="14"/>
      <c r="AD20" s="26"/>
      <c r="AE20" s="26"/>
      <c r="AF20" s="27"/>
      <c r="AH20" s="33">
        <f t="shared" si="4"/>
        <v>0</v>
      </c>
    </row>
    <row r="21" spans="2:34" x14ac:dyDescent="0.3">
      <c r="B21" s="201"/>
      <c r="C21" s="201"/>
      <c r="D21" s="201"/>
      <c r="F21" s="41" t="s">
        <v>116</v>
      </c>
      <c r="G21" s="26">
        <v>7.14</v>
      </c>
      <c r="H21" s="27">
        <f t="shared" si="0"/>
        <v>0.13999999999999968</v>
      </c>
      <c r="I21" s="14">
        <v>0</v>
      </c>
      <c r="J21" s="26">
        <v>0</v>
      </c>
      <c r="K21" s="26">
        <v>616</v>
      </c>
      <c r="L21" s="27">
        <f t="shared" si="1"/>
        <v>-104</v>
      </c>
      <c r="N21" s="33">
        <f t="shared" si="2"/>
        <v>0</v>
      </c>
      <c r="P21" s="41" t="s">
        <v>116</v>
      </c>
      <c r="Q21" s="26"/>
      <c r="R21" s="27"/>
      <c r="S21" s="14"/>
      <c r="T21" s="26"/>
      <c r="U21" s="26">
        <v>357</v>
      </c>
      <c r="V21" s="27">
        <f t="shared" si="5"/>
        <v>-363</v>
      </c>
      <c r="X21" s="33">
        <f t="shared" si="3"/>
        <v>0</v>
      </c>
      <c r="Z21" s="30" t="s">
        <v>116</v>
      </c>
      <c r="AA21" s="26"/>
      <c r="AB21" s="27"/>
      <c r="AC21" s="14"/>
      <c r="AD21" s="26"/>
      <c r="AE21" s="26"/>
      <c r="AF21" s="27"/>
      <c r="AH21" s="33">
        <f t="shared" si="4"/>
        <v>0</v>
      </c>
    </row>
    <row r="22" spans="2:34" x14ac:dyDescent="0.3">
      <c r="B22" s="201" t="s">
        <v>300</v>
      </c>
      <c r="C22" s="201"/>
      <c r="D22" s="201"/>
      <c r="F22" s="41" t="s">
        <v>122</v>
      </c>
      <c r="G22" s="26">
        <v>7</v>
      </c>
      <c r="H22" s="27">
        <f t="shared" si="0"/>
        <v>0</v>
      </c>
      <c r="I22" s="14">
        <v>0</v>
      </c>
      <c r="J22" s="26">
        <v>0</v>
      </c>
      <c r="K22" s="26">
        <v>408</v>
      </c>
      <c r="L22" s="27">
        <f t="shared" si="1"/>
        <v>-312</v>
      </c>
      <c r="N22" s="33">
        <f t="shared" si="2"/>
        <v>0</v>
      </c>
      <c r="P22" s="41" t="s">
        <v>122</v>
      </c>
      <c r="Q22" s="26"/>
      <c r="R22" s="27"/>
      <c r="S22" s="14"/>
      <c r="T22" s="26"/>
      <c r="U22" s="26">
        <v>354</v>
      </c>
      <c r="V22" s="27">
        <f t="shared" si="5"/>
        <v>-366</v>
      </c>
      <c r="X22" s="33">
        <f t="shared" si="3"/>
        <v>0</v>
      </c>
      <c r="Z22" s="30" t="s">
        <v>122</v>
      </c>
      <c r="AA22" s="26"/>
      <c r="AB22" s="27"/>
      <c r="AC22" s="14"/>
      <c r="AD22" s="26"/>
      <c r="AE22" s="26"/>
      <c r="AF22" s="27"/>
      <c r="AH22" s="33">
        <f t="shared" si="4"/>
        <v>0</v>
      </c>
    </row>
    <row r="23" spans="2:34" x14ac:dyDescent="0.3">
      <c r="B23" s="201"/>
      <c r="C23" s="201"/>
      <c r="D23" s="201"/>
      <c r="F23" s="41" t="s">
        <v>128</v>
      </c>
      <c r="G23" s="26">
        <v>7.3</v>
      </c>
      <c r="H23" s="27">
        <f t="shared" si="0"/>
        <v>0.29999999999999982</v>
      </c>
      <c r="I23" s="14">
        <v>0</v>
      </c>
      <c r="J23" s="26">
        <v>0</v>
      </c>
      <c r="K23" s="26">
        <v>767</v>
      </c>
      <c r="L23" s="27">
        <f t="shared" si="1"/>
        <v>47</v>
      </c>
      <c r="N23" s="33">
        <f t="shared" si="2"/>
        <v>0</v>
      </c>
      <c r="P23" s="41" t="s">
        <v>311</v>
      </c>
      <c r="Q23" s="26">
        <v>7.25</v>
      </c>
      <c r="R23" s="27">
        <f t="shared" ref="R23:R31" si="7">Q23-$Q$6</f>
        <v>0.25</v>
      </c>
      <c r="S23" s="14"/>
      <c r="T23" s="26"/>
      <c r="U23" s="26">
        <v>315</v>
      </c>
      <c r="V23" s="27">
        <f t="shared" si="5"/>
        <v>-405</v>
      </c>
      <c r="X23" s="33">
        <f t="shared" si="3"/>
        <v>0</v>
      </c>
      <c r="Z23" s="24" t="s">
        <v>128</v>
      </c>
      <c r="AA23" s="26">
        <v>7.17</v>
      </c>
      <c r="AB23" s="27">
        <f t="shared" ref="AB23" si="8">AA23-$AA$6</f>
        <v>0.16999999999999993</v>
      </c>
      <c r="AC23" s="14"/>
      <c r="AD23" s="26"/>
      <c r="AE23" s="26">
        <v>268</v>
      </c>
      <c r="AF23" s="27">
        <f t="shared" si="6"/>
        <v>-452</v>
      </c>
      <c r="AH23" s="33">
        <f t="shared" si="4"/>
        <v>0</v>
      </c>
    </row>
    <row r="24" spans="2:34" x14ac:dyDescent="0.3">
      <c r="B24" s="201" t="s">
        <v>301</v>
      </c>
      <c r="C24" s="201"/>
      <c r="D24" s="201"/>
      <c r="F24" s="41" t="s">
        <v>137</v>
      </c>
      <c r="G24" s="26">
        <v>7.15</v>
      </c>
      <c r="H24" s="27">
        <f t="shared" si="0"/>
        <v>0.15000000000000036</v>
      </c>
      <c r="I24" s="14">
        <v>0</v>
      </c>
      <c r="J24" s="26">
        <v>0</v>
      </c>
      <c r="K24" s="26">
        <v>775</v>
      </c>
      <c r="L24" s="27">
        <f t="shared" si="1"/>
        <v>55</v>
      </c>
      <c r="N24" s="33">
        <f t="shared" si="2"/>
        <v>0</v>
      </c>
      <c r="P24" s="41" t="s">
        <v>137</v>
      </c>
      <c r="Q24" s="26"/>
      <c r="R24" s="27"/>
      <c r="S24" s="14"/>
      <c r="T24" s="26"/>
      <c r="U24" s="26">
        <v>347</v>
      </c>
      <c r="V24" s="27">
        <f t="shared" si="5"/>
        <v>-373</v>
      </c>
      <c r="X24" s="33">
        <f t="shared" si="3"/>
        <v>0</v>
      </c>
      <c r="Z24" s="30" t="s">
        <v>137</v>
      </c>
      <c r="AA24" s="26"/>
      <c r="AB24" s="27"/>
      <c r="AC24" s="14"/>
      <c r="AD24" s="26"/>
      <c r="AE24" s="26"/>
      <c r="AF24" s="27"/>
      <c r="AH24" s="33">
        <f t="shared" si="4"/>
        <v>0</v>
      </c>
    </row>
    <row r="25" spans="2:34" x14ac:dyDescent="0.3">
      <c r="B25" s="201"/>
      <c r="C25" s="201"/>
      <c r="D25" s="201"/>
      <c r="F25" s="24" t="s">
        <v>144</v>
      </c>
      <c r="G25" s="26">
        <v>7.26</v>
      </c>
      <c r="H25" s="27">
        <f t="shared" si="0"/>
        <v>0.25999999999999979</v>
      </c>
      <c r="I25" s="14">
        <v>0</v>
      </c>
      <c r="J25" s="26">
        <v>0</v>
      </c>
      <c r="K25" s="26">
        <v>770</v>
      </c>
      <c r="L25" s="79">
        <f t="shared" si="1"/>
        <v>50</v>
      </c>
      <c r="N25" s="33">
        <f t="shared" si="2"/>
        <v>0</v>
      </c>
      <c r="P25" s="24" t="s">
        <v>144</v>
      </c>
      <c r="Q25" s="26">
        <v>7.17</v>
      </c>
      <c r="R25" s="27">
        <f t="shared" si="7"/>
        <v>0.16999999999999993</v>
      </c>
      <c r="S25" s="14"/>
      <c r="T25" s="26"/>
      <c r="U25" s="26">
        <v>325</v>
      </c>
      <c r="V25" s="27">
        <f t="shared" si="5"/>
        <v>-395</v>
      </c>
      <c r="X25" s="33">
        <f t="shared" si="3"/>
        <v>0</v>
      </c>
      <c r="Z25" s="30" t="s">
        <v>144</v>
      </c>
      <c r="AA25" s="26"/>
      <c r="AB25" s="27"/>
      <c r="AC25" s="14"/>
      <c r="AD25" s="26"/>
      <c r="AE25" s="26"/>
      <c r="AF25" s="27"/>
      <c r="AH25" s="33">
        <f t="shared" si="4"/>
        <v>0</v>
      </c>
    </row>
    <row r="26" spans="2:34" x14ac:dyDescent="0.3">
      <c r="B26" s="201" t="s">
        <v>302</v>
      </c>
      <c r="C26" s="201"/>
      <c r="D26" s="201"/>
      <c r="F26" s="24" t="s">
        <v>148</v>
      </c>
      <c r="G26" s="26">
        <v>7.1</v>
      </c>
      <c r="H26" s="27">
        <f t="shared" si="0"/>
        <v>9.9999999999999645E-2</v>
      </c>
      <c r="I26" s="14">
        <v>0</v>
      </c>
      <c r="J26" s="26">
        <v>0</v>
      </c>
      <c r="K26" s="26">
        <v>789</v>
      </c>
      <c r="L26" s="79">
        <f t="shared" si="1"/>
        <v>69</v>
      </c>
      <c r="N26" s="33">
        <f t="shared" si="2"/>
        <v>0</v>
      </c>
      <c r="P26" s="24" t="s">
        <v>148</v>
      </c>
      <c r="Q26" s="26"/>
      <c r="R26" s="27"/>
      <c r="S26" s="14"/>
      <c r="T26" s="26"/>
      <c r="U26" s="26">
        <v>337</v>
      </c>
      <c r="V26" s="27">
        <f t="shared" si="5"/>
        <v>-383</v>
      </c>
      <c r="X26" s="33">
        <f t="shared" si="3"/>
        <v>0</v>
      </c>
      <c r="Z26" s="30" t="s">
        <v>148</v>
      </c>
      <c r="AA26" s="26"/>
      <c r="AB26" s="27"/>
      <c r="AC26" s="14"/>
      <c r="AD26" s="26"/>
      <c r="AE26" s="26"/>
      <c r="AF26" s="27"/>
      <c r="AH26" s="33">
        <f t="shared" si="4"/>
        <v>0</v>
      </c>
    </row>
    <row r="27" spans="2:34" x14ac:dyDescent="0.3">
      <c r="B27" s="201"/>
      <c r="C27" s="201"/>
      <c r="D27" s="201"/>
      <c r="F27" s="41" t="s">
        <v>154</v>
      </c>
      <c r="G27" s="26">
        <v>7.16</v>
      </c>
      <c r="H27" s="27">
        <f t="shared" si="0"/>
        <v>0.16000000000000014</v>
      </c>
      <c r="I27" s="14">
        <v>0</v>
      </c>
      <c r="J27" s="26">
        <v>0</v>
      </c>
      <c r="K27" s="26">
        <v>818</v>
      </c>
      <c r="L27" s="27">
        <f t="shared" si="1"/>
        <v>98</v>
      </c>
      <c r="N27" s="33">
        <f t="shared" si="2"/>
        <v>0</v>
      </c>
      <c r="P27" s="41" t="s">
        <v>154</v>
      </c>
      <c r="Q27" s="26"/>
      <c r="R27" s="27"/>
      <c r="S27" s="14"/>
      <c r="T27" s="26"/>
      <c r="U27" s="26">
        <v>330</v>
      </c>
      <c r="V27" s="27">
        <f t="shared" si="5"/>
        <v>-390</v>
      </c>
      <c r="X27" s="33">
        <f t="shared" si="3"/>
        <v>0</v>
      </c>
      <c r="Z27" s="30" t="s">
        <v>154</v>
      </c>
      <c r="AA27" s="26"/>
      <c r="AB27" s="27"/>
      <c r="AC27" s="14"/>
      <c r="AD27" s="26"/>
      <c r="AE27" s="26"/>
      <c r="AF27" s="27"/>
      <c r="AH27" s="33">
        <f t="shared" si="4"/>
        <v>0</v>
      </c>
    </row>
    <row r="28" spans="2:34" x14ac:dyDescent="0.3">
      <c r="B28" s="77" t="s">
        <v>303</v>
      </c>
      <c r="F28" s="41" t="s">
        <v>162</v>
      </c>
      <c r="G28" s="26">
        <v>7.24</v>
      </c>
      <c r="H28" s="27">
        <f t="shared" si="0"/>
        <v>0.24000000000000021</v>
      </c>
      <c r="I28" s="14">
        <v>0</v>
      </c>
      <c r="J28" s="26">
        <v>0</v>
      </c>
      <c r="K28" s="26">
        <v>518</v>
      </c>
      <c r="L28" s="27">
        <f t="shared" si="1"/>
        <v>-202</v>
      </c>
      <c r="N28" s="33">
        <f t="shared" si="2"/>
        <v>0</v>
      </c>
      <c r="P28" s="41" t="s">
        <v>313</v>
      </c>
      <c r="Q28" s="26">
        <v>7.24</v>
      </c>
      <c r="R28" s="27">
        <f t="shared" si="7"/>
        <v>0.24000000000000021</v>
      </c>
      <c r="S28" s="14"/>
      <c r="T28" s="26"/>
      <c r="U28" s="26">
        <v>321</v>
      </c>
      <c r="V28" s="27">
        <f t="shared" si="5"/>
        <v>-399</v>
      </c>
      <c r="X28" s="33">
        <f t="shared" si="3"/>
        <v>0</v>
      </c>
      <c r="Z28" s="24" t="s">
        <v>162</v>
      </c>
      <c r="AA28" s="26"/>
      <c r="AB28" s="27"/>
      <c r="AC28" s="14"/>
      <c r="AD28" s="26"/>
      <c r="AE28" s="26">
        <v>289</v>
      </c>
      <c r="AF28" s="27">
        <f t="shared" si="6"/>
        <v>-431</v>
      </c>
      <c r="AH28" s="33">
        <f t="shared" si="4"/>
        <v>0</v>
      </c>
    </row>
    <row r="29" spans="2:34" x14ac:dyDescent="0.3">
      <c r="B29" s="201" t="s">
        <v>304</v>
      </c>
      <c r="C29" s="201"/>
      <c r="D29" s="201"/>
      <c r="F29" s="41" t="s">
        <v>170</v>
      </c>
      <c r="G29" s="26">
        <v>7.26</v>
      </c>
      <c r="H29" s="27">
        <f t="shared" si="0"/>
        <v>0.25999999999999979</v>
      </c>
      <c r="I29" s="14">
        <v>0</v>
      </c>
      <c r="J29" s="26">
        <v>0</v>
      </c>
      <c r="K29" s="26">
        <v>724</v>
      </c>
      <c r="L29" s="27">
        <f t="shared" si="1"/>
        <v>4</v>
      </c>
      <c r="N29" s="33">
        <f t="shared" si="2"/>
        <v>0</v>
      </c>
      <c r="P29" s="41" t="s">
        <v>170</v>
      </c>
      <c r="Q29" s="26">
        <v>7.12</v>
      </c>
      <c r="R29" s="27">
        <f t="shared" si="7"/>
        <v>0.12000000000000011</v>
      </c>
      <c r="S29" s="14"/>
      <c r="T29" s="26"/>
      <c r="U29" s="26"/>
      <c r="V29" s="27"/>
      <c r="X29" s="33">
        <f t="shared" si="3"/>
        <v>0</v>
      </c>
      <c r="Z29" s="30" t="s">
        <v>170</v>
      </c>
      <c r="AA29" s="26"/>
      <c r="AB29" s="27"/>
      <c r="AC29" s="14"/>
      <c r="AD29" s="26"/>
      <c r="AE29" s="26"/>
      <c r="AF29" s="27"/>
      <c r="AH29" s="33">
        <f t="shared" si="4"/>
        <v>0</v>
      </c>
    </row>
    <row r="30" spans="2:34" x14ac:dyDescent="0.3">
      <c r="B30" s="201"/>
      <c r="C30" s="201"/>
      <c r="D30" s="201"/>
      <c r="F30" s="41" t="s">
        <v>177</v>
      </c>
      <c r="G30" s="26">
        <v>7.34</v>
      </c>
      <c r="H30" s="27">
        <f t="shared" si="0"/>
        <v>0.33999999999999986</v>
      </c>
      <c r="I30" s="14">
        <v>0</v>
      </c>
      <c r="J30" s="26">
        <v>0</v>
      </c>
      <c r="K30" s="26">
        <v>840</v>
      </c>
      <c r="L30" s="27">
        <f t="shared" si="1"/>
        <v>120</v>
      </c>
      <c r="N30" s="33">
        <f t="shared" si="2"/>
        <v>0</v>
      </c>
      <c r="P30" s="41" t="s">
        <v>177</v>
      </c>
      <c r="Q30" s="26">
        <v>7.26</v>
      </c>
      <c r="R30" s="27">
        <f t="shared" si="7"/>
        <v>0.25999999999999979</v>
      </c>
      <c r="S30" s="14"/>
      <c r="T30" s="26"/>
      <c r="U30" s="26">
        <v>323</v>
      </c>
      <c r="V30" s="27">
        <f t="shared" si="5"/>
        <v>-397</v>
      </c>
      <c r="X30" s="33">
        <f t="shared" si="3"/>
        <v>0</v>
      </c>
      <c r="Z30" s="30" t="s">
        <v>177</v>
      </c>
      <c r="AA30" s="26"/>
      <c r="AB30" s="27"/>
      <c r="AC30" s="14"/>
      <c r="AD30" s="26"/>
      <c r="AE30" s="26"/>
      <c r="AF30" s="27"/>
      <c r="AH30" s="33">
        <f t="shared" si="4"/>
        <v>0</v>
      </c>
    </row>
    <row r="31" spans="2:34" x14ac:dyDescent="0.3">
      <c r="B31" s="201" t="s">
        <v>305</v>
      </c>
      <c r="C31" s="201"/>
      <c r="D31" s="201"/>
      <c r="F31" s="24" t="s">
        <v>180</v>
      </c>
      <c r="G31" s="26">
        <v>7.33</v>
      </c>
      <c r="H31" s="27">
        <f t="shared" si="0"/>
        <v>0.33000000000000007</v>
      </c>
      <c r="I31" s="14">
        <v>0</v>
      </c>
      <c r="J31" s="26">
        <v>0</v>
      </c>
      <c r="K31" s="26">
        <v>721</v>
      </c>
      <c r="L31" s="79">
        <f t="shared" si="1"/>
        <v>1</v>
      </c>
      <c r="N31" s="33">
        <f t="shared" si="2"/>
        <v>0</v>
      </c>
      <c r="P31" s="24" t="s">
        <v>180</v>
      </c>
      <c r="Q31" s="26">
        <v>7.25</v>
      </c>
      <c r="R31" s="27">
        <f t="shared" si="7"/>
        <v>0.25</v>
      </c>
      <c r="S31" s="14"/>
      <c r="T31" s="26"/>
      <c r="U31" s="26"/>
      <c r="V31" s="27"/>
      <c r="X31" s="33">
        <f t="shared" si="3"/>
        <v>0</v>
      </c>
      <c r="Z31" s="30" t="s">
        <v>180</v>
      </c>
      <c r="AA31" s="26"/>
      <c r="AB31" s="27"/>
      <c r="AC31" s="14"/>
      <c r="AD31" s="26"/>
      <c r="AE31" s="26"/>
      <c r="AF31" s="27"/>
      <c r="AH31" s="33">
        <f t="shared" si="4"/>
        <v>0</v>
      </c>
    </row>
    <row r="32" spans="2:34" x14ac:dyDescent="0.3">
      <c r="B32" s="201"/>
      <c r="C32" s="201"/>
      <c r="D32" s="201"/>
      <c r="F32" s="24" t="s">
        <v>187</v>
      </c>
      <c r="G32" s="26">
        <v>6.95</v>
      </c>
      <c r="H32" s="27">
        <f t="shared" si="0"/>
        <v>-4.9999999999999822E-2</v>
      </c>
      <c r="I32" s="14">
        <v>0</v>
      </c>
      <c r="J32" s="26">
        <v>0</v>
      </c>
      <c r="K32" s="26">
        <v>687</v>
      </c>
      <c r="L32" s="79">
        <f t="shared" si="1"/>
        <v>-33</v>
      </c>
      <c r="N32" s="33">
        <f t="shared" si="2"/>
        <v>0</v>
      </c>
      <c r="P32" s="24" t="s">
        <v>187</v>
      </c>
      <c r="Q32" s="26"/>
      <c r="R32" s="27"/>
      <c r="S32" s="14"/>
      <c r="T32" s="26"/>
      <c r="U32" s="26">
        <v>331</v>
      </c>
      <c r="V32" s="27">
        <f t="shared" si="5"/>
        <v>-389</v>
      </c>
      <c r="X32" s="33">
        <f t="shared" si="3"/>
        <v>0</v>
      </c>
      <c r="Z32" s="30" t="s">
        <v>187</v>
      </c>
      <c r="AA32" s="26"/>
      <c r="AB32" s="27"/>
      <c r="AC32" s="14"/>
      <c r="AD32" s="26"/>
      <c r="AE32" s="26"/>
      <c r="AF32" s="27"/>
      <c r="AH32" s="33">
        <f t="shared" si="4"/>
        <v>0</v>
      </c>
    </row>
    <row r="33" spans="2:34" x14ac:dyDescent="0.3">
      <c r="B33" s="201" t="s">
        <v>306</v>
      </c>
      <c r="C33" s="201"/>
      <c r="D33" s="201"/>
      <c r="F33" s="40" t="s">
        <v>191</v>
      </c>
      <c r="G33" s="17">
        <v>7.13</v>
      </c>
      <c r="H33" s="18">
        <f t="shared" si="0"/>
        <v>0.12999999999999989</v>
      </c>
      <c r="I33" s="19">
        <v>0</v>
      </c>
      <c r="J33" s="17">
        <v>0</v>
      </c>
      <c r="K33" s="17">
        <v>713</v>
      </c>
      <c r="L33" s="79">
        <f t="shared" si="1"/>
        <v>-7</v>
      </c>
      <c r="M33" s="20"/>
      <c r="N33" s="33">
        <f t="shared" si="2"/>
        <v>0</v>
      </c>
      <c r="P33" s="31" t="s">
        <v>191</v>
      </c>
      <c r="Q33" s="17"/>
      <c r="R33" s="27"/>
      <c r="S33" s="19"/>
      <c r="T33" s="17"/>
      <c r="U33" s="17"/>
      <c r="V33" s="27"/>
      <c r="W33" s="20"/>
      <c r="X33" s="33">
        <f t="shared" si="3"/>
        <v>0</v>
      </c>
      <c r="Z33" s="31" t="s">
        <v>191</v>
      </c>
      <c r="AA33" s="17"/>
      <c r="AB33" s="27"/>
      <c r="AC33" s="19"/>
      <c r="AD33" s="17"/>
      <c r="AE33" s="17"/>
      <c r="AF33" s="27"/>
      <c r="AG33" s="20"/>
      <c r="AH33" s="33">
        <f t="shared" si="4"/>
        <v>0</v>
      </c>
    </row>
    <row r="34" spans="2:34" ht="14.4" customHeight="1" x14ac:dyDescent="0.3">
      <c r="B34" s="201"/>
      <c r="C34" s="201"/>
      <c r="D34" s="201"/>
      <c r="F34" s="9" t="s">
        <v>267</v>
      </c>
      <c r="G34" s="195" t="s">
        <v>358</v>
      </c>
      <c r="H34" s="195"/>
      <c r="I34" s="195"/>
      <c r="J34" s="195"/>
      <c r="K34" s="195"/>
      <c r="L34" s="195"/>
      <c r="M34" s="195"/>
      <c r="N34" s="196"/>
      <c r="P34" s="9" t="s">
        <v>267</v>
      </c>
      <c r="Q34" s="195" t="s">
        <v>359</v>
      </c>
      <c r="R34" s="195"/>
      <c r="S34" s="195"/>
      <c r="T34" s="195"/>
      <c r="U34" s="195"/>
      <c r="V34" s="195"/>
      <c r="W34" s="195"/>
      <c r="X34" s="196"/>
      <c r="Z34" s="9" t="s">
        <v>267</v>
      </c>
      <c r="AA34" s="195" t="s">
        <v>360</v>
      </c>
      <c r="AB34" s="195"/>
      <c r="AC34" s="195"/>
      <c r="AD34" s="195"/>
      <c r="AE34" s="195"/>
      <c r="AF34" s="195"/>
      <c r="AG34" s="195"/>
      <c r="AH34" s="196"/>
    </row>
    <row r="35" spans="2:34" x14ac:dyDescent="0.3">
      <c r="B35" s="77" t="s">
        <v>307</v>
      </c>
      <c r="F35" s="11"/>
      <c r="G35" s="197"/>
      <c r="H35" s="197"/>
      <c r="I35" s="197"/>
      <c r="J35" s="197"/>
      <c r="K35" s="197"/>
      <c r="L35" s="197"/>
      <c r="M35" s="197"/>
      <c r="N35" s="198"/>
      <c r="P35" s="11"/>
      <c r="Q35" s="197"/>
      <c r="R35" s="197"/>
      <c r="S35" s="197"/>
      <c r="T35" s="197"/>
      <c r="U35" s="197"/>
      <c r="V35" s="197"/>
      <c r="W35" s="197"/>
      <c r="X35" s="198"/>
      <c r="Z35" s="11"/>
      <c r="AA35" s="197"/>
      <c r="AB35" s="197"/>
      <c r="AC35" s="197"/>
      <c r="AD35" s="197"/>
      <c r="AE35" s="197"/>
      <c r="AF35" s="197"/>
      <c r="AG35" s="197"/>
      <c r="AH35" s="198"/>
    </row>
    <row r="36" spans="2:34" x14ac:dyDescent="0.3">
      <c r="B36" s="201" t="s">
        <v>308</v>
      </c>
      <c r="C36" s="201"/>
      <c r="D36" s="201"/>
      <c r="F36" s="11"/>
      <c r="G36" s="197"/>
      <c r="H36" s="197"/>
      <c r="I36" s="197"/>
      <c r="J36" s="197"/>
      <c r="K36" s="197"/>
      <c r="L36" s="197"/>
      <c r="M36" s="197"/>
      <c r="N36" s="198"/>
      <c r="P36" s="11"/>
      <c r="Q36" s="197"/>
      <c r="R36" s="197"/>
      <c r="S36" s="197"/>
      <c r="T36" s="197"/>
      <c r="U36" s="197"/>
      <c r="V36" s="197"/>
      <c r="W36" s="197"/>
      <c r="X36" s="198"/>
      <c r="Z36" s="11"/>
      <c r="AA36" s="197"/>
      <c r="AB36" s="197"/>
      <c r="AC36" s="197"/>
      <c r="AD36" s="197"/>
      <c r="AE36" s="197"/>
      <c r="AF36" s="197"/>
      <c r="AG36" s="197"/>
      <c r="AH36" s="198"/>
    </row>
    <row r="37" spans="2:34" x14ac:dyDescent="0.3">
      <c r="B37" s="201"/>
      <c r="C37" s="201"/>
      <c r="D37" s="201"/>
      <c r="F37" s="11"/>
      <c r="G37" s="197"/>
      <c r="H37" s="197"/>
      <c r="I37" s="197"/>
      <c r="J37" s="197"/>
      <c r="K37" s="197"/>
      <c r="L37" s="197"/>
      <c r="M37" s="197"/>
      <c r="N37" s="198"/>
      <c r="P37" s="11"/>
      <c r="Q37" s="197"/>
      <c r="R37" s="197"/>
      <c r="S37" s="197"/>
      <c r="T37" s="197"/>
      <c r="U37" s="197"/>
      <c r="V37" s="197"/>
      <c r="W37" s="197"/>
      <c r="X37" s="198"/>
      <c r="Z37" s="11"/>
      <c r="AA37" s="197"/>
      <c r="AB37" s="197"/>
      <c r="AC37" s="197"/>
      <c r="AD37" s="197"/>
      <c r="AE37" s="197"/>
      <c r="AF37" s="197"/>
      <c r="AG37" s="197"/>
      <c r="AH37" s="198"/>
    </row>
    <row r="38" spans="2:34" x14ac:dyDescent="0.3">
      <c r="B38" s="201" t="s">
        <v>309</v>
      </c>
      <c r="C38" s="201"/>
      <c r="D38" s="201"/>
      <c r="F38" s="11"/>
      <c r="G38" s="197"/>
      <c r="H38" s="197"/>
      <c r="I38" s="197"/>
      <c r="J38" s="197"/>
      <c r="K38" s="197"/>
      <c r="L38" s="197"/>
      <c r="M38" s="197"/>
      <c r="N38" s="198"/>
      <c r="P38" s="11"/>
      <c r="Q38" s="197"/>
      <c r="R38" s="197"/>
      <c r="S38" s="197"/>
      <c r="T38" s="197"/>
      <c r="U38" s="197"/>
      <c r="V38" s="197"/>
      <c r="W38" s="197"/>
      <c r="X38" s="198"/>
      <c r="Z38" s="11"/>
      <c r="AA38" s="197"/>
      <c r="AB38" s="197"/>
      <c r="AC38" s="197"/>
      <c r="AD38" s="197"/>
      <c r="AE38" s="197"/>
      <c r="AF38" s="197"/>
      <c r="AG38" s="197"/>
      <c r="AH38" s="198"/>
    </row>
    <row r="39" spans="2:34" ht="15" thickBot="1" x14ac:dyDescent="0.35">
      <c r="B39" s="201"/>
      <c r="C39" s="201"/>
      <c r="D39" s="201"/>
      <c r="F39" s="22"/>
      <c r="G39" s="199"/>
      <c r="H39" s="199"/>
      <c r="I39" s="199"/>
      <c r="J39" s="199"/>
      <c r="K39" s="199"/>
      <c r="L39" s="199"/>
      <c r="M39" s="199"/>
      <c r="N39" s="200"/>
      <c r="P39" s="22"/>
      <c r="Q39" s="199"/>
      <c r="R39" s="199"/>
      <c r="S39" s="199"/>
      <c r="T39" s="199"/>
      <c r="U39" s="199"/>
      <c r="V39" s="199"/>
      <c r="W39" s="199"/>
      <c r="X39" s="200"/>
      <c r="Z39" s="22"/>
      <c r="AA39" s="199"/>
      <c r="AB39" s="199"/>
      <c r="AC39" s="199"/>
      <c r="AD39" s="199"/>
      <c r="AE39" s="199"/>
      <c r="AF39" s="199"/>
      <c r="AG39" s="199"/>
      <c r="AH39" s="200"/>
    </row>
    <row r="42" spans="2:34" ht="15" thickBot="1" x14ac:dyDescent="0.35"/>
    <row r="43" spans="2:34" ht="20.399999999999999" thickBot="1" x14ac:dyDescent="0.45">
      <c r="F43" s="188" t="s">
        <v>375</v>
      </c>
      <c r="G43" s="189"/>
      <c r="H43" s="189"/>
      <c r="I43" s="189"/>
      <c r="J43" s="189"/>
      <c r="K43" s="189"/>
      <c r="L43" s="190"/>
      <c r="M43" s="25"/>
      <c r="N43" s="188" t="s">
        <v>375</v>
      </c>
      <c r="O43" s="189"/>
      <c r="P43" s="189"/>
      <c r="Q43" s="189"/>
      <c r="R43" s="189"/>
      <c r="S43" s="189"/>
      <c r="T43" s="190"/>
      <c r="V43" s="131" t="s">
        <v>342</v>
      </c>
      <c r="W43" s="132"/>
      <c r="X43" s="132"/>
      <c r="Y43" s="132"/>
      <c r="Z43" s="132"/>
      <c r="AA43" s="132"/>
      <c r="AB43" s="133"/>
    </row>
    <row r="44" spans="2:34" ht="18.600000000000001" thickTop="1" thickBot="1" x14ac:dyDescent="0.4">
      <c r="F44" s="191" t="s">
        <v>245</v>
      </c>
      <c r="G44" s="192"/>
      <c r="H44" s="192"/>
      <c r="I44" s="192"/>
      <c r="J44" s="192"/>
      <c r="K44" s="192"/>
      <c r="L44" s="193"/>
      <c r="M44" s="25"/>
      <c r="N44" s="191" t="s">
        <v>246</v>
      </c>
      <c r="O44" s="192"/>
      <c r="P44" s="192"/>
      <c r="Q44" s="192"/>
      <c r="R44" s="192"/>
      <c r="S44" s="192"/>
      <c r="T44" s="193"/>
      <c r="V44" s="128" t="s">
        <v>247</v>
      </c>
      <c r="W44" s="129"/>
      <c r="X44" s="129"/>
      <c r="Y44" s="129"/>
      <c r="Z44" s="129"/>
      <c r="AA44" s="129"/>
      <c r="AB44" s="130"/>
    </row>
    <row r="45" spans="2:34" ht="15" thickTop="1" x14ac:dyDescent="0.3">
      <c r="F45" s="6" t="s">
        <v>248</v>
      </c>
      <c r="G45" s="194">
        <v>45756</v>
      </c>
      <c r="H45" s="194"/>
      <c r="I45" s="194"/>
      <c r="J45" s="194"/>
      <c r="K45" s="65"/>
      <c r="L45" s="8"/>
      <c r="M45" s="25"/>
      <c r="N45" s="6" t="s">
        <v>248</v>
      </c>
      <c r="O45" s="194"/>
      <c r="P45" s="194"/>
      <c r="Q45" s="194"/>
      <c r="R45" s="194"/>
      <c r="S45" s="65"/>
      <c r="T45" s="8"/>
      <c r="V45" s="6" t="s">
        <v>248</v>
      </c>
      <c r="W45" s="194"/>
      <c r="X45" s="194"/>
      <c r="Y45" s="194"/>
      <c r="Z45" s="194"/>
      <c r="AA45" s="65"/>
      <c r="AB45" s="8"/>
    </row>
    <row r="46" spans="2:34" x14ac:dyDescent="0.3">
      <c r="F46" s="9" t="s">
        <v>249</v>
      </c>
      <c r="G46" s="23" t="s">
        <v>251</v>
      </c>
      <c r="H46" s="23" t="s">
        <v>252</v>
      </c>
      <c r="I46" s="23" t="s">
        <v>253</v>
      </c>
      <c r="J46" s="23" t="s">
        <v>254</v>
      </c>
      <c r="K46" s="135" t="s">
        <v>368</v>
      </c>
      <c r="L46" s="10"/>
      <c r="M46" s="25"/>
      <c r="N46" s="9" t="s">
        <v>249</v>
      </c>
      <c r="O46" s="23" t="s">
        <v>251</v>
      </c>
      <c r="P46" s="23" t="s">
        <v>252</v>
      </c>
      <c r="Q46" s="23" t="s">
        <v>253</v>
      </c>
      <c r="R46" s="23" t="s">
        <v>254</v>
      </c>
      <c r="S46" s="135" t="s">
        <v>369</v>
      </c>
      <c r="T46" s="10"/>
      <c r="V46" s="9" t="s">
        <v>249</v>
      </c>
      <c r="W46" s="23" t="s">
        <v>251</v>
      </c>
      <c r="X46" s="23" t="s">
        <v>252</v>
      </c>
      <c r="Y46" s="23" t="s">
        <v>253</v>
      </c>
      <c r="Z46" s="23" t="s">
        <v>254</v>
      </c>
      <c r="AA46" s="23" t="s">
        <v>366</v>
      </c>
      <c r="AB46" s="10"/>
    </row>
    <row r="47" spans="2:34" x14ac:dyDescent="0.3">
      <c r="F47" s="11"/>
      <c r="G47" s="25">
        <v>7.01</v>
      </c>
      <c r="H47" s="25">
        <v>0</v>
      </c>
      <c r="I47" s="25">
        <v>0</v>
      </c>
      <c r="J47" s="25">
        <v>718</v>
      </c>
      <c r="K47" s="25">
        <f>J47*0.01</f>
        <v>7.18</v>
      </c>
      <c r="L47" s="10"/>
      <c r="M47" s="25"/>
      <c r="N47" s="11"/>
      <c r="O47" s="25">
        <v>7.01</v>
      </c>
      <c r="P47" s="25">
        <v>0</v>
      </c>
      <c r="Q47" s="25">
        <v>0</v>
      </c>
      <c r="R47" s="25">
        <v>718</v>
      </c>
      <c r="S47" s="25">
        <f>R47*0.01</f>
        <v>7.18</v>
      </c>
      <c r="T47" s="10"/>
      <c r="V47" s="11"/>
      <c r="W47" s="25">
        <v>7.01</v>
      </c>
      <c r="X47" s="25">
        <v>0</v>
      </c>
      <c r="Y47" s="25">
        <v>0</v>
      </c>
      <c r="Z47" s="25">
        <v>718</v>
      </c>
      <c r="AA47" s="25">
        <f>Z47*0.01</f>
        <v>7.18</v>
      </c>
      <c r="AB47" s="10"/>
    </row>
    <row r="48" spans="2:34" x14ac:dyDescent="0.3">
      <c r="F48" s="11"/>
      <c r="L48" s="10"/>
      <c r="M48" s="25"/>
      <c r="N48" s="11"/>
      <c r="O48"/>
      <c r="T48" s="10"/>
      <c r="V48" s="11"/>
      <c r="AB48" s="10"/>
    </row>
    <row r="49" spans="5:28" ht="16.8" customHeight="1" x14ac:dyDescent="0.3">
      <c r="F49" s="12" t="s">
        <v>256</v>
      </c>
      <c r="G49" s="4" t="s">
        <v>251</v>
      </c>
      <c r="H49" s="5" t="s">
        <v>257</v>
      </c>
      <c r="I49" s="4" t="s">
        <v>252</v>
      </c>
      <c r="J49" s="4" t="s">
        <v>253</v>
      </c>
      <c r="K49" s="4" t="s">
        <v>254</v>
      </c>
      <c r="L49" s="13" t="s">
        <v>258</v>
      </c>
      <c r="M49" s="25"/>
      <c r="N49" s="12" t="s">
        <v>256</v>
      </c>
      <c r="O49" s="4" t="s">
        <v>251</v>
      </c>
      <c r="P49" s="5" t="s">
        <v>257</v>
      </c>
      <c r="Q49" s="4" t="s">
        <v>252</v>
      </c>
      <c r="R49" s="4" t="s">
        <v>253</v>
      </c>
      <c r="S49" s="4" t="s">
        <v>254</v>
      </c>
      <c r="T49" s="13" t="s">
        <v>258</v>
      </c>
      <c r="V49" s="12" t="s">
        <v>256</v>
      </c>
      <c r="W49" s="4" t="s">
        <v>251</v>
      </c>
      <c r="X49" s="5" t="s">
        <v>257</v>
      </c>
      <c r="Y49" s="4" t="s">
        <v>252</v>
      </c>
      <c r="Z49" s="4" t="s">
        <v>253</v>
      </c>
      <c r="AA49" s="4" t="s">
        <v>254</v>
      </c>
      <c r="AB49" s="13" t="s">
        <v>258</v>
      </c>
    </row>
    <row r="50" spans="5:28" ht="16.8" customHeight="1" x14ac:dyDescent="0.3">
      <c r="E50" s="10"/>
      <c r="F50" s="134" t="s">
        <v>8</v>
      </c>
      <c r="G50" s="26">
        <v>7.1</v>
      </c>
      <c r="H50" s="27">
        <f t="shared" ref="H50:H74" si="9">G50-$G$6</f>
        <v>9.9999999999999645E-2</v>
      </c>
      <c r="I50" s="14">
        <v>0.03</v>
      </c>
      <c r="J50" s="26">
        <v>0.26</v>
      </c>
      <c r="K50" s="26">
        <v>678</v>
      </c>
      <c r="L50" s="33">
        <f>K50-$J$47</f>
        <v>-40</v>
      </c>
      <c r="M50" s="107"/>
      <c r="N50" s="136" t="s">
        <v>8</v>
      </c>
      <c r="O50" s="26"/>
      <c r="P50" s="27"/>
      <c r="Q50" s="14"/>
      <c r="R50" s="26"/>
      <c r="S50" s="26"/>
      <c r="T50" s="33"/>
      <c r="U50" s="108"/>
      <c r="V50" t="s">
        <v>8</v>
      </c>
      <c r="W50" s="26"/>
      <c r="X50" s="27"/>
      <c r="Y50" s="14"/>
      <c r="Z50" s="26"/>
      <c r="AA50" s="26"/>
      <c r="AB50" s="33"/>
    </row>
    <row r="51" spans="5:28" ht="16.8" customHeight="1" x14ac:dyDescent="0.3">
      <c r="E51" s="10"/>
      <c r="F51" s="137" t="s">
        <v>17</v>
      </c>
      <c r="G51" s="26">
        <v>10.08</v>
      </c>
      <c r="H51" s="27">
        <f t="shared" si="9"/>
        <v>3.08</v>
      </c>
      <c r="I51" s="14">
        <v>0</v>
      </c>
      <c r="J51" s="26">
        <v>0</v>
      </c>
      <c r="K51" s="26">
        <v>593</v>
      </c>
      <c r="L51" s="138">
        <f t="shared" ref="L51:L74" si="10">K51-$J$47</f>
        <v>-125</v>
      </c>
      <c r="M51" s="107"/>
      <c r="N51" s="137" t="s">
        <v>17</v>
      </c>
      <c r="O51" s="26">
        <v>6.95</v>
      </c>
      <c r="P51" s="27">
        <f>O51-$O$47</f>
        <v>-5.9999999999999609E-2</v>
      </c>
      <c r="Q51" s="14"/>
      <c r="R51" s="26"/>
      <c r="S51" s="26">
        <v>567</v>
      </c>
      <c r="T51" s="138">
        <f t="shared" ref="T51:T73" si="11">S51-$R$47</f>
        <v>-151</v>
      </c>
      <c r="U51" s="108"/>
      <c r="V51" t="s">
        <v>17</v>
      </c>
      <c r="W51" s="26"/>
      <c r="X51" s="27"/>
      <c r="Y51" s="14"/>
      <c r="Z51" s="26"/>
      <c r="AA51" s="26">
        <v>515</v>
      </c>
      <c r="AB51" s="138">
        <f t="shared" ref="AB51:AB67" si="12">AA51-$Z$47</f>
        <v>-203</v>
      </c>
    </row>
    <row r="52" spans="5:28" x14ac:dyDescent="0.3">
      <c r="E52" s="10"/>
      <c r="F52" s="137" t="s">
        <v>28</v>
      </c>
      <c r="G52" s="26">
        <v>7.12</v>
      </c>
      <c r="H52" s="27">
        <f t="shared" si="9"/>
        <v>0.12000000000000011</v>
      </c>
      <c r="I52" s="14">
        <v>2.3E-2</v>
      </c>
      <c r="J52" s="26">
        <v>0.2</v>
      </c>
      <c r="K52" s="26">
        <v>646</v>
      </c>
      <c r="L52" s="138">
        <f t="shared" si="10"/>
        <v>-72</v>
      </c>
      <c r="M52" s="107"/>
      <c r="N52" s="137" t="s">
        <v>28</v>
      </c>
      <c r="O52" s="26"/>
      <c r="P52" s="27"/>
      <c r="Q52" s="14"/>
      <c r="R52" s="26"/>
      <c r="S52" s="26">
        <v>544</v>
      </c>
      <c r="T52" s="138">
        <f t="shared" si="11"/>
        <v>-174</v>
      </c>
      <c r="U52" s="108"/>
      <c r="V52" t="s">
        <v>28</v>
      </c>
      <c r="W52" s="26"/>
      <c r="X52" s="27"/>
      <c r="Y52" s="14"/>
      <c r="Z52" s="26"/>
      <c r="AA52" s="26">
        <v>520</v>
      </c>
      <c r="AB52" s="138">
        <f t="shared" si="12"/>
        <v>-198</v>
      </c>
    </row>
    <row r="53" spans="5:28" x14ac:dyDescent="0.3">
      <c r="E53" s="10"/>
      <c r="F53" s="137" t="s">
        <v>35</v>
      </c>
      <c r="G53" s="26">
        <v>7.05</v>
      </c>
      <c r="H53" s="27">
        <f t="shared" si="9"/>
        <v>4.9999999999999822E-2</v>
      </c>
      <c r="I53" s="14">
        <v>0.10299999999999999</v>
      </c>
      <c r="J53" s="26">
        <v>0.87</v>
      </c>
      <c r="K53" s="26">
        <v>663</v>
      </c>
      <c r="L53" s="33">
        <f t="shared" si="10"/>
        <v>-55</v>
      </c>
      <c r="M53" s="107"/>
      <c r="N53" s="137" t="s">
        <v>35</v>
      </c>
      <c r="O53" s="26"/>
      <c r="P53" s="27"/>
      <c r="Q53" s="14">
        <v>6.9000000000000006E-2</v>
      </c>
      <c r="R53" s="26">
        <v>0.79</v>
      </c>
      <c r="S53" s="26"/>
      <c r="T53" s="33"/>
      <c r="U53" s="108"/>
      <c r="V53" t="s">
        <v>35</v>
      </c>
      <c r="W53" s="26"/>
      <c r="X53" s="27"/>
      <c r="Y53" s="14">
        <v>2.9000000000000001E-2</v>
      </c>
      <c r="Z53" s="26">
        <v>0.25</v>
      </c>
      <c r="AA53" s="26"/>
      <c r="AB53" s="33"/>
    </row>
    <row r="54" spans="5:28" x14ac:dyDescent="0.3">
      <c r="E54" s="10"/>
      <c r="F54" s="134" t="s">
        <v>45</v>
      </c>
      <c r="G54" s="26">
        <v>6.84</v>
      </c>
      <c r="H54" s="27">
        <f t="shared" si="9"/>
        <v>-0.16000000000000014</v>
      </c>
      <c r="I54" s="14">
        <v>0</v>
      </c>
      <c r="J54" s="26">
        <v>0</v>
      </c>
      <c r="K54" s="26">
        <v>670</v>
      </c>
      <c r="L54" s="33">
        <f t="shared" si="10"/>
        <v>-48</v>
      </c>
      <c r="M54" s="107"/>
      <c r="N54" s="136" t="s">
        <v>45</v>
      </c>
      <c r="O54" s="26"/>
      <c r="P54" s="27"/>
      <c r="Q54" s="14"/>
      <c r="R54" s="26"/>
      <c r="S54" s="26"/>
      <c r="T54" s="33"/>
      <c r="U54" s="108"/>
      <c r="V54" t="s">
        <v>45</v>
      </c>
      <c r="W54" s="26"/>
      <c r="X54" s="27"/>
      <c r="Y54" s="14"/>
      <c r="Z54" s="26"/>
      <c r="AA54" s="26"/>
      <c r="AB54" s="33"/>
    </row>
    <row r="55" spans="5:28" x14ac:dyDescent="0.3">
      <c r="E55" s="10"/>
      <c r="F55" s="134" t="s">
        <v>55</v>
      </c>
      <c r="G55" s="26">
        <v>7.18</v>
      </c>
      <c r="H55" s="27">
        <f t="shared" si="9"/>
        <v>0.17999999999999972</v>
      </c>
      <c r="I55" s="14">
        <v>0</v>
      </c>
      <c r="J55" s="26">
        <v>0</v>
      </c>
      <c r="K55" s="26">
        <v>655</v>
      </c>
      <c r="L55" s="33">
        <f t="shared" si="10"/>
        <v>-63</v>
      </c>
      <c r="M55" s="107"/>
      <c r="N55" s="136" t="s">
        <v>55</v>
      </c>
      <c r="O55" s="26"/>
      <c r="P55" s="27"/>
      <c r="Q55" s="14"/>
      <c r="R55" s="26"/>
      <c r="S55" s="26"/>
      <c r="T55" s="33"/>
      <c r="U55" s="108"/>
      <c r="V55" t="s">
        <v>55</v>
      </c>
      <c r="W55" s="26"/>
      <c r="X55" s="27"/>
      <c r="Y55" s="14"/>
      <c r="Z55" s="26"/>
      <c r="AA55" s="26"/>
      <c r="AB55" s="33"/>
    </row>
    <row r="56" spans="5:28" ht="15" customHeight="1" x14ac:dyDescent="0.3">
      <c r="E56" s="10"/>
      <c r="F56" s="137" t="s">
        <v>63</v>
      </c>
      <c r="G56" s="26">
        <v>7.28</v>
      </c>
      <c r="H56" s="27">
        <f t="shared" si="9"/>
        <v>0.28000000000000025</v>
      </c>
      <c r="I56" s="14">
        <v>6.5000000000000002E-2</v>
      </c>
      <c r="J56" s="26">
        <v>0.56999999999999995</v>
      </c>
      <c r="K56" s="26">
        <v>645</v>
      </c>
      <c r="L56" s="138">
        <f t="shared" si="10"/>
        <v>-73</v>
      </c>
      <c r="M56" s="107"/>
      <c r="N56" s="137" t="s">
        <v>63</v>
      </c>
      <c r="O56" s="26">
        <v>7.17</v>
      </c>
      <c r="P56" s="27">
        <f>O56-$O$47</f>
        <v>0.16000000000000014</v>
      </c>
      <c r="Q56" s="14">
        <v>0.02</v>
      </c>
      <c r="R56" s="26">
        <v>0.23</v>
      </c>
      <c r="S56" s="26">
        <v>599</v>
      </c>
      <c r="T56" s="138">
        <f t="shared" si="11"/>
        <v>-119</v>
      </c>
      <c r="U56" s="108"/>
      <c r="V56" t="s">
        <v>63</v>
      </c>
      <c r="W56" s="26"/>
      <c r="X56" s="27"/>
      <c r="Y56" s="14"/>
      <c r="Z56" s="26"/>
      <c r="AA56" s="26">
        <v>565</v>
      </c>
      <c r="AB56" s="138">
        <f t="shared" si="12"/>
        <v>-153</v>
      </c>
    </row>
    <row r="57" spans="5:28" ht="15" customHeight="1" x14ac:dyDescent="0.3">
      <c r="E57" s="10"/>
      <c r="F57" s="137" t="s">
        <v>72</v>
      </c>
      <c r="G57" s="26">
        <v>7.2</v>
      </c>
      <c r="H57" s="27">
        <f t="shared" si="9"/>
        <v>0.20000000000000018</v>
      </c>
      <c r="I57" s="14">
        <v>0</v>
      </c>
      <c r="J57" s="26">
        <v>0</v>
      </c>
      <c r="K57" s="26">
        <v>620</v>
      </c>
      <c r="L57" s="138">
        <f t="shared" si="10"/>
        <v>-98</v>
      </c>
      <c r="M57" s="107"/>
      <c r="N57" s="136" t="s">
        <v>72</v>
      </c>
      <c r="O57" s="26"/>
      <c r="P57" s="27"/>
      <c r="Q57" s="14"/>
      <c r="R57" s="26"/>
      <c r="S57" s="26"/>
      <c r="T57" s="33"/>
      <c r="U57" s="108"/>
      <c r="V57" t="s">
        <v>72</v>
      </c>
      <c r="W57" s="26"/>
      <c r="X57" s="27"/>
      <c r="Y57" s="14"/>
      <c r="Z57" s="26"/>
      <c r="AA57" s="26"/>
      <c r="AB57" s="33"/>
    </row>
    <row r="58" spans="5:28" x14ac:dyDescent="0.3">
      <c r="E58" s="10"/>
      <c r="F58" s="134" t="s">
        <v>82</v>
      </c>
      <c r="G58" s="26">
        <v>7.19</v>
      </c>
      <c r="H58" s="27">
        <f t="shared" si="9"/>
        <v>0.19000000000000039</v>
      </c>
      <c r="I58" s="14">
        <v>0</v>
      </c>
      <c r="J58" s="26">
        <v>0</v>
      </c>
      <c r="K58" s="26">
        <v>713</v>
      </c>
      <c r="L58" s="33">
        <f t="shared" si="10"/>
        <v>-5</v>
      </c>
      <c r="M58" s="107"/>
      <c r="N58" s="136" t="s">
        <v>82</v>
      </c>
      <c r="O58" s="26"/>
      <c r="P58" s="27"/>
      <c r="Q58" s="14"/>
      <c r="R58" s="26"/>
      <c r="S58" s="26"/>
      <c r="T58" s="33"/>
      <c r="U58" s="108"/>
      <c r="V58" t="s">
        <v>82</v>
      </c>
      <c r="W58" s="26"/>
      <c r="X58" s="27"/>
      <c r="Y58" s="14"/>
      <c r="Z58" s="26"/>
      <c r="AA58" s="26"/>
      <c r="AB58" s="33"/>
    </row>
    <row r="59" spans="5:28" x14ac:dyDescent="0.3">
      <c r="E59" s="10"/>
      <c r="F59" s="134" t="s">
        <v>91</v>
      </c>
      <c r="G59" s="26">
        <v>7.18</v>
      </c>
      <c r="H59" s="27">
        <f t="shared" si="9"/>
        <v>0.17999999999999972</v>
      </c>
      <c r="I59" s="14">
        <v>0</v>
      </c>
      <c r="J59" s="26">
        <v>0</v>
      </c>
      <c r="K59" s="26">
        <v>681</v>
      </c>
      <c r="L59" s="33">
        <f t="shared" si="10"/>
        <v>-37</v>
      </c>
      <c r="M59" s="107"/>
      <c r="N59" s="136" t="s">
        <v>91</v>
      </c>
      <c r="O59" s="26"/>
      <c r="P59" s="27"/>
      <c r="Q59" s="14"/>
      <c r="R59" s="26"/>
      <c r="S59" s="26"/>
      <c r="T59" s="33"/>
      <c r="U59" s="108"/>
      <c r="V59" t="s">
        <v>91</v>
      </c>
      <c r="W59" s="26"/>
      <c r="X59" s="27"/>
      <c r="Y59" s="14"/>
      <c r="Z59" s="26"/>
      <c r="AA59" s="26"/>
      <c r="AB59" s="33"/>
    </row>
    <row r="60" spans="5:28" x14ac:dyDescent="0.3">
      <c r="E60" s="10"/>
      <c r="F60" s="134" t="s">
        <v>101</v>
      </c>
      <c r="G60" s="26">
        <v>7.11</v>
      </c>
      <c r="H60" s="27">
        <f t="shared" si="9"/>
        <v>0.11000000000000032</v>
      </c>
      <c r="I60" s="14">
        <v>0</v>
      </c>
      <c r="J60" s="26">
        <v>0</v>
      </c>
      <c r="K60" s="26">
        <v>655</v>
      </c>
      <c r="L60" s="33">
        <f t="shared" si="10"/>
        <v>-63</v>
      </c>
      <c r="M60" s="107"/>
      <c r="N60" s="137" t="s">
        <v>101</v>
      </c>
      <c r="O60" s="26"/>
      <c r="P60" s="27"/>
      <c r="Q60" s="14"/>
      <c r="R60" s="26"/>
      <c r="S60" s="26">
        <v>601</v>
      </c>
      <c r="T60" s="138">
        <f t="shared" si="11"/>
        <v>-117</v>
      </c>
      <c r="U60" s="108"/>
      <c r="V60" t="s">
        <v>101</v>
      </c>
      <c r="W60" s="26"/>
      <c r="X60" s="27"/>
      <c r="Y60" s="14"/>
      <c r="Z60" s="26"/>
      <c r="AA60" s="26">
        <v>540</v>
      </c>
      <c r="AB60" s="138">
        <f t="shared" si="12"/>
        <v>-178</v>
      </c>
    </row>
    <row r="61" spans="5:28" x14ac:dyDescent="0.3">
      <c r="E61" s="10"/>
      <c r="F61" s="137" t="s">
        <v>110</v>
      </c>
      <c r="G61" s="26">
        <v>7.2</v>
      </c>
      <c r="H61" s="27">
        <f t="shared" si="9"/>
        <v>0.20000000000000018</v>
      </c>
      <c r="I61" s="14">
        <v>1.7000000000000001E-2</v>
      </c>
      <c r="J61" s="26">
        <v>0.15</v>
      </c>
      <c r="K61" s="26">
        <v>532</v>
      </c>
      <c r="L61" s="138">
        <f t="shared" si="10"/>
        <v>-186</v>
      </c>
      <c r="M61" s="107"/>
      <c r="N61" s="137" t="s">
        <v>110</v>
      </c>
      <c r="O61" s="26"/>
      <c r="P61" s="27"/>
      <c r="Q61" s="14"/>
      <c r="R61" s="26"/>
      <c r="S61" s="26">
        <v>598</v>
      </c>
      <c r="T61" s="138">
        <f t="shared" si="11"/>
        <v>-120</v>
      </c>
      <c r="U61" s="108"/>
      <c r="V61" t="s">
        <v>110</v>
      </c>
      <c r="W61" s="26"/>
      <c r="X61" s="27"/>
      <c r="Y61" s="14"/>
      <c r="Z61" s="26"/>
      <c r="AA61" s="26">
        <v>492</v>
      </c>
      <c r="AB61" s="138">
        <f t="shared" si="12"/>
        <v>-226</v>
      </c>
    </row>
    <row r="62" spans="5:28" x14ac:dyDescent="0.3">
      <c r="E62" s="10"/>
      <c r="F62" s="134" t="s">
        <v>116</v>
      </c>
      <c r="G62" s="26">
        <v>7.2</v>
      </c>
      <c r="H62" s="27">
        <f t="shared" si="9"/>
        <v>0.20000000000000018</v>
      </c>
      <c r="I62" s="14">
        <v>0</v>
      </c>
      <c r="J62" s="26">
        <v>0</v>
      </c>
      <c r="K62" s="26">
        <v>682</v>
      </c>
      <c r="L62" s="33">
        <f t="shared" si="10"/>
        <v>-36</v>
      </c>
      <c r="M62" s="107"/>
      <c r="N62" s="136" t="s">
        <v>116</v>
      </c>
      <c r="O62" s="26"/>
      <c r="P62" s="27"/>
      <c r="Q62" s="14"/>
      <c r="R62" s="26"/>
      <c r="S62" s="26"/>
      <c r="T62" s="33"/>
      <c r="U62" s="108"/>
      <c r="V62" t="s">
        <v>116</v>
      </c>
      <c r="W62" s="26"/>
      <c r="X62" s="27"/>
      <c r="Y62" s="14"/>
      <c r="Z62" s="26"/>
      <c r="AA62" s="26"/>
      <c r="AB62" s="33"/>
    </row>
    <row r="63" spans="5:28" x14ac:dyDescent="0.3">
      <c r="E63" s="10"/>
      <c r="F63" s="134" t="s">
        <v>122</v>
      </c>
      <c r="G63" s="26">
        <v>7</v>
      </c>
      <c r="H63" s="27">
        <f t="shared" si="9"/>
        <v>0</v>
      </c>
      <c r="I63" s="14">
        <v>2.5999999999999999E-2</v>
      </c>
      <c r="J63" s="26">
        <v>0.22</v>
      </c>
      <c r="K63" s="26">
        <v>717</v>
      </c>
      <c r="L63" s="33">
        <f t="shared" si="10"/>
        <v>-1</v>
      </c>
      <c r="M63" s="107"/>
      <c r="N63" s="136" t="s">
        <v>122</v>
      </c>
      <c r="O63" s="26"/>
      <c r="P63" s="27"/>
      <c r="Q63" s="14"/>
      <c r="R63" s="26"/>
      <c r="S63" s="26"/>
      <c r="T63" s="33"/>
      <c r="U63" s="108"/>
      <c r="V63" t="s">
        <v>122</v>
      </c>
      <c r="W63" s="26"/>
      <c r="X63" s="27"/>
      <c r="Y63" s="14"/>
      <c r="Z63" s="26"/>
      <c r="AA63" s="26"/>
      <c r="AB63" s="33"/>
    </row>
    <row r="64" spans="5:28" x14ac:dyDescent="0.3">
      <c r="E64" s="10"/>
      <c r="F64" s="137" t="s">
        <v>367</v>
      </c>
      <c r="G64" s="26">
        <v>6.64</v>
      </c>
      <c r="H64" s="27">
        <f t="shared" si="9"/>
        <v>-0.36000000000000032</v>
      </c>
      <c r="I64" s="14">
        <v>0</v>
      </c>
      <c r="J64" s="26">
        <v>0</v>
      </c>
      <c r="K64" s="26">
        <v>697</v>
      </c>
      <c r="L64" s="33">
        <f t="shared" si="10"/>
        <v>-21</v>
      </c>
      <c r="M64" s="107"/>
      <c r="N64" s="134" t="s">
        <v>128</v>
      </c>
      <c r="O64" s="26">
        <v>7.2</v>
      </c>
      <c r="P64" s="27">
        <f>O64-$O$47</f>
        <v>0.19000000000000039</v>
      </c>
      <c r="Q64" s="14"/>
      <c r="R64" s="26"/>
      <c r="S64" s="26"/>
      <c r="T64" s="33"/>
      <c r="U64" s="108"/>
      <c r="V64" t="s">
        <v>128</v>
      </c>
      <c r="W64" s="26"/>
      <c r="X64" s="27"/>
      <c r="Y64" s="14"/>
      <c r="Z64" s="26"/>
      <c r="AA64" s="26"/>
      <c r="AB64" s="33"/>
    </row>
    <row r="65" spans="5:28" x14ac:dyDescent="0.3">
      <c r="E65" s="10"/>
      <c r="F65" s="137" t="s">
        <v>137</v>
      </c>
      <c r="G65" s="26">
        <v>7.18</v>
      </c>
      <c r="H65" s="27">
        <f t="shared" si="9"/>
        <v>0.17999999999999972</v>
      </c>
      <c r="I65" s="14">
        <v>0</v>
      </c>
      <c r="J65" s="26">
        <v>0</v>
      </c>
      <c r="K65" s="26">
        <v>580</v>
      </c>
      <c r="L65" s="138">
        <f t="shared" si="10"/>
        <v>-138</v>
      </c>
      <c r="M65" s="107"/>
      <c r="N65" s="137" t="s">
        <v>137</v>
      </c>
      <c r="O65" s="26"/>
      <c r="P65" s="27"/>
      <c r="Q65" s="14"/>
      <c r="R65" s="26"/>
      <c r="S65" s="26">
        <v>620</v>
      </c>
      <c r="T65" s="138">
        <f t="shared" si="11"/>
        <v>-98</v>
      </c>
      <c r="U65" s="108"/>
      <c r="V65" t="s">
        <v>137</v>
      </c>
      <c r="W65" s="26"/>
      <c r="X65" s="27"/>
      <c r="Y65" s="14"/>
      <c r="Z65" s="26"/>
      <c r="AA65" s="26">
        <v>540</v>
      </c>
      <c r="AB65" s="138">
        <f t="shared" si="12"/>
        <v>-178</v>
      </c>
    </row>
    <row r="66" spans="5:28" x14ac:dyDescent="0.3">
      <c r="E66" s="10"/>
      <c r="F66" s="137" t="s">
        <v>144</v>
      </c>
      <c r="G66" s="26">
        <v>7.03</v>
      </c>
      <c r="H66" s="27">
        <f t="shared" si="9"/>
        <v>3.0000000000000249E-2</v>
      </c>
      <c r="I66" s="14">
        <v>0</v>
      </c>
      <c r="J66" s="26">
        <v>0</v>
      </c>
      <c r="K66" s="26">
        <v>578</v>
      </c>
      <c r="L66" s="138">
        <f t="shared" si="10"/>
        <v>-140</v>
      </c>
      <c r="M66" s="107"/>
      <c r="N66" s="137" t="s">
        <v>144</v>
      </c>
      <c r="O66" s="26"/>
      <c r="P66" s="27"/>
      <c r="Q66" s="14"/>
      <c r="R66" s="26"/>
      <c r="S66" s="26">
        <v>585</v>
      </c>
      <c r="T66" s="138">
        <f t="shared" si="11"/>
        <v>-133</v>
      </c>
      <c r="U66" s="108"/>
      <c r="V66" t="s">
        <v>144</v>
      </c>
      <c r="W66" s="26"/>
      <c r="X66" s="27"/>
      <c r="Y66" s="14"/>
      <c r="Z66" s="26"/>
      <c r="AA66" s="26">
        <v>507</v>
      </c>
      <c r="AB66" s="138">
        <f t="shared" si="12"/>
        <v>-211</v>
      </c>
    </row>
    <row r="67" spans="5:28" x14ac:dyDescent="0.3">
      <c r="E67" s="10"/>
      <c r="F67" s="137" t="s">
        <v>148</v>
      </c>
      <c r="G67" s="26">
        <v>7.6</v>
      </c>
      <c r="H67" s="27">
        <f t="shared" si="9"/>
        <v>0.59999999999999964</v>
      </c>
      <c r="I67" s="14">
        <v>0</v>
      </c>
      <c r="J67" s="26">
        <v>0</v>
      </c>
      <c r="K67" s="26">
        <v>600</v>
      </c>
      <c r="L67" s="138">
        <f t="shared" si="10"/>
        <v>-118</v>
      </c>
      <c r="M67" s="107"/>
      <c r="N67" s="137" t="s">
        <v>148</v>
      </c>
      <c r="O67" s="26">
        <v>7.78</v>
      </c>
      <c r="P67" s="27">
        <f>O67-$O$47</f>
        <v>0.77000000000000046</v>
      </c>
      <c r="Q67" s="14"/>
      <c r="R67" s="26"/>
      <c r="S67" s="26">
        <v>512</v>
      </c>
      <c r="T67" s="138">
        <f t="shared" si="11"/>
        <v>-206</v>
      </c>
      <c r="U67" s="108"/>
      <c r="V67" t="s">
        <v>148</v>
      </c>
      <c r="W67" s="26">
        <v>7.13</v>
      </c>
      <c r="X67" s="27">
        <f t="shared" ref="X67" si="13">W67-$AA$6</f>
        <v>0.12999999999999989</v>
      </c>
      <c r="Y67" s="14"/>
      <c r="Z67" s="26"/>
      <c r="AA67" s="26">
        <v>476</v>
      </c>
      <c r="AB67" s="138">
        <f t="shared" si="12"/>
        <v>-242</v>
      </c>
    </row>
    <row r="68" spans="5:28" x14ac:dyDescent="0.3">
      <c r="E68" s="10"/>
      <c r="F68" s="137" t="s">
        <v>154</v>
      </c>
      <c r="G68" s="26">
        <v>7.15</v>
      </c>
      <c r="H68" s="27">
        <f t="shared" si="9"/>
        <v>0.15000000000000036</v>
      </c>
      <c r="I68" s="14">
        <v>0</v>
      </c>
      <c r="J68" s="26">
        <v>0</v>
      </c>
      <c r="K68" s="26">
        <v>585</v>
      </c>
      <c r="L68" s="138">
        <f t="shared" si="10"/>
        <v>-133</v>
      </c>
      <c r="M68" s="107"/>
      <c r="N68" s="134" t="s">
        <v>154</v>
      </c>
      <c r="O68" s="26"/>
      <c r="P68" s="27"/>
      <c r="Q68" s="14"/>
      <c r="R68" s="26"/>
      <c r="S68" s="26">
        <v>696</v>
      </c>
      <c r="T68" s="33">
        <f t="shared" si="11"/>
        <v>-22</v>
      </c>
      <c r="U68" s="108"/>
      <c r="V68" t="s">
        <v>154</v>
      </c>
      <c r="W68" s="26"/>
      <c r="X68" s="27"/>
      <c r="Y68" s="14"/>
      <c r="Z68" s="26"/>
      <c r="AA68" s="26"/>
      <c r="AB68" s="33"/>
    </row>
    <row r="69" spans="5:28" x14ac:dyDescent="0.3">
      <c r="E69" s="10"/>
      <c r="F69" s="137" t="s">
        <v>162</v>
      </c>
      <c r="G69" s="26">
        <v>7.01</v>
      </c>
      <c r="H69" s="27">
        <f t="shared" si="9"/>
        <v>9.9999999999997868E-3</v>
      </c>
      <c r="I69" s="14">
        <v>0</v>
      </c>
      <c r="J69" s="26">
        <v>0</v>
      </c>
      <c r="K69" s="26">
        <v>535</v>
      </c>
      <c r="L69" s="138">
        <f t="shared" si="10"/>
        <v>-183</v>
      </c>
      <c r="M69" s="107"/>
      <c r="N69" s="134" t="s">
        <v>162</v>
      </c>
      <c r="O69" s="26"/>
      <c r="P69" s="27"/>
      <c r="Q69" s="14"/>
      <c r="R69" s="26"/>
      <c r="S69" s="26">
        <v>782</v>
      </c>
      <c r="T69" s="33">
        <f t="shared" si="11"/>
        <v>64</v>
      </c>
      <c r="U69" s="108"/>
      <c r="V69" t="s">
        <v>162</v>
      </c>
      <c r="W69" s="26"/>
      <c r="X69" s="27"/>
      <c r="Y69" s="14"/>
      <c r="Z69" s="26"/>
      <c r="AA69" s="26"/>
      <c r="AB69" s="33"/>
    </row>
    <row r="70" spans="5:28" x14ac:dyDescent="0.3">
      <c r="E70" s="10"/>
      <c r="F70" s="137" t="s">
        <v>170</v>
      </c>
      <c r="G70" s="26">
        <v>7.26</v>
      </c>
      <c r="H70" s="27">
        <f t="shared" si="9"/>
        <v>0.25999999999999979</v>
      </c>
      <c r="I70" s="14">
        <v>0</v>
      </c>
      <c r="J70" s="26">
        <v>0</v>
      </c>
      <c r="K70" s="26">
        <v>580</v>
      </c>
      <c r="L70" s="138">
        <f t="shared" si="10"/>
        <v>-138</v>
      </c>
      <c r="M70" s="107"/>
      <c r="N70" s="134" t="s">
        <v>170</v>
      </c>
      <c r="O70" s="26">
        <v>7.15</v>
      </c>
      <c r="P70" s="27">
        <f>O70-$O$47</f>
        <v>0.14000000000000057</v>
      </c>
      <c r="Q70" s="14"/>
      <c r="R70" s="26"/>
      <c r="S70" s="26">
        <v>688</v>
      </c>
      <c r="T70" s="33">
        <f t="shared" si="11"/>
        <v>-30</v>
      </c>
      <c r="U70" s="108"/>
      <c r="V70" t="s">
        <v>170</v>
      </c>
      <c r="W70" s="26"/>
      <c r="X70" s="27"/>
      <c r="Y70" s="14"/>
      <c r="Z70" s="26"/>
      <c r="AA70" s="26"/>
      <c r="AB70" s="33"/>
    </row>
    <row r="71" spans="5:28" x14ac:dyDescent="0.3">
      <c r="E71" s="10"/>
      <c r="F71" s="137" t="s">
        <v>177</v>
      </c>
      <c r="G71" s="26">
        <v>7.05</v>
      </c>
      <c r="H71" s="27">
        <f t="shared" si="9"/>
        <v>4.9999999999999822E-2</v>
      </c>
      <c r="I71" s="14">
        <v>3.1E-2</v>
      </c>
      <c r="J71" s="26">
        <v>0.27</v>
      </c>
      <c r="K71" s="26">
        <v>512</v>
      </c>
      <c r="L71" s="138">
        <f t="shared" si="10"/>
        <v>-206</v>
      </c>
      <c r="M71" s="107"/>
      <c r="N71" s="134" t="s">
        <v>177</v>
      </c>
      <c r="O71" s="26"/>
      <c r="P71" s="27"/>
      <c r="Q71" s="14"/>
      <c r="R71" s="26"/>
      <c r="S71" s="26">
        <v>652</v>
      </c>
      <c r="T71" s="33">
        <f t="shared" si="11"/>
        <v>-66</v>
      </c>
      <c r="U71" s="108"/>
      <c r="V71" t="s">
        <v>177</v>
      </c>
      <c r="W71" s="26"/>
      <c r="X71" s="27"/>
      <c r="Y71" s="14"/>
      <c r="Z71" s="26"/>
      <c r="AA71" s="26"/>
      <c r="AB71" s="33"/>
    </row>
    <row r="72" spans="5:28" x14ac:dyDescent="0.3">
      <c r="E72" s="10"/>
      <c r="F72" s="137" t="s">
        <v>180</v>
      </c>
      <c r="G72" s="26">
        <v>7.1</v>
      </c>
      <c r="H72" s="27">
        <f t="shared" si="9"/>
        <v>9.9999999999999645E-2</v>
      </c>
      <c r="I72" s="14">
        <v>0</v>
      </c>
      <c r="J72" s="26">
        <v>0</v>
      </c>
      <c r="K72" s="26">
        <v>616</v>
      </c>
      <c r="L72" s="138">
        <f t="shared" si="10"/>
        <v>-102</v>
      </c>
      <c r="M72" s="107"/>
      <c r="N72" s="134" t="s">
        <v>180</v>
      </c>
      <c r="O72" s="26"/>
      <c r="P72" s="27"/>
      <c r="Q72" s="14"/>
      <c r="R72" s="26"/>
      <c r="S72" s="26">
        <v>675</v>
      </c>
      <c r="T72" s="33">
        <f t="shared" si="11"/>
        <v>-43</v>
      </c>
      <c r="U72" s="108"/>
      <c r="V72" t="s">
        <v>180</v>
      </c>
      <c r="W72" s="26"/>
      <c r="X72" s="27"/>
      <c r="Y72" s="14"/>
      <c r="Z72" s="26"/>
      <c r="AA72" s="26"/>
      <c r="AB72" s="33"/>
    </row>
    <row r="73" spans="5:28" x14ac:dyDescent="0.3">
      <c r="E73" s="10"/>
      <c r="F73" s="137" t="s">
        <v>187</v>
      </c>
      <c r="G73" s="26">
        <v>7</v>
      </c>
      <c r="H73" s="27">
        <f t="shared" si="9"/>
        <v>0</v>
      </c>
      <c r="I73" s="14">
        <v>0</v>
      </c>
      <c r="J73" s="26">
        <v>0</v>
      </c>
      <c r="K73" s="26">
        <v>473</v>
      </c>
      <c r="L73" s="138">
        <f t="shared" si="10"/>
        <v>-245</v>
      </c>
      <c r="M73" s="107"/>
      <c r="N73" s="134" t="s">
        <v>187</v>
      </c>
      <c r="O73" s="26"/>
      <c r="P73" s="27"/>
      <c r="Q73" s="14"/>
      <c r="R73" s="26"/>
      <c r="S73" s="26">
        <v>690</v>
      </c>
      <c r="T73" s="33">
        <f t="shared" si="11"/>
        <v>-28</v>
      </c>
      <c r="U73" s="108"/>
      <c r="V73" t="s">
        <v>187</v>
      </c>
      <c r="W73" s="26"/>
      <c r="X73" s="27"/>
      <c r="Y73" s="14"/>
      <c r="Z73" s="26"/>
      <c r="AA73" s="26"/>
      <c r="AB73" s="33"/>
    </row>
    <row r="74" spans="5:28" x14ac:dyDescent="0.3">
      <c r="E74" s="10"/>
      <c r="F74" s="134" t="s">
        <v>191</v>
      </c>
      <c r="G74" s="17">
        <v>6.97</v>
      </c>
      <c r="H74" s="18">
        <f t="shared" si="9"/>
        <v>-3.0000000000000249E-2</v>
      </c>
      <c r="I74" s="19">
        <v>0</v>
      </c>
      <c r="J74" s="17">
        <v>0</v>
      </c>
      <c r="K74" s="17">
        <v>666</v>
      </c>
      <c r="L74" s="33">
        <f t="shared" si="10"/>
        <v>-52</v>
      </c>
      <c r="M74" s="107"/>
      <c r="N74" s="136" t="s">
        <v>191</v>
      </c>
      <c r="O74" s="17"/>
      <c r="P74" s="27"/>
      <c r="Q74" s="19"/>
      <c r="R74" s="17"/>
      <c r="S74" s="17"/>
      <c r="T74" s="33"/>
      <c r="U74" s="108"/>
      <c r="V74" t="s">
        <v>191</v>
      </c>
      <c r="W74" s="17"/>
      <c r="X74" s="27"/>
      <c r="Y74" s="19"/>
      <c r="Z74" s="17"/>
      <c r="AA74" s="17"/>
      <c r="AB74" s="33"/>
    </row>
    <row r="75" spans="5:28" x14ac:dyDescent="0.3">
      <c r="E75" s="10"/>
      <c r="F75" s="75" t="s">
        <v>267</v>
      </c>
      <c r="G75" s="182" t="s">
        <v>376</v>
      </c>
      <c r="H75" s="182"/>
      <c r="I75" s="182"/>
      <c r="J75" s="182"/>
      <c r="K75" s="182"/>
      <c r="L75" s="183"/>
      <c r="M75" s="107"/>
      <c r="N75" s="75" t="s">
        <v>267</v>
      </c>
      <c r="O75" s="182"/>
      <c r="P75" s="182"/>
      <c r="Q75" s="182"/>
      <c r="R75" s="182"/>
      <c r="S75" s="182"/>
      <c r="T75" s="183"/>
      <c r="U75" s="108"/>
      <c r="V75" s="75" t="s">
        <v>267</v>
      </c>
      <c r="W75" s="182"/>
      <c r="X75" s="182"/>
      <c r="Y75" s="182"/>
      <c r="Z75" s="182"/>
      <c r="AA75" s="182"/>
      <c r="AB75" s="183"/>
    </row>
    <row r="76" spans="5:28" x14ac:dyDescent="0.3">
      <c r="F76" s="11"/>
      <c r="G76" s="184"/>
      <c r="H76" s="184"/>
      <c r="I76" s="184"/>
      <c r="J76" s="184"/>
      <c r="K76" s="184"/>
      <c r="L76" s="185"/>
      <c r="M76" s="107"/>
      <c r="O76" s="184"/>
      <c r="P76" s="184"/>
      <c r="Q76" s="184"/>
      <c r="R76" s="184"/>
      <c r="S76" s="184"/>
      <c r="T76" s="185"/>
      <c r="U76" s="108"/>
      <c r="W76" s="184"/>
      <c r="X76" s="184"/>
      <c r="Y76" s="184"/>
      <c r="Z76" s="184"/>
      <c r="AA76" s="184"/>
      <c r="AB76" s="185"/>
    </row>
    <row r="77" spans="5:28" x14ac:dyDescent="0.3">
      <c r="F77" s="11"/>
      <c r="G77" s="184"/>
      <c r="H77" s="184"/>
      <c r="I77" s="184"/>
      <c r="J77" s="184"/>
      <c r="K77" s="184"/>
      <c r="L77" s="185"/>
      <c r="M77" s="25"/>
      <c r="N77" s="11"/>
      <c r="O77" s="184"/>
      <c r="P77" s="184"/>
      <c r="Q77" s="184"/>
      <c r="R77" s="184"/>
      <c r="S77" s="184"/>
      <c r="T77" s="185"/>
      <c r="U77" s="108"/>
      <c r="W77" s="184"/>
      <c r="X77" s="184"/>
      <c r="Y77" s="184"/>
      <c r="Z77" s="184"/>
      <c r="AA77" s="184"/>
      <c r="AB77" s="185"/>
    </row>
    <row r="78" spans="5:28" x14ac:dyDescent="0.3">
      <c r="F78" s="11"/>
      <c r="G78" s="184"/>
      <c r="H78" s="184"/>
      <c r="I78" s="184"/>
      <c r="J78" s="184"/>
      <c r="K78" s="184"/>
      <c r="L78" s="185"/>
      <c r="M78" s="25"/>
      <c r="N78" s="11"/>
      <c r="O78" s="184"/>
      <c r="P78" s="184"/>
      <c r="Q78" s="184"/>
      <c r="R78" s="184"/>
      <c r="S78" s="184"/>
      <c r="T78" s="185"/>
      <c r="V78" s="11"/>
      <c r="W78" s="184"/>
      <c r="X78" s="184"/>
      <c r="Y78" s="184"/>
      <c r="Z78" s="184"/>
      <c r="AA78" s="184"/>
      <c r="AB78" s="185"/>
    </row>
    <row r="79" spans="5:28" x14ac:dyDescent="0.3">
      <c r="F79" s="11"/>
      <c r="G79" s="184"/>
      <c r="H79" s="184"/>
      <c r="I79" s="184"/>
      <c r="J79" s="184"/>
      <c r="K79" s="184"/>
      <c r="L79" s="185"/>
      <c r="M79" s="25"/>
      <c r="N79" s="11"/>
      <c r="O79" s="184"/>
      <c r="P79" s="184"/>
      <c r="Q79" s="184"/>
      <c r="R79" s="184"/>
      <c r="S79" s="184"/>
      <c r="T79" s="185"/>
      <c r="V79" s="11"/>
      <c r="W79" s="184"/>
      <c r="X79" s="184"/>
      <c r="Y79" s="184"/>
      <c r="Z79" s="184"/>
      <c r="AA79" s="184"/>
      <c r="AB79" s="185"/>
    </row>
    <row r="80" spans="5:28" ht="15" thickBot="1" x14ac:dyDescent="0.35">
      <c r="F80" s="22"/>
      <c r="G80" s="186"/>
      <c r="H80" s="186"/>
      <c r="I80" s="186"/>
      <c r="J80" s="186"/>
      <c r="K80" s="186"/>
      <c r="L80" s="187"/>
      <c r="M80" s="25"/>
      <c r="N80" s="22"/>
      <c r="O80" s="186"/>
      <c r="P80" s="186"/>
      <c r="Q80" s="186"/>
      <c r="R80" s="186"/>
      <c r="S80" s="186"/>
      <c r="T80" s="187"/>
      <c r="V80" s="22"/>
      <c r="W80" s="186"/>
      <c r="X80" s="186"/>
      <c r="Y80" s="186"/>
      <c r="Z80" s="186"/>
      <c r="AA80" s="186"/>
      <c r="AB80" s="187"/>
    </row>
    <row r="83" spans="5:36" ht="15" thickBot="1" x14ac:dyDescent="0.35"/>
    <row r="84" spans="5:36" ht="20.399999999999999" thickBot="1" x14ac:dyDescent="0.45">
      <c r="F84" s="188" t="s">
        <v>374</v>
      </c>
      <c r="G84" s="189"/>
      <c r="H84" s="189"/>
      <c r="I84" s="189"/>
      <c r="J84" s="189"/>
      <c r="K84" s="189"/>
      <c r="L84" s="190"/>
      <c r="M84" s="25"/>
      <c r="N84" s="188" t="s">
        <v>374</v>
      </c>
      <c r="O84" s="189"/>
      <c r="P84" s="189"/>
      <c r="Q84" s="189"/>
      <c r="R84" s="189"/>
      <c r="S84" s="189"/>
      <c r="T84" s="190"/>
      <c r="V84" s="188" t="s">
        <v>374</v>
      </c>
      <c r="W84" s="189"/>
      <c r="X84" s="189"/>
      <c r="Y84" s="189"/>
      <c r="Z84" s="189"/>
      <c r="AA84" s="189"/>
      <c r="AB84" s="190"/>
      <c r="AD84" s="188" t="s">
        <v>374</v>
      </c>
      <c r="AE84" s="189"/>
      <c r="AF84" s="189"/>
      <c r="AG84" s="189"/>
      <c r="AH84" s="189"/>
      <c r="AI84" s="189"/>
      <c r="AJ84" s="190"/>
    </row>
    <row r="85" spans="5:36" ht="18.600000000000001" thickTop="1" thickBot="1" x14ac:dyDescent="0.4">
      <c r="F85" s="191" t="s">
        <v>245</v>
      </c>
      <c r="G85" s="192"/>
      <c r="H85" s="192"/>
      <c r="I85" s="192"/>
      <c r="J85" s="192"/>
      <c r="K85" s="192"/>
      <c r="L85" s="193"/>
      <c r="M85" s="25"/>
      <c r="N85" s="191" t="s">
        <v>246</v>
      </c>
      <c r="O85" s="192"/>
      <c r="P85" s="192"/>
      <c r="Q85" s="192"/>
      <c r="R85" s="192"/>
      <c r="S85" s="192"/>
      <c r="T85" s="193"/>
      <c r="V85" s="128" t="s">
        <v>247</v>
      </c>
      <c r="W85" s="129"/>
      <c r="X85" s="129"/>
      <c r="Y85" s="129"/>
      <c r="Z85" s="129"/>
      <c r="AA85" s="129"/>
      <c r="AB85" s="130"/>
      <c r="AD85" s="128" t="s">
        <v>271</v>
      </c>
      <c r="AE85" s="129"/>
      <c r="AF85" s="129"/>
      <c r="AG85" s="129"/>
      <c r="AH85" s="129"/>
      <c r="AI85" s="129"/>
      <c r="AJ85" s="130"/>
    </row>
    <row r="86" spans="5:36" ht="15" thickTop="1" x14ac:dyDescent="0.3">
      <c r="F86" s="6" t="s">
        <v>248</v>
      </c>
      <c r="G86" s="194">
        <v>45846</v>
      </c>
      <c r="H86" s="194"/>
      <c r="I86" s="194"/>
      <c r="J86" s="194"/>
      <c r="K86" s="65"/>
      <c r="L86" s="8"/>
      <c r="M86" s="25"/>
      <c r="N86" s="6" t="s">
        <v>248</v>
      </c>
      <c r="O86" s="194">
        <v>45847</v>
      </c>
      <c r="P86" s="194"/>
      <c r="Q86" s="194"/>
      <c r="R86" s="194"/>
      <c r="S86" s="65"/>
      <c r="T86" s="8"/>
      <c r="V86" s="6" t="s">
        <v>248</v>
      </c>
      <c r="W86" s="194">
        <v>45847</v>
      </c>
      <c r="X86" s="194"/>
      <c r="Y86" s="194"/>
      <c r="Z86" s="194"/>
      <c r="AA86" s="65"/>
      <c r="AB86" s="8"/>
      <c r="AD86" s="6" t="s">
        <v>248</v>
      </c>
      <c r="AE86" s="194">
        <v>45848</v>
      </c>
      <c r="AF86" s="194"/>
      <c r="AG86" s="194"/>
      <c r="AH86" s="194"/>
      <c r="AI86" s="65"/>
      <c r="AJ86" s="8"/>
    </row>
    <row r="87" spans="5:36" x14ac:dyDescent="0.3">
      <c r="F87" s="9" t="s">
        <v>249</v>
      </c>
      <c r="G87" s="23" t="s">
        <v>251</v>
      </c>
      <c r="H87" s="23" t="s">
        <v>252</v>
      </c>
      <c r="I87" s="23" t="s">
        <v>253</v>
      </c>
      <c r="J87" s="23" t="s">
        <v>254</v>
      </c>
      <c r="K87" s="135" t="s">
        <v>368</v>
      </c>
      <c r="L87" s="10"/>
      <c r="M87" s="25"/>
      <c r="N87" s="9" t="s">
        <v>249</v>
      </c>
      <c r="O87" s="23" t="s">
        <v>251</v>
      </c>
      <c r="P87" s="23" t="s">
        <v>252</v>
      </c>
      <c r="Q87" s="23" t="s">
        <v>253</v>
      </c>
      <c r="R87" s="23" t="s">
        <v>254</v>
      </c>
      <c r="S87" s="135" t="s">
        <v>369</v>
      </c>
      <c r="T87" s="10"/>
      <c r="V87" s="9" t="s">
        <v>249</v>
      </c>
      <c r="W87" s="23" t="s">
        <v>251</v>
      </c>
      <c r="X87" s="23" t="s">
        <v>252</v>
      </c>
      <c r="Y87" s="23" t="s">
        <v>253</v>
      </c>
      <c r="Z87" s="23" t="s">
        <v>254</v>
      </c>
      <c r="AA87" s="23" t="s">
        <v>366</v>
      </c>
      <c r="AB87" s="10"/>
      <c r="AD87" s="9" t="s">
        <v>249</v>
      </c>
      <c r="AE87" s="23" t="s">
        <v>251</v>
      </c>
      <c r="AF87" s="23" t="s">
        <v>252</v>
      </c>
      <c r="AG87" s="23" t="s">
        <v>253</v>
      </c>
      <c r="AH87" s="23" t="s">
        <v>254</v>
      </c>
      <c r="AI87" s="23" t="s">
        <v>366</v>
      </c>
      <c r="AJ87" s="10"/>
    </row>
    <row r="88" spans="5:36" x14ac:dyDescent="0.3">
      <c r="F88" s="11"/>
      <c r="G88" s="25">
        <v>7.01</v>
      </c>
      <c r="H88" s="25">
        <v>0</v>
      </c>
      <c r="I88" s="25">
        <v>0</v>
      </c>
      <c r="J88" s="25">
        <v>718</v>
      </c>
      <c r="K88" s="25">
        <f>J88*0.01</f>
        <v>7.18</v>
      </c>
      <c r="L88" s="10"/>
      <c r="M88" s="25"/>
      <c r="N88" s="11"/>
      <c r="O88" s="25">
        <v>7.01</v>
      </c>
      <c r="P88" s="25">
        <v>0</v>
      </c>
      <c r="Q88" s="25">
        <v>0</v>
      </c>
      <c r="R88" s="25">
        <v>718</v>
      </c>
      <c r="S88" s="25">
        <f>R88*0.01</f>
        <v>7.18</v>
      </c>
      <c r="T88" s="10"/>
      <c r="V88" s="11"/>
      <c r="W88" s="25">
        <v>7.01</v>
      </c>
      <c r="X88" s="25">
        <v>0</v>
      </c>
      <c r="Y88" s="25">
        <v>0</v>
      </c>
      <c r="Z88" s="25">
        <v>718</v>
      </c>
      <c r="AA88" s="25">
        <f>Z88*0.01</f>
        <v>7.18</v>
      </c>
      <c r="AB88" s="10"/>
      <c r="AD88" s="11"/>
      <c r="AE88" s="25">
        <v>7.01</v>
      </c>
      <c r="AF88" s="25">
        <v>0</v>
      </c>
      <c r="AG88" s="25">
        <v>0</v>
      </c>
      <c r="AH88" s="25">
        <v>718</v>
      </c>
      <c r="AI88" s="25">
        <f>AH88*0.01</f>
        <v>7.18</v>
      </c>
      <c r="AJ88" s="10"/>
    </row>
    <row r="89" spans="5:36" x14ac:dyDescent="0.3">
      <c r="F89" s="11"/>
      <c r="L89" s="10"/>
      <c r="M89" s="25"/>
      <c r="N89" s="11"/>
      <c r="O89"/>
      <c r="T89" s="10"/>
      <c r="V89" s="11"/>
      <c r="AB89" s="10"/>
      <c r="AD89" s="11"/>
      <c r="AJ89" s="10"/>
    </row>
    <row r="90" spans="5:36" x14ac:dyDescent="0.3">
      <c r="F90" s="12" t="s">
        <v>256</v>
      </c>
      <c r="G90" s="4" t="s">
        <v>251</v>
      </c>
      <c r="H90" s="5" t="s">
        <v>257</v>
      </c>
      <c r="I90" s="4" t="s">
        <v>252</v>
      </c>
      <c r="J90" s="4" t="s">
        <v>253</v>
      </c>
      <c r="K90" s="4" t="s">
        <v>254</v>
      </c>
      <c r="L90" s="13" t="s">
        <v>258</v>
      </c>
      <c r="M90" s="107"/>
      <c r="N90" s="12" t="s">
        <v>256</v>
      </c>
      <c r="O90" s="4" t="s">
        <v>251</v>
      </c>
      <c r="P90" s="5" t="s">
        <v>257</v>
      </c>
      <c r="Q90" s="4" t="s">
        <v>252</v>
      </c>
      <c r="R90" s="4" t="s">
        <v>253</v>
      </c>
      <c r="S90" s="4" t="s">
        <v>254</v>
      </c>
      <c r="T90" s="13" t="s">
        <v>258</v>
      </c>
      <c r="V90" s="12" t="s">
        <v>256</v>
      </c>
      <c r="W90" s="4" t="s">
        <v>251</v>
      </c>
      <c r="X90" s="5" t="s">
        <v>257</v>
      </c>
      <c r="Y90" s="4" t="s">
        <v>252</v>
      </c>
      <c r="Z90" s="4" t="s">
        <v>253</v>
      </c>
      <c r="AA90" s="4" t="s">
        <v>254</v>
      </c>
      <c r="AB90" s="13" t="s">
        <v>258</v>
      </c>
      <c r="AD90" s="12" t="s">
        <v>256</v>
      </c>
      <c r="AE90" s="4" t="s">
        <v>251</v>
      </c>
      <c r="AF90" s="5" t="s">
        <v>257</v>
      </c>
      <c r="AG90" s="4" t="s">
        <v>252</v>
      </c>
      <c r="AH90" s="4" t="s">
        <v>253</v>
      </c>
      <c r="AI90" s="4" t="s">
        <v>254</v>
      </c>
      <c r="AJ90" s="13" t="s">
        <v>258</v>
      </c>
    </row>
    <row r="91" spans="5:36" x14ac:dyDescent="0.3">
      <c r="E91" s="10"/>
      <c r="F91" s="140" t="s">
        <v>8</v>
      </c>
      <c r="G91" s="26">
        <v>6.98</v>
      </c>
      <c r="H91" s="27">
        <f t="shared" ref="H91:H115" si="14">G91-$G$6</f>
        <v>-1.9999999999999574E-2</v>
      </c>
      <c r="I91" s="14">
        <v>2.9000000000000001E-2</v>
      </c>
      <c r="J91" s="26">
        <v>0.24</v>
      </c>
      <c r="K91" s="26">
        <v>725</v>
      </c>
      <c r="L91" s="33">
        <f>K91-$J$47</f>
        <v>7</v>
      </c>
      <c r="M91" s="107"/>
      <c r="N91" s="145" t="s">
        <v>8</v>
      </c>
      <c r="O91" s="26"/>
      <c r="P91" s="27"/>
      <c r="Q91" s="14"/>
      <c r="R91" s="26"/>
      <c r="S91" s="26"/>
      <c r="T91" s="33"/>
      <c r="U91" s="108"/>
      <c r="V91" s="145" t="s">
        <v>8</v>
      </c>
      <c r="W91" s="26"/>
      <c r="X91" s="27"/>
      <c r="Y91" s="14"/>
      <c r="Z91" s="26"/>
      <c r="AA91" s="26"/>
      <c r="AB91" s="33"/>
      <c r="AC91" s="108"/>
      <c r="AD91" s="146" t="s">
        <v>8</v>
      </c>
      <c r="AE91" s="26"/>
      <c r="AF91" s="27"/>
      <c r="AG91" s="14"/>
      <c r="AH91" s="26"/>
      <c r="AI91" s="26"/>
      <c r="AJ91" s="33"/>
    </row>
    <row r="92" spans="5:36" x14ac:dyDescent="0.3">
      <c r="E92" s="10"/>
      <c r="F92" s="142" t="s">
        <v>17</v>
      </c>
      <c r="G92" s="26">
        <v>7.12</v>
      </c>
      <c r="H92" s="27">
        <f t="shared" si="14"/>
        <v>0.12000000000000011</v>
      </c>
      <c r="I92" s="14">
        <v>0</v>
      </c>
      <c r="J92" s="26">
        <v>0</v>
      </c>
      <c r="K92" s="26">
        <v>526</v>
      </c>
      <c r="L92" s="138">
        <f t="shared" ref="L92:L115" si="15">K92-$J$47</f>
        <v>-192</v>
      </c>
      <c r="M92" s="107"/>
      <c r="N92" s="142" t="s">
        <v>17</v>
      </c>
      <c r="O92" s="26"/>
      <c r="P92" s="27"/>
      <c r="Q92" s="14"/>
      <c r="R92" s="26"/>
      <c r="S92" s="26">
        <v>641</v>
      </c>
      <c r="T92" s="33">
        <f t="shared" ref="T92:T115" si="16">S92-$R$47</f>
        <v>-77</v>
      </c>
      <c r="U92" s="108"/>
      <c r="V92" s="142" t="s">
        <v>17</v>
      </c>
      <c r="W92" s="26"/>
      <c r="X92" s="27"/>
      <c r="Y92" s="14"/>
      <c r="Z92" s="26"/>
      <c r="AA92" s="26">
        <v>630</v>
      </c>
      <c r="AB92" s="33">
        <f t="shared" ref="AB92:AB114" si="17">AA92-$Z$47</f>
        <v>-88</v>
      </c>
      <c r="AC92" s="108"/>
      <c r="AD92" s="147" t="s">
        <v>17</v>
      </c>
      <c r="AE92" s="26"/>
      <c r="AF92" s="27"/>
      <c r="AG92" s="14"/>
      <c r="AH92" s="26"/>
      <c r="AI92" s="26">
        <v>665</v>
      </c>
      <c r="AJ92" s="33">
        <f t="shared" ref="AJ92:AJ114" si="18">AI92-$Z$47</f>
        <v>-53</v>
      </c>
    </row>
    <row r="93" spans="5:36" x14ac:dyDescent="0.3">
      <c r="E93" s="10"/>
      <c r="F93" s="142" t="s">
        <v>28</v>
      </c>
      <c r="G93" s="26">
        <v>7.07</v>
      </c>
      <c r="H93" s="27">
        <f t="shared" si="14"/>
        <v>7.0000000000000284E-2</v>
      </c>
      <c r="I93" s="14">
        <v>3.5999999999999997E-2</v>
      </c>
      <c r="J93" s="26">
        <v>0.3</v>
      </c>
      <c r="K93" s="26">
        <v>748</v>
      </c>
      <c r="L93" s="138">
        <f t="shared" si="15"/>
        <v>30</v>
      </c>
      <c r="M93" s="107"/>
      <c r="N93" s="142" t="s">
        <v>28</v>
      </c>
      <c r="O93" s="26"/>
      <c r="P93" s="27"/>
      <c r="Q93" s="14"/>
      <c r="R93" s="26"/>
      <c r="S93" s="26">
        <v>730</v>
      </c>
      <c r="T93" s="33">
        <f t="shared" si="16"/>
        <v>12</v>
      </c>
      <c r="U93" s="108"/>
      <c r="V93" s="134" t="s">
        <v>28</v>
      </c>
      <c r="W93" s="26"/>
      <c r="X93" s="27"/>
      <c r="Y93" s="14"/>
      <c r="Z93" s="26"/>
      <c r="AA93" s="26">
        <v>724</v>
      </c>
      <c r="AB93" s="33">
        <f t="shared" si="17"/>
        <v>6</v>
      </c>
      <c r="AC93" s="108"/>
      <c r="AD93" s="30" t="s">
        <v>28</v>
      </c>
      <c r="AE93" s="26"/>
      <c r="AF93" s="27"/>
      <c r="AG93" s="14"/>
      <c r="AH93" s="26"/>
      <c r="AI93" s="26"/>
      <c r="AJ93" s="33"/>
    </row>
    <row r="94" spans="5:36" x14ac:dyDescent="0.3">
      <c r="E94" s="10"/>
      <c r="F94" s="142" t="s">
        <v>35</v>
      </c>
      <c r="G94" s="26">
        <v>7.2</v>
      </c>
      <c r="H94" s="27">
        <f t="shared" si="14"/>
        <v>0.20000000000000018</v>
      </c>
      <c r="I94" s="14">
        <v>1.0999999999999999E-2</v>
      </c>
      <c r="J94" s="26">
        <v>0.09</v>
      </c>
      <c r="K94" s="26">
        <v>521</v>
      </c>
      <c r="L94" s="138">
        <f t="shared" si="15"/>
        <v>-197</v>
      </c>
      <c r="M94" s="107"/>
      <c r="N94" s="142" t="s">
        <v>35</v>
      </c>
      <c r="O94" s="26"/>
      <c r="P94" s="27"/>
      <c r="Q94" s="14"/>
      <c r="R94" s="26"/>
      <c r="S94" s="26">
        <v>614</v>
      </c>
      <c r="T94" s="33">
        <f t="shared" si="16"/>
        <v>-104</v>
      </c>
      <c r="U94" s="108"/>
      <c r="V94" s="142" t="s">
        <v>35</v>
      </c>
      <c r="W94" s="26"/>
      <c r="X94" s="27"/>
      <c r="Y94" s="14"/>
      <c r="Z94" s="26"/>
      <c r="AA94" s="26">
        <v>622</v>
      </c>
      <c r="AB94" s="33">
        <f t="shared" si="17"/>
        <v>-96</v>
      </c>
      <c r="AC94" s="108"/>
      <c r="AD94" s="32" t="s">
        <v>35</v>
      </c>
      <c r="AE94" s="26"/>
      <c r="AF94" s="27"/>
      <c r="AG94" s="14"/>
      <c r="AH94" s="26"/>
      <c r="AI94" s="26">
        <v>719</v>
      </c>
      <c r="AJ94" s="33">
        <f t="shared" si="18"/>
        <v>1</v>
      </c>
    </row>
    <row r="95" spans="5:36" x14ac:dyDescent="0.3">
      <c r="E95" s="10"/>
      <c r="F95" s="142" t="s">
        <v>45</v>
      </c>
      <c r="G95" s="26">
        <v>6.9</v>
      </c>
      <c r="H95" s="27">
        <f t="shared" si="14"/>
        <v>-9.9999999999999645E-2</v>
      </c>
      <c r="I95" s="14">
        <v>0</v>
      </c>
      <c r="J95" s="26">
        <v>0</v>
      </c>
      <c r="K95" s="26">
        <v>532</v>
      </c>
      <c r="L95" s="138">
        <f t="shared" si="15"/>
        <v>-186</v>
      </c>
      <c r="M95" s="107"/>
      <c r="N95" s="134" t="s">
        <v>45</v>
      </c>
      <c r="O95" s="26"/>
      <c r="P95" s="27"/>
      <c r="Q95" s="14"/>
      <c r="R95" s="26"/>
      <c r="S95" s="26">
        <v>719</v>
      </c>
      <c r="T95" s="33">
        <f t="shared" si="16"/>
        <v>1</v>
      </c>
      <c r="U95" s="108"/>
      <c r="V95" s="145" t="s">
        <v>45</v>
      </c>
      <c r="W95" s="26"/>
      <c r="X95" s="27"/>
      <c r="Y95" s="14"/>
      <c r="Z95" s="26"/>
      <c r="AA95" s="26"/>
      <c r="AB95" s="33"/>
      <c r="AC95" s="108"/>
      <c r="AD95" s="30" t="s">
        <v>45</v>
      </c>
      <c r="AE95" s="26"/>
      <c r="AF95" s="27"/>
      <c r="AG95" s="14"/>
      <c r="AH95" s="26"/>
      <c r="AI95" s="26"/>
      <c r="AJ95" s="33"/>
    </row>
    <row r="96" spans="5:36" x14ac:dyDescent="0.3">
      <c r="E96" s="10"/>
      <c r="F96" s="142" t="s">
        <v>55</v>
      </c>
      <c r="G96" s="26">
        <v>6.85</v>
      </c>
      <c r="H96" s="27">
        <f t="shared" si="14"/>
        <v>-0.15000000000000036</v>
      </c>
      <c r="I96" s="14">
        <v>0</v>
      </c>
      <c r="J96" s="26">
        <v>0</v>
      </c>
      <c r="K96" s="26">
        <v>584</v>
      </c>
      <c r="L96" s="138">
        <f t="shared" si="15"/>
        <v>-134</v>
      </c>
      <c r="M96" s="107"/>
      <c r="N96" s="142" t="s">
        <v>55</v>
      </c>
      <c r="O96" s="26"/>
      <c r="P96" s="27"/>
      <c r="Q96" s="14"/>
      <c r="R96" s="26"/>
      <c r="S96" s="26">
        <v>653</v>
      </c>
      <c r="T96" s="33">
        <f t="shared" si="16"/>
        <v>-65</v>
      </c>
      <c r="U96" s="108"/>
      <c r="V96" s="142" t="s">
        <v>55</v>
      </c>
      <c r="W96" s="26"/>
      <c r="X96" s="27"/>
      <c r="Y96" s="14"/>
      <c r="Z96" s="26"/>
      <c r="AA96" s="26">
        <v>645</v>
      </c>
      <c r="AB96" s="33">
        <f t="shared" si="17"/>
        <v>-73</v>
      </c>
      <c r="AC96" s="108"/>
      <c r="AD96" s="32" t="s">
        <v>55</v>
      </c>
      <c r="AE96" s="26"/>
      <c r="AF96" s="27"/>
      <c r="AG96" s="14"/>
      <c r="AH96" s="26"/>
      <c r="AI96" s="26">
        <v>720</v>
      </c>
      <c r="AJ96" s="33">
        <f t="shared" si="18"/>
        <v>2</v>
      </c>
    </row>
    <row r="97" spans="5:36" x14ac:dyDescent="0.3">
      <c r="E97" s="10"/>
      <c r="F97" s="143" t="s">
        <v>63</v>
      </c>
      <c r="G97" s="26">
        <v>7.2</v>
      </c>
      <c r="H97" s="27">
        <f t="shared" si="14"/>
        <v>0.20000000000000018</v>
      </c>
      <c r="I97" s="14">
        <v>5.0999999999999997E-2</v>
      </c>
      <c r="J97" s="26">
        <v>0.43</v>
      </c>
      <c r="K97" s="26">
        <v>635</v>
      </c>
      <c r="L97" s="33">
        <f t="shared" si="15"/>
        <v>-83</v>
      </c>
      <c r="M97" s="107"/>
      <c r="N97" s="137" t="s">
        <v>63</v>
      </c>
      <c r="O97" s="26"/>
      <c r="P97" s="27"/>
      <c r="Q97" s="14">
        <v>3.6999999999999998E-2</v>
      </c>
      <c r="R97" s="26">
        <v>0.31</v>
      </c>
      <c r="S97" s="26">
        <v>579</v>
      </c>
      <c r="T97" s="33">
        <f t="shared" si="16"/>
        <v>-139</v>
      </c>
      <c r="U97" s="108"/>
      <c r="V97" s="142" t="s">
        <v>63</v>
      </c>
      <c r="W97" s="26"/>
      <c r="X97" s="27"/>
      <c r="Y97" s="14">
        <v>2.9000000000000001E-2</v>
      </c>
      <c r="Z97" s="26">
        <v>0.24</v>
      </c>
      <c r="AA97" s="26">
        <v>736</v>
      </c>
      <c r="AB97" s="33">
        <f t="shared" si="17"/>
        <v>18</v>
      </c>
      <c r="AC97" s="108"/>
      <c r="AD97" s="147" t="s">
        <v>63</v>
      </c>
      <c r="AE97" s="26"/>
      <c r="AF97" s="27"/>
      <c r="AG97" s="14"/>
      <c r="AH97" s="26"/>
      <c r="AI97" s="26">
        <v>449</v>
      </c>
      <c r="AJ97" s="138">
        <f t="shared" si="18"/>
        <v>-269</v>
      </c>
    </row>
    <row r="98" spans="5:36" x14ac:dyDescent="0.3">
      <c r="E98" s="10"/>
      <c r="F98" s="142" t="s">
        <v>72</v>
      </c>
      <c r="G98" s="26">
        <v>7.11</v>
      </c>
      <c r="H98" s="27">
        <f t="shared" si="14"/>
        <v>0.11000000000000032</v>
      </c>
      <c r="I98" s="14">
        <v>0</v>
      </c>
      <c r="J98" s="26">
        <v>0</v>
      </c>
      <c r="K98" s="26">
        <v>639</v>
      </c>
      <c r="L98" s="138">
        <f t="shared" si="15"/>
        <v>-79</v>
      </c>
      <c r="M98" s="107"/>
      <c r="N98" s="142" t="s">
        <v>72</v>
      </c>
      <c r="O98" s="26"/>
      <c r="P98" s="27"/>
      <c r="Q98" s="14"/>
      <c r="R98" s="26"/>
      <c r="S98" s="26">
        <v>640</v>
      </c>
      <c r="T98" s="33">
        <f t="shared" si="16"/>
        <v>-78</v>
      </c>
      <c r="U98" s="108"/>
      <c r="V98" s="142" t="s">
        <v>72</v>
      </c>
      <c r="W98" s="26"/>
      <c r="X98" s="27"/>
      <c r="Y98" s="14"/>
      <c r="Z98" s="26"/>
      <c r="AA98" s="26">
        <v>671</v>
      </c>
      <c r="AB98" s="33">
        <f t="shared" si="17"/>
        <v>-47</v>
      </c>
      <c r="AC98" s="108"/>
      <c r="AD98" s="148" t="s">
        <v>72</v>
      </c>
      <c r="AE98" s="26"/>
      <c r="AF98" s="27"/>
      <c r="AG98" s="14"/>
      <c r="AH98" s="26"/>
      <c r="AI98" s="26">
        <v>438</v>
      </c>
      <c r="AJ98" s="138">
        <f t="shared" si="18"/>
        <v>-280</v>
      </c>
    </row>
    <row r="99" spans="5:36" x14ac:dyDescent="0.3">
      <c r="E99" s="10"/>
      <c r="F99" s="142" t="s">
        <v>82</v>
      </c>
      <c r="G99" s="26">
        <v>7.13</v>
      </c>
      <c r="H99" s="27">
        <f t="shared" si="14"/>
        <v>0.12999999999999989</v>
      </c>
      <c r="I99" s="14">
        <v>2.1999999999999999E-2</v>
      </c>
      <c r="J99" s="26">
        <v>0.18</v>
      </c>
      <c r="K99" s="26">
        <v>779</v>
      </c>
      <c r="L99" s="138">
        <f t="shared" si="15"/>
        <v>61</v>
      </c>
      <c r="M99" s="107"/>
      <c r="N99" s="141" t="s">
        <v>82</v>
      </c>
      <c r="O99" s="26"/>
      <c r="P99" s="27"/>
      <c r="Q99" s="14"/>
      <c r="R99" s="26"/>
      <c r="S99" s="26">
        <v>750</v>
      </c>
      <c r="T99" s="33">
        <f t="shared" si="16"/>
        <v>32</v>
      </c>
      <c r="U99" s="108"/>
      <c r="V99" s="142" t="s">
        <v>82</v>
      </c>
      <c r="W99" s="26"/>
      <c r="X99" s="27"/>
      <c r="Y99" s="14"/>
      <c r="Z99" s="26"/>
      <c r="AA99" s="26">
        <v>591</v>
      </c>
      <c r="AB99" s="138">
        <f t="shared" si="17"/>
        <v>-127</v>
      </c>
      <c r="AC99" s="108"/>
      <c r="AD99" s="148" t="s">
        <v>82</v>
      </c>
      <c r="AE99" s="26"/>
      <c r="AF99" s="27"/>
      <c r="AG99" s="14"/>
      <c r="AH99" s="26"/>
      <c r="AI99" s="26">
        <v>480</v>
      </c>
      <c r="AJ99" s="138">
        <f t="shared" si="18"/>
        <v>-238</v>
      </c>
    </row>
    <row r="100" spans="5:36" x14ac:dyDescent="0.3">
      <c r="E100" s="10"/>
      <c r="F100" s="142" t="s">
        <v>91</v>
      </c>
      <c r="G100" s="26">
        <v>7.05</v>
      </c>
      <c r="H100" s="27">
        <f t="shared" si="14"/>
        <v>4.9999999999999822E-2</v>
      </c>
      <c r="I100" s="14">
        <v>0</v>
      </c>
      <c r="J100" s="26">
        <v>0</v>
      </c>
      <c r="K100" s="26">
        <v>726</v>
      </c>
      <c r="L100" s="138">
        <f t="shared" si="15"/>
        <v>8</v>
      </c>
      <c r="M100" s="107"/>
      <c r="N100" s="134" t="s">
        <v>91</v>
      </c>
      <c r="O100" s="26"/>
      <c r="P100" s="27"/>
      <c r="Q100" s="14"/>
      <c r="R100" s="26"/>
      <c r="S100" s="26">
        <v>722</v>
      </c>
      <c r="T100" s="33">
        <f t="shared" si="16"/>
        <v>4</v>
      </c>
      <c r="U100" s="108"/>
      <c r="V100" s="145" t="s">
        <v>91</v>
      </c>
      <c r="W100" s="26"/>
      <c r="X100" s="27"/>
      <c r="Y100" s="14"/>
      <c r="Z100" s="26"/>
      <c r="AA100" s="26"/>
      <c r="AB100" s="33"/>
      <c r="AC100" s="108"/>
      <c r="AD100" s="30" t="s">
        <v>91</v>
      </c>
      <c r="AE100" s="26"/>
      <c r="AF100" s="27"/>
      <c r="AG100" s="14"/>
      <c r="AH100" s="26"/>
      <c r="AI100" s="26"/>
      <c r="AJ100" s="33"/>
    </row>
    <row r="101" spans="5:36" x14ac:dyDescent="0.3">
      <c r="E101" s="10"/>
      <c r="F101" s="142" t="s">
        <v>101</v>
      </c>
      <c r="G101" s="26">
        <v>7.11</v>
      </c>
      <c r="H101" s="27">
        <f t="shared" si="14"/>
        <v>0.11000000000000032</v>
      </c>
      <c r="I101" s="14">
        <v>0</v>
      </c>
      <c r="J101" s="26">
        <v>0</v>
      </c>
      <c r="K101" s="26">
        <v>645</v>
      </c>
      <c r="L101" s="138">
        <f t="shared" si="15"/>
        <v>-73</v>
      </c>
      <c r="M101" s="107"/>
      <c r="N101" s="142" t="s">
        <v>101</v>
      </c>
      <c r="O101" s="26"/>
      <c r="P101" s="27"/>
      <c r="Q101" s="14"/>
      <c r="R101" s="26"/>
      <c r="S101" s="26">
        <v>731</v>
      </c>
      <c r="T101" s="33">
        <f t="shared" si="16"/>
        <v>13</v>
      </c>
      <c r="U101" s="108"/>
      <c r="V101" s="142" t="s">
        <v>101</v>
      </c>
      <c r="W101" s="26"/>
      <c r="X101" s="27"/>
      <c r="Y101" s="14"/>
      <c r="Z101" s="26"/>
      <c r="AA101" s="26">
        <v>709</v>
      </c>
      <c r="AB101" s="33">
        <f t="shared" si="17"/>
        <v>-9</v>
      </c>
      <c r="AC101" s="108"/>
      <c r="AD101" s="147" t="s">
        <v>101</v>
      </c>
      <c r="AE101" s="26"/>
      <c r="AF101" s="27"/>
      <c r="AG101" s="14"/>
      <c r="AH101" s="26"/>
      <c r="AI101" s="26">
        <v>495</v>
      </c>
      <c r="AJ101" s="138">
        <f t="shared" si="18"/>
        <v>-223</v>
      </c>
    </row>
    <row r="102" spans="5:36" x14ac:dyDescent="0.3">
      <c r="E102" s="10"/>
      <c r="F102" s="143" t="s">
        <v>110</v>
      </c>
      <c r="G102" s="26">
        <v>7.23</v>
      </c>
      <c r="H102" s="27">
        <f t="shared" si="14"/>
        <v>0.23000000000000043</v>
      </c>
      <c r="I102" s="14">
        <v>1.0999999999999999E-2</v>
      </c>
      <c r="J102" s="26">
        <v>0.09</v>
      </c>
      <c r="K102" s="26">
        <v>602</v>
      </c>
      <c r="L102" s="33">
        <f t="shared" si="15"/>
        <v>-116</v>
      </c>
      <c r="M102" s="107"/>
      <c r="N102" s="142" t="s">
        <v>110</v>
      </c>
      <c r="O102" s="26">
        <v>7.15</v>
      </c>
      <c r="P102" s="27">
        <f t="shared" ref="P102:P115" si="19">O102-$O$47</f>
        <v>0.14000000000000057</v>
      </c>
      <c r="Q102" s="14"/>
      <c r="R102" s="26"/>
      <c r="S102" s="26">
        <v>644</v>
      </c>
      <c r="T102" s="33">
        <f t="shared" si="16"/>
        <v>-74</v>
      </c>
      <c r="U102" s="108"/>
      <c r="V102" s="142" t="s">
        <v>110</v>
      </c>
      <c r="W102" s="26"/>
      <c r="X102" s="27"/>
      <c r="Y102" s="14"/>
      <c r="Z102" s="26"/>
      <c r="AA102" s="26">
        <v>647</v>
      </c>
      <c r="AB102" s="33">
        <f t="shared" si="17"/>
        <v>-71</v>
      </c>
      <c r="AC102" s="108"/>
      <c r="AD102" s="147" t="s">
        <v>110</v>
      </c>
      <c r="AE102" s="26"/>
      <c r="AF102" s="27"/>
      <c r="AG102" s="14"/>
      <c r="AH102" s="26"/>
      <c r="AI102" s="26">
        <v>653</v>
      </c>
      <c r="AJ102" s="33">
        <f t="shared" si="18"/>
        <v>-65</v>
      </c>
    </row>
    <row r="103" spans="5:36" x14ac:dyDescent="0.3">
      <c r="E103" s="10"/>
      <c r="F103" s="142" t="s">
        <v>116</v>
      </c>
      <c r="G103" s="26">
        <v>7.13</v>
      </c>
      <c r="H103" s="27">
        <f t="shared" si="14"/>
        <v>0.12999999999999989</v>
      </c>
      <c r="I103" s="14">
        <v>0</v>
      </c>
      <c r="J103" s="26">
        <v>0</v>
      </c>
      <c r="K103" s="26">
        <v>682</v>
      </c>
      <c r="L103" s="138">
        <f t="shared" si="15"/>
        <v>-36</v>
      </c>
      <c r="M103" s="107"/>
      <c r="N103" s="142" t="s">
        <v>116</v>
      </c>
      <c r="O103" s="26"/>
      <c r="P103" s="27"/>
      <c r="Q103" s="14"/>
      <c r="R103" s="26"/>
      <c r="S103" s="26">
        <v>678</v>
      </c>
      <c r="T103" s="33">
        <f t="shared" si="16"/>
        <v>-40</v>
      </c>
      <c r="U103" s="108"/>
      <c r="V103" s="142" t="s">
        <v>116</v>
      </c>
      <c r="W103" s="26"/>
      <c r="X103" s="27"/>
      <c r="Y103" s="14"/>
      <c r="Z103" s="26"/>
      <c r="AA103" s="26">
        <v>655</v>
      </c>
      <c r="AB103" s="33">
        <f t="shared" si="17"/>
        <v>-63</v>
      </c>
      <c r="AC103" s="108"/>
      <c r="AD103" s="147" t="s">
        <v>116</v>
      </c>
      <c r="AE103" s="26"/>
      <c r="AF103" s="27"/>
      <c r="AG103" s="14"/>
      <c r="AH103" s="26"/>
      <c r="AI103" s="26">
        <v>678</v>
      </c>
      <c r="AJ103" s="33">
        <f t="shared" si="18"/>
        <v>-40</v>
      </c>
    </row>
    <row r="104" spans="5:36" x14ac:dyDescent="0.3">
      <c r="E104" s="10"/>
      <c r="F104" s="142" t="s">
        <v>122</v>
      </c>
      <c r="G104" s="26">
        <v>7.1</v>
      </c>
      <c r="H104" s="27">
        <f t="shared" si="14"/>
        <v>9.9999999999999645E-2</v>
      </c>
      <c r="I104" s="14">
        <v>0</v>
      </c>
      <c r="J104" s="26">
        <v>0</v>
      </c>
      <c r="K104" s="26">
        <v>581</v>
      </c>
      <c r="L104" s="138">
        <f t="shared" si="15"/>
        <v>-137</v>
      </c>
      <c r="M104" s="107"/>
      <c r="N104" s="142" t="s">
        <v>122</v>
      </c>
      <c r="O104" s="26"/>
      <c r="P104" s="27"/>
      <c r="Q104" s="14"/>
      <c r="R104" s="26"/>
      <c r="S104" s="26">
        <v>543</v>
      </c>
      <c r="T104" s="33">
        <f t="shared" si="16"/>
        <v>-175</v>
      </c>
      <c r="U104" s="108"/>
      <c r="V104" s="142" t="s">
        <v>122</v>
      </c>
      <c r="W104" s="26"/>
      <c r="X104" s="27"/>
      <c r="Y104" s="14"/>
      <c r="Z104" s="26"/>
      <c r="AA104" s="26">
        <v>615</v>
      </c>
      <c r="AB104" s="138">
        <f t="shared" si="17"/>
        <v>-103</v>
      </c>
      <c r="AC104" s="108"/>
      <c r="AD104" s="148" t="s">
        <v>122</v>
      </c>
      <c r="AE104" s="26"/>
      <c r="AF104" s="27"/>
      <c r="AG104" s="14"/>
      <c r="AH104" s="26"/>
      <c r="AI104" s="26">
        <v>637</v>
      </c>
      <c r="AJ104" s="33">
        <f t="shared" si="18"/>
        <v>-81</v>
      </c>
    </row>
    <row r="105" spans="5:36" x14ac:dyDescent="0.3">
      <c r="E105" s="10"/>
      <c r="F105" s="143" t="s">
        <v>128</v>
      </c>
      <c r="G105" s="26">
        <v>7.5</v>
      </c>
      <c r="H105" s="27">
        <f t="shared" si="14"/>
        <v>0.5</v>
      </c>
      <c r="I105" s="14">
        <v>0</v>
      </c>
      <c r="J105" s="26">
        <v>0</v>
      </c>
      <c r="K105" s="26">
        <v>500</v>
      </c>
      <c r="L105" s="33">
        <f t="shared" si="15"/>
        <v>-218</v>
      </c>
      <c r="M105" s="107"/>
      <c r="N105" s="144" t="s">
        <v>128</v>
      </c>
      <c r="O105" s="26">
        <v>7.22</v>
      </c>
      <c r="P105" s="27">
        <f t="shared" si="19"/>
        <v>0.20999999999999996</v>
      </c>
      <c r="Q105" s="14"/>
      <c r="R105" s="26"/>
      <c r="S105" s="26">
        <v>601</v>
      </c>
      <c r="T105" s="33">
        <f>S105-$R$47</f>
        <v>-117</v>
      </c>
      <c r="U105" s="108"/>
      <c r="V105" s="142" t="s">
        <v>128</v>
      </c>
      <c r="W105" s="26">
        <v>7.18</v>
      </c>
      <c r="X105" s="27">
        <f t="shared" ref="X105" si="20">W105-$AA$6</f>
        <v>0.17999999999999972</v>
      </c>
      <c r="Y105" s="14"/>
      <c r="Z105" s="26"/>
      <c r="AA105" s="26">
        <v>577</v>
      </c>
      <c r="AB105" s="138">
        <f t="shared" si="17"/>
        <v>-141</v>
      </c>
      <c r="AC105" s="108"/>
      <c r="AD105" s="148" t="s">
        <v>128</v>
      </c>
      <c r="AE105" s="26"/>
      <c r="AF105" s="27"/>
      <c r="AG105" s="14"/>
      <c r="AH105" s="26"/>
      <c r="AI105" s="26">
        <v>691</v>
      </c>
      <c r="AJ105" s="33">
        <f t="shared" si="18"/>
        <v>-27</v>
      </c>
    </row>
    <row r="106" spans="5:36" x14ac:dyDescent="0.3">
      <c r="E106" s="10"/>
      <c r="F106" s="142" t="s">
        <v>137</v>
      </c>
      <c r="G106" s="26">
        <v>7.2</v>
      </c>
      <c r="H106" s="27">
        <f t="shared" si="14"/>
        <v>0.20000000000000018</v>
      </c>
      <c r="I106" s="14">
        <v>0</v>
      </c>
      <c r="J106" s="26">
        <v>0</v>
      </c>
      <c r="K106" s="26" t="s">
        <v>377</v>
      </c>
      <c r="L106" s="138" t="e">
        <f t="shared" si="15"/>
        <v>#VALUE!</v>
      </c>
      <c r="M106" s="107"/>
      <c r="N106" s="142" t="s">
        <v>137</v>
      </c>
      <c r="O106" s="26"/>
      <c r="P106" s="27"/>
      <c r="Q106" s="14"/>
      <c r="R106" s="26"/>
      <c r="S106" s="26">
        <v>546</v>
      </c>
      <c r="T106" s="33">
        <f>S106-$R$47</f>
        <v>-172</v>
      </c>
      <c r="U106" s="108"/>
      <c r="V106" s="142" t="s">
        <v>137</v>
      </c>
      <c r="W106" s="26"/>
      <c r="X106" s="27"/>
      <c r="Y106" s="14"/>
      <c r="Z106" s="26"/>
      <c r="AA106" s="26">
        <v>563</v>
      </c>
      <c r="AB106" s="138">
        <f t="shared" si="17"/>
        <v>-155</v>
      </c>
      <c r="AC106" s="108"/>
      <c r="AD106" s="148" t="s">
        <v>137</v>
      </c>
      <c r="AE106" s="26"/>
      <c r="AF106" s="27"/>
      <c r="AG106" s="14"/>
      <c r="AH106" s="26"/>
      <c r="AI106" s="26">
        <v>486</v>
      </c>
      <c r="AJ106" s="138">
        <f t="shared" si="18"/>
        <v>-232</v>
      </c>
    </row>
    <row r="107" spans="5:36" x14ac:dyDescent="0.3">
      <c r="E107" s="10"/>
      <c r="F107" s="143" t="s">
        <v>144</v>
      </c>
      <c r="G107" s="26">
        <v>7.27</v>
      </c>
      <c r="H107" s="27">
        <f t="shared" si="14"/>
        <v>0.26999999999999957</v>
      </c>
      <c r="I107" s="14">
        <v>0</v>
      </c>
      <c r="J107" s="26">
        <v>0</v>
      </c>
      <c r="K107" s="26">
        <v>518</v>
      </c>
      <c r="L107" s="33">
        <f t="shared" si="15"/>
        <v>-200</v>
      </c>
      <c r="M107" s="107"/>
      <c r="N107" s="142" t="s">
        <v>144</v>
      </c>
      <c r="O107" s="26">
        <v>7.2</v>
      </c>
      <c r="P107" s="27">
        <f t="shared" si="19"/>
        <v>0.19000000000000039</v>
      </c>
      <c r="Q107" s="14"/>
      <c r="R107" s="26"/>
      <c r="S107" s="26">
        <v>582</v>
      </c>
      <c r="T107" s="33">
        <f t="shared" si="16"/>
        <v>-136</v>
      </c>
      <c r="U107" s="108"/>
      <c r="V107" s="134" t="s">
        <v>144</v>
      </c>
      <c r="W107" s="26"/>
      <c r="X107" s="27"/>
      <c r="Y107" s="14"/>
      <c r="Z107" s="26"/>
      <c r="AA107" s="26">
        <v>725</v>
      </c>
      <c r="AB107" s="33">
        <f t="shared" si="17"/>
        <v>7</v>
      </c>
      <c r="AC107" s="108"/>
      <c r="AD107" s="30" t="s">
        <v>144</v>
      </c>
      <c r="AE107" s="26"/>
      <c r="AF107" s="27"/>
      <c r="AG107" s="14"/>
      <c r="AH107" s="26"/>
      <c r="AI107" s="26"/>
      <c r="AJ107" s="33"/>
    </row>
    <row r="108" spans="5:36" x14ac:dyDescent="0.3">
      <c r="E108" s="10"/>
      <c r="F108" s="143" t="s">
        <v>148</v>
      </c>
      <c r="G108" s="26">
        <v>8.2799999999999994</v>
      </c>
      <c r="H108" s="27">
        <f t="shared" si="14"/>
        <v>1.2799999999999994</v>
      </c>
      <c r="I108" s="14">
        <v>0</v>
      </c>
      <c r="J108" s="26">
        <v>0</v>
      </c>
      <c r="K108" s="26" t="s">
        <v>377</v>
      </c>
      <c r="L108" s="33" t="e">
        <f t="shared" si="15"/>
        <v>#VALUE!</v>
      </c>
      <c r="M108" s="107"/>
      <c r="N108" s="142" t="s">
        <v>148</v>
      </c>
      <c r="O108" s="26">
        <v>7.01</v>
      </c>
      <c r="P108" s="27">
        <f t="shared" si="19"/>
        <v>0</v>
      </c>
      <c r="Q108" s="14"/>
      <c r="R108" s="26"/>
      <c r="S108" s="26">
        <v>642</v>
      </c>
      <c r="T108" s="33">
        <f t="shared" si="16"/>
        <v>-76</v>
      </c>
      <c r="U108" s="108"/>
      <c r="V108" s="142" t="s">
        <v>148</v>
      </c>
      <c r="W108" s="26"/>
      <c r="X108" s="27"/>
      <c r="Y108" s="14"/>
      <c r="Z108" s="26"/>
      <c r="AA108" s="26">
        <v>638</v>
      </c>
      <c r="AB108" s="33">
        <f t="shared" si="17"/>
        <v>-80</v>
      </c>
      <c r="AC108" s="108"/>
      <c r="AD108" s="32" t="s">
        <v>148</v>
      </c>
      <c r="AE108" s="26"/>
      <c r="AF108" s="27"/>
      <c r="AG108" s="14"/>
      <c r="AH108" s="26"/>
      <c r="AI108" s="26">
        <v>722</v>
      </c>
      <c r="AJ108" s="33">
        <f t="shared" si="18"/>
        <v>4</v>
      </c>
    </row>
    <row r="109" spans="5:36" x14ac:dyDescent="0.3">
      <c r="E109" s="10"/>
      <c r="F109" s="142" t="s">
        <v>154</v>
      </c>
      <c r="G109" s="26">
        <v>7.17</v>
      </c>
      <c r="H109" s="27">
        <f t="shared" si="14"/>
        <v>0.16999999999999993</v>
      </c>
      <c r="I109" s="14">
        <v>0</v>
      </c>
      <c r="J109" s="26">
        <v>0</v>
      </c>
      <c r="K109" s="26">
        <v>461</v>
      </c>
      <c r="L109" s="138">
        <f t="shared" si="15"/>
        <v>-257</v>
      </c>
      <c r="M109" s="107"/>
      <c r="N109" s="142" t="s">
        <v>154</v>
      </c>
      <c r="O109" s="26"/>
      <c r="P109" s="27"/>
      <c r="Q109" s="14"/>
      <c r="R109" s="26"/>
      <c r="S109" s="26">
        <v>629</v>
      </c>
      <c r="T109" s="33">
        <f t="shared" si="16"/>
        <v>-89</v>
      </c>
      <c r="U109" s="108"/>
      <c r="V109" s="142" t="s">
        <v>154</v>
      </c>
      <c r="W109" s="26"/>
      <c r="X109" s="27"/>
      <c r="Y109" s="14"/>
      <c r="Z109" s="26"/>
      <c r="AA109" s="26">
        <v>587</v>
      </c>
      <c r="AB109" s="138">
        <f t="shared" si="17"/>
        <v>-131</v>
      </c>
      <c r="AC109" s="108"/>
      <c r="AD109" s="147" t="s">
        <v>154</v>
      </c>
      <c r="AE109" s="26"/>
      <c r="AF109" s="27"/>
      <c r="AG109" s="14"/>
      <c r="AH109" s="26"/>
      <c r="AI109" s="26">
        <v>647</v>
      </c>
      <c r="AJ109" s="33">
        <f t="shared" si="18"/>
        <v>-71</v>
      </c>
    </row>
    <row r="110" spans="5:36" x14ac:dyDescent="0.3">
      <c r="E110" s="10"/>
      <c r="F110" s="142" t="s">
        <v>162</v>
      </c>
      <c r="G110" s="26">
        <v>7.19</v>
      </c>
      <c r="H110" s="27">
        <f t="shared" si="14"/>
        <v>0.19000000000000039</v>
      </c>
      <c r="I110" s="14">
        <v>0</v>
      </c>
      <c r="J110" s="26">
        <v>0</v>
      </c>
      <c r="K110" s="26">
        <v>645</v>
      </c>
      <c r="L110" s="138">
        <f t="shared" si="15"/>
        <v>-73</v>
      </c>
      <c r="M110" s="107"/>
      <c r="N110" s="142" t="s">
        <v>162</v>
      </c>
      <c r="O110" s="26"/>
      <c r="P110" s="27"/>
      <c r="Q110" s="14"/>
      <c r="R110" s="26"/>
      <c r="S110" s="26">
        <v>534</v>
      </c>
      <c r="T110" s="33">
        <f t="shared" si="16"/>
        <v>-184</v>
      </c>
      <c r="U110" s="108"/>
      <c r="V110" s="142" t="s">
        <v>162</v>
      </c>
      <c r="W110" s="26"/>
      <c r="X110" s="27"/>
      <c r="Y110" s="14"/>
      <c r="Z110" s="26"/>
      <c r="AA110" s="26">
        <v>522</v>
      </c>
      <c r="AB110" s="138">
        <f t="shared" si="17"/>
        <v>-196</v>
      </c>
      <c r="AC110" s="108"/>
      <c r="AD110" s="148" t="s">
        <v>162</v>
      </c>
      <c r="AE110" s="26"/>
      <c r="AF110" s="27"/>
      <c r="AG110" s="14"/>
      <c r="AH110" s="26"/>
      <c r="AI110" s="26">
        <v>511</v>
      </c>
      <c r="AJ110" s="138">
        <f t="shared" si="18"/>
        <v>-207</v>
      </c>
    </row>
    <row r="111" spans="5:36" x14ac:dyDescent="0.3">
      <c r="E111" s="10"/>
      <c r="F111" s="143" t="s">
        <v>170</v>
      </c>
      <c r="G111" s="26">
        <v>7.43</v>
      </c>
      <c r="H111" s="27">
        <f t="shared" si="14"/>
        <v>0.42999999999999972</v>
      </c>
      <c r="I111" s="14">
        <v>0.02</v>
      </c>
      <c r="J111" s="26">
        <v>0.17</v>
      </c>
      <c r="K111" s="26">
        <v>651</v>
      </c>
      <c r="L111" s="33">
        <f t="shared" si="15"/>
        <v>-67</v>
      </c>
      <c r="M111" s="107"/>
      <c r="N111" s="142" t="s">
        <v>170</v>
      </c>
      <c r="O111" s="26">
        <v>7.17</v>
      </c>
      <c r="P111" s="27">
        <f t="shared" si="19"/>
        <v>0.16000000000000014</v>
      </c>
      <c r="Q111" s="14"/>
      <c r="R111" s="26"/>
      <c r="S111" s="26">
        <v>514</v>
      </c>
      <c r="T111" s="33">
        <f t="shared" si="16"/>
        <v>-204</v>
      </c>
      <c r="U111" s="108"/>
      <c r="V111" s="142" t="s">
        <v>170</v>
      </c>
      <c r="W111" s="26"/>
      <c r="X111" s="27"/>
      <c r="Y111" s="14"/>
      <c r="Z111" s="26"/>
      <c r="AA111" s="26">
        <v>772</v>
      </c>
      <c r="AB111" s="33">
        <f t="shared" si="17"/>
        <v>54</v>
      </c>
      <c r="AC111" s="108"/>
      <c r="AD111" s="147" t="s">
        <v>170</v>
      </c>
      <c r="AE111" s="26"/>
      <c r="AF111" s="27"/>
      <c r="AG111" s="14"/>
      <c r="AH111" s="26"/>
      <c r="AI111" s="26">
        <v>699</v>
      </c>
      <c r="AJ111" s="33">
        <f t="shared" si="18"/>
        <v>-19</v>
      </c>
    </row>
    <row r="112" spans="5:36" x14ac:dyDescent="0.3">
      <c r="E112" s="10"/>
      <c r="F112" s="143" t="s">
        <v>177</v>
      </c>
      <c r="G112" s="26">
        <v>7.22</v>
      </c>
      <c r="H112" s="27">
        <f t="shared" si="14"/>
        <v>0.21999999999999975</v>
      </c>
      <c r="I112" s="14">
        <v>0</v>
      </c>
      <c r="J112" s="26">
        <v>0</v>
      </c>
      <c r="K112" s="26">
        <v>658</v>
      </c>
      <c r="L112" s="33">
        <f t="shared" si="15"/>
        <v>-60</v>
      </c>
      <c r="M112" s="107"/>
      <c r="N112" s="142" t="s">
        <v>177</v>
      </c>
      <c r="O112" s="26">
        <v>7.33</v>
      </c>
      <c r="P112" s="27">
        <f t="shared" si="19"/>
        <v>0.32000000000000028</v>
      </c>
      <c r="Q112" s="14"/>
      <c r="R112" s="26"/>
      <c r="S112" s="26">
        <v>651</v>
      </c>
      <c r="T112" s="33">
        <f t="shared" si="16"/>
        <v>-67</v>
      </c>
      <c r="U112" s="108"/>
      <c r="V112" s="142" t="s">
        <v>177</v>
      </c>
      <c r="W112" s="26">
        <v>7.31</v>
      </c>
      <c r="X112" s="27">
        <f t="shared" ref="X112" si="21">W112-$AA$6</f>
        <v>0.30999999999999961</v>
      </c>
      <c r="Y112" s="14"/>
      <c r="Z112" s="26"/>
      <c r="AA112" s="26">
        <v>681</v>
      </c>
      <c r="AB112" s="33">
        <f t="shared" si="17"/>
        <v>-37</v>
      </c>
      <c r="AC112" s="108"/>
      <c r="AD112" s="147" t="s">
        <v>177</v>
      </c>
      <c r="AE112" s="26">
        <v>7.16</v>
      </c>
      <c r="AF112" s="27">
        <f t="shared" ref="AF112" si="22">AE112-$AA$6</f>
        <v>0.16000000000000014</v>
      </c>
      <c r="AG112" s="14"/>
      <c r="AH112" s="26"/>
      <c r="AI112" s="26">
        <v>454</v>
      </c>
      <c r="AJ112" s="138">
        <f t="shared" si="18"/>
        <v>-264</v>
      </c>
    </row>
    <row r="113" spans="5:36" x14ac:dyDescent="0.3">
      <c r="E113" s="10"/>
      <c r="F113" s="134" t="s">
        <v>180</v>
      </c>
      <c r="G113" s="26">
        <v>7.16</v>
      </c>
      <c r="H113" s="27">
        <f t="shared" si="14"/>
        <v>0.16000000000000014</v>
      </c>
      <c r="I113" s="14">
        <v>0</v>
      </c>
      <c r="J113" s="26">
        <v>0</v>
      </c>
      <c r="K113" s="26">
        <v>711</v>
      </c>
      <c r="L113" s="33">
        <f t="shared" si="15"/>
        <v>-7</v>
      </c>
      <c r="M113" s="107"/>
      <c r="N113" s="145" t="s">
        <v>180</v>
      </c>
      <c r="O113" s="26"/>
      <c r="P113" s="27"/>
      <c r="Q113" s="14"/>
      <c r="R113" s="26"/>
      <c r="S113" s="26"/>
      <c r="T113" s="33"/>
      <c r="U113" s="108"/>
      <c r="V113" s="145" t="s">
        <v>180</v>
      </c>
      <c r="W113" s="26"/>
      <c r="X113" s="27"/>
      <c r="Y113" s="14"/>
      <c r="Z113" s="26"/>
      <c r="AA113" s="26"/>
      <c r="AB113" s="33"/>
      <c r="AC113" s="108"/>
      <c r="AD113" s="30" t="s">
        <v>180</v>
      </c>
      <c r="AE113" s="26"/>
      <c r="AF113" s="27"/>
      <c r="AG113" s="14"/>
      <c r="AH113" s="26"/>
      <c r="AI113" s="26"/>
      <c r="AJ113" s="33"/>
    </row>
    <row r="114" spans="5:36" x14ac:dyDescent="0.3">
      <c r="E114" s="10"/>
      <c r="F114" s="142" t="s">
        <v>187</v>
      </c>
      <c r="G114" s="26">
        <v>7.01</v>
      </c>
      <c r="H114" s="27">
        <f t="shared" si="14"/>
        <v>9.9999999999997868E-3</v>
      </c>
      <c r="I114" s="14">
        <v>0</v>
      </c>
      <c r="J114" s="26">
        <v>0</v>
      </c>
      <c r="K114" s="26" t="s">
        <v>377</v>
      </c>
      <c r="L114" s="138" t="e">
        <f t="shared" si="15"/>
        <v>#VALUE!</v>
      </c>
      <c r="M114" s="107"/>
      <c r="N114" s="142" t="s">
        <v>187</v>
      </c>
      <c r="O114" s="26"/>
      <c r="P114" s="27"/>
      <c r="Q114" s="14"/>
      <c r="R114" s="26"/>
      <c r="S114" s="26">
        <v>640</v>
      </c>
      <c r="T114" s="33">
        <f t="shared" si="16"/>
        <v>-78</v>
      </c>
      <c r="U114" s="108"/>
      <c r="V114" s="142" t="s">
        <v>187</v>
      </c>
      <c r="W114" s="26"/>
      <c r="X114" s="27"/>
      <c r="Y114" s="14"/>
      <c r="Z114" s="26"/>
      <c r="AA114" s="26">
        <v>670</v>
      </c>
      <c r="AB114" s="33">
        <f t="shared" si="17"/>
        <v>-48</v>
      </c>
      <c r="AC114" s="108"/>
      <c r="AD114" s="32" t="s">
        <v>187</v>
      </c>
      <c r="AE114" s="26"/>
      <c r="AF114" s="27"/>
      <c r="AG114" s="14"/>
      <c r="AH114" s="26"/>
      <c r="AI114" s="26">
        <v>713</v>
      </c>
      <c r="AJ114" s="33">
        <f t="shared" si="18"/>
        <v>-5</v>
      </c>
    </row>
    <row r="115" spans="5:36" x14ac:dyDescent="0.3">
      <c r="E115" s="10"/>
      <c r="F115" s="143" t="s">
        <v>191</v>
      </c>
      <c r="G115" s="17">
        <v>7.24</v>
      </c>
      <c r="H115" s="18">
        <f t="shared" si="14"/>
        <v>0.24000000000000021</v>
      </c>
      <c r="I115" s="19" t="s">
        <v>274</v>
      </c>
      <c r="J115" s="17" t="s">
        <v>274</v>
      </c>
      <c r="K115" s="17">
        <v>685</v>
      </c>
      <c r="L115" s="33">
        <f t="shared" si="15"/>
        <v>-33</v>
      </c>
      <c r="M115" s="107"/>
      <c r="N115" s="142" t="s">
        <v>191</v>
      </c>
      <c r="O115" s="17">
        <v>7.18</v>
      </c>
      <c r="P115" s="27">
        <f t="shared" si="19"/>
        <v>0.16999999999999993</v>
      </c>
      <c r="Q115" s="19" t="s">
        <v>274</v>
      </c>
      <c r="R115" s="17" t="s">
        <v>274</v>
      </c>
      <c r="S115" s="17">
        <v>723</v>
      </c>
      <c r="T115" s="33">
        <f t="shared" si="16"/>
        <v>5</v>
      </c>
      <c r="U115" s="108"/>
      <c r="V115" s="134" t="s">
        <v>191</v>
      </c>
      <c r="W115" s="17"/>
      <c r="X115" s="27"/>
      <c r="Y115" s="19">
        <v>1.6E-2</v>
      </c>
      <c r="Z115" s="17">
        <v>0.13</v>
      </c>
      <c r="AA115" s="17"/>
      <c r="AB115" s="33"/>
      <c r="AC115" s="108"/>
      <c r="AD115" s="30" t="s">
        <v>191</v>
      </c>
      <c r="AE115" s="17"/>
      <c r="AF115" s="27"/>
      <c r="AG115" s="19"/>
      <c r="AH115" s="17"/>
      <c r="AI115" s="17"/>
      <c r="AJ115" s="33"/>
    </row>
    <row r="116" spans="5:36" x14ac:dyDescent="0.3">
      <c r="E116" s="10"/>
      <c r="F116" s="75" t="s">
        <v>267</v>
      </c>
      <c r="G116" s="182" t="s">
        <v>378</v>
      </c>
      <c r="H116" s="182"/>
      <c r="I116" s="182"/>
      <c r="J116" s="182"/>
      <c r="K116" s="182"/>
      <c r="L116" s="183"/>
      <c r="M116" s="107"/>
      <c r="N116" s="75" t="s">
        <v>267</v>
      </c>
      <c r="O116" s="182" t="s">
        <v>379</v>
      </c>
      <c r="P116" s="182"/>
      <c r="Q116" s="182"/>
      <c r="R116" s="182"/>
      <c r="S116" s="182"/>
      <c r="T116" s="183"/>
      <c r="U116" s="108"/>
      <c r="V116" s="75" t="s">
        <v>267</v>
      </c>
      <c r="W116" s="182" t="s">
        <v>381</v>
      </c>
      <c r="X116" s="182"/>
      <c r="Y116" s="182"/>
      <c r="Z116" s="182"/>
      <c r="AA116" s="182"/>
      <c r="AB116" s="183"/>
      <c r="AC116" s="108"/>
      <c r="AD116" s="9" t="s">
        <v>267</v>
      </c>
      <c r="AE116" s="182" t="s">
        <v>380</v>
      </c>
      <c r="AF116" s="182"/>
      <c r="AG116" s="182"/>
      <c r="AH116" s="182"/>
      <c r="AI116" s="182"/>
      <c r="AJ116" s="183"/>
    </row>
    <row r="117" spans="5:36" x14ac:dyDescent="0.3">
      <c r="F117" s="11"/>
      <c r="G117" s="184"/>
      <c r="H117" s="184"/>
      <c r="I117" s="184"/>
      <c r="J117" s="184"/>
      <c r="K117" s="184"/>
      <c r="L117" s="185"/>
      <c r="M117" s="107"/>
      <c r="O117" s="184"/>
      <c r="P117" s="184"/>
      <c r="Q117" s="184"/>
      <c r="R117" s="184"/>
      <c r="S117" s="184"/>
      <c r="T117" s="185"/>
      <c r="U117" s="108"/>
      <c r="W117" s="184"/>
      <c r="X117" s="184"/>
      <c r="Y117" s="184"/>
      <c r="Z117" s="184"/>
      <c r="AA117" s="184"/>
      <c r="AB117" s="185"/>
      <c r="AC117" s="108"/>
      <c r="AD117" s="11"/>
      <c r="AE117" s="184"/>
      <c r="AF117" s="184"/>
      <c r="AG117" s="184"/>
      <c r="AH117" s="184"/>
      <c r="AI117" s="184"/>
      <c r="AJ117" s="185"/>
    </row>
    <row r="118" spans="5:36" x14ac:dyDescent="0.3">
      <c r="F118" s="11"/>
      <c r="G118" s="184"/>
      <c r="H118" s="184"/>
      <c r="I118" s="184"/>
      <c r="J118" s="184"/>
      <c r="K118" s="184"/>
      <c r="L118" s="185"/>
      <c r="M118" s="25"/>
      <c r="N118" s="11"/>
      <c r="O118" s="184"/>
      <c r="P118" s="184"/>
      <c r="Q118" s="184"/>
      <c r="R118" s="184"/>
      <c r="S118" s="184"/>
      <c r="T118" s="185"/>
      <c r="U118" s="108"/>
      <c r="W118" s="184"/>
      <c r="X118" s="184"/>
      <c r="Y118" s="184"/>
      <c r="Z118" s="184"/>
      <c r="AA118" s="184"/>
      <c r="AB118" s="185"/>
      <c r="AC118" s="108"/>
      <c r="AD118" s="11"/>
      <c r="AE118" s="184"/>
      <c r="AF118" s="184"/>
      <c r="AG118" s="184"/>
      <c r="AH118" s="184"/>
      <c r="AI118" s="184"/>
      <c r="AJ118" s="185"/>
    </row>
    <row r="119" spans="5:36" x14ac:dyDescent="0.3">
      <c r="F119" s="11"/>
      <c r="G119" s="184"/>
      <c r="H119" s="184"/>
      <c r="I119" s="184"/>
      <c r="J119" s="184"/>
      <c r="K119" s="184"/>
      <c r="L119" s="185"/>
      <c r="M119" s="25"/>
      <c r="N119" s="11"/>
      <c r="O119" s="184"/>
      <c r="P119" s="184"/>
      <c r="Q119" s="184"/>
      <c r="R119" s="184"/>
      <c r="S119" s="184"/>
      <c r="T119" s="185"/>
      <c r="V119" s="11"/>
      <c r="W119" s="184"/>
      <c r="X119" s="184"/>
      <c r="Y119" s="184"/>
      <c r="Z119" s="184"/>
      <c r="AA119" s="184"/>
      <c r="AB119" s="185"/>
      <c r="AD119" s="11"/>
      <c r="AE119" s="184"/>
      <c r="AF119" s="184"/>
      <c r="AG119" s="184"/>
      <c r="AH119" s="184"/>
      <c r="AI119" s="184"/>
      <c r="AJ119" s="185"/>
    </row>
    <row r="120" spans="5:36" x14ac:dyDescent="0.3">
      <c r="F120" s="11"/>
      <c r="G120" s="184"/>
      <c r="H120" s="184"/>
      <c r="I120" s="184"/>
      <c r="J120" s="184"/>
      <c r="K120" s="184"/>
      <c r="L120" s="185"/>
      <c r="M120" s="25"/>
      <c r="N120" s="11"/>
      <c r="O120" s="184"/>
      <c r="P120" s="184"/>
      <c r="Q120" s="184"/>
      <c r="R120" s="184"/>
      <c r="S120" s="184"/>
      <c r="T120" s="185"/>
      <c r="V120" s="11"/>
      <c r="W120" s="184"/>
      <c r="X120" s="184"/>
      <c r="Y120" s="184"/>
      <c r="Z120" s="184"/>
      <c r="AA120" s="184"/>
      <c r="AB120" s="185"/>
      <c r="AD120" s="11"/>
      <c r="AE120" s="184"/>
      <c r="AF120" s="184"/>
      <c r="AG120" s="184"/>
      <c r="AH120" s="184"/>
      <c r="AI120" s="184"/>
      <c r="AJ120" s="185"/>
    </row>
    <row r="121" spans="5:36" ht="15" thickBot="1" x14ac:dyDescent="0.35">
      <c r="F121" s="22"/>
      <c r="G121" s="186"/>
      <c r="H121" s="186"/>
      <c r="I121" s="186"/>
      <c r="J121" s="186"/>
      <c r="K121" s="186"/>
      <c r="L121" s="187"/>
      <c r="M121" s="25"/>
      <c r="N121" s="22"/>
      <c r="O121" s="186"/>
      <c r="P121" s="186"/>
      <c r="Q121" s="186"/>
      <c r="R121" s="186"/>
      <c r="S121" s="186"/>
      <c r="T121" s="187"/>
      <c r="V121" s="22"/>
      <c r="W121" s="186"/>
      <c r="X121" s="186"/>
      <c r="Y121" s="186"/>
      <c r="Z121" s="186"/>
      <c r="AA121" s="186"/>
      <c r="AB121" s="187"/>
      <c r="AD121" s="22"/>
      <c r="AE121" s="186"/>
      <c r="AF121" s="186"/>
      <c r="AG121" s="186"/>
      <c r="AH121" s="186"/>
      <c r="AI121" s="186"/>
      <c r="AJ121" s="187"/>
    </row>
  </sheetData>
  <mergeCells count="47">
    <mergeCell ref="G116:L121"/>
    <mergeCell ref="O116:T121"/>
    <mergeCell ref="W116:AB121"/>
    <mergeCell ref="V84:AB84"/>
    <mergeCell ref="F84:L84"/>
    <mergeCell ref="N84:T84"/>
    <mergeCell ref="F85:L85"/>
    <mergeCell ref="N85:T85"/>
    <mergeCell ref="G86:J86"/>
    <mergeCell ref="O86:R86"/>
    <mergeCell ref="G75:L80"/>
    <mergeCell ref="O75:T80"/>
    <mergeCell ref="W75:AB80"/>
    <mergeCell ref="G45:J45"/>
    <mergeCell ref="O45:R45"/>
    <mergeCell ref="W45:Z45"/>
    <mergeCell ref="F44:L44"/>
    <mergeCell ref="N43:T43"/>
    <mergeCell ref="N44:T44"/>
    <mergeCell ref="A2:E2"/>
    <mergeCell ref="F2:N2"/>
    <mergeCell ref="F3:N3"/>
    <mergeCell ref="G4:J4"/>
    <mergeCell ref="P2:X2"/>
    <mergeCell ref="P3:X3"/>
    <mergeCell ref="Q4:T4"/>
    <mergeCell ref="Q34:X39"/>
    <mergeCell ref="B38:D39"/>
    <mergeCell ref="B5:D17"/>
    <mergeCell ref="G34:N39"/>
    <mergeCell ref="B31:D32"/>
    <mergeCell ref="B33:D34"/>
    <mergeCell ref="B36:D37"/>
    <mergeCell ref="F43:L43"/>
    <mergeCell ref="B20:D21"/>
    <mergeCell ref="B22:D23"/>
    <mergeCell ref="B24:D25"/>
    <mergeCell ref="B26:D27"/>
    <mergeCell ref="B29:D30"/>
    <mergeCell ref="AE116:AJ121"/>
    <mergeCell ref="Z2:AH2"/>
    <mergeCell ref="Z3:AH3"/>
    <mergeCell ref="AA4:AD4"/>
    <mergeCell ref="W86:Z86"/>
    <mergeCell ref="AA34:AH39"/>
    <mergeCell ref="AD84:AJ84"/>
    <mergeCell ref="AE86:AH86"/>
  </mergeCells>
  <conditionalFormatting sqref="H9:H33">
    <cfRule type="cellIs" dxfId="71" priority="83" operator="notBetween">
      <formula>-0.2</formula>
      <formula>0.2</formula>
    </cfRule>
  </conditionalFormatting>
  <conditionalFormatting sqref="H50:H74">
    <cfRule type="cellIs" dxfId="70" priority="27" operator="notBetween">
      <formula>-0.2</formula>
      <formula>0.2</formula>
    </cfRule>
  </conditionalFormatting>
  <conditionalFormatting sqref="H91:H115">
    <cfRule type="cellIs" dxfId="69" priority="15" operator="notBetween">
      <formula>-0.2</formula>
      <formula>0.2</formula>
    </cfRule>
  </conditionalFormatting>
  <conditionalFormatting sqref="J9:J33">
    <cfRule type="cellIs" dxfId="68" priority="37" operator="notBetween">
      <formula>-0.3</formula>
      <formula>0.3</formula>
    </cfRule>
  </conditionalFormatting>
  <conditionalFormatting sqref="J50:J74">
    <cfRule type="cellIs" dxfId="67" priority="25" operator="notBetween">
      <formula>-0.3</formula>
      <formula>0.3</formula>
    </cfRule>
  </conditionalFormatting>
  <conditionalFormatting sqref="J91:J115">
    <cfRule type="cellIs" dxfId="66" priority="13" operator="notBetween">
      <formula>-0.3</formula>
      <formula>0.3</formula>
    </cfRule>
  </conditionalFormatting>
  <conditionalFormatting sqref="L9:L33">
    <cfRule type="cellIs" dxfId="65" priority="36" operator="notBetween">
      <formula>$K$6</formula>
      <formula>-$K$6</formula>
    </cfRule>
  </conditionalFormatting>
  <conditionalFormatting sqref="L50:L74">
    <cfRule type="cellIs" dxfId="64" priority="26" operator="notBetween">
      <formula>$K$47</formula>
      <formula>-$K$47</formula>
    </cfRule>
  </conditionalFormatting>
  <conditionalFormatting sqref="L91:L115">
    <cfRule type="cellIs" dxfId="63" priority="14" operator="notBetween">
      <formula>$K$47</formula>
      <formula>-$K$47</formula>
    </cfRule>
  </conditionalFormatting>
  <conditionalFormatting sqref="N9:N33">
    <cfRule type="cellIs" dxfId="62" priority="81" operator="notBetween">
      <formula>$M$6</formula>
      <formula>-$M$6</formula>
    </cfRule>
  </conditionalFormatting>
  <conditionalFormatting sqref="P50:P74">
    <cfRule type="cellIs" dxfId="61" priority="23" operator="notBetween">
      <formula>-0.2</formula>
      <formula>0.2</formula>
    </cfRule>
  </conditionalFormatting>
  <conditionalFormatting sqref="P91:P115">
    <cfRule type="cellIs" dxfId="60" priority="12" operator="notBetween">
      <formula>-0.2</formula>
      <formula>0.2</formula>
    </cfRule>
  </conditionalFormatting>
  <conditionalFormatting sqref="R9:R33">
    <cfRule type="cellIs" dxfId="59" priority="35" operator="notBetween">
      <formula>-0.2</formula>
      <formula>0.2</formula>
    </cfRule>
  </conditionalFormatting>
  <conditionalFormatting sqref="R50:R74">
    <cfRule type="cellIs" dxfId="58" priority="21" operator="notBetween">
      <formula>-0.3</formula>
      <formula>0.3</formula>
    </cfRule>
  </conditionalFormatting>
  <conditionalFormatting sqref="R91:R115">
    <cfRule type="cellIs" dxfId="57" priority="10" operator="notBetween">
      <formula>-0.3</formula>
      <formula>0.3</formula>
    </cfRule>
  </conditionalFormatting>
  <conditionalFormatting sqref="T9:T33">
    <cfRule type="cellIs" dxfId="56" priority="33" operator="notBetween">
      <formula>-0.3</formula>
      <formula>0.3</formula>
    </cfRule>
  </conditionalFormatting>
  <conditionalFormatting sqref="T50:T74">
    <cfRule type="cellIs" dxfId="55" priority="22" operator="notBetween">
      <formula>$S$47</formula>
      <formula>-$S$47</formula>
    </cfRule>
  </conditionalFormatting>
  <conditionalFormatting sqref="T91:T115">
    <cfRule type="cellIs" dxfId="54" priority="11" operator="notBetween">
      <formula>$S$47</formula>
      <formula>-$S$47</formula>
    </cfRule>
  </conditionalFormatting>
  <conditionalFormatting sqref="V9:V33">
    <cfRule type="cellIs" dxfId="53" priority="32" operator="notBetween">
      <formula>$U$6</formula>
      <formula>-$U$6</formula>
    </cfRule>
  </conditionalFormatting>
  <conditionalFormatting sqref="X9:X33">
    <cfRule type="cellIs" dxfId="52" priority="34" operator="notBetween">
      <formula>$W$6</formula>
      <formula>-$W$6</formula>
    </cfRule>
  </conditionalFormatting>
  <conditionalFormatting sqref="X50:X74">
    <cfRule type="cellIs" dxfId="51" priority="19" operator="notBetween">
      <formula>-0.2</formula>
      <formula>0.2</formula>
    </cfRule>
  </conditionalFormatting>
  <conditionalFormatting sqref="X91:X115">
    <cfRule type="cellIs" dxfId="50" priority="9" operator="notBetween">
      <formula>-0.2</formula>
      <formula>0.2</formula>
    </cfRule>
  </conditionalFormatting>
  <conditionalFormatting sqref="Z50:Z74">
    <cfRule type="cellIs" dxfId="49" priority="17" operator="notBetween">
      <formula>-0.3</formula>
      <formula>0.3</formula>
    </cfRule>
  </conditionalFormatting>
  <conditionalFormatting sqref="Z91:Z115">
    <cfRule type="cellIs" dxfId="48" priority="7" operator="notBetween">
      <formula>-0.3</formula>
      <formula>0.3</formula>
    </cfRule>
  </conditionalFormatting>
  <conditionalFormatting sqref="AB9:AB33">
    <cfRule type="cellIs" dxfId="47" priority="31" operator="notBetween">
      <formula>-0.2</formula>
      <formula>0.2</formula>
    </cfRule>
  </conditionalFormatting>
  <conditionalFormatting sqref="AB50:AB74">
    <cfRule type="cellIs" dxfId="46" priority="18" operator="notBetween">
      <formula>$AA$47</formula>
      <formula>-$AA$47</formula>
    </cfRule>
  </conditionalFormatting>
  <conditionalFormatting sqref="AB91:AB115">
    <cfRule type="cellIs" dxfId="45" priority="8" operator="notBetween">
      <formula>$AA$47</formula>
      <formula>-$AA$47</formula>
    </cfRule>
  </conditionalFormatting>
  <conditionalFormatting sqref="AD9:AD33">
    <cfRule type="cellIs" dxfId="44" priority="29" operator="notBetween">
      <formula>-0.3</formula>
      <formula>0.3</formula>
    </cfRule>
  </conditionalFormatting>
  <conditionalFormatting sqref="AF9:AF33">
    <cfRule type="cellIs" dxfId="43" priority="28" operator="notBetween">
      <formula>$AE$6</formula>
      <formula>-$AE$6</formula>
    </cfRule>
  </conditionalFormatting>
  <conditionalFormatting sqref="AF91:AF115">
    <cfRule type="cellIs" dxfId="42" priority="6" operator="notBetween">
      <formula>-0.2</formula>
      <formula>0.2</formula>
    </cfRule>
  </conditionalFormatting>
  <conditionalFormatting sqref="AH9:AH33">
    <cfRule type="cellIs" dxfId="41" priority="30" operator="notBetween">
      <formula>$AG$6</formula>
      <formula>-$AG$6</formula>
    </cfRule>
  </conditionalFormatting>
  <conditionalFormatting sqref="AH91:AH115">
    <cfRule type="cellIs" dxfId="40" priority="4" operator="notBetween">
      <formula>-0.3</formula>
      <formula>0.3</formula>
    </cfRule>
  </conditionalFormatting>
  <conditionalFormatting sqref="AJ91:AJ115">
    <cfRule type="cellIs" dxfId="39" priority="5" operator="notBetween">
      <formula>$AA$47</formula>
      <formula>-$AA$47</formula>
    </cfRule>
  </conditionalFormatting>
  <hyperlinks>
    <hyperlink ref="A2:E2" r:id="rId1" display="Meter Testing Procedures" xr:uid="{E6C5F0BE-E6A2-4876-A49F-068AA172A694}"/>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44D03-A863-4748-A536-C7C8D39A82FC}">
  <dimension ref="A1:AS160"/>
  <sheetViews>
    <sheetView workbookViewId="0"/>
  </sheetViews>
  <sheetFormatPr defaultRowHeight="14.4" x14ac:dyDescent="0.3"/>
  <cols>
    <col min="2" max="2" width="10" bestFit="1" customWidth="1"/>
    <col min="3" max="4" width="10" customWidth="1"/>
    <col min="5" max="5" width="11.6640625" bestFit="1" customWidth="1"/>
    <col min="6" max="6" width="10" bestFit="1" customWidth="1"/>
    <col min="7" max="7" width="11.6640625" bestFit="1" customWidth="1"/>
    <col min="8" max="8" width="10.6640625" bestFit="1" customWidth="1"/>
    <col min="14" max="14" width="10.109375" bestFit="1" customWidth="1"/>
    <col min="15" max="17" width="10.109375" customWidth="1"/>
    <col min="18" max="18" width="10.109375" bestFit="1" customWidth="1"/>
    <col min="20" max="20" width="10.33203125" bestFit="1" customWidth="1"/>
    <col min="21" max="21" width="11.6640625" bestFit="1" customWidth="1"/>
    <col min="23" max="23" width="9.5546875" customWidth="1"/>
    <col min="24" max="24" width="9.33203125" customWidth="1"/>
    <col min="25" max="25" width="10.33203125" bestFit="1" customWidth="1"/>
    <col min="26" max="26" width="10.109375" customWidth="1"/>
    <col min="27" max="27" width="10.109375" bestFit="1" customWidth="1"/>
    <col min="29" max="29" width="10.33203125" bestFit="1" customWidth="1"/>
    <col min="30" max="30" width="11.88671875" bestFit="1" customWidth="1"/>
    <col min="31" max="31" width="9.5546875" customWidth="1"/>
    <col min="34" max="34" width="10.33203125" bestFit="1" customWidth="1"/>
    <col min="38" max="38" width="10" bestFit="1" customWidth="1"/>
    <col min="39" max="39" width="12.5546875" customWidth="1"/>
    <col min="45" max="45" width="10.33203125" bestFit="1" customWidth="1"/>
  </cols>
  <sheetData>
    <row r="1" spans="1:34" ht="15" thickBot="1" x14ac:dyDescent="0.35"/>
    <row r="2" spans="1:34" ht="20.399999999999999" thickBot="1" x14ac:dyDescent="0.45">
      <c r="A2" s="173" t="s">
        <v>242</v>
      </c>
      <c r="B2" s="173"/>
      <c r="C2" s="173"/>
      <c r="D2" s="173"/>
      <c r="E2" s="173"/>
      <c r="F2" s="188" t="s">
        <v>243</v>
      </c>
      <c r="G2" s="189"/>
      <c r="H2" s="189"/>
      <c r="I2" s="189"/>
      <c r="J2" s="189"/>
      <c r="K2" s="189"/>
      <c r="L2" s="189"/>
      <c r="M2" s="189"/>
      <c r="N2" s="189"/>
      <c r="O2" s="189"/>
      <c r="P2" s="190"/>
      <c r="R2" s="188" t="s">
        <v>243</v>
      </c>
      <c r="S2" s="189"/>
      <c r="T2" s="189"/>
      <c r="U2" s="189"/>
      <c r="V2" s="189"/>
      <c r="W2" s="189"/>
      <c r="X2" s="189"/>
      <c r="Y2" s="190"/>
      <c r="AA2" s="188" t="s">
        <v>243</v>
      </c>
      <c r="AB2" s="189"/>
      <c r="AC2" s="189"/>
      <c r="AD2" s="189"/>
      <c r="AE2" s="189"/>
      <c r="AF2" s="189"/>
      <c r="AG2" s="189"/>
      <c r="AH2" s="190"/>
    </row>
    <row r="3" spans="1:34" ht="18.600000000000001" customHeight="1" thickTop="1" thickBot="1" x14ac:dyDescent="0.4">
      <c r="B3" s="226" t="s">
        <v>244</v>
      </c>
      <c r="C3" s="226"/>
      <c r="D3" s="226"/>
      <c r="F3" s="191" t="s">
        <v>245</v>
      </c>
      <c r="G3" s="192"/>
      <c r="H3" s="192"/>
      <c r="I3" s="192"/>
      <c r="J3" s="192"/>
      <c r="K3" s="192"/>
      <c r="L3" s="192"/>
      <c r="M3" s="192"/>
      <c r="N3" s="192"/>
      <c r="O3" s="192"/>
      <c r="P3" s="193"/>
      <c r="R3" s="216" t="s">
        <v>246</v>
      </c>
      <c r="S3" s="217"/>
      <c r="T3" s="217"/>
      <c r="U3" s="217"/>
      <c r="V3" s="217"/>
      <c r="W3" s="217"/>
      <c r="X3" s="217"/>
      <c r="Y3" s="218"/>
      <c r="AA3" s="216" t="s">
        <v>247</v>
      </c>
      <c r="AB3" s="217"/>
      <c r="AC3" s="217"/>
      <c r="AD3" s="217"/>
      <c r="AE3" s="217"/>
      <c r="AF3" s="217"/>
      <c r="AG3" s="217"/>
      <c r="AH3" s="218"/>
    </row>
    <row r="4" spans="1:34" ht="15" thickTop="1" x14ac:dyDescent="0.3">
      <c r="B4" s="226"/>
      <c r="C4" s="226"/>
      <c r="D4" s="226"/>
      <c r="F4" s="6" t="s">
        <v>248</v>
      </c>
      <c r="G4" s="194">
        <v>45303</v>
      </c>
      <c r="H4" s="194"/>
      <c r="I4" s="194"/>
      <c r="J4" s="194"/>
      <c r="K4" s="194"/>
      <c r="L4" s="65"/>
      <c r="M4" s="65"/>
      <c r="N4" s="7"/>
      <c r="O4" s="7"/>
      <c r="P4" s="8"/>
      <c r="R4" s="6" t="s">
        <v>248</v>
      </c>
      <c r="S4" s="194">
        <v>45308</v>
      </c>
      <c r="T4" s="194"/>
      <c r="U4" s="194"/>
      <c r="V4" s="194"/>
      <c r="W4" s="194"/>
      <c r="X4" s="7"/>
      <c r="Y4" s="8"/>
      <c r="AA4" s="6" t="s">
        <v>248</v>
      </c>
      <c r="AB4" s="194"/>
      <c r="AC4" s="194"/>
      <c r="AD4" s="194"/>
      <c r="AE4" s="194"/>
      <c r="AF4" s="194"/>
      <c r="AG4" s="7"/>
      <c r="AH4" s="8"/>
    </row>
    <row r="5" spans="1:34" x14ac:dyDescent="0.3">
      <c r="B5" s="226"/>
      <c r="C5" s="226"/>
      <c r="D5" s="226"/>
      <c r="F5" s="9" t="s">
        <v>249</v>
      </c>
      <c r="G5" s="23" t="s">
        <v>250</v>
      </c>
      <c r="H5" s="23" t="s">
        <v>251</v>
      </c>
      <c r="I5" s="23" t="s">
        <v>252</v>
      </c>
      <c r="J5" s="23" t="s">
        <v>253</v>
      </c>
      <c r="K5" s="23" t="s">
        <v>254</v>
      </c>
      <c r="L5" s="23"/>
      <c r="M5" s="23"/>
      <c r="N5" s="23" t="s">
        <v>255</v>
      </c>
      <c r="O5" s="23"/>
      <c r="P5" s="10"/>
      <c r="R5" s="9" t="s">
        <v>249</v>
      </c>
      <c r="S5" s="23" t="s">
        <v>250</v>
      </c>
      <c r="T5" s="23" t="s">
        <v>251</v>
      </c>
      <c r="U5" s="23" t="s">
        <v>252</v>
      </c>
      <c r="V5" s="23" t="s">
        <v>253</v>
      </c>
      <c r="W5" s="23" t="s">
        <v>254</v>
      </c>
      <c r="X5" s="23"/>
      <c r="Y5" s="10"/>
      <c r="AA5" s="9" t="s">
        <v>249</v>
      </c>
      <c r="AB5" s="23" t="s">
        <v>250</v>
      </c>
      <c r="AC5" s="23" t="s">
        <v>251</v>
      </c>
      <c r="AD5" s="23" t="s">
        <v>252</v>
      </c>
      <c r="AE5" s="23" t="s">
        <v>253</v>
      </c>
      <c r="AF5" s="23" t="s">
        <v>254</v>
      </c>
      <c r="AG5" s="23" t="s">
        <v>255</v>
      </c>
      <c r="AH5" s="10"/>
    </row>
    <row r="6" spans="1:34" x14ac:dyDescent="0.3">
      <c r="B6" s="226"/>
      <c r="C6" s="226"/>
      <c r="D6" s="226"/>
      <c r="F6" s="11"/>
      <c r="G6" s="26">
        <f>G32+0.04</f>
        <v>19.91</v>
      </c>
      <c r="H6" s="25">
        <v>6.88</v>
      </c>
      <c r="I6" s="25">
        <v>0</v>
      </c>
      <c r="J6" s="25">
        <v>0</v>
      </c>
      <c r="K6" s="25">
        <v>4523</v>
      </c>
      <c r="L6" s="25"/>
      <c r="M6" s="25"/>
      <c r="N6" s="25">
        <f>K6*1%</f>
        <v>45.230000000000004</v>
      </c>
      <c r="O6" s="25"/>
      <c r="P6" s="10"/>
      <c r="R6" s="11"/>
      <c r="S6" s="26"/>
      <c r="T6" s="25">
        <v>6.88</v>
      </c>
      <c r="U6" s="25">
        <v>0</v>
      </c>
      <c r="V6" s="25">
        <v>0</v>
      </c>
      <c r="W6" s="25"/>
      <c r="X6" s="25"/>
      <c r="Y6" s="10"/>
      <c r="AA6" s="11"/>
      <c r="AB6" s="26"/>
      <c r="AC6" s="25"/>
      <c r="AD6" s="25">
        <v>0</v>
      </c>
      <c r="AE6" s="25">
        <v>0</v>
      </c>
      <c r="AF6" s="25"/>
      <c r="AG6" s="25"/>
      <c r="AH6" s="10"/>
    </row>
    <row r="7" spans="1:34" x14ac:dyDescent="0.3">
      <c r="B7" s="226"/>
      <c r="C7" s="226"/>
      <c r="D7" s="226"/>
      <c r="F7" s="11"/>
      <c r="P7" s="10"/>
      <c r="R7" s="11"/>
      <c r="Y7" s="10"/>
      <c r="AA7" s="11"/>
      <c r="AH7" s="10"/>
    </row>
    <row r="8" spans="1:34" x14ac:dyDescent="0.3">
      <c r="B8" s="3"/>
      <c r="C8" s="3"/>
      <c r="D8" s="3"/>
      <c r="F8" s="12" t="s">
        <v>256</v>
      </c>
      <c r="G8" s="4" t="s">
        <v>250</v>
      </c>
      <c r="H8" s="4" t="s">
        <v>251</v>
      </c>
      <c r="I8" s="5" t="s">
        <v>257</v>
      </c>
      <c r="J8" s="4" t="s">
        <v>252</v>
      </c>
      <c r="K8" s="4" t="s">
        <v>253</v>
      </c>
      <c r="L8" s="4"/>
      <c r="M8" s="4"/>
      <c r="N8" s="4" t="s">
        <v>254</v>
      </c>
      <c r="O8" s="4"/>
      <c r="P8" s="13" t="s">
        <v>258</v>
      </c>
      <c r="R8" s="12" t="s">
        <v>256</v>
      </c>
      <c r="S8" s="4" t="s">
        <v>250</v>
      </c>
      <c r="T8" s="4" t="s">
        <v>251</v>
      </c>
      <c r="U8" s="5" t="s">
        <v>257</v>
      </c>
      <c r="V8" s="4" t="s">
        <v>252</v>
      </c>
      <c r="W8" s="4" t="s">
        <v>253</v>
      </c>
      <c r="X8" s="4"/>
      <c r="Y8" s="13" t="s">
        <v>258</v>
      </c>
      <c r="AA8" s="12" t="s">
        <v>256</v>
      </c>
      <c r="AB8" s="4" t="s">
        <v>250</v>
      </c>
      <c r="AC8" s="4" t="s">
        <v>251</v>
      </c>
      <c r="AD8" s="5" t="s">
        <v>257</v>
      </c>
      <c r="AE8" s="4" t="s">
        <v>252</v>
      </c>
      <c r="AF8" s="4" t="s">
        <v>253</v>
      </c>
      <c r="AG8" s="4" t="s">
        <v>254</v>
      </c>
      <c r="AH8" s="13" t="s">
        <v>258</v>
      </c>
    </row>
    <row r="9" spans="1:34" x14ac:dyDescent="0.3">
      <c r="B9" s="226" t="s">
        <v>259</v>
      </c>
      <c r="C9" s="226"/>
      <c r="D9" s="226"/>
      <c r="F9" s="24" t="s">
        <v>8</v>
      </c>
      <c r="G9" s="26">
        <v>19.559999999999999</v>
      </c>
      <c r="H9" s="26">
        <v>6.78</v>
      </c>
      <c r="I9" s="27">
        <f t="shared" ref="I9:I33" si="0">H9-$H$6</f>
        <v>-9.9999999999999645E-2</v>
      </c>
      <c r="J9" s="14">
        <v>5.5E-2</v>
      </c>
      <c r="K9" s="26">
        <v>0.48</v>
      </c>
      <c r="L9" s="26"/>
      <c r="M9" s="26"/>
      <c r="N9">
        <v>4347</v>
      </c>
      <c r="P9" s="15">
        <f>N9-$K$6</f>
        <v>-176</v>
      </c>
      <c r="R9" s="24" t="s">
        <v>8</v>
      </c>
      <c r="S9" s="26"/>
      <c r="T9" s="26"/>
      <c r="U9" s="27"/>
      <c r="V9" s="14">
        <v>0.125</v>
      </c>
      <c r="W9" s="26">
        <v>1.08</v>
      </c>
      <c r="Y9" s="15"/>
      <c r="AA9" s="24" t="s">
        <v>8</v>
      </c>
      <c r="AB9" s="26"/>
      <c r="AC9" s="26"/>
      <c r="AD9" s="27"/>
      <c r="AE9" s="14">
        <v>0.125</v>
      </c>
      <c r="AF9" s="26">
        <v>1.08</v>
      </c>
      <c r="AH9" s="15"/>
    </row>
    <row r="10" spans="1:34" x14ac:dyDescent="0.3">
      <c r="B10" s="226"/>
      <c r="C10" s="226"/>
      <c r="D10" s="226"/>
      <c r="F10" s="24" t="s">
        <v>17</v>
      </c>
      <c r="G10" s="26">
        <v>19.829999999999998</v>
      </c>
      <c r="H10" s="26">
        <v>7.15</v>
      </c>
      <c r="I10" s="27">
        <f t="shared" si="0"/>
        <v>0.27000000000000046</v>
      </c>
      <c r="J10" s="14">
        <v>0</v>
      </c>
      <c r="K10" s="26">
        <v>0</v>
      </c>
      <c r="L10" s="26"/>
      <c r="M10" s="26"/>
      <c r="N10">
        <v>4229</v>
      </c>
      <c r="P10" s="15">
        <f>N10-$K$6</f>
        <v>-294</v>
      </c>
      <c r="R10" s="24" t="s">
        <v>17</v>
      </c>
      <c r="S10" s="26"/>
      <c r="T10" s="26">
        <v>7.11</v>
      </c>
      <c r="U10" s="27">
        <f t="shared" ref="U10:U32" si="1">T10-$H$6</f>
        <v>0.23000000000000043</v>
      </c>
      <c r="V10" s="14"/>
      <c r="W10" s="26"/>
      <c r="Y10" s="15"/>
      <c r="AA10" s="30" t="s">
        <v>17</v>
      </c>
      <c r="AB10" s="26"/>
      <c r="AC10" s="26"/>
      <c r="AD10" s="27"/>
      <c r="AE10" s="14"/>
      <c r="AF10" s="26"/>
      <c r="AH10" s="15"/>
    </row>
    <row r="11" spans="1:34" x14ac:dyDescent="0.3">
      <c r="B11" s="3"/>
      <c r="C11" s="226" t="s">
        <v>260</v>
      </c>
      <c r="D11" s="226"/>
      <c r="F11" s="24" t="s">
        <v>28</v>
      </c>
      <c r="G11" s="26">
        <v>19.88</v>
      </c>
      <c r="H11" s="26">
        <v>6.87</v>
      </c>
      <c r="I11" s="27">
        <f t="shared" si="0"/>
        <v>-9.9999999999997868E-3</v>
      </c>
      <c r="J11" s="14">
        <v>0.19500000000000001</v>
      </c>
      <c r="K11" s="26">
        <v>1.7</v>
      </c>
      <c r="L11" s="26"/>
      <c r="M11" s="26"/>
      <c r="N11">
        <v>3170</v>
      </c>
      <c r="P11" s="15">
        <f>N11-$K$6</f>
        <v>-1353</v>
      </c>
      <c r="R11" s="24" t="s">
        <v>28</v>
      </c>
      <c r="S11" s="26"/>
      <c r="T11" s="26"/>
      <c r="U11" s="27"/>
      <c r="V11" s="14">
        <v>0.217</v>
      </c>
      <c r="W11" s="26">
        <v>1.87</v>
      </c>
      <c r="Y11" s="15"/>
      <c r="AA11" s="24" t="s">
        <v>28</v>
      </c>
      <c r="AB11" s="26"/>
      <c r="AC11" s="26"/>
      <c r="AD11" s="27"/>
      <c r="AE11" s="14">
        <v>0.217</v>
      </c>
      <c r="AF11" s="26">
        <v>1.87</v>
      </c>
      <c r="AH11" s="15"/>
    </row>
    <row r="12" spans="1:34" x14ac:dyDescent="0.3">
      <c r="B12" s="3"/>
      <c r="C12" s="226"/>
      <c r="D12" s="226"/>
      <c r="F12" s="30" t="s">
        <v>35</v>
      </c>
      <c r="G12" s="26"/>
      <c r="H12" s="26"/>
      <c r="I12" s="27"/>
      <c r="J12" s="14"/>
      <c r="K12" s="26"/>
      <c r="L12" s="26"/>
      <c r="M12" s="26"/>
      <c r="P12" s="15"/>
      <c r="R12" s="30" t="s">
        <v>35</v>
      </c>
      <c r="S12" s="26"/>
      <c r="T12" s="26"/>
      <c r="U12" s="27"/>
      <c r="V12" s="14"/>
      <c r="W12" s="26"/>
      <c r="Y12" s="15"/>
      <c r="AA12" s="30" t="s">
        <v>35</v>
      </c>
      <c r="AB12" s="26"/>
      <c r="AC12" s="26"/>
      <c r="AD12" s="27"/>
      <c r="AE12" s="14"/>
      <c r="AF12" s="26"/>
      <c r="AH12" s="15"/>
    </row>
    <row r="13" spans="1:34" x14ac:dyDescent="0.3">
      <c r="B13" s="3"/>
      <c r="C13" s="226"/>
      <c r="D13" s="226"/>
      <c r="F13" s="11" t="s">
        <v>45</v>
      </c>
      <c r="G13" s="26">
        <v>19.850000000000001</v>
      </c>
      <c r="H13" s="26">
        <v>7.06</v>
      </c>
      <c r="I13" s="27">
        <f t="shared" si="0"/>
        <v>0.17999999999999972</v>
      </c>
      <c r="J13" s="14">
        <v>0</v>
      </c>
      <c r="K13" s="26">
        <v>0</v>
      </c>
      <c r="L13" s="26"/>
      <c r="M13" s="26"/>
      <c r="N13">
        <v>1852</v>
      </c>
      <c r="P13" s="15">
        <f t="shared" ref="P13:P33" si="2">N13-$K$6</f>
        <v>-2671</v>
      </c>
      <c r="R13" s="30" t="s">
        <v>45</v>
      </c>
      <c r="S13" s="26"/>
      <c r="T13" s="26"/>
      <c r="U13" s="27"/>
      <c r="V13" s="14"/>
      <c r="W13" s="26"/>
      <c r="Y13" s="15"/>
      <c r="AA13" s="30" t="s">
        <v>45</v>
      </c>
      <c r="AB13" s="26"/>
      <c r="AC13" s="26"/>
      <c r="AD13" s="27"/>
      <c r="AE13" s="14"/>
      <c r="AF13" s="26"/>
      <c r="AH13" s="15"/>
    </row>
    <row r="14" spans="1:34" x14ac:dyDescent="0.3">
      <c r="B14" s="3"/>
      <c r="C14" s="226" t="s">
        <v>261</v>
      </c>
      <c r="D14" s="226"/>
      <c r="F14" s="11" t="s">
        <v>55</v>
      </c>
      <c r="G14" s="26">
        <v>20.059999999999999</v>
      </c>
      <c r="H14" s="26">
        <v>6.8</v>
      </c>
      <c r="I14" s="27">
        <f t="shared" si="0"/>
        <v>-8.0000000000000071E-2</v>
      </c>
      <c r="J14" s="14">
        <v>0</v>
      </c>
      <c r="K14" s="26">
        <v>0</v>
      </c>
      <c r="L14" s="26"/>
      <c r="M14" s="26"/>
      <c r="N14">
        <v>5119</v>
      </c>
      <c r="P14" s="15">
        <f t="shared" si="2"/>
        <v>596</v>
      </c>
      <c r="R14" s="30" t="s">
        <v>55</v>
      </c>
      <c r="S14" s="26"/>
      <c r="T14" s="26"/>
      <c r="U14" s="27"/>
      <c r="V14" s="14"/>
      <c r="W14" s="26"/>
      <c r="Y14" s="15"/>
      <c r="AA14" s="30" t="s">
        <v>55</v>
      </c>
      <c r="AB14" s="26"/>
      <c r="AC14" s="26"/>
      <c r="AD14" s="27"/>
      <c r="AE14" s="14"/>
      <c r="AF14" s="26"/>
      <c r="AH14" s="15"/>
    </row>
    <row r="15" spans="1:34" x14ac:dyDescent="0.3">
      <c r="B15" s="3"/>
      <c r="C15" s="226"/>
      <c r="D15" s="226"/>
      <c r="F15" s="11" t="s">
        <v>63</v>
      </c>
      <c r="G15" s="26">
        <v>19.600000000000001</v>
      </c>
      <c r="H15" s="26">
        <v>6.86</v>
      </c>
      <c r="I15" s="27">
        <f t="shared" si="0"/>
        <v>-1.9999999999999574E-2</v>
      </c>
      <c r="J15" s="14">
        <v>0</v>
      </c>
      <c r="K15" s="26">
        <v>0</v>
      </c>
      <c r="L15" s="26"/>
      <c r="M15" s="26"/>
      <c r="N15">
        <v>4711</v>
      </c>
      <c r="P15" s="15">
        <f t="shared" si="2"/>
        <v>188</v>
      </c>
      <c r="R15" s="30" t="s">
        <v>63</v>
      </c>
      <c r="S15" s="26"/>
      <c r="T15" s="26"/>
      <c r="U15" s="27"/>
      <c r="V15" s="14"/>
      <c r="W15" s="26"/>
      <c r="Y15" s="15"/>
      <c r="AA15" s="30" t="s">
        <v>63</v>
      </c>
      <c r="AB15" s="26"/>
      <c r="AC15" s="26"/>
      <c r="AD15" s="27"/>
      <c r="AE15" s="14"/>
      <c r="AF15" s="26"/>
      <c r="AH15" s="15"/>
    </row>
    <row r="16" spans="1:34" x14ac:dyDescent="0.3">
      <c r="B16" s="3"/>
      <c r="C16" s="226" t="s">
        <v>262</v>
      </c>
      <c r="D16" s="226"/>
      <c r="F16" s="24" t="s">
        <v>72</v>
      </c>
      <c r="G16" s="26">
        <v>19.59</v>
      </c>
      <c r="H16" s="26">
        <v>6.99</v>
      </c>
      <c r="I16" s="27">
        <f t="shared" si="0"/>
        <v>0.11000000000000032</v>
      </c>
      <c r="J16" s="14">
        <v>8.2000000000000003E-2</v>
      </c>
      <c r="K16" s="26">
        <v>0.7</v>
      </c>
      <c r="L16" s="26"/>
      <c r="M16" s="26"/>
      <c r="N16">
        <v>4977</v>
      </c>
      <c r="P16" s="15">
        <f t="shared" si="2"/>
        <v>454</v>
      </c>
      <c r="R16" s="32" t="s">
        <v>72</v>
      </c>
      <c r="S16" s="26"/>
      <c r="T16" s="26"/>
      <c r="U16" s="27"/>
      <c r="V16" s="14">
        <v>0</v>
      </c>
      <c r="W16" s="26">
        <v>0</v>
      </c>
      <c r="Y16" s="15"/>
      <c r="AA16" s="30" t="s">
        <v>72</v>
      </c>
      <c r="AB16" s="26"/>
      <c r="AC16" s="26"/>
      <c r="AD16" s="27"/>
      <c r="AE16" s="14"/>
      <c r="AF16" s="26"/>
      <c r="AH16" s="15"/>
    </row>
    <row r="17" spans="2:34" x14ac:dyDescent="0.3">
      <c r="B17" s="3"/>
      <c r="C17" s="226"/>
      <c r="D17" s="226"/>
      <c r="F17" s="11" t="s">
        <v>82</v>
      </c>
      <c r="G17" s="26">
        <v>19.850000000000001</v>
      </c>
      <c r="H17" s="26">
        <v>6.98</v>
      </c>
      <c r="I17" s="27">
        <f t="shared" si="0"/>
        <v>0.10000000000000053</v>
      </c>
      <c r="J17" s="14">
        <v>0</v>
      </c>
      <c r="K17" s="26">
        <v>0</v>
      </c>
      <c r="L17" s="26"/>
      <c r="M17" s="26"/>
      <c r="N17">
        <v>3734</v>
      </c>
      <c r="P17" s="15">
        <f t="shared" si="2"/>
        <v>-789</v>
      </c>
      <c r="R17" s="30" t="s">
        <v>82</v>
      </c>
      <c r="S17" s="26"/>
      <c r="T17" s="26"/>
      <c r="U17" s="27"/>
      <c r="V17" s="14"/>
      <c r="W17" s="26"/>
      <c r="Y17" s="15"/>
      <c r="AA17" s="30" t="s">
        <v>82</v>
      </c>
      <c r="AB17" s="26"/>
      <c r="AC17" s="26"/>
      <c r="AD17" s="27"/>
      <c r="AE17" s="14"/>
      <c r="AF17" s="26"/>
      <c r="AH17" s="15"/>
    </row>
    <row r="18" spans="2:34" x14ac:dyDescent="0.3">
      <c r="B18" s="3"/>
      <c r="C18" s="3"/>
      <c r="D18" s="3"/>
      <c r="F18" s="11" t="s">
        <v>91</v>
      </c>
      <c r="G18" s="26">
        <v>19.82</v>
      </c>
      <c r="H18" s="26">
        <v>6.78</v>
      </c>
      <c r="I18" s="27">
        <f t="shared" si="0"/>
        <v>-9.9999999999999645E-2</v>
      </c>
      <c r="J18" s="14">
        <v>0</v>
      </c>
      <c r="K18" s="26">
        <v>0</v>
      </c>
      <c r="L18" s="26"/>
      <c r="M18" s="26"/>
      <c r="N18">
        <v>4433</v>
      </c>
      <c r="P18" s="15">
        <f t="shared" si="2"/>
        <v>-90</v>
      </c>
      <c r="R18" s="30" t="s">
        <v>91</v>
      </c>
      <c r="S18" s="26"/>
      <c r="T18" s="26"/>
      <c r="U18" s="27"/>
      <c r="V18" s="14"/>
      <c r="W18" s="26"/>
      <c r="Y18" s="15"/>
      <c r="AA18" s="30" t="s">
        <v>91</v>
      </c>
      <c r="AB18" s="26"/>
      <c r="AC18" s="26"/>
      <c r="AD18" s="27"/>
      <c r="AE18" s="14"/>
      <c r="AF18" s="26"/>
      <c r="AH18" s="15"/>
    </row>
    <row r="19" spans="2:34" x14ac:dyDescent="0.3">
      <c r="B19" s="226" t="s">
        <v>263</v>
      </c>
      <c r="C19" s="226"/>
      <c r="D19" s="226"/>
      <c r="F19" s="11" t="s">
        <v>101</v>
      </c>
      <c r="G19" s="26">
        <v>20.329999999999998</v>
      </c>
      <c r="H19" s="26">
        <v>6.87</v>
      </c>
      <c r="I19" s="27">
        <f t="shared" si="0"/>
        <v>-9.9999999999997868E-3</v>
      </c>
      <c r="J19" s="14">
        <v>0</v>
      </c>
      <c r="K19" s="26">
        <v>0</v>
      </c>
      <c r="L19" s="26"/>
      <c r="M19" s="26"/>
      <c r="N19">
        <v>908</v>
      </c>
      <c r="P19" s="15">
        <f t="shared" si="2"/>
        <v>-3615</v>
      </c>
      <c r="R19" s="30" t="s">
        <v>101</v>
      </c>
      <c r="S19" s="26"/>
      <c r="T19" s="26"/>
      <c r="U19" s="27"/>
      <c r="V19" s="14"/>
      <c r="W19" s="26"/>
      <c r="Y19" s="15"/>
      <c r="AA19" s="30" t="s">
        <v>101</v>
      </c>
      <c r="AB19" s="26"/>
      <c r="AC19" s="26"/>
      <c r="AD19" s="27"/>
      <c r="AE19" s="14"/>
      <c r="AF19" s="26"/>
      <c r="AH19" s="15"/>
    </row>
    <row r="20" spans="2:34" x14ac:dyDescent="0.3">
      <c r="B20" s="226"/>
      <c r="C20" s="226"/>
      <c r="D20" s="226"/>
      <c r="F20" s="11" t="s">
        <v>110</v>
      </c>
      <c r="G20" s="26">
        <v>19.62</v>
      </c>
      <c r="H20" s="26">
        <v>6.87</v>
      </c>
      <c r="I20" s="27">
        <f t="shared" si="0"/>
        <v>-9.9999999999997868E-3</v>
      </c>
      <c r="J20" s="14">
        <v>0</v>
      </c>
      <c r="K20" s="26">
        <v>0</v>
      </c>
      <c r="L20" s="26"/>
      <c r="M20" s="26"/>
      <c r="N20">
        <v>4598</v>
      </c>
      <c r="P20" s="15">
        <f t="shared" si="2"/>
        <v>75</v>
      </c>
      <c r="R20" s="30" t="s">
        <v>110</v>
      </c>
      <c r="S20" s="26"/>
      <c r="T20" s="26"/>
      <c r="U20" s="27"/>
      <c r="V20" s="14"/>
      <c r="W20" s="26"/>
      <c r="Y20" s="15"/>
      <c r="AA20" s="30" t="s">
        <v>110</v>
      </c>
      <c r="AB20" s="26"/>
      <c r="AC20" s="26"/>
      <c r="AD20" s="27"/>
      <c r="AE20" s="14"/>
      <c r="AF20" s="26"/>
      <c r="AH20" s="15"/>
    </row>
    <row r="21" spans="2:34" x14ac:dyDescent="0.3">
      <c r="B21" s="226"/>
      <c r="C21" s="226"/>
      <c r="D21" s="226"/>
      <c r="F21" s="11" t="s">
        <v>116</v>
      </c>
      <c r="G21" s="26">
        <v>19.79</v>
      </c>
      <c r="H21" s="26">
        <v>6.93</v>
      </c>
      <c r="I21" s="27">
        <f t="shared" si="0"/>
        <v>4.9999999999999822E-2</v>
      </c>
      <c r="J21" s="14">
        <v>0</v>
      </c>
      <c r="K21" s="26">
        <v>0</v>
      </c>
      <c r="L21" s="26"/>
      <c r="M21" s="26"/>
      <c r="N21">
        <v>4846</v>
      </c>
      <c r="P21" s="15">
        <f t="shared" si="2"/>
        <v>323</v>
      </c>
      <c r="R21" s="30" t="s">
        <v>116</v>
      </c>
      <c r="S21" s="26"/>
      <c r="T21" s="26"/>
      <c r="U21" s="27"/>
      <c r="V21" s="14"/>
      <c r="W21" s="26"/>
      <c r="Y21" s="15"/>
      <c r="AA21" s="30" t="s">
        <v>116</v>
      </c>
      <c r="AB21" s="26"/>
      <c r="AC21" s="26"/>
      <c r="AD21" s="27"/>
      <c r="AE21" s="14"/>
      <c r="AF21" s="26"/>
      <c r="AH21" s="15"/>
    </row>
    <row r="22" spans="2:34" x14ac:dyDescent="0.3">
      <c r="B22" s="226"/>
      <c r="C22" s="226"/>
      <c r="D22" s="226"/>
      <c r="F22" s="24" t="s">
        <v>122</v>
      </c>
      <c r="G22" s="26"/>
      <c r="H22" s="26">
        <v>6.93</v>
      </c>
      <c r="I22" s="27">
        <f t="shared" si="0"/>
        <v>4.9999999999999822E-2</v>
      </c>
      <c r="J22" s="14">
        <v>1.2999999999999999E-2</v>
      </c>
      <c r="K22" s="26">
        <v>0.12</v>
      </c>
      <c r="L22" s="26"/>
      <c r="M22" s="26"/>
      <c r="N22">
        <v>3724</v>
      </c>
      <c r="P22" s="15">
        <f t="shared" si="2"/>
        <v>-799</v>
      </c>
      <c r="R22" s="32" t="s">
        <v>122</v>
      </c>
      <c r="S22" s="26"/>
      <c r="T22" s="26"/>
      <c r="U22" s="27"/>
      <c r="V22" s="14">
        <v>0</v>
      </c>
      <c r="W22" s="26">
        <v>0</v>
      </c>
      <c r="Y22" s="15"/>
      <c r="AA22" s="30" t="s">
        <v>122</v>
      </c>
      <c r="AB22" s="26"/>
      <c r="AC22" s="26"/>
      <c r="AD22" s="27"/>
      <c r="AE22" s="14"/>
      <c r="AF22" s="26"/>
      <c r="AH22" s="15"/>
    </row>
    <row r="23" spans="2:34" x14ac:dyDescent="0.3">
      <c r="B23" s="3"/>
      <c r="C23" s="225" t="s">
        <v>264</v>
      </c>
      <c r="D23" s="225"/>
      <c r="F23" s="11" t="s">
        <v>128</v>
      </c>
      <c r="G23" s="26"/>
      <c r="H23" s="26">
        <v>7.06</v>
      </c>
      <c r="I23" s="27">
        <f t="shared" si="0"/>
        <v>0.17999999999999972</v>
      </c>
      <c r="J23" s="14">
        <v>0</v>
      </c>
      <c r="K23" s="26">
        <v>0</v>
      </c>
      <c r="L23" s="26"/>
      <c r="M23" s="26"/>
      <c r="N23">
        <v>5100</v>
      </c>
      <c r="P23" s="15">
        <f t="shared" si="2"/>
        <v>577</v>
      </c>
      <c r="R23" s="30" t="s">
        <v>128</v>
      </c>
      <c r="S23" s="26"/>
      <c r="T23" s="26"/>
      <c r="U23" s="27"/>
      <c r="V23" s="14"/>
      <c r="W23" s="26"/>
      <c r="Y23" s="15"/>
      <c r="AA23" s="30" t="s">
        <v>128</v>
      </c>
      <c r="AB23" s="26"/>
      <c r="AC23" s="26"/>
      <c r="AD23" s="27"/>
      <c r="AE23" s="14"/>
      <c r="AF23" s="26"/>
      <c r="AH23" s="15"/>
    </row>
    <row r="24" spans="2:34" x14ac:dyDescent="0.3">
      <c r="B24" s="3"/>
      <c r="C24" s="225"/>
      <c r="D24" s="225"/>
      <c r="F24" s="11" t="s">
        <v>137</v>
      </c>
      <c r="G24" s="26"/>
      <c r="H24" s="26">
        <v>6.8</v>
      </c>
      <c r="I24" s="27">
        <f t="shared" si="0"/>
        <v>-8.0000000000000071E-2</v>
      </c>
      <c r="J24" s="14">
        <v>0</v>
      </c>
      <c r="K24" s="26">
        <v>0</v>
      </c>
      <c r="L24" s="26"/>
      <c r="M24" s="26"/>
      <c r="N24">
        <v>4872</v>
      </c>
      <c r="P24" s="15">
        <f t="shared" si="2"/>
        <v>349</v>
      </c>
      <c r="R24" s="30" t="s">
        <v>137</v>
      </c>
      <c r="S24" s="26"/>
      <c r="T24" s="26"/>
      <c r="U24" s="27"/>
      <c r="V24" s="14"/>
      <c r="W24" s="26"/>
      <c r="Y24" s="15"/>
      <c r="AA24" s="30" t="s">
        <v>137</v>
      </c>
      <c r="AB24" s="26"/>
      <c r="AC24" s="26"/>
      <c r="AD24" s="27"/>
      <c r="AE24" s="14"/>
      <c r="AF24" s="26"/>
      <c r="AH24" s="15"/>
    </row>
    <row r="25" spans="2:34" x14ac:dyDescent="0.3">
      <c r="B25" s="3"/>
      <c r="C25" s="3"/>
      <c r="D25" s="3"/>
      <c r="F25" s="11" t="s">
        <v>144</v>
      </c>
      <c r="G25" s="26"/>
      <c r="H25" s="26">
        <v>6.98</v>
      </c>
      <c r="I25" s="27">
        <f t="shared" si="0"/>
        <v>0.10000000000000053</v>
      </c>
      <c r="J25" s="14">
        <v>0</v>
      </c>
      <c r="K25" s="26">
        <v>0</v>
      </c>
      <c r="L25" s="26"/>
      <c r="M25" s="26"/>
      <c r="N25">
        <v>4848</v>
      </c>
      <c r="P25" s="15">
        <f t="shared" si="2"/>
        <v>325</v>
      </c>
      <c r="R25" s="30" t="s">
        <v>144</v>
      </c>
      <c r="S25" s="26"/>
      <c r="T25" s="26"/>
      <c r="U25" s="27"/>
      <c r="V25" s="14"/>
      <c r="W25" s="26"/>
      <c r="Y25" s="15"/>
      <c r="AA25" s="30" t="s">
        <v>144</v>
      </c>
      <c r="AB25" s="26"/>
      <c r="AC25" s="26"/>
      <c r="AD25" s="27"/>
      <c r="AE25" s="14"/>
      <c r="AF25" s="26"/>
      <c r="AH25" s="15"/>
    </row>
    <row r="26" spans="2:34" x14ac:dyDescent="0.3">
      <c r="B26" s="3"/>
      <c r="C26" s="3"/>
      <c r="D26" s="3"/>
      <c r="F26" s="24" t="s">
        <v>148</v>
      </c>
      <c r="G26" s="26">
        <v>19.78</v>
      </c>
      <c r="H26" s="26">
        <v>6.56</v>
      </c>
      <c r="I26" s="27">
        <f t="shared" si="0"/>
        <v>-0.32000000000000028</v>
      </c>
      <c r="J26" s="14">
        <v>0</v>
      </c>
      <c r="K26" s="26">
        <v>0</v>
      </c>
      <c r="L26" s="26"/>
      <c r="M26" s="26"/>
      <c r="N26">
        <v>4198</v>
      </c>
      <c r="P26" s="15">
        <f t="shared" si="2"/>
        <v>-325</v>
      </c>
      <c r="R26" s="24" t="s">
        <v>148</v>
      </c>
      <c r="S26" s="26"/>
      <c r="T26" s="26">
        <v>6.52</v>
      </c>
      <c r="U26" s="27">
        <f t="shared" si="1"/>
        <v>-0.36000000000000032</v>
      </c>
      <c r="V26" s="14"/>
      <c r="W26" s="26"/>
      <c r="Y26" s="15"/>
      <c r="AA26" s="30" t="s">
        <v>148</v>
      </c>
      <c r="AB26" s="26"/>
      <c r="AC26" s="26"/>
      <c r="AD26" s="27"/>
      <c r="AE26" s="14"/>
      <c r="AF26" s="26"/>
      <c r="AH26" s="15"/>
    </row>
    <row r="27" spans="2:34" x14ac:dyDescent="0.3">
      <c r="B27" s="3"/>
      <c r="C27" s="3"/>
      <c r="D27" s="3"/>
      <c r="F27" s="11" t="s">
        <v>154</v>
      </c>
      <c r="G27" s="26">
        <v>19.88</v>
      </c>
      <c r="H27" s="26">
        <v>6.86</v>
      </c>
      <c r="I27" s="27">
        <f t="shared" si="0"/>
        <v>-1.9999999999999574E-2</v>
      </c>
      <c r="J27" s="14">
        <v>0</v>
      </c>
      <c r="K27" s="26">
        <v>0</v>
      </c>
      <c r="L27" s="26"/>
      <c r="M27" s="26"/>
      <c r="N27">
        <v>4872</v>
      </c>
      <c r="P27" s="15">
        <f t="shared" si="2"/>
        <v>349</v>
      </c>
      <c r="R27" s="30" t="s">
        <v>154</v>
      </c>
      <c r="S27" s="26"/>
      <c r="T27" s="26"/>
      <c r="U27" s="27"/>
      <c r="V27" s="14"/>
      <c r="W27" s="26"/>
      <c r="Y27" s="15"/>
      <c r="AA27" s="30" t="s">
        <v>154</v>
      </c>
      <c r="AB27" s="26"/>
      <c r="AC27" s="26"/>
      <c r="AD27" s="27"/>
      <c r="AE27" s="14"/>
      <c r="AF27" s="26"/>
      <c r="AH27" s="15"/>
    </row>
    <row r="28" spans="2:34" x14ac:dyDescent="0.3">
      <c r="B28" s="3"/>
      <c r="C28" s="3"/>
      <c r="D28" s="3"/>
      <c r="F28" s="11" t="s">
        <v>162</v>
      </c>
      <c r="G28" s="26">
        <v>19.670000000000002</v>
      </c>
      <c r="H28" s="26">
        <v>6.89</v>
      </c>
      <c r="I28" s="27">
        <f t="shared" si="0"/>
        <v>9.9999999999997868E-3</v>
      </c>
      <c r="J28" s="14">
        <v>0</v>
      </c>
      <c r="K28" s="26">
        <v>0</v>
      </c>
      <c r="L28" s="26"/>
      <c r="M28" s="26"/>
      <c r="N28">
        <v>2495</v>
      </c>
      <c r="P28" s="15">
        <f t="shared" si="2"/>
        <v>-2028</v>
      </c>
      <c r="R28" s="30" t="s">
        <v>162</v>
      </c>
      <c r="S28" s="26"/>
      <c r="T28" s="26"/>
      <c r="U28" s="27"/>
      <c r="V28" s="14"/>
      <c r="W28" s="26"/>
      <c r="Y28" s="15"/>
      <c r="AA28" s="30" t="s">
        <v>162</v>
      </c>
      <c r="AB28" s="26"/>
      <c r="AC28" s="26"/>
      <c r="AD28" s="27"/>
      <c r="AE28" s="14"/>
      <c r="AF28" s="26"/>
      <c r="AH28" s="15"/>
    </row>
    <row r="29" spans="2:34" x14ac:dyDescent="0.3">
      <c r="B29" s="3"/>
      <c r="C29" s="3"/>
      <c r="D29" s="3"/>
      <c r="F29" s="11" t="s">
        <v>170</v>
      </c>
      <c r="G29" s="26">
        <v>19.87</v>
      </c>
      <c r="H29" s="26">
        <v>6.77</v>
      </c>
      <c r="I29" s="27">
        <f t="shared" si="0"/>
        <v>-0.11000000000000032</v>
      </c>
      <c r="J29" s="14">
        <v>0</v>
      </c>
      <c r="K29" s="26">
        <v>0</v>
      </c>
      <c r="L29" s="26"/>
      <c r="M29" s="26"/>
      <c r="N29">
        <v>4641</v>
      </c>
      <c r="P29" s="15">
        <f t="shared" si="2"/>
        <v>118</v>
      </c>
      <c r="R29" s="30" t="s">
        <v>170</v>
      </c>
      <c r="S29" s="26"/>
      <c r="T29" s="26"/>
      <c r="U29" s="27"/>
      <c r="V29" s="14"/>
      <c r="W29" s="26"/>
      <c r="Y29" s="15"/>
      <c r="AA29" s="30" t="s">
        <v>170</v>
      </c>
      <c r="AB29" s="26"/>
      <c r="AC29" s="26"/>
      <c r="AD29" s="27"/>
      <c r="AE29" s="14"/>
      <c r="AF29" s="26"/>
      <c r="AH29" s="15"/>
    </row>
    <row r="30" spans="2:34" x14ac:dyDescent="0.3">
      <c r="B30" s="3"/>
      <c r="C30" s="3"/>
      <c r="D30" s="3"/>
      <c r="F30" s="11" t="s">
        <v>177</v>
      </c>
      <c r="G30" s="26">
        <v>19.84</v>
      </c>
      <c r="H30" s="26">
        <v>6.89</v>
      </c>
      <c r="I30" s="27">
        <f t="shared" si="0"/>
        <v>9.9999999999997868E-3</v>
      </c>
      <c r="J30" s="14">
        <v>0</v>
      </c>
      <c r="K30" s="26">
        <v>0</v>
      </c>
      <c r="L30" s="26"/>
      <c r="M30" s="26"/>
      <c r="N30">
        <v>5068</v>
      </c>
      <c r="P30" s="15">
        <f t="shared" si="2"/>
        <v>545</v>
      </c>
      <c r="R30" s="30" t="s">
        <v>177</v>
      </c>
      <c r="S30" s="26"/>
      <c r="T30" s="26"/>
      <c r="U30" s="27"/>
      <c r="V30" s="14"/>
      <c r="W30" s="26"/>
      <c r="Y30" s="15"/>
      <c r="AA30" s="30" t="s">
        <v>177</v>
      </c>
      <c r="AB30" s="26"/>
      <c r="AC30" s="26"/>
      <c r="AD30" s="27"/>
      <c r="AE30" s="14"/>
      <c r="AF30" s="26"/>
      <c r="AH30" s="15"/>
    </row>
    <row r="31" spans="2:34" x14ac:dyDescent="0.3">
      <c r="B31" s="3"/>
      <c r="C31" s="3"/>
      <c r="D31" s="3"/>
      <c r="F31" s="24" t="s">
        <v>180</v>
      </c>
      <c r="G31" s="26">
        <v>19.73</v>
      </c>
      <c r="H31" s="26">
        <v>7.79</v>
      </c>
      <c r="I31" s="27">
        <f t="shared" si="0"/>
        <v>0.91000000000000014</v>
      </c>
      <c r="J31" s="14">
        <v>0.01</v>
      </c>
      <c r="K31" s="26">
        <v>0.08</v>
      </c>
      <c r="L31" s="26"/>
      <c r="M31" s="26"/>
      <c r="N31">
        <v>4495</v>
      </c>
      <c r="P31" s="15">
        <f t="shared" si="2"/>
        <v>-28</v>
      </c>
      <c r="R31" s="24" t="s">
        <v>180</v>
      </c>
      <c r="S31" s="26"/>
      <c r="T31" s="28" t="s">
        <v>265</v>
      </c>
      <c r="U31" s="29" t="s">
        <v>266</v>
      </c>
      <c r="V31" s="14">
        <v>0</v>
      </c>
      <c r="W31" s="26">
        <v>0</v>
      </c>
      <c r="Y31" s="15"/>
      <c r="AA31" s="30" t="s">
        <v>180</v>
      </c>
      <c r="AB31" s="26"/>
      <c r="AC31" s="28"/>
      <c r="AD31" s="29"/>
      <c r="AE31" s="14"/>
      <c r="AF31" s="26"/>
      <c r="AH31" s="15"/>
    </row>
    <row r="32" spans="2:34" x14ac:dyDescent="0.3">
      <c r="B32" s="3"/>
      <c r="C32" s="3"/>
      <c r="D32" s="3"/>
      <c r="F32" s="24" t="s">
        <v>187</v>
      </c>
      <c r="G32" s="26">
        <v>19.87</v>
      </c>
      <c r="H32" s="26">
        <v>6.66</v>
      </c>
      <c r="I32" s="27">
        <f t="shared" si="0"/>
        <v>-0.21999999999999975</v>
      </c>
      <c r="J32" s="14">
        <v>1.7999999999999999E-2</v>
      </c>
      <c r="K32" s="26">
        <v>0.14000000000000001</v>
      </c>
      <c r="L32" s="26"/>
      <c r="M32" s="26"/>
      <c r="N32">
        <v>4678</v>
      </c>
      <c r="P32" s="15">
        <f t="shared" si="2"/>
        <v>155</v>
      </c>
      <c r="R32" s="24" t="s">
        <v>187</v>
      </c>
      <c r="S32" s="26"/>
      <c r="T32" s="26">
        <v>6.64</v>
      </c>
      <c r="U32" s="27">
        <f t="shared" si="1"/>
        <v>-0.24000000000000021</v>
      </c>
      <c r="V32" s="14">
        <v>7.5999999999999998E-2</v>
      </c>
      <c r="W32" s="26">
        <v>0.65</v>
      </c>
      <c r="Y32" s="15"/>
      <c r="AA32" s="24" t="s">
        <v>187</v>
      </c>
      <c r="AB32" s="26"/>
      <c r="AC32" s="26"/>
      <c r="AD32" s="27"/>
      <c r="AE32" s="14">
        <v>7.5999999999999998E-2</v>
      </c>
      <c r="AF32" s="26">
        <v>0.65</v>
      </c>
      <c r="AH32" s="15"/>
    </row>
    <row r="33" spans="2:45" x14ac:dyDescent="0.3">
      <c r="B33" s="3"/>
      <c r="C33" s="3"/>
      <c r="D33" s="3"/>
      <c r="F33" s="16" t="s">
        <v>191</v>
      </c>
      <c r="G33" s="17">
        <v>19.77</v>
      </c>
      <c r="H33" s="17">
        <v>6.93</v>
      </c>
      <c r="I33" s="18">
        <f t="shared" si="0"/>
        <v>4.9999999999999822E-2</v>
      </c>
      <c r="J33" s="19">
        <v>0</v>
      </c>
      <c r="K33" s="17">
        <v>0</v>
      </c>
      <c r="L33" s="17"/>
      <c r="M33" s="17"/>
      <c r="N33" s="20">
        <v>4595</v>
      </c>
      <c r="O33" s="20"/>
      <c r="P33" s="21">
        <f t="shared" si="2"/>
        <v>72</v>
      </c>
      <c r="R33" s="31" t="s">
        <v>191</v>
      </c>
      <c r="S33" s="17"/>
      <c r="T33" s="17"/>
      <c r="U33" s="18"/>
      <c r="V33" s="19"/>
      <c r="W33" s="17"/>
      <c r="X33" s="20"/>
      <c r="Y33" s="21"/>
      <c r="AA33" s="31" t="s">
        <v>191</v>
      </c>
      <c r="AB33" s="17"/>
      <c r="AC33" s="17"/>
      <c r="AD33" s="18"/>
      <c r="AE33" s="19"/>
      <c r="AF33" s="17"/>
      <c r="AG33" s="20"/>
      <c r="AH33" s="21"/>
    </row>
    <row r="34" spans="2:45" ht="14.4" customHeight="1" x14ac:dyDescent="0.3">
      <c r="B34" s="3"/>
      <c r="C34" s="3"/>
      <c r="D34" s="3"/>
      <c r="F34" s="9" t="s">
        <v>267</v>
      </c>
      <c r="G34" s="195" t="s">
        <v>268</v>
      </c>
      <c r="H34" s="195"/>
      <c r="I34" s="195"/>
      <c r="J34" s="195"/>
      <c r="K34" s="195"/>
      <c r="L34" s="195"/>
      <c r="M34" s="195"/>
      <c r="N34" s="195"/>
      <c r="O34" s="195"/>
      <c r="P34" s="196"/>
      <c r="R34" s="9" t="s">
        <v>267</v>
      </c>
      <c r="S34" s="195" t="s">
        <v>269</v>
      </c>
      <c r="T34" s="195"/>
      <c r="U34" s="195"/>
      <c r="V34" s="195"/>
      <c r="W34" s="195"/>
      <c r="X34" s="195"/>
      <c r="Y34" s="196"/>
      <c r="AA34" s="9" t="s">
        <v>267</v>
      </c>
      <c r="AB34" s="195"/>
      <c r="AC34" s="195"/>
      <c r="AD34" s="195"/>
      <c r="AE34" s="195"/>
      <c r="AF34" s="195"/>
      <c r="AG34" s="195"/>
      <c r="AH34" s="196"/>
    </row>
    <row r="35" spans="2:45" x14ac:dyDescent="0.3">
      <c r="B35" s="3"/>
      <c r="C35" s="3"/>
      <c r="D35" s="3"/>
      <c r="F35" s="11"/>
      <c r="G35" s="197"/>
      <c r="H35" s="197"/>
      <c r="I35" s="197"/>
      <c r="J35" s="197"/>
      <c r="K35" s="197"/>
      <c r="L35" s="197"/>
      <c r="M35" s="197"/>
      <c r="N35" s="197"/>
      <c r="O35" s="197"/>
      <c r="P35" s="198"/>
      <c r="R35" s="11"/>
      <c r="S35" s="197"/>
      <c r="T35" s="197"/>
      <c r="U35" s="197"/>
      <c r="V35" s="197"/>
      <c r="W35" s="197"/>
      <c r="X35" s="197"/>
      <c r="Y35" s="198"/>
      <c r="AA35" s="11"/>
      <c r="AB35" s="197"/>
      <c r="AC35" s="197"/>
      <c r="AD35" s="197"/>
      <c r="AE35" s="197"/>
      <c r="AF35" s="197"/>
      <c r="AG35" s="197"/>
      <c r="AH35" s="198"/>
    </row>
    <row r="36" spans="2:45" x14ac:dyDescent="0.3">
      <c r="B36" s="3"/>
      <c r="C36" s="3"/>
      <c r="D36" s="3"/>
      <c r="F36" s="11"/>
      <c r="G36" s="197"/>
      <c r="H36" s="197"/>
      <c r="I36" s="197"/>
      <c r="J36" s="197"/>
      <c r="K36" s="197"/>
      <c r="L36" s="197"/>
      <c r="M36" s="197"/>
      <c r="N36" s="197"/>
      <c r="O36" s="197"/>
      <c r="P36" s="198"/>
      <c r="R36" s="11"/>
      <c r="S36" s="197"/>
      <c r="T36" s="197"/>
      <c r="U36" s="197"/>
      <c r="V36" s="197"/>
      <c r="W36" s="197"/>
      <c r="X36" s="197"/>
      <c r="Y36" s="198"/>
      <c r="AA36" s="11"/>
      <c r="AB36" s="197"/>
      <c r="AC36" s="197"/>
      <c r="AD36" s="197"/>
      <c r="AE36" s="197"/>
      <c r="AF36" s="197"/>
      <c r="AG36" s="197"/>
      <c r="AH36" s="198"/>
    </row>
    <row r="37" spans="2:45" x14ac:dyDescent="0.3">
      <c r="B37" s="3"/>
      <c r="C37" s="3"/>
      <c r="D37" s="3"/>
      <c r="F37" s="11"/>
      <c r="G37" s="197"/>
      <c r="H37" s="197"/>
      <c r="I37" s="197"/>
      <c r="J37" s="197"/>
      <c r="K37" s="197"/>
      <c r="L37" s="197"/>
      <c r="M37" s="197"/>
      <c r="N37" s="197"/>
      <c r="O37" s="197"/>
      <c r="P37" s="198"/>
      <c r="R37" s="11"/>
      <c r="S37" s="197"/>
      <c r="T37" s="197"/>
      <c r="U37" s="197"/>
      <c r="V37" s="197"/>
      <c r="W37" s="197"/>
      <c r="X37" s="197"/>
      <c r="Y37" s="198"/>
      <c r="AA37" s="11"/>
      <c r="AB37" s="197"/>
      <c r="AC37" s="197"/>
      <c r="AD37" s="197"/>
      <c r="AE37" s="197"/>
      <c r="AF37" s="197"/>
      <c r="AG37" s="197"/>
      <c r="AH37" s="198"/>
    </row>
    <row r="38" spans="2:45" x14ac:dyDescent="0.3">
      <c r="B38" s="3"/>
      <c r="C38" s="3"/>
      <c r="D38" s="3"/>
      <c r="F38" s="11"/>
      <c r="G38" s="197"/>
      <c r="H38" s="197"/>
      <c r="I38" s="197"/>
      <c r="J38" s="197"/>
      <c r="K38" s="197"/>
      <c r="L38" s="197"/>
      <c r="M38" s="197"/>
      <c r="N38" s="197"/>
      <c r="O38" s="197"/>
      <c r="P38" s="198"/>
      <c r="R38" s="11"/>
      <c r="S38" s="197"/>
      <c r="T38" s="197"/>
      <c r="U38" s="197"/>
      <c r="V38" s="197"/>
      <c r="W38" s="197"/>
      <c r="X38" s="197"/>
      <c r="Y38" s="198"/>
      <c r="AA38" s="11"/>
      <c r="AB38" s="197"/>
      <c r="AC38" s="197"/>
      <c r="AD38" s="197"/>
      <c r="AE38" s="197"/>
      <c r="AF38" s="197"/>
      <c r="AG38" s="197"/>
      <c r="AH38" s="198"/>
    </row>
    <row r="39" spans="2:45" ht="15" thickBot="1" x14ac:dyDescent="0.35">
      <c r="B39" s="3"/>
      <c r="C39" s="3"/>
      <c r="D39" s="3"/>
      <c r="F39" s="22"/>
      <c r="G39" s="199"/>
      <c r="H39" s="199"/>
      <c r="I39" s="199"/>
      <c r="J39" s="199"/>
      <c r="K39" s="199"/>
      <c r="L39" s="199"/>
      <c r="M39" s="199"/>
      <c r="N39" s="199"/>
      <c r="O39" s="199"/>
      <c r="P39" s="200"/>
      <c r="R39" s="22"/>
      <c r="S39" s="199"/>
      <c r="T39" s="199"/>
      <c r="U39" s="199"/>
      <c r="V39" s="199"/>
      <c r="W39" s="199"/>
      <c r="X39" s="199"/>
      <c r="Y39" s="200"/>
      <c r="AA39" s="22"/>
      <c r="AB39" s="199"/>
      <c r="AC39" s="199"/>
      <c r="AD39" s="199"/>
      <c r="AE39" s="199"/>
      <c r="AF39" s="199"/>
      <c r="AG39" s="199"/>
      <c r="AH39" s="200"/>
    </row>
    <row r="40" spans="2:45" x14ac:dyDescent="0.3">
      <c r="B40" s="3"/>
      <c r="C40" s="3"/>
      <c r="D40" s="3"/>
    </row>
    <row r="41" spans="2:45" ht="15" thickBot="1" x14ac:dyDescent="0.35">
      <c r="B41" s="3"/>
      <c r="C41" s="3"/>
      <c r="D41" s="3"/>
    </row>
    <row r="42" spans="2:45" ht="20.399999999999999" thickBot="1" x14ac:dyDescent="0.45">
      <c r="B42" s="3"/>
      <c r="C42" s="3"/>
      <c r="D42" s="3"/>
      <c r="F42" s="188" t="s">
        <v>270</v>
      </c>
      <c r="G42" s="189"/>
      <c r="H42" s="189"/>
      <c r="I42" s="189"/>
      <c r="J42" s="189"/>
      <c r="K42" s="189"/>
      <c r="L42" s="189"/>
      <c r="M42" s="189"/>
      <c r="N42" s="189"/>
      <c r="O42" s="189"/>
      <c r="P42" s="189"/>
      <c r="Q42" s="189"/>
      <c r="R42" s="190"/>
      <c r="T42" s="188" t="s">
        <v>270</v>
      </c>
      <c r="U42" s="189"/>
      <c r="V42" s="189"/>
      <c r="W42" s="189"/>
      <c r="X42" s="189"/>
      <c r="Y42" s="189"/>
      <c r="Z42" s="189"/>
      <c r="AA42" s="190"/>
      <c r="AC42" s="188" t="s">
        <v>270</v>
      </c>
      <c r="AD42" s="189"/>
      <c r="AE42" s="189"/>
      <c r="AF42" s="189"/>
      <c r="AG42" s="189"/>
      <c r="AH42" s="189"/>
      <c r="AI42" s="189"/>
      <c r="AJ42" s="190"/>
      <c r="AL42" s="188" t="s">
        <v>270</v>
      </c>
      <c r="AM42" s="189"/>
      <c r="AN42" s="189"/>
      <c r="AO42" s="189"/>
      <c r="AP42" s="189"/>
      <c r="AQ42" s="189"/>
      <c r="AR42" s="189"/>
      <c r="AS42" s="190"/>
    </row>
    <row r="43" spans="2:45" ht="18.600000000000001" thickTop="1" thickBot="1" x14ac:dyDescent="0.4">
      <c r="B43" s="3"/>
      <c r="C43" s="3"/>
      <c r="D43" s="3"/>
      <c r="F43" s="216" t="s">
        <v>245</v>
      </c>
      <c r="G43" s="217"/>
      <c r="H43" s="217"/>
      <c r="I43" s="217"/>
      <c r="J43" s="217"/>
      <c r="K43" s="217"/>
      <c r="L43" s="217"/>
      <c r="M43" s="217"/>
      <c r="N43" s="217"/>
      <c r="O43" s="217"/>
      <c r="P43" s="217"/>
      <c r="Q43" s="217"/>
      <c r="R43" s="218"/>
      <c r="T43" s="216" t="s">
        <v>246</v>
      </c>
      <c r="U43" s="217"/>
      <c r="V43" s="217"/>
      <c r="W43" s="217"/>
      <c r="X43" s="217"/>
      <c r="Y43" s="217"/>
      <c r="Z43" s="217"/>
      <c r="AA43" s="218"/>
      <c r="AC43" s="216" t="s">
        <v>247</v>
      </c>
      <c r="AD43" s="217"/>
      <c r="AE43" s="217"/>
      <c r="AF43" s="217"/>
      <c r="AG43" s="217"/>
      <c r="AH43" s="217"/>
      <c r="AI43" s="217"/>
      <c r="AJ43" s="218"/>
      <c r="AL43" s="216" t="s">
        <v>271</v>
      </c>
      <c r="AM43" s="217"/>
      <c r="AN43" s="217"/>
      <c r="AO43" s="217"/>
      <c r="AP43" s="217"/>
      <c r="AQ43" s="217"/>
      <c r="AR43" s="217"/>
      <c r="AS43" s="218"/>
    </row>
    <row r="44" spans="2:45" ht="15" thickTop="1" x14ac:dyDescent="0.3">
      <c r="B44" s="3"/>
      <c r="C44" s="3"/>
      <c r="D44" s="3"/>
      <c r="F44" s="6" t="s">
        <v>248</v>
      </c>
      <c r="G44" s="194">
        <v>45392</v>
      </c>
      <c r="H44" s="194"/>
      <c r="I44" s="194"/>
      <c r="J44" s="194"/>
      <c r="K44" s="194"/>
      <c r="L44" s="65"/>
      <c r="M44" s="65"/>
      <c r="N44" s="7"/>
      <c r="O44" s="7"/>
      <c r="P44" s="7"/>
      <c r="Q44" s="7"/>
      <c r="R44" s="8"/>
      <c r="T44" s="6" t="s">
        <v>248</v>
      </c>
      <c r="U44" s="194">
        <v>45392</v>
      </c>
      <c r="V44" s="194"/>
      <c r="W44" s="194"/>
      <c r="X44" s="194"/>
      <c r="Y44" s="194"/>
      <c r="Z44" s="7"/>
      <c r="AA44" s="8"/>
      <c r="AC44" s="6" t="s">
        <v>248</v>
      </c>
      <c r="AD44" s="194">
        <v>45392</v>
      </c>
      <c r="AE44" s="194"/>
      <c r="AF44" s="194"/>
      <c r="AG44" s="194"/>
      <c r="AH44" s="194"/>
      <c r="AI44" s="7"/>
      <c r="AJ44" s="8"/>
      <c r="AL44" s="6" t="s">
        <v>248</v>
      </c>
      <c r="AM44" s="194">
        <v>45400</v>
      </c>
      <c r="AN44" s="194"/>
      <c r="AO44" s="194"/>
      <c r="AP44" s="194"/>
      <c r="AQ44" s="194"/>
      <c r="AR44" s="7"/>
      <c r="AS44" s="8"/>
    </row>
    <row r="45" spans="2:45" x14ac:dyDescent="0.3">
      <c r="B45" s="3"/>
      <c r="C45" s="3"/>
      <c r="D45" s="3"/>
      <c r="F45" s="9" t="s">
        <v>249</v>
      </c>
      <c r="G45" s="23" t="s">
        <v>250</v>
      </c>
      <c r="H45" s="23" t="s">
        <v>251</v>
      </c>
      <c r="I45" s="23" t="s">
        <v>252</v>
      </c>
      <c r="J45" s="23" t="s">
        <v>253</v>
      </c>
      <c r="K45" s="23"/>
      <c r="L45" s="23"/>
      <c r="M45" s="23"/>
      <c r="N45" s="23"/>
      <c r="O45" s="23"/>
      <c r="P45" s="23"/>
      <c r="Q45" s="23"/>
      <c r="R45" s="10"/>
      <c r="T45" s="9" t="s">
        <v>249</v>
      </c>
      <c r="U45" s="23" t="s">
        <v>250</v>
      </c>
      <c r="V45" s="23" t="s">
        <v>251</v>
      </c>
      <c r="W45" s="23" t="s">
        <v>252</v>
      </c>
      <c r="X45" s="23" t="s">
        <v>253</v>
      </c>
      <c r="Y45" s="23"/>
      <c r="Z45" s="23"/>
      <c r="AA45" s="10"/>
      <c r="AC45" s="9" t="s">
        <v>249</v>
      </c>
      <c r="AD45" s="23" t="s">
        <v>250</v>
      </c>
      <c r="AE45" s="23" t="s">
        <v>251</v>
      </c>
      <c r="AF45" s="23" t="s">
        <v>252</v>
      </c>
      <c r="AG45" s="23" t="s">
        <v>253</v>
      </c>
      <c r="AH45" s="23"/>
      <c r="AI45" s="23"/>
      <c r="AJ45" s="10"/>
      <c r="AL45" s="9" t="s">
        <v>249</v>
      </c>
      <c r="AM45" s="23" t="s">
        <v>250</v>
      </c>
      <c r="AN45" s="23" t="s">
        <v>251</v>
      </c>
      <c r="AO45" s="23" t="s">
        <v>252</v>
      </c>
      <c r="AP45" s="23" t="s">
        <v>253</v>
      </c>
      <c r="AQ45" s="23"/>
      <c r="AR45" s="23"/>
      <c r="AS45" s="10"/>
    </row>
    <row r="46" spans="2:45" x14ac:dyDescent="0.3">
      <c r="B46" s="3"/>
      <c r="C46" s="3"/>
      <c r="D46" s="3"/>
      <c r="F46" s="11"/>
      <c r="H46" s="25">
        <v>7.01</v>
      </c>
      <c r="I46" s="25">
        <v>0</v>
      </c>
      <c r="J46" s="25">
        <v>0</v>
      </c>
      <c r="K46" s="25"/>
      <c r="L46" s="25"/>
      <c r="M46" s="25"/>
      <c r="N46" s="25"/>
      <c r="O46" s="25"/>
      <c r="P46" s="25"/>
      <c r="Q46" s="25"/>
      <c r="R46" s="10"/>
      <c r="T46" s="11"/>
      <c r="V46" s="25">
        <v>7.01</v>
      </c>
      <c r="W46" s="25">
        <v>0</v>
      </c>
      <c r="X46" s="25">
        <v>0</v>
      </c>
      <c r="Y46" s="25"/>
      <c r="Z46" s="25"/>
      <c r="AA46" s="10"/>
      <c r="AC46" s="11"/>
      <c r="AE46" s="25">
        <v>7.01</v>
      </c>
      <c r="AF46" s="25">
        <v>0</v>
      </c>
      <c r="AG46" s="25">
        <v>0</v>
      </c>
      <c r="AH46" s="25"/>
      <c r="AI46" s="25"/>
      <c r="AJ46" s="10"/>
      <c r="AL46" s="11"/>
      <c r="AN46" s="25">
        <v>7.01</v>
      </c>
      <c r="AO46" s="25">
        <v>0</v>
      </c>
      <c r="AP46" s="25">
        <v>0</v>
      </c>
      <c r="AQ46" s="25"/>
      <c r="AR46" s="25"/>
      <c r="AS46" s="10"/>
    </row>
    <row r="47" spans="2:45" x14ac:dyDescent="0.3">
      <c r="B47" s="3"/>
      <c r="C47" s="3"/>
      <c r="D47" s="3"/>
      <c r="F47" s="11"/>
      <c r="R47" s="10"/>
      <c r="T47" s="11"/>
      <c r="AA47" s="10"/>
      <c r="AC47" s="11"/>
      <c r="AJ47" s="10"/>
      <c r="AL47" s="11"/>
      <c r="AS47" s="10"/>
    </row>
    <row r="48" spans="2:45" x14ac:dyDescent="0.3">
      <c r="F48" s="12" t="s">
        <v>256</v>
      </c>
      <c r="G48" s="4" t="s">
        <v>250</v>
      </c>
      <c r="H48" s="4" t="s">
        <v>251</v>
      </c>
      <c r="I48" s="5" t="s">
        <v>257</v>
      </c>
      <c r="J48" s="4" t="s">
        <v>252</v>
      </c>
      <c r="K48" s="4" t="s">
        <v>253</v>
      </c>
      <c r="L48" s="4"/>
      <c r="M48" s="4"/>
      <c r="N48" s="4" t="s">
        <v>272</v>
      </c>
      <c r="O48" s="4"/>
      <c r="P48" s="4" t="s">
        <v>273</v>
      </c>
      <c r="Q48" s="4" t="s">
        <v>255</v>
      </c>
      <c r="R48" s="13" t="s">
        <v>258</v>
      </c>
      <c r="T48" s="12" t="s">
        <v>256</v>
      </c>
      <c r="U48" s="4" t="s">
        <v>250</v>
      </c>
      <c r="V48" s="4" t="s">
        <v>251</v>
      </c>
      <c r="W48" s="5" t="s">
        <v>257</v>
      </c>
      <c r="X48" s="4" t="s">
        <v>252</v>
      </c>
      <c r="Y48" s="4" t="s">
        <v>253</v>
      </c>
      <c r="Z48" s="4" t="s">
        <v>273</v>
      </c>
      <c r="AA48" s="13" t="s">
        <v>258</v>
      </c>
      <c r="AC48" s="12" t="s">
        <v>256</v>
      </c>
      <c r="AD48" s="4" t="s">
        <v>250</v>
      </c>
      <c r="AE48" s="4" t="s">
        <v>251</v>
      </c>
      <c r="AF48" s="5" t="s">
        <v>257</v>
      </c>
      <c r="AG48" s="4" t="s">
        <v>252</v>
      </c>
      <c r="AH48" s="4" t="s">
        <v>253</v>
      </c>
      <c r="AI48" s="4" t="s">
        <v>273</v>
      </c>
      <c r="AJ48" s="13" t="s">
        <v>258</v>
      </c>
      <c r="AL48" s="12" t="s">
        <v>256</v>
      </c>
      <c r="AM48" s="4" t="s">
        <v>250</v>
      </c>
      <c r="AN48" s="4" t="s">
        <v>251</v>
      </c>
      <c r="AO48" s="5" t="s">
        <v>257</v>
      </c>
      <c r="AP48" s="4" t="s">
        <v>252</v>
      </c>
      <c r="AQ48" s="4" t="s">
        <v>253</v>
      </c>
      <c r="AR48" s="4" t="s">
        <v>273</v>
      </c>
      <c r="AS48" s="13" t="s">
        <v>258</v>
      </c>
    </row>
    <row r="49" spans="6:45" x14ac:dyDescent="0.3">
      <c r="F49" s="24" t="s">
        <v>8</v>
      </c>
      <c r="G49" s="26"/>
      <c r="H49" s="26">
        <v>7.04</v>
      </c>
      <c r="I49" s="27">
        <f>H49-$H$46</f>
        <v>3.0000000000000249E-2</v>
      </c>
      <c r="J49" s="14">
        <v>0.16200000000000001</v>
      </c>
      <c r="K49" s="26">
        <v>1.37</v>
      </c>
      <c r="L49" s="26"/>
      <c r="M49" s="26"/>
      <c r="N49" s="26">
        <v>588</v>
      </c>
      <c r="O49" s="26"/>
      <c r="P49" s="26">
        <v>644</v>
      </c>
      <c r="Q49">
        <f>N49*1%</f>
        <v>5.88</v>
      </c>
      <c r="R49" s="33">
        <f>ABS(P49-N49)</f>
        <v>56</v>
      </c>
      <c r="T49" s="24" t="s">
        <v>8</v>
      </c>
      <c r="U49" s="26"/>
      <c r="V49" s="26"/>
      <c r="W49" s="27">
        <f>V49-$H$46</f>
        <v>-7.01</v>
      </c>
      <c r="X49" s="14">
        <v>0.16300000000000001</v>
      </c>
      <c r="Y49" s="26">
        <v>1.33</v>
      </c>
      <c r="AA49" s="15"/>
      <c r="AC49" s="24" t="s">
        <v>8</v>
      </c>
      <c r="AD49" s="26"/>
      <c r="AE49" s="26"/>
      <c r="AF49" s="27">
        <f>AE49-$H$46</f>
        <v>-7.01</v>
      </c>
      <c r="AG49" s="14">
        <v>0.19600000000000001</v>
      </c>
      <c r="AH49" s="26">
        <v>1.61</v>
      </c>
      <c r="AJ49" s="15"/>
      <c r="AL49" s="24" t="s">
        <v>8</v>
      </c>
      <c r="AM49" s="26"/>
      <c r="AN49" s="26"/>
      <c r="AO49" s="27">
        <f>AN49-$H$46</f>
        <v>-7.01</v>
      </c>
      <c r="AP49" s="14">
        <v>7.0000000000000001E-3</v>
      </c>
      <c r="AQ49" s="26">
        <v>0.06</v>
      </c>
      <c r="AS49" s="15"/>
    </row>
    <row r="50" spans="6:45" x14ac:dyDescent="0.3">
      <c r="F50" s="24" t="s">
        <v>17</v>
      </c>
      <c r="G50" s="26"/>
      <c r="H50" s="26">
        <v>7.29</v>
      </c>
      <c r="I50" s="27">
        <f t="shared" ref="I50:I72" si="3">H50-$H$46</f>
        <v>0.28000000000000025</v>
      </c>
      <c r="J50" s="14">
        <v>0</v>
      </c>
      <c r="K50" s="26">
        <v>0</v>
      </c>
      <c r="L50" s="26"/>
      <c r="M50" s="26"/>
      <c r="N50" s="26">
        <v>588</v>
      </c>
      <c r="O50" s="26"/>
      <c r="P50" s="26">
        <v>647</v>
      </c>
      <c r="Q50">
        <f t="shared" ref="Q50:Q73" si="4">N50*1%</f>
        <v>5.88</v>
      </c>
      <c r="R50" s="33">
        <f t="shared" ref="R50:R73" si="5">ABS(P50-N50)</f>
        <v>59</v>
      </c>
      <c r="T50" s="24" t="s">
        <v>17</v>
      </c>
      <c r="U50" s="26"/>
      <c r="V50" s="39"/>
      <c r="W50" s="27">
        <f t="shared" ref="W50:W72" si="6">V50-$H$46</f>
        <v>-7.01</v>
      </c>
      <c r="X50" s="14"/>
      <c r="Y50" s="26"/>
      <c r="AA50" s="15"/>
      <c r="AC50" s="35" t="s">
        <v>17</v>
      </c>
      <c r="AD50" s="26"/>
      <c r="AE50" s="26">
        <v>7.19</v>
      </c>
      <c r="AF50" s="27">
        <f t="shared" ref="AF50:AF73" si="7">AE50-$H$46</f>
        <v>0.1800000000000006</v>
      </c>
      <c r="AG50" s="14"/>
      <c r="AH50" s="26"/>
      <c r="AJ50" s="15"/>
      <c r="AL50" s="37" t="s">
        <v>17</v>
      </c>
      <c r="AM50" s="26"/>
      <c r="AN50" s="26"/>
      <c r="AO50" s="27">
        <f t="shared" ref="AO50:AO73" si="8">AN50-$H$46</f>
        <v>-7.01</v>
      </c>
      <c r="AP50" s="14"/>
      <c r="AQ50" s="26"/>
      <c r="AS50" s="15"/>
    </row>
    <row r="51" spans="6:45" x14ac:dyDescent="0.3">
      <c r="F51" s="24" t="s">
        <v>28</v>
      </c>
      <c r="G51" s="26"/>
      <c r="H51" s="26">
        <v>7.08</v>
      </c>
      <c r="I51" s="27">
        <f t="shared" si="3"/>
        <v>7.0000000000000284E-2</v>
      </c>
      <c r="J51" s="14">
        <v>0.27</v>
      </c>
      <c r="K51" s="26">
        <v>2.2999999999999998</v>
      </c>
      <c r="L51" s="26"/>
      <c r="M51" s="26"/>
      <c r="N51" s="26">
        <v>659</v>
      </c>
      <c r="O51" s="26"/>
      <c r="P51" s="26">
        <v>765</v>
      </c>
      <c r="Q51">
        <f t="shared" si="4"/>
        <v>6.59</v>
      </c>
      <c r="R51" s="33">
        <f t="shared" si="5"/>
        <v>106</v>
      </c>
      <c r="T51" s="24" t="s">
        <v>28</v>
      </c>
      <c r="U51" s="26"/>
      <c r="V51" s="26"/>
      <c r="W51" s="27">
        <f t="shared" si="6"/>
        <v>-7.01</v>
      </c>
      <c r="X51" s="14">
        <v>0.27400000000000002</v>
      </c>
      <c r="Y51" s="26">
        <v>2.27</v>
      </c>
      <c r="AA51" s="15"/>
      <c r="AC51" s="24" t="s">
        <v>28</v>
      </c>
      <c r="AD51" s="26"/>
      <c r="AE51" s="26"/>
      <c r="AF51" s="27">
        <f t="shared" si="7"/>
        <v>-7.01</v>
      </c>
      <c r="AG51" s="14">
        <v>1.6E-2</v>
      </c>
      <c r="AH51" s="26">
        <v>0.13</v>
      </c>
      <c r="AJ51" s="15"/>
      <c r="AL51" s="24" t="s">
        <v>28</v>
      </c>
      <c r="AM51" s="26"/>
      <c r="AN51" s="26"/>
      <c r="AO51" s="27">
        <f t="shared" si="8"/>
        <v>-7.01</v>
      </c>
      <c r="AP51" s="14">
        <v>3.3000000000000002E-2</v>
      </c>
      <c r="AQ51" s="26">
        <v>0.27</v>
      </c>
      <c r="AS51" s="15"/>
    </row>
    <row r="52" spans="6:45" x14ac:dyDescent="0.3">
      <c r="F52" s="24" t="s">
        <v>35</v>
      </c>
      <c r="G52" s="26"/>
      <c r="H52" s="26">
        <v>6.99</v>
      </c>
      <c r="I52" s="27">
        <f t="shared" si="3"/>
        <v>-1.9999999999999574E-2</v>
      </c>
      <c r="J52" s="14">
        <v>0.02</v>
      </c>
      <c r="K52" s="26">
        <v>0.17</v>
      </c>
      <c r="L52" s="26"/>
      <c r="M52" s="26"/>
      <c r="N52" s="26">
        <v>678</v>
      </c>
      <c r="O52" s="26"/>
      <c r="P52" s="26">
        <v>459</v>
      </c>
      <c r="Q52">
        <f t="shared" si="4"/>
        <v>6.78</v>
      </c>
      <c r="R52" s="33">
        <f t="shared" si="5"/>
        <v>219</v>
      </c>
      <c r="T52" s="24" t="s">
        <v>35</v>
      </c>
      <c r="U52" s="26"/>
      <c r="V52" s="26"/>
      <c r="W52" s="27">
        <f t="shared" si="6"/>
        <v>-7.01</v>
      </c>
      <c r="X52" s="14">
        <v>3.3000000000000002E-2</v>
      </c>
      <c r="Y52" s="26">
        <v>0.27</v>
      </c>
      <c r="AA52" s="15"/>
      <c r="AC52" s="24" t="s">
        <v>35</v>
      </c>
      <c r="AD52" s="26"/>
      <c r="AE52" s="26"/>
      <c r="AF52" s="27">
        <f t="shared" si="7"/>
        <v>-7.01</v>
      </c>
      <c r="AJ52" s="15"/>
      <c r="AL52" s="24" t="s">
        <v>35</v>
      </c>
      <c r="AM52" s="26"/>
      <c r="AN52" s="26"/>
      <c r="AO52" s="27">
        <f t="shared" si="8"/>
        <v>-7.01</v>
      </c>
      <c r="AP52" s="14" t="s">
        <v>274</v>
      </c>
      <c r="AQ52" s="26"/>
      <c r="AS52" s="15"/>
    </row>
    <row r="53" spans="6:45" x14ac:dyDescent="0.3">
      <c r="F53" s="24" t="s">
        <v>45</v>
      </c>
      <c r="G53" s="26"/>
      <c r="H53" s="28" t="s">
        <v>265</v>
      </c>
      <c r="I53" s="27" t="s">
        <v>266</v>
      </c>
      <c r="J53" s="14">
        <v>0</v>
      </c>
      <c r="K53" s="26">
        <v>0</v>
      </c>
      <c r="L53" s="26"/>
      <c r="M53" s="26"/>
      <c r="N53" s="26">
        <v>882</v>
      </c>
      <c r="O53" s="26"/>
      <c r="P53" s="26">
        <v>544</v>
      </c>
      <c r="Q53">
        <f t="shared" si="4"/>
        <v>8.82</v>
      </c>
      <c r="R53" s="33">
        <f t="shared" si="5"/>
        <v>338</v>
      </c>
      <c r="T53" s="35" t="s">
        <v>45</v>
      </c>
      <c r="U53" s="26"/>
      <c r="V53" s="26">
        <v>7.2</v>
      </c>
      <c r="W53" s="27">
        <f t="shared" si="6"/>
        <v>0.19000000000000039</v>
      </c>
      <c r="X53" s="14"/>
      <c r="Y53" s="26"/>
      <c r="AA53" s="15"/>
      <c r="AC53" s="37" t="s">
        <v>45</v>
      </c>
      <c r="AD53" s="26"/>
      <c r="AE53" s="26"/>
      <c r="AF53" s="27">
        <f t="shared" si="7"/>
        <v>-7.01</v>
      </c>
      <c r="AG53" s="14"/>
      <c r="AH53" s="26"/>
      <c r="AJ53" s="15"/>
      <c r="AL53" s="37" t="s">
        <v>45</v>
      </c>
      <c r="AM53" s="26"/>
      <c r="AN53" s="26"/>
      <c r="AO53" s="27">
        <f t="shared" si="8"/>
        <v>-7.01</v>
      </c>
      <c r="AP53" s="14"/>
      <c r="AQ53" s="26"/>
      <c r="AS53" s="15"/>
    </row>
    <row r="54" spans="6:45" x14ac:dyDescent="0.3">
      <c r="F54" s="11" t="s">
        <v>55</v>
      </c>
      <c r="G54" s="26"/>
      <c r="H54" s="26">
        <v>7.02</v>
      </c>
      <c r="I54" s="27">
        <f t="shared" si="3"/>
        <v>9.9999999999997868E-3</v>
      </c>
      <c r="J54" s="14">
        <v>0</v>
      </c>
      <c r="K54" s="26">
        <v>0</v>
      </c>
      <c r="L54" s="26"/>
      <c r="M54" s="26"/>
      <c r="N54" s="26">
        <v>696</v>
      </c>
      <c r="O54" s="26"/>
      <c r="P54" s="26">
        <v>772</v>
      </c>
      <c r="Q54">
        <f t="shared" si="4"/>
        <v>6.96</v>
      </c>
      <c r="R54" s="33">
        <f t="shared" si="5"/>
        <v>76</v>
      </c>
      <c r="T54" s="11" t="s">
        <v>55</v>
      </c>
      <c r="U54" s="26"/>
      <c r="V54" s="26"/>
      <c r="W54" s="27">
        <f t="shared" si="6"/>
        <v>-7.01</v>
      </c>
      <c r="X54" s="14"/>
      <c r="Y54" s="26"/>
      <c r="AA54" s="15"/>
      <c r="AC54" s="37" t="s">
        <v>55</v>
      </c>
      <c r="AD54" s="26"/>
      <c r="AE54" s="26"/>
      <c r="AF54" s="27">
        <f t="shared" si="7"/>
        <v>-7.01</v>
      </c>
      <c r="AG54" s="14"/>
      <c r="AH54" s="26"/>
      <c r="AJ54" s="15"/>
      <c r="AL54" s="37" t="s">
        <v>55</v>
      </c>
      <c r="AM54" s="26"/>
      <c r="AN54" s="26"/>
      <c r="AO54" s="27">
        <f t="shared" si="8"/>
        <v>-7.01</v>
      </c>
      <c r="AP54" s="14"/>
      <c r="AQ54" s="26"/>
      <c r="AS54" s="15"/>
    </row>
    <row r="55" spans="6:45" x14ac:dyDescent="0.3">
      <c r="F55" s="24" t="s">
        <v>63</v>
      </c>
      <c r="G55" s="26"/>
      <c r="H55" s="28" t="s">
        <v>265</v>
      </c>
      <c r="I55" s="27" t="s">
        <v>266</v>
      </c>
      <c r="J55" s="14">
        <v>0</v>
      </c>
      <c r="K55" s="26">
        <v>0</v>
      </c>
      <c r="L55" s="26"/>
      <c r="M55" s="26"/>
      <c r="N55" s="26">
        <v>910</v>
      </c>
      <c r="O55" s="26"/>
      <c r="P55" s="26">
        <v>1533</v>
      </c>
      <c r="Q55">
        <f t="shared" si="4"/>
        <v>9.1</v>
      </c>
      <c r="R55" s="33">
        <f t="shared" si="5"/>
        <v>623</v>
      </c>
      <c r="T55" s="24" t="s">
        <v>63</v>
      </c>
      <c r="U55" s="26"/>
      <c r="V55" s="39"/>
      <c r="W55" s="27">
        <f t="shared" si="6"/>
        <v>-7.01</v>
      </c>
      <c r="X55" s="14"/>
      <c r="Y55" s="26"/>
      <c r="AA55" s="15"/>
      <c r="AC55" s="35" t="s">
        <v>63</v>
      </c>
      <c r="AD55" s="26"/>
      <c r="AE55" s="26">
        <v>7.2</v>
      </c>
      <c r="AF55" s="27">
        <f t="shared" si="7"/>
        <v>0.19000000000000039</v>
      </c>
      <c r="AG55" s="14"/>
      <c r="AH55" s="26"/>
      <c r="AJ55" s="15"/>
      <c r="AL55" s="37" t="s">
        <v>63</v>
      </c>
      <c r="AM55" s="26"/>
      <c r="AN55" s="26"/>
      <c r="AO55" s="27">
        <f t="shared" si="8"/>
        <v>-7.01</v>
      </c>
      <c r="AP55" s="14"/>
      <c r="AQ55" s="26"/>
      <c r="AS55" s="15"/>
    </row>
    <row r="56" spans="6:45" x14ac:dyDescent="0.3">
      <c r="F56" s="24" t="s">
        <v>72</v>
      </c>
      <c r="G56" s="26"/>
      <c r="H56" s="28" t="s">
        <v>265</v>
      </c>
      <c r="I56" s="27" t="s">
        <v>266</v>
      </c>
      <c r="J56" s="14">
        <v>0</v>
      </c>
      <c r="K56" s="26">
        <v>0</v>
      </c>
      <c r="L56" s="26"/>
      <c r="M56" s="26"/>
      <c r="N56" s="26">
        <v>924</v>
      </c>
      <c r="O56" s="26"/>
      <c r="P56" s="26">
        <v>1003</v>
      </c>
      <c r="Q56">
        <f t="shared" si="4"/>
        <v>9.24</v>
      </c>
      <c r="R56" s="33">
        <f t="shared" si="5"/>
        <v>79</v>
      </c>
      <c r="T56" s="35" t="s">
        <v>72</v>
      </c>
      <c r="U56" s="26"/>
      <c r="V56" s="26">
        <v>7.09</v>
      </c>
      <c r="W56" s="27">
        <f t="shared" si="6"/>
        <v>8.0000000000000071E-2</v>
      </c>
      <c r="X56" s="14"/>
      <c r="Y56" s="26"/>
      <c r="AA56" s="15"/>
      <c r="AC56" s="37" t="s">
        <v>72</v>
      </c>
      <c r="AD56" s="26"/>
      <c r="AE56" s="26"/>
      <c r="AF56" s="27">
        <f t="shared" si="7"/>
        <v>-7.01</v>
      </c>
      <c r="AG56" s="14"/>
      <c r="AH56" s="26"/>
      <c r="AJ56" s="15"/>
      <c r="AL56" s="37" t="s">
        <v>72</v>
      </c>
      <c r="AM56" s="26"/>
      <c r="AN56" s="26"/>
      <c r="AO56" s="27">
        <f t="shared" si="8"/>
        <v>-7.01</v>
      </c>
      <c r="AP56" s="14"/>
      <c r="AQ56" s="26"/>
      <c r="AS56" s="15"/>
    </row>
    <row r="57" spans="6:45" x14ac:dyDescent="0.3">
      <c r="F57" s="11" t="s">
        <v>82</v>
      </c>
      <c r="G57" s="26"/>
      <c r="H57" s="26">
        <v>7.1</v>
      </c>
      <c r="I57" s="27">
        <f t="shared" si="3"/>
        <v>8.9999999999999858E-2</v>
      </c>
      <c r="J57" s="14">
        <v>0</v>
      </c>
      <c r="K57" s="26">
        <v>0</v>
      </c>
      <c r="L57" s="26"/>
      <c r="M57" s="26"/>
      <c r="N57" s="26">
        <v>702</v>
      </c>
      <c r="O57" s="26"/>
      <c r="P57" s="26">
        <v>771</v>
      </c>
      <c r="Q57">
        <f t="shared" si="4"/>
        <v>7.0200000000000005</v>
      </c>
      <c r="R57" s="33">
        <f t="shared" si="5"/>
        <v>69</v>
      </c>
      <c r="T57" s="11" t="s">
        <v>82</v>
      </c>
      <c r="U57" s="26"/>
      <c r="V57" s="26"/>
      <c r="W57" s="27">
        <f t="shared" si="6"/>
        <v>-7.01</v>
      </c>
      <c r="X57" s="14"/>
      <c r="Y57" s="26"/>
      <c r="AA57" s="15"/>
      <c r="AC57" s="37" t="s">
        <v>82</v>
      </c>
      <c r="AD57" s="26"/>
      <c r="AE57" s="26"/>
      <c r="AF57" s="27">
        <f t="shared" si="7"/>
        <v>-7.01</v>
      </c>
      <c r="AG57" s="14"/>
      <c r="AH57" s="26"/>
      <c r="AJ57" s="15"/>
      <c r="AL57" s="37" t="s">
        <v>82</v>
      </c>
      <c r="AM57" s="26"/>
      <c r="AN57" s="26"/>
      <c r="AO57" s="27">
        <f t="shared" si="8"/>
        <v>-7.01</v>
      </c>
      <c r="AP57" s="14"/>
      <c r="AQ57" s="26"/>
      <c r="AS57" s="15"/>
    </row>
    <row r="58" spans="6:45" x14ac:dyDescent="0.3">
      <c r="F58" s="11" t="s">
        <v>91</v>
      </c>
      <c r="G58" s="26"/>
      <c r="H58" s="26">
        <v>7.07</v>
      </c>
      <c r="I58" s="27">
        <f t="shared" si="3"/>
        <v>6.0000000000000497E-2</v>
      </c>
      <c r="J58" s="14">
        <v>0</v>
      </c>
      <c r="K58" s="26">
        <v>0</v>
      </c>
      <c r="L58" s="26"/>
      <c r="M58" s="26"/>
      <c r="N58" s="26">
        <v>705</v>
      </c>
      <c r="O58" s="26"/>
      <c r="P58" s="26">
        <v>665</v>
      </c>
      <c r="Q58">
        <f t="shared" si="4"/>
        <v>7.05</v>
      </c>
      <c r="R58" s="33">
        <f t="shared" si="5"/>
        <v>40</v>
      </c>
      <c r="T58" s="11" t="s">
        <v>91</v>
      </c>
      <c r="U58" s="26"/>
      <c r="V58" s="26"/>
      <c r="W58" s="27">
        <f t="shared" si="6"/>
        <v>-7.01</v>
      </c>
      <c r="X58" s="14"/>
      <c r="Y58" s="26"/>
      <c r="AA58" s="15"/>
      <c r="AC58" s="37" t="s">
        <v>91</v>
      </c>
      <c r="AD58" s="26"/>
      <c r="AE58" s="26"/>
      <c r="AF58" s="27">
        <f t="shared" si="7"/>
        <v>-7.01</v>
      </c>
      <c r="AG58" s="14"/>
      <c r="AH58" s="26"/>
      <c r="AJ58" s="15"/>
      <c r="AL58" s="37" t="s">
        <v>91</v>
      </c>
      <c r="AM58" s="26"/>
      <c r="AN58" s="26"/>
      <c r="AO58" s="27">
        <f t="shared" si="8"/>
        <v>-7.01</v>
      </c>
      <c r="AP58" s="14"/>
      <c r="AQ58" s="26"/>
      <c r="AS58" s="15"/>
    </row>
    <row r="59" spans="6:45" x14ac:dyDescent="0.3">
      <c r="F59" s="11" t="s">
        <v>101</v>
      </c>
      <c r="G59" s="26"/>
      <c r="H59" s="26">
        <v>6.88</v>
      </c>
      <c r="I59" s="27">
        <f t="shared" si="3"/>
        <v>-0.12999999999999989</v>
      </c>
      <c r="J59" s="14">
        <v>0</v>
      </c>
      <c r="K59" s="26">
        <v>0</v>
      </c>
      <c r="L59" s="26"/>
      <c r="M59" s="26"/>
      <c r="N59" s="26">
        <v>707</v>
      </c>
      <c r="O59" s="26"/>
      <c r="P59" s="26">
        <v>269</v>
      </c>
      <c r="Q59">
        <f t="shared" si="4"/>
        <v>7.07</v>
      </c>
      <c r="R59" s="33">
        <f t="shared" si="5"/>
        <v>438</v>
      </c>
      <c r="T59" s="11" t="s">
        <v>101</v>
      </c>
      <c r="U59" s="26"/>
      <c r="V59" s="26"/>
      <c r="W59" s="27">
        <f t="shared" si="6"/>
        <v>-7.01</v>
      </c>
      <c r="X59" s="14"/>
      <c r="Y59" s="26"/>
      <c r="AA59" s="15"/>
      <c r="AC59" s="37" t="s">
        <v>101</v>
      </c>
      <c r="AD59" s="26"/>
      <c r="AE59" s="26"/>
      <c r="AF59" s="27">
        <f t="shared" si="7"/>
        <v>-7.01</v>
      </c>
      <c r="AG59" s="14"/>
      <c r="AH59" s="26"/>
      <c r="AJ59" s="15"/>
      <c r="AL59" s="37" t="s">
        <v>101</v>
      </c>
      <c r="AM59" s="26"/>
      <c r="AN59" s="26"/>
      <c r="AO59" s="27">
        <f t="shared" si="8"/>
        <v>-7.01</v>
      </c>
      <c r="AP59" s="14"/>
      <c r="AQ59" s="26"/>
      <c r="AS59" s="15"/>
    </row>
    <row r="60" spans="6:45" x14ac:dyDescent="0.3">
      <c r="F60" s="11" t="s">
        <v>110</v>
      </c>
      <c r="G60" s="26"/>
      <c r="H60" s="26">
        <v>7.07</v>
      </c>
      <c r="I60" s="27">
        <f t="shared" si="3"/>
        <v>6.0000000000000497E-2</v>
      </c>
      <c r="J60" s="14">
        <v>0</v>
      </c>
      <c r="K60" s="26">
        <v>0</v>
      </c>
      <c r="L60" s="26"/>
      <c r="M60" s="26"/>
      <c r="N60" s="26">
        <v>723</v>
      </c>
      <c r="O60" s="26"/>
      <c r="P60" s="26">
        <v>732</v>
      </c>
      <c r="Q60">
        <f t="shared" si="4"/>
        <v>7.23</v>
      </c>
      <c r="R60" s="33">
        <f t="shared" si="5"/>
        <v>9</v>
      </c>
      <c r="T60" s="11" t="s">
        <v>110</v>
      </c>
      <c r="U60" s="26"/>
      <c r="V60" s="26"/>
      <c r="W60" s="27">
        <f t="shared" si="6"/>
        <v>-7.01</v>
      </c>
      <c r="X60" s="14"/>
      <c r="Y60" s="26"/>
      <c r="AA60" s="15"/>
      <c r="AC60" s="37" t="s">
        <v>110</v>
      </c>
      <c r="AD60" s="26"/>
      <c r="AE60" s="26"/>
      <c r="AF60" s="27">
        <f t="shared" si="7"/>
        <v>-7.01</v>
      </c>
      <c r="AG60" s="14"/>
      <c r="AH60" s="26"/>
      <c r="AJ60" s="15"/>
      <c r="AL60" s="37" t="s">
        <v>110</v>
      </c>
      <c r="AM60" s="26"/>
      <c r="AN60" s="26"/>
      <c r="AO60" s="27">
        <f t="shared" si="8"/>
        <v>-7.01</v>
      </c>
      <c r="AP60" s="14"/>
      <c r="AQ60" s="26"/>
      <c r="AS60" s="15"/>
    </row>
    <row r="61" spans="6:45" x14ac:dyDescent="0.3">
      <c r="F61" s="24" t="s">
        <v>116</v>
      </c>
      <c r="G61" s="26"/>
      <c r="H61" s="28" t="s">
        <v>265</v>
      </c>
      <c r="I61" s="27" t="s">
        <v>266</v>
      </c>
      <c r="J61" s="14">
        <v>0</v>
      </c>
      <c r="K61" s="26">
        <v>0</v>
      </c>
      <c r="L61" s="26"/>
      <c r="M61" s="26"/>
      <c r="N61" s="26">
        <v>776</v>
      </c>
      <c r="O61" s="26"/>
      <c r="P61" s="26">
        <v>867</v>
      </c>
      <c r="Q61">
        <f t="shared" si="4"/>
        <v>7.76</v>
      </c>
      <c r="R61" s="33">
        <f t="shared" si="5"/>
        <v>91</v>
      </c>
      <c r="T61" s="35" t="s">
        <v>116</v>
      </c>
      <c r="U61" s="26"/>
      <c r="V61" s="26">
        <v>7.1</v>
      </c>
      <c r="W61" s="27">
        <f t="shared" si="6"/>
        <v>8.9999999999999858E-2</v>
      </c>
      <c r="X61" s="14"/>
      <c r="Y61" s="26"/>
      <c r="AA61" s="15"/>
      <c r="AC61" s="37" t="s">
        <v>116</v>
      </c>
      <c r="AD61" s="26"/>
      <c r="AE61" s="26"/>
      <c r="AF61" s="27">
        <f t="shared" si="7"/>
        <v>-7.01</v>
      </c>
      <c r="AG61" s="14"/>
      <c r="AH61" s="26"/>
      <c r="AJ61" s="15"/>
      <c r="AL61" s="37" t="s">
        <v>116</v>
      </c>
      <c r="AM61" s="26"/>
      <c r="AN61" s="26"/>
      <c r="AO61" s="27">
        <f t="shared" si="8"/>
        <v>-7.01</v>
      </c>
      <c r="AP61" s="14"/>
      <c r="AQ61" s="26"/>
      <c r="AS61" s="15"/>
    </row>
    <row r="62" spans="6:45" x14ac:dyDescent="0.3">
      <c r="F62" s="24" t="s">
        <v>122</v>
      </c>
      <c r="G62" s="26"/>
      <c r="H62" s="26">
        <v>7.01</v>
      </c>
      <c r="I62" s="27">
        <f t="shared" si="3"/>
        <v>0</v>
      </c>
      <c r="J62" s="14">
        <v>5.3999999999999999E-2</v>
      </c>
      <c r="K62" s="26">
        <v>0.46</v>
      </c>
      <c r="L62" s="26"/>
      <c r="M62" s="26"/>
      <c r="N62" s="26">
        <v>745</v>
      </c>
      <c r="O62" s="26"/>
      <c r="P62" s="26">
        <v>273</v>
      </c>
      <c r="Q62">
        <f t="shared" si="4"/>
        <v>7.45</v>
      </c>
      <c r="R62" s="33">
        <f t="shared" si="5"/>
        <v>472</v>
      </c>
      <c r="T62" s="24" t="s">
        <v>122</v>
      </c>
      <c r="U62" s="26"/>
      <c r="V62" s="26"/>
      <c r="W62" s="27">
        <f t="shared" si="6"/>
        <v>-7.01</v>
      </c>
      <c r="X62" s="14">
        <v>0.24</v>
      </c>
      <c r="Y62" s="26">
        <v>0.2</v>
      </c>
      <c r="AA62" s="15"/>
      <c r="AC62" s="24" t="s">
        <v>122</v>
      </c>
      <c r="AD62" s="26"/>
      <c r="AE62" s="26"/>
      <c r="AF62" s="27">
        <f t="shared" si="7"/>
        <v>-7.01</v>
      </c>
      <c r="AG62" s="14"/>
      <c r="AH62" s="26"/>
      <c r="AJ62" s="15"/>
      <c r="AL62" s="24" t="s">
        <v>122</v>
      </c>
      <c r="AM62" s="26"/>
      <c r="AN62" s="26"/>
      <c r="AO62" s="27">
        <f t="shared" si="8"/>
        <v>-7.01</v>
      </c>
      <c r="AP62" s="14"/>
      <c r="AQ62" s="26"/>
      <c r="AS62" s="15"/>
    </row>
    <row r="63" spans="6:45" x14ac:dyDescent="0.3">
      <c r="F63" s="11" t="s">
        <v>128</v>
      </c>
      <c r="G63" s="26"/>
      <c r="H63" s="26">
        <v>7.21</v>
      </c>
      <c r="I63" s="27">
        <f t="shared" si="3"/>
        <v>0.20000000000000018</v>
      </c>
      <c r="J63" s="14">
        <v>0</v>
      </c>
      <c r="K63" s="26">
        <v>0</v>
      </c>
      <c r="L63" s="26"/>
      <c r="M63" s="26"/>
      <c r="N63" s="26">
        <v>734</v>
      </c>
      <c r="O63" s="26"/>
      <c r="P63" s="26">
        <v>857</v>
      </c>
      <c r="Q63">
        <f t="shared" si="4"/>
        <v>7.34</v>
      </c>
      <c r="R63" s="33">
        <f t="shared" si="5"/>
        <v>123</v>
      </c>
      <c r="T63" s="11" t="s">
        <v>128</v>
      </c>
      <c r="U63" s="26"/>
      <c r="V63" s="26"/>
      <c r="W63" s="27">
        <f t="shared" si="6"/>
        <v>-7.01</v>
      </c>
      <c r="X63" s="14"/>
      <c r="Y63" s="26"/>
      <c r="AA63" s="15"/>
      <c r="AC63" s="37" t="s">
        <v>128</v>
      </c>
      <c r="AD63" s="26"/>
      <c r="AE63" s="26"/>
      <c r="AF63" s="27">
        <f t="shared" si="7"/>
        <v>-7.01</v>
      </c>
      <c r="AG63" s="14"/>
      <c r="AH63" s="26"/>
      <c r="AJ63" s="15"/>
      <c r="AL63" s="37" t="s">
        <v>128</v>
      </c>
      <c r="AM63" s="26"/>
      <c r="AN63" s="26"/>
      <c r="AO63" s="27">
        <f t="shared" si="8"/>
        <v>-7.01</v>
      </c>
      <c r="AP63" s="14"/>
      <c r="AQ63" s="26"/>
      <c r="AS63" s="15"/>
    </row>
    <row r="64" spans="6:45" x14ac:dyDescent="0.3">
      <c r="F64" s="36" t="s">
        <v>137</v>
      </c>
      <c r="G64" s="26"/>
      <c r="H64" s="26"/>
      <c r="I64" s="27">
        <f t="shared" si="3"/>
        <v>-7.01</v>
      </c>
      <c r="J64" s="14"/>
      <c r="K64" s="26"/>
      <c r="L64" s="26"/>
      <c r="M64" s="26"/>
      <c r="Q64">
        <f t="shared" si="4"/>
        <v>0</v>
      </c>
      <c r="R64" s="33">
        <f t="shared" si="5"/>
        <v>0</v>
      </c>
      <c r="T64" s="36" t="s">
        <v>137</v>
      </c>
      <c r="U64" s="26"/>
      <c r="V64" s="26"/>
      <c r="W64" s="27">
        <f t="shared" si="6"/>
        <v>-7.01</v>
      </c>
      <c r="X64" s="14"/>
      <c r="Y64" s="26"/>
      <c r="AA64" s="15"/>
      <c r="AC64" s="24" t="s">
        <v>137</v>
      </c>
      <c r="AD64" s="26"/>
      <c r="AE64" s="26">
        <v>7.26</v>
      </c>
      <c r="AF64" s="27">
        <f t="shared" si="7"/>
        <v>0.25</v>
      </c>
      <c r="AG64" s="14"/>
      <c r="AH64" s="26"/>
      <c r="AJ64" s="15"/>
      <c r="AL64" s="35" t="s">
        <v>137</v>
      </c>
      <c r="AM64" s="26"/>
      <c r="AN64" s="26">
        <v>7.02</v>
      </c>
      <c r="AO64" s="27">
        <f t="shared" si="8"/>
        <v>9.9999999999997868E-3</v>
      </c>
      <c r="AP64" s="14"/>
      <c r="AQ64" s="26"/>
      <c r="AS64" s="15"/>
    </row>
    <row r="65" spans="6:45" x14ac:dyDescent="0.3">
      <c r="F65" s="11" t="s">
        <v>144</v>
      </c>
      <c r="G65" s="26"/>
      <c r="H65" s="26">
        <v>7.11</v>
      </c>
      <c r="I65" s="27">
        <f t="shared" si="3"/>
        <v>0.10000000000000053</v>
      </c>
      <c r="J65" s="14">
        <v>0</v>
      </c>
      <c r="K65" s="26">
        <v>0</v>
      </c>
      <c r="L65" s="26"/>
      <c r="M65" s="26"/>
      <c r="N65" s="26">
        <v>719</v>
      </c>
      <c r="O65" s="26"/>
      <c r="P65" s="26">
        <v>861</v>
      </c>
      <c r="Q65">
        <f t="shared" si="4"/>
        <v>7.19</v>
      </c>
      <c r="R65" s="33">
        <f t="shared" si="5"/>
        <v>142</v>
      </c>
      <c r="T65" s="11" t="s">
        <v>144</v>
      </c>
      <c r="U65" s="26"/>
      <c r="V65" s="26"/>
      <c r="W65" s="27">
        <f t="shared" si="6"/>
        <v>-7.01</v>
      </c>
      <c r="X65" s="14"/>
      <c r="Y65" s="26"/>
      <c r="AA65" s="15"/>
      <c r="AC65" s="37" t="s">
        <v>144</v>
      </c>
      <c r="AD65" s="26"/>
      <c r="AE65" s="26"/>
      <c r="AF65" s="27">
        <f t="shared" si="7"/>
        <v>-7.01</v>
      </c>
      <c r="AG65" s="14"/>
      <c r="AH65" s="26"/>
      <c r="AJ65" s="15"/>
      <c r="AL65" s="37" t="s">
        <v>144</v>
      </c>
      <c r="AM65" s="26"/>
      <c r="AN65" s="26"/>
      <c r="AO65" s="27">
        <f t="shared" si="8"/>
        <v>-7.01</v>
      </c>
      <c r="AP65" s="14"/>
      <c r="AQ65" s="26"/>
      <c r="AS65" s="15"/>
    </row>
    <row r="66" spans="6:45" x14ac:dyDescent="0.3">
      <c r="F66" s="24" t="s">
        <v>148</v>
      </c>
      <c r="G66" s="26"/>
      <c r="H66" s="26">
        <v>6.72</v>
      </c>
      <c r="I66" s="27">
        <f t="shared" si="3"/>
        <v>-0.29000000000000004</v>
      </c>
      <c r="J66" s="14">
        <v>0</v>
      </c>
      <c r="K66" s="26">
        <v>0</v>
      </c>
      <c r="L66" s="26"/>
      <c r="M66" s="26"/>
      <c r="N66" s="26">
        <v>730</v>
      </c>
      <c r="O66" s="26"/>
      <c r="P66" s="26">
        <v>1029</v>
      </c>
      <c r="Q66">
        <f t="shared" si="4"/>
        <v>7.3</v>
      </c>
      <c r="R66" s="33">
        <f t="shared" si="5"/>
        <v>299</v>
      </c>
      <c r="T66" s="24" t="s">
        <v>148</v>
      </c>
      <c r="U66" s="26"/>
      <c r="V66" s="39"/>
      <c r="W66" s="27">
        <f t="shared" si="6"/>
        <v>-7.01</v>
      </c>
      <c r="X66" s="14"/>
      <c r="Y66" s="26"/>
      <c r="AA66" s="15"/>
      <c r="AC66" s="35" t="s">
        <v>148</v>
      </c>
      <c r="AD66" s="26"/>
      <c r="AE66" s="26">
        <v>7.16</v>
      </c>
      <c r="AF66" s="27">
        <f t="shared" si="7"/>
        <v>0.15000000000000036</v>
      </c>
      <c r="AG66" s="14"/>
      <c r="AH66" s="26"/>
      <c r="AJ66" s="15"/>
      <c r="AL66" s="37" t="s">
        <v>148</v>
      </c>
      <c r="AM66" s="26"/>
      <c r="AN66" s="26"/>
      <c r="AO66" s="27">
        <f t="shared" si="8"/>
        <v>-7.01</v>
      </c>
      <c r="AP66" s="14"/>
      <c r="AQ66" s="26"/>
      <c r="AS66" s="15"/>
    </row>
    <row r="67" spans="6:45" x14ac:dyDescent="0.3">
      <c r="F67" s="11" t="s">
        <v>154</v>
      </c>
      <c r="G67" s="26"/>
      <c r="H67" s="26">
        <v>7.21</v>
      </c>
      <c r="I67" s="27">
        <f t="shared" si="3"/>
        <v>0.20000000000000018</v>
      </c>
      <c r="J67" s="14">
        <v>0</v>
      </c>
      <c r="K67" s="26">
        <v>0</v>
      </c>
      <c r="L67" s="26"/>
      <c r="M67" s="26"/>
      <c r="N67" s="26">
        <v>772</v>
      </c>
      <c r="O67" s="26"/>
      <c r="P67" s="26">
        <v>802</v>
      </c>
      <c r="Q67">
        <f t="shared" si="4"/>
        <v>7.72</v>
      </c>
      <c r="R67" s="33">
        <f t="shared" si="5"/>
        <v>30</v>
      </c>
      <c r="T67" s="11" t="s">
        <v>154</v>
      </c>
      <c r="U67" s="26"/>
      <c r="V67" s="26"/>
      <c r="W67" s="27">
        <f t="shared" si="6"/>
        <v>-7.01</v>
      </c>
      <c r="X67" s="14"/>
      <c r="Y67" s="26"/>
      <c r="AA67" s="15"/>
      <c r="AC67" s="37" t="s">
        <v>154</v>
      </c>
      <c r="AD67" s="26"/>
      <c r="AE67" s="26"/>
      <c r="AF67" s="27">
        <f t="shared" si="7"/>
        <v>-7.01</v>
      </c>
      <c r="AG67" s="14"/>
      <c r="AH67" s="26"/>
      <c r="AJ67" s="15"/>
      <c r="AL67" s="37" t="s">
        <v>154</v>
      </c>
      <c r="AM67" s="26"/>
      <c r="AN67" s="26"/>
      <c r="AO67" s="27">
        <f t="shared" si="8"/>
        <v>-7.01</v>
      </c>
      <c r="AP67" s="14"/>
      <c r="AQ67" s="26"/>
      <c r="AS67" s="15"/>
    </row>
    <row r="68" spans="6:45" x14ac:dyDescent="0.3">
      <c r="F68" s="36" t="s">
        <v>162</v>
      </c>
      <c r="G68" s="26"/>
      <c r="H68" s="28"/>
      <c r="I68" s="27">
        <f t="shared" si="3"/>
        <v>-7.01</v>
      </c>
      <c r="Q68">
        <f t="shared" ref="Q68" si="9">N68*1%</f>
        <v>0</v>
      </c>
      <c r="R68" s="33">
        <f t="shared" si="5"/>
        <v>0</v>
      </c>
      <c r="T68" s="36" t="s">
        <v>162</v>
      </c>
      <c r="U68" s="26"/>
      <c r="V68" s="26"/>
      <c r="W68" s="27">
        <f t="shared" si="6"/>
        <v>-7.01</v>
      </c>
      <c r="X68" s="14"/>
      <c r="Y68" s="26"/>
      <c r="AA68" s="15"/>
      <c r="AC68" s="37" t="s">
        <v>162</v>
      </c>
      <c r="AD68" s="26"/>
      <c r="AE68" s="26"/>
      <c r="AF68" s="27">
        <f t="shared" si="7"/>
        <v>-7.01</v>
      </c>
      <c r="AG68" s="14"/>
      <c r="AH68" s="26"/>
      <c r="AJ68" s="15"/>
      <c r="AL68" s="37" t="s">
        <v>162</v>
      </c>
      <c r="AM68" s="26"/>
      <c r="AN68" s="26"/>
      <c r="AO68" s="27">
        <f t="shared" si="8"/>
        <v>-7.01</v>
      </c>
      <c r="AP68" s="14"/>
      <c r="AQ68" s="26"/>
      <c r="AS68" s="15"/>
    </row>
    <row r="69" spans="6:45" x14ac:dyDescent="0.3">
      <c r="F69" s="24" t="s">
        <v>170</v>
      </c>
      <c r="G69" s="26"/>
      <c r="H69" s="28" t="s">
        <v>265</v>
      </c>
      <c r="I69" s="27" t="s">
        <v>266</v>
      </c>
      <c r="J69" s="14">
        <v>0</v>
      </c>
      <c r="K69" s="26">
        <v>0</v>
      </c>
      <c r="L69" s="26"/>
      <c r="M69" s="26"/>
      <c r="N69" s="26">
        <v>780</v>
      </c>
      <c r="O69" s="26"/>
      <c r="P69" s="26">
        <v>758</v>
      </c>
      <c r="Q69">
        <f>N69*1%</f>
        <v>7.8</v>
      </c>
      <c r="R69" s="33">
        <f t="shared" si="5"/>
        <v>22</v>
      </c>
      <c r="T69" s="35" t="s">
        <v>170</v>
      </c>
      <c r="U69" s="26"/>
      <c r="V69" s="26">
        <v>7.04</v>
      </c>
      <c r="W69" s="27">
        <f t="shared" si="6"/>
        <v>3.0000000000000249E-2</v>
      </c>
      <c r="X69" s="14"/>
      <c r="Y69" s="26"/>
      <c r="AA69" s="15"/>
      <c r="AC69" s="37" t="s">
        <v>170</v>
      </c>
      <c r="AD69" s="26"/>
      <c r="AE69" s="26"/>
      <c r="AF69" s="27">
        <f t="shared" si="7"/>
        <v>-7.01</v>
      </c>
      <c r="AG69" s="14"/>
      <c r="AH69" s="26"/>
      <c r="AJ69" s="15"/>
      <c r="AL69" s="37" t="s">
        <v>170</v>
      </c>
      <c r="AM69" s="26"/>
      <c r="AN69" s="26"/>
      <c r="AO69" s="27">
        <f t="shared" si="8"/>
        <v>-7.01</v>
      </c>
      <c r="AP69" s="14"/>
      <c r="AQ69" s="26"/>
      <c r="AS69" s="15"/>
    </row>
    <row r="70" spans="6:45" x14ac:dyDescent="0.3">
      <c r="F70" s="11" t="s">
        <v>177</v>
      </c>
      <c r="G70" s="26"/>
      <c r="H70" s="26">
        <v>7.12</v>
      </c>
      <c r="I70" s="27">
        <f t="shared" si="3"/>
        <v>0.11000000000000032</v>
      </c>
      <c r="J70" s="14">
        <v>0</v>
      </c>
      <c r="K70" s="26">
        <v>0</v>
      </c>
      <c r="L70" s="26"/>
      <c r="M70" s="26"/>
      <c r="N70" s="26">
        <v>785</v>
      </c>
      <c r="O70" s="26"/>
      <c r="P70" s="26">
        <v>880</v>
      </c>
      <c r="Q70">
        <f t="shared" si="4"/>
        <v>7.8500000000000005</v>
      </c>
      <c r="R70" s="33">
        <f t="shared" si="5"/>
        <v>95</v>
      </c>
      <c r="T70" s="11" t="s">
        <v>177</v>
      </c>
      <c r="U70" s="26"/>
      <c r="V70" s="26"/>
      <c r="W70" s="27">
        <f t="shared" si="6"/>
        <v>-7.01</v>
      </c>
      <c r="X70" s="14"/>
      <c r="Y70" s="26"/>
      <c r="AA70" s="15"/>
      <c r="AC70" s="37" t="s">
        <v>177</v>
      </c>
      <c r="AD70" s="26"/>
      <c r="AE70" s="26"/>
      <c r="AF70" s="27">
        <f t="shared" si="7"/>
        <v>-7.01</v>
      </c>
      <c r="AG70" s="14"/>
      <c r="AH70" s="26"/>
      <c r="AJ70" s="15"/>
      <c r="AL70" s="37" t="s">
        <v>177</v>
      </c>
      <c r="AM70" s="26"/>
      <c r="AN70" s="26"/>
      <c r="AO70" s="27">
        <f t="shared" si="8"/>
        <v>-7.01</v>
      </c>
      <c r="AP70" s="14"/>
      <c r="AQ70" s="26"/>
      <c r="AS70" s="15"/>
    </row>
    <row r="71" spans="6:45" x14ac:dyDescent="0.3">
      <c r="F71" s="24" t="s">
        <v>180</v>
      </c>
      <c r="G71" s="26"/>
      <c r="H71" s="28" t="s">
        <v>265</v>
      </c>
      <c r="I71" s="27" t="s">
        <v>266</v>
      </c>
      <c r="J71" s="14">
        <v>0.23799999999999999</v>
      </c>
      <c r="K71" s="26">
        <v>1.98</v>
      </c>
      <c r="L71" s="26"/>
      <c r="M71" s="26"/>
      <c r="N71" s="26">
        <v>782</v>
      </c>
      <c r="O71" s="26"/>
      <c r="P71" s="26">
        <v>770</v>
      </c>
      <c r="Q71">
        <f t="shared" si="4"/>
        <v>7.82</v>
      </c>
      <c r="R71" s="33">
        <f t="shared" si="5"/>
        <v>12</v>
      </c>
      <c r="T71" s="35" t="s">
        <v>180</v>
      </c>
      <c r="U71" s="26"/>
      <c r="V71" s="26"/>
      <c r="W71" s="27">
        <f t="shared" si="6"/>
        <v>-7.01</v>
      </c>
      <c r="X71" s="14">
        <v>0</v>
      </c>
      <c r="Y71" s="26">
        <v>0</v>
      </c>
      <c r="AA71" s="15"/>
      <c r="AC71" s="35" t="s">
        <v>180</v>
      </c>
      <c r="AD71" s="26"/>
      <c r="AE71" s="26">
        <v>7.2</v>
      </c>
      <c r="AF71" s="27">
        <f t="shared" si="7"/>
        <v>0.19000000000000039</v>
      </c>
      <c r="AG71" s="14"/>
      <c r="AH71" s="26"/>
      <c r="AJ71" s="15"/>
      <c r="AL71" s="37" t="s">
        <v>180</v>
      </c>
      <c r="AM71" s="26"/>
      <c r="AN71" s="26"/>
      <c r="AO71" s="27">
        <f t="shared" si="8"/>
        <v>-7.01</v>
      </c>
      <c r="AP71" s="14"/>
      <c r="AQ71" s="26"/>
      <c r="AS71" s="15"/>
    </row>
    <row r="72" spans="6:45" x14ac:dyDescent="0.3">
      <c r="F72" s="24" t="s">
        <v>187</v>
      </c>
      <c r="G72" s="26"/>
      <c r="H72" s="26">
        <v>6.83</v>
      </c>
      <c r="I72" s="27">
        <f t="shared" si="3"/>
        <v>-0.17999999999999972</v>
      </c>
      <c r="J72" s="14">
        <v>1.008</v>
      </c>
      <c r="K72" s="26">
        <v>8.93</v>
      </c>
      <c r="L72" s="26"/>
      <c r="M72" s="26"/>
      <c r="N72" s="26">
        <v>815</v>
      </c>
      <c r="O72" s="26"/>
      <c r="P72" s="26">
        <v>862</v>
      </c>
      <c r="Q72">
        <f t="shared" si="4"/>
        <v>8.15</v>
      </c>
      <c r="R72" s="33">
        <f t="shared" si="5"/>
        <v>47</v>
      </c>
      <c r="T72" s="24" t="s">
        <v>187</v>
      </c>
      <c r="U72" s="26"/>
      <c r="V72" s="26"/>
      <c r="W72" s="27">
        <f t="shared" si="6"/>
        <v>-7.01</v>
      </c>
      <c r="X72" s="14">
        <v>0.02</v>
      </c>
      <c r="Y72" s="26">
        <v>0.16</v>
      </c>
      <c r="AA72" s="15"/>
      <c r="AC72" s="24" t="s">
        <v>187</v>
      </c>
      <c r="AD72" s="26"/>
      <c r="AE72" s="26"/>
      <c r="AF72" s="27">
        <f t="shared" si="7"/>
        <v>-7.01</v>
      </c>
      <c r="AG72" s="14"/>
      <c r="AH72" s="26"/>
      <c r="AJ72" s="15"/>
      <c r="AL72" s="24" t="s">
        <v>187</v>
      </c>
      <c r="AM72" s="26"/>
      <c r="AN72" s="26"/>
      <c r="AO72" s="27">
        <f t="shared" si="8"/>
        <v>-7.01</v>
      </c>
      <c r="AP72" s="14" t="s">
        <v>274</v>
      </c>
      <c r="AQ72" s="26"/>
      <c r="AS72" s="15"/>
    </row>
    <row r="73" spans="6:45" x14ac:dyDescent="0.3">
      <c r="F73" s="34" t="s">
        <v>191</v>
      </c>
      <c r="G73" s="17"/>
      <c r="H73" s="28" t="s">
        <v>265</v>
      </c>
      <c r="I73" s="27" t="s">
        <v>266</v>
      </c>
      <c r="J73" s="19">
        <v>0</v>
      </c>
      <c r="K73" s="17">
        <v>0</v>
      </c>
      <c r="L73" s="17"/>
      <c r="M73" s="17"/>
      <c r="N73" s="20">
        <v>784</v>
      </c>
      <c r="P73" s="26">
        <v>904</v>
      </c>
      <c r="Q73">
        <f t="shared" si="4"/>
        <v>7.84</v>
      </c>
      <c r="R73" s="33">
        <f t="shared" si="5"/>
        <v>120</v>
      </c>
      <c r="T73" s="34" t="s">
        <v>191</v>
      </c>
      <c r="U73" s="17"/>
      <c r="V73" s="28" t="s">
        <v>265</v>
      </c>
      <c r="W73" s="27" t="s">
        <v>266</v>
      </c>
      <c r="X73" s="19">
        <v>0</v>
      </c>
      <c r="Y73" s="17">
        <v>0</v>
      </c>
      <c r="AA73" s="15"/>
      <c r="AC73" s="40" t="s">
        <v>191</v>
      </c>
      <c r="AD73" s="17"/>
      <c r="AE73" s="17">
        <v>7.19</v>
      </c>
      <c r="AF73" s="27">
        <f t="shared" si="7"/>
        <v>0.1800000000000006</v>
      </c>
      <c r="AG73" s="19"/>
      <c r="AH73" s="17"/>
      <c r="AJ73" s="15"/>
      <c r="AL73" s="38" t="s">
        <v>191</v>
      </c>
      <c r="AM73" s="17"/>
      <c r="AN73" s="28"/>
      <c r="AO73" s="27">
        <f t="shared" si="8"/>
        <v>-7.01</v>
      </c>
      <c r="AQ73" s="17"/>
      <c r="AS73" s="15"/>
    </row>
    <row r="74" spans="6:45" x14ac:dyDescent="0.3">
      <c r="F74" s="11" t="s">
        <v>267</v>
      </c>
      <c r="G74" s="219" t="s">
        <v>275</v>
      </c>
      <c r="H74" s="219"/>
      <c r="I74" s="219"/>
      <c r="J74" s="219"/>
      <c r="K74" s="219"/>
      <c r="L74" s="219"/>
      <c r="M74" s="219"/>
      <c r="N74" s="219"/>
      <c r="O74" s="219"/>
      <c r="P74" s="219"/>
      <c r="Q74" s="219"/>
      <c r="R74" s="220"/>
      <c r="T74" s="11" t="s">
        <v>267</v>
      </c>
      <c r="U74" s="219" t="s">
        <v>350</v>
      </c>
      <c r="V74" s="219"/>
      <c r="W74" s="219"/>
      <c r="X74" s="219"/>
      <c r="Y74" s="219"/>
      <c r="Z74" s="219"/>
      <c r="AA74" s="220"/>
      <c r="AC74" s="11" t="s">
        <v>267</v>
      </c>
      <c r="AD74" s="219" t="s">
        <v>276</v>
      </c>
      <c r="AE74" s="219"/>
      <c r="AF74" s="219"/>
      <c r="AG74" s="219"/>
      <c r="AH74" s="219"/>
      <c r="AI74" s="219"/>
      <c r="AJ74" s="220"/>
      <c r="AL74" s="11" t="s">
        <v>267</v>
      </c>
      <c r="AM74" s="219" t="s">
        <v>277</v>
      </c>
      <c r="AN74" s="219"/>
      <c r="AO74" s="219"/>
      <c r="AP74" s="219"/>
      <c r="AQ74" s="219"/>
      <c r="AR74" s="219"/>
      <c r="AS74" s="220"/>
    </row>
    <row r="75" spans="6:45" x14ac:dyDescent="0.3">
      <c r="F75" s="11"/>
      <c r="G75" s="221"/>
      <c r="H75" s="221"/>
      <c r="I75" s="221"/>
      <c r="J75" s="221"/>
      <c r="K75" s="221"/>
      <c r="L75" s="221"/>
      <c r="M75" s="221"/>
      <c r="N75" s="221"/>
      <c r="O75" s="221"/>
      <c r="P75" s="221"/>
      <c r="Q75" s="221"/>
      <c r="R75" s="222"/>
      <c r="T75" s="11"/>
      <c r="U75" s="221"/>
      <c r="V75" s="221"/>
      <c r="W75" s="221"/>
      <c r="X75" s="221"/>
      <c r="Y75" s="221"/>
      <c r="Z75" s="221"/>
      <c r="AA75" s="222"/>
      <c r="AC75" s="11"/>
      <c r="AD75" s="221"/>
      <c r="AE75" s="221"/>
      <c r="AF75" s="221"/>
      <c r="AG75" s="221"/>
      <c r="AH75" s="221"/>
      <c r="AI75" s="221"/>
      <c r="AJ75" s="222"/>
      <c r="AL75" s="11"/>
      <c r="AM75" s="221"/>
      <c r="AN75" s="221"/>
      <c r="AO75" s="221"/>
      <c r="AP75" s="221"/>
      <c r="AQ75" s="221"/>
      <c r="AR75" s="221"/>
      <c r="AS75" s="222"/>
    </row>
    <row r="76" spans="6:45" x14ac:dyDescent="0.3">
      <c r="F76" s="11"/>
      <c r="G76" s="221"/>
      <c r="H76" s="221"/>
      <c r="I76" s="221"/>
      <c r="J76" s="221"/>
      <c r="K76" s="221"/>
      <c r="L76" s="221"/>
      <c r="M76" s="221"/>
      <c r="N76" s="221"/>
      <c r="O76" s="221"/>
      <c r="P76" s="221"/>
      <c r="Q76" s="221"/>
      <c r="R76" s="222"/>
      <c r="T76" s="11"/>
      <c r="U76" s="221"/>
      <c r="V76" s="221"/>
      <c r="W76" s="221"/>
      <c r="X76" s="221"/>
      <c r="Y76" s="221"/>
      <c r="Z76" s="221"/>
      <c r="AA76" s="222"/>
      <c r="AC76" s="11"/>
      <c r="AD76" s="221"/>
      <c r="AE76" s="221"/>
      <c r="AF76" s="221"/>
      <c r="AG76" s="221"/>
      <c r="AH76" s="221"/>
      <c r="AI76" s="221"/>
      <c r="AJ76" s="222"/>
      <c r="AL76" s="11"/>
      <c r="AM76" s="221"/>
      <c r="AN76" s="221"/>
      <c r="AO76" s="221"/>
      <c r="AP76" s="221"/>
      <c r="AQ76" s="221"/>
      <c r="AR76" s="221"/>
      <c r="AS76" s="222"/>
    </row>
    <row r="77" spans="6:45" x14ac:dyDescent="0.3">
      <c r="F77" s="11"/>
      <c r="G77" s="221"/>
      <c r="H77" s="221"/>
      <c r="I77" s="221"/>
      <c r="J77" s="221"/>
      <c r="K77" s="221"/>
      <c r="L77" s="221"/>
      <c r="M77" s="221"/>
      <c r="N77" s="221"/>
      <c r="O77" s="221"/>
      <c r="P77" s="221"/>
      <c r="Q77" s="221"/>
      <c r="R77" s="222"/>
      <c r="T77" s="11"/>
      <c r="U77" s="221"/>
      <c r="V77" s="221"/>
      <c r="W77" s="221"/>
      <c r="X77" s="221"/>
      <c r="Y77" s="221"/>
      <c r="Z77" s="221"/>
      <c r="AA77" s="222"/>
      <c r="AC77" s="11"/>
      <c r="AD77" s="221"/>
      <c r="AE77" s="221"/>
      <c r="AF77" s="221"/>
      <c r="AG77" s="221"/>
      <c r="AH77" s="221"/>
      <c r="AI77" s="221"/>
      <c r="AJ77" s="222"/>
      <c r="AL77" s="11"/>
      <c r="AM77" s="221"/>
      <c r="AN77" s="221"/>
      <c r="AO77" s="221"/>
      <c r="AP77" s="221"/>
      <c r="AQ77" s="221"/>
      <c r="AR77" s="221"/>
      <c r="AS77" s="222"/>
    </row>
    <row r="78" spans="6:45" x14ac:dyDescent="0.3">
      <c r="F78" s="11"/>
      <c r="G78" s="221"/>
      <c r="H78" s="221"/>
      <c r="I78" s="221"/>
      <c r="J78" s="221"/>
      <c r="K78" s="221"/>
      <c r="L78" s="221"/>
      <c r="M78" s="221"/>
      <c r="N78" s="221"/>
      <c r="O78" s="221"/>
      <c r="P78" s="221"/>
      <c r="Q78" s="221"/>
      <c r="R78" s="222"/>
      <c r="T78" s="11"/>
      <c r="U78" s="221"/>
      <c r="V78" s="221"/>
      <c r="W78" s="221"/>
      <c r="X78" s="221"/>
      <c r="Y78" s="221"/>
      <c r="Z78" s="221"/>
      <c r="AA78" s="222"/>
      <c r="AC78" s="11"/>
      <c r="AD78" s="221"/>
      <c r="AE78" s="221"/>
      <c r="AF78" s="221"/>
      <c r="AG78" s="221"/>
      <c r="AH78" s="221"/>
      <c r="AI78" s="221"/>
      <c r="AJ78" s="222"/>
      <c r="AL78" s="11"/>
      <c r="AM78" s="221"/>
      <c r="AN78" s="221"/>
      <c r="AO78" s="221"/>
      <c r="AP78" s="221"/>
      <c r="AQ78" s="221"/>
      <c r="AR78" s="221"/>
      <c r="AS78" s="222"/>
    </row>
    <row r="79" spans="6:45" x14ac:dyDescent="0.3">
      <c r="F79" s="11"/>
      <c r="G79" s="221"/>
      <c r="H79" s="221"/>
      <c r="I79" s="221"/>
      <c r="J79" s="221"/>
      <c r="K79" s="221"/>
      <c r="L79" s="221"/>
      <c r="M79" s="221"/>
      <c r="N79" s="221"/>
      <c r="O79" s="221"/>
      <c r="P79" s="221"/>
      <c r="Q79" s="221"/>
      <c r="R79" s="222"/>
      <c r="T79" s="11"/>
      <c r="U79" s="221"/>
      <c r="V79" s="221"/>
      <c r="W79" s="221"/>
      <c r="X79" s="221"/>
      <c r="Y79" s="221"/>
      <c r="Z79" s="221"/>
      <c r="AA79" s="222"/>
      <c r="AC79" s="11"/>
      <c r="AD79" s="221"/>
      <c r="AE79" s="221"/>
      <c r="AF79" s="221"/>
      <c r="AG79" s="221"/>
      <c r="AH79" s="221"/>
      <c r="AI79" s="221"/>
      <c r="AJ79" s="222"/>
      <c r="AL79" s="11"/>
      <c r="AM79" s="221"/>
      <c r="AN79" s="221"/>
      <c r="AO79" s="221"/>
      <c r="AP79" s="221"/>
      <c r="AQ79" s="221"/>
      <c r="AR79" s="221"/>
      <c r="AS79" s="222"/>
    </row>
    <row r="80" spans="6:45" ht="15" thickBot="1" x14ac:dyDescent="0.35">
      <c r="F80" s="22"/>
      <c r="G80" s="223"/>
      <c r="H80" s="223"/>
      <c r="I80" s="223"/>
      <c r="J80" s="223"/>
      <c r="K80" s="223"/>
      <c r="L80" s="223"/>
      <c r="M80" s="223"/>
      <c r="N80" s="223"/>
      <c r="O80" s="223"/>
      <c r="P80" s="223"/>
      <c r="Q80" s="223"/>
      <c r="R80" s="224"/>
      <c r="T80" s="22"/>
      <c r="U80" s="223"/>
      <c r="V80" s="223"/>
      <c r="W80" s="223"/>
      <c r="X80" s="223"/>
      <c r="Y80" s="223"/>
      <c r="Z80" s="223"/>
      <c r="AA80" s="224"/>
      <c r="AC80" s="22"/>
      <c r="AD80" s="223"/>
      <c r="AE80" s="223"/>
      <c r="AF80" s="223"/>
      <c r="AG80" s="223"/>
      <c r="AH80" s="223"/>
      <c r="AI80" s="223"/>
      <c r="AJ80" s="224"/>
      <c r="AL80" s="22"/>
      <c r="AM80" s="223"/>
      <c r="AN80" s="223"/>
      <c r="AO80" s="223"/>
      <c r="AP80" s="223"/>
      <c r="AQ80" s="223"/>
      <c r="AR80" s="223"/>
      <c r="AS80" s="224"/>
    </row>
    <row r="82" spans="6:39" ht="15" thickBot="1" x14ac:dyDescent="0.35"/>
    <row r="83" spans="6:39" ht="20.399999999999999" thickBot="1" x14ac:dyDescent="0.45">
      <c r="F83" s="188" t="s">
        <v>278</v>
      </c>
      <c r="G83" s="189"/>
      <c r="H83" s="189"/>
      <c r="I83" s="189"/>
      <c r="J83" s="189"/>
      <c r="K83" s="189"/>
      <c r="L83" s="189"/>
      <c r="M83" s="189"/>
      <c r="N83" s="190"/>
      <c r="O83" s="71"/>
      <c r="Q83" s="188" t="s">
        <v>278</v>
      </c>
      <c r="R83" s="189"/>
      <c r="S83" s="189"/>
      <c r="T83" s="189"/>
      <c r="U83" s="189"/>
      <c r="V83" s="189"/>
      <c r="W83" s="190"/>
      <c r="Y83" s="188" t="s">
        <v>278</v>
      </c>
      <c r="Z83" s="189"/>
      <c r="AA83" s="189"/>
      <c r="AB83" s="189"/>
      <c r="AC83" s="189"/>
      <c r="AD83" s="189"/>
      <c r="AE83" s="190"/>
      <c r="AG83" s="188" t="s">
        <v>278</v>
      </c>
      <c r="AH83" s="189"/>
      <c r="AI83" s="189"/>
      <c r="AJ83" s="189"/>
      <c r="AK83" s="189"/>
      <c r="AL83" s="189"/>
      <c r="AM83" s="190"/>
    </row>
    <row r="84" spans="6:39" ht="18.600000000000001" thickTop="1" thickBot="1" x14ac:dyDescent="0.4">
      <c r="F84" s="191" t="s">
        <v>245</v>
      </c>
      <c r="G84" s="192"/>
      <c r="H84" s="192"/>
      <c r="I84" s="192"/>
      <c r="J84" s="192"/>
      <c r="K84" s="192"/>
      <c r="L84" s="192"/>
      <c r="M84" s="192"/>
      <c r="N84" s="193"/>
      <c r="O84" s="72"/>
      <c r="Q84" s="191" t="s">
        <v>246</v>
      </c>
      <c r="R84" s="192"/>
      <c r="S84" s="192"/>
      <c r="T84" s="192"/>
      <c r="U84" s="192"/>
      <c r="V84" s="192"/>
      <c r="W84" s="193"/>
      <c r="Y84" s="191" t="s">
        <v>247</v>
      </c>
      <c r="Z84" s="192"/>
      <c r="AA84" s="192"/>
      <c r="AB84" s="192"/>
      <c r="AC84" s="192"/>
      <c r="AD84" s="192"/>
      <c r="AE84" s="193"/>
      <c r="AG84" s="191" t="s">
        <v>271</v>
      </c>
      <c r="AH84" s="192"/>
      <c r="AI84" s="192"/>
      <c r="AJ84" s="192"/>
      <c r="AK84" s="192"/>
      <c r="AL84" s="192"/>
      <c r="AM84" s="193"/>
    </row>
    <row r="85" spans="6:39" ht="15" thickTop="1" x14ac:dyDescent="0.3">
      <c r="F85" s="6" t="s">
        <v>248</v>
      </c>
      <c r="G85" s="194">
        <v>45510</v>
      </c>
      <c r="H85" s="194"/>
      <c r="I85" s="194"/>
      <c r="J85" s="194"/>
      <c r="K85" s="194"/>
      <c r="L85" s="65"/>
      <c r="M85" s="65"/>
      <c r="N85" s="8"/>
      <c r="Q85" s="6" t="s">
        <v>248</v>
      </c>
      <c r="R85" s="194">
        <v>45510</v>
      </c>
      <c r="S85" s="194"/>
      <c r="T85" s="194"/>
      <c r="U85" s="194"/>
      <c r="V85" s="194"/>
      <c r="W85" s="8"/>
      <c r="Y85" s="6" t="s">
        <v>248</v>
      </c>
      <c r="Z85" s="194">
        <v>45511</v>
      </c>
      <c r="AA85" s="194"/>
      <c r="AB85" s="194"/>
      <c r="AC85" s="194"/>
      <c r="AD85" s="194"/>
      <c r="AE85" s="8"/>
      <c r="AG85" s="6" t="s">
        <v>248</v>
      </c>
      <c r="AH85" s="194">
        <v>45512</v>
      </c>
      <c r="AI85" s="194"/>
      <c r="AJ85" s="194"/>
      <c r="AK85" s="194"/>
      <c r="AL85" s="194"/>
      <c r="AM85" s="8"/>
    </row>
    <row r="86" spans="6:39" x14ac:dyDescent="0.3">
      <c r="F86" s="9" t="s">
        <v>249</v>
      </c>
      <c r="G86" s="23" t="s">
        <v>251</v>
      </c>
      <c r="H86" s="23" t="s">
        <v>252</v>
      </c>
      <c r="I86" s="23" t="s">
        <v>253</v>
      </c>
      <c r="J86" s="23" t="s">
        <v>254</v>
      </c>
      <c r="K86" s="23" t="s">
        <v>279</v>
      </c>
      <c r="L86" s="23"/>
      <c r="M86" s="23"/>
      <c r="N86" s="10"/>
      <c r="Q86" s="9" t="s">
        <v>249</v>
      </c>
      <c r="R86" s="23" t="s">
        <v>251</v>
      </c>
      <c r="S86" s="23" t="s">
        <v>252</v>
      </c>
      <c r="T86" s="23" t="s">
        <v>253</v>
      </c>
      <c r="U86" s="23" t="s">
        <v>254</v>
      </c>
      <c r="V86" s="23" t="s">
        <v>279</v>
      </c>
      <c r="W86" s="10"/>
      <c r="Y86" s="9" t="s">
        <v>249</v>
      </c>
      <c r="Z86" s="23" t="s">
        <v>251</v>
      </c>
      <c r="AA86" s="23" t="s">
        <v>252</v>
      </c>
      <c r="AB86" s="23" t="s">
        <v>253</v>
      </c>
      <c r="AC86" s="23" t="s">
        <v>254</v>
      </c>
      <c r="AD86" s="23" t="s">
        <v>279</v>
      </c>
      <c r="AE86" s="10"/>
      <c r="AG86" s="9" t="s">
        <v>249</v>
      </c>
      <c r="AH86" s="23" t="s">
        <v>251</v>
      </c>
      <c r="AI86" s="23" t="s">
        <v>252</v>
      </c>
      <c r="AJ86" s="23" t="s">
        <v>253</v>
      </c>
      <c r="AK86" s="23" t="s">
        <v>254</v>
      </c>
      <c r="AL86" s="23" t="s">
        <v>279</v>
      </c>
      <c r="AM86" s="10"/>
    </row>
    <row r="87" spans="6:39" x14ac:dyDescent="0.3">
      <c r="F87" s="11"/>
      <c r="G87" s="25">
        <v>7</v>
      </c>
      <c r="H87">
        <v>0</v>
      </c>
      <c r="I87" s="25">
        <v>0</v>
      </c>
      <c r="J87" s="25">
        <v>74</v>
      </c>
      <c r="K87" s="25">
        <f>J87*10%</f>
        <v>7.4</v>
      </c>
      <c r="L87" s="25"/>
      <c r="M87" s="25"/>
      <c r="N87" s="10"/>
      <c r="Q87" s="11"/>
      <c r="R87" s="25">
        <v>7</v>
      </c>
      <c r="S87">
        <v>0</v>
      </c>
      <c r="T87" s="25">
        <v>0</v>
      </c>
      <c r="U87" s="25">
        <v>74</v>
      </c>
      <c r="V87" s="25">
        <v>7.4</v>
      </c>
      <c r="W87" s="10"/>
      <c r="Y87" s="11"/>
      <c r="Z87" s="25">
        <v>7</v>
      </c>
      <c r="AA87">
        <v>0</v>
      </c>
      <c r="AB87" s="25">
        <v>0</v>
      </c>
      <c r="AC87" s="25">
        <v>74</v>
      </c>
      <c r="AD87" s="25">
        <v>7.4</v>
      </c>
      <c r="AE87" s="10"/>
      <c r="AG87" s="11"/>
      <c r="AH87" s="25">
        <v>7</v>
      </c>
      <c r="AI87">
        <v>0</v>
      </c>
      <c r="AJ87" s="25">
        <v>0</v>
      </c>
      <c r="AK87" s="25">
        <v>74</v>
      </c>
      <c r="AL87" s="25">
        <f>AK87*10%</f>
        <v>7.4</v>
      </c>
      <c r="AM87" s="10"/>
    </row>
    <row r="88" spans="6:39" x14ac:dyDescent="0.3">
      <c r="F88" s="11"/>
      <c r="N88" s="10"/>
      <c r="Q88" s="11"/>
      <c r="W88" s="10"/>
      <c r="Y88" s="11"/>
      <c r="AE88" s="10"/>
      <c r="AG88" s="11"/>
      <c r="AM88" s="10"/>
    </row>
    <row r="89" spans="6:39" x14ac:dyDescent="0.3">
      <c r="F89" s="12" t="s">
        <v>256</v>
      </c>
      <c r="G89" s="4" t="s">
        <v>251</v>
      </c>
      <c r="H89" s="5" t="s">
        <v>257</v>
      </c>
      <c r="I89" s="4" t="s">
        <v>252</v>
      </c>
      <c r="J89" s="4" t="s">
        <v>253</v>
      </c>
      <c r="K89" s="4" t="s">
        <v>254</v>
      </c>
      <c r="L89" s="4"/>
      <c r="M89" s="4"/>
      <c r="N89" s="13" t="s">
        <v>258</v>
      </c>
      <c r="O89" s="67"/>
      <c r="Q89" s="12" t="s">
        <v>256</v>
      </c>
      <c r="R89" s="4" t="s">
        <v>251</v>
      </c>
      <c r="S89" s="5" t="s">
        <v>257</v>
      </c>
      <c r="T89" s="4" t="s">
        <v>252</v>
      </c>
      <c r="U89" s="4" t="s">
        <v>253</v>
      </c>
      <c r="V89" s="4" t="s">
        <v>254</v>
      </c>
      <c r="W89" s="13" t="s">
        <v>258</v>
      </c>
      <c r="Y89" s="12" t="s">
        <v>256</v>
      </c>
      <c r="Z89" s="4" t="s">
        <v>251</v>
      </c>
      <c r="AA89" s="5" t="s">
        <v>257</v>
      </c>
      <c r="AB89" s="4" t="s">
        <v>252</v>
      </c>
      <c r="AC89" s="4" t="s">
        <v>253</v>
      </c>
      <c r="AD89" s="4" t="s">
        <v>254</v>
      </c>
      <c r="AE89" s="13" t="s">
        <v>258</v>
      </c>
      <c r="AG89" s="12" t="s">
        <v>256</v>
      </c>
      <c r="AH89" s="4" t="s">
        <v>251</v>
      </c>
      <c r="AI89" s="5" t="s">
        <v>257</v>
      </c>
      <c r="AJ89" s="4" t="s">
        <v>252</v>
      </c>
      <c r="AK89" s="4" t="s">
        <v>253</v>
      </c>
      <c r="AL89" s="4" t="s">
        <v>254</v>
      </c>
      <c r="AM89" s="13" t="s">
        <v>258</v>
      </c>
    </row>
    <row r="90" spans="6:39" x14ac:dyDescent="0.3">
      <c r="F90" s="42" t="s">
        <v>8</v>
      </c>
      <c r="G90" s="26">
        <v>7.1</v>
      </c>
      <c r="H90" s="27">
        <f>G90-$G$87</f>
        <v>9.9999999999999645E-2</v>
      </c>
      <c r="I90" s="14">
        <v>0</v>
      </c>
      <c r="K90" s="26">
        <v>70</v>
      </c>
      <c r="L90" s="26"/>
      <c r="M90" s="26"/>
      <c r="N90" s="33">
        <f t="shared" ref="N90:N114" si="10">ABS(K90-$J$87)</f>
        <v>4</v>
      </c>
      <c r="O90" s="27"/>
      <c r="Q90" s="11" t="s">
        <v>8</v>
      </c>
      <c r="R90" s="27"/>
      <c r="S90" s="27">
        <f t="shared" ref="S90:S114" si="11">R90-$R$87</f>
        <v>-7</v>
      </c>
      <c r="T90" s="45"/>
      <c r="U90" s="46"/>
      <c r="V90" s="27"/>
      <c r="W90" s="33">
        <f t="shared" ref="W90:W114" si="12">ABS(V90-$V$87)</f>
        <v>7.4</v>
      </c>
      <c r="Y90" s="11" t="s">
        <v>8</v>
      </c>
      <c r="Z90" s="27"/>
      <c r="AA90" s="27">
        <f t="shared" ref="AA90:AA114" si="13">Z90-$Z$87</f>
        <v>-7</v>
      </c>
      <c r="AB90" s="45"/>
      <c r="AC90" s="46"/>
      <c r="AD90" s="27"/>
      <c r="AE90" s="33">
        <f t="shared" ref="AE90:AE114" si="14">ABS(AD90-$AC$87)</f>
        <v>74</v>
      </c>
      <c r="AG90" s="11" t="s">
        <v>8</v>
      </c>
      <c r="AH90" s="27"/>
      <c r="AI90" s="27">
        <f t="shared" ref="AI90:AI114" si="15">AH90-$AH$87</f>
        <v>-7</v>
      </c>
      <c r="AJ90" s="45"/>
      <c r="AK90" s="46"/>
      <c r="AL90" s="27"/>
      <c r="AM90" s="33">
        <f t="shared" ref="AM90:AM114" si="16">ABS(AL90-$AL$87)</f>
        <v>7.4</v>
      </c>
    </row>
    <row r="91" spans="6:39" x14ac:dyDescent="0.3">
      <c r="F91" s="41" t="s">
        <v>17</v>
      </c>
      <c r="G91" s="26">
        <v>7.18</v>
      </c>
      <c r="H91" s="27">
        <f t="shared" ref="H91:H114" si="17">G91-$G$87</f>
        <v>0.17999999999999972</v>
      </c>
      <c r="I91" s="14">
        <v>3.3000000000000002E-2</v>
      </c>
      <c r="K91" s="26">
        <v>72</v>
      </c>
      <c r="L91" s="26"/>
      <c r="M91" s="26"/>
      <c r="N91" s="33">
        <f t="shared" si="10"/>
        <v>2</v>
      </c>
      <c r="O91" s="27"/>
      <c r="Q91" s="11" t="s">
        <v>17</v>
      </c>
      <c r="R91" s="27"/>
      <c r="S91" s="27">
        <f t="shared" si="11"/>
        <v>-7</v>
      </c>
      <c r="T91" s="45"/>
      <c r="U91" s="46"/>
      <c r="V91" s="27"/>
      <c r="W91" s="33">
        <f t="shared" si="12"/>
        <v>7.4</v>
      </c>
      <c r="Y91" s="42" t="s">
        <v>17</v>
      </c>
      <c r="Z91" s="26">
        <v>7.12</v>
      </c>
      <c r="AA91" s="27">
        <f t="shared" si="13"/>
        <v>0.12000000000000011</v>
      </c>
      <c r="AB91" s="14">
        <v>0</v>
      </c>
      <c r="AD91" s="26">
        <v>74</v>
      </c>
      <c r="AE91" s="33">
        <f t="shared" si="14"/>
        <v>0</v>
      </c>
      <c r="AG91" s="11" t="s">
        <v>17</v>
      </c>
      <c r="AH91" s="27"/>
      <c r="AI91" s="27">
        <f t="shared" si="15"/>
        <v>-7</v>
      </c>
      <c r="AJ91" s="45"/>
      <c r="AK91" s="46"/>
      <c r="AL91" s="27"/>
      <c r="AM91" s="33">
        <f t="shared" si="16"/>
        <v>7.4</v>
      </c>
    </row>
    <row r="92" spans="6:39" x14ac:dyDescent="0.3">
      <c r="F92" s="41" t="s">
        <v>28</v>
      </c>
      <c r="G92" s="26">
        <v>7.06</v>
      </c>
      <c r="H92" s="27">
        <f t="shared" si="17"/>
        <v>5.9999999999999609E-2</v>
      </c>
      <c r="I92" s="14">
        <v>0.01</v>
      </c>
      <c r="K92" s="26">
        <v>82</v>
      </c>
      <c r="L92" s="26"/>
      <c r="M92" s="26"/>
      <c r="N92" s="33">
        <f t="shared" si="10"/>
        <v>8</v>
      </c>
      <c r="O92" s="27"/>
      <c r="Q92" s="32" t="s">
        <v>28</v>
      </c>
      <c r="R92" s="26"/>
      <c r="S92" s="27">
        <f t="shared" si="11"/>
        <v>-7</v>
      </c>
      <c r="T92" s="14">
        <v>8.0000000000000002E-3</v>
      </c>
      <c r="V92" s="26"/>
      <c r="W92" s="33">
        <f t="shared" si="12"/>
        <v>7.4</v>
      </c>
      <c r="Y92" s="42" t="s">
        <v>28</v>
      </c>
      <c r="Z92" s="26">
        <v>7.02</v>
      </c>
      <c r="AA92" s="27">
        <f t="shared" si="13"/>
        <v>1.9999999999999574E-2</v>
      </c>
      <c r="AB92" s="14">
        <v>7.0000000000000001E-3</v>
      </c>
      <c r="AD92" s="26">
        <v>79</v>
      </c>
      <c r="AE92" s="33">
        <f t="shared" si="14"/>
        <v>5</v>
      </c>
      <c r="AG92" s="11" t="s">
        <v>28</v>
      </c>
      <c r="AH92" s="27"/>
      <c r="AI92" s="27">
        <f t="shared" si="15"/>
        <v>-7</v>
      </c>
      <c r="AJ92" s="45"/>
      <c r="AK92" s="46"/>
      <c r="AL92" s="27"/>
      <c r="AM92" s="33">
        <f t="shared" si="16"/>
        <v>7.4</v>
      </c>
    </row>
    <row r="93" spans="6:39" x14ac:dyDescent="0.3">
      <c r="F93" s="41" t="s">
        <v>35</v>
      </c>
      <c r="G93" s="26">
        <v>6.82</v>
      </c>
      <c r="H93" s="27">
        <f t="shared" si="17"/>
        <v>-0.17999999999999972</v>
      </c>
      <c r="I93" s="14">
        <v>0.26700000000000002</v>
      </c>
      <c r="K93" s="26">
        <v>62</v>
      </c>
      <c r="L93" s="26"/>
      <c r="M93" s="26"/>
      <c r="N93" s="33">
        <f t="shared" si="10"/>
        <v>12</v>
      </c>
      <c r="O93" s="27"/>
      <c r="Q93" s="11" t="s">
        <v>35</v>
      </c>
      <c r="R93" s="27"/>
      <c r="S93" s="27">
        <f t="shared" si="11"/>
        <v>-7</v>
      </c>
      <c r="T93" s="46"/>
      <c r="U93" s="46"/>
      <c r="V93" s="27"/>
      <c r="W93" s="33">
        <f t="shared" si="12"/>
        <v>7.4</v>
      </c>
      <c r="Y93" s="41" t="s">
        <v>35</v>
      </c>
      <c r="Z93" s="26">
        <v>7.2</v>
      </c>
      <c r="AA93" s="27">
        <f t="shared" si="13"/>
        <v>0.20000000000000018</v>
      </c>
      <c r="AB93" s="14" t="s">
        <v>280</v>
      </c>
      <c r="AD93" s="26">
        <v>67</v>
      </c>
      <c r="AE93" s="33">
        <f t="shared" si="14"/>
        <v>7</v>
      </c>
      <c r="AG93" s="32" t="s">
        <v>35</v>
      </c>
      <c r="AH93" s="26"/>
      <c r="AI93" s="27">
        <f t="shared" si="15"/>
        <v>-7</v>
      </c>
      <c r="AJ93" s="44">
        <v>0.01</v>
      </c>
      <c r="AL93" s="26"/>
      <c r="AM93" s="33">
        <f t="shared" si="16"/>
        <v>7.4</v>
      </c>
    </row>
    <row r="94" spans="6:39" x14ac:dyDescent="0.3">
      <c r="F94" s="42" t="s">
        <v>45</v>
      </c>
      <c r="G94" s="26">
        <v>7.19</v>
      </c>
      <c r="H94" s="27">
        <f t="shared" si="17"/>
        <v>0.19000000000000039</v>
      </c>
      <c r="I94" s="14">
        <v>0</v>
      </c>
      <c r="K94" s="26">
        <v>74</v>
      </c>
      <c r="L94" s="26"/>
      <c r="M94" s="26"/>
      <c r="N94" s="33">
        <f t="shared" si="10"/>
        <v>0</v>
      </c>
      <c r="O94" s="27"/>
      <c r="Q94" s="11" t="s">
        <v>45</v>
      </c>
      <c r="R94" s="27"/>
      <c r="S94" s="27">
        <f t="shared" si="11"/>
        <v>-7</v>
      </c>
      <c r="T94" s="46"/>
      <c r="U94" s="46"/>
      <c r="V94" s="27"/>
      <c r="W94" s="33">
        <f t="shared" si="12"/>
        <v>7.4</v>
      </c>
      <c r="Y94" s="11" t="s">
        <v>45</v>
      </c>
      <c r="Z94" s="27"/>
      <c r="AA94" s="27">
        <f t="shared" si="13"/>
        <v>-7</v>
      </c>
      <c r="AB94" s="45"/>
      <c r="AC94" s="46"/>
      <c r="AD94" s="27"/>
      <c r="AE94" s="33">
        <f t="shared" si="14"/>
        <v>74</v>
      </c>
      <c r="AG94" s="11" t="s">
        <v>45</v>
      </c>
      <c r="AH94" s="27"/>
      <c r="AI94" s="27">
        <f t="shared" si="15"/>
        <v>-7</v>
      </c>
      <c r="AJ94" s="45"/>
      <c r="AK94" s="46"/>
      <c r="AL94" s="27"/>
      <c r="AM94" s="33">
        <f t="shared" si="16"/>
        <v>7.4</v>
      </c>
    </row>
    <row r="95" spans="6:39" x14ac:dyDescent="0.3">
      <c r="F95" s="42" t="s">
        <v>55</v>
      </c>
      <c r="G95" s="26">
        <v>7.15</v>
      </c>
      <c r="H95" s="27">
        <f t="shared" si="17"/>
        <v>0.15000000000000036</v>
      </c>
      <c r="I95" s="14">
        <v>0</v>
      </c>
      <c r="K95" s="26">
        <v>79</v>
      </c>
      <c r="L95" s="26"/>
      <c r="M95" s="26"/>
      <c r="N95" s="33">
        <f t="shared" si="10"/>
        <v>5</v>
      </c>
      <c r="O95" s="27"/>
      <c r="Q95" s="11" t="s">
        <v>55</v>
      </c>
      <c r="R95" s="27"/>
      <c r="S95" s="27">
        <f t="shared" si="11"/>
        <v>-7</v>
      </c>
      <c r="T95" s="45"/>
      <c r="U95" s="46"/>
      <c r="V95" s="27"/>
      <c r="W95" s="33">
        <f t="shared" si="12"/>
        <v>7.4</v>
      </c>
      <c r="Y95" s="11" t="s">
        <v>55</v>
      </c>
      <c r="Z95" s="27"/>
      <c r="AA95" s="27">
        <f t="shared" si="13"/>
        <v>-7</v>
      </c>
      <c r="AB95" s="45"/>
      <c r="AC95" s="46"/>
      <c r="AD95" s="27"/>
      <c r="AE95" s="33">
        <f t="shared" si="14"/>
        <v>74</v>
      </c>
      <c r="AG95" s="11" t="s">
        <v>55</v>
      </c>
      <c r="AH95" s="27"/>
      <c r="AI95" s="27">
        <f t="shared" si="15"/>
        <v>-7</v>
      </c>
      <c r="AJ95" s="45"/>
      <c r="AK95" s="46"/>
      <c r="AL95" s="27"/>
      <c r="AM95" s="33">
        <f t="shared" si="16"/>
        <v>7.4</v>
      </c>
    </row>
    <row r="96" spans="6:39" x14ac:dyDescent="0.3">
      <c r="F96" s="41" t="s">
        <v>63</v>
      </c>
      <c r="G96" s="26">
        <v>6.56</v>
      </c>
      <c r="H96" s="27">
        <f t="shared" si="17"/>
        <v>-0.44000000000000039</v>
      </c>
      <c r="I96" s="14">
        <v>0.14000000000000001</v>
      </c>
      <c r="K96" s="26">
        <v>95</v>
      </c>
      <c r="L96" s="26"/>
      <c r="M96" s="26"/>
      <c r="N96" s="33">
        <f t="shared" si="10"/>
        <v>21</v>
      </c>
      <c r="O96" s="27"/>
      <c r="Q96" s="41" t="s">
        <v>63</v>
      </c>
      <c r="R96" s="26"/>
      <c r="S96" s="27">
        <f t="shared" si="11"/>
        <v>-7</v>
      </c>
      <c r="T96" s="14">
        <v>5.7000000000000002E-2</v>
      </c>
      <c r="V96" s="26"/>
      <c r="W96" s="33">
        <f t="shared" si="12"/>
        <v>7.4</v>
      </c>
      <c r="Y96" s="41" t="s">
        <v>63</v>
      </c>
      <c r="Z96" s="26">
        <v>6.43</v>
      </c>
      <c r="AA96" s="27">
        <f t="shared" si="13"/>
        <v>-0.57000000000000028</v>
      </c>
      <c r="AB96" s="14">
        <v>1.2999999999999999E-2</v>
      </c>
      <c r="AD96" s="26">
        <v>69</v>
      </c>
      <c r="AE96" s="33">
        <f t="shared" si="14"/>
        <v>5</v>
      </c>
      <c r="AG96" s="32" t="s">
        <v>63</v>
      </c>
      <c r="AH96" s="26">
        <v>7.2</v>
      </c>
      <c r="AI96" s="27">
        <f t="shared" si="15"/>
        <v>0.20000000000000018</v>
      </c>
      <c r="AJ96" s="14">
        <v>0.01</v>
      </c>
      <c r="AL96" s="26"/>
      <c r="AM96" s="33">
        <f t="shared" si="16"/>
        <v>7.4</v>
      </c>
    </row>
    <row r="97" spans="6:39" x14ac:dyDescent="0.3">
      <c r="F97" s="42" t="s">
        <v>72</v>
      </c>
      <c r="G97" s="26">
        <v>7.14</v>
      </c>
      <c r="H97" s="27">
        <f t="shared" si="17"/>
        <v>0.13999999999999968</v>
      </c>
      <c r="I97" s="14">
        <v>0</v>
      </c>
      <c r="K97" s="26">
        <v>75</v>
      </c>
      <c r="L97" s="26"/>
      <c r="M97" s="26"/>
      <c r="N97" s="33">
        <f t="shared" si="10"/>
        <v>1</v>
      </c>
      <c r="O97" s="27"/>
      <c r="Q97" s="11" t="s">
        <v>72</v>
      </c>
      <c r="R97" s="27"/>
      <c r="S97" s="27">
        <f t="shared" si="11"/>
        <v>-7</v>
      </c>
      <c r="T97" s="45"/>
      <c r="U97" s="46"/>
      <c r="V97" s="27"/>
      <c r="W97" s="33">
        <f t="shared" si="12"/>
        <v>7.4</v>
      </c>
      <c r="Y97" s="11" t="s">
        <v>72</v>
      </c>
      <c r="Z97" s="27"/>
      <c r="AA97" s="27">
        <f t="shared" si="13"/>
        <v>-7</v>
      </c>
      <c r="AB97" s="45"/>
      <c r="AC97" s="46"/>
      <c r="AD97" s="27"/>
      <c r="AE97" s="33">
        <f t="shared" si="14"/>
        <v>74</v>
      </c>
      <c r="AG97" s="11" t="s">
        <v>72</v>
      </c>
      <c r="AH97" s="27"/>
      <c r="AI97" s="27">
        <f t="shared" si="15"/>
        <v>-7</v>
      </c>
      <c r="AJ97" s="45"/>
      <c r="AK97" s="46"/>
      <c r="AL97" s="27"/>
      <c r="AM97" s="33">
        <f t="shared" si="16"/>
        <v>7.4</v>
      </c>
    </row>
    <row r="98" spans="6:39" x14ac:dyDescent="0.3">
      <c r="F98" s="42" t="s">
        <v>82</v>
      </c>
      <c r="G98" s="26">
        <v>7.16</v>
      </c>
      <c r="H98" s="27">
        <f t="shared" si="17"/>
        <v>0.16000000000000014</v>
      </c>
      <c r="I98" s="14">
        <v>0</v>
      </c>
      <c r="K98" s="26">
        <v>73</v>
      </c>
      <c r="L98" s="26"/>
      <c r="M98" s="26"/>
      <c r="N98" s="33">
        <f t="shared" si="10"/>
        <v>1</v>
      </c>
      <c r="O98" s="27"/>
      <c r="Q98" s="11" t="s">
        <v>82</v>
      </c>
      <c r="R98" s="27"/>
      <c r="S98" s="27">
        <f t="shared" si="11"/>
        <v>-7</v>
      </c>
      <c r="T98" s="45"/>
      <c r="U98" s="46"/>
      <c r="V98" s="27"/>
      <c r="W98" s="33">
        <f t="shared" si="12"/>
        <v>7.4</v>
      </c>
      <c r="Y98" s="11" t="s">
        <v>82</v>
      </c>
      <c r="Z98" s="27"/>
      <c r="AA98" s="27">
        <f t="shared" si="13"/>
        <v>-7</v>
      </c>
      <c r="AB98" s="45"/>
      <c r="AC98" s="46"/>
      <c r="AD98" s="27"/>
      <c r="AE98" s="33">
        <f t="shared" si="14"/>
        <v>74</v>
      </c>
      <c r="AG98" s="11" t="s">
        <v>82</v>
      </c>
      <c r="AH98" s="27"/>
      <c r="AI98" s="27">
        <f t="shared" si="15"/>
        <v>-7</v>
      </c>
      <c r="AJ98" s="45"/>
      <c r="AK98" s="46"/>
      <c r="AL98" s="27"/>
      <c r="AM98" s="33">
        <f t="shared" si="16"/>
        <v>7.4</v>
      </c>
    </row>
    <row r="99" spans="6:39" x14ac:dyDescent="0.3">
      <c r="F99" s="42" t="s">
        <v>91</v>
      </c>
      <c r="G99" s="26">
        <v>7.13</v>
      </c>
      <c r="H99" s="27">
        <f t="shared" si="17"/>
        <v>0.12999999999999989</v>
      </c>
      <c r="I99" s="14">
        <v>0</v>
      </c>
      <c r="K99" s="26">
        <v>71</v>
      </c>
      <c r="L99" s="26"/>
      <c r="M99" s="26"/>
      <c r="N99" s="33">
        <f t="shared" si="10"/>
        <v>3</v>
      </c>
      <c r="O99" s="27"/>
      <c r="Q99" s="11" t="s">
        <v>91</v>
      </c>
      <c r="R99" s="27"/>
      <c r="S99" s="27">
        <f t="shared" si="11"/>
        <v>-7</v>
      </c>
      <c r="T99" s="45"/>
      <c r="U99" s="46"/>
      <c r="V99" s="27"/>
      <c r="W99" s="33">
        <f t="shared" si="12"/>
        <v>7.4</v>
      </c>
      <c r="Y99" s="11" t="s">
        <v>91</v>
      </c>
      <c r="Z99" s="27"/>
      <c r="AA99" s="27">
        <f t="shared" si="13"/>
        <v>-7</v>
      </c>
      <c r="AB99" s="45"/>
      <c r="AC99" s="46"/>
      <c r="AD99" s="27"/>
      <c r="AE99" s="33">
        <f t="shared" si="14"/>
        <v>74</v>
      </c>
      <c r="AG99" s="11" t="s">
        <v>91</v>
      </c>
      <c r="AH99" s="27"/>
      <c r="AI99" s="27">
        <f t="shared" si="15"/>
        <v>-7</v>
      </c>
      <c r="AJ99" s="45"/>
      <c r="AK99" s="46"/>
      <c r="AL99" s="27"/>
      <c r="AM99" s="33">
        <f t="shared" si="16"/>
        <v>7.4</v>
      </c>
    </row>
    <row r="100" spans="6:39" x14ac:dyDescent="0.3">
      <c r="F100" s="41" t="s">
        <v>101</v>
      </c>
      <c r="G100" s="26">
        <v>7.36</v>
      </c>
      <c r="H100" s="27">
        <f t="shared" si="17"/>
        <v>0.36000000000000032</v>
      </c>
      <c r="I100" s="14">
        <v>0</v>
      </c>
      <c r="K100" s="26">
        <v>80</v>
      </c>
      <c r="L100" s="26"/>
      <c r="M100" s="26"/>
      <c r="N100" s="33">
        <f t="shared" si="10"/>
        <v>6</v>
      </c>
      <c r="O100" s="27"/>
      <c r="Q100" s="11" t="s">
        <v>101</v>
      </c>
      <c r="R100" s="27"/>
      <c r="S100" s="27">
        <f t="shared" si="11"/>
        <v>-7</v>
      </c>
      <c r="T100" s="45"/>
      <c r="U100" s="46"/>
      <c r="V100" s="27"/>
      <c r="W100" s="33">
        <f t="shared" si="12"/>
        <v>7.4</v>
      </c>
      <c r="Y100" s="41" t="s">
        <v>101</v>
      </c>
      <c r="Z100" s="26">
        <v>7.33</v>
      </c>
      <c r="AA100" s="27">
        <f t="shared" si="13"/>
        <v>0.33000000000000007</v>
      </c>
      <c r="AB100" s="14">
        <v>0</v>
      </c>
      <c r="AD100" s="26">
        <v>79</v>
      </c>
      <c r="AE100" s="33">
        <f t="shared" si="14"/>
        <v>5</v>
      </c>
      <c r="AG100" s="32" t="s">
        <v>101</v>
      </c>
      <c r="AH100" s="26">
        <v>7.19</v>
      </c>
      <c r="AI100" s="27">
        <f t="shared" si="15"/>
        <v>0.19000000000000039</v>
      </c>
      <c r="AJ100" s="14"/>
      <c r="AL100" s="26"/>
      <c r="AM100" s="33">
        <f t="shared" si="16"/>
        <v>7.4</v>
      </c>
    </row>
    <row r="101" spans="6:39" x14ac:dyDescent="0.3">
      <c r="F101" s="41" t="s">
        <v>110</v>
      </c>
      <c r="G101" s="26">
        <v>6.95</v>
      </c>
      <c r="H101" s="27">
        <f t="shared" si="17"/>
        <v>-4.9999999999999822E-2</v>
      </c>
      <c r="I101" s="14">
        <v>1.4999999999999999E-2</v>
      </c>
      <c r="K101" s="26">
        <v>105</v>
      </c>
      <c r="L101" s="26"/>
      <c r="M101" s="26"/>
      <c r="N101" s="33">
        <f t="shared" si="10"/>
        <v>31</v>
      </c>
      <c r="O101" s="27"/>
      <c r="Q101" s="32" t="s">
        <v>110</v>
      </c>
      <c r="R101" s="26"/>
      <c r="S101" s="27">
        <f t="shared" si="11"/>
        <v>-7</v>
      </c>
      <c r="T101" s="14">
        <v>7.0000000000000001E-3</v>
      </c>
      <c r="V101" s="26"/>
      <c r="W101" s="33">
        <f t="shared" si="12"/>
        <v>7.4</v>
      </c>
      <c r="Y101" s="42" t="s">
        <v>110</v>
      </c>
      <c r="Z101" s="26">
        <v>7.03</v>
      </c>
      <c r="AA101" s="27">
        <f t="shared" si="13"/>
        <v>3.0000000000000249E-2</v>
      </c>
      <c r="AB101" s="14">
        <v>0.01</v>
      </c>
      <c r="AD101" s="26">
        <v>70</v>
      </c>
      <c r="AE101" s="33">
        <f t="shared" si="14"/>
        <v>4</v>
      </c>
      <c r="AG101" s="11" t="s">
        <v>110</v>
      </c>
      <c r="AH101" s="27"/>
      <c r="AI101" s="27">
        <f t="shared" si="15"/>
        <v>-7</v>
      </c>
      <c r="AJ101" s="45"/>
      <c r="AK101" s="46"/>
      <c r="AL101" s="27"/>
      <c r="AM101" s="33">
        <f t="shared" si="16"/>
        <v>7.4</v>
      </c>
    </row>
    <row r="102" spans="6:39" x14ac:dyDescent="0.3">
      <c r="F102" s="41" t="s">
        <v>116</v>
      </c>
      <c r="G102" s="26">
        <v>7.17</v>
      </c>
      <c r="H102" s="27">
        <f t="shared" si="17"/>
        <v>0.16999999999999993</v>
      </c>
      <c r="I102" s="14">
        <v>0</v>
      </c>
      <c r="K102" s="26">
        <v>110</v>
      </c>
      <c r="L102" s="26"/>
      <c r="M102" s="26"/>
      <c r="N102" s="33">
        <f t="shared" si="10"/>
        <v>36</v>
      </c>
      <c r="O102" s="27"/>
      <c r="Q102" s="11" t="s">
        <v>116</v>
      </c>
      <c r="R102" s="26"/>
      <c r="S102" s="27">
        <f t="shared" si="11"/>
        <v>-7</v>
      </c>
      <c r="T102" s="14"/>
      <c r="V102" s="26"/>
      <c r="W102" s="33">
        <f t="shared" si="12"/>
        <v>7.4</v>
      </c>
      <c r="Y102" s="42" t="s">
        <v>116</v>
      </c>
      <c r="Z102" s="26">
        <v>7.12</v>
      </c>
      <c r="AA102" s="27">
        <f t="shared" si="13"/>
        <v>0.12000000000000011</v>
      </c>
      <c r="AB102" s="14">
        <v>0</v>
      </c>
      <c r="AD102" s="26">
        <v>75</v>
      </c>
      <c r="AE102" s="33">
        <f t="shared" si="14"/>
        <v>1</v>
      </c>
      <c r="AG102" s="11" t="s">
        <v>116</v>
      </c>
      <c r="AH102" s="27"/>
      <c r="AI102" s="27">
        <f t="shared" si="15"/>
        <v>-7</v>
      </c>
      <c r="AJ102" s="45"/>
      <c r="AK102" s="46"/>
      <c r="AL102" s="27"/>
      <c r="AM102" s="33">
        <f t="shared" si="16"/>
        <v>7.4</v>
      </c>
    </row>
    <row r="103" spans="6:39" x14ac:dyDescent="0.3">
      <c r="F103" s="41" t="s">
        <v>122</v>
      </c>
      <c r="G103" s="26">
        <v>7.22</v>
      </c>
      <c r="H103" s="27">
        <f t="shared" si="17"/>
        <v>0.21999999999999975</v>
      </c>
      <c r="I103" s="14">
        <v>4.4999999999999998E-2</v>
      </c>
      <c r="K103" s="26">
        <v>77</v>
      </c>
      <c r="L103" s="26"/>
      <c r="M103" s="26"/>
      <c r="N103" s="33">
        <f t="shared" si="10"/>
        <v>3</v>
      </c>
      <c r="O103" s="27"/>
      <c r="Q103" s="41" t="s">
        <v>122</v>
      </c>
      <c r="R103" s="26"/>
      <c r="S103" s="27">
        <f t="shared" si="11"/>
        <v>-7</v>
      </c>
      <c r="T103" s="14">
        <v>0.04</v>
      </c>
      <c r="V103" s="26"/>
      <c r="W103" s="33">
        <f t="shared" si="12"/>
        <v>7.4</v>
      </c>
      <c r="Y103" s="41" t="s">
        <v>122</v>
      </c>
      <c r="Z103" s="26">
        <v>7.15</v>
      </c>
      <c r="AA103" s="27">
        <f t="shared" si="13"/>
        <v>0.15000000000000036</v>
      </c>
      <c r="AB103" s="44">
        <v>3.9E-2</v>
      </c>
      <c r="AD103" s="26">
        <v>67</v>
      </c>
      <c r="AE103" s="33">
        <f t="shared" si="14"/>
        <v>7</v>
      </c>
      <c r="AG103" s="32" t="s">
        <v>122</v>
      </c>
      <c r="AH103" s="26"/>
      <c r="AI103" s="27">
        <f t="shared" si="15"/>
        <v>-7</v>
      </c>
      <c r="AJ103" s="44">
        <v>0</v>
      </c>
      <c r="AL103" s="26"/>
      <c r="AM103" s="33">
        <f t="shared" si="16"/>
        <v>7.4</v>
      </c>
    </row>
    <row r="104" spans="6:39" x14ac:dyDescent="0.3">
      <c r="F104" s="42" t="s">
        <v>128</v>
      </c>
      <c r="G104" s="26">
        <v>7.02</v>
      </c>
      <c r="H104" s="27">
        <f t="shared" si="17"/>
        <v>1.9999999999999574E-2</v>
      </c>
      <c r="I104" s="14">
        <v>0</v>
      </c>
      <c r="K104" s="26">
        <v>75</v>
      </c>
      <c r="L104" s="26"/>
      <c r="M104" s="26"/>
      <c r="N104" s="33">
        <f t="shared" si="10"/>
        <v>1</v>
      </c>
      <c r="O104" s="27"/>
      <c r="Q104" s="11" t="s">
        <v>128</v>
      </c>
      <c r="R104" s="27"/>
      <c r="S104" s="27">
        <f t="shared" si="11"/>
        <v>-7</v>
      </c>
      <c r="T104" s="45"/>
      <c r="U104" s="46"/>
      <c r="V104" s="27"/>
      <c r="W104" s="33">
        <f t="shared" si="12"/>
        <v>7.4</v>
      </c>
      <c r="Y104" s="11" t="s">
        <v>128</v>
      </c>
      <c r="Z104" s="27"/>
      <c r="AA104" s="27">
        <f t="shared" si="13"/>
        <v>-7</v>
      </c>
      <c r="AB104" s="45"/>
      <c r="AC104" s="46"/>
      <c r="AD104" s="27"/>
      <c r="AE104" s="33">
        <f t="shared" si="14"/>
        <v>74</v>
      </c>
      <c r="AG104" s="11" t="s">
        <v>128</v>
      </c>
      <c r="AH104" s="27"/>
      <c r="AI104" s="27">
        <f t="shared" si="15"/>
        <v>-7</v>
      </c>
      <c r="AJ104" s="45"/>
      <c r="AK104" s="46"/>
      <c r="AL104" s="27"/>
      <c r="AM104" s="33">
        <f t="shared" si="16"/>
        <v>7.4</v>
      </c>
    </row>
    <row r="105" spans="6:39" x14ac:dyDescent="0.3">
      <c r="F105" s="42" t="s">
        <v>137</v>
      </c>
      <c r="G105" s="26">
        <v>7.16</v>
      </c>
      <c r="H105" s="27">
        <f t="shared" si="17"/>
        <v>0.16000000000000014</v>
      </c>
      <c r="I105" s="14">
        <v>0</v>
      </c>
      <c r="K105" s="26">
        <v>71</v>
      </c>
      <c r="L105" s="26"/>
      <c r="M105" s="26"/>
      <c r="N105" s="33">
        <f t="shared" si="10"/>
        <v>3</v>
      </c>
      <c r="O105" s="27"/>
      <c r="Q105" s="11" t="s">
        <v>137</v>
      </c>
      <c r="R105" s="27"/>
      <c r="S105" s="27">
        <f t="shared" si="11"/>
        <v>-7</v>
      </c>
      <c r="T105" s="45"/>
      <c r="U105" s="46"/>
      <c r="V105" s="27"/>
      <c r="W105" s="33">
        <f t="shared" si="12"/>
        <v>7.4</v>
      </c>
      <c r="Y105" s="11" t="s">
        <v>137</v>
      </c>
      <c r="Z105" s="27"/>
      <c r="AA105" s="27">
        <f t="shared" si="13"/>
        <v>-7</v>
      </c>
      <c r="AB105" s="45"/>
      <c r="AC105" s="46"/>
      <c r="AD105" s="27"/>
      <c r="AE105" s="33">
        <f t="shared" si="14"/>
        <v>74</v>
      </c>
      <c r="AG105" s="11" t="s">
        <v>137</v>
      </c>
      <c r="AH105" s="27"/>
      <c r="AI105" s="27">
        <f t="shared" si="15"/>
        <v>-7</v>
      </c>
      <c r="AJ105" s="45"/>
      <c r="AK105" s="46"/>
      <c r="AL105" s="27"/>
      <c r="AM105" s="33">
        <f t="shared" si="16"/>
        <v>7.4</v>
      </c>
    </row>
    <row r="106" spans="6:39" x14ac:dyDescent="0.3">
      <c r="F106" s="42" t="s">
        <v>144</v>
      </c>
      <c r="G106" s="26">
        <v>7.15</v>
      </c>
      <c r="H106" s="27">
        <f t="shared" si="17"/>
        <v>0.15000000000000036</v>
      </c>
      <c r="I106" s="14">
        <v>0</v>
      </c>
      <c r="K106" s="26">
        <v>81</v>
      </c>
      <c r="L106" s="26"/>
      <c r="M106" s="26"/>
      <c r="N106" s="33">
        <f t="shared" si="10"/>
        <v>7</v>
      </c>
      <c r="O106" s="27"/>
      <c r="Q106" s="11" t="s">
        <v>144</v>
      </c>
      <c r="R106" s="27"/>
      <c r="S106" s="27">
        <f t="shared" si="11"/>
        <v>-7</v>
      </c>
      <c r="T106" s="45"/>
      <c r="U106" s="46"/>
      <c r="V106" s="27"/>
      <c r="W106" s="33">
        <f t="shared" si="12"/>
        <v>7.4</v>
      </c>
      <c r="Y106" s="11" t="s">
        <v>144</v>
      </c>
      <c r="Z106" s="27"/>
      <c r="AA106" s="27">
        <f t="shared" si="13"/>
        <v>-7</v>
      </c>
      <c r="AB106" s="45"/>
      <c r="AC106" s="46"/>
      <c r="AD106" s="27"/>
      <c r="AE106" s="33">
        <f t="shared" si="14"/>
        <v>74</v>
      </c>
      <c r="AG106" s="11" t="s">
        <v>144</v>
      </c>
      <c r="AH106" s="27"/>
      <c r="AI106" s="27">
        <f t="shared" si="15"/>
        <v>-7</v>
      </c>
      <c r="AJ106" s="45"/>
      <c r="AK106" s="46"/>
      <c r="AL106" s="27"/>
      <c r="AM106" s="33">
        <f t="shared" si="16"/>
        <v>7.4</v>
      </c>
    </row>
    <row r="107" spans="6:39" x14ac:dyDescent="0.3">
      <c r="F107" s="42" t="s">
        <v>148</v>
      </c>
      <c r="G107" s="26">
        <v>7.18</v>
      </c>
      <c r="H107" s="27">
        <f t="shared" si="17"/>
        <v>0.17999999999999972</v>
      </c>
      <c r="I107" s="14">
        <v>0</v>
      </c>
      <c r="K107" s="26">
        <v>79</v>
      </c>
      <c r="L107" s="26"/>
      <c r="M107" s="26"/>
      <c r="N107" s="33">
        <f t="shared" si="10"/>
        <v>5</v>
      </c>
      <c r="O107" s="27"/>
      <c r="Q107" s="11" t="s">
        <v>148</v>
      </c>
      <c r="R107" s="27"/>
      <c r="S107" s="27">
        <f t="shared" si="11"/>
        <v>-7</v>
      </c>
      <c r="T107" s="45"/>
      <c r="U107" s="46"/>
      <c r="V107" s="27"/>
      <c r="W107" s="33">
        <f t="shared" si="12"/>
        <v>7.4</v>
      </c>
      <c r="Y107" s="11" t="s">
        <v>148</v>
      </c>
      <c r="Z107" s="27"/>
      <c r="AA107" s="27">
        <f t="shared" si="13"/>
        <v>-7</v>
      </c>
      <c r="AB107" s="45"/>
      <c r="AC107" s="46"/>
      <c r="AD107" s="27"/>
      <c r="AE107" s="33">
        <f t="shared" si="14"/>
        <v>74</v>
      </c>
      <c r="AG107" s="11" t="s">
        <v>148</v>
      </c>
      <c r="AH107" s="27"/>
      <c r="AI107" s="27">
        <f t="shared" si="15"/>
        <v>-7</v>
      </c>
      <c r="AJ107" s="45"/>
      <c r="AK107" s="46"/>
      <c r="AL107" s="27"/>
      <c r="AM107" s="33">
        <f t="shared" si="16"/>
        <v>7.4</v>
      </c>
    </row>
    <row r="108" spans="6:39" x14ac:dyDescent="0.3">
      <c r="F108" s="9" t="s">
        <v>154</v>
      </c>
      <c r="G108" s="26">
        <v>6.86</v>
      </c>
      <c r="H108" s="27">
        <f t="shared" si="17"/>
        <v>-0.13999999999999968</v>
      </c>
      <c r="I108" s="14">
        <v>0</v>
      </c>
      <c r="K108" s="26">
        <v>76</v>
      </c>
      <c r="L108" s="26"/>
      <c r="M108" s="26"/>
      <c r="N108" s="33">
        <f t="shared" si="10"/>
        <v>2</v>
      </c>
      <c r="O108" s="27"/>
      <c r="Q108" s="11" t="s">
        <v>154</v>
      </c>
      <c r="R108" s="27"/>
      <c r="S108" s="27">
        <f t="shared" si="11"/>
        <v>-7</v>
      </c>
      <c r="T108" s="45"/>
      <c r="U108" s="46"/>
      <c r="V108" s="27"/>
      <c r="W108" s="33">
        <f t="shared" si="12"/>
        <v>7.4</v>
      </c>
      <c r="Y108" s="11" t="s">
        <v>154</v>
      </c>
      <c r="Z108" s="27"/>
      <c r="AA108" s="27">
        <f t="shared" si="13"/>
        <v>-7</v>
      </c>
      <c r="AB108" s="45"/>
      <c r="AC108" s="46"/>
      <c r="AD108" s="27"/>
      <c r="AE108" s="33">
        <f t="shared" si="14"/>
        <v>74</v>
      </c>
      <c r="AG108" s="11" t="s">
        <v>154</v>
      </c>
      <c r="AH108" s="27"/>
      <c r="AI108" s="27">
        <f t="shared" si="15"/>
        <v>-7</v>
      </c>
      <c r="AJ108" s="45"/>
      <c r="AK108" s="46"/>
      <c r="AL108" s="27"/>
      <c r="AM108" s="33">
        <f t="shared" si="16"/>
        <v>7.4</v>
      </c>
    </row>
    <row r="109" spans="6:39" x14ac:dyDescent="0.3">
      <c r="F109" s="42" t="s">
        <v>162</v>
      </c>
      <c r="G109" s="26">
        <v>7.17</v>
      </c>
      <c r="H109" s="27">
        <f t="shared" si="17"/>
        <v>0.16999999999999993</v>
      </c>
      <c r="I109" s="14">
        <v>0</v>
      </c>
      <c r="K109" s="26">
        <v>67</v>
      </c>
      <c r="L109" s="26"/>
      <c r="M109" s="26"/>
      <c r="N109" s="33">
        <f t="shared" si="10"/>
        <v>7</v>
      </c>
      <c r="O109" s="27"/>
      <c r="Q109" s="11" t="s">
        <v>162</v>
      </c>
      <c r="R109" s="27"/>
      <c r="S109" s="27">
        <f t="shared" si="11"/>
        <v>-7</v>
      </c>
      <c r="T109" s="45"/>
      <c r="U109" s="46"/>
      <c r="V109" s="27"/>
      <c r="W109" s="33">
        <f t="shared" si="12"/>
        <v>7.4</v>
      </c>
      <c r="Y109" s="11" t="s">
        <v>162</v>
      </c>
      <c r="Z109" s="27"/>
      <c r="AA109" s="27">
        <f t="shared" si="13"/>
        <v>-7</v>
      </c>
      <c r="AB109" s="45"/>
      <c r="AC109" s="46"/>
      <c r="AD109" s="27"/>
      <c r="AE109" s="33">
        <f t="shared" si="14"/>
        <v>74</v>
      </c>
      <c r="AG109" s="11" t="s">
        <v>162</v>
      </c>
      <c r="AH109" s="27"/>
      <c r="AI109" s="27">
        <f t="shared" si="15"/>
        <v>-7</v>
      </c>
      <c r="AJ109" s="45"/>
      <c r="AK109" s="46"/>
      <c r="AL109" s="27"/>
      <c r="AM109" s="33">
        <f t="shared" si="16"/>
        <v>7.4</v>
      </c>
    </row>
    <row r="110" spans="6:39" x14ac:dyDescent="0.3">
      <c r="F110" s="42" t="s">
        <v>170</v>
      </c>
      <c r="G110" s="26">
        <v>7.08</v>
      </c>
      <c r="H110" s="27">
        <f t="shared" si="17"/>
        <v>8.0000000000000071E-2</v>
      </c>
      <c r="I110" s="14">
        <v>0</v>
      </c>
      <c r="K110" s="26">
        <v>77</v>
      </c>
      <c r="L110" s="26"/>
      <c r="M110" s="26"/>
      <c r="N110" s="33">
        <f t="shared" si="10"/>
        <v>3</v>
      </c>
      <c r="O110" s="27"/>
      <c r="Q110" s="11" t="s">
        <v>170</v>
      </c>
      <c r="R110" s="27"/>
      <c r="S110" s="27">
        <f t="shared" si="11"/>
        <v>-7</v>
      </c>
      <c r="T110" s="45"/>
      <c r="U110" s="46"/>
      <c r="V110" s="27"/>
      <c r="W110" s="33">
        <f t="shared" si="12"/>
        <v>7.4</v>
      </c>
      <c r="Y110" s="11" t="s">
        <v>170</v>
      </c>
      <c r="Z110" s="27"/>
      <c r="AA110" s="27">
        <f t="shared" si="13"/>
        <v>-7</v>
      </c>
      <c r="AB110" s="45"/>
      <c r="AC110" s="46"/>
      <c r="AD110" s="27"/>
      <c r="AE110" s="33">
        <f t="shared" si="14"/>
        <v>74</v>
      </c>
      <c r="AG110" s="11" t="s">
        <v>170</v>
      </c>
      <c r="AH110" s="27"/>
      <c r="AI110" s="27">
        <f t="shared" si="15"/>
        <v>-7</v>
      </c>
      <c r="AJ110" s="45"/>
      <c r="AK110" s="46"/>
      <c r="AL110" s="27"/>
      <c r="AM110" s="33">
        <f t="shared" si="16"/>
        <v>7.4</v>
      </c>
    </row>
    <row r="111" spans="6:39" x14ac:dyDescent="0.3">
      <c r="F111" s="41" t="s">
        <v>177</v>
      </c>
      <c r="G111" s="26">
        <v>7.12</v>
      </c>
      <c r="H111" s="27">
        <f t="shared" si="17"/>
        <v>0.12000000000000011</v>
      </c>
      <c r="I111" s="14">
        <v>0</v>
      </c>
      <c r="K111" s="26">
        <v>83</v>
      </c>
      <c r="L111" s="26"/>
      <c r="M111" s="26"/>
      <c r="N111" s="33">
        <f t="shared" si="10"/>
        <v>9</v>
      </c>
      <c r="O111" s="27"/>
      <c r="Q111" s="11" t="s">
        <v>177</v>
      </c>
      <c r="R111" s="27"/>
      <c r="S111" s="27">
        <f t="shared" si="11"/>
        <v>-7</v>
      </c>
      <c r="T111" s="45"/>
      <c r="U111" s="46"/>
      <c r="V111" s="27"/>
      <c r="W111" s="33">
        <f t="shared" si="12"/>
        <v>7.4</v>
      </c>
      <c r="Y111" s="42" t="s">
        <v>177</v>
      </c>
      <c r="Z111" s="26">
        <v>7.08</v>
      </c>
      <c r="AA111" s="27">
        <f t="shared" si="13"/>
        <v>8.0000000000000071E-2</v>
      </c>
      <c r="AB111" s="14">
        <v>0</v>
      </c>
      <c r="AD111" s="26">
        <v>80</v>
      </c>
      <c r="AE111" s="33">
        <f t="shared" si="14"/>
        <v>6</v>
      </c>
      <c r="AG111" s="11" t="s">
        <v>177</v>
      </c>
      <c r="AH111" s="27"/>
      <c r="AI111" s="27">
        <f t="shared" si="15"/>
        <v>-7</v>
      </c>
      <c r="AJ111" s="45"/>
      <c r="AK111" s="46"/>
      <c r="AL111" s="27"/>
      <c r="AM111" s="33">
        <f t="shared" si="16"/>
        <v>7.4</v>
      </c>
    </row>
    <row r="112" spans="6:39" x14ac:dyDescent="0.3">
      <c r="F112" s="42" t="s">
        <v>180</v>
      </c>
      <c r="G112" s="26">
        <v>7.11</v>
      </c>
      <c r="H112" s="27">
        <f t="shared" si="17"/>
        <v>0.11000000000000032</v>
      </c>
      <c r="I112" s="14">
        <v>0</v>
      </c>
      <c r="K112" s="26">
        <v>75</v>
      </c>
      <c r="L112" s="26"/>
      <c r="M112" s="26"/>
      <c r="N112" s="33">
        <f t="shared" si="10"/>
        <v>1</v>
      </c>
      <c r="O112" s="27"/>
      <c r="Q112" s="11" t="s">
        <v>180</v>
      </c>
      <c r="R112" s="27"/>
      <c r="S112" s="27">
        <f t="shared" si="11"/>
        <v>-7</v>
      </c>
      <c r="T112" s="45"/>
      <c r="U112" s="46"/>
      <c r="V112" s="27"/>
      <c r="W112" s="33">
        <f t="shared" si="12"/>
        <v>7.4</v>
      </c>
      <c r="Y112" s="11" t="s">
        <v>180</v>
      </c>
      <c r="Z112" s="27"/>
      <c r="AA112" s="27">
        <f t="shared" si="13"/>
        <v>-7</v>
      </c>
      <c r="AB112" s="45"/>
      <c r="AC112" s="46"/>
      <c r="AD112" s="27"/>
      <c r="AE112" s="33">
        <f t="shared" si="14"/>
        <v>74</v>
      </c>
      <c r="AG112" s="11" t="s">
        <v>180</v>
      </c>
      <c r="AH112" s="27"/>
      <c r="AI112" s="27">
        <f t="shared" si="15"/>
        <v>-7</v>
      </c>
      <c r="AJ112" s="45"/>
      <c r="AK112" s="46"/>
      <c r="AL112" s="27"/>
      <c r="AM112" s="33">
        <f t="shared" si="16"/>
        <v>7.4</v>
      </c>
    </row>
    <row r="113" spans="6:39" x14ac:dyDescent="0.3">
      <c r="F113" s="41" t="s">
        <v>187</v>
      </c>
      <c r="G113" s="26">
        <v>6.89</v>
      </c>
      <c r="H113" s="27">
        <f t="shared" si="17"/>
        <v>-0.11000000000000032</v>
      </c>
      <c r="I113" s="14">
        <v>0</v>
      </c>
      <c r="K113" s="26">
        <v>87</v>
      </c>
      <c r="L113" s="26"/>
      <c r="M113" s="26"/>
      <c r="N113" s="33">
        <f t="shared" si="10"/>
        <v>13</v>
      </c>
      <c r="O113" s="27"/>
      <c r="Q113" s="11" t="s">
        <v>187</v>
      </c>
      <c r="R113" s="27"/>
      <c r="S113" s="27">
        <f t="shared" si="11"/>
        <v>-7</v>
      </c>
      <c r="T113" s="45"/>
      <c r="U113" s="46"/>
      <c r="V113" s="27"/>
      <c r="W113" s="33">
        <f t="shared" si="12"/>
        <v>7.4</v>
      </c>
      <c r="Y113" s="42" t="s">
        <v>187</v>
      </c>
      <c r="Z113" s="26">
        <v>6.89</v>
      </c>
      <c r="AA113" s="27">
        <f t="shared" si="13"/>
        <v>-0.11000000000000032</v>
      </c>
      <c r="AB113" s="14">
        <v>0</v>
      </c>
      <c r="AD113" s="26">
        <v>71</v>
      </c>
      <c r="AE113" s="33">
        <f t="shared" si="14"/>
        <v>3</v>
      </c>
      <c r="AG113" s="11" t="s">
        <v>187</v>
      </c>
      <c r="AH113" s="27"/>
      <c r="AI113" s="27">
        <f t="shared" si="15"/>
        <v>-7</v>
      </c>
      <c r="AJ113" s="45"/>
      <c r="AK113" s="46"/>
      <c r="AL113" s="27"/>
      <c r="AM113" s="33">
        <f t="shared" si="16"/>
        <v>7.4</v>
      </c>
    </row>
    <row r="114" spans="6:39" x14ac:dyDescent="0.3">
      <c r="F114" s="43" t="s">
        <v>191</v>
      </c>
      <c r="G114" s="17">
        <v>6.99</v>
      </c>
      <c r="H114" s="27">
        <f t="shared" si="17"/>
        <v>-9.9999999999997868E-3</v>
      </c>
      <c r="I114" s="19">
        <v>0.17100000000000001</v>
      </c>
      <c r="K114" s="17">
        <v>77</v>
      </c>
      <c r="L114" s="26"/>
      <c r="M114" s="26"/>
      <c r="N114" s="33">
        <f t="shared" si="10"/>
        <v>3</v>
      </c>
      <c r="O114" s="27"/>
      <c r="Q114" s="43" t="s">
        <v>191</v>
      </c>
      <c r="R114" s="17"/>
      <c r="S114" s="27">
        <f t="shared" si="11"/>
        <v>-7</v>
      </c>
      <c r="T114" s="19">
        <v>3.3740000000000001</v>
      </c>
      <c r="V114" s="17"/>
      <c r="W114" s="33">
        <f t="shared" si="12"/>
        <v>7.4</v>
      </c>
      <c r="Y114" s="43" t="s">
        <v>191</v>
      </c>
      <c r="Z114" s="17">
        <v>7.02</v>
      </c>
      <c r="AA114" s="27">
        <f t="shared" si="13"/>
        <v>1.9999999999999574E-2</v>
      </c>
      <c r="AB114" s="19" t="s">
        <v>280</v>
      </c>
      <c r="AD114" s="17">
        <v>67</v>
      </c>
      <c r="AE114" s="33">
        <f t="shared" si="14"/>
        <v>7</v>
      </c>
      <c r="AG114" s="48" t="s">
        <v>191</v>
      </c>
      <c r="AH114" s="17"/>
      <c r="AI114" s="27">
        <f t="shared" si="15"/>
        <v>-7</v>
      </c>
      <c r="AJ114" s="47">
        <v>0</v>
      </c>
      <c r="AL114" s="17"/>
      <c r="AM114" s="33">
        <f t="shared" si="16"/>
        <v>7.4</v>
      </c>
    </row>
    <row r="115" spans="6:39" x14ac:dyDescent="0.3">
      <c r="F115" s="11" t="s">
        <v>267</v>
      </c>
      <c r="G115" s="203" t="s">
        <v>355</v>
      </c>
      <c r="H115" s="203"/>
      <c r="I115" s="203"/>
      <c r="J115" s="203"/>
      <c r="K115" s="203"/>
      <c r="L115" s="203"/>
      <c r="M115" s="203"/>
      <c r="N115" s="205"/>
      <c r="O115" s="66"/>
      <c r="Q115" s="11" t="s">
        <v>267</v>
      </c>
      <c r="R115" s="210" t="s">
        <v>281</v>
      </c>
      <c r="S115" s="210"/>
      <c r="T115" s="210"/>
      <c r="U115" s="210"/>
      <c r="V115" s="210"/>
      <c r="W115" s="211"/>
      <c r="Y115" s="11" t="s">
        <v>267</v>
      </c>
      <c r="Z115" s="210" t="s">
        <v>282</v>
      </c>
      <c r="AA115" s="210"/>
      <c r="AB115" s="210"/>
      <c r="AC115" s="210"/>
      <c r="AD115" s="210"/>
      <c r="AE115" s="211"/>
      <c r="AG115" s="11" t="s">
        <v>267</v>
      </c>
      <c r="AH115" s="210" t="s">
        <v>283</v>
      </c>
      <c r="AI115" s="210"/>
      <c r="AJ115" s="210"/>
      <c r="AK115" s="210"/>
      <c r="AL115" s="210"/>
      <c r="AM115" s="211"/>
    </row>
    <row r="116" spans="6:39" x14ac:dyDescent="0.3">
      <c r="F116" s="11"/>
      <c r="G116" s="204"/>
      <c r="H116" s="204"/>
      <c r="I116" s="204"/>
      <c r="J116" s="204"/>
      <c r="K116" s="204"/>
      <c r="L116" s="204"/>
      <c r="M116" s="204"/>
      <c r="N116" s="206"/>
      <c r="O116" s="66"/>
      <c r="Q116" s="11"/>
      <c r="R116" s="212"/>
      <c r="S116" s="212"/>
      <c r="T116" s="212"/>
      <c r="U116" s="212"/>
      <c r="V116" s="212"/>
      <c r="W116" s="213"/>
      <c r="Y116" s="11"/>
      <c r="Z116" s="212"/>
      <c r="AA116" s="212"/>
      <c r="AB116" s="212"/>
      <c r="AC116" s="212"/>
      <c r="AD116" s="212"/>
      <c r="AE116" s="213"/>
      <c r="AG116" s="11"/>
      <c r="AH116" s="212"/>
      <c r="AI116" s="212"/>
      <c r="AJ116" s="212"/>
      <c r="AK116" s="212"/>
      <c r="AL116" s="212"/>
      <c r="AM116" s="213"/>
    </row>
    <row r="117" spans="6:39" x14ac:dyDescent="0.3">
      <c r="F117" s="11"/>
      <c r="G117" s="204"/>
      <c r="H117" s="204"/>
      <c r="I117" s="204"/>
      <c r="J117" s="204"/>
      <c r="K117" s="204"/>
      <c r="L117" s="204"/>
      <c r="M117" s="204"/>
      <c r="N117" s="206"/>
      <c r="O117" s="66"/>
      <c r="Q117" s="11"/>
      <c r="R117" s="212"/>
      <c r="S117" s="212"/>
      <c r="T117" s="212"/>
      <c r="U117" s="212"/>
      <c r="V117" s="212"/>
      <c r="W117" s="213"/>
      <c r="Y117" s="11"/>
      <c r="Z117" s="212"/>
      <c r="AA117" s="212"/>
      <c r="AB117" s="212"/>
      <c r="AC117" s="212"/>
      <c r="AD117" s="212"/>
      <c r="AE117" s="213"/>
      <c r="AG117" s="11"/>
      <c r="AH117" s="212"/>
      <c r="AI117" s="212"/>
      <c r="AJ117" s="212"/>
      <c r="AK117" s="212"/>
      <c r="AL117" s="212"/>
      <c r="AM117" s="213"/>
    </row>
    <row r="118" spans="6:39" x14ac:dyDescent="0.3">
      <c r="F118" s="11"/>
      <c r="G118" s="204"/>
      <c r="H118" s="204"/>
      <c r="I118" s="204"/>
      <c r="J118" s="204"/>
      <c r="K118" s="204"/>
      <c r="L118" s="204"/>
      <c r="M118" s="204"/>
      <c r="N118" s="206"/>
      <c r="O118" s="66"/>
      <c r="Q118" s="11"/>
      <c r="R118" s="212"/>
      <c r="S118" s="212"/>
      <c r="T118" s="212"/>
      <c r="U118" s="212"/>
      <c r="V118" s="212"/>
      <c r="W118" s="213"/>
      <c r="Y118" s="11"/>
      <c r="Z118" s="212"/>
      <c r="AA118" s="212"/>
      <c r="AB118" s="212"/>
      <c r="AC118" s="212"/>
      <c r="AD118" s="212"/>
      <c r="AE118" s="213"/>
      <c r="AG118" s="11"/>
      <c r="AH118" s="212"/>
      <c r="AI118" s="212"/>
      <c r="AJ118" s="212"/>
      <c r="AK118" s="212"/>
      <c r="AL118" s="212"/>
      <c r="AM118" s="213"/>
    </row>
    <row r="119" spans="6:39" x14ac:dyDescent="0.3">
      <c r="F119" s="11"/>
      <c r="G119" s="204"/>
      <c r="H119" s="204"/>
      <c r="I119" s="204"/>
      <c r="J119" s="204"/>
      <c r="K119" s="204"/>
      <c r="L119" s="204"/>
      <c r="M119" s="204"/>
      <c r="N119" s="206"/>
      <c r="O119" s="66"/>
      <c r="Q119" s="11"/>
      <c r="R119" s="212"/>
      <c r="S119" s="212"/>
      <c r="T119" s="212"/>
      <c r="U119" s="212"/>
      <c r="V119" s="212"/>
      <c r="W119" s="213"/>
      <c r="Y119" s="11"/>
      <c r="Z119" s="212"/>
      <c r="AA119" s="212"/>
      <c r="AB119" s="212"/>
      <c r="AC119" s="212"/>
      <c r="AD119" s="212"/>
      <c r="AE119" s="213"/>
      <c r="AG119" s="11"/>
      <c r="AH119" s="212"/>
      <c r="AI119" s="212"/>
      <c r="AJ119" s="212"/>
      <c r="AK119" s="212"/>
      <c r="AL119" s="212"/>
      <c r="AM119" s="213"/>
    </row>
    <row r="120" spans="6:39" ht="15" thickBot="1" x14ac:dyDescent="0.35">
      <c r="F120" s="22"/>
      <c r="G120" s="207"/>
      <c r="H120" s="207"/>
      <c r="I120" s="207"/>
      <c r="J120" s="207"/>
      <c r="K120" s="207"/>
      <c r="L120" s="207"/>
      <c r="M120" s="207"/>
      <c r="N120" s="208"/>
      <c r="O120" s="66"/>
      <c r="Q120" s="22"/>
      <c r="R120" s="214"/>
      <c r="S120" s="214"/>
      <c r="T120" s="214"/>
      <c r="U120" s="214"/>
      <c r="V120" s="214"/>
      <c r="W120" s="215"/>
      <c r="Y120" s="22"/>
      <c r="Z120" s="214"/>
      <c r="AA120" s="214"/>
      <c r="AB120" s="214"/>
      <c r="AC120" s="214"/>
      <c r="AD120" s="214"/>
      <c r="AE120" s="215"/>
      <c r="AG120" s="22"/>
      <c r="AH120" s="214"/>
      <c r="AI120" s="214"/>
      <c r="AJ120" s="214"/>
      <c r="AK120" s="214"/>
      <c r="AL120" s="214"/>
      <c r="AM120" s="215"/>
    </row>
    <row r="122" spans="6:39" ht="15" thickBot="1" x14ac:dyDescent="0.35"/>
    <row r="123" spans="6:39" ht="20.399999999999999" thickBot="1" x14ac:dyDescent="0.45">
      <c r="F123" s="188" t="s">
        <v>284</v>
      </c>
      <c r="G123" s="189"/>
      <c r="H123" s="189"/>
      <c r="I123" s="189"/>
      <c r="J123" s="189"/>
      <c r="K123" s="189"/>
      <c r="L123" s="189"/>
      <c r="M123" s="189"/>
      <c r="N123" s="190"/>
      <c r="O123" s="71"/>
      <c r="Q123" s="188" t="s">
        <v>284</v>
      </c>
      <c r="R123" s="189"/>
      <c r="S123" s="189"/>
      <c r="T123" s="189"/>
      <c r="U123" s="189"/>
      <c r="V123" s="189"/>
      <c r="W123" s="190"/>
    </row>
    <row r="124" spans="6:39" ht="18.600000000000001" thickTop="1" thickBot="1" x14ac:dyDescent="0.4">
      <c r="F124" s="191" t="s">
        <v>245</v>
      </c>
      <c r="G124" s="192"/>
      <c r="H124" s="192"/>
      <c r="I124" s="192"/>
      <c r="J124" s="192"/>
      <c r="K124" s="192"/>
      <c r="L124" s="192"/>
      <c r="M124" s="192"/>
      <c r="N124" s="193"/>
      <c r="O124" s="72"/>
      <c r="Q124" s="191" t="s">
        <v>246</v>
      </c>
      <c r="R124" s="192"/>
      <c r="S124" s="192"/>
      <c r="T124" s="192"/>
      <c r="U124" s="192"/>
      <c r="V124" s="192"/>
      <c r="W124" s="193"/>
    </row>
    <row r="125" spans="6:39" ht="15" thickTop="1" x14ac:dyDescent="0.3">
      <c r="F125" s="6" t="s">
        <v>248</v>
      </c>
      <c r="G125" s="194">
        <v>45575</v>
      </c>
      <c r="H125" s="194"/>
      <c r="I125" s="194"/>
      <c r="J125" s="194"/>
      <c r="K125" s="194"/>
      <c r="L125" s="65"/>
      <c r="M125" s="65"/>
      <c r="N125" s="8"/>
      <c r="Q125" s="6" t="s">
        <v>248</v>
      </c>
      <c r="R125" s="194">
        <v>45575</v>
      </c>
      <c r="S125" s="194"/>
      <c r="T125" s="194"/>
      <c r="U125" s="194"/>
      <c r="V125" s="194"/>
      <c r="W125" s="8"/>
    </row>
    <row r="126" spans="6:39" x14ac:dyDescent="0.3">
      <c r="F126" s="9" t="s">
        <v>249</v>
      </c>
      <c r="G126" s="23" t="s">
        <v>251</v>
      </c>
      <c r="H126" s="23" t="s">
        <v>252</v>
      </c>
      <c r="I126" s="23" t="s">
        <v>253</v>
      </c>
      <c r="J126" s="23" t="s">
        <v>254</v>
      </c>
      <c r="K126" s="23" t="s">
        <v>279</v>
      </c>
      <c r="L126" s="23" t="s">
        <v>254</v>
      </c>
      <c r="M126" s="23" t="s">
        <v>279</v>
      </c>
      <c r="N126" s="10"/>
      <c r="Q126" s="9" t="s">
        <v>249</v>
      </c>
      <c r="R126" s="23" t="s">
        <v>251</v>
      </c>
      <c r="S126" s="23" t="s">
        <v>252</v>
      </c>
      <c r="T126" s="23" t="s">
        <v>253</v>
      </c>
      <c r="U126" s="23" t="s">
        <v>254</v>
      </c>
      <c r="V126" s="23" t="s">
        <v>279</v>
      </c>
      <c r="W126" s="10"/>
    </row>
    <row r="127" spans="6:39" x14ac:dyDescent="0.3">
      <c r="F127" s="11"/>
      <c r="G127" s="25">
        <v>7</v>
      </c>
      <c r="H127">
        <v>0</v>
      </c>
      <c r="I127" s="25">
        <v>0</v>
      </c>
      <c r="J127" s="25">
        <v>74</v>
      </c>
      <c r="K127" s="25">
        <f>J127*10%</f>
        <v>7.4</v>
      </c>
      <c r="L127" s="25">
        <v>447</v>
      </c>
      <c r="M127" s="74">
        <f>L127*15%</f>
        <v>67.05</v>
      </c>
      <c r="N127" s="10"/>
      <c r="Q127" s="11"/>
      <c r="R127" s="25">
        <v>7</v>
      </c>
      <c r="S127">
        <v>0</v>
      </c>
      <c r="T127" s="25">
        <v>0</v>
      </c>
      <c r="U127" s="25">
        <v>74</v>
      </c>
      <c r="V127" s="25">
        <v>7.4</v>
      </c>
      <c r="W127" s="10"/>
    </row>
    <row r="128" spans="6:39" x14ac:dyDescent="0.3">
      <c r="F128" s="11"/>
      <c r="N128" s="10"/>
      <c r="Q128" s="11"/>
      <c r="W128" s="10"/>
    </row>
    <row r="129" spans="6:23" x14ac:dyDescent="0.3">
      <c r="F129" s="12" t="s">
        <v>256</v>
      </c>
      <c r="G129" s="4" t="s">
        <v>251</v>
      </c>
      <c r="H129" s="5" t="s">
        <v>257</v>
      </c>
      <c r="I129" s="4" t="s">
        <v>252</v>
      </c>
      <c r="J129" s="4" t="s">
        <v>253</v>
      </c>
      <c r="K129" s="4" t="s">
        <v>254</v>
      </c>
      <c r="L129" s="5" t="s">
        <v>258</v>
      </c>
      <c r="M129" s="4" t="s">
        <v>254</v>
      </c>
      <c r="N129" s="68" t="s">
        <v>285</v>
      </c>
      <c r="O129" s="23"/>
      <c r="Q129" s="12" t="s">
        <v>256</v>
      </c>
      <c r="R129" s="4" t="s">
        <v>251</v>
      </c>
      <c r="S129" s="5" t="s">
        <v>257</v>
      </c>
      <c r="T129" s="4" t="s">
        <v>252</v>
      </c>
      <c r="U129" s="4" t="s">
        <v>253</v>
      </c>
      <c r="V129" s="4" t="s">
        <v>254</v>
      </c>
      <c r="W129" s="13" t="s">
        <v>258</v>
      </c>
    </row>
    <row r="130" spans="6:23" x14ac:dyDescent="0.3">
      <c r="F130" s="41" t="s">
        <v>8</v>
      </c>
      <c r="G130" s="26">
        <v>6.83</v>
      </c>
      <c r="H130" s="27">
        <f>G130-$G$87</f>
        <v>-0.16999999999999993</v>
      </c>
      <c r="I130" s="14">
        <v>2.3E-2</v>
      </c>
      <c r="J130">
        <v>0.19</v>
      </c>
      <c r="K130" s="26">
        <v>70</v>
      </c>
      <c r="L130" s="27">
        <f>ABS(K130-$J$127)</f>
        <v>4</v>
      </c>
      <c r="M130" s="26">
        <v>407</v>
      </c>
      <c r="N130" s="69">
        <f>ABS(M130-$L$127)</f>
        <v>40</v>
      </c>
      <c r="O130" s="73">
        <f>L130/K130</f>
        <v>5.7142857142857141E-2</v>
      </c>
      <c r="P130" s="122">
        <f>N130/M130</f>
        <v>9.8280098280098274E-2</v>
      </c>
      <c r="Q130" s="37" t="s">
        <v>8</v>
      </c>
      <c r="R130" s="26"/>
      <c r="S130" s="27"/>
      <c r="T130" s="44"/>
      <c r="V130" s="26"/>
      <c r="W130" s="33"/>
    </row>
    <row r="131" spans="6:23" x14ac:dyDescent="0.3">
      <c r="F131" s="32" t="s">
        <v>17</v>
      </c>
      <c r="G131" s="26">
        <v>7.02</v>
      </c>
      <c r="H131" s="27">
        <f t="shared" ref="H131:H154" si="18">G131-$G$87</f>
        <v>1.9999999999999574E-2</v>
      </c>
      <c r="I131" s="14">
        <v>0</v>
      </c>
      <c r="J131">
        <v>0</v>
      </c>
      <c r="K131" s="26">
        <v>75</v>
      </c>
      <c r="L131" s="27">
        <f t="shared" ref="L131:L154" si="19">ABS(K131-$J$127)</f>
        <v>1</v>
      </c>
      <c r="M131" s="26">
        <v>395</v>
      </c>
      <c r="N131" s="33">
        <f t="shared" ref="N131:N154" si="20">ABS(M131-$L$127)</f>
        <v>52</v>
      </c>
      <c r="O131" s="73">
        <f t="shared" ref="O131:O154" si="21">L131/K131</f>
        <v>1.3333333333333334E-2</v>
      </c>
      <c r="P131" s="122">
        <f t="shared" ref="P131:P154" si="22">N131/M131</f>
        <v>0.13164556962025317</v>
      </c>
      <c r="Q131" s="37" t="s">
        <v>17</v>
      </c>
      <c r="R131" s="26"/>
      <c r="S131" s="27"/>
      <c r="T131" s="44"/>
      <c r="V131" s="26"/>
      <c r="W131" s="33"/>
    </row>
    <row r="132" spans="6:23" x14ac:dyDescent="0.3">
      <c r="F132" s="32" t="s">
        <v>28</v>
      </c>
      <c r="G132" s="26">
        <v>7.03</v>
      </c>
      <c r="H132" s="27">
        <f t="shared" si="18"/>
        <v>3.0000000000000249E-2</v>
      </c>
      <c r="I132" s="14">
        <v>8.9999999999999993E-3</v>
      </c>
      <c r="J132">
        <v>0.06</v>
      </c>
      <c r="K132" s="26">
        <v>73</v>
      </c>
      <c r="L132" s="27">
        <f t="shared" si="19"/>
        <v>1</v>
      </c>
      <c r="M132" s="26">
        <v>472</v>
      </c>
      <c r="N132" s="33">
        <f t="shared" si="20"/>
        <v>25</v>
      </c>
      <c r="O132" s="73">
        <f t="shared" si="21"/>
        <v>1.3698630136986301E-2</v>
      </c>
      <c r="P132" s="73">
        <f t="shared" si="22"/>
        <v>5.2966101694915252E-2</v>
      </c>
      <c r="Q132" s="37" t="s">
        <v>28</v>
      </c>
      <c r="R132" s="26"/>
      <c r="S132" s="27"/>
      <c r="T132" s="44"/>
      <c r="V132" s="26"/>
      <c r="W132" s="33"/>
    </row>
    <row r="133" spans="6:23" x14ac:dyDescent="0.3">
      <c r="F133" s="41" t="s">
        <v>35</v>
      </c>
      <c r="G133" s="26">
        <v>6.92</v>
      </c>
      <c r="H133" s="27">
        <f t="shared" si="18"/>
        <v>-8.0000000000000071E-2</v>
      </c>
      <c r="I133" s="14">
        <v>2.3E-2</v>
      </c>
      <c r="J133">
        <v>0.19</v>
      </c>
      <c r="K133" s="26">
        <v>80</v>
      </c>
      <c r="L133" s="27">
        <f t="shared" si="19"/>
        <v>6</v>
      </c>
      <c r="M133" s="26">
        <v>429</v>
      </c>
      <c r="N133" s="33">
        <f t="shared" si="20"/>
        <v>18</v>
      </c>
      <c r="O133" s="73">
        <f t="shared" si="21"/>
        <v>7.4999999999999997E-2</v>
      </c>
      <c r="P133" s="73">
        <f t="shared" si="22"/>
        <v>4.195804195804196E-2</v>
      </c>
      <c r="Q133" s="37" t="s">
        <v>35</v>
      </c>
      <c r="R133" s="26"/>
      <c r="S133" s="27"/>
      <c r="V133" s="26"/>
      <c r="W133" s="33"/>
    </row>
    <row r="134" spans="6:23" x14ac:dyDescent="0.3">
      <c r="F134" s="41" t="s">
        <v>45</v>
      </c>
      <c r="G134" s="26">
        <v>7.27</v>
      </c>
      <c r="H134" s="27">
        <f t="shared" si="18"/>
        <v>0.26999999999999957</v>
      </c>
      <c r="I134" s="14">
        <v>0</v>
      </c>
      <c r="J134">
        <v>0</v>
      </c>
      <c r="K134" s="26">
        <v>72</v>
      </c>
      <c r="L134" s="27">
        <f t="shared" si="19"/>
        <v>2</v>
      </c>
      <c r="M134" s="26">
        <v>388</v>
      </c>
      <c r="N134" s="33">
        <f t="shared" si="20"/>
        <v>59</v>
      </c>
      <c r="O134" s="73">
        <f t="shared" si="21"/>
        <v>2.7777777777777776E-2</v>
      </c>
      <c r="P134" s="123">
        <f t="shared" si="22"/>
        <v>0.15206185567010308</v>
      </c>
      <c r="Q134" s="24" t="s">
        <v>45</v>
      </c>
      <c r="R134" s="26">
        <v>7.27</v>
      </c>
      <c r="S134" s="27">
        <f t="shared" ref="S134:S144" si="23">R134-$R$87</f>
        <v>0.26999999999999957</v>
      </c>
      <c r="V134" s="26"/>
      <c r="W134" s="33"/>
    </row>
    <row r="135" spans="6:23" x14ac:dyDescent="0.3">
      <c r="F135" s="32" t="s">
        <v>55</v>
      </c>
      <c r="G135" s="26">
        <v>6.95</v>
      </c>
      <c r="H135" s="27">
        <f t="shared" si="18"/>
        <v>-4.9999999999999822E-2</v>
      </c>
      <c r="I135" s="14">
        <v>0</v>
      </c>
      <c r="J135">
        <v>0</v>
      </c>
      <c r="K135" s="26">
        <v>81</v>
      </c>
      <c r="L135" s="27">
        <f t="shared" si="19"/>
        <v>7</v>
      </c>
      <c r="M135" s="26">
        <v>471</v>
      </c>
      <c r="N135" s="33">
        <f t="shared" si="20"/>
        <v>24</v>
      </c>
      <c r="O135" s="73">
        <f t="shared" si="21"/>
        <v>8.6419753086419748E-2</v>
      </c>
      <c r="P135" s="73">
        <f t="shared" si="22"/>
        <v>5.0955414012738856E-2</v>
      </c>
      <c r="Q135" s="37" t="s">
        <v>55</v>
      </c>
      <c r="R135" s="26"/>
      <c r="S135" s="27"/>
      <c r="T135" s="44"/>
      <c r="V135" s="26"/>
      <c r="W135" s="33"/>
    </row>
    <row r="136" spans="6:23" x14ac:dyDescent="0.3">
      <c r="F136" s="41" t="s">
        <v>63</v>
      </c>
      <c r="G136" s="26">
        <v>7</v>
      </c>
      <c r="H136" s="27">
        <f t="shared" si="18"/>
        <v>0</v>
      </c>
      <c r="I136" s="14">
        <v>0.04</v>
      </c>
      <c r="J136">
        <v>0.34</v>
      </c>
      <c r="K136" s="26">
        <v>69</v>
      </c>
      <c r="L136" s="27">
        <f t="shared" si="19"/>
        <v>5</v>
      </c>
      <c r="M136" s="26">
        <v>367</v>
      </c>
      <c r="N136" s="33">
        <f t="shared" si="20"/>
        <v>80</v>
      </c>
      <c r="O136" s="73">
        <f t="shared" si="21"/>
        <v>7.2463768115942032E-2</v>
      </c>
      <c r="P136" s="123">
        <f t="shared" si="22"/>
        <v>0.21798365122615804</v>
      </c>
      <c r="Q136" s="37" t="s">
        <v>63</v>
      </c>
      <c r="R136" s="26"/>
      <c r="S136" s="27"/>
      <c r="T136" s="44"/>
      <c r="V136" s="26"/>
      <c r="W136" s="33"/>
    </row>
    <row r="137" spans="6:23" x14ac:dyDescent="0.3">
      <c r="F137" s="32" t="s">
        <v>72</v>
      </c>
      <c r="G137" s="26">
        <v>7.11</v>
      </c>
      <c r="H137" s="27">
        <f t="shared" si="18"/>
        <v>0.11000000000000032</v>
      </c>
      <c r="I137" s="14">
        <v>0</v>
      </c>
      <c r="J137">
        <v>0</v>
      </c>
      <c r="K137" s="26">
        <v>72</v>
      </c>
      <c r="L137" s="27">
        <f t="shared" si="19"/>
        <v>2</v>
      </c>
      <c r="M137" s="26">
        <v>434</v>
      </c>
      <c r="N137" s="33">
        <f t="shared" si="20"/>
        <v>13</v>
      </c>
      <c r="O137" s="73">
        <f t="shared" si="21"/>
        <v>2.7777777777777776E-2</v>
      </c>
      <c r="P137" s="73">
        <f t="shared" si="22"/>
        <v>2.9953917050691243E-2</v>
      </c>
      <c r="Q137" s="37" t="s">
        <v>72</v>
      </c>
      <c r="R137" s="26"/>
      <c r="S137" s="27"/>
      <c r="T137" s="44"/>
      <c r="V137" s="26"/>
      <c r="W137" s="33"/>
    </row>
    <row r="138" spans="6:23" x14ac:dyDescent="0.3">
      <c r="F138" s="32" t="s">
        <v>82</v>
      </c>
      <c r="G138" s="26">
        <v>7.05</v>
      </c>
      <c r="H138" s="27">
        <f t="shared" si="18"/>
        <v>4.9999999999999822E-2</v>
      </c>
      <c r="I138" s="14">
        <v>0</v>
      </c>
      <c r="J138">
        <v>0</v>
      </c>
      <c r="K138" s="26">
        <v>77</v>
      </c>
      <c r="L138" s="27">
        <f t="shared" si="19"/>
        <v>3</v>
      </c>
      <c r="M138" s="26">
        <v>438</v>
      </c>
      <c r="N138" s="33">
        <f t="shared" si="20"/>
        <v>9</v>
      </c>
      <c r="O138" s="73">
        <f t="shared" si="21"/>
        <v>3.896103896103896E-2</v>
      </c>
      <c r="P138" s="73">
        <f t="shared" si="22"/>
        <v>2.0547945205479451E-2</v>
      </c>
      <c r="Q138" s="37" t="s">
        <v>82</v>
      </c>
      <c r="R138" s="26"/>
      <c r="S138" s="27"/>
      <c r="T138" s="44"/>
      <c r="V138" s="26"/>
      <c r="W138" s="33"/>
    </row>
    <row r="139" spans="6:23" x14ac:dyDescent="0.3">
      <c r="F139" s="41" t="s">
        <v>91</v>
      </c>
      <c r="G139" s="26">
        <v>7.24</v>
      </c>
      <c r="H139" s="27">
        <f t="shared" si="18"/>
        <v>0.24000000000000021</v>
      </c>
      <c r="I139" s="14">
        <v>0</v>
      </c>
      <c r="J139">
        <v>0</v>
      </c>
      <c r="K139" s="26">
        <v>72</v>
      </c>
      <c r="L139" s="27">
        <f t="shared" si="19"/>
        <v>2</v>
      </c>
      <c r="M139" s="26">
        <v>416</v>
      </c>
      <c r="N139" s="33">
        <f t="shared" si="20"/>
        <v>31</v>
      </c>
      <c r="O139" s="73">
        <f t="shared" si="21"/>
        <v>2.7777777777777776E-2</v>
      </c>
      <c r="P139" s="73">
        <f t="shared" si="22"/>
        <v>7.4519230769230768E-2</v>
      </c>
      <c r="Q139" s="24" t="s">
        <v>91</v>
      </c>
      <c r="R139" s="26">
        <v>7.25</v>
      </c>
      <c r="S139" s="27">
        <f t="shared" si="23"/>
        <v>0.25</v>
      </c>
      <c r="T139" s="44"/>
      <c r="V139" s="26"/>
      <c r="W139" s="33"/>
    </row>
    <row r="140" spans="6:23" x14ac:dyDescent="0.3">
      <c r="F140" s="41" t="s">
        <v>101</v>
      </c>
      <c r="G140" s="26">
        <v>7.11</v>
      </c>
      <c r="H140" s="27">
        <f t="shared" si="18"/>
        <v>0.11000000000000032</v>
      </c>
      <c r="I140" s="14">
        <v>0</v>
      </c>
      <c r="J140">
        <v>0</v>
      </c>
      <c r="K140" s="26">
        <v>81</v>
      </c>
      <c r="L140" s="27">
        <f t="shared" si="19"/>
        <v>7</v>
      </c>
      <c r="M140" s="26">
        <v>365</v>
      </c>
      <c r="N140" s="33">
        <f t="shared" si="20"/>
        <v>82</v>
      </c>
      <c r="O140" s="73">
        <f t="shared" si="21"/>
        <v>8.6419753086419748E-2</v>
      </c>
      <c r="P140" s="123">
        <f t="shared" si="22"/>
        <v>0.22465753424657534</v>
      </c>
      <c r="Q140" s="37" t="s">
        <v>101</v>
      </c>
      <c r="R140" s="26"/>
      <c r="S140" s="27"/>
      <c r="T140" s="44"/>
      <c r="V140" s="26"/>
      <c r="W140" s="33"/>
    </row>
    <row r="141" spans="6:23" x14ac:dyDescent="0.3">
      <c r="F141" s="41" t="s">
        <v>110</v>
      </c>
      <c r="G141" s="26">
        <v>7.45</v>
      </c>
      <c r="H141" s="27">
        <f t="shared" si="18"/>
        <v>0.45000000000000018</v>
      </c>
      <c r="I141" s="14">
        <v>0.02</v>
      </c>
      <c r="J141">
        <v>0.17</v>
      </c>
      <c r="K141" s="26">
        <v>73</v>
      </c>
      <c r="L141" s="27">
        <f t="shared" si="19"/>
        <v>1</v>
      </c>
      <c r="M141" s="26">
        <v>414</v>
      </c>
      <c r="N141" s="33">
        <f t="shared" si="20"/>
        <v>33</v>
      </c>
      <c r="O141" s="73">
        <f t="shared" si="21"/>
        <v>1.3698630136986301E-2</v>
      </c>
      <c r="P141" s="73">
        <f t="shared" si="22"/>
        <v>7.9710144927536225E-2</v>
      </c>
      <c r="Q141" s="24" t="s">
        <v>110</v>
      </c>
      <c r="R141" s="26">
        <v>7.36</v>
      </c>
      <c r="S141" s="27">
        <f t="shared" si="23"/>
        <v>0.36000000000000032</v>
      </c>
      <c r="T141" s="44"/>
      <c r="V141" s="26"/>
      <c r="W141" s="33"/>
    </row>
    <row r="142" spans="6:23" x14ac:dyDescent="0.3">
      <c r="F142" s="32" t="s">
        <v>116</v>
      </c>
      <c r="G142" s="26">
        <v>7.18</v>
      </c>
      <c r="H142" s="27">
        <f t="shared" si="18"/>
        <v>0.17999999999999972</v>
      </c>
      <c r="I142" s="14">
        <v>0</v>
      </c>
      <c r="J142">
        <v>0</v>
      </c>
      <c r="K142" s="26">
        <v>67</v>
      </c>
      <c r="L142" s="27">
        <f t="shared" si="19"/>
        <v>7</v>
      </c>
      <c r="M142" s="26">
        <v>476</v>
      </c>
      <c r="N142" s="33">
        <f t="shared" si="20"/>
        <v>29</v>
      </c>
      <c r="O142" s="122">
        <f t="shared" si="21"/>
        <v>0.1044776119402985</v>
      </c>
      <c r="P142" s="73">
        <f t="shared" si="22"/>
        <v>6.0924369747899158E-2</v>
      </c>
      <c r="Q142" s="37" t="s">
        <v>116</v>
      </c>
      <c r="R142" s="26"/>
      <c r="S142" s="27"/>
      <c r="T142" s="44"/>
      <c r="V142" s="26"/>
      <c r="W142" s="33"/>
    </row>
    <row r="143" spans="6:23" x14ac:dyDescent="0.3">
      <c r="F143" s="41" t="s">
        <v>122</v>
      </c>
      <c r="G143" s="26">
        <v>7.2</v>
      </c>
      <c r="H143" s="27">
        <f t="shared" si="18"/>
        <v>0.20000000000000018</v>
      </c>
      <c r="I143" s="14">
        <v>0</v>
      </c>
      <c r="J143">
        <v>0</v>
      </c>
      <c r="K143" s="26">
        <v>62</v>
      </c>
      <c r="L143" s="27">
        <f t="shared" si="19"/>
        <v>12</v>
      </c>
      <c r="M143" s="26">
        <v>370</v>
      </c>
      <c r="N143" s="33">
        <f t="shared" si="20"/>
        <v>77</v>
      </c>
      <c r="O143" s="123">
        <f t="shared" si="21"/>
        <v>0.19354838709677419</v>
      </c>
      <c r="P143" s="123">
        <f t="shared" si="22"/>
        <v>0.20810810810810812</v>
      </c>
      <c r="Q143" s="37" t="s">
        <v>122</v>
      </c>
      <c r="R143" s="26"/>
      <c r="S143" s="27"/>
      <c r="T143" s="44"/>
      <c r="V143" s="26"/>
      <c r="W143" s="33"/>
    </row>
    <row r="144" spans="6:23" x14ac:dyDescent="0.3">
      <c r="F144" s="41" t="s">
        <v>128</v>
      </c>
      <c r="G144" s="26">
        <v>7.5</v>
      </c>
      <c r="H144" s="27">
        <f t="shared" si="18"/>
        <v>0.5</v>
      </c>
      <c r="I144" s="14">
        <v>0</v>
      </c>
      <c r="J144">
        <v>0</v>
      </c>
      <c r="K144" s="26">
        <v>80</v>
      </c>
      <c r="L144" s="27">
        <f t="shared" si="19"/>
        <v>6</v>
      </c>
      <c r="M144" s="26">
        <v>458</v>
      </c>
      <c r="N144" s="33">
        <f t="shared" si="20"/>
        <v>11</v>
      </c>
      <c r="O144" s="73">
        <f t="shared" si="21"/>
        <v>7.4999999999999997E-2</v>
      </c>
      <c r="P144" s="73">
        <f t="shared" si="22"/>
        <v>2.4017467248908297E-2</v>
      </c>
      <c r="Q144" s="24" t="s">
        <v>128</v>
      </c>
      <c r="R144" s="26">
        <v>7.22</v>
      </c>
      <c r="S144" s="27">
        <f t="shared" si="23"/>
        <v>0.21999999999999975</v>
      </c>
      <c r="T144" s="44"/>
      <c r="V144" s="26"/>
      <c r="W144" s="33"/>
    </row>
    <row r="145" spans="6:23" x14ac:dyDescent="0.3">
      <c r="F145" s="41" t="s">
        <v>137</v>
      </c>
      <c r="G145" s="26">
        <v>6.83</v>
      </c>
      <c r="H145" s="27">
        <f t="shared" si="18"/>
        <v>-0.16999999999999993</v>
      </c>
      <c r="I145" s="14">
        <v>0</v>
      </c>
      <c r="J145">
        <v>0</v>
      </c>
      <c r="K145" s="26">
        <v>82</v>
      </c>
      <c r="L145" s="27">
        <f t="shared" si="19"/>
        <v>8</v>
      </c>
      <c r="M145" s="26">
        <v>402</v>
      </c>
      <c r="N145" s="33">
        <f t="shared" si="20"/>
        <v>45</v>
      </c>
      <c r="O145" s="122">
        <f t="shared" si="21"/>
        <v>9.7560975609756101E-2</v>
      </c>
      <c r="P145" s="122">
        <f t="shared" si="22"/>
        <v>0.11194029850746269</v>
      </c>
      <c r="Q145" s="37" t="s">
        <v>137</v>
      </c>
      <c r="R145" s="26"/>
      <c r="S145" s="27"/>
      <c r="T145" s="44"/>
      <c r="V145" s="26"/>
      <c r="W145" s="33"/>
    </row>
    <row r="146" spans="6:23" x14ac:dyDescent="0.3">
      <c r="F146" s="32" t="s">
        <v>144</v>
      </c>
      <c r="G146" s="26">
        <v>7.03</v>
      </c>
      <c r="H146" s="27">
        <f t="shared" si="18"/>
        <v>3.0000000000000249E-2</v>
      </c>
      <c r="I146" s="14">
        <v>0</v>
      </c>
      <c r="J146">
        <v>0</v>
      </c>
      <c r="K146" s="26">
        <v>72</v>
      </c>
      <c r="L146" s="27">
        <f t="shared" si="19"/>
        <v>2</v>
      </c>
      <c r="M146" s="26">
        <v>418</v>
      </c>
      <c r="N146" s="33">
        <f t="shared" si="20"/>
        <v>29</v>
      </c>
      <c r="O146" s="73">
        <f t="shared" si="21"/>
        <v>2.7777777777777776E-2</v>
      </c>
      <c r="P146" s="73">
        <f t="shared" si="22"/>
        <v>6.9377990430622011E-2</v>
      </c>
      <c r="Q146" s="37" t="s">
        <v>144</v>
      </c>
      <c r="R146" s="26"/>
      <c r="S146" s="27"/>
      <c r="T146" s="44"/>
      <c r="V146" s="26"/>
      <c r="W146" s="33"/>
    </row>
    <row r="147" spans="6:23" x14ac:dyDescent="0.3">
      <c r="F147" s="32" t="s">
        <v>148</v>
      </c>
      <c r="G147" s="26">
        <v>7.16</v>
      </c>
      <c r="H147" s="27">
        <f t="shared" si="18"/>
        <v>0.16000000000000014</v>
      </c>
      <c r="I147" s="14">
        <v>0</v>
      </c>
      <c r="J147">
        <v>0</v>
      </c>
      <c r="K147" s="26">
        <v>81</v>
      </c>
      <c r="L147" s="27">
        <f t="shared" si="19"/>
        <v>7</v>
      </c>
      <c r="M147" s="26">
        <v>446</v>
      </c>
      <c r="N147" s="33">
        <f t="shared" si="20"/>
        <v>1</v>
      </c>
      <c r="O147" s="73">
        <f t="shared" si="21"/>
        <v>8.6419753086419748E-2</v>
      </c>
      <c r="P147" s="73">
        <f t="shared" si="22"/>
        <v>2.242152466367713E-3</v>
      </c>
      <c r="Q147" s="37" t="s">
        <v>148</v>
      </c>
      <c r="R147" s="26"/>
      <c r="S147" s="27"/>
      <c r="T147" s="44"/>
      <c r="V147" s="26"/>
      <c r="W147" s="33"/>
    </row>
    <row r="148" spans="6:23" x14ac:dyDescent="0.3">
      <c r="F148" s="32" t="s">
        <v>154</v>
      </c>
      <c r="G148" s="26">
        <v>7.18</v>
      </c>
      <c r="H148" s="27">
        <f t="shared" si="18"/>
        <v>0.17999999999999972</v>
      </c>
      <c r="I148" s="14">
        <v>0</v>
      </c>
      <c r="J148">
        <v>0</v>
      </c>
      <c r="K148" s="26">
        <v>70</v>
      </c>
      <c r="L148" s="27">
        <f t="shared" si="19"/>
        <v>4</v>
      </c>
      <c r="M148" s="26">
        <v>430</v>
      </c>
      <c r="N148" s="33">
        <f t="shared" si="20"/>
        <v>17</v>
      </c>
      <c r="O148" s="73">
        <f t="shared" si="21"/>
        <v>5.7142857142857141E-2</v>
      </c>
      <c r="P148" s="73">
        <f t="shared" si="22"/>
        <v>3.9534883720930232E-2</v>
      </c>
      <c r="Q148" s="37" t="s">
        <v>154</v>
      </c>
      <c r="R148" s="26"/>
      <c r="S148" s="27"/>
      <c r="T148" s="44"/>
      <c r="V148" s="26"/>
      <c r="W148" s="33"/>
    </row>
    <row r="149" spans="6:23" x14ac:dyDescent="0.3">
      <c r="F149" s="41" t="s">
        <v>162</v>
      </c>
      <c r="G149" s="26">
        <v>7.13</v>
      </c>
      <c r="H149" s="27">
        <f t="shared" si="18"/>
        <v>0.12999999999999989</v>
      </c>
      <c r="I149" s="14">
        <v>0</v>
      </c>
      <c r="J149">
        <v>0</v>
      </c>
      <c r="K149" s="26">
        <v>65</v>
      </c>
      <c r="L149" s="27">
        <f t="shared" si="19"/>
        <v>9</v>
      </c>
      <c r="M149" s="26">
        <v>377</v>
      </c>
      <c r="N149" s="33">
        <f t="shared" si="20"/>
        <v>70</v>
      </c>
      <c r="O149" s="122">
        <f t="shared" si="21"/>
        <v>0.13846153846153847</v>
      </c>
      <c r="P149" s="123">
        <f t="shared" si="22"/>
        <v>0.1856763925729443</v>
      </c>
      <c r="Q149" s="37" t="s">
        <v>162</v>
      </c>
      <c r="R149" s="26"/>
      <c r="S149" s="27"/>
      <c r="T149" s="44"/>
      <c r="V149" s="26"/>
      <c r="W149" s="33"/>
    </row>
    <row r="150" spans="6:23" x14ac:dyDescent="0.3">
      <c r="F150" s="32" t="s">
        <v>170</v>
      </c>
      <c r="G150" s="26">
        <v>7.06</v>
      </c>
      <c r="H150" s="27">
        <f t="shared" si="18"/>
        <v>5.9999999999999609E-2</v>
      </c>
      <c r="I150" s="14">
        <v>0</v>
      </c>
      <c r="J150">
        <v>0</v>
      </c>
      <c r="K150" s="26">
        <v>74</v>
      </c>
      <c r="L150" s="27">
        <f t="shared" si="19"/>
        <v>0</v>
      </c>
      <c r="M150" s="26">
        <v>421</v>
      </c>
      <c r="N150" s="33">
        <f t="shared" si="20"/>
        <v>26</v>
      </c>
      <c r="O150" s="73">
        <f t="shared" si="21"/>
        <v>0</v>
      </c>
      <c r="P150" s="73">
        <f t="shared" si="22"/>
        <v>6.1757719714964368E-2</v>
      </c>
      <c r="Q150" s="37" t="s">
        <v>170</v>
      </c>
      <c r="R150" s="26"/>
      <c r="S150" s="27"/>
      <c r="T150" s="44"/>
      <c r="V150" s="26"/>
      <c r="W150" s="33"/>
    </row>
    <row r="151" spans="6:23" x14ac:dyDescent="0.3">
      <c r="F151" s="32" t="s">
        <v>177</v>
      </c>
      <c r="G151" s="26">
        <v>7.11</v>
      </c>
      <c r="H151" s="27">
        <f t="shared" si="18"/>
        <v>0.11000000000000032</v>
      </c>
      <c r="I151" s="14">
        <v>0</v>
      </c>
      <c r="J151">
        <v>0</v>
      </c>
      <c r="K151" s="26">
        <v>72</v>
      </c>
      <c r="L151" s="27">
        <f t="shared" si="19"/>
        <v>2</v>
      </c>
      <c r="M151" s="26">
        <v>431</v>
      </c>
      <c r="N151" s="33">
        <f t="shared" si="20"/>
        <v>16</v>
      </c>
      <c r="O151" s="73">
        <f t="shared" si="21"/>
        <v>2.7777777777777776E-2</v>
      </c>
      <c r="P151" s="73">
        <f t="shared" si="22"/>
        <v>3.7122969837587005E-2</v>
      </c>
      <c r="Q151" s="37" t="s">
        <v>177</v>
      </c>
      <c r="R151" s="26"/>
      <c r="S151" s="27"/>
      <c r="T151" s="44"/>
      <c r="V151" s="26"/>
      <c r="W151" s="33"/>
    </row>
    <row r="152" spans="6:23" x14ac:dyDescent="0.3">
      <c r="F152" s="32" t="s">
        <v>180</v>
      </c>
      <c r="G152" s="26">
        <v>7.19</v>
      </c>
      <c r="H152" s="27">
        <f t="shared" si="18"/>
        <v>0.19000000000000039</v>
      </c>
      <c r="I152" s="14">
        <v>0</v>
      </c>
      <c r="J152">
        <v>0</v>
      </c>
      <c r="K152" s="26">
        <v>75</v>
      </c>
      <c r="L152" s="27">
        <f t="shared" si="19"/>
        <v>1</v>
      </c>
      <c r="M152" s="26">
        <v>412</v>
      </c>
      <c r="N152" s="33">
        <f t="shared" si="20"/>
        <v>35</v>
      </c>
      <c r="O152" s="73">
        <f t="shared" si="21"/>
        <v>1.3333333333333334E-2</v>
      </c>
      <c r="P152" s="73">
        <f t="shared" si="22"/>
        <v>8.4951456310679616E-2</v>
      </c>
      <c r="Q152" s="37" t="s">
        <v>180</v>
      </c>
      <c r="R152" s="26"/>
      <c r="S152" s="27"/>
      <c r="T152" s="44"/>
      <c r="V152" s="26"/>
      <c r="W152" s="33"/>
    </row>
    <row r="153" spans="6:23" x14ac:dyDescent="0.3">
      <c r="F153" s="32" t="s">
        <v>187</v>
      </c>
      <c r="G153" s="26">
        <v>7.15</v>
      </c>
      <c r="H153" s="27">
        <f t="shared" si="18"/>
        <v>0.15000000000000036</v>
      </c>
      <c r="I153" s="14">
        <v>0</v>
      </c>
      <c r="J153">
        <v>0</v>
      </c>
      <c r="K153" s="26">
        <v>75</v>
      </c>
      <c r="L153" s="27">
        <f t="shared" si="19"/>
        <v>1</v>
      </c>
      <c r="M153" s="26">
        <v>420</v>
      </c>
      <c r="N153" s="33">
        <f t="shared" si="20"/>
        <v>27</v>
      </c>
      <c r="O153" s="73">
        <f t="shared" si="21"/>
        <v>1.3333333333333334E-2</v>
      </c>
      <c r="P153" s="73">
        <f t="shared" si="22"/>
        <v>6.4285714285714279E-2</v>
      </c>
      <c r="Q153" s="37" t="s">
        <v>187</v>
      </c>
      <c r="R153" s="26"/>
      <c r="S153" s="27"/>
      <c r="T153" s="44"/>
      <c r="V153" s="26"/>
      <c r="W153" s="33"/>
    </row>
    <row r="154" spans="6:23" x14ac:dyDescent="0.3">
      <c r="F154" s="43" t="s">
        <v>191</v>
      </c>
      <c r="G154" s="17">
        <v>7.16</v>
      </c>
      <c r="H154" s="27">
        <f t="shared" si="18"/>
        <v>0.16000000000000014</v>
      </c>
      <c r="I154" s="19">
        <v>0</v>
      </c>
      <c r="J154">
        <v>0</v>
      </c>
      <c r="K154" s="17">
        <v>76</v>
      </c>
      <c r="L154" s="18">
        <f t="shared" si="19"/>
        <v>2</v>
      </c>
      <c r="M154" s="26">
        <v>378</v>
      </c>
      <c r="N154" s="70">
        <f t="shared" si="20"/>
        <v>69</v>
      </c>
      <c r="O154" s="73">
        <f t="shared" si="21"/>
        <v>2.6315789473684209E-2</v>
      </c>
      <c r="P154" s="123">
        <f t="shared" si="22"/>
        <v>0.18253968253968253</v>
      </c>
      <c r="Q154" s="38" t="s">
        <v>191</v>
      </c>
      <c r="R154" s="17"/>
      <c r="S154" s="27"/>
      <c r="T154" s="47"/>
      <c r="V154" s="17"/>
      <c r="W154" s="33"/>
    </row>
    <row r="155" spans="6:23" x14ac:dyDescent="0.3">
      <c r="F155" s="11" t="s">
        <v>267</v>
      </c>
      <c r="G155" s="203" t="s">
        <v>356</v>
      </c>
      <c r="H155" s="203"/>
      <c r="I155" s="203"/>
      <c r="J155" s="203"/>
      <c r="K155" s="203"/>
      <c r="L155" s="204"/>
      <c r="M155" s="203"/>
      <c r="N155" s="205"/>
      <c r="O155" s="66"/>
      <c r="Q155" s="11" t="s">
        <v>267</v>
      </c>
      <c r="R155" s="209" t="s">
        <v>365</v>
      </c>
      <c r="S155" s="210"/>
      <c r="T155" s="210"/>
      <c r="U155" s="210"/>
      <c r="V155" s="210"/>
      <c r="W155" s="211"/>
    </row>
    <row r="156" spans="6:23" x14ac:dyDescent="0.3">
      <c r="F156" s="11"/>
      <c r="G156" s="204"/>
      <c r="H156" s="204"/>
      <c r="I156" s="204"/>
      <c r="J156" s="204"/>
      <c r="K156" s="204"/>
      <c r="L156" s="204"/>
      <c r="M156" s="204"/>
      <c r="N156" s="206"/>
      <c r="O156" s="66"/>
      <c r="Q156" s="11"/>
      <c r="R156" s="212"/>
      <c r="S156" s="212"/>
      <c r="T156" s="212"/>
      <c r="U156" s="212"/>
      <c r="V156" s="212"/>
      <c r="W156" s="213"/>
    </row>
    <row r="157" spans="6:23" x14ac:dyDescent="0.3">
      <c r="F157" s="11"/>
      <c r="G157" s="204"/>
      <c r="H157" s="204"/>
      <c r="I157" s="204"/>
      <c r="J157" s="204"/>
      <c r="K157" s="204"/>
      <c r="L157" s="204"/>
      <c r="M157" s="204"/>
      <c r="N157" s="206"/>
      <c r="O157" s="66"/>
      <c r="Q157" s="11"/>
      <c r="R157" s="212"/>
      <c r="S157" s="212"/>
      <c r="T157" s="212"/>
      <c r="U157" s="212"/>
      <c r="V157" s="212"/>
      <c r="W157" s="213"/>
    </row>
    <row r="158" spans="6:23" x14ac:dyDescent="0.3">
      <c r="F158" s="11"/>
      <c r="G158" s="204"/>
      <c r="H158" s="204"/>
      <c r="I158" s="204"/>
      <c r="J158" s="204"/>
      <c r="K158" s="204"/>
      <c r="L158" s="204"/>
      <c r="M158" s="204"/>
      <c r="N158" s="206"/>
      <c r="O158" s="66"/>
      <c r="Q158" s="11"/>
      <c r="R158" s="212"/>
      <c r="S158" s="212"/>
      <c r="T158" s="212"/>
      <c r="U158" s="212"/>
      <c r="V158" s="212"/>
      <c r="W158" s="213"/>
    </row>
    <row r="159" spans="6:23" x14ac:dyDescent="0.3">
      <c r="F159" s="11"/>
      <c r="G159" s="204"/>
      <c r="H159" s="204"/>
      <c r="I159" s="204"/>
      <c r="J159" s="204"/>
      <c r="K159" s="204"/>
      <c r="L159" s="204"/>
      <c r="M159" s="204"/>
      <c r="N159" s="206"/>
      <c r="O159" s="66"/>
      <c r="Q159" s="11"/>
      <c r="R159" s="212"/>
      <c r="S159" s="212"/>
      <c r="T159" s="212"/>
      <c r="U159" s="212"/>
      <c r="V159" s="212"/>
      <c r="W159" s="213"/>
    </row>
    <row r="160" spans="6:23" ht="15" thickBot="1" x14ac:dyDescent="0.35">
      <c r="F160" s="22"/>
      <c r="G160" s="207"/>
      <c r="H160" s="207"/>
      <c r="I160" s="207"/>
      <c r="J160" s="207"/>
      <c r="K160" s="207"/>
      <c r="L160" s="207"/>
      <c r="M160" s="207"/>
      <c r="N160" s="208"/>
      <c r="O160" s="66"/>
      <c r="Q160" s="22"/>
      <c r="R160" s="214"/>
      <c r="S160" s="214"/>
      <c r="T160" s="214"/>
      <c r="U160" s="214"/>
      <c r="V160" s="214"/>
      <c r="W160" s="215"/>
    </row>
  </sheetData>
  <mergeCells count="60">
    <mergeCell ref="G4:K4"/>
    <mergeCell ref="F2:P2"/>
    <mergeCell ref="F3:P3"/>
    <mergeCell ref="G34:P39"/>
    <mergeCell ref="G85:K85"/>
    <mergeCell ref="F42:R42"/>
    <mergeCell ref="G44:K44"/>
    <mergeCell ref="G74:R80"/>
    <mergeCell ref="F43:R43"/>
    <mergeCell ref="F83:N83"/>
    <mergeCell ref="F84:N84"/>
    <mergeCell ref="Q84:W84"/>
    <mergeCell ref="R85:V85"/>
    <mergeCell ref="T43:AA43"/>
    <mergeCell ref="U44:Y44"/>
    <mergeCell ref="U74:AA80"/>
    <mergeCell ref="Q83:W83"/>
    <mergeCell ref="G115:N120"/>
    <mergeCell ref="R115:W120"/>
    <mergeCell ref="Z115:AE120"/>
    <mergeCell ref="F123:N123"/>
    <mergeCell ref="Q123:W123"/>
    <mergeCell ref="AA2:AH2"/>
    <mergeCell ref="AA3:AH3"/>
    <mergeCell ref="AB4:AF4"/>
    <mergeCell ref="AB34:AH39"/>
    <mergeCell ref="C23:D24"/>
    <mergeCell ref="A2:E2"/>
    <mergeCell ref="R2:Y2"/>
    <mergeCell ref="R3:Y3"/>
    <mergeCell ref="S4:W4"/>
    <mergeCell ref="S34:Y39"/>
    <mergeCell ref="B3:D7"/>
    <mergeCell ref="B9:D10"/>
    <mergeCell ref="C11:D13"/>
    <mergeCell ref="C14:D15"/>
    <mergeCell ref="C16:D17"/>
    <mergeCell ref="B19:D22"/>
    <mergeCell ref="AG83:AM83"/>
    <mergeCell ref="AG84:AM84"/>
    <mergeCell ref="AH85:AL85"/>
    <mergeCell ref="AH115:AM120"/>
    <mergeCell ref="AL42:AS42"/>
    <mergeCell ref="AL43:AS43"/>
    <mergeCell ref="AM44:AQ44"/>
    <mergeCell ref="AM74:AS80"/>
    <mergeCell ref="AC42:AJ42"/>
    <mergeCell ref="AC43:AJ43"/>
    <mergeCell ref="AD44:AH44"/>
    <mergeCell ref="AD74:AJ80"/>
    <mergeCell ref="Y83:AE83"/>
    <mergeCell ref="Y84:AE84"/>
    <mergeCell ref="Z85:AD85"/>
    <mergeCell ref="T42:AA42"/>
    <mergeCell ref="G155:N160"/>
    <mergeCell ref="R155:W160"/>
    <mergeCell ref="G125:K125"/>
    <mergeCell ref="R125:V125"/>
    <mergeCell ref="F124:N124"/>
    <mergeCell ref="Q124:W124"/>
  </mergeCells>
  <phoneticPr fontId="2" type="noConversion"/>
  <conditionalFormatting sqref="H90:H114">
    <cfRule type="cellIs" dxfId="38" priority="57" operator="notBetween">
      <formula>-0.2</formula>
      <formula>0.2</formula>
    </cfRule>
  </conditionalFormatting>
  <conditionalFormatting sqref="H130:H154">
    <cfRule type="cellIs" dxfId="37" priority="15" operator="notBetween">
      <formula>-0.2</formula>
      <formula>0.2</formula>
    </cfRule>
  </conditionalFormatting>
  <conditionalFormatting sqref="I9:I33">
    <cfRule type="cellIs" dxfId="36" priority="75" operator="notBetween">
      <formula>-0.2</formula>
      <formula>0.2</formula>
    </cfRule>
  </conditionalFormatting>
  <conditionalFormatting sqref="I49:I73">
    <cfRule type="cellIs" dxfId="35" priority="69" operator="notBetween">
      <formula>-0.2</formula>
      <formula>0.2</formula>
    </cfRule>
  </conditionalFormatting>
  <conditionalFormatting sqref="J9:J33 AG49:AG51 J49:J67 AP49:AP72 AG53:AG73 J69:J73">
    <cfRule type="cellIs" dxfId="34" priority="74" operator="greaterThan">
      <formula>0.5%</formula>
    </cfRule>
  </conditionalFormatting>
  <conditionalFormatting sqref="L130:L154">
    <cfRule type="cellIs" dxfId="33" priority="4" operator="greaterThan">
      <formula>$K$127</formula>
    </cfRule>
    <cfRule type="expression" dxfId="32" priority="5">
      <formula>"&gt;3.7"</formula>
    </cfRule>
  </conditionalFormatting>
  <conditionalFormatting sqref="N90:O114">
    <cfRule type="cellIs" dxfId="31" priority="17" operator="greaterThan">
      <formula>$K$87</formula>
    </cfRule>
    <cfRule type="expression" dxfId="30" priority="19">
      <formula>"&gt;3.7"</formula>
    </cfRule>
  </conditionalFormatting>
  <conditionalFormatting sqref="N130:P154">
    <cfRule type="expression" dxfId="29" priority="2">
      <formula>"&gt;3.7"</formula>
    </cfRule>
    <cfRule type="cellIs" dxfId="28" priority="1" operator="greaterThan">
      <formula>$M$127</formula>
    </cfRule>
  </conditionalFormatting>
  <conditionalFormatting sqref="P9:P33">
    <cfRule type="cellIs" dxfId="27" priority="73" operator="notBetween">
      <formula>$N$6</formula>
      <formula>-$N$6</formula>
    </cfRule>
  </conditionalFormatting>
  <conditionalFormatting sqref="R49:R73">
    <cfRule type="colorScale" priority="34">
      <colorScale>
        <cfvo type="min"/>
        <cfvo type="percentile" val="50"/>
        <cfvo type="max"/>
        <color rgb="FF63BE7B"/>
        <color rgb="FFFCFCFF"/>
        <color rgb="FFF8696B"/>
      </colorScale>
    </cfRule>
  </conditionalFormatting>
  <conditionalFormatting sqref="S90:S114">
    <cfRule type="cellIs" dxfId="26" priority="32" operator="notBetween">
      <formula>-0.2</formula>
      <formula>0.2</formula>
    </cfRule>
  </conditionalFormatting>
  <conditionalFormatting sqref="S130:S154">
    <cfRule type="cellIs" dxfId="25" priority="13" operator="notBetween">
      <formula>-0.2</formula>
      <formula>0.2</formula>
    </cfRule>
  </conditionalFormatting>
  <conditionalFormatting sqref="T90:T92 I90:I114 AB90:AB114 T95:T114">
    <cfRule type="cellIs" dxfId="24" priority="56" operator="greaterThan">
      <formula>1%</formula>
    </cfRule>
  </conditionalFormatting>
  <conditionalFormatting sqref="T130:T132 I130:I154 T135:T154">
    <cfRule type="cellIs" dxfId="23" priority="14" operator="greaterThan">
      <formula>1%</formula>
    </cfRule>
  </conditionalFormatting>
  <conditionalFormatting sqref="U9:U33">
    <cfRule type="cellIs" dxfId="22" priority="63" operator="notBetween">
      <formula>-0.2</formula>
      <formula>0.2</formula>
    </cfRule>
  </conditionalFormatting>
  <conditionalFormatting sqref="V9:V33">
    <cfRule type="cellIs" dxfId="21" priority="62" operator="greaterThan">
      <formula>0.5%</formula>
    </cfRule>
  </conditionalFormatting>
  <conditionalFormatting sqref="W49:W73">
    <cfRule type="cellIs" dxfId="20" priority="60" operator="notBetween">
      <formula>-0.2</formula>
      <formula>0.2</formula>
    </cfRule>
  </conditionalFormatting>
  <conditionalFormatting sqref="W90:W114">
    <cfRule type="cellIs" dxfId="19" priority="30" operator="notBetween">
      <formula>$N$46</formula>
      <formula>-$N$46</formula>
    </cfRule>
    <cfRule type="expression" dxfId="18" priority="29">
      <formula>"&gt;$K$87"</formula>
    </cfRule>
  </conditionalFormatting>
  <conditionalFormatting sqref="W130:W154">
    <cfRule type="expression" dxfId="17" priority="11">
      <formula>"&gt;$K$87"</formula>
    </cfRule>
    <cfRule type="cellIs" dxfId="16" priority="12" operator="notBetween">
      <formula>$N$46</formula>
      <formula>-$N$46</formula>
    </cfRule>
  </conditionalFormatting>
  <conditionalFormatting sqref="X49:X73">
    <cfRule type="cellIs" dxfId="15" priority="59" operator="greaterThan">
      <formula>0.5%</formula>
    </cfRule>
  </conditionalFormatting>
  <conditionalFormatting sqref="Y9:Y33">
    <cfRule type="cellIs" dxfId="14" priority="61" operator="notBetween">
      <formula>$N$6</formula>
      <formula>-$N$6</formula>
    </cfRule>
  </conditionalFormatting>
  <conditionalFormatting sqref="AA49:AA73">
    <cfRule type="cellIs" dxfId="13" priority="58" operator="notBetween">
      <formula>$N$46</formula>
      <formula>-$N$46</formula>
    </cfRule>
  </conditionalFormatting>
  <conditionalFormatting sqref="AA90:AA114">
    <cfRule type="cellIs" dxfId="12" priority="28" operator="notBetween">
      <formula>-0.2</formula>
      <formula>0.2</formula>
    </cfRule>
  </conditionalFormatting>
  <conditionalFormatting sqref="AD9:AD33">
    <cfRule type="cellIs" dxfId="11" priority="45" operator="notBetween">
      <formula>-0.2</formula>
      <formula>0.2</formula>
    </cfRule>
  </conditionalFormatting>
  <conditionalFormatting sqref="AE9:AE33">
    <cfRule type="cellIs" dxfId="10" priority="44" operator="greaterThan">
      <formula>0.5%</formula>
    </cfRule>
  </conditionalFormatting>
  <conditionalFormatting sqref="AE90:AE114">
    <cfRule type="cellIs" dxfId="9" priority="16" operator="greaterThan">
      <formula>$AD$87</formula>
    </cfRule>
  </conditionalFormatting>
  <conditionalFormatting sqref="AF49:AF73">
    <cfRule type="cellIs" dxfId="8" priority="42" operator="notBetween">
      <formula>-0.2</formula>
      <formula>0.2</formula>
    </cfRule>
  </conditionalFormatting>
  <conditionalFormatting sqref="AH9:AH33">
    <cfRule type="cellIs" dxfId="7" priority="43" operator="notBetween">
      <formula>$N$6</formula>
      <formula>-$N$6</formula>
    </cfRule>
  </conditionalFormatting>
  <conditionalFormatting sqref="AI90:AI114">
    <cfRule type="cellIs" dxfId="6" priority="24" operator="notBetween">
      <formula>-0.2</formula>
      <formula>0.2</formula>
    </cfRule>
  </conditionalFormatting>
  <conditionalFormatting sqref="AJ49:AJ73">
    <cfRule type="cellIs" dxfId="5" priority="40" operator="notBetween">
      <formula>$N$46</formula>
      <formula>-$N$46</formula>
    </cfRule>
  </conditionalFormatting>
  <conditionalFormatting sqref="AJ90:AJ114">
    <cfRule type="cellIs" dxfId="4" priority="23" operator="greaterThan">
      <formula>1%</formula>
    </cfRule>
  </conditionalFormatting>
  <conditionalFormatting sqref="AM90:AM114">
    <cfRule type="expression" dxfId="3" priority="21">
      <formula>"&gt;$K$87"</formula>
    </cfRule>
    <cfRule type="cellIs" dxfId="2" priority="22" operator="notBetween">
      <formula>$N$46</formula>
      <formula>-$N$46</formula>
    </cfRule>
  </conditionalFormatting>
  <conditionalFormatting sqref="AO49:AO73">
    <cfRule type="cellIs" dxfId="1" priority="39" operator="notBetween">
      <formula>-0.2</formula>
      <formula>0.2</formula>
    </cfRule>
  </conditionalFormatting>
  <conditionalFormatting sqref="AS49:AS73">
    <cfRule type="cellIs" dxfId="0" priority="37" operator="notBetween">
      <formula>$N$46</formula>
      <formula>-$N$46</formula>
    </cfRule>
  </conditionalFormatting>
  <hyperlinks>
    <hyperlink ref="C23:D24" r:id="rId1" display="a. Quarterly Meter Testing sheet" xr:uid="{16A0F939-E697-406D-8C07-12855CA88E53}"/>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fb7c7bf-d03b-48dd-8d0b-133d897f0566">
      <Terms xmlns="http://schemas.microsoft.com/office/infopath/2007/PartnerControls"/>
    </lcf76f155ced4ddcb4097134ff3c332f>
    <TaxCatchAll xmlns="c784470f-fe1c-44bf-b8b4-c1060a392f5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D2019A8CD680B49896E2B585F6F11E5" ma:contentTypeVersion="18" ma:contentTypeDescription="Create a new document." ma:contentTypeScope="" ma:versionID="cc642304ba3cd89de22cd24e2f962d80">
  <xsd:schema xmlns:xsd="http://www.w3.org/2001/XMLSchema" xmlns:xs="http://www.w3.org/2001/XMLSchema" xmlns:p="http://schemas.microsoft.com/office/2006/metadata/properties" xmlns:ns2="3fb7c7bf-d03b-48dd-8d0b-133d897f0566" xmlns:ns3="c784470f-fe1c-44bf-b8b4-c1060a392f53" targetNamespace="http://schemas.microsoft.com/office/2006/metadata/properties" ma:root="true" ma:fieldsID="c8071683ad903f2dfdbf6d5af4e241b8" ns2:_="" ns3:_="">
    <xsd:import namespace="3fb7c7bf-d03b-48dd-8d0b-133d897f0566"/>
    <xsd:import namespace="c784470f-fe1c-44bf-b8b4-c1060a392f5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lcf76f155ced4ddcb4097134ff3c332f" minOccurs="0"/>
                <xsd:element ref="ns3:TaxCatchAll"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7c7bf-d03b-48dd-8d0b-133d897f05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c31a28f-cf95-4638-a9ad-b99f653734ee"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784470f-fe1c-44bf-b8b4-c1060a392f5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900e4f5-1e76-44e5-a580-41acf7ebd349}" ma:internalName="TaxCatchAll" ma:showField="CatchAllData" ma:web="c784470f-fe1c-44bf-b8b4-c1060a392f5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5C9C4C-01E2-41BD-BED2-639D737B6E51}">
  <ds:schemaRefs>
    <ds:schemaRef ds:uri="http://schemas.microsoft.com/sharepoint/v3/contenttype/forms"/>
  </ds:schemaRefs>
</ds:datastoreItem>
</file>

<file path=customXml/itemProps2.xml><?xml version="1.0" encoding="utf-8"?>
<ds:datastoreItem xmlns:ds="http://schemas.openxmlformats.org/officeDocument/2006/customXml" ds:itemID="{DAACB326-0D0B-47CF-8A88-65E58583D2CA}">
  <ds:schemaRefs>
    <ds:schemaRef ds:uri="http://www.w3.org/XML/1998/namespace"/>
    <ds:schemaRef ds:uri="3fb7c7bf-d03b-48dd-8d0b-133d897f0566"/>
    <ds:schemaRef ds:uri="c784470f-fe1c-44bf-b8b4-c1060a392f53"/>
    <ds:schemaRef ds:uri="http://schemas.microsoft.com/office/2006/metadata/propertie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2C50C3E3-7909-4D76-9B8D-01A8630D4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7c7bf-d03b-48dd-8d0b-133d897f0566"/>
    <ds:schemaRef ds:uri="c784470f-fe1c-44bf-b8b4-c1060a392f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Assignments</vt:lpstr>
      <vt:lpstr>Sensors</vt:lpstr>
      <vt:lpstr>Tracking</vt:lpstr>
      <vt:lpstr>2025 Testing</vt:lpstr>
      <vt:lpstr>2024 Testing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Jian Smith</dc:creator>
  <cp:keywords/>
  <dc:description/>
  <cp:lastModifiedBy>Jian Smith</cp:lastModifiedBy>
  <cp:revision/>
  <cp:lastPrinted>2025-07-03T17:56:01Z</cp:lastPrinted>
  <dcterms:created xsi:type="dcterms:W3CDTF">2023-04-12T20:54:41Z</dcterms:created>
  <dcterms:modified xsi:type="dcterms:W3CDTF">2025-07-21T23:11:15Z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0x010100AD2019A8CD680B49896E2B585F6F11E5</vt:lpwstr>
  </property>
</Properties>
</file>